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685"/>
  </bookViews>
  <sheets>
    <sheet name="申請書" sheetId="21" r:id="rId1"/>
    <sheet name="施設内訳書" sheetId="24" r:id="rId2"/>
    <sheet name="【記載例】申請書" sheetId="23" r:id="rId3"/>
    <sheet name="【記載例】施設内訳書" sheetId="22" r:id="rId4"/>
    <sheet name="プルダウン一覧" sheetId="7" r:id="rId5"/>
    <sheet name="食材料費等" sheetId="18" r:id="rId6"/>
    <sheet name="補助率" sheetId="20" r:id="rId7"/>
  </sheets>
  <definedNames>
    <definedName name="_xlnm.Print_Area" localSheetId="3">【記載例】施設内訳書!$A$1:$S$153</definedName>
    <definedName name="_xlnm.Print_Area" localSheetId="2">【記載例】申請書!$A$1:$AM$61</definedName>
    <definedName name="_xlnm.Print_Area" localSheetId="1">施設内訳書!$A$1:$S$153</definedName>
    <definedName name="_xlnm.Print_Area" localSheetId="0">申請書!$A$1:$AM$61</definedName>
    <definedName name="_xlnm.Print_Titles" localSheetId="3">【記載例】施設内訳書!$1:$3</definedName>
    <definedName name="_xlnm.Print_Titles" localSheetId="1">施設内訳書!$1:$3</definedName>
    <definedName name="医療機関等">プルダウン一覧!$A$2:$A$9</definedName>
    <definedName name="介護施設等">プルダウン一覧!$B$2:$B$26</definedName>
    <definedName name="障害者施設">プルダウン一覧!$C$2:$C$24</definedName>
    <definedName name="補助率_病院・有床診療所のみ">補助率!$A$2:$A$4</definedName>
    <definedName name="幼保施設">プルダウン一覧!$D$2:$D$8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3" i="24" l="1"/>
  <c r="W5" i="22"/>
  <c r="W65" i="22"/>
  <c r="X22" i="22"/>
  <c r="W22" i="22"/>
  <c r="U153" i="24" l="1"/>
  <c r="T153" i="24"/>
  <c r="R153" i="24"/>
  <c r="Q153" i="24"/>
  <c r="U152" i="24"/>
  <c r="T152" i="24"/>
  <c r="O152" i="24" s="1"/>
  <c r="R152" i="24"/>
  <c r="Q152" i="24"/>
  <c r="U151" i="24"/>
  <c r="T151" i="24"/>
  <c r="O151" i="24" s="1"/>
  <c r="R151" i="24"/>
  <c r="Q151" i="24"/>
  <c r="U150" i="24"/>
  <c r="T150" i="24"/>
  <c r="O150" i="24" s="1"/>
  <c r="R150" i="24"/>
  <c r="Q150" i="24"/>
  <c r="U149" i="24"/>
  <c r="T149" i="24"/>
  <c r="O149" i="24" s="1"/>
  <c r="R149" i="24"/>
  <c r="Q149" i="24"/>
  <c r="U148" i="24"/>
  <c r="T148" i="24"/>
  <c r="O148" i="24" s="1"/>
  <c r="R148" i="24"/>
  <c r="Q148" i="24"/>
  <c r="U147" i="24"/>
  <c r="T147" i="24"/>
  <c r="R147" i="24"/>
  <c r="Q147" i="24"/>
  <c r="U146" i="24"/>
  <c r="T146" i="24"/>
  <c r="R146" i="24"/>
  <c r="Q146" i="24"/>
  <c r="O146" i="24"/>
  <c r="S146" i="24" s="1"/>
  <c r="U145" i="24"/>
  <c r="T145" i="24"/>
  <c r="R145" i="24"/>
  <c r="Q145" i="24"/>
  <c r="U144" i="24"/>
  <c r="T144" i="24"/>
  <c r="O144" i="24" s="1"/>
  <c r="R144" i="24"/>
  <c r="Q144" i="24"/>
  <c r="U143" i="24"/>
  <c r="T143" i="24"/>
  <c r="O143" i="24" s="1"/>
  <c r="R143" i="24"/>
  <c r="Q143" i="24"/>
  <c r="U142" i="24"/>
  <c r="T142" i="24"/>
  <c r="O142" i="24" s="1"/>
  <c r="R142" i="24"/>
  <c r="Q142" i="24"/>
  <c r="U141" i="24"/>
  <c r="T141" i="24"/>
  <c r="O141" i="24" s="1"/>
  <c r="R141" i="24"/>
  <c r="Q141" i="24"/>
  <c r="U140" i="24"/>
  <c r="T140" i="24"/>
  <c r="O140" i="24" s="1"/>
  <c r="R140" i="24"/>
  <c r="Q140" i="24"/>
  <c r="U139" i="24"/>
  <c r="T139" i="24"/>
  <c r="R139" i="24"/>
  <c r="Q139" i="24"/>
  <c r="U138" i="24"/>
  <c r="T138" i="24"/>
  <c r="R138" i="24"/>
  <c r="Q138" i="24"/>
  <c r="O138" i="24"/>
  <c r="S138" i="24" s="1"/>
  <c r="U137" i="24"/>
  <c r="T137" i="24"/>
  <c r="R137" i="24"/>
  <c r="Q137" i="24"/>
  <c r="U136" i="24"/>
  <c r="T136" i="24"/>
  <c r="O136" i="24" s="1"/>
  <c r="R136" i="24"/>
  <c r="Q136" i="24"/>
  <c r="U135" i="24"/>
  <c r="T135" i="24"/>
  <c r="O135" i="24" s="1"/>
  <c r="R135" i="24"/>
  <c r="Q135" i="24"/>
  <c r="U134" i="24"/>
  <c r="T134" i="24"/>
  <c r="O134" i="24" s="1"/>
  <c r="R134" i="24"/>
  <c r="Q134" i="24"/>
  <c r="U133" i="24"/>
  <c r="T133" i="24"/>
  <c r="O133" i="24" s="1"/>
  <c r="R133" i="24"/>
  <c r="Q133" i="24"/>
  <c r="U132" i="24"/>
  <c r="T132" i="24"/>
  <c r="O132" i="24" s="1"/>
  <c r="R132" i="24"/>
  <c r="Q132" i="24"/>
  <c r="U131" i="24"/>
  <c r="T131" i="24"/>
  <c r="R131" i="24"/>
  <c r="Q131" i="24"/>
  <c r="U130" i="24"/>
  <c r="T130" i="24"/>
  <c r="R130" i="24"/>
  <c r="Q130" i="24"/>
  <c r="O130" i="24"/>
  <c r="S130" i="24" s="1"/>
  <c r="U129" i="24"/>
  <c r="T129" i="24"/>
  <c r="R129" i="24"/>
  <c r="Q129" i="24"/>
  <c r="U128" i="24"/>
  <c r="T128" i="24"/>
  <c r="O128" i="24" s="1"/>
  <c r="R128" i="24"/>
  <c r="Q128" i="24"/>
  <c r="U127" i="24"/>
  <c r="T127" i="24"/>
  <c r="O127" i="24" s="1"/>
  <c r="R127" i="24"/>
  <c r="Q127" i="24"/>
  <c r="U126" i="24"/>
  <c r="T126" i="24"/>
  <c r="O126" i="24" s="1"/>
  <c r="R126" i="24"/>
  <c r="Q126" i="24"/>
  <c r="U125" i="24"/>
  <c r="T125" i="24"/>
  <c r="O125" i="24" s="1"/>
  <c r="R125" i="24"/>
  <c r="Q125" i="24"/>
  <c r="U124" i="24"/>
  <c r="T124" i="24"/>
  <c r="O124" i="24" s="1"/>
  <c r="R124" i="24"/>
  <c r="Q124" i="24"/>
  <c r="U123" i="24"/>
  <c r="T123" i="24"/>
  <c r="R123" i="24"/>
  <c r="Q123" i="24"/>
  <c r="U122" i="24"/>
  <c r="T122" i="24"/>
  <c r="R122" i="24"/>
  <c r="Q122" i="24"/>
  <c r="O122" i="24"/>
  <c r="S122" i="24" s="1"/>
  <c r="U121" i="24"/>
  <c r="T121" i="24"/>
  <c r="R121" i="24"/>
  <c r="Q121" i="24"/>
  <c r="U120" i="24"/>
  <c r="T120" i="24"/>
  <c r="O120" i="24" s="1"/>
  <c r="R120" i="24"/>
  <c r="Q120" i="24"/>
  <c r="U119" i="24"/>
  <c r="T119" i="24"/>
  <c r="O119" i="24" s="1"/>
  <c r="R119" i="24"/>
  <c r="Q119" i="24"/>
  <c r="U118" i="24"/>
  <c r="T118" i="24"/>
  <c r="O118" i="24" s="1"/>
  <c r="R118" i="24"/>
  <c r="Q118" i="24"/>
  <c r="U117" i="24"/>
  <c r="T117" i="24"/>
  <c r="O117" i="24" s="1"/>
  <c r="R117" i="24"/>
  <c r="Q117" i="24"/>
  <c r="U116" i="24"/>
  <c r="T116" i="24"/>
  <c r="O116" i="24" s="1"/>
  <c r="R116" i="24"/>
  <c r="Q116" i="24"/>
  <c r="U115" i="24"/>
  <c r="T115" i="24"/>
  <c r="R115" i="24"/>
  <c r="Q115" i="24"/>
  <c r="U114" i="24"/>
  <c r="T114" i="24"/>
  <c r="R114" i="24"/>
  <c r="Q114" i="24"/>
  <c r="O114" i="24"/>
  <c r="S114" i="24" s="1"/>
  <c r="U113" i="24"/>
  <c r="T113" i="24"/>
  <c r="R113" i="24"/>
  <c r="Q113" i="24"/>
  <c r="U112" i="24"/>
  <c r="T112" i="24"/>
  <c r="O112" i="24" s="1"/>
  <c r="R112" i="24"/>
  <c r="Q112" i="24"/>
  <c r="U111" i="24"/>
  <c r="T111" i="24"/>
  <c r="O111" i="24" s="1"/>
  <c r="R111" i="24"/>
  <c r="Q111" i="24"/>
  <c r="U110" i="24"/>
  <c r="T110" i="24"/>
  <c r="O110" i="24" s="1"/>
  <c r="R110" i="24"/>
  <c r="Q110" i="24"/>
  <c r="U109" i="24"/>
  <c r="T109" i="24"/>
  <c r="O109" i="24" s="1"/>
  <c r="R109" i="24"/>
  <c r="Q109" i="24"/>
  <c r="U108" i="24"/>
  <c r="T108" i="24"/>
  <c r="O108" i="24" s="1"/>
  <c r="R108" i="24"/>
  <c r="Q108" i="24"/>
  <c r="U107" i="24"/>
  <c r="T107" i="24"/>
  <c r="R107" i="24"/>
  <c r="Q107" i="24"/>
  <c r="U106" i="24"/>
  <c r="T106" i="24"/>
  <c r="R106" i="24"/>
  <c r="Q106" i="24"/>
  <c r="O106" i="24"/>
  <c r="S106" i="24" s="1"/>
  <c r="U105" i="24"/>
  <c r="T105" i="24"/>
  <c r="R105" i="24"/>
  <c r="Q105" i="24"/>
  <c r="U104" i="24"/>
  <c r="T104" i="24"/>
  <c r="O104" i="24" s="1"/>
  <c r="R104" i="24"/>
  <c r="Q104" i="24"/>
  <c r="U103" i="24"/>
  <c r="T103" i="24"/>
  <c r="O103" i="24" s="1"/>
  <c r="R103" i="24"/>
  <c r="Q103" i="24"/>
  <c r="U102" i="24"/>
  <c r="T102" i="24"/>
  <c r="O102" i="24" s="1"/>
  <c r="R102" i="24"/>
  <c r="Q102" i="24"/>
  <c r="U101" i="24"/>
  <c r="T101" i="24"/>
  <c r="O101" i="24" s="1"/>
  <c r="R101" i="24"/>
  <c r="Q101" i="24"/>
  <c r="U100" i="24"/>
  <c r="T100" i="24"/>
  <c r="O100" i="24" s="1"/>
  <c r="R100" i="24"/>
  <c r="Q100" i="24"/>
  <c r="U99" i="24"/>
  <c r="T99" i="24"/>
  <c r="R99" i="24"/>
  <c r="Q99" i="24"/>
  <c r="U98" i="24"/>
  <c r="T98" i="24"/>
  <c r="R98" i="24"/>
  <c r="Q98" i="24"/>
  <c r="O98" i="24"/>
  <c r="S98" i="24" s="1"/>
  <c r="U97" i="24"/>
  <c r="T97" i="24"/>
  <c r="R97" i="24"/>
  <c r="Q97" i="24"/>
  <c r="U96" i="24"/>
  <c r="T96" i="24"/>
  <c r="R96" i="24"/>
  <c r="Q96" i="24"/>
  <c r="U95" i="24"/>
  <c r="T95" i="24"/>
  <c r="O95" i="24" s="1"/>
  <c r="R95" i="24"/>
  <c r="Q95" i="24"/>
  <c r="U94" i="24"/>
  <c r="O94" i="24" s="1"/>
  <c r="T94" i="24"/>
  <c r="R94" i="24"/>
  <c r="Q94" i="24"/>
  <c r="U93" i="24"/>
  <c r="T93" i="24"/>
  <c r="O93" i="24" s="1"/>
  <c r="R93" i="24"/>
  <c r="Q93" i="24"/>
  <c r="U92" i="24"/>
  <c r="T92" i="24"/>
  <c r="O92" i="24" s="1"/>
  <c r="R92" i="24"/>
  <c r="Q92" i="24"/>
  <c r="U91" i="24"/>
  <c r="T91" i="24"/>
  <c r="O91" i="24" s="1"/>
  <c r="R91" i="24"/>
  <c r="Q91" i="24"/>
  <c r="U90" i="24"/>
  <c r="T90" i="24"/>
  <c r="R90" i="24"/>
  <c r="Q90" i="24"/>
  <c r="U89" i="24"/>
  <c r="T89" i="24"/>
  <c r="R89" i="24"/>
  <c r="Q89" i="24"/>
  <c r="U88" i="24"/>
  <c r="T88" i="24"/>
  <c r="O88" i="24" s="1"/>
  <c r="R88" i="24"/>
  <c r="Q88" i="24"/>
  <c r="U87" i="24"/>
  <c r="T87" i="24"/>
  <c r="O87" i="24" s="1"/>
  <c r="R87" i="24"/>
  <c r="Q87" i="24"/>
  <c r="U86" i="24"/>
  <c r="T86" i="24"/>
  <c r="O86" i="24" s="1"/>
  <c r="R86" i="24"/>
  <c r="Q86" i="24"/>
  <c r="U85" i="24"/>
  <c r="T85" i="24"/>
  <c r="O85" i="24" s="1"/>
  <c r="R85" i="24"/>
  <c r="Q85" i="24"/>
  <c r="U84" i="24"/>
  <c r="T84" i="24"/>
  <c r="O84" i="24" s="1"/>
  <c r="R84" i="24"/>
  <c r="Q84" i="24"/>
  <c r="U83" i="24"/>
  <c r="T83" i="24"/>
  <c r="O83" i="24" s="1"/>
  <c r="R83" i="24"/>
  <c r="Q83" i="24"/>
  <c r="U82" i="24"/>
  <c r="T82" i="24"/>
  <c r="R82" i="24"/>
  <c r="Q82" i="24"/>
  <c r="U81" i="24"/>
  <c r="T81" i="24"/>
  <c r="R81" i="24"/>
  <c r="Q81" i="24"/>
  <c r="U80" i="24"/>
  <c r="T80" i="24"/>
  <c r="O80" i="24" s="1"/>
  <c r="R80" i="24"/>
  <c r="Q80" i="24"/>
  <c r="U79" i="24"/>
  <c r="T79" i="24"/>
  <c r="O79" i="24" s="1"/>
  <c r="R79" i="24"/>
  <c r="Q79" i="24"/>
  <c r="U78" i="24"/>
  <c r="T78" i="24"/>
  <c r="R78" i="24"/>
  <c r="Q78" i="24"/>
  <c r="O78" i="24"/>
  <c r="U77" i="24"/>
  <c r="T77" i="24"/>
  <c r="R77" i="24"/>
  <c r="Q77" i="24"/>
  <c r="U76" i="24"/>
  <c r="T76" i="24"/>
  <c r="R76" i="24"/>
  <c r="Q76" i="24"/>
  <c r="U75" i="24"/>
  <c r="T75" i="24"/>
  <c r="R75" i="24"/>
  <c r="Q75" i="24"/>
  <c r="U74" i="24"/>
  <c r="O74" i="24" s="1"/>
  <c r="T74" i="24"/>
  <c r="R74" i="24"/>
  <c r="Q74" i="24"/>
  <c r="AB72" i="24"/>
  <c r="AA72" i="24"/>
  <c r="U73" i="24"/>
  <c r="T73" i="24"/>
  <c r="R73" i="24"/>
  <c r="Q73" i="24"/>
  <c r="O73" i="24"/>
  <c r="S73" i="24" s="1"/>
  <c r="U72" i="24"/>
  <c r="T72" i="24"/>
  <c r="R72" i="24"/>
  <c r="Q72" i="24"/>
  <c r="U71" i="24"/>
  <c r="T71" i="24"/>
  <c r="O71" i="24" s="1"/>
  <c r="R71" i="24"/>
  <c r="Q71" i="24"/>
  <c r="U70" i="24"/>
  <c r="T70" i="24"/>
  <c r="R70" i="24"/>
  <c r="Q70" i="24"/>
  <c r="Z68" i="24"/>
  <c r="Y68" i="24"/>
  <c r="W68" i="24"/>
  <c r="U69" i="24"/>
  <c r="T69" i="24"/>
  <c r="O69" i="24" s="1"/>
  <c r="X72" i="24" s="1"/>
  <c r="R69" i="24"/>
  <c r="Q69" i="24"/>
  <c r="Z72" i="24" s="1"/>
  <c r="AB67" i="24"/>
  <c r="AA67" i="24"/>
  <c r="Z67" i="24"/>
  <c r="Y67" i="24"/>
  <c r="U68" i="24"/>
  <c r="T68" i="24"/>
  <c r="O68" i="24" s="1"/>
  <c r="X71" i="24" s="1"/>
  <c r="R68" i="24"/>
  <c r="AB71" i="24" s="1"/>
  <c r="Q68" i="24"/>
  <c r="Z71" i="24" s="1"/>
  <c r="AB66" i="24"/>
  <c r="AA66" i="24"/>
  <c r="U67" i="24"/>
  <c r="T67" i="24"/>
  <c r="O67" i="24" s="1"/>
  <c r="R67" i="24"/>
  <c r="AB70" i="24" s="1"/>
  <c r="Q67" i="24"/>
  <c r="Z70" i="24" s="1"/>
  <c r="U66" i="24"/>
  <c r="T66" i="24"/>
  <c r="R66" i="24"/>
  <c r="Q66" i="24"/>
  <c r="U65" i="24"/>
  <c r="T65" i="24"/>
  <c r="R65" i="24"/>
  <c r="Q65" i="24"/>
  <c r="U64" i="24"/>
  <c r="T64" i="24"/>
  <c r="R64" i="24"/>
  <c r="Q64" i="24"/>
  <c r="AA62" i="24"/>
  <c r="U63" i="24"/>
  <c r="T63" i="24"/>
  <c r="O63" i="24" s="1"/>
  <c r="X66" i="24" s="1"/>
  <c r="R63" i="24"/>
  <c r="Q63" i="24"/>
  <c r="Z66" i="24" s="1"/>
  <c r="Z61" i="24"/>
  <c r="Y61" i="24"/>
  <c r="U62" i="24"/>
  <c r="T62" i="24"/>
  <c r="R62" i="24"/>
  <c r="AB65" i="24" s="1"/>
  <c r="Q62" i="24"/>
  <c r="Z65" i="24" s="1"/>
  <c r="O62" i="24"/>
  <c r="AB60" i="24"/>
  <c r="AA60" i="24"/>
  <c r="Z60" i="24"/>
  <c r="Y60" i="24"/>
  <c r="U61" i="24"/>
  <c r="T61" i="24"/>
  <c r="O61" i="24" s="1"/>
  <c r="R61" i="24"/>
  <c r="Q61" i="24"/>
  <c r="U60" i="24"/>
  <c r="T60" i="24"/>
  <c r="R60" i="24"/>
  <c r="Q60" i="24"/>
  <c r="Z63" i="24" s="1"/>
  <c r="U59" i="24"/>
  <c r="T59" i="24"/>
  <c r="R59" i="24"/>
  <c r="AB62" i="24" s="1"/>
  <c r="Q59" i="24"/>
  <c r="Z62" i="24" s="1"/>
  <c r="Z57" i="24"/>
  <c r="Y57" i="24"/>
  <c r="U58" i="24"/>
  <c r="T58" i="24"/>
  <c r="R58" i="24"/>
  <c r="AB61" i="24" s="1"/>
  <c r="Q58" i="24"/>
  <c r="AA56" i="24"/>
  <c r="Z56" i="24"/>
  <c r="Y56" i="24"/>
  <c r="U57" i="24"/>
  <c r="T57" i="24"/>
  <c r="O57" i="24" s="1"/>
  <c r="R57" i="24"/>
  <c r="Q57" i="24"/>
  <c r="AB55" i="24"/>
  <c r="Z55" i="24"/>
  <c r="Y55" i="24"/>
  <c r="U56" i="24"/>
  <c r="T56" i="24"/>
  <c r="O56" i="24" s="1"/>
  <c r="R56" i="24"/>
  <c r="AB59" i="24" s="1"/>
  <c r="Q56" i="24"/>
  <c r="AB54" i="24"/>
  <c r="AA54" i="24"/>
  <c r="Z54" i="24"/>
  <c r="Y54" i="24"/>
  <c r="U55" i="24"/>
  <c r="T55" i="24"/>
  <c r="R55" i="24"/>
  <c r="Q55" i="24"/>
  <c r="AA53" i="24"/>
  <c r="W53" i="24"/>
  <c r="U54" i="24"/>
  <c r="T54" i="24"/>
  <c r="O54" i="24" s="1"/>
  <c r="X57" i="24" s="1"/>
  <c r="R54" i="24"/>
  <c r="Q54" i="24"/>
  <c r="Y52" i="24"/>
  <c r="U53" i="24"/>
  <c r="T53" i="24"/>
  <c r="R53" i="24"/>
  <c r="AB56" i="24" s="1"/>
  <c r="Q53" i="24"/>
  <c r="AA51" i="24"/>
  <c r="U52" i="24"/>
  <c r="T52" i="24"/>
  <c r="R52" i="24"/>
  <c r="AA55" i="24" s="1"/>
  <c r="Q52" i="24"/>
  <c r="U51" i="24"/>
  <c r="T51" i="24"/>
  <c r="R51" i="24"/>
  <c r="Q51" i="24"/>
  <c r="Z49" i="24"/>
  <c r="Y49" i="24"/>
  <c r="U50" i="24"/>
  <c r="T50" i="24"/>
  <c r="O50" i="24" s="1"/>
  <c r="R50" i="24"/>
  <c r="AB53" i="24" s="1"/>
  <c r="Q50" i="24"/>
  <c r="AB48" i="24"/>
  <c r="AA48" i="24"/>
  <c r="Z48" i="24"/>
  <c r="Y48" i="24"/>
  <c r="U49" i="24"/>
  <c r="T49" i="24"/>
  <c r="O49" i="24" s="1"/>
  <c r="R49" i="24"/>
  <c r="Q49" i="24"/>
  <c r="Z52" i="24" s="1"/>
  <c r="W47" i="24"/>
  <c r="U48" i="24"/>
  <c r="T48" i="24"/>
  <c r="R48" i="24"/>
  <c r="AB51" i="24" s="1"/>
  <c r="Q48" i="24"/>
  <c r="Z51" i="24" s="1"/>
  <c r="U47" i="24"/>
  <c r="T47" i="24"/>
  <c r="R47" i="24"/>
  <c r="AB50" i="24" s="1"/>
  <c r="Q47" i="24"/>
  <c r="Z50" i="24" s="1"/>
  <c r="U46" i="24"/>
  <c r="T46" i="24"/>
  <c r="R46" i="24"/>
  <c r="AA49" i="24" s="1"/>
  <c r="Q46" i="24"/>
  <c r="U45" i="24"/>
  <c r="T45" i="24"/>
  <c r="R45" i="24"/>
  <c r="Q45" i="24"/>
  <c r="O45" i="24"/>
  <c r="U44" i="24"/>
  <c r="T44" i="24"/>
  <c r="O44" i="24" s="1"/>
  <c r="R44" i="24"/>
  <c r="AB47" i="24" s="1"/>
  <c r="Q44" i="24"/>
  <c r="AB42" i="24"/>
  <c r="AA42" i="24"/>
  <c r="Z42" i="24"/>
  <c r="Y42" i="24"/>
  <c r="U43" i="24"/>
  <c r="T43" i="24"/>
  <c r="R43" i="24"/>
  <c r="Q43" i="24"/>
  <c r="Z46" i="24" s="1"/>
  <c r="U42" i="24"/>
  <c r="O42" i="24" s="1"/>
  <c r="W45" i="24" s="1"/>
  <c r="T42" i="24"/>
  <c r="R42" i="24"/>
  <c r="AB45" i="24" s="1"/>
  <c r="Q42" i="24"/>
  <c r="Z45" i="24" s="1"/>
  <c r="U41" i="24"/>
  <c r="T41" i="24"/>
  <c r="R41" i="24"/>
  <c r="AB7" i="24" s="1"/>
  <c r="Q41" i="24"/>
  <c r="Z44" i="24" s="1"/>
  <c r="AA39" i="24"/>
  <c r="U40" i="24"/>
  <c r="T40" i="24"/>
  <c r="O40" i="24" s="1"/>
  <c r="R40" i="24"/>
  <c r="AB43" i="24" s="1"/>
  <c r="Q40" i="24"/>
  <c r="Z7" i="24" s="1"/>
  <c r="AB38" i="24"/>
  <c r="AA38" i="24"/>
  <c r="U39" i="24"/>
  <c r="T39" i="24"/>
  <c r="R39" i="24"/>
  <c r="Q39" i="24"/>
  <c r="AC37" i="24"/>
  <c r="AB37" i="24"/>
  <c r="X37" i="24"/>
  <c r="W37" i="24"/>
  <c r="U38" i="24"/>
  <c r="T38" i="24"/>
  <c r="O38" i="24" s="1"/>
  <c r="W41" i="24" s="1"/>
  <c r="R38" i="24"/>
  <c r="AB41" i="24" s="1"/>
  <c r="Q38" i="24"/>
  <c r="AB36" i="24"/>
  <c r="AA36" i="24"/>
  <c r="Z36" i="24"/>
  <c r="Y36" i="24"/>
  <c r="U37" i="24"/>
  <c r="O37" i="24" s="1"/>
  <c r="T37" i="24"/>
  <c r="R37" i="24"/>
  <c r="Q37" i="24"/>
  <c r="Z40" i="24" s="1"/>
  <c r="U36" i="24"/>
  <c r="O36" i="24" s="1"/>
  <c r="T36" i="24"/>
  <c r="R36" i="24"/>
  <c r="AB39" i="24" s="1"/>
  <c r="Q36" i="24"/>
  <c r="Z39" i="24" s="1"/>
  <c r="U35" i="24"/>
  <c r="T35" i="24"/>
  <c r="R35" i="24"/>
  <c r="Q35" i="24"/>
  <c r="Z38" i="24" s="1"/>
  <c r="O35" i="24"/>
  <c r="Z33" i="24"/>
  <c r="U34" i="24"/>
  <c r="T34" i="24"/>
  <c r="O34" i="24" s="1"/>
  <c r="R34" i="24"/>
  <c r="AA37" i="24" s="1"/>
  <c r="Q34" i="24"/>
  <c r="Z37" i="24" s="1"/>
  <c r="AB32" i="24"/>
  <c r="U33" i="24"/>
  <c r="T33" i="24"/>
  <c r="O33" i="24" s="1"/>
  <c r="R33" i="24"/>
  <c r="Q33" i="24"/>
  <c r="Z31" i="24"/>
  <c r="Y31" i="24"/>
  <c r="U32" i="24"/>
  <c r="T32" i="24"/>
  <c r="R32" i="24"/>
  <c r="AB35" i="24" s="1"/>
  <c r="Q32" i="24"/>
  <c r="AB30" i="24"/>
  <c r="AA30" i="24"/>
  <c r="Z30" i="24"/>
  <c r="U31" i="24"/>
  <c r="T31" i="24"/>
  <c r="R31" i="24"/>
  <c r="Q31" i="24"/>
  <c r="Z34" i="24" s="1"/>
  <c r="U30" i="24"/>
  <c r="T30" i="24"/>
  <c r="R30" i="24"/>
  <c r="AB33" i="24" s="1"/>
  <c r="Q30" i="24"/>
  <c r="Y33" i="24" s="1"/>
  <c r="AB28" i="24"/>
  <c r="U29" i="24"/>
  <c r="T29" i="24"/>
  <c r="O29" i="24" s="1"/>
  <c r="R29" i="24"/>
  <c r="AA32" i="24" s="1"/>
  <c r="Q29" i="24"/>
  <c r="Z32" i="24" s="1"/>
  <c r="AB27" i="24"/>
  <c r="U28" i="24"/>
  <c r="T28" i="24"/>
  <c r="R28" i="24"/>
  <c r="AB31" i="24" s="1"/>
  <c r="Q28" i="24"/>
  <c r="Z26" i="24"/>
  <c r="W26" i="24"/>
  <c r="U27" i="24"/>
  <c r="O27" i="24" s="1"/>
  <c r="W30" i="24" s="1"/>
  <c r="T27" i="24"/>
  <c r="R27" i="24"/>
  <c r="Q27" i="24"/>
  <c r="Y30" i="24" s="1"/>
  <c r="AB25" i="24"/>
  <c r="Y25" i="24"/>
  <c r="U26" i="24"/>
  <c r="T26" i="24"/>
  <c r="R26" i="24"/>
  <c r="AA29" i="24" s="1"/>
  <c r="Q26" i="24"/>
  <c r="Y29" i="24" s="1"/>
  <c r="AB24" i="24"/>
  <c r="AA24" i="24"/>
  <c r="U25" i="24"/>
  <c r="O25" i="24" s="1"/>
  <c r="X28" i="24" s="1"/>
  <c r="T25" i="24"/>
  <c r="R25" i="24"/>
  <c r="AA28" i="24" s="1"/>
  <c r="Q25" i="24"/>
  <c r="Z28" i="24" s="1"/>
  <c r="AB23" i="24"/>
  <c r="U24" i="24"/>
  <c r="T24" i="24"/>
  <c r="R24" i="24"/>
  <c r="AA27" i="24" s="1"/>
  <c r="Q24" i="24"/>
  <c r="Z27" i="24" s="1"/>
  <c r="AB22" i="24"/>
  <c r="U23" i="24"/>
  <c r="T23" i="24"/>
  <c r="R23" i="24"/>
  <c r="AB26" i="24" s="1"/>
  <c r="Q23" i="24"/>
  <c r="Y26" i="24" s="1"/>
  <c r="U22" i="24"/>
  <c r="T22" i="24"/>
  <c r="R22" i="24"/>
  <c r="AA25" i="24" s="1"/>
  <c r="Q22" i="24"/>
  <c r="Z25" i="24" s="1"/>
  <c r="AB21" i="24"/>
  <c r="AA21" i="24"/>
  <c r="U21" i="24"/>
  <c r="T21" i="24"/>
  <c r="O21" i="24" s="1"/>
  <c r="R21" i="24"/>
  <c r="Q21" i="24"/>
  <c r="W20" i="24"/>
  <c r="U20" i="24"/>
  <c r="T20" i="24"/>
  <c r="R20" i="24"/>
  <c r="AA23" i="24" s="1"/>
  <c r="Q20" i="24"/>
  <c r="Y23" i="24" s="1"/>
  <c r="AB19" i="24"/>
  <c r="AA19" i="24"/>
  <c r="Y19" i="24"/>
  <c r="U19" i="24"/>
  <c r="T19" i="24"/>
  <c r="R19" i="24"/>
  <c r="AA22" i="24" s="1"/>
  <c r="Q19" i="24"/>
  <c r="Y22" i="24" s="1"/>
  <c r="AB18" i="24"/>
  <c r="Z18" i="24"/>
  <c r="U18" i="24"/>
  <c r="T18" i="24"/>
  <c r="R18" i="24"/>
  <c r="Q18" i="24"/>
  <c r="U17" i="24"/>
  <c r="T17" i="24"/>
  <c r="O17" i="24" s="1"/>
  <c r="W21" i="24" s="1"/>
  <c r="R17" i="24"/>
  <c r="Q17" i="24"/>
  <c r="Z21" i="24" s="1"/>
  <c r="AA16" i="24"/>
  <c r="U16" i="24"/>
  <c r="T16" i="24"/>
  <c r="R16" i="24"/>
  <c r="AB6" i="24" s="1"/>
  <c r="Q16" i="24"/>
  <c r="Y20" i="24" s="1"/>
  <c r="Z15" i="24"/>
  <c r="Y15" i="24"/>
  <c r="U15" i="24"/>
  <c r="T15" i="24"/>
  <c r="R15" i="24"/>
  <c r="Q15" i="24"/>
  <c r="Z19" i="24" s="1"/>
  <c r="AB14" i="24"/>
  <c r="AA14" i="24"/>
  <c r="Z14" i="24"/>
  <c r="Y14" i="24"/>
  <c r="U14" i="24"/>
  <c r="T14" i="24"/>
  <c r="R14" i="24"/>
  <c r="AA18" i="24" s="1"/>
  <c r="Q14" i="24"/>
  <c r="AB13" i="24"/>
  <c r="AA13" i="24"/>
  <c r="U13" i="24"/>
  <c r="T13" i="24"/>
  <c r="R13" i="24"/>
  <c r="AA5" i="24" s="1"/>
  <c r="Q13" i="24"/>
  <c r="U12" i="24"/>
  <c r="T12" i="24"/>
  <c r="R12" i="24"/>
  <c r="AB16" i="24" s="1"/>
  <c r="Q12" i="24"/>
  <c r="Z16" i="24" s="1"/>
  <c r="AB11" i="24"/>
  <c r="W11" i="24"/>
  <c r="U11" i="24"/>
  <c r="T11" i="24"/>
  <c r="O11" i="24" s="1"/>
  <c r="W17" i="24" s="1"/>
  <c r="R11" i="24"/>
  <c r="Q11" i="24"/>
  <c r="Y17" i="24" s="1"/>
  <c r="AB10" i="24"/>
  <c r="Z10" i="24"/>
  <c r="Y10" i="24"/>
  <c r="U10" i="24"/>
  <c r="T10" i="24"/>
  <c r="R10" i="24"/>
  <c r="AA15" i="24" s="1"/>
  <c r="Q10" i="24"/>
  <c r="U9" i="24"/>
  <c r="T9" i="24"/>
  <c r="R9" i="24"/>
  <c r="Q9" i="24"/>
  <c r="AB8" i="24"/>
  <c r="AA8" i="24"/>
  <c r="Z8" i="24"/>
  <c r="Y8" i="24"/>
  <c r="X8" i="24"/>
  <c r="W8" i="24"/>
  <c r="U8" i="24"/>
  <c r="T8" i="24"/>
  <c r="R8" i="24"/>
  <c r="Q8" i="24"/>
  <c r="AA7" i="24"/>
  <c r="U7" i="24"/>
  <c r="T7" i="24"/>
  <c r="R7" i="24"/>
  <c r="Q7" i="24"/>
  <c r="Z13" i="24" s="1"/>
  <c r="Y6" i="24"/>
  <c r="U6" i="24"/>
  <c r="T6" i="24"/>
  <c r="R6" i="24"/>
  <c r="Q6" i="24"/>
  <c r="U5" i="24"/>
  <c r="T5" i="24"/>
  <c r="R5" i="24"/>
  <c r="AA11" i="24" s="1"/>
  <c r="Q5" i="24"/>
  <c r="AF4" i="24"/>
  <c r="U4" i="24"/>
  <c r="T4" i="24"/>
  <c r="R4" i="24"/>
  <c r="AA10" i="24" s="1"/>
  <c r="Q4" i="24"/>
  <c r="Z5" i="24" s="1"/>
  <c r="AN61" i="23"/>
  <c r="AN36" i="23"/>
  <c r="AN35" i="23"/>
  <c r="AN33" i="23"/>
  <c r="AN32" i="23"/>
  <c r="AN20" i="23"/>
  <c r="AN19" i="23"/>
  <c r="AN16" i="23"/>
  <c r="AN15" i="23"/>
  <c r="AN13" i="23"/>
  <c r="AN12" i="23"/>
  <c r="AN6" i="23"/>
  <c r="O72" i="24" l="1"/>
  <c r="O7" i="24"/>
  <c r="W13" i="24" s="1"/>
  <c r="O30" i="24"/>
  <c r="O43" i="24"/>
  <c r="O66" i="24"/>
  <c r="O75" i="24"/>
  <c r="S75" i="24" s="1"/>
  <c r="S84" i="24"/>
  <c r="S101" i="24"/>
  <c r="S109" i="24"/>
  <c r="S117" i="24"/>
  <c r="S125" i="24"/>
  <c r="S133" i="24"/>
  <c r="S141" i="24"/>
  <c r="S149" i="24"/>
  <c r="T2" i="24"/>
  <c r="O9" i="24"/>
  <c r="O15" i="24"/>
  <c r="O26" i="24"/>
  <c r="S93" i="24"/>
  <c r="O31" i="24"/>
  <c r="O41" i="24"/>
  <c r="W44" i="24" s="1"/>
  <c r="O64" i="24"/>
  <c r="O90" i="24"/>
  <c r="S90" i="24" s="1"/>
  <c r="O96" i="24"/>
  <c r="S96" i="24" s="1"/>
  <c r="O55" i="24"/>
  <c r="O76" i="24"/>
  <c r="S76" i="24" s="1"/>
  <c r="O99" i="24"/>
  <c r="S99" i="24" s="1"/>
  <c r="O107" i="24"/>
  <c r="S107" i="24" s="1"/>
  <c r="O115" i="24"/>
  <c r="S115" i="24" s="1"/>
  <c r="O123" i="24"/>
  <c r="S123" i="24" s="1"/>
  <c r="O131" i="24"/>
  <c r="S131" i="24" s="1"/>
  <c r="O139" i="24"/>
  <c r="S139" i="24" s="1"/>
  <c r="O147" i="24"/>
  <c r="S147" i="24" s="1"/>
  <c r="O20" i="24"/>
  <c r="X23" i="24" s="1"/>
  <c r="O46" i="24"/>
  <c r="X49" i="24" s="1"/>
  <c r="O53" i="24"/>
  <c r="O82" i="24"/>
  <c r="O12" i="24"/>
  <c r="W16" i="24" s="1"/>
  <c r="O16" i="24"/>
  <c r="X20" i="24" s="1"/>
  <c r="O65" i="24"/>
  <c r="X68" i="24" s="1"/>
  <c r="O97" i="24"/>
  <c r="S97" i="24" s="1"/>
  <c r="O105" i="24"/>
  <c r="S105" i="24" s="1"/>
  <c r="O113" i="24"/>
  <c r="S113" i="24" s="1"/>
  <c r="O121" i="24"/>
  <c r="S121" i="24" s="1"/>
  <c r="O129" i="24"/>
  <c r="S129" i="24" s="1"/>
  <c r="O137" i="24"/>
  <c r="S137" i="24" s="1"/>
  <c r="O145" i="24"/>
  <c r="S145" i="24" s="1"/>
  <c r="O153" i="24"/>
  <c r="S153" i="24" s="1"/>
  <c r="O77" i="24"/>
  <c r="S77" i="24" s="1"/>
  <c r="S92" i="24"/>
  <c r="S103" i="24"/>
  <c r="S111" i="24"/>
  <c r="S119" i="24"/>
  <c r="S127" i="24"/>
  <c r="S135" i="24"/>
  <c r="S143" i="24"/>
  <c r="S151" i="24"/>
  <c r="S104" i="24"/>
  <c r="S112" i="24"/>
  <c r="S120" i="24"/>
  <c r="S128" i="24"/>
  <c r="S136" i="24"/>
  <c r="S144" i="24"/>
  <c r="S152" i="24"/>
  <c r="S102" i="24"/>
  <c r="S110" i="24"/>
  <c r="S118" i="24"/>
  <c r="S126" i="24"/>
  <c r="S134" i="24"/>
  <c r="S142" i="24"/>
  <c r="S150" i="24"/>
  <c r="S71" i="24"/>
  <c r="S85" i="24"/>
  <c r="S100" i="24"/>
  <c r="S108" i="24"/>
  <c r="S116" i="24"/>
  <c r="S124" i="24"/>
  <c r="S132" i="24"/>
  <c r="S140" i="24"/>
  <c r="S148" i="24"/>
  <c r="S82" i="24"/>
  <c r="S88" i="24"/>
  <c r="S74" i="24"/>
  <c r="S80" i="24"/>
  <c r="O32" i="24"/>
  <c r="O8" i="24"/>
  <c r="O6" i="24"/>
  <c r="S6" i="24" s="1"/>
  <c r="O24" i="24"/>
  <c r="O70" i="24"/>
  <c r="S70" i="24" s="1"/>
  <c r="S78" i="24"/>
  <c r="S86" i="24"/>
  <c r="S94" i="24"/>
  <c r="S83" i="24"/>
  <c r="S91" i="24"/>
  <c r="O14" i="24"/>
  <c r="O18" i="24"/>
  <c r="S18" i="24" s="1"/>
  <c r="O47" i="24"/>
  <c r="O51" i="24"/>
  <c r="S51" i="24" s="1"/>
  <c r="O81" i="24"/>
  <c r="S81" i="24" s="1"/>
  <c r="O89" i="24"/>
  <c r="S89" i="24" s="1"/>
  <c r="O59" i="24"/>
  <c r="O48" i="24"/>
  <c r="S48" i="24" s="1"/>
  <c r="O52" i="24"/>
  <c r="X55" i="24" s="1"/>
  <c r="O5" i="24"/>
  <c r="X11" i="24" s="1"/>
  <c r="S9" i="24"/>
  <c r="O13" i="24"/>
  <c r="O19" i="24"/>
  <c r="S19" i="24" s="1"/>
  <c r="O23" i="24"/>
  <c r="O39" i="24"/>
  <c r="S79" i="24"/>
  <c r="S87" i="24"/>
  <c r="S95" i="24"/>
  <c r="O60" i="24"/>
  <c r="S30" i="24"/>
  <c r="S20" i="24"/>
  <c r="S34" i="24"/>
  <c r="AD37" i="24" s="1"/>
  <c r="S5" i="24"/>
  <c r="S72" i="24"/>
  <c r="AC33" i="24"/>
  <c r="AD33" i="24"/>
  <c r="X16" i="24"/>
  <c r="X51" i="24"/>
  <c r="W51" i="24"/>
  <c r="X42" i="24"/>
  <c r="W42" i="24"/>
  <c r="S39" i="24"/>
  <c r="AD23" i="24"/>
  <c r="AC23" i="24"/>
  <c r="S24" i="24"/>
  <c r="X27" i="24"/>
  <c r="W27" i="24"/>
  <c r="X33" i="24"/>
  <c r="W33" i="24"/>
  <c r="S32" i="24"/>
  <c r="X35" i="24"/>
  <c r="W35" i="24"/>
  <c r="S13" i="24"/>
  <c r="X63" i="24"/>
  <c r="S60" i="24"/>
  <c r="W63" i="24"/>
  <c r="AB5" i="24"/>
  <c r="AB9" i="24" s="1"/>
  <c r="S37" i="24"/>
  <c r="X40" i="24"/>
  <c r="W40" i="24"/>
  <c r="Y12" i="24"/>
  <c r="Z12" i="24"/>
  <c r="X22" i="24"/>
  <c r="W22" i="24"/>
  <c r="Z24" i="24"/>
  <c r="Y24" i="24"/>
  <c r="AA34" i="24"/>
  <c r="AA6" i="24"/>
  <c r="AA9" i="24" s="1"/>
  <c r="AB34" i="24"/>
  <c r="W36" i="24"/>
  <c r="S33" i="24"/>
  <c r="X36" i="24"/>
  <c r="X52" i="24"/>
  <c r="W52" i="24"/>
  <c r="S49" i="24"/>
  <c r="X56" i="24"/>
  <c r="W56" i="24"/>
  <c r="S53" i="24"/>
  <c r="X58" i="24"/>
  <c r="W58" i="24"/>
  <c r="S55" i="24"/>
  <c r="Y18" i="24"/>
  <c r="Z6" i="24"/>
  <c r="Z9" i="24" s="1"/>
  <c r="W19" i="24"/>
  <c r="X19" i="24"/>
  <c r="S15" i="24"/>
  <c r="O4" i="24"/>
  <c r="S12" i="24"/>
  <c r="U2" i="24"/>
  <c r="W12" i="24"/>
  <c r="X12" i="24"/>
  <c r="S31" i="24"/>
  <c r="X34" i="24"/>
  <c r="W34" i="24"/>
  <c r="S35" i="24"/>
  <c r="X38" i="24"/>
  <c r="W38" i="24"/>
  <c r="X18" i="24"/>
  <c r="W18" i="24"/>
  <c r="S14" i="24"/>
  <c r="X29" i="24"/>
  <c r="W29" i="24"/>
  <c r="S26" i="24"/>
  <c r="AB15" i="24"/>
  <c r="Z17" i="24"/>
  <c r="S23" i="24"/>
  <c r="X26" i="24"/>
  <c r="S29" i="24"/>
  <c r="X32" i="24"/>
  <c r="W32" i="24"/>
  <c r="X50" i="24"/>
  <c r="W50" i="24"/>
  <c r="S47" i="24"/>
  <c r="X54" i="24"/>
  <c r="W54" i="24"/>
  <c r="W24" i="24"/>
  <c r="S21" i="24"/>
  <c r="X24" i="24"/>
  <c r="Z11" i="24"/>
  <c r="Y11" i="24"/>
  <c r="S8" i="24"/>
  <c r="X14" i="24"/>
  <c r="W14" i="24"/>
  <c r="AD11" i="24"/>
  <c r="AC11" i="24"/>
  <c r="S11" i="24"/>
  <c r="X17" i="24"/>
  <c r="X46" i="24"/>
  <c r="W46" i="24"/>
  <c r="S43" i="24"/>
  <c r="Y35" i="24"/>
  <c r="Z35" i="24"/>
  <c r="S36" i="24"/>
  <c r="X39" i="24"/>
  <c r="W39" i="24"/>
  <c r="S59" i="24"/>
  <c r="X62" i="24"/>
  <c r="W62" i="24"/>
  <c r="AB49" i="24"/>
  <c r="AA50" i="24"/>
  <c r="Z58" i="24"/>
  <c r="Y58" i="24"/>
  <c r="Z59" i="24"/>
  <c r="Y59" i="24"/>
  <c r="X60" i="24"/>
  <c r="S57" i="24"/>
  <c r="W60" i="24"/>
  <c r="X13" i="24"/>
  <c r="AA20" i="24"/>
  <c r="Y21" i="24"/>
  <c r="AB29" i="24"/>
  <c r="AA41" i="24"/>
  <c r="Z43" i="24"/>
  <c r="Y44" i="24"/>
  <c r="Y45" i="24"/>
  <c r="AB58" i="24"/>
  <c r="AA58" i="24"/>
  <c r="S62" i="24"/>
  <c r="X65" i="24"/>
  <c r="W65" i="24"/>
  <c r="Y63" i="24"/>
  <c r="Y13" i="24"/>
  <c r="S16" i="24"/>
  <c r="AB20" i="24"/>
  <c r="AA31" i="24"/>
  <c r="Y32" i="24"/>
  <c r="Y34" i="24"/>
  <c r="AA35" i="24"/>
  <c r="Y37" i="24"/>
  <c r="AA43" i="24"/>
  <c r="X53" i="24"/>
  <c r="S50" i="24"/>
  <c r="AB57" i="24"/>
  <c r="AA57" i="24"/>
  <c r="O58" i="24"/>
  <c r="X64" i="24"/>
  <c r="S61" i="24"/>
  <c r="W64" i="24"/>
  <c r="X70" i="24"/>
  <c r="S67" i="24"/>
  <c r="W70" i="24"/>
  <c r="Z20" i="24"/>
  <c r="X21" i="24"/>
  <c r="S25" i="24"/>
  <c r="S7" i="24"/>
  <c r="AA12" i="24"/>
  <c r="S17" i="24"/>
  <c r="Y40" i="24"/>
  <c r="AA44" i="24"/>
  <c r="AA45" i="24"/>
  <c r="Z53" i="24"/>
  <c r="Y53" i="24"/>
  <c r="S54" i="24"/>
  <c r="Z64" i="24"/>
  <c r="Y64" i="24"/>
  <c r="AB68" i="24"/>
  <c r="AA68" i="24"/>
  <c r="W7" i="24"/>
  <c r="Y43" i="24"/>
  <c r="X44" i="24"/>
  <c r="X45" i="24"/>
  <c r="Y46" i="24"/>
  <c r="Z22" i="24"/>
  <c r="Z23" i="24"/>
  <c r="AA33" i="24"/>
  <c r="Y38" i="24"/>
  <c r="Y39" i="24"/>
  <c r="AB44" i="24"/>
  <c r="AB52" i="24"/>
  <c r="AA52" i="24"/>
  <c r="W55" i="24"/>
  <c r="W57" i="24"/>
  <c r="AB64" i="24"/>
  <c r="AA64" i="24"/>
  <c r="S65" i="24"/>
  <c r="S27" i="24"/>
  <c r="Y5" i="24"/>
  <c r="AB12" i="24"/>
  <c r="O28" i="24"/>
  <c r="X47" i="24"/>
  <c r="S44" i="24"/>
  <c r="S52" i="24"/>
  <c r="Y62" i="24"/>
  <c r="AA17" i="24"/>
  <c r="Y16" i="24"/>
  <c r="X41" i="24"/>
  <c r="S38" i="24"/>
  <c r="AB46" i="24"/>
  <c r="AA46" i="24"/>
  <c r="W49" i="24"/>
  <c r="X69" i="24"/>
  <c r="S66" i="24"/>
  <c r="W69" i="24"/>
  <c r="Z47" i="24"/>
  <c r="Y47" i="24"/>
  <c r="X48" i="24"/>
  <c r="S45" i="24"/>
  <c r="W48" i="24"/>
  <c r="Y7" i="24"/>
  <c r="AB63" i="24"/>
  <c r="AA63" i="24"/>
  <c r="O10" i="24"/>
  <c r="W28" i="24"/>
  <c r="AB40" i="24"/>
  <c r="AA40" i="24"/>
  <c r="Z41" i="24"/>
  <c r="Y41" i="24"/>
  <c r="S46" i="24"/>
  <c r="AA61" i="24"/>
  <c r="Z69" i="24"/>
  <c r="Y69" i="24"/>
  <c r="AB69" i="24"/>
  <c r="AA69" i="24"/>
  <c r="Y27" i="24"/>
  <c r="S42" i="24"/>
  <c r="AB17" i="24"/>
  <c r="O22" i="24"/>
  <c r="W6" i="24" s="1"/>
  <c r="AA26" i="24"/>
  <c r="Y28" i="24"/>
  <c r="X30" i="24"/>
  <c r="S41" i="24"/>
  <c r="W43" i="24"/>
  <c r="AA47" i="24"/>
  <c r="Y50" i="24"/>
  <c r="Y51" i="24"/>
  <c r="X67" i="24"/>
  <c r="S64" i="24"/>
  <c r="W67" i="24"/>
  <c r="Z29" i="24"/>
  <c r="S40" i="24"/>
  <c r="X43" i="24"/>
  <c r="X59" i="24"/>
  <c r="S56" i="24"/>
  <c r="W59" i="24"/>
  <c r="AA59" i="24"/>
  <c r="Y70" i="24"/>
  <c r="W71" i="24"/>
  <c r="S68" i="24"/>
  <c r="Y65" i="24"/>
  <c r="W66" i="24"/>
  <c r="AA70" i="24"/>
  <c r="Y71" i="24"/>
  <c r="W72" i="24"/>
  <c r="S63" i="24"/>
  <c r="S69" i="24"/>
  <c r="AA65" i="24"/>
  <c r="Y66" i="24"/>
  <c r="AA71" i="24"/>
  <c r="Y72" i="24"/>
  <c r="U4" i="22"/>
  <c r="T4" i="22"/>
  <c r="R4" i="22"/>
  <c r="Q4" i="22"/>
  <c r="O4" i="22"/>
  <c r="T1" i="24" l="1"/>
  <c r="S4" i="22"/>
  <c r="Y9" i="24"/>
  <c r="AD48" i="24"/>
  <c r="AC48" i="24"/>
  <c r="AD66" i="24"/>
  <c r="AC66" i="24"/>
  <c r="AD8" i="24"/>
  <c r="P27" i="21" s="1"/>
  <c r="AC8" i="24"/>
  <c r="J27" i="21" s="1"/>
  <c r="AD49" i="24"/>
  <c r="AC49" i="24"/>
  <c r="AD64" i="24"/>
  <c r="AC64" i="24"/>
  <c r="AD46" i="24"/>
  <c r="AC46" i="24"/>
  <c r="W10" i="24"/>
  <c r="S4" i="24"/>
  <c r="X5" i="24"/>
  <c r="W5" i="24"/>
  <c r="W9" i="24" s="1"/>
  <c r="X10" i="24"/>
  <c r="AD52" i="24"/>
  <c r="AC52" i="24"/>
  <c r="AD24" i="24"/>
  <c r="AC24" i="24"/>
  <c r="AC26" i="24"/>
  <c r="AD26" i="24"/>
  <c r="AD19" i="24"/>
  <c r="AC19" i="24"/>
  <c r="AD22" i="24"/>
  <c r="AC22" i="24"/>
  <c r="AD72" i="24"/>
  <c r="AC72" i="24"/>
  <c r="AD59" i="24"/>
  <c r="AC59" i="24"/>
  <c r="AD44" i="24"/>
  <c r="AC44" i="24"/>
  <c r="AD43" i="24"/>
  <c r="AC43" i="24"/>
  <c r="AD7" i="24"/>
  <c r="P26" i="21" s="1"/>
  <c r="AC7" i="24"/>
  <c r="J26" i="21" s="1"/>
  <c r="AD55" i="24"/>
  <c r="AC55" i="24"/>
  <c r="AC21" i="24"/>
  <c r="AD21" i="24"/>
  <c r="X61" i="24"/>
  <c r="W61" i="24"/>
  <c r="S58" i="24"/>
  <c r="X7" i="24"/>
  <c r="AD38" i="24"/>
  <c r="AC38" i="24"/>
  <c r="AD51" i="24"/>
  <c r="AC51" i="24"/>
  <c r="AD20" i="24"/>
  <c r="AC20" i="24"/>
  <c r="AD35" i="24"/>
  <c r="AC35" i="24"/>
  <c r="AD69" i="24"/>
  <c r="AC69" i="24"/>
  <c r="AD13" i="24"/>
  <c r="AC13" i="24"/>
  <c r="AD17" i="24"/>
  <c r="AC17" i="24"/>
  <c r="AD54" i="24"/>
  <c r="AC54" i="24"/>
  <c r="AD29" i="24"/>
  <c r="AC29" i="24"/>
  <c r="AC36" i="24"/>
  <c r="AD36" i="24"/>
  <c r="AC47" i="24"/>
  <c r="AD47" i="24"/>
  <c r="AD28" i="24"/>
  <c r="AC28" i="24"/>
  <c r="AD53" i="24"/>
  <c r="AC53" i="24"/>
  <c r="AD34" i="24"/>
  <c r="AC34" i="24"/>
  <c r="AD67" i="24"/>
  <c r="AC67" i="24"/>
  <c r="AD45" i="24"/>
  <c r="AC45" i="24"/>
  <c r="X31" i="24"/>
  <c r="W31" i="24"/>
  <c r="S28" i="24"/>
  <c r="AD71" i="24"/>
  <c r="AC71" i="24"/>
  <c r="S10" i="24"/>
  <c r="X15" i="24"/>
  <c r="W15" i="24"/>
  <c r="AD62" i="24"/>
  <c r="AC62" i="24"/>
  <c r="AD50" i="24"/>
  <c r="AC50" i="24"/>
  <c r="AC12" i="24"/>
  <c r="AD12" i="24"/>
  <c r="AD58" i="24"/>
  <c r="AC58" i="24"/>
  <c r="AC18" i="24"/>
  <c r="AD18" i="24"/>
  <c r="AC6" i="24"/>
  <c r="J25" i="21" s="1"/>
  <c r="AD40" i="24"/>
  <c r="AC40" i="24"/>
  <c r="AC30" i="24"/>
  <c r="AD30" i="24"/>
  <c r="AD57" i="24"/>
  <c r="AC57" i="24"/>
  <c r="AD65" i="24"/>
  <c r="AC65" i="24"/>
  <c r="AC60" i="24"/>
  <c r="AD60" i="24"/>
  <c r="AC27" i="24"/>
  <c r="AD27" i="24"/>
  <c r="S22" i="24"/>
  <c r="AD6" i="24" s="1"/>
  <c r="P25" i="21" s="1"/>
  <c r="X25" i="24"/>
  <c r="W25" i="24"/>
  <c r="AD41" i="24"/>
  <c r="AC41" i="24"/>
  <c r="AD68" i="24"/>
  <c r="AC68" i="24"/>
  <c r="AD70" i="24"/>
  <c r="AC70" i="24"/>
  <c r="AD39" i="24"/>
  <c r="AC39" i="24"/>
  <c r="AC14" i="24"/>
  <c r="AD14" i="24"/>
  <c r="X6" i="24"/>
  <c r="AD56" i="24"/>
  <c r="AC56" i="24"/>
  <c r="AC16" i="24"/>
  <c r="AD16" i="24"/>
  <c r="AD63" i="24"/>
  <c r="AC63" i="24"/>
  <c r="AD32" i="24"/>
  <c r="AC32" i="24"/>
  <c r="I2" i="24"/>
  <c r="AD42" i="24"/>
  <c r="AC42" i="24"/>
  <c r="Q153" i="22"/>
  <c r="Q152" i="22"/>
  <c r="Q151" i="22"/>
  <c r="Q150" i="22"/>
  <c r="Q149" i="22"/>
  <c r="Q148" i="22"/>
  <c r="Q147" i="22"/>
  <c r="Q146" i="22"/>
  <c r="Q145" i="22"/>
  <c r="Q144" i="22"/>
  <c r="Q143" i="22"/>
  <c r="Q142" i="22"/>
  <c r="Q141" i="22"/>
  <c r="Q140" i="22"/>
  <c r="Q139" i="22"/>
  <c r="Q138" i="22"/>
  <c r="Q137" i="22"/>
  <c r="Q136" i="22"/>
  <c r="Q135" i="22"/>
  <c r="Q134" i="22"/>
  <c r="Q133" i="22"/>
  <c r="Q132" i="22"/>
  <c r="Q131" i="22"/>
  <c r="Q130" i="22"/>
  <c r="Q129" i="22"/>
  <c r="Q128" i="22"/>
  <c r="Q127" i="22"/>
  <c r="Q126" i="22"/>
  <c r="Q125" i="22"/>
  <c r="Q124" i="22"/>
  <c r="Q123" i="22"/>
  <c r="Q122" i="22"/>
  <c r="Q121" i="22"/>
  <c r="Q120" i="22"/>
  <c r="Q119" i="22"/>
  <c r="Q118" i="22"/>
  <c r="Q117" i="22"/>
  <c r="Q116" i="22"/>
  <c r="Q115" i="22"/>
  <c r="Q114" i="22"/>
  <c r="Q113" i="22"/>
  <c r="Q112" i="22"/>
  <c r="Q111" i="22"/>
  <c r="Q110" i="22"/>
  <c r="Q109" i="22"/>
  <c r="Q108" i="22"/>
  <c r="Q107" i="22"/>
  <c r="Q106" i="22"/>
  <c r="Q105" i="22"/>
  <c r="Q104" i="22"/>
  <c r="Q103" i="22"/>
  <c r="Q102" i="22"/>
  <c r="Q101" i="22"/>
  <c r="Q100" i="22"/>
  <c r="Q99" i="22"/>
  <c r="Q98" i="22"/>
  <c r="Q97" i="22"/>
  <c r="Q96" i="22"/>
  <c r="Q95" i="22"/>
  <c r="Q94" i="22"/>
  <c r="Q93" i="22"/>
  <c r="Q92" i="22"/>
  <c r="Q91" i="22"/>
  <c r="Q90" i="22"/>
  <c r="Q89" i="22"/>
  <c r="Q88" i="22"/>
  <c r="Q87" i="22"/>
  <c r="Q86" i="22"/>
  <c r="Q85" i="22"/>
  <c r="Q84" i="22"/>
  <c r="Q83" i="22"/>
  <c r="Q82" i="22"/>
  <c r="Q81" i="22"/>
  <c r="Q80" i="22"/>
  <c r="Q79" i="22"/>
  <c r="Q78" i="22"/>
  <c r="Q77" i="22"/>
  <c r="Q76" i="22"/>
  <c r="Q75" i="22"/>
  <c r="Q74" i="22"/>
  <c r="Q73" i="22"/>
  <c r="Q72" i="22"/>
  <c r="Q71" i="22"/>
  <c r="Q70" i="22"/>
  <c r="Q69" i="22"/>
  <c r="Q68" i="22"/>
  <c r="Q67" i="22"/>
  <c r="Q66" i="22"/>
  <c r="Q65" i="22"/>
  <c r="Q64" i="22"/>
  <c r="Q63" i="22"/>
  <c r="Q62" i="22"/>
  <c r="Q61" i="22"/>
  <c r="Q60" i="22"/>
  <c r="Q59" i="22"/>
  <c r="Q58" i="22"/>
  <c r="Q57" i="22"/>
  <c r="Q56" i="22"/>
  <c r="Q55" i="22"/>
  <c r="Q54" i="22"/>
  <c r="Q53" i="22"/>
  <c r="Q52" i="22"/>
  <c r="Q51" i="22"/>
  <c r="Q50" i="22"/>
  <c r="Q49" i="22"/>
  <c r="Q48" i="22"/>
  <c r="Q47" i="22"/>
  <c r="Q46" i="22"/>
  <c r="Q45" i="22"/>
  <c r="Q44" i="22"/>
  <c r="Q43" i="22"/>
  <c r="Q42" i="22"/>
  <c r="Q41" i="22"/>
  <c r="Q40" i="22"/>
  <c r="Q39" i="22"/>
  <c r="Q38" i="22"/>
  <c r="Q37" i="22"/>
  <c r="Q36" i="22"/>
  <c r="Q35" i="22"/>
  <c r="Q34" i="22"/>
  <c r="Q33" i="22"/>
  <c r="Q32" i="22"/>
  <c r="Q31" i="22"/>
  <c r="Q30" i="22"/>
  <c r="Q29" i="22"/>
  <c r="Q28" i="22"/>
  <c r="Q27" i="22"/>
  <c r="Q26" i="22"/>
  <c r="Q25" i="22"/>
  <c r="Q24" i="22"/>
  <c r="Q23" i="22"/>
  <c r="Q22" i="22"/>
  <c r="Q21" i="22"/>
  <c r="Q20" i="22"/>
  <c r="Q19" i="22"/>
  <c r="Q18" i="22"/>
  <c r="Q17" i="22"/>
  <c r="Q16" i="22"/>
  <c r="Q15" i="22"/>
  <c r="Q14" i="22"/>
  <c r="Q13" i="22"/>
  <c r="Q12" i="22"/>
  <c r="Q11" i="22"/>
  <c r="Q10" i="22"/>
  <c r="Q9" i="22"/>
  <c r="Q8" i="22"/>
  <c r="Q7" i="22"/>
  <c r="Q6" i="22"/>
  <c r="Q5" i="22"/>
  <c r="AF4" i="22"/>
  <c r="U5" i="22"/>
  <c r="U6" i="22"/>
  <c r="U7" i="22"/>
  <c r="U8" i="22"/>
  <c r="U9" i="22"/>
  <c r="U10" i="22"/>
  <c r="U11" i="22"/>
  <c r="U12" i="22"/>
  <c r="U13" i="22"/>
  <c r="U14" i="22"/>
  <c r="U15" i="22"/>
  <c r="U16" i="22"/>
  <c r="U17" i="22"/>
  <c r="U18" i="22"/>
  <c r="U19" i="22"/>
  <c r="U20" i="22"/>
  <c r="U21" i="22"/>
  <c r="U22" i="22"/>
  <c r="U23" i="22"/>
  <c r="U24" i="22"/>
  <c r="U25" i="22"/>
  <c r="U26" i="22"/>
  <c r="U27" i="22"/>
  <c r="U28" i="22"/>
  <c r="U29" i="22"/>
  <c r="U30" i="22"/>
  <c r="U31" i="22"/>
  <c r="U32" i="22"/>
  <c r="U33" i="22"/>
  <c r="U34" i="22"/>
  <c r="U35" i="22"/>
  <c r="U36" i="22"/>
  <c r="U37" i="22"/>
  <c r="U38" i="22"/>
  <c r="U39" i="22"/>
  <c r="U40" i="22"/>
  <c r="U41" i="22"/>
  <c r="U42" i="22"/>
  <c r="U43" i="22"/>
  <c r="U44" i="22"/>
  <c r="U45" i="22"/>
  <c r="U46" i="22"/>
  <c r="U47" i="22"/>
  <c r="U48" i="22"/>
  <c r="U49" i="22"/>
  <c r="U50" i="22"/>
  <c r="U51" i="22"/>
  <c r="U52" i="22"/>
  <c r="U53" i="22"/>
  <c r="U54" i="22"/>
  <c r="U55" i="22"/>
  <c r="U56" i="22"/>
  <c r="U57" i="22"/>
  <c r="U58" i="22"/>
  <c r="U59" i="22"/>
  <c r="U60" i="22"/>
  <c r="U61" i="22"/>
  <c r="U62" i="22"/>
  <c r="U63" i="22"/>
  <c r="U64" i="22"/>
  <c r="U65" i="22"/>
  <c r="U66" i="22"/>
  <c r="U67" i="22"/>
  <c r="U68" i="22"/>
  <c r="U69" i="22"/>
  <c r="U70" i="22"/>
  <c r="U71" i="22"/>
  <c r="U72" i="22"/>
  <c r="U73" i="22"/>
  <c r="U74" i="22"/>
  <c r="U75" i="22"/>
  <c r="U76" i="22"/>
  <c r="U77" i="22"/>
  <c r="U78" i="22"/>
  <c r="U79" i="22"/>
  <c r="U80" i="22"/>
  <c r="U81" i="22"/>
  <c r="U82" i="22"/>
  <c r="U83" i="22"/>
  <c r="U84" i="22"/>
  <c r="U85" i="22"/>
  <c r="U86" i="22"/>
  <c r="U87" i="22"/>
  <c r="U88" i="22"/>
  <c r="U89" i="22"/>
  <c r="U90" i="22"/>
  <c r="U91" i="22"/>
  <c r="U92" i="22"/>
  <c r="U93" i="22"/>
  <c r="U94" i="22"/>
  <c r="U95" i="22"/>
  <c r="U96" i="22"/>
  <c r="U97" i="22"/>
  <c r="U98" i="22"/>
  <c r="U99" i="22"/>
  <c r="U100" i="22"/>
  <c r="U101" i="22"/>
  <c r="U102" i="22"/>
  <c r="U103" i="22"/>
  <c r="U104" i="22"/>
  <c r="U105" i="22"/>
  <c r="U106" i="22"/>
  <c r="U107" i="22"/>
  <c r="U108" i="22"/>
  <c r="U109" i="22"/>
  <c r="U110" i="22"/>
  <c r="U111" i="22"/>
  <c r="U112" i="22"/>
  <c r="U113" i="22"/>
  <c r="U114" i="22"/>
  <c r="U115" i="22"/>
  <c r="U116" i="22"/>
  <c r="U117" i="22"/>
  <c r="U118" i="22"/>
  <c r="U119" i="22"/>
  <c r="U120" i="22"/>
  <c r="U121" i="22"/>
  <c r="U122" i="22"/>
  <c r="U123" i="22"/>
  <c r="U124" i="22"/>
  <c r="U125" i="22"/>
  <c r="U126" i="22"/>
  <c r="U127" i="22"/>
  <c r="U128" i="22"/>
  <c r="U129" i="22"/>
  <c r="U130" i="22"/>
  <c r="U131" i="22"/>
  <c r="U132" i="22"/>
  <c r="U133" i="22"/>
  <c r="U134" i="22"/>
  <c r="U135" i="22"/>
  <c r="U136" i="22"/>
  <c r="U137" i="22"/>
  <c r="U138" i="22"/>
  <c r="U139" i="22"/>
  <c r="U140" i="22"/>
  <c r="U141" i="22"/>
  <c r="U142" i="22"/>
  <c r="U143" i="22"/>
  <c r="U144" i="22"/>
  <c r="U145" i="22"/>
  <c r="U146" i="22"/>
  <c r="U147" i="22"/>
  <c r="U148" i="22"/>
  <c r="U149" i="22"/>
  <c r="U150" i="22"/>
  <c r="U151" i="22"/>
  <c r="U152" i="22"/>
  <c r="U153" i="22"/>
  <c r="Z5" i="22" l="1"/>
  <c r="Y5" i="22"/>
  <c r="AD31" i="24"/>
  <c r="AC31" i="24"/>
  <c r="AD61" i="24"/>
  <c r="AC61" i="24"/>
  <c r="AC15" i="24"/>
  <c r="AD15" i="24"/>
  <c r="X9" i="24"/>
  <c r="AD25" i="24"/>
  <c r="AC25" i="24"/>
  <c r="AC10" i="24"/>
  <c r="AC5" i="24"/>
  <c r="J24" i="21" s="1"/>
  <c r="AD5" i="24"/>
  <c r="P24" i="21" s="1"/>
  <c r="AD10" i="24"/>
  <c r="R5" i="22"/>
  <c r="R6" i="22"/>
  <c r="R7" i="22"/>
  <c r="R8" i="22"/>
  <c r="R9" i="22"/>
  <c r="R10" i="22"/>
  <c r="R11" i="22"/>
  <c r="R12" i="22"/>
  <c r="R13" i="22"/>
  <c r="R14" i="22"/>
  <c r="R15" i="22"/>
  <c r="R16" i="22"/>
  <c r="R17" i="22"/>
  <c r="R18" i="22"/>
  <c r="R19" i="22"/>
  <c r="R20" i="22"/>
  <c r="R21" i="22"/>
  <c r="R22" i="22"/>
  <c r="R23" i="22"/>
  <c r="R24" i="22"/>
  <c r="R25" i="22"/>
  <c r="R26" i="22"/>
  <c r="R27" i="22"/>
  <c r="R28" i="22"/>
  <c r="R29" i="22"/>
  <c r="R30" i="22"/>
  <c r="R31" i="22"/>
  <c r="R32" i="22"/>
  <c r="R33" i="22"/>
  <c r="R34" i="22"/>
  <c r="R35" i="22"/>
  <c r="R36" i="22"/>
  <c r="R37" i="22"/>
  <c r="R38" i="22"/>
  <c r="R39" i="22"/>
  <c r="R40" i="22"/>
  <c r="R41" i="22"/>
  <c r="R42" i="22"/>
  <c r="R43" i="22"/>
  <c r="R44" i="22"/>
  <c r="R45" i="22"/>
  <c r="R46" i="22"/>
  <c r="R47" i="22"/>
  <c r="R48" i="22"/>
  <c r="R49" i="22"/>
  <c r="R50" i="22"/>
  <c r="R51" i="22"/>
  <c r="R52" i="22"/>
  <c r="R53" i="22"/>
  <c r="R54" i="22"/>
  <c r="R55" i="22"/>
  <c r="R56" i="22"/>
  <c r="R57" i="22"/>
  <c r="R58" i="22"/>
  <c r="R59" i="22"/>
  <c r="R60" i="22"/>
  <c r="R61" i="22"/>
  <c r="R62" i="22"/>
  <c r="R63" i="22"/>
  <c r="R64" i="22"/>
  <c r="R65" i="22"/>
  <c r="R66" i="22"/>
  <c r="R67" i="22"/>
  <c r="R68" i="22"/>
  <c r="R69" i="22"/>
  <c r="R70" i="22"/>
  <c r="R71" i="22"/>
  <c r="R72" i="22"/>
  <c r="R73" i="22"/>
  <c r="R74" i="22"/>
  <c r="R75" i="22"/>
  <c r="R76" i="22"/>
  <c r="R77" i="22"/>
  <c r="R78" i="22"/>
  <c r="R79" i="22"/>
  <c r="R80" i="22"/>
  <c r="R81" i="22"/>
  <c r="R82" i="22"/>
  <c r="R83" i="22"/>
  <c r="R84" i="22"/>
  <c r="R85" i="22"/>
  <c r="R86" i="22"/>
  <c r="R87" i="22"/>
  <c r="R88" i="22"/>
  <c r="R89" i="22"/>
  <c r="R90" i="22"/>
  <c r="R91" i="22"/>
  <c r="R92" i="22"/>
  <c r="R93" i="22"/>
  <c r="R94" i="22"/>
  <c r="R95" i="22"/>
  <c r="R96" i="22"/>
  <c r="R97" i="22"/>
  <c r="R98" i="22"/>
  <c r="R99" i="22"/>
  <c r="R100" i="22"/>
  <c r="R101" i="22"/>
  <c r="R102" i="22"/>
  <c r="R103" i="22"/>
  <c r="R104" i="22"/>
  <c r="R105" i="22"/>
  <c r="R106" i="22"/>
  <c r="R107" i="22"/>
  <c r="R108" i="22"/>
  <c r="R109" i="22"/>
  <c r="R110" i="22"/>
  <c r="R111" i="22"/>
  <c r="R112" i="22"/>
  <c r="R113" i="22"/>
  <c r="R114" i="22"/>
  <c r="R115" i="22"/>
  <c r="R116" i="22"/>
  <c r="R117" i="22"/>
  <c r="R118" i="22"/>
  <c r="R119" i="22"/>
  <c r="R120" i="22"/>
  <c r="R121" i="22"/>
  <c r="R122" i="22"/>
  <c r="R123" i="22"/>
  <c r="R124" i="22"/>
  <c r="R125" i="22"/>
  <c r="R126" i="22"/>
  <c r="R127" i="22"/>
  <c r="R128" i="22"/>
  <c r="R129" i="22"/>
  <c r="R130" i="22"/>
  <c r="R131" i="22"/>
  <c r="R132" i="22"/>
  <c r="R133" i="22"/>
  <c r="R134" i="22"/>
  <c r="R135" i="22"/>
  <c r="R136" i="22"/>
  <c r="R137" i="22"/>
  <c r="R138" i="22"/>
  <c r="R139" i="22"/>
  <c r="R140" i="22"/>
  <c r="R141" i="22"/>
  <c r="R142" i="22"/>
  <c r="R143" i="22"/>
  <c r="R144" i="22"/>
  <c r="R145" i="22"/>
  <c r="R146" i="22"/>
  <c r="R147" i="22"/>
  <c r="R148" i="22"/>
  <c r="R149" i="22"/>
  <c r="R150" i="22"/>
  <c r="R151" i="22"/>
  <c r="R152" i="22"/>
  <c r="R153" i="22"/>
  <c r="O9" i="22"/>
  <c r="AA5" i="22" l="1"/>
  <c r="AB5" i="22"/>
  <c r="AC9" i="24"/>
  <c r="AD9" i="24"/>
  <c r="AF5" i="24" s="1"/>
  <c r="AF6" i="24" s="1"/>
  <c r="Z23" i="21" s="1"/>
  <c r="T70" i="22"/>
  <c r="O70" i="22" s="1"/>
  <c r="T13" i="22"/>
  <c r="O13" i="22" s="1"/>
  <c r="AN6" i="21"/>
  <c r="S70" i="22" l="1"/>
  <c r="AB71" i="22" l="1"/>
  <c r="AA71" i="22"/>
  <c r="AB33" i="22"/>
  <c r="AA33" i="22"/>
  <c r="AA69" i="22"/>
  <c r="AB69" i="22"/>
  <c r="AA32" i="22"/>
  <c r="AB32" i="22"/>
  <c r="AA67" i="22"/>
  <c r="AB67" i="22"/>
  <c r="AA54" i="22"/>
  <c r="AB54" i="22"/>
  <c r="AA42" i="22"/>
  <c r="AB42" i="22"/>
  <c r="AA30" i="22"/>
  <c r="AB30" i="22"/>
  <c r="AA19" i="22"/>
  <c r="AB19" i="22"/>
  <c r="AB49" i="22"/>
  <c r="AA49" i="22"/>
  <c r="AB45" i="22"/>
  <c r="AA45" i="22"/>
  <c r="AA66" i="22"/>
  <c r="AA8" i="22"/>
  <c r="AB66" i="22"/>
  <c r="AB8" i="22"/>
  <c r="AA53" i="22"/>
  <c r="AB53" i="22"/>
  <c r="AA41" i="22"/>
  <c r="AB41" i="22"/>
  <c r="AA29" i="22"/>
  <c r="AB29" i="22"/>
  <c r="AA18" i="22"/>
  <c r="AB6" i="22"/>
  <c r="AA6" i="22"/>
  <c r="AB18" i="22"/>
  <c r="AB7" i="22"/>
  <c r="AA65" i="22"/>
  <c r="AA7" i="22"/>
  <c r="AB65" i="22"/>
  <c r="AB64" i="22"/>
  <c r="AA64" i="22"/>
  <c r="AB28" i="22"/>
  <c r="AA28" i="22"/>
  <c r="AB63" i="22"/>
  <c r="AA63" i="22"/>
  <c r="AB51" i="22"/>
  <c r="AA51" i="22"/>
  <c r="AB39" i="22"/>
  <c r="AA39" i="22"/>
  <c r="AB27" i="22"/>
  <c r="AA27" i="22"/>
  <c r="AB61" i="22"/>
  <c r="AA61" i="22"/>
  <c r="AA52" i="22"/>
  <c r="AB52" i="22"/>
  <c r="AA40" i="22"/>
  <c r="AB40" i="22"/>
  <c r="AB62" i="22"/>
  <c r="AA62" i="22"/>
  <c r="AB50" i="22"/>
  <c r="AA50" i="22"/>
  <c r="AB38" i="22"/>
  <c r="AA38" i="22"/>
  <c r="AB26" i="22"/>
  <c r="AA26" i="22"/>
  <c r="AB16" i="22"/>
  <c r="AA16" i="22"/>
  <c r="AB17" i="22"/>
  <c r="AA17" i="22"/>
  <c r="AB60" i="22"/>
  <c r="AA60" i="22"/>
  <c r="AB48" i="22"/>
  <c r="AA48" i="22"/>
  <c r="AB36" i="22"/>
  <c r="AA36" i="22"/>
  <c r="AB24" i="22"/>
  <c r="AA24" i="22"/>
  <c r="AB15" i="22"/>
  <c r="AA15" i="22"/>
  <c r="AB10" i="22"/>
  <c r="AA10" i="22"/>
  <c r="AB72" i="22"/>
  <c r="AA72" i="22"/>
  <c r="AB59" i="22"/>
  <c r="AA59" i="22"/>
  <c r="AB47" i="22"/>
  <c r="AA47" i="22"/>
  <c r="AB35" i="22"/>
  <c r="AA35" i="22"/>
  <c r="AB23" i="22"/>
  <c r="AA23" i="22"/>
  <c r="AB25" i="22"/>
  <c r="AA25" i="22"/>
  <c r="AB58" i="22"/>
  <c r="AA58" i="22"/>
  <c r="AB46" i="22"/>
  <c r="AA46" i="22"/>
  <c r="AB34" i="22"/>
  <c r="AA34" i="22"/>
  <c r="AB22" i="22"/>
  <c r="AA22" i="22"/>
  <c r="AB14" i="22"/>
  <c r="AA14" i="22"/>
  <c r="AB13" i="22"/>
  <c r="AA13" i="22"/>
  <c r="AB57" i="22"/>
  <c r="AA57" i="22"/>
  <c r="AB56" i="22"/>
  <c r="AA56" i="22"/>
  <c r="AB12" i="22"/>
  <c r="AA12" i="22"/>
  <c r="AB37" i="22"/>
  <c r="AA37" i="22"/>
  <c r="AB70" i="22"/>
  <c r="AA70" i="22"/>
  <c r="AA44" i="22"/>
  <c r="AB44" i="22"/>
  <c r="AA21" i="22"/>
  <c r="AB21" i="22"/>
  <c r="AA68" i="22"/>
  <c r="AB68" i="22"/>
  <c r="AA55" i="22"/>
  <c r="AB55" i="22"/>
  <c r="AA43" i="22"/>
  <c r="AB43" i="22"/>
  <c r="AA31" i="22"/>
  <c r="AB31" i="22"/>
  <c r="AA20" i="22"/>
  <c r="AB20" i="22"/>
  <c r="AB11" i="22"/>
  <c r="AA11" i="22"/>
  <c r="AA9" i="22" l="1"/>
  <c r="AB9" i="22"/>
  <c r="T153" i="22" l="1"/>
  <c r="O153" i="22" s="1"/>
  <c r="T152" i="22"/>
  <c r="O152" i="22" s="1"/>
  <c r="T151" i="22"/>
  <c r="O151" i="22" s="1"/>
  <c r="T150" i="22"/>
  <c r="O150" i="22" s="1"/>
  <c r="T149" i="22"/>
  <c r="O149" i="22" s="1"/>
  <c r="T148" i="22"/>
  <c r="O148" i="22" s="1"/>
  <c r="T147" i="22"/>
  <c r="O147" i="22" s="1"/>
  <c r="T146" i="22"/>
  <c r="O146" i="22" s="1"/>
  <c r="T145" i="22"/>
  <c r="O145" i="22" s="1"/>
  <c r="T144" i="22"/>
  <c r="O144" i="22" s="1"/>
  <c r="T143" i="22"/>
  <c r="O143" i="22" s="1"/>
  <c r="T142" i="22"/>
  <c r="O142" i="22" s="1"/>
  <c r="T141" i="22"/>
  <c r="O141" i="22" s="1"/>
  <c r="T140" i="22"/>
  <c r="O140" i="22" s="1"/>
  <c r="T139" i="22"/>
  <c r="O139" i="22" s="1"/>
  <c r="T138" i="22"/>
  <c r="O138" i="22" s="1"/>
  <c r="T137" i="22"/>
  <c r="O137" i="22" s="1"/>
  <c r="T136" i="22"/>
  <c r="O136" i="22" s="1"/>
  <c r="T135" i="22"/>
  <c r="O135" i="22" s="1"/>
  <c r="T134" i="22"/>
  <c r="O134" i="22" s="1"/>
  <c r="T133" i="22"/>
  <c r="O133" i="22" s="1"/>
  <c r="T132" i="22"/>
  <c r="O132" i="22" s="1"/>
  <c r="T131" i="22"/>
  <c r="O131" i="22" s="1"/>
  <c r="T130" i="22"/>
  <c r="O130" i="22" s="1"/>
  <c r="T129" i="22"/>
  <c r="O129" i="22" s="1"/>
  <c r="T128" i="22"/>
  <c r="O128" i="22" s="1"/>
  <c r="T127" i="22"/>
  <c r="O127" i="22" s="1"/>
  <c r="T126" i="22"/>
  <c r="O126" i="22" s="1"/>
  <c r="T125" i="22"/>
  <c r="O125" i="22" s="1"/>
  <c r="T124" i="22"/>
  <c r="O124" i="22" s="1"/>
  <c r="T123" i="22"/>
  <c r="O123" i="22" s="1"/>
  <c r="T122" i="22"/>
  <c r="O122" i="22" s="1"/>
  <c r="T121" i="22"/>
  <c r="O121" i="22" s="1"/>
  <c r="T120" i="22"/>
  <c r="O120" i="22" s="1"/>
  <c r="T119" i="22"/>
  <c r="O119" i="22" s="1"/>
  <c r="T118" i="22"/>
  <c r="O118" i="22" s="1"/>
  <c r="T117" i="22"/>
  <c r="O117" i="22" s="1"/>
  <c r="T116" i="22"/>
  <c r="O116" i="22" s="1"/>
  <c r="T115" i="22"/>
  <c r="O115" i="22" s="1"/>
  <c r="T114" i="22"/>
  <c r="O114" i="22" s="1"/>
  <c r="T113" i="22"/>
  <c r="O113" i="22" s="1"/>
  <c r="T112" i="22"/>
  <c r="O112" i="22" s="1"/>
  <c r="T111" i="22"/>
  <c r="O111" i="22" s="1"/>
  <c r="T110" i="22"/>
  <c r="O110" i="22" s="1"/>
  <c r="T109" i="22"/>
  <c r="O109" i="22" s="1"/>
  <c r="T108" i="22"/>
  <c r="O108" i="22" s="1"/>
  <c r="T107" i="22"/>
  <c r="O107" i="22" s="1"/>
  <c r="T106" i="22"/>
  <c r="O106" i="22" s="1"/>
  <c r="T105" i="22"/>
  <c r="O105" i="22" s="1"/>
  <c r="T104" i="22"/>
  <c r="O104" i="22" s="1"/>
  <c r="T103" i="22"/>
  <c r="O103" i="22" s="1"/>
  <c r="T102" i="22"/>
  <c r="O102" i="22" s="1"/>
  <c r="T101" i="22"/>
  <c r="O101" i="22" s="1"/>
  <c r="T100" i="22"/>
  <c r="O100" i="22" s="1"/>
  <c r="T99" i="22"/>
  <c r="O99" i="22" s="1"/>
  <c r="T98" i="22"/>
  <c r="O98" i="22" s="1"/>
  <c r="T97" i="22"/>
  <c r="O97" i="22" s="1"/>
  <c r="T96" i="22"/>
  <c r="O96" i="22" s="1"/>
  <c r="T95" i="22"/>
  <c r="O95" i="22" s="1"/>
  <c r="T94" i="22"/>
  <c r="O94" i="22" s="1"/>
  <c r="T93" i="22"/>
  <c r="O93" i="22" s="1"/>
  <c r="T92" i="22"/>
  <c r="O92" i="22" s="1"/>
  <c r="T91" i="22"/>
  <c r="O91" i="22" s="1"/>
  <c r="T90" i="22"/>
  <c r="O90" i="22" s="1"/>
  <c r="T89" i="22"/>
  <c r="O89" i="22" s="1"/>
  <c r="T88" i="22"/>
  <c r="O88" i="22" s="1"/>
  <c r="T87" i="22"/>
  <c r="O87" i="22" s="1"/>
  <c r="T86" i="22"/>
  <c r="O86" i="22" s="1"/>
  <c r="T85" i="22"/>
  <c r="O85" i="22" s="1"/>
  <c r="T84" i="22"/>
  <c r="O84" i="22" s="1"/>
  <c r="T83" i="22"/>
  <c r="O83" i="22" s="1"/>
  <c r="T82" i="22"/>
  <c r="O82" i="22" s="1"/>
  <c r="T81" i="22"/>
  <c r="O81" i="22" s="1"/>
  <c r="T80" i="22"/>
  <c r="O80" i="22" s="1"/>
  <c r="T79" i="22"/>
  <c r="O79" i="22" s="1"/>
  <c r="T78" i="22"/>
  <c r="O78" i="22" s="1"/>
  <c r="T77" i="22"/>
  <c r="O77" i="22" s="1"/>
  <c r="T76" i="22"/>
  <c r="O76" i="22" s="1"/>
  <c r="T75" i="22"/>
  <c r="O75" i="22" s="1"/>
  <c r="T74" i="22"/>
  <c r="O74" i="22" s="1"/>
  <c r="T73" i="22"/>
  <c r="O73" i="22" s="1"/>
  <c r="T72" i="22"/>
  <c r="O72" i="22" s="1"/>
  <c r="T71" i="22"/>
  <c r="O71" i="22" s="1"/>
  <c r="Z68" i="22"/>
  <c r="T69" i="22"/>
  <c r="O69" i="22" s="1"/>
  <c r="T68" i="22"/>
  <c r="O68" i="22" s="1"/>
  <c r="Z72" i="22"/>
  <c r="T67" i="22"/>
  <c r="O67" i="22" s="1"/>
  <c r="Z71" i="22"/>
  <c r="T66" i="22"/>
  <c r="O66" i="22" s="1"/>
  <c r="Z70" i="22"/>
  <c r="T65" i="22"/>
  <c r="O65" i="22" s="1"/>
  <c r="T64" i="22"/>
  <c r="O64" i="22" s="1"/>
  <c r="Y68" i="22"/>
  <c r="T63" i="22"/>
  <c r="O63" i="22" s="1"/>
  <c r="Y67" i="22"/>
  <c r="T61" i="22"/>
  <c r="O61" i="22" s="1"/>
  <c r="Z64" i="22"/>
  <c r="T60" i="22"/>
  <c r="O60" i="22" s="1"/>
  <c r="T59" i="22"/>
  <c r="O59" i="22" s="1"/>
  <c r="T58" i="22"/>
  <c r="O58" i="22" s="1"/>
  <c r="T57" i="22"/>
  <c r="O57" i="22" s="1"/>
  <c r="T56" i="22"/>
  <c r="O56" i="22" s="1"/>
  <c r="Y59" i="22"/>
  <c r="T55" i="22"/>
  <c r="O55" i="22" s="1"/>
  <c r="Z58" i="22"/>
  <c r="T54" i="22"/>
  <c r="O54" i="22" s="1"/>
  <c r="T53" i="22"/>
  <c r="O53" i="22" s="1"/>
  <c r="T52" i="22"/>
  <c r="O52" i="22" s="1"/>
  <c r="Z55" i="22"/>
  <c r="T51" i="22"/>
  <c r="O51" i="22" s="1"/>
  <c r="Z54" i="22"/>
  <c r="T50" i="22"/>
  <c r="O50" i="22" s="1"/>
  <c r="Y53" i="22"/>
  <c r="T49" i="22"/>
  <c r="O49" i="22" s="1"/>
  <c r="Z56" i="22"/>
  <c r="T48" i="22"/>
  <c r="O48" i="22" s="1"/>
  <c r="T47" i="22"/>
  <c r="O47" i="22" s="1"/>
  <c r="T46" i="22"/>
  <c r="O46" i="22" s="1"/>
  <c r="T45" i="22"/>
  <c r="O45" i="22" s="1"/>
  <c r="T44" i="22"/>
  <c r="O44" i="22" s="1"/>
  <c r="Z49" i="22"/>
  <c r="T43" i="22"/>
  <c r="O43" i="22" s="1"/>
  <c r="T42" i="22"/>
  <c r="O42" i="22" s="1"/>
  <c r="Z46" i="22"/>
  <c r="T41" i="22"/>
  <c r="O41" i="22" s="1"/>
  <c r="T40" i="22"/>
  <c r="O40" i="22" s="1"/>
  <c r="Z44" i="22"/>
  <c r="T39" i="22"/>
  <c r="O39" i="22" s="1"/>
  <c r="Y43" i="22"/>
  <c r="T38" i="22"/>
  <c r="O38" i="22" s="1"/>
  <c r="T37" i="22"/>
  <c r="O37" i="22" s="1"/>
  <c r="T36" i="22"/>
  <c r="O36" i="22" s="1"/>
  <c r="Z40" i="22"/>
  <c r="Z34" i="22"/>
  <c r="Y34" i="22"/>
  <c r="T35" i="22"/>
  <c r="O35" i="22" s="1"/>
  <c r="T34" i="22"/>
  <c r="O34" i="22" s="1"/>
  <c r="T33" i="22"/>
  <c r="O33" i="22" s="1"/>
  <c r="T32" i="22"/>
  <c r="O32" i="22" s="1"/>
  <c r="Z36" i="22"/>
  <c r="Z30" i="22"/>
  <c r="T31" i="22"/>
  <c r="O31" i="22" s="1"/>
  <c r="T30" i="22"/>
  <c r="O30" i="22" s="1"/>
  <c r="T29" i="22"/>
  <c r="O29" i="22" s="1"/>
  <c r="T28" i="22"/>
  <c r="O28" i="22" s="1"/>
  <c r="T27" i="22"/>
  <c r="O27" i="22" s="1"/>
  <c r="Y30" i="22"/>
  <c r="T26" i="22"/>
  <c r="O26" i="22" s="1"/>
  <c r="T25" i="22"/>
  <c r="O25" i="22" s="1"/>
  <c r="Y29" i="22"/>
  <c r="T24" i="22"/>
  <c r="O24" i="22" s="1"/>
  <c r="T23" i="22"/>
  <c r="O23" i="22" s="1"/>
  <c r="T22" i="22"/>
  <c r="O22" i="22" s="1"/>
  <c r="T21" i="22"/>
  <c r="O21" i="22" s="1"/>
  <c r="T20" i="22"/>
  <c r="O20" i="22" s="1"/>
  <c r="T19" i="22"/>
  <c r="O19" i="22" s="1"/>
  <c r="T18" i="22"/>
  <c r="O18" i="22" s="1"/>
  <c r="Y22" i="22"/>
  <c r="T17" i="22"/>
  <c r="O17" i="22" s="1"/>
  <c r="T16" i="22"/>
  <c r="O16" i="22" s="1"/>
  <c r="T15" i="22"/>
  <c r="O15" i="22" s="1"/>
  <c r="Z15" i="22"/>
  <c r="Y15" i="22"/>
  <c r="T14" i="22"/>
  <c r="O14" i="22" s="1"/>
  <c r="Z19" i="22"/>
  <c r="T62" i="22"/>
  <c r="O62" i="22" s="1"/>
  <c r="Z12" i="22"/>
  <c r="Y12" i="22"/>
  <c r="T12" i="22"/>
  <c r="O12" i="22" s="1"/>
  <c r="Z17" i="22"/>
  <c r="T11" i="22"/>
  <c r="O11" i="22" s="1"/>
  <c r="T10" i="22"/>
  <c r="O10" i="22" s="1"/>
  <c r="S9" i="22"/>
  <c r="T9" i="22"/>
  <c r="T8" i="22"/>
  <c r="O8" i="22" s="1"/>
  <c r="Z14" i="22"/>
  <c r="T7" i="22"/>
  <c r="O7" i="22" s="1"/>
  <c r="Z13" i="22"/>
  <c r="T6" i="22"/>
  <c r="O6" i="22" s="1"/>
  <c r="T5" i="22"/>
  <c r="O5" i="22" s="1"/>
  <c r="Z11" i="22"/>
  <c r="Z10" i="22"/>
  <c r="AN61" i="21"/>
  <c r="AN36" i="21"/>
  <c r="AN35" i="21"/>
  <c r="AN33" i="21"/>
  <c r="AN32" i="21"/>
  <c r="AN20" i="21"/>
  <c r="AN19" i="21"/>
  <c r="AN16" i="21"/>
  <c r="AN15" i="21"/>
  <c r="AN13" i="21"/>
  <c r="AN12" i="21"/>
  <c r="X5" i="22" l="1"/>
  <c r="Z1" i="21"/>
  <c r="S130" i="22"/>
  <c r="S142" i="22"/>
  <c r="S42" i="22"/>
  <c r="S7" i="22"/>
  <c r="S22" i="22"/>
  <c r="S16" i="22"/>
  <c r="S26" i="22"/>
  <c r="S11" i="22"/>
  <c r="S60" i="22"/>
  <c r="S28" i="22"/>
  <c r="AD31" i="22" s="1"/>
  <c r="T2" i="22"/>
  <c r="I2" i="22" s="1"/>
  <c r="S129" i="22"/>
  <c r="S141" i="22"/>
  <c r="S89" i="22"/>
  <c r="S137" i="22"/>
  <c r="S63" i="22"/>
  <c r="AC66" i="22" s="1"/>
  <c r="S104" i="22"/>
  <c r="S122" i="22"/>
  <c r="S140" i="22"/>
  <c r="S152" i="22"/>
  <c r="S119" i="22"/>
  <c r="S96" i="22"/>
  <c r="S108" i="22"/>
  <c r="S83" i="22"/>
  <c r="S84" i="22"/>
  <c r="S67" i="22"/>
  <c r="S120" i="22"/>
  <c r="S132" i="22"/>
  <c r="S30" i="22"/>
  <c r="S64" i="22"/>
  <c r="S87" i="22"/>
  <c r="S94" i="22"/>
  <c r="S101" i="22"/>
  <c r="S125" i="22"/>
  <c r="S143" i="22"/>
  <c r="S149" i="22"/>
  <c r="S85" i="22"/>
  <c r="S144" i="22"/>
  <c r="S150" i="22"/>
  <c r="S10" i="22"/>
  <c r="AC15" i="22" s="1"/>
  <c r="S80" i="22"/>
  <c r="S109" i="22"/>
  <c r="S133" i="22"/>
  <c r="S81" i="22"/>
  <c r="S93" i="22"/>
  <c r="S105" i="22"/>
  <c r="S106" i="22"/>
  <c r="S112" i="22"/>
  <c r="S118" i="22"/>
  <c r="S110" i="22"/>
  <c r="S116" i="22"/>
  <c r="S111" i="22"/>
  <c r="S117" i="22"/>
  <c r="S79" i="22"/>
  <c r="S95" i="22"/>
  <c r="S134" i="22"/>
  <c r="S86" i="22"/>
  <c r="S102" i="22"/>
  <c r="S113" i="22"/>
  <c r="S135" i="22"/>
  <c r="S151" i="22"/>
  <c r="S97" i="22"/>
  <c r="S136" i="22"/>
  <c r="S82" i="22"/>
  <c r="S126" i="22"/>
  <c r="S71" i="22"/>
  <c r="S77" i="22"/>
  <c r="S127" i="22"/>
  <c r="S153" i="22"/>
  <c r="S69" i="22"/>
  <c r="S74" i="22"/>
  <c r="S99" i="22"/>
  <c r="S114" i="22"/>
  <c r="S124" i="22"/>
  <c r="S139" i="22"/>
  <c r="S75" i="22"/>
  <c r="S90" i="22"/>
  <c r="S100" i="22"/>
  <c r="S115" i="22"/>
  <c r="S50" i="22"/>
  <c r="S76" i="22"/>
  <c r="S91" i="22"/>
  <c r="S145" i="22"/>
  <c r="S92" i="22"/>
  <c r="S121" i="22"/>
  <c r="S131" i="22"/>
  <c r="S146" i="22"/>
  <c r="S72" i="22"/>
  <c r="S107" i="22"/>
  <c r="S18" i="22"/>
  <c r="S78" i="22"/>
  <c r="S88" i="22"/>
  <c r="S103" i="22"/>
  <c r="S128" i="22"/>
  <c r="S147" i="22"/>
  <c r="S73" i="22"/>
  <c r="S98" i="22"/>
  <c r="S123" i="22"/>
  <c r="S138" i="22"/>
  <c r="S148" i="22"/>
  <c r="Z41" i="22"/>
  <c r="Z39" i="22"/>
  <c r="Y64" i="22"/>
  <c r="Z69" i="22"/>
  <c r="Z60" i="22"/>
  <c r="Y14" i="22"/>
  <c r="Y13" i="22"/>
  <c r="Y39" i="22"/>
  <c r="Z32" i="22"/>
  <c r="Z33" i="22"/>
  <c r="Z65" i="22"/>
  <c r="Z20" i="22"/>
  <c r="Z23" i="22"/>
  <c r="Z27" i="22"/>
  <c r="Y25" i="22"/>
  <c r="Z45" i="22"/>
  <c r="Y31" i="22"/>
  <c r="Z31" i="22"/>
  <c r="Y55" i="22"/>
  <c r="Z37" i="22"/>
  <c r="Y51" i="22"/>
  <c r="Y38" i="22"/>
  <c r="Y48" i="22"/>
  <c r="Z16" i="22"/>
  <c r="Z18" i="22"/>
  <c r="Z24" i="22"/>
  <c r="Z22" i="22"/>
  <c r="Y35" i="22"/>
  <c r="Z38" i="22"/>
  <c r="Y28" i="22"/>
  <c r="Y26" i="22"/>
  <c r="Z35" i="22"/>
  <c r="Z51" i="22"/>
  <c r="S57" i="22"/>
  <c r="S38" i="22"/>
  <c r="S24" i="22"/>
  <c r="Z26" i="22"/>
  <c r="Y42" i="22"/>
  <c r="Z59" i="22"/>
  <c r="Z42" i="22"/>
  <c r="S55" i="22"/>
  <c r="AC58" i="22" s="1"/>
  <c r="S58" i="22"/>
  <c r="Y63" i="22"/>
  <c r="Z63" i="22"/>
  <c r="Z52" i="22"/>
  <c r="S12" i="22"/>
  <c r="AD16" i="22" s="1"/>
  <c r="Z67" i="22"/>
  <c r="Y45" i="22"/>
  <c r="Y46" i="22"/>
  <c r="Y19" i="22"/>
  <c r="Y18" i="22"/>
  <c r="Z6" i="22"/>
  <c r="Y10" i="22"/>
  <c r="S41" i="22"/>
  <c r="S54" i="22"/>
  <c r="S27" i="22"/>
  <c r="S33" i="22"/>
  <c r="S40" i="22"/>
  <c r="Y72" i="22"/>
  <c r="X71" i="22"/>
  <c r="Y71" i="22"/>
  <c r="Y8" i="22"/>
  <c r="Y70" i="22"/>
  <c r="Y69" i="22"/>
  <c r="W72" i="22"/>
  <c r="X72" i="22"/>
  <c r="Z57" i="22"/>
  <c r="Y62" i="22"/>
  <c r="Z53" i="22"/>
  <c r="Y47" i="22"/>
  <c r="Z62" i="22"/>
  <c r="Z7" i="22"/>
  <c r="Z47" i="22"/>
  <c r="Y52" i="22"/>
  <c r="Z43" i="22"/>
  <c r="Y50" i="22"/>
  <c r="Z50" i="22"/>
  <c r="Y7" i="22"/>
  <c r="Z61" i="22"/>
  <c r="W54" i="22"/>
  <c r="Y58" i="22"/>
  <c r="Z48" i="22"/>
  <c r="Y54" i="22"/>
  <c r="S61" i="22"/>
  <c r="Z66" i="22"/>
  <c r="S66" i="22"/>
  <c r="S65" i="22"/>
  <c r="Z8" i="22"/>
  <c r="S14" i="22"/>
  <c r="X24" i="22"/>
  <c r="X13" i="22"/>
  <c r="S5" i="22"/>
  <c r="S31" i="22"/>
  <c r="S45" i="22"/>
  <c r="S59" i="22"/>
  <c r="S32" i="22"/>
  <c r="S20" i="22"/>
  <c r="W13" i="22"/>
  <c r="S46" i="22"/>
  <c r="S13" i="22"/>
  <c r="S39" i="22"/>
  <c r="S44" i="22"/>
  <c r="S52" i="22"/>
  <c r="S53" i="22"/>
  <c r="U2" i="22"/>
  <c r="X15" i="22"/>
  <c r="W14" i="22"/>
  <c r="X42" i="22"/>
  <c r="Y65" i="22"/>
  <c r="Z25" i="22"/>
  <c r="W28" i="22"/>
  <c r="Z29" i="22"/>
  <c r="Y33" i="22"/>
  <c r="W33" i="22"/>
  <c r="W29" i="22"/>
  <c r="Y21" i="22"/>
  <c r="Y24" i="22"/>
  <c r="W32" i="22"/>
  <c r="Y17" i="22"/>
  <c r="Y20" i="22"/>
  <c r="Z28" i="22"/>
  <c r="W31" i="22"/>
  <c r="Y32" i="22"/>
  <c r="Y36" i="22"/>
  <c r="W44" i="22"/>
  <c r="Y49" i="22"/>
  <c r="W66" i="22"/>
  <c r="Y37" i="22"/>
  <c r="Y41" i="22"/>
  <c r="W11" i="22"/>
  <c r="W16" i="22"/>
  <c r="Y23" i="22"/>
  <c r="X27" i="22"/>
  <c r="X31" i="22"/>
  <c r="Y40" i="22"/>
  <c r="X48" i="22"/>
  <c r="Y57" i="22"/>
  <c r="X66" i="22"/>
  <c r="X33" i="22"/>
  <c r="Z21" i="22"/>
  <c r="X32" i="22"/>
  <c r="W40" i="22"/>
  <c r="X16" i="22"/>
  <c r="Y27" i="22"/>
  <c r="W43" i="22"/>
  <c r="Y44" i="22"/>
  <c r="W60" i="22"/>
  <c r="Y61" i="22"/>
  <c r="Y66" i="22"/>
  <c r="Y6" i="22"/>
  <c r="W17" i="22"/>
  <c r="W26" i="22"/>
  <c r="X43" i="22"/>
  <c r="X60" i="22"/>
  <c r="W21" i="22"/>
  <c r="W41" i="22"/>
  <c r="W23" i="22"/>
  <c r="Y11" i="22"/>
  <c r="Y16" i="22"/>
  <c r="W15" i="22"/>
  <c r="X30" i="22"/>
  <c r="W34" i="22"/>
  <c r="W51" i="22"/>
  <c r="Y56" i="22"/>
  <c r="Y60" i="22"/>
  <c r="W38" i="22"/>
  <c r="X51" i="22"/>
  <c r="W46" i="22"/>
  <c r="W50" i="22"/>
  <c r="AD13" i="22" l="1"/>
  <c r="AC13" i="22"/>
  <c r="W58" i="22"/>
  <c r="X61" i="22"/>
  <c r="W61" i="22"/>
  <c r="S35" i="22"/>
  <c r="AC38" i="22" s="1"/>
  <c r="W27" i="22"/>
  <c r="S23" i="22"/>
  <c r="AC26" i="22" s="1"/>
  <c r="S47" i="22"/>
  <c r="AC50" i="22" s="1"/>
  <c r="S48" i="22"/>
  <c r="AD51" i="22" s="1"/>
  <c r="S29" i="22"/>
  <c r="AC32" i="22" s="1"/>
  <c r="X29" i="22"/>
  <c r="S25" i="22"/>
  <c r="AD28" i="22" s="1"/>
  <c r="W20" i="22"/>
  <c r="S15" i="22"/>
  <c r="S19" i="22"/>
  <c r="X46" i="22"/>
  <c r="S43" i="22"/>
  <c r="S34" i="22"/>
  <c r="AC37" i="22" s="1"/>
  <c r="X14" i="22"/>
  <c r="S8" i="22"/>
  <c r="AC14" i="22" s="1"/>
  <c r="W35" i="22"/>
  <c r="X52" i="22"/>
  <c r="S49" i="22"/>
  <c r="AC52" i="22" s="1"/>
  <c r="W59" i="22"/>
  <c r="S56" i="22"/>
  <c r="X54" i="22"/>
  <c r="S51" i="22"/>
  <c r="S6" i="22"/>
  <c r="AD12" i="22" s="1"/>
  <c r="X39" i="22"/>
  <c r="S36" i="22"/>
  <c r="AC39" i="22" s="1"/>
  <c r="X41" i="22"/>
  <c r="S37" i="22"/>
  <c r="AD40" i="22" s="1"/>
  <c r="S62" i="22"/>
  <c r="AC65" i="22" s="1"/>
  <c r="X25" i="22"/>
  <c r="S21" i="22"/>
  <c r="AD24" i="22" s="1"/>
  <c r="W71" i="22"/>
  <c r="S68" i="22"/>
  <c r="AD71" i="22" s="1"/>
  <c r="S17" i="22"/>
  <c r="W6" i="22"/>
  <c r="X11" i="22"/>
  <c r="X18" i="22"/>
  <c r="X37" i="22"/>
  <c r="AD66" i="22"/>
  <c r="W12" i="22"/>
  <c r="X21" i="22"/>
  <c r="W39" i="22"/>
  <c r="W24" i="22"/>
  <c r="W37" i="22"/>
  <c r="W36" i="22"/>
  <c r="X12" i="22"/>
  <c r="AD15" i="22"/>
  <c r="X56" i="22"/>
  <c r="W52" i="22"/>
  <c r="AC31" i="22"/>
  <c r="AD38" i="22"/>
  <c r="Z9" i="22"/>
  <c r="AC61" i="22"/>
  <c r="AD61" i="22"/>
  <c r="X65" i="22"/>
  <c r="X64" i="22"/>
  <c r="X19" i="22"/>
  <c r="W64" i="22"/>
  <c r="AC16" i="22"/>
  <c r="X38" i="22"/>
  <c r="AD35" i="22"/>
  <c r="X26" i="22"/>
  <c r="X35" i="22"/>
  <c r="X57" i="22"/>
  <c r="X40" i="22"/>
  <c r="X23" i="22"/>
  <c r="W30" i="22"/>
  <c r="AC64" i="22"/>
  <c r="AD64" i="22"/>
  <c r="X47" i="22"/>
  <c r="W19" i="22"/>
  <c r="X44" i="22"/>
  <c r="X28" i="22"/>
  <c r="X34" i="22"/>
  <c r="AC48" i="22"/>
  <c r="W47" i="22"/>
  <c r="W42" i="22"/>
  <c r="X62" i="22"/>
  <c r="W62" i="22"/>
  <c r="W68" i="22"/>
  <c r="X68" i="22"/>
  <c r="X17" i="22"/>
  <c r="T1" i="22"/>
  <c r="W18" i="22"/>
  <c r="W56" i="22"/>
  <c r="X36" i="22"/>
  <c r="X50" i="22"/>
  <c r="X45" i="22"/>
  <c r="W45" i="22"/>
  <c r="X20" i="22"/>
  <c r="X53" i="22"/>
  <c r="W53" i="22"/>
  <c r="X69" i="22"/>
  <c r="W69" i="22"/>
  <c r="W8" i="22"/>
  <c r="X70" i="22"/>
  <c r="W70" i="22"/>
  <c r="AD72" i="22"/>
  <c r="AC72" i="22"/>
  <c r="AD68" i="22"/>
  <c r="AC68" i="22"/>
  <c r="W7" i="22"/>
  <c r="AD62" i="22"/>
  <c r="X63" i="22"/>
  <c r="W63" i="22"/>
  <c r="AD50" i="22"/>
  <c r="AD53" i="22"/>
  <c r="AC53" i="22"/>
  <c r="W57" i="22"/>
  <c r="W48" i="22"/>
  <c r="AD54" i="22"/>
  <c r="X55" i="22"/>
  <c r="W55" i="22"/>
  <c r="AD45" i="22"/>
  <c r="AC45" i="22"/>
  <c r="AD48" i="22"/>
  <c r="AD47" i="22"/>
  <c r="AC47" i="22"/>
  <c r="X8" i="22"/>
  <c r="X58" i="22"/>
  <c r="W25" i="22"/>
  <c r="AD17" i="22"/>
  <c r="AC56" i="22"/>
  <c r="X59" i="22"/>
  <c r="X49" i="22"/>
  <c r="W49" i="22"/>
  <c r="AC42" i="22"/>
  <c r="X7" i="22"/>
  <c r="W67" i="22"/>
  <c r="X67" i="22"/>
  <c r="X6" i="22"/>
  <c r="AD36" i="22"/>
  <c r="AC36" i="22"/>
  <c r="AD20" i="22"/>
  <c r="AC20" i="22"/>
  <c r="AD57" i="22"/>
  <c r="AC57" i="22"/>
  <c r="AC34" i="22"/>
  <c r="AD34" i="22"/>
  <c r="AD30" i="22"/>
  <c r="AC30" i="22"/>
  <c r="AD29" i="22"/>
  <c r="AC29" i="22"/>
  <c r="X10" i="22"/>
  <c r="W10" i="22"/>
  <c r="AD41" i="22"/>
  <c r="AC41" i="22"/>
  <c r="AC27" i="22"/>
  <c r="AD27" i="22"/>
  <c r="AC46" i="22"/>
  <c r="AD46" i="22"/>
  <c r="AD22" i="22"/>
  <c r="AC22" i="22"/>
  <c r="AD19" i="22"/>
  <c r="AC19" i="22"/>
  <c r="AD21" i="22"/>
  <c r="AC21" i="22"/>
  <c r="AC33" i="22"/>
  <c r="AD33" i="22"/>
  <c r="Y9" i="22"/>
  <c r="AD25" i="22"/>
  <c r="AC25" i="22"/>
  <c r="AC18" i="22"/>
  <c r="AD18" i="22"/>
  <c r="AD67" i="22"/>
  <c r="AC67" i="22"/>
  <c r="AD49" i="22"/>
  <c r="AC49" i="22"/>
  <c r="AD60" i="22"/>
  <c r="AC60" i="22"/>
  <c r="AD44" i="22"/>
  <c r="AC44" i="22"/>
  <c r="AD11" i="22"/>
  <c r="AC11" i="22"/>
  <c r="AD32" i="22" l="1"/>
  <c r="AD5" i="22"/>
  <c r="P24" i="23" s="1"/>
  <c r="AC5" i="22"/>
  <c r="J24" i="23" s="1"/>
  <c r="AC40" i="22"/>
  <c r="AC28" i="22"/>
  <c r="AD14" i="22"/>
  <c r="AD26" i="22"/>
  <c r="AC24" i="22"/>
  <c r="AD8" i="22"/>
  <c r="P27" i="23" s="1"/>
  <c r="AD37" i="22"/>
  <c r="AC71" i="22"/>
  <c r="AD39" i="22"/>
  <c r="AC51" i="22"/>
  <c r="AD65" i="22"/>
  <c r="AC12" i="22"/>
  <c r="AD52" i="22"/>
  <c r="W9" i="22"/>
  <c r="AC6" i="22"/>
  <c r="J25" i="23" s="1"/>
  <c r="AD6" i="22"/>
  <c r="P25" i="23" s="1"/>
  <c r="AD42" i="22"/>
  <c r="AC8" i="22"/>
  <c r="J27" i="23" s="1"/>
  <c r="AC35" i="22"/>
  <c r="AD23" i="22"/>
  <c r="AC54" i="22"/>
  <c r="AC7" i="22"/>
  <c r="J26" i="23" s="1"/>
  <c r="AD7" i="22"/>
  <c r="P26" i="23" s="1"/>
  <c r="AC23" i="22"/>
  <c r="AC62" i="22"/>
  <c r="AC17" i="22"/>
  <c r="AD70" i="22"/>
  <c r="AC70" i="22"/>
  <c r="AC69" i="22"/>
  <c r="AD69" i="22"/>
  <c r="AD56" i="22"/>
  <c r="AD58" i="22"/>
  <c r="AD55" i="22"/>
  <c r="AC55" i="22"/>
  <c r="AD63" i="22"/>
  <c r="AC63" i="22"/>
  <c r="X9" i="22"/>
  <c r="AD43" i="22"/>
  <c r="AC43" i="22"/>
  <c r="AC59" i="22"/>
  <c r="AD59" i="22"/>
  <c r="AC10" i="22"/>
  <c r="AD10" i="22"/>
  <c r="J28" i="23" l="1"/>
  <c r="P28" i="23"/>
  <c r="P28" i="21"/>
  <c r="J28" i="21"/>
  <c r="AD9" i="22"/>
  <c r="AF5" i="22" s="1"/>
  <c r="AF6" i="22" s="1"/>
  <c r="Z23" i="23" s="1"/>
  <c r="AC9" i="22"/>
  <c r="Z1" i="23" s="1"/>
</calcChain>
</file>

<file path=xl/sharedStrings.xml><?xml version="1.0" encoding="utf-8"?>
<sst xmlns="http://schemas.openxmlformats.org/spreadsheetml/2006/main" count="835" uniqueCount="276">
  <si>
    <t>　　令和</t>
    <rPh sb="2" eb="4">
      <t>レイワ</t>
    </rPh>
    <phoneticPr fontId="3"/>
  </si>
  <si>
    <t>年</t>
    <rPh sb="0" eb="1">
      <t>ネン</t>
    </rPh>
    <phoneticPr fontId="3"/>
  </si>
  <si>
    <t>月</t>
    <rPh sb="0" eb="1">
      <t>ゲツ</t>
    </rPh>
    <phoneticPr fontId="3"/>
  </si>
  <si>
    <t>日</t>
    <rPh sb="0" eb="1">
      <t>ニチ</t>
    </rPh>
    <phoneticPr fontId="3"/>
  </si>
  <si>
    <t>　標記について、次のとおり申請します。</t>
    <rPh sb="1" eb="3">
      <t>ヒョウキ</t>
    </rPh>
    <rPh sb="8" eb="9">
      <t>ツギ</t>
    </rPh>
    <rPh sb="13" eb="15">
      <t>シンセイ</t>
    </rPh>
    <phoneticPr fontId="3"/>
  </si>
  <si>
    <t>フリガナ</t>
    <phoneticPr fontId="2"/>
  </si>
  <si>
    <t>職名</t>
    <rPh sb="0" eb="2">
      <t>ショクメイ</t>
    </rPh>
    <phoneticPr fontId="2"/>
  </si>
  <si>
    <t>氏名</t>
    <rPh sb="0" eb="1">
      <t>シ</t>
    </rPh>
    <rPh sb="1" eb="2">
      <t>ナ</t>
    </rPh>
    <phoneticPr fontId="3"/>
  </si>
  <si>
    <t>２　連絡担当者</t>
    <rPh sb="2" eb="7">
      <t>レンラクタントウシャ</t>
    </rPh>
    <phoneticPr fontId="2"/>
  </si>
  <si>
    <t>主たる事務所の所在地</t>
    <rPh sb="0" eb="1">
      <t>シュ</t>
    </rPh>
    <rPh sb="3" eb="6">
      <t>ジムショ</t>
    </rPh>
    <rPh sb="7" eb="10">
      <t>ショザイチ</t>
    </rPh>
    <phoneticPr fontId="2"/>
  </si>
  <si>
    <t>連絡先</t>
    <rPh sb="0" eb="3">
      <t>レンラクサキ</t>
    </rPh>
    <phoneticPr fontId="2"/>
  </si>
  <si>
    <t>　茨城県知事　殿</t>
    <rPh sb="1" eb="6">
      <t>イバラキケンチジ</t>
    </rPh>
    <rPh sb="7" eb="8">
      <t>ドノ</t>
    </rPh>
    <phoneticPr fontId="2"/>
  </si>
  <si>
    <t>所属</t>
    <rPh sb="0" eb="2">
      <t>ショゾク</t>
    </rPh>
    <phoneticPr fontId="2"/>
  </si>
  <si>
    <t>担当者</t>
    <rPh sb="0" eb="3">
      <t>タントウシャ</t>
    </rPh>
    <phoneticPr fontId="2"/>
  </si>
  <si>
    <t>合計</t>
    <rPh sb="0" eb="2">
      <t>ゴウケイ</t>
    </rPh>
    <phoneticPr fontId="2"/>
  </si>
  <si>
    <t>金融機関名</t>
  </si>
  <si>
    <t>口座名義</t>
    <rPh sb="0" eb="4">
      <t>コウザメイギ</t>
    </rPh>
    <phoneticPr fontId="2"/>
  </si>
  <si>
    <t>預金種目</t>
    <rPh sb="0" eb="4">
      <t>ヨキンシュモク</t>
    </rPh>
    <phoneticPr fontId="2"/>
  </si>
  <si>
    <t>本・支店名</t>
    <rPh sb="0" eb="1">
      <t>ホン</t>
    </rPh>
    <rPh sb="2" eb="5">
      <t>シテンメイ</t>
    </rPh>
    <phoneticPr fontId="2"/>
  </si>
  <si>
    <t>１　申請者（法人情報）</t>
    <rPh sb="2" eb="5">
      <t>シンセイシャ</t>
    </rPh>
    <rPh sb="6" eb="8">
      <t>ホウジン</t>
    </rPh>
    <rPh sb="8" eb="10">
      <t>ジョウホウ</t>
    </rPh>
    <phoneticPr fontId="2"/>
  </si>
  <si>
    <t>本申請に関し茨城県から検査・報告等の求めがあった場合は、これに応じること。</t>
    <rPh sb="6" eb="8">
      <t>イバラキ</t>
    </rPh>
    <phoneticPr fontId="2"/>
  </si>
  <si>
    <t>支援金の事務のために必要な範囲において、提出した基本情報等が第三者に提供される場合及び申請者の個人情報が第三者から取得される場合があること。</t>
    <rPh sb="0" eb="3">
      <t>シエンキン</t>
    </rPh>
    <phoneticPr fontId="2"/>
  </si>
  <si>
    <t>虚偽や不正な手段により支援金を受給した場合には、支援金の返還等に応じるとともに、加算金等を支払うこと。</t>
    <rPh sb="11" eb="14">
      <t>シエンキン</t>
    </rPh>
    <rPh sb="24" eb="26">
      <t>シエン</t>
    </rPh>
    <rPh sb="26" eb="27">
      <t>キン</t>
    </rPh>
    <rPh sb="28" eb="30">
      <t>ヘンカン</t>
    </rPh>
    <rPh sb="30" eb="31">
      <t>トウ</t>
    </rPh>
    <rPh sb="32" eb="33">
      <t>オウ</t>
    </rPh>
    <rPh sb="40" eb="42">
      <t>カサン</t>
    </rPh>
    <rPh sb="42" eb="43">
      <t>キン</t>
    </rPh>
    <rPh sb="43" eb="44">
      <t>トウ</t>
    </rPh>
    <rPh sb="45" eb="47">
      <t>シハラ</t>
    </rPh>
    <phoneticPr fontId="2"/>
  </si>
  <si>
    <t>県及び茨城県内市町村における事業者支援施策の検討・推進にあたり、提出した情報が活用される場合があること。</t>
    <phoneticPr fontId="2"/>
  </si>
  <si>
    <t>事業所区分</t>
    <rPh sb="0" eb="5">
      <t>ジギョウショクブン</t>
    </rPh>
    <phoneticPr fontId="2"/>
  </si>
  <si>
    <t>申請額</t>
    <rPh sb="0" eb="3">
      <t>シンセイガク</t>
    </rPh>
    <phoneticPr fontId="2"/>
  </si>
  <si>
    <t>介護施設等</t>
    <rPh sb="0" eb="4">
      <t>カイゴシセツ</t>
    </rPh>
    <rPh sb="4" eb="5">
      <t>ナド</t>
    </rPh>
    <phoneticPr fontId="2"/>
  </si>
  <si>
    <t>No.</t>
    <phoneticPr fontId="2"/>
  </si>
  <si>
    <t>幼保施設</t>
    <rPh sb="0" eb="4">
      <t>ヨウホシセツ</t>
    </rPh>
    <phoneticPr fontId="2"/>
  </si>
  <si>
    <t>障害者施設</t>
    <rPh sb="0" eb="3">
      <t>ショウガイシャ</t>
    </rPh>
    <rPh sb="3" eb="5">
      <t>シセツ</t>
    </rPh>
    <phoneticPr fontId="2"/>
  </si>
  <si>
    <t>法人名又は個人名</t>
    <rPh sb="0" eb="3">
      <t>ホウジンメイ</t>
    </rPh>
    <rPh sb="3" eb="4">
      <t>マタ</t>
    </rPh>
    <rPh sb="5" eb="8">
      <t>コジンメイ</t>
    </rPh>
    <phoneticPr fontId="2"/>
  </si>
  <si>
    <t>事業所所在地</t>
    <rPh sb="0" eb="3">
      <t>ジギョウショ</t>
    </rPh>
    <rPh sb="3" eb="6">
      <t>ショザイチ</t>
    </rPh>
    <phoneticPr fontId="2"/>
  </si>
  <si>
    <t>医療機関等</t>
    <rPh sb="0" eb="4">
      <t>イリョウキカン</t>
    </rPh>
    <rPh sb="4" eb="5">
      <t>ナド</t>
    </rPh>
    <phoneticPr fontId="2"/>
  </si>
  <si>
    <t>幼保施設</t>
    <rPh sb="0" eb="4">
      <t>ヨウホシセツ</t>
    </rPh>
    <phoneticPr fontId="2"/>
  </si>
  <si>
    <t>介護施設等</t>
    <rPh sb="0" eb="4">
      <t>カイゴシセツ</t>
    </rPh>
    <rPh sb="4" eb="5">
      <t>ナド</t>
    </rPh>
    <phoneticPr fontId="2"/>
  </si>
  <si>
    <t>障害者施設</t>
    <rPh sb="0" eb="5">
      <t>ショウガイシャシセツ</t>
    </rPh>
    <phoneticPr fontId="2"/>
  </si>
  <si>
    <t>介護老人福祉施設</t>
  </si>
  <si>
    <t>地域密着型介護老人福祉施設</t>
  </si>
  <si>
    <t>介護老人保健施設</t>
  </si>
  <si>
    <t>介護医療院</t>
  </si>
  <si>
    <t>認知症対応型共同生活介護事業所</t>
  </si>
  <si>
    <t>短期入所生活介護事業所（空床型を除く）</t>
    <rPh sb="12" eb="15">
      <t>クウショウガタ</t>
    </rPh>
    <rPh sb="16" eb="17">
      <t>ノゾ</t>
    </rPh>
    <phoneticPr fontId="3"/>
  </si>
  <si>
    <t>短期入所療養介護事業所（空床型を除く）</t>
    <rPh sb="0" eb="2">
      <t>タンキ</t>
    </rPh>
    <rPh sb="2" eb="4">
      <t>ニュウショ</t>
    </rPh>
    <rPh sb="4" eb="6">
      <t>リョウヨウ</t>
    </rPh>
    <rPh sb="6" eb="8">
      <t>カイゴ</t>
    </rPh>
    <rPh sb="8" eb="11">
      <t>ジギョウショ</t>
    </rPh>
    <rPh sb="12" eb="15">
      <t>クウショウガタ</t>
    </rPh>
    <rPh sb="16" eb="17">
      <t>ノゾ</t>
    </rPh>
    <phoneticPr fontId="3"/>
  </si>
  <si>
    <t>特定施設入居者生活介護</t>
    <rPh sb="0" eb="2">
      <t>トクテイ</t>
    </rPh>
    <rPh sb="2" eb="4">
      <t>シセツ</t>
    </rPh>
    <rPh sb="4" eb="7">
      <t>ニュウキョシャ</t>
    </rPh>
    <rPh sb="7" eb="9">
      <t>セイカツ</t>
    </rPh>
    <rPh sb="9" eb="11">
      <t>カイゴ</t>
    </rPh>
    <phoneticPr fontId="15"/>
  </si>
  <si>
    <t>地域密着型特定施設入居者生活介護</t>
  </si>
  <si>
    <t>養護老人ホーム（特定施設を除く）</t>
    <rPh sb="0" eb="2">
      <t>ヨウゴ</t>
    </rPh>
    <rPh sb="2" eb="4">
      <t>ロウジン</t>
    </rPh>
    <rPh sb="8" eb="12">
      <t>トクテイシセツ</t>
    </rPh>
    <rPh sb="13" eb="14">
      <t>ノゾ</t>
    </rPh>
    <phoneticPr fontId="3"/>
  </si>
  <si>
    <t>軽費老人ホーム（特定施設を除く）</t>
    <rPh sb="0" eb="2">
      <t>ケイヒ</t>
    </rPh>
    <rPh sb="2" eb="4">
      <t>ロウジン</t>
    </rPh>
    <phoneticPr fontId="3"/>
  </si>
  <si>
    <t>通所介護事業所</t>
    <rPh sb="0" eb="2">
      <t>ツウショ</t>
    </rPh>
    <rPh sb="2" eb="4">
      <t>カイゴ</t>
    </rPh>
    <rPh sb="4" eb="7">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</si>
  <si>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</si>
  <si>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通所リハビリテーション事業所（みなし指定を除く）</t>
    <rPh sb="18" eb="20">
      <t>シテイ</t>
    </rPh>
    <rPh sb="21" eb="22">
      <t>ノゾ</t>
    </rPh>
    <phoneticPr fontId="3"/>
  </si>
  <si>
    <t>小規模多機能型居宅介護事業所</t>
  </si>
  <si>
    <t>看護小規模多機能型居宅介護事業所</t>
  </si>
  <si>
    <t>訪問介護事業所</t>
  </si>
  <si>
    <t>訪問入浴介護事業所</t>
  </si>
  <si>
    <t>訪問看護事業所（みなし指定を除く）</t>
    <rPh sb="11" eb="13">
      <t>シテイ</t>
    </rPh>
    <rPh sb="14" eb="15">
      <t>ノゾ</t>
    </rPh>
    <phoneticPr fontId="2"/>
  </si>
  <si>
    <t>訪問リハビリテーション事業所（みなし指定を除く）</t>
    <rPh sb="18" eb="20">
      <t>シテイ</t>
    </rPh>
    <rPh sb="21" eb="22">
      <t>ノゾ</t>
    </rPh>
    <phoneticPr fontId="2"/>
  </si>
  <si>
    <t>定期巡回・随時対応型訪問介護看護事業所</t>
  </si>
  <si>
    <t>夜間対応型訪問介護事業所</t>
  </si>
  <si>
    <t>居宅介護支援事業所</t>
  </si>
  <si>
    <t>居宅療養管理指導事業所（みなし指定を除く）</t>
    <rPh sb="8" eb="11">
      <t>ジギョウショ</t>
    </rPh>
    <rPh sb="15" eb="17">
      <t>シテイ</t>
    </rPh>
    <rPh sb="18" eb="19">
      <t>ノゾ</t>
    </rPh>
    <phoneticPr fontId="3"/>
  </si>
  <si>
    <t>障害者支援施設</t>
  </si>
  <si>
    <t>障害児入所施設</t>
  </si>
  <si>
    <t>共同生活援助</t>
  </si>
  <si>
    <t>生活介護</t>
  </si>
  <si>
    <t>自立訓練（機能訓練）</t>
  </si>
  <si>
    <t>自立訓練（生活訓練）</t>
  </si>
  <si>
    <t>児童発達支援</t>
  </si>
  <si>
    <t>放課後等デイサービス</t>
  </si>
  <si>
    <t>居宅介護</t>
  </si>
  <si>
    <t>助産所</t>
    <rPh sb="0" eb="3">
      <t>ジョサンショ</t>
    </rPh>
    <phoneticPr fontId="2"/>
  </si>
  <si>
    <t>薬局</t>
    <rPh sb="0" eb="2">
      <t>ヤッキョク</t>
    </rPh>
    <phoneticPr fontId="2"/>
  </si>
  <si>
    <t>施術所</t>
    <rPh sb="0" eb="3">
      <t>セジュツショ</t>
    </rPh>
    <phoneticPr fontId="2"/>
  </si>
  <si>
    <t>法人の場合、代表者の職氏名</t>
    <rPh sb="0" eb="2">
      <t>ホウジン</t>
    </rPh>
    <rPh sb="3" eb="5">
      <t>バアイ</t>
    </rPh>
    <rPh sb="6" eb="9">
      <t>ダイヒョウシャ</t>
    </rPh>
    <rPh sb="10" eb="11">
      <t>ショク</t>
    </rPh>
    <rPh sb="11" eb="13">
      <t>シメイ</t>
    </rPh>
    <phoneticPr fontId="2"/>
  </si>
  <si>
    <t>本支援金は、事業所得に区分されることから課税対象であること。</t>
    <rPh sb="0" eb="4">
      <t>ホンシエンキン</t>
    </rPh>
    <rPh sb="6" eb="10">
      <t>ジギョウショトク</t>
    </rPh>
    <rPh sb="11" eb="13">
      <t>クブン</t>
    </rPh>
    <rPh sb="20" eb="22">
      <t>カゼイ</t>
    </rPh>
    <rPh sb="22" eb="24">
      <t>タイショウ</t>
    </rPh>
    <phoneticPr fontId="2"/>
  </si>
  <si>
    <t>医療機関等</t>
    <rPh sb="0" eb="4">
      <t>イリョウキカン</t>
    </rPh>
    <rPh sb="4" eb="5">
      <t>トウ</t>
    </rPh>
    <phoneticPr fontId="2"/>
  </si>
  <si>
    <t>医療機関等</t>
    <phoneticPr fontId="2"/>
  </si>
  <si>
    <t>介護施設等</t>
    <phoneticPr fontId="2"/>
  </si>
  <si>
    <t>障害者施設</t>
    <phoneticPr fontId="2"/>
  </si>
  <si>
    <t>幼保施設</t>
    <phoneticPr fontId="2"/>
  </si>
  <si>
    <t>無床診療所（医科）</t>
    <rPh sb="0" eb="5">
      <t>ムショウシンリョウジョ</t>
    </rPh>
    <rPh sb="6" eb="8">
      <t>イカ</t>
    </rPh>
    <phoneticPr fontId="2"/>
  </si>
  <si>
    <t>病院</t>
    <rPh sb="0" eb="2">
      <t>ビョウイン</t>
    </rPh>
    <phoneticPr fontId="2"/>
  </si>
  <si>
    <t>有床診療所</t>
    <phoneticPr fontId="2"/>
  </si>
  <si>
    <t>歯科技工所</t>
    <rPh sb="0" eb="5">
      <t>シカギコウジョ</t>
    </rPh>
    <phoneticPr fontId="2"/>
  </si>
  <si>
    <t>補装具製作所</t>
    <rPh sb="0" eb="3">
      <t>ホソウグ</t>
    </rPh>
    <rPh sb="3" eb="6">
      <t>セイサクジョ</t>
    </rPh>
    <phoneticPr fontId="2"/>
  </si>
  <si>
    <t>最高額施設区分</t>
    <rPh sb="0" eb="3">
      <t>サイコウガク</t>
    </rPh>
    <rPh sb="3" eb="5">
      <t>シセツ</t>
    </rPh>
    <rPh sb="5" eb="7">
      <t>クブン</t>
    </rPh>
    <phoneticPr fontId="2"/>
  </si>
  <si>
    <t>担当課</t>
    <rPh sb="0" eb="3">
      <t>タントウカ</t>
    </rPh>
    <phoneticPr fontId="2"/>
  </si>
  <si>
    <t>長寿福祉課</t>
    <rPh sb="0" eb="5">
      <t>チョウジュフクシカ</t>
    </rPh>
    <phoneticPr fontId="2"/>
  </si>
  <si>
    <t>障害福祉課</t>
    <rPh sb="0" eb="5">
      <t>ショウガイフクシカ</t>
    </rPh>
    <phoneticPr fontId="2"/>
  </si>
  <si>
    <t>子ども未来課</t>
    <rPh sb="0" eb="1">
      <t>コ</t>
    </rPh>
    <rPh sb="3" eb="6">
      <t>ミライカ</t>
    </rPh>
    <phoneticPr fontId="2"/>
  </si>
  <si>
    <t>郵便番号</t>
    <rPh sb="0" eb="4">
      <t>ユウビンバンゴウ</t>
    </rPh>
    <phoneticPr fontId="2"/>
  </si>
  <si>
    <t>電話番号</t>
    <rPh sb="0" eb="4">
      <t>デンワバンゴウ</t>
    </rPh>
    <phoneticPr fontId="2"/>
  </si>
  <si>
    <t>4　振込先口座</t>
    <phoneticPr fontId="2"/>
  </si>
  <si>
    <t>総事業所数</t>
    <rPh sb="0" eb="1">
      <t>ソウ</t>
    </rPh>
    <rPh sb="1" eb="5">
      <t>ジギョウショスウ</t>
    </rPh>
    <phoneticPr fontId="2"/>
  </si>
  <si>
    <t>（別紙）施設内訳書</t>
    <rPh sb="1" eb="3">
      <t>ベッシ</t>
    </rPh>
    <rPh sb="4" eb="8">
      <t>シセツウチワケ</t>
    </rPh>
    <rPh sb="8" eb="9">
      <t>ショ</t>
    </rPh>
    <phoneticPr fontId="2"/>
  </si>
  <si>
    <t>事業所名</t>
    <rPh sb="0" eb="3">
      <t>ジギョウショ</t>
    </rPh>
    <rPh sb="3" eb="4">
      <t>メイ</t>
    </rPh>
    <phoneticPr fontId="2"/>
  </si>
  <si>
    <t>無床診療所（歯科）</t>
    <rPh sb="0" eb="5">
      <t>ムショウシンリョウジョ</t>
    </rPh>
    <rPh sb="6" eb="8">
      <t>シカ</t>
    </rPh>
    <phoneticPr fontId="2"/>
  </si>
  <si>
    <t>事業所類型</t>
    <rPh sb="0" eb="3">
      <t>ジギョウショ</t>
    </rPh>
    <rPh sb="3" eb="5">
      <t>ルイケイ</t>
    </rPh>
    <phoneticPr fontId="2"/>
  </si>
  <si>
    <t>事業所数</t>
    <rPh sb="0" eb="3">
      <t>ジギョウショ</t>
    </rPh>
    <rPh sb="3" eb="4">
      <t>スウ</t>
    </rPh>
    <phoneticPr fontId="2"/>
  </si>
  <si>
    <t>総床面積
（㎡）</t>
    <rPh sb="0" eb="2">
      <t>ソウユカ</t>
    </rPh>
    <rPh sb="2" eb="4">
      <t>メンセキ</t>
    </rPh>
    <phoneticPr fontId="2"/>
  </si>
  <si>
    <t>対象床面積
（㎡）</t>
    <rPh sb="0" eb="2">
      <t>タイショウ</t>
    </rPh>
    <rPh sb="2" eb="5">
      <t>ユカメンセキ</t>
    </rPh>
    <phoneticPr fontId="2"/>
  </si>
  <si>
    <t>申請額集計</t>
    <rPh sb="0" eb="3">
      <t>シンセイガク</t>
    </rPh>
    <rPh sb="3" eb="5">
      <t>シュウケイ</t>
    </rPh>
    <phoneticPr fontId="2"/>
  </si>
  <si>
    <t>申請する事業所・施設が大型店舗内に所在する場合など、光熱水費が支援対象外の事業所・施設と区別がつかない場合は、面積按分とすること。</t>
    <phoneticPr fontId="2"/>
  </si>
  <si>
    <t>不正受給と判断された場合、申請者名を公表するとともに、不正内容が悪質な場合には告訴される場合があること。</t>
    <phoneticPr fontId="2"/>
  </si>
  <si>
    <t>e-mail</t>
    <phoneticPr fontId="2"/>
  </si>
  <si>
    <t>以上の事項について、宣誓・同意します。</t>
    <rPh sb="0" eb="2">
      <t>イジョウ</t>
    </rPh>
    <rPh sb="3" eb="5">
      <t>ジコウ</t>
    </rPh>
    <rPh sb="10" eb="12">
      <t>センセイ</t>
    </rPh>
    <rPh sb="13" eb="15">
      <t>ドウイ</t>
    </rPh>
    <phoneticPr fontId="2"/>
  </si>
  <si>
    <t>その他※対象外</t>
    <rPh sb="2" eb="3">
      <t>ホカ</t>
    </rPh>
    <rPh sb="4" eb="7">
      <t>タイショウガイ</t>
    </rPh>
    <phoneticPr fontId="2"/>
  </si>
  <si>
    <t>有床診療所</t>
  </si>
  <si>
    <t>R5年
光熱水費
(按分後)</t>
    <rPh sb="2" eb="3">
      <t>ネン</t>
    </rPh>
    <rPh sb="4" eb="8">
      <t>コウネツスイヒ</t>
    </rPh>
    <rPh sb="10" eb="13">
      <t>アンブンゴ</t>
    </rPh>
    <phoneticPr fontId="2"/>
  </si>
  <si>
    <t>本支援金の支給を受けた後も対象事業所・施設の運営を継続していく意思があること。</t>
    <phoneticPr fontId="2"/>
  </si>
  <si>
    <t>認知症対応型通所介護事業所（共用型を除く）</t>
  </si>
  <si>
    <t>事業所番号
（介護施設等・
障害者施設のみ）</t>
    <rPh sb="0" eb="3">
      <t>ジギョウショ</t>
    </rPh>
    <rPh sb="3" eb="5">
      <t>バンゴウ</t>
    </rPh>
    <rPh sb="7" eb="9">
      <t>カイゴ</t>
    </rPh>
    <rPh sb="9" eb="11">
      <t>シセツ</t>
    </rPh>
    <rPh sb="11" eb="12">
      <t>ナド</t>
    </rPh>
    <rPh sb="14" eb="17">
      <t>ショウガイシャ</t>
    </rPh>
    <rPh sb="17" eb="19">
      <t>シセツ</t>
    </rPh>
    <phoneticPr fontId="2"/>
  </si>
  <si>
    <t>5　申請添付書類</t>
    <rPh sb="2" eb="4">
      <t>シンセイ</t>
    </rPh>
    <rPh sb="4" eb="8">
      <t>テンプショルイ</t>
    </rPh>
    <phoneticPr fontId="2"/>
  </si>
  <si>
    <t>6　宣誓・同意事項</t>
    <rPh sb="2" eb="4">
      <t>センセイ</t>
    </rPh>
    <rPh sb="5" eb="7">
      <t>ドウイ</t>
    </rPh>
    <rPh sb="7" eb="9">
      <t>ジコウ</t>
    </rPh>
    <phoneticPr fontId="2"/>
  </si>
  <si>
    <t>（様式第１号ー２）</t>
    <rPh sb="1" eb="3">
      <t>ヨウシキ</t>
    </rPh>
    <rPh sb="3" eb="4">
      <t>ダイ</t>
    </rPh>
    <rPh sb="5" eb="6">
      <t>ゴウ</t>
    </rPh>
    <phoneticPr fontId="3"/>
  </si>
  <si>
    <t>・申請にあたり、以下の事項について、宣誓・同意いただく必要があります。</t>
    <rPh sb="11" eb="13">
      <t>ジコウ</t>
    </rPh>
    <rPh sb="18" eb="20">
      <t>センセイ</t>
    </rPh>
    <rPh sb="21" eb="23">
      <t>ドウイ</t>
    </rPh>
    <rPh sb="27" eb="29">
      <t>ヒツヨウ</t>
    </rPh>
    <phoneticPr fontId="2"/>
  </si>
  <si>
    <t>・各事項を確認のうえ、宣誓・同意いただく場合は〇を入力してください。</t>
    <phoneticPr fontId="2"/>
  </si>
  <si>
    <t>金融機関コード（4桁）</t>
    <rPh sb="9" eb="10">
      <t>ケタ</t>
    </rPh>
    <phoneticPr fontId="2"/>
  </si>
  <si>
    <t>支店コード（3桁）</t>
    <rPh sb="0" eb="2">
      <t>シテン</t>
    </rPh>
    <rPh sb="7" eb="8">
      <t>ケタ</t>
    </rPh>
    <phoneticPr fontId="2"/>
  </si>
  <si>
    <t>口座番号（7桁）</t>
    <rPh sb="0" eb="4">
      <t>コウザバンゴウ</t>
    </rPh>
    <rPh sb="6" eb="7">
      <t>ケタ</t>
    </rPh>
    <phoneticPr fontId="2"/>
  </si>
  <si>
    <t>宿泊型自立訓練</t>
  </si>
  <si>
    <t>短期入所（空床型を除く）</t>
  </si>
  <si>
    <t>療養介護</t>
  </si>
  <si>
    <t>就労継続支援A型</t>
  </si>
  <si>
    <t>就労継続支援B型</t>
  </si>
  <si>
    <t>就労移行支援</t>
  </si>
  <si>
    <t>就労定着支援</t>
  </si>
  <si>
    <t>重度訪問介護</t>
  </si>
  <si>
    <t>同行援護</t>
  </si>
  <si>
    <t>行動援護</t>
  </si>
  <si>
    <t>自立生活援助</t>
  </si>
  <si>
    <t>居宅訪問型児童発達支援</t>
  </si>
  <si>
    <t>保育所等訪問支援</t>
  </si>
  <si>
    <t>幼稚園</t>
  </si>
  <si>
    <t>地域型保育事業所</t>
  </si>
  <si>
    <t>認可外保育施設（居宅訪問型認可外保育施設を除く）</t>
  </si>
  <si>
    <t>重度訪問介護</t>
    <phoneticPr fontId="3"/>
  </si>
  <si>
    <t>同行援護</t>
    <phoneticPr fontId="3"/>
  </si>
  <si>
    <t>行動援護</t>
    <phoneticPr fontId="3"/>
  </si>
  <si>
    <t>自立生活援助</t>
    <phoneticPr fontId="3"/>
  </si>
  <si>
    <t>居宅訪問型児童発達支援</t>
    <phoneticPr fontId="3"/>
  </si>
  <si>
    <t>保育所等訪問支援</t>
    <phoneticPr fontId="3"/>
  </si>
  <si>
    <t>幼稚園</t>
    <phoneticPr fontId="3"/>
  </si>
  <si>
    <t>地域型保育事業所</t>
    <phoneticPr fontId="3"/>
  </si>
  <si>
    <t>認可外保育施設（居宅訪問型認可外保育施設を除く）</t>
    <phoneticPr fontId="3"/>
  </si>
  <si>
    <t>補助率
(病院・有床診療所のみ）</t>
    <rPh sb="0" eb="3">
      <t>ホジョリツ</t>
    </rPh>
    <rPh sb="5" eb="7">
      <t>ビョウイン</t>
    </rPh>
    <rPh sb="8" eb="13">
      <t>ユウショウシンリョウジョ</t>
    </rPh>
    <phoneticPr fontId="2"/>
  </si>
  <si>
    <t>補助率</t>
    <rPh sb="0" eb="3">
      <t>ホジョリツ</t>
    </rPh>
    <phoneticPr fontId="2"/>
  </si>
  <si>
    <t>病床数・
入所者数・
給食提供人数</t>
    <rPh sb="0" eb="3">
      <t>ビョウショウスウ</t>
    </rPh>
    <rPh sb="5" eb="9">
      <t>ニュウショシャスウ</t>
    </rPh>
    <rPh sb="11" eb="17">
      <t>キュウショクテイキョウニンズウ</t>
    </rPh>
    <phoneticPr fontId="2"/>
  </si>
  <si>
    <t>保育所</t>
    <rPh sb="2" eb="3">
      <t>ショ</t>
    </rPh>
    <phoneticPr fontId="2"/>
  </si>
  <si>
    <t xml:space="preserve">幼稚園型認定こども園 </t>
  </si>
  <si>
    <t xml:space="preserve">幼稚園型認定こども園 </t>
    <phoneticPr fontId="2"/>
  </si>
  <si>
    <t xml:space="preserve">幼保連携型認定こども園 </t>
  </si>
  <si>
    <t xml:space="preserve">幼保連携型認定こども園 </t>
    <phoneticPr fontId="2"/>
  </si>
  <si>
    <t>保育所型認定こども園</t>
  </si>
  <si>
    <t>保育所型認定こども園</t>
    <phoneticPr fontId="2"/>
  </si>
  <si>
    <t>保育所</t>
    <rPh sb="2" eb="3">
      <t>ショ</t>
    </rPh>
    <phoneticPr fontId="3"/>
  </si>
  <si>
    <t>・申請書に添付した書類について、該当する項目に〇を入力してください。</t>
    <rPh sb="1" eb="4">
      <t>シンセイショ</t>
    </rPh>
    <rPh sb="5" eb="7">
      <t>テンプ</t>
    </rPh>
    <rPh sb="9" eb="11">
      <t>ショルイ</t>
    </rPh>
    <rPh sb="16" eb="18">
      <t>ガイトウ</t>
    </rPh>
    <rPh sb="20" eb="22">
      <t>コウモク</t>
    </rPh>
    <rPh sb="25" eb="27">
      <t>ニュウリョク</t>
    </rPh>
    <phoneticPr fontId="2"/>
  </si>
  <si>
    <r>
      <t>申請内容の裏付けとなる証拠書類（</t>
    </r>
    <r>
      <rPr>
        <sz val="9"/>
        <rFont val="游ゴシック"/>
        <family val="3"/>
        <charset val="128"/>
        <scheme val="minor"/>
      </rPr>
      <t>決算書、光熱水費の領収書等</t>
    </r>
    <r>
      <rPr>
        <sz val="9"/>
        <color theme="1"/>
        <rFont val="游ゴシック"/>
        <family val="3"/>
        <charset val="128"/>
        <scheme val="minor"/>
      </rPr>
      <t>）を７年間保存すること。</t>
    </r>
    <rPh sb="20" eb="24">
      <t>コウネツスイヒ</t>
    </rPh>
    <rPh sb="25" eb="28">
      <t>リョウシュウショ</t>
    </rPh>
    <rPh sb="28" eb="29">
      <t>ナド</t>
    </rPh>
    <phoneticPr fontId="2"/>
  </si>
  <si>
    <r>
      <t xml:space="preserve">省エネ対策の取組確認書類（病院・有床診療所のみ）
</t>
    </r>
    <r>
      <rPr>
        <sz val="8"/>
        <color theme="1"/>
        <rFont val="游ゴシック"/>
        <family val="3"/>
        <charset val="128"/>
        <scheme val="minor"/>
      </rPr>
      <t>※病院及び有床診療所は「省エネ対策の取組に係る評価表」を添付。病院及び有床診療所以外は添付不要。</t>
    </r>
    <rPh sb="0" eb="1">
      <t>ショウ</t>
    </rPh>
    <rPh sb="3" eb="5">
      <t>タイサク</t>
    </rPh>
    <rPh sb="6" eb="8">
      <t>トリクミ</t>
    </rPh>
    <rPh sb="8" eb="10">
      <t>カクニン</t>
    </rPh>
    <rPh sb="10" eb="12">
      <t>ショルイ</t>
    </rPh>
    <rPh sb="13" eb="15">
      <t>ビョウイン</t>
    </rPh>
    <rPh sb="16" eb="18">
      <t>ユウショウ</t>
    </rPh>
    <rPh sb="18" eb="21">
      <t>シンリョウジョ</t>
    </rPh>
    <rPh sb="26" eb="29">
      <t>ビョウインオヨ</t>
    </rPh>
    <rPh sb="30" eb="35">
      <t>ユウショウシンリョウジョ</t>
    </rPh>
    <rPh sb="53" eb="55">
      <t>テンプ</t>
    </rPh>
    <rPh sb="65" eb="67">
      <t>イガイ</t>
    </rPh>
    <rPh sb="68" eb="72">
      <t>テンプフヨウ</t>
    </rPh>
    <phoneticPr fontId="2"/>
  </si>
  <si>
    <r>
      <t xml:space="preserve">給食実施状況確認書類（幼保施設のみ）
</t>
    </r>
    <r>
      <rPr>
        <sz val="8"/>
        <color theme="1"/>
        <rFont val="游ゴシック"/>
        <family val="3"/>
        <charset val="128"/>
        <scheme val="minor"/>
      </rPr>
      <t>※幼保施設は給食の実施状況が確認できる書類を添付。幼保施設以外は添付不要。</t>
    </r>
    <rPh sb="0" eb="6">
      <t>キュウショクジッシジョウキョウ</t>
    </rPh>
    <rPh sb="6" eb="10">
      <t>カクニンショルイ</t>
    </rPh>
    <rPh sb="11" eb="15">
      <t>ヨウホシセツ</t>
    </rPh>
    <rPh sb="20" eb="24">
      <t>ヨウホシセツ</t>
    </rPh>
    <rPh sb="25" eb="27">
      <t>キュウショク</t>
    </rPh>
    <rPh sb="28" eb="32">
      <t>ジッシジョウキョウ</t>
    </rPh>
    <rPh sb="33" eb="35">
      <t>カクニン</t>
    </rPh>
    <rPh sb="38" eb="40">
      <t>ショルイ</t>
    </rPh>
    <rPh sb="41" eb="43">
      <t>テンプ</t>
    </rPh>
    <phoneticPr fontId="2"/>
  </si>
  <si>
    <t>↓面積按分する場合のみ</t>
    <phoneticPr fontId="2"/>
  </si>
  <si>
    <t>↓省エネ対策評価の結果</t>
    <rPh sb="1" eb="2">
      <t>ショウ</t>
    </rPh>
    <rPh sb="4" eb="6">
      <t>タイサク</t>
    </rPh>
    <rPh sb="6" eb="8">
      <t>ヒョウカ</t>
    </rPh>
    <rPh sb="9" eb="11">
      <t>ケッカ</t>
    </rPh>
    <phoneticPr fontId="2"/>
  </si>
  <si>
    <t>食材料費等支給額</t>
    <rPh sb="0" eb="5">
      <t>ショクザイリョウヒトウ</t>
    </rPh>
    <rPh sb="5" eb="8">
      <t>シキュウガク</t>
    </rPh>
    <phoneticPr fontId="2"/>
  </si>
  <si>
    <t>イリョウホウジンイバラキカイ</t>
  </si>
  <si>
    <t>医療法人茨城会</t>
    <rPh sb="0" eb="4">
      <t>イリョウホウジン</t>
    </rPh>
    <rPh sb="4" eb="6">
      <t>イバラキ</t>
    </rPh>
    <rPh sb="6" eb="7">
      <t>カイ</t>
    </rPh>
    <phoneticPr fontId="2"/>
  </si>
  <si>
    <t>理事長</t>
    <rPh sb="0" eb="3">
      <t>リジチョウ</t>
    </rPh>
    <phoneticPr fontId="2"/>
  </si>
  <si>
    <t>茨城　太郎</t>
    <rPh sb="0" eb="2">
      <t>イバラキ</t>
    </rPh>
    <rPh sb="3" eb="5">
      <t>タロウ</t>
    </rPh>
    <phoneticPr fontId="2"/>
  </si>
  <si>
    <t>3108555</t>
    <phoneticPr fontId="2"/>
  </si>
  <si>
    <t>水戸市笠原町978番6</t>
    <rPh sb="0" eb="3">
      <t>ミトシ</t>
    </rPh>
    <rPh sb="3" eb="6">
      <t>カサハラチョウ</t>
    </rPh>
    <rPh sb="9" eb="10">
      <t>バン</t>
    </rPh>
    <phoneticPr fontId="2"/>
  </si>
  <si>
    <t>事務局</t>
    <rPh sb="0" eb="3">
      <t>ジムキョク</t>
    </rPh>
    <phoneticPr fontId="2"/>
  </si>
  <si>
    <t>茨城　次郎</t>
    <rPh sb="0" eb="2">
      <t>イバラキ</t>
    </rPh>
    <rPh sb="3" eb="5">
      <t>ジロウ</t>
    </rPh>
    <phoneticPr fontId="2"/>
  </si>
  <si>
    <t>0293011111</t>
    <phoneticPr fontId="2"/>
  </si>
  <si>
    <t>xxxxxx@pref.ibaraki.lg.jp</t>
    <phoneticPr fontId="2"/>
  </si>
  <si>
    <t>○○銀行</t>
    <phoneticPr fontId="2"/>
  </si>
  <si>
    <t>本店</t>
    <phoneticPr fontId="2"/>
  </si>
  <si>
    <t>1234</t>
    <phoneticPr fontId="2"/>
  </si>
  <si>
    <t>567</t>
    <phoneticPr fontId="2"/>
  </si>
  <si>
    <t>イリョウホウジンイバラキカイ　リジチョウ　イバラキタロウ</t>
    <phoneticPr fontId="2"/>
  </si>
  <si>
    <t>医療法人茨城会　理事長　茨城太郎</t>
    <phoneticPr fontId="2"/>
  </si>
  <si>
    <t>7654321</t>
    <phoneticPr fontId="2"/>
  </si>
  <si>
    <t>当座</t>
    <phoneticPr fontId="2"/>
  </si>
  <si>
    <t>○</t>
  </si>
  <si>
    <t>〇</t>
  </si>
  <si>
    <t>茨城○○病院</t>
    <rPh sb="0" eb="2">
      <t>イバラキ</t>
    </rPh>
    <rPh sb="4" eb="6">
      <t>ビョウイン</t>
    </rPh>
    <phoneticPr fontId="2"/>
  </si>
  <si>
    <t>水戸市笠原町XXXXX</t>
    <rPh sb="0" eb="3">
      <t>ミトシ</t>
    </rPh>
    <rPh sb="3" eb="6">
      <t>カサハラチョウ</t>
    </rPh>
    <phoneticPr fontId="2"/>
  </si>
  <si>
    <t>茨城○○診療所</t>
    <rPh sb="0" eb="2">
      <t>イバラキ</t>
    </rPh>
    <rPh sb="4" eb="7">
      <t>シンリョウジョ</t>
    </rPh>
    <phoneticPr fontId="2"/>
  </si>
  <si>
    <t>茨城○○医科診療所</t>
    <rPh sb="0" eb="2">
      <t>イバラキ</t>
    </rPh>
    <rPh sb="4" eb="6">
      <t>イカ</t>
    </rPh>
    <rPh sb="6" eb="9">
      <t>シンリョウジョ</t>
    </rPh>
    <phoneticPr fontId="2"/>
  </si>
  <si>
    <t>茨城○○歯科診療所</t>
    <rPh sb="0" eb="2">
      <t>イバラキ</t>
    </rPh>
    <rPh sb="4" eb="6">
      <t>シカ</t>
    </rPh>
    <rPh sb="6" eb="9">
      <t>シンリョウジョ</t>
    </rPh>
    <phoneticPr fontId="2"/>
  </si>
  <si>
    <t>茨城○○薬局</t>
    <rPh sb="0" eb="2">
      <t>イバラキ</t>
    </rPh>
    <rPh sb="4" eb="6">
      <t>ヤッキョク</t>
    </rPh>
    <phoneticPr fontId="2"/>
  </si>
  <si>
    <t>茨城○○接骨院</t>
    <rPh sb="0" eb="2">
      <t>イバラキ</t>
    </rPh>
    <rPh sb="4" eb="7">
      <t>セッコツイン</t>
    </rPh>
    <phoneticPr fontId="2"/>
  </si>
  <si>
    <t>茨城○○助産所</t>
    <rPh sb="0" eb="2">
      <t>イバラキ</t>
    </rPh>
    <rPh sb="4" eb="7">
      <t>ジョサンジョ</t>
    </rPh>
    <phoneticPr fontId="2"/>
  </si>
  <si>
    <t>茨城○○デンタルラボ</t>
    <rPh sb="0" eb="2">
      <t>イバラキ</t>
    </rPh>
    <phoneticPr fontId="2"/>
  </si>
  <si>
    <t>茨城○○園</t>
    <rPh sb="0" eb="2">
      <t>イバラキ</t>
    </rPh>
    <rPh sb="4" eb="5">
      <t>エン</t>
    </rPh>
    <phoneticPr fontId="2"/>
  </si>
  <si>
    <t>08xxxxxxxx</t>
  </si>
  <si>
    <t>茨城○○の郷</t>
    <rPh sb="0" eb="2">
      <t>イバラキ</t>
    </rPh>
    <rPh sb="5" eb="6">
      <t>サト</t>
    </rPh>
    <phoneticPr fontId="2"/>
  </si>
  <si>
    <t>茨城○○の園</t>
    <rPh sb="0" eb="2">
      <t>イバラキ</t>
    </rPh>
    <rPh sb="5" eb="6">
      <t>ソノ</t>
    </rPh>
    <phoneticPr fontId="2"/>
  </si>
  <si>
    <t>茨城○○介護医療院</t>
    <rPh sb="0" eb="2">
      <t>イバラキ</t>
    </rPh>
    <rPh sb="4" eb="6">
      <t>カイゴ</t>
    </rPh>
    <rPh sb="6" eb="8">
      <t>イリョウ</t>
    </rPh>
    <rPh sb="8" eb="9">
      <t>イン</t>
    </rPh>
    <phoneticPr fontId="2"/>
  </si>
  <si>
    <t>茨城××病院</t>
    <rPh sb="0" eb="2">
      <t>イバラキ</t>
    </rPh>
    <rPh sb="4" eb="6">
      <t>ビョウイン</t>
    </rPh>
    <phoneticPr fontId="2"/>
  </si>
  <si>
    <t>グループホーム茨城○○</t>
    <rPh sb="7" eb="9">
      <t>イバラキ</t>
    </rPh>
    <phoneticPr fontId="2"/>
  </si>
  <si>
    <t>ショートステイ茨城○○</t>
    <rPh sb="7" eb="9">
      <t>イバラキ</t>
    </rPh>
    <phoneticPr fontId="2"/>
  </si>
  <si>
    <t>茨城○○館</t>
    <rPh sb="0" eb="2">
      <t>イバラキ</t>
    </rPh>
    <rPh sb="4" eb="5">
      <t>カン</t>
    </rPh>
    <phoneticPr fontId="2"/>
  </si>
  <si>
    <t>ケア茨城○○</t>
    <rPh sb="2" eb="4">
      <t>イバラキ</t>
    </rPh>
    <phoneticPr fontId="2"/>
  </si>
  <si>
    <t>○○ローズ園</t>
    <rPh sb="5" eb="6">
      <t>エン</t>
    </rPh>
    <phoneticPr fontId="2"/>
  </si>
  <si>
    <t>養護老人ホーム○○</t>
  </si>
  <si>
    <t>軽費老人ホーム○○</t>
  </si>
  <si>
    <t>デイサービス○○</t>
  </si>
  <si>
    <t>デイサービス××</t>
  </si>
  <si>
    <t>デイサービス△△</t>
  </si>
  <si>
    <t>リハビリ型デイサービス□□</t>
    <rPh sb="4" eb="5">
      <t>ガタ</t>
    </rPh>
    <phoneticPr fontId="2"/>
  </si>
  <si>
    <t>〇〇の家</t>
    <rPh sb="3" eb="4">
      <t>イエ</t>
    </rPh>
    <phoneticPr fontId="2"/>
  </si>
  <si>
    <t>水戸△△ホーム</t>
    <rPh sb="0" eb="2">
      <t>ミト</t>
    </rPh>
    <phoneticPr fontId="2"/>
  </si>
  <si>
    <t>□□サービス</t>
  </si>
  <si>
    <t>訪問入浴□□事業所</t>
    <rPh sb="0" eb="4">
      <t>ホウモンニュウヨク</t>
    </rPh>
    <rPh sb="6" eb="9">
      <t>ジギョウショ</t>
    </rPh>
    <phoneticPr fontId="2"/>
  </si>
  <si>
    <t>訪問看護ステーション△△</t>
    <rPh sb="0" eb="4">
      <t>ホウモンカンゴ</t>
    </rPh>
    <phoneticPr fontId="2"/>
  </si>
  <si>
    <t>訪問リハビリ〇〇</t>
    <rPh sb="0" eb="2">
      <t>ホウモン</t>
    </rPh>
    <phoneticPr fontId="2"/>
  </si>
  <si>
    <t>訪問介護※※</t>
    <rPh sb="0" eb="2">
      <t>ホウモン</t>
    </rPh>
    <rPh sb="2" eb="4">
      <t>カイゴ</t>
    </rPh>
    <phoneticPr fontId="2"/>
  </si>
  <si>
    <t>訪問介護××</t>
    <rPh sb="0" eb="4">
      <t>ホウモンカイゴ</t>
    </rPh>
    <phoneticPr fontId="2"/>
  </si>
  <si>
    <t>介護支援〇〇の家</t>
    <rPh sb="0" eb="2">
      <t>カイゴ</t>
    </rPh>
    <rPh sb="2" eb="4">
      <t>シエン</t>
    </rPh>
    <rPh sb="7" eb="8">
      <t>イエ</t>
    </rPh>
    <phoneticPr fontId="2"/>
  </si>
  <si>
    <t>居宅療養管理△△</t>
    <rPh sb="0" eb="2">
      <t>キョタク</t>
    </rPh>
    <rPh sb="2" eb="4">
      <t>リョウヨウ</t>
    </rPh>
    <rPh sb="4" eb="6">
      <t>カンリ</t>
    </rPh>
    <phoneticPr fontId="2"/>
  </si>
  <si>
    <t>△△の里</t>
    <rPh sb="3" eb="4">
      <t>サト</t>
    </rPh>
    <phoneticPr fontId="2"/>
  </si>
  <si>
    <t>グループホーム〇〇</t>
  </si>
  <si>
    <t>茨城〇〇支援センター</t>
    <rPh sb="0" eb="2">
      <t>イバラキ</t>
    </rPh>
    <rPh sb="4" eb="6">
      <t>シエン</t>
    </rPh>
    <phoneticPr fontId="2"/>
  </si>
  <si>
    <t>茨城生活訓練センター</t>
    <rPh sb="0" eb="2">
      <t>イバラキ</t>
    </rPh>
    <rPh sb="2" eb="4">
      <t>セイカツ</t>
    </rPh>
    <rPh sb="4" eb="6">
      <t>クンレン</t>
    </rPh>
    <phoneticPr fontId="2"/>
  </si>
  <si>
    <t>水戸△△の家</t>
    <rPh sb="0" eb="2">
      <t>ミト</t>
    </rPh>
    <rPh sb="5" eb="6">
      <t>イエ</t>
    </rPh>
    <phoneticPr fontId="2"/>
  </si>
  <si>
    <t>××就労継続支援事業所</t>
    <rPh sb="2" eb="8">
      <t>シュウロウケイゾクシエン</t>
    </rPh>
    <rPh sb="8" eb="11">
      <t>ジギョウショ</t>
    </rPh>
    <phoneticPr fontId="2"/>
  </si>
  <si>
    <t>〇〇就労継続支援事業所</t>
    <rPh sb="2" eb="6">
      <t>シュウロウケイゾク</t>
    </rPh>
    <rPh sb="6" eb="8">
      <t>シエン</t>
    </rPh>
    <rPh sb="8" eb="11">
      <t>ジギョウショ</t>
    </rPh>
    <phoneticPr fontId="2"/>
  </si>
  <si>
    <t>こども発達支援センター</t>
    <rPh sb="3" eb="5">
      <t>ハッタツ</t>
    </rPh>
    <rPh sb="5" eb="7">
      <t>シエン</t>
    </rPh>
    <phoneticPr fontId="2"/>
  </si>
  <si>
    <t>放課後△△の杜</t>
    <rPh sb="0" eb="3">
      <t>ホウカゴ</t>
    </rPh>
    <rPh sb="6" eb="7">
      <t>モリ</t>
    </rPh>
    <phoneticPr fontId="2"/>
  </si>
  <si>
    <t>居宅介護××</t>
    <rPh sb="0" eb="4">
      <t>キョタクカイゴ</t>
    </rPh>
    <phoneticPr fontId="2"/>
  </si>
  <si>
    <t>※※幼稚園</t>
    <rPh sb="2" eb="5">
      <t>ヨウチエン</t>
    </rPh>
    <phoneticPr fontId="2"/>
  </si>
  <si>
    <t>□□ナーサリー</t>
  </si>
  <si>
    <t>光熱水費
支給額</t>
    <rPh sb="0" eb="4">
      <t>コウネツスイヒ</t>
    </rPh>
    <rPh sb="5" eb="8">
      <t>シキュウガク</t>
    </rPh>
    <phoneticPr fontId="2"/>
  </si>
  <si>
    <t>食材料費</t>
    <rPh sb="0" eb="1">
      <t>ショク</t>
    </rPh>
    <rPh sb="1" eb="3">
      <t>ザイリョウ</t>
    </rPh>
    <rPh sb="3" eb="4">
      <t>ヒ</t>
    </rPh>
    <phoneticPr fontId="2"/>
  </si>
  <si>
    <t>〇〇保育園</t>
    <rPh sb="2" eb="5">
      <t>ホイクエン</t>
    </rPh>
    <phoneticPr fontId="2"/>
  </si>
  <si>
    <t>△△保育園</t>
    <rPh sb="2" eb="5">
      <t>ホイクエン</t>
    </rPh>
    <rPh sb="4" eb="5">
      <t>エン</t>
    </rPh>
    <phoneticPr fontId="2"/>
  </si>
  <si>
    <t>認定こども園□□園</t>
    <rPh sb="0" eb="2">
      <t>ニンテイ</t>
    </rPh>
    <rPh sb="5" eb="6">
      <t>エン</t>
    </rPh>
    <rPh sb="8" eb="9">
      <t>エン</t>
    </rPh>
    <phoneticPr fontId="2"/>
  </si>
  <si>
    <t>△△幼稚園</t>
    <rPh sb="2" eb="5">
      <t>ヨウチエン</t>
    </rPh>
    <phoneticPr fontId="2"/>
  </si>
  <si>
    <t>※※保育園</t>
    <rPh sb="2" eb="5">
      <t>ホイクエン</t>
    </rPh>
    <phoneticPr fontId="2"/>
  </si>
  <si>
    <t>食材料費等
支給額</t>
    <rPh sb="0" eb="4">
      <t>ショクザイリョウヒ</t>
    </rPh>
    <rPh sb="4" eb="5">
      <t>トウ</t>
    </rPh>
    <rPh sb="6" eb="9">
      <t>シキュウガク</t>
    </rPh>
    <phoneticPr fontId="2"/>
  </si>
  <si>
    <t>光熱水費支給額</t>
    <rPh sb="0" eb="4">
      <t>コウネツスイヒ</t>
    </rPh>
    <rPh sb="4" eb="7">
      <t>シキュウガク</t>
    </rPh>
    <phoneticPr fontId="2"/>
  </si>
  <si>
    <t>メガネ○○　ショッピングセンター□□店</t>
    <rPh sb="18" eb="19">
      <t>ミセ</t>
    </rPh>
    <phoneticPr fontId="2"/>
  </si>
  <si>
    <t>茨城○○歯科技工所</t>
    <rPh sb="0" eb="2">
      <t>イバラキ</t>
    </rPh>
    <rPh sb="4" eb="6">
      <t>シカ</t>
    </rPh>
    <rPh sb="6" eb="9">
      <t>ギコウショ</t>
    </rPh>
    <phoneticPr fontId="2"/>
  </si>
  <si>
    <t>障害者支援施設〇〇</t>
    <rPh sb="0" eb="3">
      <t>ショウガイシャ</t>
    </rPh>
    <rPh sb="3" eb="5">
      <t>シエン</t>
    </rPh>
    <rPh sb="5" eb="7">
      <t>シセツ</t>
    </rPh>
    <phoneticPr fontId="2"/>
  </si>
  <si>
    <t>〇〇学園</t>
    <rPh sb="2" eb="4">
      <t>ガクエン</t>
    </rPh>
    <phoneticPr fontId="2"/>
  </si>
  <si>
    <t>事業所〇〇</t>
    <rPh sb="0" eb="3">
      <t>ジギョウショ</t>
    </rPh>
    <phoneticPr fontId="2"/>
  </si>
  <si>
    <t>こども○○　□店</t>
    <rPh sb="7" eb="8">
      <t>テン</t>
    </rPh>
    <phoneticPr fontId="2"/>
  </si>
  <si>
    <t>○○介護サービス</t>
    <rPh sb="2" eb="4">
      <t>カイゴ</t>
    </rPh>
    <phoneticPr fontId="2"/>
  </si>
  <si>
    <t>株式会社〇〇</t>
  </si>
  <si>
    <t>〇〇センター</t>
  </si>
  <si>
    <t>訪問介護事業所〇〇</t>
  </si>
  <si>
    <t>□□荘</t>
  </si>
  <si>
    <t>〇〇こども園</t>
  </si>
  <si>
    <t>〇〇センター□□</t>
  </si>
  <si>
    <t>（令和6年度支援金）</t>
    <rPh sb="1" eb="3">
      <t>レイワ</t>
    </rPh>
    <rPh sb="4" eb="6">
      <t>ネンド</t>
    </rPh>
    <phoneticPr fontId="2"/>
  </si>
  <si>
    <t>医療政策課</t>
    <rPh sb="0" eb="2">
      <t>イリョウ</t>
    </rPh>
    <rPh sb="2" eb="4">
      <t>セイサク</t>
    </rPh>
    <rPh sb="4" eb="5">
      <t>カ</t>
    </rPh>
    <phoneticPr fontId="2"/>
  </si>
  <si>
    <t>令和6年度茨城県医療機関・福祉施設等物価高騰対策支援金支給申請書兼宣誓・同意書</t>
    <rPh sb="0" eb="2">
      <t>レイワ</t>
    </rPh>
    <rPh sb="3" eb="5">
      <t>ネンド</t>
    </rPh>
    <rPh sb="5" eb="7">
      <t>イバラキ</t>
    </rPh>
    <rPh sb="7" eb="8">
      <t>ケン</t>
    </rPh>
    <rPh sb="8" eb="10">
      <t>イリョウ</t>
    </rPh>
    <rPh sb="10" eb="12">
      <t>キカン</t>
    </rPh>
    <rPh sb="13" eb="15">
      <t>フクシ</t>
    </rPh>
    <rPh sb="15" eb="17">
      <t>シセツ</t>
    </rPh>
    <rPh sb="17" eb="18">
      <t>トウ</t>
    </rPh>
    <rPh sb="18" eb="20">
      <t>ブッカ</t>
    </rPh>
    <rPh sb="20" eb="22">
      <t>コウトウ</t>
    </rPh>
    <rPh sb="22" eb="24">
      <t>タイサク</t>
    </rPh>
    <rPh sb="24" eb="27">
      <t>シエンキン</t>
    </rPh>
    <phoneticPr fontId="3"/>
  </si>
  <si>
    <t xml:space="preserve">令和6年度茨城県医療機関・福祉施設等物価高騰対策支援金支給要綱を確認済みであること。
</t>
    <rPh sb="0" eb="2">
      <t>レイワ</t>
    </rPh>
    <rPh sb="3" eb="5">
      <t>ネンド</t>
    </rPh>
    <rPh sb="27" eb="29">
      <t>シキュウ</t>
    </rPh>
    <phoneticPr fontId="2"/>
  </si>
  <si>
    <t>車両燃料費
支給額</t>
    <rPh sb="0" eb="5">
      <t>シャリョウネンリョウヒ</t>
    </rPh>
    <rPh sb="6" eb="9">
      <t>シキュウガク</t>
    </rPh>
    <phoneticPr fontId="2"/>
  </si>
  <si>
    <t>R5年
光熱水費</t>
    <rPh sb="2" eb="3">
      <t>ネン</t>
    </rPh>
    <rPh sb="4" eb="8">
      <t>コウネツスイヒ</t>
    </rPh>
    <phoneticPr fontId="2"/>
  </si>
  <si>
    <t>08xxxxxxxx</t>
    <phoneticPr fontId="2"/>
  </si>
  <si>
    <t>R6.10月
光熱水費</t>
    <rPh sb="5" eb="6">
      <t>ツキ</t>
    </rPh>
    <rPh sb="7" eb="11">
      <t>コウネツスイヒ</t>
    </rPh>
    <phoneticPr fontId="2"/>
  </si>
  <si>
    <t>R6.11月
光熱水費</t>
    <rPh sb="5" eb="6">
      <t>ツキ</t>
    </rPh>
    <rPh sb="7" eb="11">
      <t>コウネツスイヒ</t>
    </rPh>
    <phoneticPr fontId="2"/>
  </si>
  <si>
    <t>R6年
光熱水費
(按分後)</t>
    <rPh sb="2" eb="3">
      <t>ネン</t>
    </rPh>
    <rPh sb="4" eb="8">
      <t>コウネツスイヒ</t>
    </rPh>
    <rPh sb="10" eb="13">
      <t>アンブンゴ</t>
    </rPh>
    <phoneticPr fontId="2"/>
  </si>
  <si>
    <t>車両燃料費支給額</t>
    <rPh sb="0" eb="2">
      <t>シャリョウ</t>
    </rPh>
    <rPh sb="2" eb="5">
      <t>ネンリョウヒ</t>
    </rPh>
    <rPh sb="5" eb="8">
      <t>シキュウガク</t>
    </rPh>
    <phoneticPr fontId="2"/>
  </si>
  <si>
    <t>開設日
R6.4.1以前</t>
    <rPh sb="0" eb="3">
      <t>カイセツビ</t>
    </rPh>
    <rPh sb="10" eb="12">
      <t>イゼン</t>
    </rPh>
    <phoneticPr fontId="2"/>
  </si>
  <si>
    <t>開設日
R6.4/2～10/1</t>
    <rPh sb="0" eb="3">
      <t>カイセツビ</t>
    </rPh>
    <phoneticPr fontId="2"/>
  </si>
  <si>
    <t>・「１　申請者（法人情報）」と同じ名義のものを記入してください。</t>
    <rPh sb="23" eb="25">
      <t>キニュウ</t>
    </rPh>
    <phoneticPr fontId="2"/>
  </si>
  <si>
    <t>支給要件確認書類（施術所・助産所・歯科技工所のみ）</t>
    <rPh sb="0" eb="4">
      <t>シキュウヨウケン</t>
    </rPh>
    <rPh sb="4" eb="8">
      <t>カクニンショルイ</t>
    </rPh>
    <rPh sb="9" eb="12">
      <t>セジュツジョ</t>
    </rPh>
    <rPh sb="13" eb="16">
      <t>ジョサンジョ</t>
    </rPh>
    <rPh sb="17" eb="22">
      <t>シカギコウジョ</t>
    </rPh>
    <phoneticPr fontId="2"/>
  </si>
  <si>
    <t>事業所類型</t>
    <rPh sb="0" eb="5">
      <t>ジギョウショルイケイ</t>
    </rPh>
    <phoneticPr fontId="2"/>
  </si>
  <si>
    <t>【必須書類】振込先口座の通帳の写し</t>
    <rPh sb="1" eb="3">
      <t>ヒッス</t>
    </rPh>
    <rPh sb="3" eb="5">
      <t>ショルイ</t>
    </rPh>
    <rPh sb="6" eb="9">
      <t>フリコミサキ</t>
    </rPh>
    <rPh sb="9" eb="11">
      <t>コウザ</t>
    </rPh>
    <rPh sb="12" eb="14">
      <t>ツウチョウ</t>
    </rPh>
    <rPh sb="15" eb="16">
      <t>ウツ</t>
    </rPh>
    <phoneticPr fontId="2"/>
  </si>
  <si>
    <t>【必須書類】光熱水費の算出根拠書類（確定申告書、決算書等）</t>
    <rPh sb="1" eb="3">
      <t>ヒッス</t>
    </rPh>
    <rPh sb="3" eb="5">
      <t>ショルイ</t>
    </rPh>
    <rPh sb="11" eb="17">
      <t>サンシュツコンキョショルイ</t>
    </rPh>
    <rPh sb="18" eb="23">
      <t>カクテイシンコクショ</t>
    </rPh>
    <rPh sb="24" eb="27">
      <t>ケッサンショ</t>
    </rPh>
    <rPh sb="27" eb="28">
      <t>トウ</t>
    </rPh>
    <phoneticPr fontId="2"/>
  </si>
  <si>
    <r>
      <t>３　申請額　</t>
    </r>
    <r>
      <rPr>
        <sz val="10"/>
        <color theme="1"/>
        <rFont val="游ゴシック"/>
        <family val="3"/>
        <charset val="128"/>
        <scheme val="minor"/>
      </rPr>
      <t>※（別紙）</t>
    </r>
    <r>
      <rPr>
        <sz val="10"/>
        <color rgb="FFFF0000"/>
        <rFont val="游ゴシック"/>
        <family val="3"/>
        <charset val="128"/>
        <scheme val="minor"/>
      </rPr>
      <t>施設内訳書に記載してください（自動転記されます）</t>
    </r>
    <rPh sb="2" eb="4">
      <t>シンセイ</t>
    </rPh>
    <rPh sb="4" eb="5">
      <t>ガク</t>
    </rPh>
    <rPh sb="8" eb="10">
      <t>ベッシ</t>
    </rPh>
    <rPh sb="11" eb="13">
      <t>シセツ</t>
    </rPh>
    <rPh sb="13" eb="15">
      <t>ウチワケ</t>
    </rPh>
    <rPh sb="15" eb="16">
      <t>ショ</t>
    </rPh>
    <rPh sb="17" eb="19">
      <t>キサイ</t>
    </rPh>
    <rPh sb="26" eb="28">
      <t>ジドウ</t>
    </rPh>
    <rPh sb="28" eb="30">
      <t>テンキ</t>
    </rPh>
    <phoneticPr fontId="3"/>
  </si>
  <si>
    <t xml:space="preserve">【事業所区分：幼児教育・保育施設のみの宣誓・同意】
幼児教育・保育施設について、令和６年４月１日以降、食材料費等の価格高騰を理由とした給食費の値上げを行っていない又は、既に徴収した値上げ相当額に係る本支援金支給額分の返還等を実施し、保護者への価格転嫁解消若しくは緩和を行うこと。
</t>
    <phoneticPr fontId="2"/>
  </si>
  <si>
    <t>申請内容の裏付けとなる証拠書類（決算書、光熱水費の領収書等）を７年間保存すること。</t>
    <rPh sb="20" eb="24">
      <t>コウネツスイヒ</t>
    </rPh>
    <rPh sb="25" eb="28">
      <t>リョウシュウショ</t>
    </rPh>
    <rPh sb="28" eb="29">
      <t>ナド</t>
    </rPh>
    <phoneticPr fontId="2"/>
  </si>
  <si>
    <r>
      <t>３　申請額　※（別紙）</t>
    </r>
    <r>
      <rPr>
        <b/>
        <sz val="10"/>
        <color rgb="FFFF0000"/>
        <rFont val="游ゴシック"/>
        <family val="3"/>
        <charset val="128"/>
        <scheme val="minor"/>
      </rPr>
      <t>施設内訳書に記載してください（自動転記されます）</t>
    </r>
    <rPh sb="2" eb="4">
      <t>シンセイ</t>
    </rPh>
    <rPh sb="4" eb="5">
      <t>ガク</t>
    </rPh>
    <rPh sb="8" eb="10">
      <t>ベッシ</t>
    </rPh>
    <rPh sb="11" eb="13">
      <t>シセツ</t>
    </rPh>
    <rPh sb="13" eb="15">
      <t>ウチワケ</t>
    </rPh>
    <rPh sb="15" eb="16">
      <t>ショ</t>
    </rPh>
    <rPh sb="17" eb="19">
      <t>キサイ</t>
    </rPh>
    <rPh sb="26" eb="28">
      <t>ジドウ</t>
    </rPh>
    <rPh sb="28" eb="30">
      <t>テンキ</t>
    </rPh>
    <phoneticPr fontId="3"/>
  </si>
  <si>
    <t>【事業所区分：医療機関等のうち病院、有床診療所、無床診療所（医科・歯科）、薬局のみの宣誓・同意】
次のア又はイのいずれかであること
ア　病院・有床診療所、無床診療所（医科）、薬局
感染症法第36条の３第１項の規定に基づく医療措置協定※を締結していること、又は締結を予定していること。
（※ ①病床の確保、②発熱外来の実施、③自宅療養者等への医療の提供及び健康観察、
④後方支援、⑤医療人材派遣　のいずれか１つ以上（薬局については③のみ））
イ  無床診療所（歯科）
新興感染症（新型インフルエンザ等感染症、指定感染症又は新感染症）の発生時に、発熱や上気道症状を有している又は新興感染症にり患している若しくはその疑いがあるということのみを理由に、当該患者の診療を拒否しないこと
なお、診療が困難な場合は、少なくとも診療可能な医療機関への受診を適切に案内すること</t>
    <phoneticPr fontId="2"/>
  </si>
  <si>
    <r>
      <t>以上</t>
    </r>
    <r>
      <rPr>
        <sz val="10"/>
        <rFont val="游ゴシック"/>
        <family val="3"/>
        <charset val="128"/>
        <scheme val="minor"/>
      </rPr>
      <t>、すべての</t>
    </r>
    <r>
      <rPr>
        <sz val="10"/>
        <color theme="1"/>
        <rFont val="游ゴシック"/>
        <family val="3"/>
        <charset val="128"/>
        <scheme val="minor"/>
      </rPr>
      <t>事項について、宣誓・同意します。</t>
    </r>
    <rPh sb="0" eb="2">
      <t>イジョウ</t>
    </rPh>
    <rPh sb="7" eb="9">
      <t>ジコウ</t>
    </rPh>
    <rPh sb="14" eb="16">
      <t>センセイ</t>
    </rPh>
    <rPh sb="17" eb="19">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</si>
</sst>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円&quot;;[Red]\-#,##0&quot;円&quot;"/>
    <numFmt numFmtId="177" formatCode="#,##0_ &quot;事&quot;&quot;業&quot;&quot;所&quot;"/>
    <numFmt numFmtId="178" formatCode="0_ "/>
    <numFmt numFmtId="179" formatCode="#,##0.0_ ;[Red]\-#,##0.0\ "/>
    <numFmt numFmtId="180" formatCode="#,##0_ ;[Red]\-#,##0\ "/>
    <numFmt numFmtId="181" formatCode="#,###_ &quot;か所&quot;"/>
    <numFmt numFmtId="182" formatCode="#,###_ &quot;円&quot;"/>
    <numFmt numFmtId="183" formatCode="#,###;[Red]\-#,###"/>
    <numFmt numFmtId="184" formatCode="#,##0_ "/>
    <numFmt numFmtId="185" formatCode="#,###_ ;[Red]\-#,###\ "/>
    <numFmt numFmtId="186" formatCode="#,###;[Red]\-#,###\ ;0"/>
  </numFmts>
  <fonts count="25">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9"/>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9"/>
      <color theme="1"/>
      <name val="Meiryo"/>
      <family val="2"/>
    </font>
    <font>
      <sz val="11"/>
      <color theme="1"/>
      <name val="游ゴシック"/>
      <family val="3"/>
      <charset val="128"/>
      <scheme val="minor"/>
    </font>
    <font>
      <b/>
      <sz val="11"/>
      <color theme="1"/>
      <name val="游ゴシック"/>
      <family val="3"/>
      <charset val="128"/>
      <scheme val="minor"/>
    </font>
    <font>
      <sz val="10"/>
      <name val="游ゴシック"/>
      <family val="3"/>
      <charset val="128"/>
      <scheme val="minor"/>
    </font>
    <font>
      <b/>
      <sz val="10"/>
      <color rgb="FFFF0000"/>
      <name val="游ゴシック"/>
      <family val="3"/>
      <charset val="128"/>
      <scheme val="minor"/>
    </font>
    <font>
      <sz val="11"/>
      <color theme="1"/>
      <name val="游ゴシック"/>
      <family val="2"/>
      <scheme val="minor"/>
    </font>
    <font>
      <sz val="14"/>
      <color theme="1"/>
      <name val="游ゴシック"/>
      <family val="3"/>
      <charset val="128"/>
      <scheme val="minor"/>
    </font>
    <font>
      <sz val="18"/>
      <color theme="3"/>
      <name val="游ゴシック Light"/>
      <family val="2"/>
      <charset val="128"/>
      <scheme val="major"/>
    </font>
    <font>
      <b/>
      <sz val="11"/>
      <color rgb="FFFF0000"/>
      <name val="游ゴシック"/>
      <family val="3"/>
      <charset val="128"/>
      <scheme val="minor"/>
    </font>
    <font>
      <sz val="11"/>
      <name val="游ゴシック"/>
      <family val="2"/>
      <scheme val="minor"/>
    </font>
    <font>
      <sz val="11"/>
      <name val="游ゴシック"/>
      <family val="3"/>
      <charset val="128"/>
      <scheme val="minor"/>
    </font>
    <font>
      <b/>
      <sz val="8"/>
      <color rgb="FFFF0000"/>
      <name val="游ゴシック"/>
      <family val="3"/>
      <charset val="128"/>
      <scheme val="minor"/>
    </font>
    <font>
      <b/>
      <sz val="9"/>
      <color rgb="FFFF0000"/>
      <name val="游ゴシック"/>
      <family val="3"/>
      <charset val="128"/>
      <scheme val="minor"/>
    </font>
    <font>
      <b/>
      <sz val="10"/>
      <color theme="0"/>
      <name val="游ゴシック"/>
      <family val="3"/>
      <charset val="128"/>
      <scheme val="minor"/>
    </font>
    <font>
      <sz val="9"/>
      <name val="游ゴシック"/>
      <family val="3"/>
      <charset val="128"/>
      <scheme val="minor"/>
    </font>
    <font>
      <sz val="16"/>
      <color theme="1"/>
      <name val="游ゴシック"/>
      <family val="3"/>
      <charset val="128"/>
      <scheme val="minor"/>
    </font>
    <font>
      <sz val="10"/>
      <color rgb="FFFF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7" tint="0.59999389629810485"/>
        <bgColor indexed="64"/>
      </patternFill>
    </fill>
    <fill>
      <patternFill patternType="solid">
        <fgColor rgb="FFFFFF00"/>
        <bgColor indexed="64"/>
      </patternFill>
    </fill>
    <fill>
      <patternFill patternType="solid">
        <fgColor rgb="FF00B0F0"/>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right/>
      <top/>
      <bottom style="medium">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double">
        <color indexed="64"/>
      </left>
      <right style="medium">
        <color indexed="64"/>
      </right>
      <top style="thin">
        <color indexed="64"/>
      </top>
      <bottom style="thin">
        <color indexed="64"/>
      </bottom>
      <diagonal/>
    </border>
  </borders>
  <cellStyleXfs count="4">
    <xf numFmtId="0" fontId="0" fillId="0" borderId="0"/>
    <xf numFmtId="0" fontId="1" fillId="0" borderId="0">
      <alignment vertical="center"/>
    </xf>
    <xf numFmtId="0" fontId="8" fillId="0" borderId="0"/>
    <xf numFmtId="38" fontId="13" fillId="0" borderId="0" applyFont="0" applyFill="0" applyBorder="0" applyAlignment="0" applyProtection="0">
      <alignment vertical="center"/>
    </xf>
  </cellStyleXfs>
  <cellXfs count="253">
    <xf numFmtId="0" fontId="0" fillId="0" borderId="0" xfId="0"/>
    <xf numFmtId="0" fontId="4" fillId="0" borderId="0" xfId="1" applyFont="1" applyProtection="1">
      <alignment vertical="center"/>
    </xf>
    <xf numFmtId="0" fontId="5" fillId="0" borderId="0" xfId="1" applyFont="1" applyBorder="1" applyProtection="1">
      <alignment vertical="center"/>
    </xf>
    <xf numFmtId="0" fontId="5" fillId="0" borderId="0" xfId="1" applyFont="1" applyProtection="1">
      <alignment vertical="center"/>
    </xf>
    <xf numFmtId="0" fontId="5" fillId="0" borderId="0" xfId="1" applyFont="1" applyAlignment="1" applyProtection="1">
      <alignment horizontal="center" vertical="center"/>
    </xf>
    <xf numFmtId="0" fontId="12" fillId="0" borderId="0" xfId="1" applyFont="1" applyProtection="1">
      <alignment vertical="center"/>
    </xf>
    <xf numFmtId="0" fontId="6" fillId="0" borderId="0" xfId="1" applyFont="1" applyAlignment="1" applyProtection="1">
      <alignment horizontal="left" vertical="center"/>
    </xf>
    <xf numFmtId="0" fontId="6" fillId="0" borderId="0" xfId="1" applyFont="1" applyProtection="1">
      <alignment vertical="center"/>
    </xf>
    <xf numFmtId="0" fontId="5" fillId="0" borderId="0" xfId="1" applyFont="1" applyFill="1" applyProtection="1">
      <alignment vertical="center"/>
    </xf>
    <xf numFmtId="0" fontId="5" fillId="0" borderId="0" xfId="1" applyFont="1" applyFill="1" applyAlignment="1" applyProtection="1">
      <alignment horizontal="center" vertical="center"/>
    </xf>
    <xf numFmtId="0" fontId="12" fillId="0" borderId="0" xfId="1" applyFont="1" applyBorder="1" applyProtection="1">
      <alignment vertical="center"/>
    </xf>
    <xf numFmtId="0" fontId="19" fillId="0" borderId="0" xfId="1" applyFont="1" applyProtection="1">
      <alignment vertical="center"/>
    </xf>
    <xf numFmtId="0" fontId="12" fillId="0" borderId="0" xfId="1" applyFont="1" applyFill="1" applyProtection="1">
      <alignment vertical="center"/>
    </xf>
    <xf numFmtId="0" fontId="10" fillId="0" borderId="0" xfId="0" applyFont="1" applyBorder="1" applyAlignment="1" applyProtection="1">
      <alignment shrinkToFit="1"/>
    </xf>
    <xf numFmtId="0" fontId="10" fillId="0" borderId="0" xfId="0" applyFont="1" applyAlignment="1" applyProtection="1">
      <alignment shrinkToFit="1"/>
    </xf>
    <xf numFmtId="0" fontId="0" fillId="0" borderId="0" xfId="0" applyAlignment="1" applyProtection="1">
      <alignment shrinkToFit="1"/>
    </xf>
    <xf numFmtId="0" fontId="0" fillId="0" borderId="0" xfId="0" applyBorder="1" applyAlignment="1" applyProtection="1">
      <alignment vertical="center"/>
    </xf>
    <xf numFmtId="0" fontId="0" fillId="0" borderId="0" xfId="0" applyAlignment="1" applyProtection="1">
      <alignment vertical="center"/>
    </xf>
    <xf numFmtId="0" fontId="9" fillId="0" borderId="0" xfId="0" applyFont="1" applyFill="1" applyBorder="1" applyAlignment="1" applyProtection="1">
      <alignment vertical="center"/>
    </xf>
    <xf numFmtId="0" fontId="14" fillId="0" borderId="0" xfId="0" applyFont="1" applyFill="1" applyBorder="1" applyAlignment="1" applyProtection="1">
      <alignment vertical="center" shrinkToFit="1"/>
    </xf>
    <xf numFmtId="38" fontId="0" fillId="0" borderId="0" xfId="3" applyFont="1" applyFill="1" applyBorder="1" applyAlignment="1" applyProtection="1">
      <alignment vertical="center" shrinkToFit="1"/>
    </xf>
    <xf numFmtId="38" fontId="10" fillId="0" borderId="0" xfId="0" applyNumberFormat="1" applyFont="1" applyAlignment="1" applyProtection="1">
      <alignment vertical="center" shrinkToFit="1"/>
    </xf>
    <xf numFmtId="38" fontId="0" fillId="0" borderId="0" xfId="0" applyNumberFormat="1" applyAlignment="1" applyProtection="1">
      <alignment vertical="center"/>
    </xf>
    <xf numFmtId="0" fontId="0" fillId="0" borderId="20" xfId="0" applyBorder="1" applyAlignment="1" applyProtection="1">
      <alignment horizontal="center" vertical="center" shrinkToFit="1"/>
    </xf>
    <xf numFmtId="177" fontId="0" fillId="0" borderId="20" xfId="0" applyNumberFormat="1" applyBorder="1" applyAlignment="1" applyProtection="1">
      <alignment vertical="center" shrinkToFit="1"/>
    </xf>
    <xf numFmtId="176" fontId="0" fillId="0" borderId="20" xfId="3" applyNumberFormat="1" applyFont="1" applyBorder="1" applyAlignment="1" applyProtection="1">
      <alignment vertical="center" shrinkToFit="1"/>
    </xf>
    <xf numFmtId="38" fontId="0" fillId="0" borderId="0" xfId="3" applyFont="1" applyAlignment="1" applyProtection="1">
      <alignment vertical="center"/>
    </xf>
    <xf numFmtId="38" fontId="18" fillId="0" borderId="0" xfId="3" applyFont="1" applyAlignment="1" applyProtection="1">
      <alignment vertical="center"/>
    </xf>
    <xf numFmtId="38" fontId="0" fillId="0" borderId="0" xfId="3" applyFont="1" applyAlignment="1" applyProtection="1">
      <alignment vertical="center" shrinkToFit="1"/>
    </xf>
    <xf numFmtId="0" fontId="0" fillId="0" borderId="0" xfId="0" applyAlignment="1" applyProtection="1">
      <alignment vertical="center" shrinkToFit="1"/>
    </xf>
    <xf numFmtId="0" fontId="0" fillId="0" borderId="24" xfId="0" applyBorder="1" applyAlignment="1" applyProtection="1">
      <alignment vertical="center" shrinkToFit="1"/>
    </xf>
    <xf numFmtId="177" fontId="0" fillId="0" borderId="24" xfId="0" applyNumberFormat="1" applyBorder="1" applyAlignment="1" applyProtection="1">
      <alignment vertical="center" shrinkToFit="1"/>
    </xf>
    <xf numFmtId="176" fontId="0" fillId="0" borderId="24" xfId="3" applyNumberFormat="1" applyFont="1" applyBorder="1" applyAlignment="1" applyProtection="1">
      <alignment vertical="center" shrinkToFit="1"/>
    </xf>
    <xf numFmtId="0" fontId="0" fillId="0" borderId="25" xfId="0" applyBorder="1" applyAlignment="1" applyProtection="1">
      <alignment vertical="center" shrinkToFit="1"/>
    </xf>
    <xf numFmtId="177" fontId="0" fillId="0" borderId="25" xfId="0" applyNumberFormat="1" applyBorder="1" applyAlignment="1" applyProtection="1">
      <alignment vertical="center" shrinkToFit="1"/>
    </xf>
    <xf numFmtId="176" fontId="0" fillId="0" borderId="25" xfId="3" applyNumberFormat="1" applyFont="1" applyBorder="1" applyAlignment="1" applyProtection="1">
      <alignment vertical="center" shrinkToFit="1"/>
    </xf>
    <xf numFmtId="0" fontId="0" fillId="0" borderId="26" xfId="0" applyBorder="1" applyAlignment="1" applyProtection="1">
      <alignment vertical="center" shrinkToFit="1"/>
    </xf>
    <xf numFmtId="177" fontId="0" fillId="0" borderId="26" xfId="0" applyNumberFormat="1" applyBorder="1" applyAlignment="1" applyProtection="1">
      <alignment vertical="center" shrinkToFit="1"/>
    </xf>
    <xf numFmtId="176" fontId="0" fillId="0" borderId="26" xfId="3" applyNumberFormat="1" applyFont="1" applyBorder="1" applyAlignment="1" applyProtection="1">
      <alignment vertical="center" shrinkToFit="1"/>
    </xf>
    <xf numFmtId="38" fontId="0" fillId="0" borderId="0" xfId="3" applyFont="1" applyFill="1" applyBorder="1" applyAlignment="1" applyProtection="1">
      <alignment horizontal="right" vertical="center" shrinkToFit="1"/>
    </xf>
    <xf numFmtId="0" fontId="10" fillId="0" borderId="0" xfId="0" applyFont="1" applyFill="1" applyBorder="1" applyAlignment="1" applyProtection="1">
      <alignment vertical="center"/>
    </xf>
    <xf numFmtId="0" fontId="10" fillId="0" borderId="0" xfId="0" applyFont="1" applyFill="1" applyAlignment="1" applyProtection="1">
      <alignment vertical="center"/>
    </xf>
    <xf numFmtId="0" fontId="0" fillId="0" borderId="0" xfId="0" applyFill="1" applyBorder="1" applyAlignment="1" applyProtection="1">
      <alignment vertical="center"/>
    </xf>
    <xf numFmtId="0" fontId="10" fillId="0" borderId="0" xfId="0" applyFont="1"/>
    <xf numFmtId="0" fontId="0" fillId="5" borderId="0" xfId="0" applyFill="1" applyBorder="1" applyAlignment="1" applyProtection="1">
      <alignment vertical="center"/>
    </xf>
    <xf numFmtId="0" fontId="9" fillId="2" borderId="35" xfId="0" applyFont="1" applyFill="1" applyBorder="1" applyAlignment="1" applyProtection="1">
      <alignment horizontal="center" vertical="center" shrinkToFit="1"/>
    </xf>
    <xf numFmtId="0" fontId="0" fillId="2" borderId="36" xfId="0" applyFill="1" applyBorder="1" applyAlignment="1" applyProtection="1">
      <alignment horizontal="center" vertical="center" shrinkToFit="1"/>
    </xf>
    <xf numFmtId="38" fontId="9" fillId="2" borderId="36" xfId="3" applyFont="1" applyFill="1" applyBorder="1" applyAlignment="1" applyProtection="1">
      <alignment horizontal="center" vertical="center" wrapText="1" shrinkToFit="1"/>
    </xf>
    <xf numFmtId="38" fontId="17" fillId="2" borderId="36" xfId="3" applyFont="1" applyFill="1" applyBorder="1" applyAlignment="1" applyProtection="1">
      <alignment horizontal="center" vertical="center" wrapText="1" shrinkToFit="1"/>
    </xf>
    <xf numFmtId="38" fontId="0" fillId="0" borderId="0" xfId="3" applyFont="1" applyFill="1" applyBorder="1" applyAlignment="1" applyProtection="1">
      <alignment horizontal="center" vertical="center" wrapText="1" shrinkToFit="1"/>
    </xf>
    <xf numFmtId="38" fontId="17" fillId="2" borderId="37" xfId="3" applyFont="1" applyFill="1" applyBorder="1" applyAlignment="1" applyProtection="1">
      <alignment horizontal="center" vertical="center" wrapText="1" shrinkToFit="1"/>
    </xf>
    <xf numFmtId="38" fontId="0" fillId="2" borderId="39" xfId="3" applyFont="1" applyFill="1" applyBorder="1" applyAlignment="1" applyProtection="1">
      <alignment horizontal="center" vertical="center" wrapText="1" shrinkToFit="1"/>
    </xf>
    <xf numFmtId="38" fontId="17" fillId="2" borderId="40" xfId="3" applyFont="1" applyFill="1" applyBorder="1" applyAlignment="1" applyProtection="1">
      <alignment horizontal="center" vertical="center" wrapText="1" shrinkToFit="1"/>
    </xf>
    <xf numFmtId="38" fontId="17" fillId="2" borderId="39" xfId="3" applyFont="1" applyFill="1" applyBorder="1" applyAlignment="1" applyProtection="1">
      <alignment horizontal="center" vertical="center" wrapText="1" shrinkToFit="1"/>
    </xf>
    <xf numFmtId="0" fontId="9" fillId="2" borderId="36" xfId="0" applyFont="1" applyFill="1" applyBorder="1" applyAlignment="1" applyProtection="1">
      <alignment horizontal="center" vertical="center" shrinkToFit="1"/>
    </xf>
    <xf numFmtId="0" fontId="9" fillId="0" borderId="30"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38" fontId="0" fillId="2" borderId="34" xfId="3" applyFont="1" applyFill="1" applyBorder="1" applyAlignment="1" applyProtection="1">
      <alignment horizontal="center" vertical="center" shrinkToFit="1"/>
    </xf>
    <xf numFmtId="12" fontId="10" fillId="0" borderId="0" xfId="0" applyNumberFormat="1" applyFont="1"/>
    <xf numFmtId="12" fontId="0" fillId="0" borderId="0" xfId="0" applyNumberFormat="1"/>
    <xf numFmtId="0" fontId="10" fillId="0" borderId="0" xfId="0" applyFont="1" applyBorder="1" applyAlignment="1" applyProtection="1">
      <alignment vertical="center"/>
    </xf>
    <xf numFmtId="183" fontId="0" fillId="0" borderId="48" xfId="3" applyNumberFormat="1" applyFont="1" applyFill="1" applyBorder="1" applyAlignment="1" applyProtection="1">
      <alignment horizontal="right" vertical="center" shrinkToFit="1"/>
    </xf>
    <xf numFmtId="185" fontId="18" fillId="0" borderId="48" xfId="3" applyNumberFormat="1" applyFont="1" applyFill="1" applyBorder="1" applyAlignment="1" applyProtection="1">
      <alignment horizontal="right" vertical="center" shrinkToFit="1"/>
    </xf>
    <xf numFmtId="0" fontId="16" fillId="0" borderId="0" xfId="0" applyFont="1" applyBorder="1" applyAlignment="1" applyProtection="1">
      <alignment horizontal="center" vertical="center" shrinkToFit="1"/>
    </xf>
    <xf numFmtId="49" fontId="18" fillId="4" borderId="20" xfId="0" applyNumberFormat="1" applyFont="1" applyFill="1" applyBorder="1" applyAlignment="1" applyProtection="1">
      <alignment horizontal="left" vertical="center" shrinkToFit="1"/>
    </xf>
    <xf numFmtId="38" fontId="0" fillId="4" borderId="17" xfId="3" applyFont="1" applyFill="1" applyBorder="1" applyAlignment="1" applyProtection="1">
      <alignment horizontal="right" vertical="center" shrinkToFit="1"/>
    </xf>
    <xf numFmtId="38" fontId="0" fillId="4" borderId="14" xfId="3" applyFont="1" applyFill="1" applyBorder="1" applyAlignment="1" applyProtection="1">
      <alignment horizontal="right" vertical="center" shrinkToFit="1"/>
    </xf>
    <xf numFmtId="38" fontId="18" fillId="4" borderId="14" xfId="3" applyFont="1" applyFill="1" applyBorder="1" applyAlignment="1" applyProtection="1">
      <alignment horizontal="right" vertical="center" shrinkToFit="1"/>
    </xf>
    <xf numFmtId="179" fontId="18" fillId="4" borderId="20" xfId="3" applyNumberFormat="1" applyFont="1" applyFill="1" applyBorder="1" applyAlignment="1" applyProtection="1">
      <alignment horizontal="right" vertical="center" shrinkToFit="1"/>
    </xf>
    <xf numFmtId="179" fontId="18" fillId="4" borderId="18" xfId="3" applyNumberFormat="1" applyFont="1" applyFill="1" applyBorder="1" applyAlignment="1" applyProtection="1">
      <alignment horizontal="right" vertical="center" shrinkToFit="1"/>
    </xf>
    <xf numFmtId="12" fontId="18" fillId="4" borderId="20" xfId="3" applyNumberFormat="1" applyFont="1" applyFill="1" applyBorder="1" applyAlignment="1" applyProtection="1">
      <alignment horizontal="center" vertical="center" shrinkToFit="1"/>
    </xf>
    <xf numFmtId="180" fontId="18" fillId="4" borderId="41" xfId="3" applyNumberFormat="1" applyFont="1" applyFill="1" applyBorder="1" applyAlignment="1" applyProtection="1">
      <alignment horizontal="right" vertical="center" shrinkToFit="1"/>
    </xf>
    <xf numFmtId="49" fontId="18" fillId="4" borderId="12" xfId="0" applyNumberFormat="1" applyFont="1" applyFill="1" applyBorder="1" applyAlignment="1" applyProtection="1">
      <alignment horizontal="left" vertical="center" shrinkToFit="1"/>
    </xf>
    <xf numFmtId="38" fontId="0" fillId="4" borderId="19" xfId="3" applyFont="1" applyFill="1" applyBorder="1" applyAlignment="1" applyProtection="1">
      <alignment horizontal="right" vertical="center" shrinkToFit="1"/>
    </xf>
    <xf numFmtId="38" fontId="0" fillId="4" borderId="20" xfId="3" applyFont="1" applyFill="1" applyBorder="1" applyAlignment="1" applyProtection="1">
      <alignment horizontal="right" vertical="center" shrinkToFit="1"/>
    </xf>
    <xf numFmtId="38" fontId="18" fillId="4" borderId="20" xfId="3" applyFont="1" applyFill="1" applyBorder="1" applyAlignment="1" applyProtection="1">
      <alignment horizontal="right" vertical="center" shrinkToFit="1"/>
    </xf>
    <xf numFmtId="179" fontId="18" fillId="4" borderId="12" xfId="3" applyNumberFormat="1" applyFont="1" applyFill="1" applyBorder="1" applyAlignment="1" applyProtection="1">
      <alignment horizontal="right" vertical="center" shrinkToFit="1"/>
    </xf>
    <xf numFmtId="179" fontId="18" fillId="4" borderId="9" xfId="3" applyNumberFormat="1" applyFont="1" applyFill="1" applyBorder="1" applyAlignment="1" applyProtection="1">
      <alignment horizontal="right" vertical="center" shrinkToFit="1"/>
    </xf>
    <xf numFmtId="12" fontId="18" fillId="4" borderId="12" xfId="3" applyNumberFormat="1" applyFont="1" applyFill="1" applyBorder="1" applyAlignment="1" applyProtection="1">
      <alignment horizontal="center" vertical="center" shrinkToFit="1"/>
    </xf>
    <xf numFmtId="180" fontId="18" fillId="4" borderId="42" xfId="3" applyNumberFormat="1" applyFont="1" applyFill="1" applyBorder="1" applyAlignment="1" applyProtection="1">
      <alignment horizontal="right" vertical="center" shrinkToFit="1"/>
    </xf>
    <xf numFmtId="49" fontId="18" fillId="4" borderId="32" xfId="0" applyNumberFormat="1" applyFont="1" applyFill="1" applyBorder="1" applyAlignment="1" applyProtection="1">
      <alignment horizontal="left" vertical="center" shrinkToFit="1"/>
    </xf>
    <xf numFmtId="38" fontId="0" fillId="4" borderId="46" xfId="3" applyFont="1" applyFill="1" applyBorder="1" applyAlignment="1" applyProtection="1">
      <alignment horizontal="right" vertical="center" shrinkToFit="1"/>
    </xf>
    <xf numFmtId="38" fontId="0" fillId="4" borderId="44" xfId="3" applyFont="1" applyFill="1" applyBorder="1" applyAlignment="1" applyProtection="1">
      <alignment horizontal="right" vertical="center" shrinkToFit="1"/>
    </xf>
    <xf numFmtId="38" fontId="18" fillId="4" borderId="44" xfId="3" applyFont="1" applyFill="1" applyBorder="1" applyAlignment="1" applyProtection="1">
      <alignment horizontal="right" vertical="center" shrinkToFit="1"/>
    </xf>
    <xf numFmtId="179" fontId="18" fillId="4" borderId="32" xfId="3" applyNumberFormat="1" applyFont="1" applyFill="1" applyBorder="1" applyAlignment="1" applyProtection="1">
      <alignment horizontal="right" vertical="center" shrinkToFit="1"/>
    </xf>
    <xf numFmtId="179" fontId="18" fillId="4" borderId="38" xfId="3" applyNumberFormat="1" applyFont="1" applyFill="1" applyBorder="1" applyAlignment="1" applyProtection="1">
      <alignment horizontal="right" vertical="center" shrinkToFit="1"/>
    </xf>
    <xf numFmtId="12" fontId="18" fillId="4" borderId="32" xfId="3" applyNumberFormat="1" applyFont="1" applyFill="1" applyBorder="1" applyAlignment="1" applyProtection="1">
      <alignment horizontal="center" vertical="center" shrinkToFit="1"/>
    </xf>
    <xf numFmtId="180" fontId="18" fillId="4" borderId="43" xfId="3" applyNumberFormat="1" applyFont="1" applyFill="1" applyBorder="1" applyAlignment="1" applyProtection="1">
      <alignment horizontal="right" vertical="center" shrinkToFit="1"/>
    </xf>
    <xf numFmtId="0" fontId="16" fillId="0" borderId="0" xfId="0" applyFont="1" applyBorder="1" applyAlignment="1" applyProtection="1">
      <alignment horizontal="center" vertical="center" shrinkToFit="1"/>
    </xf>
    <xf numFmtId="38" fontId="17" fillId="2" borderId="50" xfId="3" applyFont="1" applyFill="1" applyBorder="1" applyAlignment="1" applyProtection="1">
      <alignment horizontal="center" vertical="center" wrapText="1" shrinkToFit="1"/>
    </xf>
    <xf numFmtId="38" fontId="0" fillId="5" borderId="45" xfId="3" applyFont="1" applyFill="1" applyBorder="1" applyAlignment="1" applyProtection="1">
      <alignment horizontal="center" vertical="center" wrapText="1" shrinkToFit="1"/>
    </xf>
    <xf numFmtId="0" fontId="0" fillId="2" borderId="36" xfId="0" applyFill="1" applyBorder="1" applyAlignment="1" applyProtection="1">
      <alignment horizontal="center" vertical="center" wrapText="1" shrinkToFit="1"/>
    </xf>
    <xf numFmtId="185" fontId="18" fillId="0" borderId="49" xfId="3" applyNumberFormat="1" applyFont="1" applyFill="1" applyBorder="1" applyAlignment="1" applyProtection="1">
      <alignment horizontal="right" vertical="center" shrinkToFit="1"/>
    </xf>
    <xf numFmtId="185" fontId="18" fillId="0" borderId="51" xfId="3" applyNumberFormat="1" applyFont="1" applyFill="1" applyBorder="1" applyAlignment="1" applyProtection="1">
      <alignment horizontal="right" vertical="center" shrinkToFit="1"/>
    </xf>
    <xf numFmtId="0" fontId="0" fillId="0" borderId="5" xfId="0" applyBorder="1" applyAlignment="1" applyProtection="1">
      <alignment horizontal="centerContinuous" vertical="center"/>
    </xf>
    <xf numFmtId="177" fontId="0" fillId="0" borderId="24" xfId="3" applyNumberFormat="1" applyFont="1" applyBorder="1" applyAlignment="1" applyProtection="1">
      <alignment vertical="center" shrinkToFit="1"/>
    </xf>
    <xf numFmtId="177" fontId="0" fillId="0" borderId="25" xfId="3" applyNumberFormat="1" applyFont="1" applyBorder="1" applyAlignment="1" applyProtection="1">
      <alignment vertical="center" shrinkToFit="1"/>
    </xf>
    <xf numFmtId="177" fontId="0" fillId="0" borderId="52" xfId="3" applyNumberFormat="1" applyFont="1" applyBorder="1" applyAlignment="1" applyProtection="1">
      <alignment vertical="center" shrinkToFit="1"/>
    </xf>
    <xf numFmtId="176" fontId="0" fillId="0" borderId="52" xfId="3" applyNumberFormat="1" applyFont="1" applyBorder="1" applyAlignment="1" applyProtection="1">
      <alignment vertical="center" shrinkToFit="1"/>
    </xf>
    <xf numFmtId="177" fontId="0" fillId="0" borderId="53" xfId="0" applyNumberFormat="1" applyBorder="1" applyAlignment="1" applyProtection="1">
      <alignment vertical="center" shrinkToFit="1"/>
    </xf>
    <xf numFmtId="176" fontId="0" fillId="0" borderId="53" xfId="3" applyNumberFormat="1" applyFont="1" applyBorder="1" applyAlignment="1" applyProtection="1">
      <alignment vertical="center" shrinkToFit="1"/>
    </xf>
    <xf numFmtId="177" fontId="0" fillId="0" borderId="12" xfId="0" applyNumberFormat="1" applyBorder="1" applyAlignment="1" applyProtection="1">
      <alignment vertical="center" shrinkToFit="1"/>
    </xf>
    <xf numFmtId="176" fontId="0" fillId="0" borderId="12" xfId="3" applyNumberFormat="1" applyFont="1" applyBorder="1" applyAlignment="1" applyProtection="1">
      <alignment vertical="center" shrinkToFit="1"/>
    </xf>
    <xf numFmtId="177" fontId="0" fillId="0" borderId="52" xfId="0" applyNumberFormat="1" applyBorder="1" applyAlignment="1" applyProtection="1">
      <alignment vertical="center" shrinkToFit="1"/>
    </xf>
    <xf numFmtId="0" fontId="0" fillId="0" borderId="52" xfId="0" applyBorder="1" applyAlignment="1" applyProtection="1">
      <alignment vertical="center" shrinkToFit="1"/>
    </xf>
    <xf numFmtId="0" fontId="0" fillId="2" borderId="45" xfId="0" applyFill="1" applyBorder="1" applyAlignment="1" applyProtection="1">
      <alignment horizontal="center" vertical="center" wrapText="1" shrinkToFit="1"/>
    </xf>
    <xf numFmtId="49" fontId="18" fillId="4" borderId="19" xfId="0" applyNumberFormat="1" applyFont="1" applyFill="1" applyBorder="1" applyAlignment="1" applyProtection="1">
      <alignment horizontal="center" vertical="center" shrinkToFit="1"/>
    </xf>
    <xf numFmtId="49" fontId="18" fillId="4" borderId="46" xfId="0" applyNumberFormat="1" applyFont="1" applyFill="1" applyBorder="1" applyAlignment="1" applyProtection="1">
      <alignment horizontal="center" vertical="center" shrinkToFit="1"/>
    </xf>
    <xf numFmtId="183" fontId="0" fillId="0" borderId="54" xfId="3" applyNumberFormat="1" applyFont="1" applyFill="1" applyBorder="1" applyAlignment="1" applyProtection="1">
      <alignment horizontal="right" vertical="center" shrinkToFit="1"/>
    </xf>
    <xf numFmtId="184" fontId="0" fillId="0" borderId="0" xfId="0" applyNumberFormat="1" applyFill="1"/>
    <xf numFmtId="0" fontId="17" fillId="6" borderId="0" xfId="0" applyFont="1" applyFill="1" applyBorder="1" applyAlignment="1" applyProtection="1">
      <alignment vertical="center"/>
    </xf>
    <xf numFmtId="0" fontId="18" fillId="6" borderId="0" xfId="0" applyFont="1" applyFill="1" applyBorder="1" applyAlignment="1" applyProtection="1">
      <alignment vertical="center"/>
    </xf>
    <xf numFmtId="186" fontId="0" fillId="0" borderId="49" xfId="3" applyNumberFormat="1" applyFont="1" applyFill="1" applyBorder="1" applyAlignment="1" applyProtection="1">
      <alignment horizontal="right" vertical="center" shrinkToFit="1"/>
    </xf>
    <xf numFmtId="186" fontId="0" fillId="0" borderId="51" xfId="3" applyNumberFormat="1" applyFont="1" applyFill="1" applyBorder="1" applyAlignment="1" applyProtection="1">
      <alignment horizontal="right" vertical="center" shrinkToFit="1"/>
    </xf>
    <xf numFmtId="185" fontId="18" fillId="0" borderId="54" xfId="3" applyNumberFormat="1" applyFont="1" applyFill="1" applyBorder="1" applyAlignment="1" applyProtection="1">
      <alignment horizontal="right" vertical="center" shrinkToFit="1"/>
    </xf>
    <xf numFmtId="177" fontId="0" fillId="0" borderId="0" xfId="0" applyNumberFormat="1" applyBorder="1" applyAlignment="1" applyProtection="1">
      <alignment horizontal="center" vertical="center" shrinkToFit="1"/>
    </xf>
    <xf numFmtId="0" fontId="5" fillId="0" borderId="0" xfId="1" applyFont="1" applyBorder="1" applyAlignment="1" applyProtection="1">
      <alignment horizontal="center" vertical="center"/>
    </xf>
    <xf numFmtId="0" fontId="16" fillId="0" borderId="0" xfId="0" applyFont="1" applyBorder="1" applyAlignment="1" applyProtection="1">
      <alignment horizontal="center" vertical="center" shrinkToFit="1"/>
    </xf>
    <xf numFmtId="38" fontId="0" fillId="2" borderId="45" xfId="3" applyFont="1" applyFill="1" applyBorder="1" applyAlignment="1" applyProtection="1">
      <alignment horizontal="center" vertical="center" wrapText="1" shrinkToFit="1"/>
    </xf>
    <xf numFmtId="0" fontId="5" fillId="0" borderId="0" xfId="1" applyFont="1" applyBorder="1" applyAlignment="1" applyProtection="1">
      <alignment horizontal="center" vertical="center"/>
    </xf>
    <xf numFmtId="0" fontId="12" fillId="0" borderId="0" xfId="1" applyFont="1" applyProtection="1">
      <alignment vertical="center"/>
      <protection locked="0"/>
    </xf>
    <xf numFmtId="0" fontId="5" fillId="0" borderId="0" xfId="1" applyFont="1" applyProtection="1">
      <alignment vertical="center"/>
      <protection locked="0"/>
    </xf>
    <xf numFmtId="0" fontId="5" fillId="0" borderId="0" xfId="1" applyFont="1" applyBorder="1" applyProtection="1">
      <alignment vertical="center"/>
      <protection locked="0"/>
    </xf>
    <xf numFmtId="0" fontId="12" fillId="0" borderId="0" xfId="1" applyFont="1" applyBorder="1" applyProtection="1">
      <alignment vertical="center"/>
      <protection locked="0"/>
    </xf>
    <xf numFmtId="0" fontId="19" fillId="0" borderId="0" xfId="1" applyFont="1" applyProtection="1">
      <alignment vertical="center"/>
      <protection locked="0"/>
    </xf>
    <xf numFmtId="0" fontId="6" fillId="0" borderId="0" xfId="1" applyFont="1" applyProtection="1">
      <alignment vertical="center"/>
      <protection locked="0"/>
    </xf>
    <xf numFmtId="0" fontId="12" fillId="0" borderId="0" xfId="1" applyFont="1" applyFill="1" applyProtection="1">
      <alignment vertical="center"/>
      <protection locked="0"/>
    </xf>
    <xf numFmtId="0" fontId="5" fillId="0" borderId="0" xfId="1" applyFont="1" applyFill="1" applyProtection="1">
      <alignment vertical="center"/>
      <protection locked="0"/>
    </xf>
    <xf numFmtId="49" fontId="18" fillId="4" borderId="20" xfId="0" applyNumberFormat="1" applyFont="1" applyFill="1" applyBorder="1" applyAlignment="1" applyProtection="1">
      <alignment horizontal="left" vertical="center" shrinkToFit="1"/>
      <protection locked="0"/>
    </xf>
    <xf numFmtId="49" fontId="18" fillId="4" borderId="19" xfId="0" applyNumberFormat="1" applyFont="1" applyFill="1" applyBorder="1" applyAlignment="1" applyProtection="1">
      <alignment horizontal="center" vertical="center" shrinkToFit="1"/>
      <protection locked="0"/>
    </xf>
    <xf numFmtId="38" fontId="0" fillId="4" borderId="17" xfId="3" applyFont="1" applyFill="1" applyBorder="1" applyAlignment="1" applyProtection="1">
      <alignment horizontal="right" vertical="center" shrinkToFit="1"/>
      <protection locked="0"/>
    </xf>
    <xf numFmtId="38" fontId="0" fillId="4" borderId="14" xfId="3" applyFont="1" applyFill="1" applyBorder="1" applyAlignment="1" applyProtection="1">
      <alignment horizontal="right" vertical="center" shrinkToFit="1"/>
      <protection locked="0"/>
    </xf>
    <xf numFmtId="38" fontId="18" fillId="4" borderId="14" xfId="3" applyFont="1" applyFill="1" applyBorder="1" applyAlignment="1" applyProtection="1">
      <alignment horizontal="right" vertical="center" shrinkToFit="1"/>
      <protection locked="0"/>
    </xf>
    <xf numFmtId="179" fontId="18" fillId="4" borderId="20" xfId="3" applyNumberFormat="1" applyFont="1" applyFill="1" applyBorder="1" applyAlignment="1" applyProtection="1">
      <alignment horizontal="right" vertical="center" shrinkToFit="1"/>
      <protection locked="0"/>
    </xf>
    <xf numFmtId="179" fontId="18" fillId="4" borderId="18" xfId="3" applyNumberFormat="1" applyFont="1" applyFill="1" applyBorder="1" applyAlignment="1" applyProtection="1">
      <alignment horizontal="right" vertical="center" shrinkToFit="1"/>
      <protection locked="0"/>
    </xf>
    <xf numFmtId="49" fontId="18" fillId="4" borderId="12" xfId="0" applyNumberFormat="1" applyFont="1" applyFill="1" applyBorder="1" applyAlignment="1" applyProtection="1">
      <alignment horizontal="left" vertical="center" shrinkToFit="1"/>
      <protection locked="0"/>
    </xf>
    <xf numFmtId="38" fontId="0" fillId="4" borderId="19" xfId="3" applyFont="1" applyFill="1" applyBorder="1" applyAlignment="1" applyProtection="1">
      <alignment horizontal="right" vertical="center" shrinkToFit="1"/>
      <protection locked="0"/>
    </xf>
    <xf numFmtId="38" fontId="0" fillId="4" borderId="20" xfId="3" applyFont="1" applyFill="1" applyBorder="1" applyAlignment="1" applyProtection="1">
      <alignment horizontal="right" vertical="center" shrinkToFit="1"/>
      <protection locked="0"/>
    </xf>
    <xf numFmtId="38" fontId="18" fillId="4" borderId="20" xfId="3" applyFont="1" applyFill="1" applyBorder="1" applyAlignment="1" applyProtection="1">
      <alignment horizontal="right" vertical="center" shrinkToFit="1"/>
      <protection locked="0"/>
    </xf>
    <xf numFmtId="179" fontId="18" fillId="4" borderId="12" xfId="3" applyNumberFormat="1" applyFont="1" applyFill="1" applyBorder="1" applyAlignment="1" applyProtection="1">
      <alignment horizontal="right" vertical="center" shrinkToFit="1"/>
      <protection locked="0"/>
    </xf>
    <xf numFmtId="179" fontId="18" fillId="4" borderId="9" xfId="3" applyNumberFormat="1" applyFont="1" applyFill="1" applyBorder="1" applyAlignment="1" applyProtection="1">
      <alignment horizontal="right" vertical="center" shrinkToFit="1"/>
      <protection locked="0"/>
    </xf>
    <xf numFmtId="49" fontId="18" fillId="4" borderId="32" xfId="0" applyNumberFormat="1" applyFont="1" applyFill="1" applyBorder="1" applyAlignment="1" applyProtection="1">
      <alignment horizontal="left" vertical="center" shrinkToFit="1"/>
      <protection locked="0"/>
    </xf>
    <xf numFmtId="49" fontId="18" fillId="4" borderId="46" xfId="0" applyNumberFormat="1" applyFont="1" applyFill="1" applyBorder="1" applyAlignment="1" applyProtection="1">
      <alignment horizontal="center" vertical="center" shrinkToFit="1"/>
      <protection locked="0"/>
    </xf>
    <xf numFmtId="38" fontId="0" fillId="4" borderId="46" xfId="3" applyFont="1" applyFill="1" applyBorder="1" applyAlignment="1" applyProtection="1">
      <alignment horizontal="right" vertical="center" shrinkToFit="1"/>
      <protection locked="0"/>
    </xf>
    <xf numFmtId="38" fontId="0" fillId="4" borderId="44" xfId="3" applyFont="1" applyFill="1" applyBorder="1" applyAlignment="1" applyProtection="1">
      <alignment horizontal="right" vertical="center" shrinkToFit="1"/>
      <protection locked="0"/>
    </xf>
    <xf numFmtId="38" fontId="18" fillId="4" borderId="44" xfId="3" applyFont="1" applyFill="1" applyBorder="1" applyAlignment="1" applyProtection="1">
      <alignment horizontal="right" vertical="center" shrinkToFit="1"/>
      <protection locked="0"/>
    </xf>
    <xf numFmtId="179" fontId="18" fillId="4" borderId="32" xfId="3" applyNumberFormat="1" applyFont="1" applyFill="1" applyBorder="1" applyAlignment="1" applyProtection="1">
      <alignment horizontal="right" vertical="center" shrinkToFit="1"/>
      <protection locked="0"/>
    </xf>
    <xf numFmtId="179" fontId="18" fillId="4" borderId="38" xfId="3" applyNumberFormat="1" applyFont="1" applyFill="1" applyBorder="1" applyAlignment="1" applyProtection="1">
      <alignment horizontal="right" vertical="center" shrinkToFit="1"/>
      <protection locked="0"/>
    </xf>
    <xf numFmtId="0" fontId="5" fillId="0" borderId="0" xfId="1" applyFont="1" applyFill="1" applyAlignment="1" applyProtection="1">
      <alignment vertical="center"/>
    </xf>
    <xf numFmtId="0" fontId="5" fillId="0" borderId="0" xfId="1" applyFont="1" applyAlignment="1" applyProtection="1">
      <alignment vertical="center"/>
    </xf>
    <xf numFmtId="0" fontId="7" fillId="0" borderId="5" xfId="1" applyFont="1" applyBorder="1" applyAlignment="1" applyProtection="1">
      <alignment vertical="center"/>
    </xf>
    <xf numFmtId="0" fontId="5" fillId="0" borderId="1" xfId="1" applyFont="1" applyBorder="1" applyAlignment="1" applyProtection="1">
      <alignment horizontal="center" vertical="center"/>
    </xf>
    <xf numFmtId="49" fontId="5" fillId="0" borderId="1" xfId="1" applyNumberFormat="1" applyFont="1" applyFill="1" applyBorder="1" applyAlignment="1" applyProtection="1">
      <alignment horizontal="left" vertical="center" shrinkToFit="1"/>
      <protection locked="0"/>
    </xf>
    <xf numFmtId="0" fontId="5" fillId="0" borderId="13" xfId="1" applyFont="1" applyBorder="1" applyAlignment="1" applyProtection="1">
      <alignment horizontal="center" vertical="center"/>
    </xf>
    <xf numFmtId="49" fontId="5" fillId="0" borderId="13" xfId="1" applyNumberFormat="1" applyFont="1" applyFill="1" applyBorder="1" applyAlignment="1" applyProtection="1">
      <alignment horizontal="left" vertical="center" shrinkToFit="1"/>
      <protection locked="0"/>
    </xf>
    <xf numFmtId="0" fontId="4" fillId="0" borderId="0" xfId="1" applyFont="1" applyAlignment="1" applyProtection="1">
      <alignment vertical="center"/>
    </xf>
    <xf numFmtId="0" fontId="21" fillId="0" borderId="0" xfId="1" applyFont="1" applyAlignment="1" applyProtection="1">
      <alignment horizontal="center" vertical="center"/>
    </xf>
    <xf numFmtId="0" fontId="7" fillId="0" borderId="0" xfId="1" applyFont="1" applyFill="1" applyAlignment="1" applyProtection="1">
      <alignment horizontal="center" vertical="center"/>
    </xf>
    <xf numFmtId="0" fontId="5" fillId="0" borderId="0" xfId="1" applyFont="1" applyAlignment="1" applyProtection="1">
      <alignment horizontal="right" vertical="center"/>
    </xf>
    <xf numFmtId="178" fontId="5" fillId="0" borderId="0" xfId="1" applyNumberFormat="1" applyFont="1" applyFill="1" applyAlignment="1" applyProtection="1">
      <alignment horizontal="center" vertical="center" shrinkToFit="1"/>
      <protection locked="0"/>
    </xf>
    <xf numFmtId="0" fontId="5" fillId="0" borderId="12" xfId="1" applyFont="1" applyBorder="1" applyAlignment="1" applyProtection="1">
      <alignment horizontal="center" vertical="center"/>
    </xf>
    <xf numFmtId="49" fontId="5" fillId="0" borderId="12" xfId="1" applyNumberFormat="1" applyFont="1" applyFill="1" applyBorder="1" applyAlignment="1" applyProtection="1">
      <alignment horizontal="left" vertical="center" shrinkToFit="1"/>
      <protection locked="0"/>
    </xf>
    <xf numFmtId="0" fontId="5" fillId="0" borderId="12" xfId="1" applyFont="1" applyFill="1" applyBorder="1" applyAlignment="1" applyProtection="1">
      <alignment horizontal="center" vertical="center"/>
    </xf>
    <xf numFmtId="49" fontId="5" fillId="0" borderId="2" xfId="1" applyNumberFormat="1" applyFont="1" applyFill="1" applyBorder="1" applyAlignment="1" applyProtection="1">
      <alignment horizontal="left" vertical="center" shrinkToFit="1"/>
      <protection locked="0"/>
    </xf>
    <xf numFmtId="49" fontId="5" fillId="0" borderId="3" xfId="1" applyNumberFormat="1" applyFont="1" applyFill="1" applyBorder="1" applyAlignment="1" applyProtection="1">
      <alignment horizontal="left" vertical="center" shrinkToFit="1"/>
      <protection locked="0"/>
    </xf>
    <xf numFmtId="49" fontId="5" fillId="0" borderId="4" xfId="1" applyNumberFormat="1" applyFont="1" applyFill="1" applyBorder="1" applyAlignment="1" applyProtection="1">
      <alignment horizontal="left" vertical="center" shrinkToFit="1"/>
      <protection locked="0"/>
    </xf>
    <xf numFmtId="49" fontId="5" fillId="0" borderId="6" xfId="1" applyNumberFormat="1" applyFont="1" applyFill="1" applyBorder="1" applyAlignment="1" applyProtection="1">
      <alignment horizontal="left" vertical="center" shrinkToFit="1"/>
      <protection locked="0"/>
    </xf>
    <xf numFmtId="49" fontId="5" fillId="0" borderId="7" xfId="1" applyNumberFormat="1" applyFont="1" applyFill="1" applyBorder="1" applyAlignment="1" applyProtection="1">
      <alignment horizontal="left" vertical="center" shrinkToFit="1"/>
      <protection locked="0"/>
    </xf>
    <xf numFmtId="49" fontId="5" fillId="0" borderId="8" xfId="1" applyNumberFormat="1" applyFont="1" applyFill="1" applyBorder="1" applyAlignment="1" applyProtection="1">
      <alignment horizontal="left" vertical="center" shrinkToFit="1"/>
      <protection locked="0"/>
    </xf>
    <xf numFmtId="0" fontId="5" fillId="0" borderId="9" xfId="1" applyFont="1" applyBorder="1" applyAlignment="1" applyProtection="1">
      <alignment horizontal="center" vertical="center"/>
    </xf>
    <xf numFmtId="0" fontId="5" fillId="0" borderId="10" xfId="1" applyFont="1" applyBorder="1" applyAlignment="1" applyProtection="1">
      <alignment horizontal="center" vertical="center"/>
    </xf>
    <xf numFmtId="0" fontId="5" fillId="0" borderId="11" xfId="1" applyFont="1" applyBorder="1" applyAlignment="1" applyProtection="1">
      <alignment horizontal="center" vertical="center"/>
    </xf>
    <xf numFmtId="0" fontId="5" fillId="0" borderId="0" xfId="1" applyFont="1" applyBorder="1" applyAlignment="1" applyProtection="1">
      <alignment horizontal="center" vertical="center"/>
    </xf>
    <xf numFmtId="181" fontId="5" fillId="0" borderId="9" xfId="1" applyNumberFormat="1" applyFont="1" applyBorder="1" applyAlignment="1" applyProtection="1">
      <alignment horizontal="center" vertical="center" shrinkToFit="1"/>
    </xf>
    <xf numFmtId="181" fontId="5" fillId="0" borderId="10" xfId="1" applyNumberFormat="1" applyFont="1" applyBorder="1" applyAlignment="1" applyProtection="1">
      <alignment horizontal="center" vertical="center" shrinkToFit="1"/>
    </xf>
    <xf numFmtId="181" fontId="5" fillId="0" borderId="11" xfId="1" applyNumberFormat="1" applyFont="1" applyBorder="1" applyAlignment="1" applyProtection="1">
      <alignment horizontal="center" vertical="center" shrinkToFit="1"/>
    </xf>
    <xf numFmtId="182" fontId="5" fillId="0" borderId="9" xfId="1" applyNumberFormat="1" applyFont="1" applyBorder="1" applyAlignment="1" applyProtection="1">
      <alignment horizontal="right" vertical="center" indent="1" shrinkToFit="1"/>
    </xf>
    <xf numFmtId="182" fontId="5" fillId="0" borderId="10" xfId="1" applyNumberFormat="1" applyFont="1" applyBorder="1" applyAlignment="1" applyProtection="1">
      <alignment horizontal="right" vertical="center" indent="1" shrinkToFit="1"/>
    </xf>
    <xf numFmtId="182" fontId="5" fillId="0" borderId="11" xfId="1" applyNumberFormat="1" applyFont="1" applyBorder="1" applyAlignment="1" applyProtection="1">
      <alignment horizontal="right" vertical="center" indent="1" shrinkToFit="1"/>
    </xf>
    <xf numFmtId="49" fontId="5" fillId="0" borderId="9" xfId="1" applyNumberFormat="1" applyFont="1" applyFill="1" applyBorder="1" applyAlignment="1" applyProtection="1">
      <alignment horizontal="left" vertical="center" shrinkToFit="1"/>
      <protection locked="0"/>
    </xf>
    <xf numFmtId="49" fontId="5" fillId="0" borderId="10" xfId="1" applyNumberFormat="1" applyFont="1" applyFill="1" applyBorder="1" applyAlignment="1" applyProtection="1">
      <alignment horizontal="left" vertical="center" shrinkToFit="1"/>
      <protection locked="0"/>
    </xf>
    <xf numFmtId="49" fontId="5" fillId="0" borderId="11" xfId="1" applyNumberFormat="1" applyFont="1" applyFill="1" applyBorder="1" applyAlignment="1" applyProtection="1">
      <alignment horizontal="left" vertical="center" shrinkToFit="1"/>
      <protection locked="0"/>
    </xf>
    <xf numFmtId="0" fontId="11" fillId="0" borderId="12" xfId="1" applyFont="1" applyBorder="1" applyAlignment="1" applyProtection="1">
      <alignment horizontal="center" vertical="center"/>
    </xf>
    <xf numFmtId="49" fontId="5" fillId="0" borderId="12" xfId="1" applyNumberFormat="1" applyFont="1" applyBorder="1" applyAlignment="1" applyProtection="1">
      <alignment horizontal="left" vertical="center" shrinkToFit="1"/>
      <protection locked="0"/>
    </xf>
    <xf numFmtId="0" fontId="7" fillId="0" borderId="0" xfId="1" applyFont="1" applyBorder="1" applyAlignment="1" applyProtection="1">
      <alignment vertical="center"/>
    </xf>
    <xf numFmtId="181" fontId="5" fillId="0" borderId="21" xfId="1" applyNumberFormat="1" applyFont="1" applyBorder="1" applyAlignment="1" applyProtection="1">
      <alignment horizontal="center" vertical="center" shrinkToFit="1"/>
    </xf>
    <xf numFmtId="181" fontId="5" fillId="0" borderId="22" xfId="1" applyNumberFormat="1" applyFont="1" applyBorder="1" applyAlignment="1" applyProtection="1">
      <alignment horizontal="center" vertical="center" shrinkToFit="1"/>
    </xf>
    <xf numFmtId="181" fontId="5" fillId="0" borderId="23" xfId="1" applyNumberFormat="1" applyFont="1" applyBorder="1" applyAlignment="1" applyProtection="1">
      <alignment horizontal="center" vertical="center" shrinkToFit="1"/>
    </xf>
    <xf numFmtId="182" fontId="5" fillId="0" borderId="21" xfId="1" applyNumberFormat="1" applyFont="1" applyBorder="1" applyAlignment="1" applyProtection="1">
      <alignment horizontal="right" vertical="center" indent="1" shrinkToFit="1"/>
    </xf>
    <xf numFmtId="182" fontId="5" fillId="0" borderId="22" xfId="1" applyNumberFormat="1" applyFont="1" applyBorder="1" applyAlignment="1" applyProtection="1">
      <alignment horizontal="right" vertical="center" indent="1" shrinkToFit="1"/>
    </xf>
    <xf numFmtId="182" fontId="5" fillId="0" borderId="23" xfId="1" applyNumberFormat="1" applyFont="1" applyBorder="1" applyAlignment="1" applyProtection="1">
      <alignment horizontal="right" vertical="center" indent="1" shrinkToFit="1"/>
    </xf>
    <xf numFmtId="0" fontId="5" fillId="0" borderId="14" xfId="1" applyFont="1" applyBorder="1" applyAlignment="1" applyProtection="1">
      <alignment horizontal="center" vertical="center"/>
    </xf>
    <xf numFmtId="0" fontId="5" fillId="0" borderId="16" xfId="1" applyFont="1" applyBorder="1" applyAlignment="1" applyProtection="1">
      <alignment horizontal="center" vertical="center"/>
    </xf>
    <xf numFmtId="181" fontId="5" fillId="0" borderId="16" xfId="1" applyNumberFormat="1" applyFont="1" applyBorder="1" applyAlignment="1" applyProtection="1">
      <alignment horizontal="center" vertical="center" wrapText="1"/>
    </xf>
    <xf numFmtId="181" fontId="5" fillId="0" borderId="15" xfId="1" applyNumberFormat="1" applyFont="1" applyBorder="1" applyAlignment="1" applyProtection="1">
      <alignment horizontal="center" vertical="center" wrapText="1"/>
    </xf>
    <xf numFmtId="181" fontId="5" fillId="0" borderId="17" xfId="1" applyNumberFormat="1" applyFont="1" applyBorder="1" applyAlignment="1" applyProtection="1">
      <alignment horizontal="center" vertical="center" wrapText="1"/>
    </xf>
    <xf numFmtId="182" fontId="5" fillId="0" borderId="18" xfId="1" applyNumberFormat="1" applyFont="1" applyBorder="1" applyAlignment="1" applyProtection="1">
      <alignment horizontal="right" vertical="center" indent="1" shrinkToFit="1"/>
    </xf>
    <xf numFmtId="182" fontId="5" fillId="0" borderId="5" xfId="1" applyNumberFormat="1" applyFont="1" applyBorder="1" applyAlignment="1" applyProtection="1">
      <alignment horizontal="right" vertical="center" indent="1" shrinkToFit="1"/>
    </xf>
    <xf numFmtId="182" fontId="5" fillId="0" borderId="19" xfId="1" applyNumberFormat="1" applyFont="1" applyBorder="1" applyAlignment="1" applyProtection="1">
      <alignment horizontal="right" vertical="center" indent="1" shrinkToFit="1"/>
    </xf>
    <xf numFmtId="0" fontId="7" fillId="0" borderId="0" xfId="1" applyFont="1" applyAlignment="1" applyProtection="1">
      <alignment vertical="center"/>
    </xf>
    <xf numFmtId="0" fontId="20" fillId="0" borderId="0" xfId="1" applyFont="1" applyFill="1" applyBorder="1" applyAlignment="1" applyProtection="1">
      <alignment horizontal="left" vertical="center" shrinkToFit="1"/>
    </xf>
    <xf numFmtId="0" fontId="5" fillId="3" borderId="9" xfId="1" applyFont="1" applyFill="1" applyBorder="1" applyAlignment="1" applyProtection="1">
      <alignment horizontal="left" vertical="center" wrapText="1"/>
    </xf>
    <xf numFmtId="0" fontId="5" fillId="3" borderId="10" xfId="1" applyFont="1" applyFill="1" applyBorder="1" applyAlignment="1" applyProtection="1">
      <alignment horizontal="left" vertical="center" wrapText="1"/>
    </xf>
    <xf numFmtId="0" fontId="5" fillId="3" borderId="11" xfId="1" applyFont="1" applyFill="1" applyBorder="1" applyAlignment="1" applyProtection="1">
      <alignment horizontal="left" vertical="center" wrapText="1"/>
    </xf>
    <xf numFmtId="0" fontId="5" fillId="0" borderId="12" xfId="1" applyFont="1" applyFill="1" applyBorder="1" applyAlignment="1" applyProtection="1">
      <alignment horizontal="center" vertical="center" shrinkToFit="1"/>
      <protection locked="0"/>
    </xf>
    <xf numFmtId="0" fontId="7" fillId="0" borderId="0" xfId="1" applyFont="1" applyFill="1" applyAlignment="1" applyProtection="1">
      <alignment vertical="center"/>
    </xf>
    <xf numFmtId="0" fontId="4" fillId="0" borderId="12" xfId="1" applyFont="1" applyFill="1" applyBorder="1" applyAlignment="1" applyProtection="1">
      <alignment horizontal="center" vertical="center"/>
    </xf>
    <xf numFmtId="0" fontId="22" fillId="0" borderId="9" xfId="1" applyFont="1" applyFill="1" applyBorder="1" applyAlignment="1" applyProtection="1">
      <alignment vertical="top" wrapText="1"/>
    </xf>
    <xf numFmtId="0" fontId="22" fillId="0" borderId="10" xfId="1" applyFont="1" applyFill="1" applyBorder="1" applyAlignment="1" applyProtection="1">
      <alignment vertical="top" wrapText="1"/>
    </xf>
    <xf numFmtId="0" fontId="22" fillId="0" borderId="11" xfId="1" applyFont="1" applyFill="1" applyBorder="1" applyAlignment="1" applyProtection="1">
      <alignment vertical="top" wrapText="1"/>
    </xf>
    <xf numFmtId="0" fontId="4" fillId="0" borderId="9" xfId="1" applyFont="1" applyFill="1" applyBorder="1" applyAlignment="1" applyProtection="1">
      <alignment horizontal="left" vertical="top" wrapText="1"/>
    </xf>
    <xf numFmtId="0" fontId="4" fillId="0" borderId="10" xfId="1" applyFont="1" applyFill="1" applyBorder="1" applyAlignment="1" applyProtection="1">
      <alignment horizontal="left" vertical="top" wrapText="1"/>
    </xf>
    <xf numFmtId="0" fontId="4" fillId="0" borderId="11" xfId="1" applyFont="1" applyFill="1" applyBorder="1" applyAlignment="1" applyProtection="1">
      <alignment horizontal="left" vertical="top" wrapText="1"/>
    </xf>
    <xf numFmtId="0" fontId="22" fillId="0" borderId="9" xfId="1" applyFont="1" applyFill="1" applyBorder="1" applyAlignment="1" applyProtection="1">
      <alignment horizontal="left" vertical="top" wrapText="1"/>
    </xf>
    <xf numFmtId="0" fontId="22" fillId="0" borderId="10" xfId="1" applyFont="1" applyFill="1" applyBorder="1" applyAlignment="1" applyProtection="1">
      <alignment horizontal="left" vertical="top" wrapText="1"/>
    </xf>
    <xf numFmtId="0" fontId="22" fillId="0" borderId="11" xfId="1" applyFont="1" applyFill="1" applyBorder="1" applyAlignment="1" applyProtection="1">
      <alignment horizontal="left" vertical="top" wrapText="1"/>
    </xf>
    <xf numFmtId="0" fontId="22" fillId="0" borderId="12" xfId="1" applyFont="1" applyFill="1" applyBorder="1" applyAlignment="1" applyProtection="1">
      <alignment horizontal="center" vertical="center"/>
    </xf>
    <xf numFmtId="0" fontId="4" fillId="0" borderId="9" xfId="1" applyFont="1" applyFill="1" applyBorder="1" applyAlignment="1" applyProtection="1">
      <alignment horizontal="left" vertical="top"/>
    </xf>
    <xf numFmtId="0" fontId="4" fillId="0" borderId="10" xfId="1" applyFont="1" applyFill="1" applyBorder="1" applyAlignment="1" applyProtection="1">
      <alignment horizontal="left" vertical="top"/>
    </xf>
    <xf numFmtId="0" fontId="4" fillId="0" borderId="11" xfId="1" applyFont="1" applyFill="1" applyBorder="1" applyAlignment="1" applyProtection="1">
      <alignment horizontal="left" vertical="top"/>
    </xf>
    <xf numFmtId="0" fontId="5" fillId="0" borderId="27" xfId="1" applyFont="1" applyFill="1" applyBorder="1" applyAlignment="1" applyProtection="1">
      <alignment vertical="center" wrapText="1"/>
    </xf>
    <xf numFmtId="0" fontId="5" fillId="0" borderId="28" xfId="1" applyFont="1" applyFill="1" applyBorder="1" applyAlignment="1" applyProtection="1">
      <alignment vertical="center" wrapText="1"/>
    </xf>
    <xf numFmtId="0" fontId="23" fillId="0" borderId="28" xfId="1" applyFont="1" applyFill="1" applyBorder="1" applyAlignment="1" applyProtection="1">
      <alignment horizontal="center" vertical="center" wrapText="1"/>
      <protection locked="0"/>
    </xf>
    <xf numFmtId="0" fontId="23" fillId="0" borderId="29" xfId="1" applyFont="1" applyFill="1" applyBorder="1" applyAlignment="1" applyProtection="1">
      <alignment horizontal="center" vertical="center" wrapText="1"/>
      <protection locked="0"/>
    </xf>
    <xf numFmtId="0" fontId="0" fillId="0" borderId="5" xfId="0" applyBorder="1" applyAlignment="1" applyProtection="1">
      <alignment horizontal="center" vertical="center"/>
    </xf>
    <xf numFmtId="0" fontId="10" fillId="0" borderId="0" xfId="0" applyFont="1" applyBorder="1" applyAlignment="1" applyProtection="1">
      <alignment horizontal="left" vertical="center"/>
    </xf>
    <xf numFmtId="180" fontId="16" fillId="0" borderId="0" xfId="0" applyNumberFormat="1" applyFont="1" applyBorder="1" applyAlignment="1" applyProtection="1">
      <alignment horizontal="center" vertical="center" shrinkToFit="1"/>
    </xf>
    <xf numFmtId="0" fontId="16" fillId="0" borderId="0" xfId="0" applyFont="1" applyBorder="1" applyAlignment="1" applyProtection="1">
      <alignment horizontal="center" vertical="center" shrinkToFit="1"/>
    </xf>
    <xf numFmtId="0" fontId="16" fillId="0" borderId="47" xfId="0" applyFont="1" applyBorder="1" applyAlignment="1" applyProtection="1">
      <alignment horizontal="left" vertical="center" shrinkToFit="1"/>
    </xf>
    <xf numFmtId="0" fontId="23" fillId="0" borderId="28" xfId="1" applyFont="1" applyFill="1" applyBorder="1" applyAlignment="1" applyProtection="1">
      <alignment horizontal="center" vertical="center" wrapText="1"/>
    </xf>
    <xf numFmtId="0" fontId="23" fillId="0" borderId="29"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shrinkToFit="1"/>
    </xf>
    <xf numFmtId="49" fontId="5" fillId="0" borderId="13" xfId="1" applyNumberFormat="1" applyFont="1" applyFill="1" applyBorder="1" applyAlignment="1" applyProtection="1">
      <alignment horizontal="left" vertical="center" shrinkToFit="1"/>
    </xf>
    <xf numFmtId="49" fontId="5" fillId="0" borderId="12" xfId="1" applyNumberFormat="1" applyFont="1" applyFill="1" applyBorder="1" applyAlignment="1" applyProtection="1">
      <alignment horizontal="left" vertical="center" shrinkToFit="1"/>
    </xf>
    <xf numFmtId="49" fontId="5" fillId="0" borderId="1" xfId="1" applyNumberFormat="1" applyFont="1" applyFill="1" applyBorder="1" applyAlignment="1" applyProtection="1">
      <alignment horizontal="left" vertical="center" shrinkToFit="1"/>
    </xf>
    <xf numFmtId="49" fontId="5" fillId="0" borderId="9" xfId="1" applyNumberFormat="1" applyFont="1" applyFill="1" applyBorder="1" applyAlignment="1" applyProtection="1">
      <alignment horizontal="left" vertical="center" shrinkToFit="1"/>
    </xf>
    <xf numFmtId="49" fontId="5" fillId="0" borderId="10" xfId="1" applyNumberFormat="1" applyFont="1" applyFill="1" applyBorder="1" applyAlignment="1" applyProtection="1">
      <alignment horizontal="left" vertical="center" shrinkToFit="1"/>
    </xf>
    <xf numFmtId="49" fontId="5" fillId="0" borderId="11" xfId="1" applyNumberFormat="1" applyFont="1" applyFill="1" applyBorder="1" applyAlignment="1" applyProtection="1">
      <alignment horizontal="left" vertical="center" shrinkToFit="1"/>
    </xf>
    <xf numFmtId="49" fontId="5" fillId="0" borderId="12" xfId="1" applyNumberFormat="1" applyFont="1" applyBorder="1" applyAlignment="1" applyProtection="1">
      <alignment horizontal="left" vertical="center" shrinkToFit="1"/>
    </xf>
    <xf numFmtId="49" fontId="5" fillId="0" borderId="2" xfId="1" applyNumberFormat="1" applyFont="1" applyFill="1" applyBorder="1" applyAlignment="1" applyProtection="1">
      <alignment horizontal="left" vertical="center" shrinkToFit="1"/>
    </xf>
    <xf numFmtId="49" fontId="5" fillId="0" borderId="3" xfId="1" applyNumberFormat="1" applyFont="1" applyFill="1" applyBorder="1" applyAlignment="1" applyProtection="1">
      <alignment horizontal="left" vertical="center" shrinkToFit="1"/>
    </xf>
    <xf numFmtId="49" fontId="5" fillId="0" borderId="4" xfId="1" applyNumberFormat="1" applyFont="1" applyFill="1" applyBorder="1" applyAlignment="1" applyProtection="1">
      <alignment horizontal="left" vertical="center" shrinkToFit="1"/>
    </xf>
    <xf numFmtId="49" fontId="5" fillId="0" borderId="6" xfId="1" applyNumberFormat="1" applyFont="1" applyFill="1" applyBorder="1" applyAlignment="1" applyProtection="1">
      <alignment horizontal="left" vertical="center" shrinkToFit="1"/>
    </xf>
    <xf numFmtId="49" fontId="5" fillId="0" borderId="7" xfId="1" applyNumberFormat="1" applyFont="1" applyFill="1" applyBorder="1" applyAlignment="1" applyProtection="1">
      <alignment horizontal="left" vertical="center" shrinkToFit="1"/>
    </xf>
    <xf numFmtId="49" fontId="5" fillId="0" borderId="8" xfId="1" applyNumberFormat="1" applyFont="1" applyFill="1" applyBorder="1" applyAlignment="1" applyProtection="1">
      <alignment horizontal="left" vertical="center" shrinkToFit="1"/>
    </xf>
    <xf numFmtId="178" fontId="5" fillId="0" borderId="0" xfId="1" applyNumberFormat="1" applyFont="1" applyFill="1" applyAlignment="1" applyProtection="1">
      <alignment horizontal="center" vertical="center" shrinkToFit="1"/>
    </xf>
    <xf numFmtId="12" fontId="18" fillId="4" borderId="20" xfId="3" applyNumberFormat="1" applyFont="1" applyFill="1" applyBorder="1" applyAlignment="1" applyProtection="1">
      <alignment horizontal="center" vertical="center" shrinkToFit="1"/>
      <protection locked="0"/>
    </xf>
    <xf numFmtId="12" fontId="18" fillId="4" borderId="12" xfId="3" applyNumberFormat="1" applyFont="1" applyFill="1" applyBorder="1" applyAlignment="1" applyProtection="1">
      <alignment horizontal="center" vertical="center" shrinkToFit="1"/>
      <protection locked="0"/>
    </xf>
    <xf numFmtId="12" fontId="18" fillId="4" borderId="32" xfId="3" applyNumberFormat="1" applyFont="1" applyFill="1" applyBorder="1" applyAlignment="1" applyProtection="1">
      <alignment horizontal="center" vertical="center" shrinkToFit="1"/>
      <protection locked="0"/>
    </xf>
    <xf numFmtId="180" fontId="18" fillId="4" borderId="41" xfId="3" applyNumberFormat="1" applyFont="1" applyFill="1" applyBorder="1" applyAlignment="1" applyProtection="1">
      <alignment horizontal="right" vertical="center" shrinkToFit="1"/>
      <protection locked="0"/>
    </xf>
    <xf numFmtId="180" fontId="18" fillId="4" borderId="42" xfId="3" applyNumberFormat="1" applyFont="1" applyFill="1" applyBorder="1" applyAlignment="1" applyProtection="1">
      <alignment horizontal="right" vertical="center" shrinkToFit="1"/>
      <protection locked="0"/>
    </xf>
    <xf numFmtId="180" fontId="18" fillId="4" borderId="43" xfId="3" applyNumberFormat="1" applyFont="1" applyFill="1" applyBorder="1" applyAlignment="1" applyProtection="1">
      <alignment horizontal="right" vertical="center" shrinkToFit="1"/>
      <protection locked="0"/>
    </xf>
  </cellXfs>
  <cellStyles count="4">
    <cellStyle name="桁区切り" xfId="3" builtinId="6"/>
    <cellStyle name="標準" xfId="0" builtinId="0"/>
    <cellStyle name="標準 2" xfId="1"/>
    <cellStyle name="標準 3" xfId="2"/>
  </cellStyles>
  <dxfs count="80">
    <dxf>
      <font>
        <color auto="1"/>
      </font>
      <fill>
        <patternFill>
          <bgColor theme="0" tint="-0.34998626667073579"/>
        </patternFill>
      </fill>
      <border>
        <vertical/>
        <horizontal/>
      </border>
    </dxf>
    <dxf>
      <fill>
        <patternFill>
          <bgColor theme="0" tint="-0.34998626667073579"/>
        </patternFill>
      </fill>
    </dxf>
    <dxf>
      <fill>
        <patternFill>
          <bgColor theme="0" tint="-0.34998626667073579"/>
        </patternFill>
      </fill>
    </dxf>
    <dxf>
      <fill>
        <patternFill>
          <bgColor theme="6"/>
        </patternFill>
      </fill>
    </dxf>
    <dxf>
      <fill>
        <patternFill>
          <bgColor theme="6"/>
        </patternFill>
      </fill>
    </dxf>
    <dxf>
      <fill>
        <patternFill>
          <bgColor theme="0" tint="-0.34998626667073579"/>
        </patternFill>
      </fill>
    </dxf>
    <dxf>
      <fill>
        <patternFill>
          <bgColor theme="6"/>
        </patternFill>
      </fill>
    </dxf>
    <dxf>
      <fill>
        <patternFill>
          <bgColor theme="6"/>
        </patternFill>
      </fill>
    </dxf>
    <dxf>
      <fill>
        <patternFill>
          <bgColor theme="0" tint="-0.34998626667073579"/>
        </patternFill>
      </fill>
    </dxf>
    <dxf>
      <fill>
        <patternFill>
          <bgColor theme="0" tint="-0.34998626667073579"/>
        </patternFill>
      </fill>
    </dxf>
    <dxf>
      <font>
        <color auto="1"/>
      </font>
      <fill>
        <patternFill>
          <bgColor theme="0" tint="-0.34998626667073579"/>
        </patternFill>
      </fill>
    </dxf>
    <dxf>
      <fill>
        <patternFill>
          <bgColor theme="2" tint="-0.2499465926084170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0"/>
      </font>
      <fill>
        <patternFill>
          <bgColor rgb="FFFF0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auto="1"/>
      </font>
      <fill>
        <patternFill>
          <bgColor theme="0" tint="-0.34998626667073579"/>
        </patternFill>
      </fill>
      <border>
        <vertical/>
        <horizontal/>
      </border>
    </dxf>
    <dxf>
      <fill>
        <patternFill>
          <bgColor theme="0" tint="-0.34998626667073579"/>
        </patternFill>
      </fill>
    </dxf>
    <dxf>
      <fill>
        <patternFill>
          <bgColor theme="0" tint="-0.34998626667073579"/>
        </patternFill>
      </fill>
    </dxf>
    <dxf>
      <fill>
        <patternFill>
          <bgColor theme="6"/>
        </patternFill>
      </fill>
    </dxf>
    <dxf>
      <fill>
        <patternFill>
          <bgColor theme="6"/>
        </patternFill>
      </fill>
    </dxf>
    <dxf>
      <fill>
        <patternFill>
          <bgColor theme="0" tint="-0.34998626667073579"/>
        </patternFill>
      </fill>
    </dxf>
    <dxf>
      <fill>
        <patternFill>
          <bgColor theme="6"/>
        </patternFill>
      </fill>
    </dxf>
    <dxf>
      <fill>
        <patternFill>
          <bgColor theme="6"/>
        </patternFill>
      </fill>
    </dxf>
    <dxf>
      <fill>
        <patternFill>
          <bgColor theme="0" tint="-0.34998626667073579"/>
        </patternFill>
      </fill>
    </dxf>
    <dxf>
      <fill>
        <patternFill>
          <bgColor theme="0" tint="-0.34998626667073579"/>
        </patternFill>
      </fill>
    </dxf>
    <dxf>
      <font>
        <color auto="1"/>
      </font>
      <fill>
        <patternFill>
          <bgColor theme="0" tint="-0.34998626667073579"/>
        </patternFill>
      </fill>
    </dxf>
    <dxf>
      <fill>
        <patternFill>
          <bgColor theme="2" tint="-0.2499465926084170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0"/>
      </font>
      <fill>
        <patternFill>
          <bgColor rgb="FFFF0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808080"/>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129646</xdr:colOff>
      <xdr:row>6</xdr:row>
      <xdr:rowOff>84667</xdr:rowOff>
    </xdr:from>
    <xdr:ext cx="4438650" cy="825867"/>
    <xdr:sp macro="" textlink="">
      <xdr:nvSpPr>
        <xdr:cNvPr id="2" name="正方形/長方形 1">
          <a:extLst>
            <a:ext uri="{FF2B5EF4-FFF2-40B4-BE49-F238E27FC236}">
              <a16:creationId xmlns:a16="http://schemas.microsoft.com/office/drawing/2014/main" id="{618E7B90-85FD-4C60-88E0-330D918C8F24}"/>
            </a:ext>
          </a:extLst>
        </xdr:cNvPr>
        <xdr:cNvSpPr/>
      </xdr:nvSpPr>
      <xdr:spPr>
        <a:xfrm>
          <a:off x="2606146" y="1253067"/>
          <a:ext cx="4438650" cy="825867"/>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ja-JP" sz="1100" baseline="0">
              <a:solidFill>
                <a:schemeClr val="accent4">
                  <a:lumMod val="40000"/>
                  <a:lumOff val="60000"/>
                </a:schemeClr>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aseline="0">
              <a:solidFill>
                <a:srgbClr val="FF0000"/>
              </a:solidFill>
              <a:effectLst/>
              <a:latin typeface="HG丸ｺﾞｼｯｸM-PRO" panose="020F0600000000000000" pitchFamily="50" charset="-128"/>
              <a:ea typeface="HG丸ｺﾞｼｯｸM-PRO" panose="020F0600000000000000" pitchFamily="50" charset="-128"/>
              <a:cs typeface="+mn-cs"/>
            </a:rPr>
            <a:t>塗りつぶし箇所</a:t>
          </a:r>
          <a:r>
            <a:rPr kumimoji="1"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が入力欄です。</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記入漏れがないように注意してください。申請書右上に「申請書に記入漏れがあります！」や「施設内訳書に記入漏れがあります！」が表示されていないことを確認してから申請してください。</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0</xdr:col>
      <xdr:colOff>60854</xdr:colOff>
      <xdr:row>2</xdr:row>
      <xdr:rowOff>18521</xdr:rowOff>
    </xdr:from>
    <xdr:ext cx="1752600" cy="625812"/>
    <xdr:sp macro="" textlink="">
      <xdr:nvSpPr>
        <xdr:cNvPr id="3" name="正方形/長方形 2">
          <a:extLst>
            <a:ext uri="{FF2B5EF4-FFF2-40B4-BE49-F238E27FC236}">
              <a16:creationId xmlns:a16="http://schemas.microsoft.com/office/drawing/2014/main" id="{E46875A3-8C70-4BC7-A690-BF0950FBC93A}"/>
            </a:ext>
          </a:extLst>
        </xdr:cNvPr>
        <xdr:cNvSpPr/>
      </xdr:nvSpPr>
      <xdr:spPr>
        <a:xfrm>
          <a:off x="60854" y="386821"/>
          <a:ext cx="1752600" cy="625812"/>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3200">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1133475</xdr:colOff>
      <xdr:row>0</xdr:row>
      <xdr:rowOff>85725</xdr:rowOff>
    </xdr:from>
    <xdr:ext cx="1752600" cy="625812"/>
    <xdr:sp macro="" textlink="">
      <xdr:nvSpPr>
        <xdr:cNvPr id="2" name="正方形/長方形 1">
          <a:extLst>
            <a:ext uri="{FF2B5EF4-FFF2-40B4-BE49-F238E27FC236}">
              <a16:creationId xmlns:a16="http://schemas.microsoft.com/office/drawing/2014/main" id="{2F45DC7C-6879-4CF7-BEDF-7E7A2D1AF7A7}"/>
            </a:ext>
          </a:extLst>
        </xdr:cNvPr>
        <xdr:cNvSpPr/>
      </xdr:nvSpPr>
      <xdr:spPr>
        <a:xfrm>
          <a:off x="1457325" y="85725"/>
          <a:ext cx="1752600" cy="625812"/>
        </a:xfrm>
        <a:prstGeom prst="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3200">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oneCellAnchor>
  <xdr:oneCellAnchor>
    <xdr:from>
      <xdr:col>1</xdr:col>
      <xdr:colOff>1662766</xdr:colOff>
      <xdr:row>3</xdr:row>
      <xdr:rowOff>231215</xdr:rowOff>
    </xdr:from>
    <xdr:ext cx="1981201" cy="459100"/>
    <xdr:sp macro="" textlink="">
      <xdr:nvSpPr>
        <xdr:cNvPr id="3" name="四角形吹き出し 16">
          <a:extLst>
            <a:ext uri="{FF2B5EF4-FFF2-40B4-BE49-F238E27FC236}">
              <a16:creationId xmlns:a16="http://schemas.microsoft.com/office/drawing/2014/main" id="{89E09BB3-BF27-4233-BCB2-9D5444905217}"/>
            </a:ext>
          </a:extLst>
        </xdr:cNvPr>
        <xdr:cNvSpPr/>
      </xdr:nvSpPr>
      <xdr:spPr>
        <a:xfrm>
          <a:off x="1984001" y="1523627"/>
          <a:ext cx="1981201" cy="459100"/>
        </a:xfrm>
        <a:prstGeom prst="wedgeRectCallout">
          <a:avLst>
            <a:gd name="adj1" fmla="val -75953"/>
            <a:gd name="adj2" fmla="val -50780"/>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１事業所につき１行</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で</a:t>
          </a:r>
          <a:r>
            <a:rPr kumimoji="1"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記入</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してください。</a:t>
          </a:r>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95250</xdr:colOff>
      <xdr:row>3</xdr:row>
      <xdr:rowOff>13447</xdr:rowOff>
    </xdr:from>
    <xdr:ext cx="2592705" cy="459100"/>
    <xdr:sp macro="" textlink="">
      <xdr:nvSpPr>
        <xdr:cNvPr id="4" name="四角形吹き出し 13">
          <a:extLst>
            <a:ext uri="{FF2B5EF4-FFF2-40B4-BE49-F238E27FC236}">
              <a16:creationId xmlns:a16="http://schemas.microsoft.com/office/drawing/2014/main" id="{505AA9B1-4700-4820-B9C9-427C3AF89269}"/>
            </a:ext>
          </a:extLst>
        </xdr:cNvPr>
        <xdr:cNvSpPr/>
      </xdr:nvSpPr>
      <xdr:spPr>
        <a:xfrm>
          <a:off x="9269132" y="1305859"/>
          <a:ext cx="2592705" cy="459100"/>
        </a:xfrm>
        <a:prstGeom prst="wedgeRectCallout">
          <a:avLst>
            <a:gd name="adj1" fmla="val 69939"/>
            <a:gd name="adj2" fmla="val -40816"/>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令和５年</a:t>
          </a:r>
          <a:r>
            <a:rPr kumimoji="1"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確定申告書に記載</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された光熱水費を事業所ごとに記入してください。</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5</xdr:col>
      <xdr:colOff>1308100</xdr:colOff>
      <xdr:row>51</xdr:row>
      <xdr:rowOff>96520</xdr:rowOff>
    </xdr:from>
    <xdr:ext cx="3067050" cy="1376018"/>
    <xdr:sp macro="" textlink="">
      <xdr:nvSpPr>
        <xdr:cNvPr id="5" name="四角形吹き出し 1">
          <a:extLst>
            <a:ext uri="{FF2B5EF4-FFF2-40B4-BE49-F238E27FC236}">
              <a16:creationId xmlns:a16="http://schemas.microsoft.com/office/drawing/2014/main" id="{D61B5360-663E-472E-A334-2D4FC06182A1}"/>
            </a:ext>
          </a:extLst>
        </xdr:cNvPr>
        <xdr:cNvSpPr/>
      </xdr:nvSpPr>
      <xdr:spPr>
        <a:xfrm>
          <a:off x="10477500" y="15412720"/>
          <a:ext cx="3067050" cy="1376018"/>
        </a:xfrm>
        <a:prstGeom prst="wedgeRectCallout">
          <a:avLst>
            <a:gd name="adj1" fmla="val 79920"/>
            <a:gd name="adj2" fmla="val -26303"/>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支援対象の事業所</a:t>
          </a:r>
          <a:r>
            <a:rPr kumimoji="1" lang="ja-JP" altLang="en-US" sz="1100" b="1" u="sng">
              <a:solidFill>
                <a:srgbClr val="FF0000"/>
              </a:solidFill>
              <a:effectLst/>
              <a:latin typeface="HG丸ｺﾞｼｯｸM-PRO" panose="020F0600000000000000" pitchFamily="50" charset="-128"/>
              <a:ea typeface="HG丸ｺﾞｼｯｸM-PRO" panose="020F0600000000000000" pitchFamily="50" charset="-128"/>
              <a:cs typeface="+mn-cs"/>
            </a:rPr>
            <a:t>が建物の一部である場合は、</a:t>
          </a:r>
          <a:r>
            <a:rPr kumimoji="1" lang="ja-JP" altLang="ja-JP" sz="1100" b="1" u="sng">
              <a:solidFill>
                <a:srgbClr val="FF0000"/>
              </a:solidFill>
              <a:effectLst/>
              <a:latin typeface="HG丸ｺﾞｼｯｸM-PRO" panose="020F0600000000000000" pitchFamily="50" charset="-128"/>
              <a:ea typeface="HG丸ｺﾞｼｯｸM-PRO" panose="020F0600000000000000" pitchFamily="50" charset="-128"/>
              <a:cs typeface="+mn-cs"/>
            </a:rPr>
            <a:t>面積按分を</a:t>
          </a:r>
          <a:r>
            <a:rPr kumimoji="1" lang="ja-JP" altLang="en-US" sz="1100" b="1" u="sng">
              <a:solidFill>
                <a:srgbClr val="FF0000"/>
              </a:solidFill>
              <a:effectLst/>
              <a:latin typeface="HG丸ｺﾞｼｯｸM-PRO" panose="020F0600000000000000" pitchFamily="50" charset="-128"/>
              <a:ea typeface="HG丸ｺﾞｼｯｸM-PRO" panose="020F0600000000000000" pitchFamily="50" charset="-128"/>
              <a:cs typeface="+mn-cs"/>
            </a:rPr>
            <a:t>する</a:t>
          </a:r>
          <a:r>
            <a:rPr lang="ja-JP" altLang="en-US" sz="1100" b="0">
              <a:solidFill>
                <a:srgbClr val="FF0000"/>
              </a:solidFill>
              <a:effectLst/>
              <a:latin typeface="HG丸ｺﾞｼｯｸM-PRO" panose="020F0600000000000000" pitchFamily="50" charset="-128"/>
              <a:ea typeface="HG丸ｺﾞｼｯｸM-PRO" panose="020F0600000000000000" pitchFamily="50" charset="-128"/>
            </a:rPr>
            <a:t>ため、</a:t>
          </a:r>
          <a:r>
            <a:rPr kumimoji="1" lang="ja-JP" altLang="ja-JP" sz="1100" b="0" baseline="0">
              <a:solidFill>
                <a:srgbClr val="FF0000"/>
              </a:solidFill>
              <a:effectLst/>
              <a:latin typeface="HG丸ｺﾞｼｯｸM-PRO" panose="020F0600000000000000" pitchFamily="50" charset="-128"/>
              <a:ea typeface="HG丸ｺﾞｼｯｸM-PRO" panose="020F0600000000000000" pitchFamily="50" charset="-128"/>
              <a:cs typeface="+mn-cs"/>
            </a:rPr>
            <a:t>建物全体の光熱水費</a:t>
          </a:r>
          <a:r>
            <a:rPr kumimoji="1" lang="ja-JP" altLang="en-US" sz="1100" b="0" baseline="0">
              <a:solidFill>
                <a:srgbClr val="FF0000"/>
              </a:solidFill>
              <a:effectLst/>
              <a:latin typeface="HG丸ｺﾞｼｯｸM-PRO" panose="020F0600000000000000" pitchFamily="50" charset="-128"/>
              <a:ea typeface="HG丸ｺﾞｼｯｸM-PRO" panose="020F0600000000000000" pitchFamily="50" charset="-128"/>
              <a:cs typeface="+mn-cs"/>
            </a:rPr>
            <a:t>、総床面積、対象床面積を記入してください。</a:t>
          </a:r>
          <a:endParaRPr kumimoji="1" lang="en-US" altLang="ja-JP" sz="1100" b="0"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0">
              <a:solidFill>
                <a:srgbClr val="FF0000"/>
              </a:solidFill>
              <a:latin typeface="HG丸ｺﾞｼｯｸM-PRO" panose="020F0600000000000000" pitchFamily="50" charset="-128"/>
              <a:ea typeface="HG丸ｺﾞｼｯｸM-PRO" panose="020F0600000000000000" pitchFamily="50" charset="-128"/>
            </a:rPr>
            <a:t>なお、支援対象外部分の床面積については、事業所区分「その他</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対象外」として記入してください。（複数事業所分をまとめて記載いただいて構いません。）</a:t>
          </a:r>
        </a:p>
      </xdr:txBody>
    </xdr:sp>
    <xdr:clientData/>
  </xdr:oneCellAnchor>
  <xdr:oneCellAnchor>
    <xdr:from>
      <xdr:col>13</xdr:col>
      <xdr:colOff>521970</xdr:colOff>
      <xdr:row>24</xdr:row>
      <xdr:rowOff>19050</xdr:rowOff>
    </xdr:from>
    <xdr:ext cx="3440430" cy="825867"/>
    <xdr:sp macro="" textlink="">
      <xdr:nvSpPr>
        <xdr:cNvPr id="6" name="四角形吹き出し 9">
          <a:extLst>
            <a:ext uri="{FF2B5EF4-FFF2-40B4-BE49-F238E27FC236}">
              <a16:creationId xmlns:a16="http://schemas.microsoft.com/office/drawing/2014/main" id="{69CFCAAC-C973-45ED-BD9D-431396395738}"/>
            </a:ext>
          </a:extLst>
        </xdr:cNvPr>
        <xdr:cNvSpPr/>
      </xdr:nvSpPr>
      <xdr:spPr>
        <a:xfrm>
          <a:off x="18981420" y="7448550"/>
          <a:ext cx="3440430" cy="825867"/>
        </a:xfrm>
        <a:prstGeom prst="wedgeRectCallout">
          <a:avLst>
            <a:gd name="adj1" fmla="val 57369"/>
            <a:gd name="adj2" fmla="val -102632"/>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申請額は、入力した光熱水費、病床数等、面積按分比により自動計算されます。</a:t>
          </a:r>
          <a:endParaRPr kumimoji="1" lang="en-US" altLang="ja-JP" sz="11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申請額＝光熱費</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×4.1</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％（物価上昇率）</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補助率</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面積按分比</a:t>
          </a:r>
        </a:p>
      </xdr:txBody>
    </xdr:sp>
    <xdr:clientData/>
  </xdr:oneCellAnchor>
  <xdr:oneCellAnchor>
    <xdr:from>
      <xdr:col>9</xdr:col>
      <xdr:colOff>67609</xdr:colOff>
      <xdr:row>17</xdr:row>
      <xdr:rowOff>132939</xdr:rowOff>
    </xdr:from>
    <xdr:ext cx="3028949" cy="642484"/>
    <xdr:sp macro="" textlink="">
      <xdr:nvSpPr>
        <xdr:cNvPr id="8" name="四角形吹き出し 20">
          <a:extLst>
            <a:ext uri="{FF2B5EF4-FFF2-40B4-BE49-F238E27FC236}">
              <a16:creationId xmlns:a16="http://schemas.microsoft.com/office/drawing/2014/main" id="{F81AE6A3-B8ED-4802-8A18-9EC22888A585}"/>
            </a:ext>
          </a:extLst>
        </xdr:cNvPr>
        <xdr:cNvSpPr/>
      </xdr:nvSpPr>
      <xdr:spPr>
        <a:xfrm>
          <a:off x="13342844" y="5504292"/>
          <a:ext cx="3028949" cy="642484"/>
        </a:xfrm>
        <a:prstGeom prst="wedgeRectCallout">
          <a:avLst>
            <a:gd name="adj1" fmla="val 584"/>
            <a:gd name="adj2" fmla="val -78962"/>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令和５年光熱水費の記載が困難な</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場合</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は、</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6</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年</a:t>
          </a:r>
          <a:r>
            <a:rPr kumimoji="1"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10</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月、令和</a:t>
          </a:r>
          <a:r>
            <a:rPr kumimoji="1"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6</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年</a:t>
          </a:r>
          <a:r>
            <a:rPr kumimoji="1"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11</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月にかかった光熱水費を記入</a:t>
          </a:r>
          <a:endParaRPr kumimoji="1" lang="ja-JP" altLang="en-US" sz="1100" b="0">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2057400</xdr:colOff>
      <xdr:row>9</xdr:row>
      <xdr:rowOff>76200</xdr:rowOff>
    </xdr:from>
    <xdr:ext cx="2262505" cy="459100"/>
    <xdr:sp macro="" textlink="">
      <xdr:nvSpPr>
        <xdr:cNvPr id="9" name="四角形吹き出し 13">
          <a:extLst>
            <a:ext uri="{FF2B5EF4-FFF2-40B4-BE49-F238E27FC236}">
              <a16:creationId xmlns:a16="http://schemas.microsoft.com/office/drawing/2014/main" id="{505AA9B1-4700-4820-B9C9-427C3AF89269}"/>
            </a:ext>
          </a:extLst>
        </xdr:cNvPr>
        <xdr:cNvSpPr/>
      </xdr:nvSpPr>
      <xdr:spPr>
        <a:xfrm>
          <a:off x="8134350" y="3124200"/>
          <a:ext cx="2262505" cy="459100"/>
        </a:xfrm>
        <a:prstGeom prst="wedgeRectCallout">
          <a:avLst>
            <a:gd name="adj1" fmla="val 69939"/>
            <a:gd name="adj2" fmla="val -40816"/>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開設日についていずれかを選択してください。</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3</xdr:col>
      <xdr:colOff>444500</xdr:colOff>
      <xdr:row>7</xdr:row>
      <xdr:rowOff>247650</xdr:rowOff>
    </xdr:from>
    <xdr:ext cx="1981201" cy="698500"/>
    <xdr:sp macro="" textlink="">
      <xdr:nvSpPr>
        <xdr:cNvPr id="13" name="四角形吹き出し 16">
          <a:extLst>
            <a:ext uri="{FF2B5EF4-FFF2-40B4-BE49-F238E27FC236}">
              <a16:creationId xmlns:a16="http://schemas.microsoft.com/office/drawing/2014/main" id="{89E09BB3-BF27-4233-BCB2-9D5444905217}"/>
            </a:ext>
          </a:extLst>
        </xdr:cNvPr>
        <xdr:cNvSpPr/>
      </xdr:nvSpPr>
      <xdr:spPr>
        <a:xfrm>
          <a:off x="3429000" y="2711450"/>
          <a:ext cx="1981201" cy="698500"/>
        </a:xfrm>
        <a:prstGeom prst="wedgeRectCallout">
          <a:avLst>
            <a:gd name="adj1" fmla="val -75953"/>
            <a:gd name="adj2" fmla="val -50780"/>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他の書類からのコピー＆ペペースト等はせず、プルダウンから選択ください。</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N61"/>
  <sheetViews>
    <sheetView tabSelected="1" view="pageBreakPreview" zoomScaleNormal="120" zoomScaleSheetLayoutView="100" workbookViewId="0">
      <selection activeCell="AN6" sqref="AN6"/>
    </sheetView>
  </sheetViews>
  <sheetFormatPr defaultColWidth="2.125" defaultRowHeight="16.5"/>
  <cols>
    <col min="1" max="39" width="2.125" style="122" customWidth="1"/>
    <col min="40" max="40" width="11.5" style="121" bestFit="1" customWidth="1"/>
    <col min="41" max="16384" width="2.125" style="122"/>
  </cols>
  <sheetData>
    <row r="1" spans="1:40" ht="17.100000000000001" customHeight="1">
      <c r="A1" s="156" t="s">
        <v>113</v>
      </c>
      <c r="B1" s="156"/>
      <c r="C1" s="156"/>
      <c r="D1" s="156"/>
      <c r="E1" s="156"/>
      <c r="F1" s="156"/>
      <c r="G1" s="156"/>
      <c r="H1" s="156"/>
      <c r="I1" s="156"/>
      <c r="J1" s="156"/>
      <c r="K1" s="156"/>
      <c r="L1" s="156"/>
      <c r="M1" s="156"/>
      <c r="N1" s="156"/>
      <c r="O1" s="156"/>
      <c r="P1" s="156"/>
      <c r="Q1" s="156"/>
      <c r="R1" s="156"/>
      <c r="S1" s="156"/>
      <c r="T1" s="156"/>
      <c r="U1" s="156"/>
      <c r="V1" s="156"/>
      <c r="W1" s="156"/>
      <c r="X1" s="156"/>
      <c r="Y1" s="156"/>
      <c r="Z1" s="157" t="str">
        <f>IF(COUNTIF($AN:$AN,"記入漏れあり")&gt;0,"申請書に記入漏れがあります！",IF(施設内訳書!$AC$9=0,"施設内訳書に記入漏れがあります！",""))</f>
        <v>申請書に記入漏れがあります！</v>
      </c>
      <c r="AA1" s="157"/>
      <c r="AB1" s="157"/>
      <c r="AC1" s="157"/>
      <c r="AD1" s="157"/>
      <c r="AE1" s="157"/>
      <c r="AF1" s="157"/>
      <c r="AG1" s="157"/>
      <c r="AH1" s="157"/>
      <c r="AI1" s="157"/>
      <c r="AJ1" s="157"/>
      <c r="AK1" s="157"/>
      <c r="AL1" s="157"/>
      <c r="AM1" s="157"/>
    </row>
    <row r="2" spans="1:40" ht="12" customHeight="1">
      <c r="A2" s="1"/>
      <c r="B2" s="2"/>
      <c r="C2" s="120"/>
      <c r="D2" s="120"/>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40" ht="17.100000000000001" customHeight="1">
      <c r="A3" s="158" t="s">
        <v>254</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row>
    <row r="4" spans="1:40" ht="17.100000000000001" customHeight="1">
      <c r="A4" s="158" t="s">
        <v>252</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row>
    <row r="5" spans="1:40" ht="12"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40" ht="17.100000000000001" customHeight="1">
      <c r="A6" s="3"/>
      <c r="B6" s="2"/>
      <c r="C6" s="120"/>
      <c r="D6" s="120"/>
      <c r="E6" s="3"/>
      <c r="F6" s="3"/>
      <c r="G6" s="3"/>
      <c r="H6" s="3"/>
      <c r="I6" s="3"/>
      <c r="J6" s="3"/>
      <c r="K6" s="3"/>
      <c r="L6" s="3"/>
      <c r="M6" s="3"/>
      <c r="N6" s="3"/>
      <c r="O6" s="3"/>
      <c r="P6" s="3"/>
      <c r="Q6" s="3"/>
      <c r="R6" s="3"/>
      <c r="S6" s="3"/>
      <c r="T6" s="3"/>
      <c r="U6" s="3"/>
      <c r="V6" s="3"/>
      <c r="W6" s="3"/>
      <c r="X6" s="3"/>
      <c r="Y6" s="3"/>
      <c r="Z6" s="159" t="s">
        <v>0</v>
      </c>
      <c r="AA6" s="159"/>
      <c r="AB6" s="159"/>
      <c r="AC6" s="159"/>
      <c r="AD6" s="160"/>
      <c r="AE6" s="160"/>
      <c r="AF6" s="9" t="s">
        <v>1</v>
      </c>
      <c r="AG6" s="160"/>
      <c r="AH6" s="160"/>
      <c r="AI6" s="9" t="s">
        <v>2</v>
      </c>
      <c r="AJ6" s="160"/>
      <c r="AK6" s="160"/>
      <c r="AL6" s="4" t="s">
        <v>3</v>
      </c>
      <c r="AM6" s="4"/>
      <c r="AN6" s="121" t="str">
        <f>IF(OR(TRIM($AD$6)="",TRIM($AG$6)="",TRIM($AJ$6)=""),"記入漏れあり","")</f>
        <v>記入漏れあり</v>
      </c>
    </row>
    <row r="7" spans="1:40" ht="17.100000000000001" customHeight="1">
      <c r="A7" s="149" t="s">
        <v>11</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row>
    <row r="8" spans="1:40" ht="12" customHeight="1">
      <c r="A8" s="3"/>
      <c r="B8" s="2"/>
      <c r="C8" s="120"/>
      <c r="D8" s="120"/>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40" ht="17.100000000000001" customHeight="1">
      <c r="A9" s="150" t="s">
        <v>4</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row>
    <row r="10" spans="1:40" ht="12" customHeight="1">
      <c r="A10" s="3"/>
      <c r="B10" s="2"/>
      <c r="C10" s="120"/>
      <c r="D10" s="120"/>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40" ht="17.100000000000001" customHeight="1">
      <c r="A11" s="151" t="s">
        <v>19</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row>
    <row r="12" spans="1:40" ht="33" customHeight="1">
      <c r="A12" s="152" t="s">
        <v>5</v>
      </c>
      <c r="B12" s="152"/>
      <c r="C12" s="152"/>
      <c r="D12" s="152"/>
      <c r="E12" s="152"/>
      <c r="F12" s="152"/>
      <c r="G12" s="152"/>
      <c r="H12" s="152"/>
      <c r="I12" s="152"/>
      <c r="J12" s="152"/>
      <c r="K12" s="152"/>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21" t="str">
        <f>IF(TRIM($L$12)="","記入漏れあり","")</f>
        <v>記入漏れあり</v>
      </c>
    </row>
    <row r="13" spans="1:40" ht="33" customHeight="1">
      <c r="A13" s="154" t="s">
        <v>30</v>
      </c>
      <c r="B13" s="154"/>
      <c r="C13" s="154"/>
      <c r="D13" s="154"/>
      <c r="E13" s="154"/>
      <c r="F13" s="154"/>
      <c r="G13" s="154"/>
      <c r="H13" s="154"/>
      <c r="I13" s="154"/>
      <c r="J13" s="154"/>
      <c r="K13" s="154"/>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21" t="str">
        <f>IF(TRIM($L$13)="","記入漏れあり","")</f>
        <v>記入漏れあり</v>
      </c>
    </row>
    <row r="14" spans="1:40" ht="33" customHeight="1">
      <c r="A14" s="161" t="s">
        <v>72</v>
      </c>
      <c r="B14" s="161"/>
      <c r="C14" s="161"/>
      <c r="D14" s="161"/>
      <c r="E14" s="161"/>
      <c r="F14" s="161"/>
      <c r="G14" s="161"/>
      <c r="H14" s="161"/>
      <c r="I14" s="161"/>
      <c r="J14" s="161"/>
      <c r="K14" s="161"/>
      <c r="L14" s="161" t="s">
        <v>6</v>
      </c>
      <c r="M14" s="161"/>
      <c r="N14" s="161"/>
      <c r="O14" s="161"/>
      <c r="P14" s="162"/>
      <c r="Q14" s="162"/>
      <c r="R14" s="162"/>
      <c r="S14" s="162"/>
      <c r="T14" s="162"/>
      <c r="U14" s="162"/>
      <c r="V14" s="162"/>
      <c r="W14" s="162"/>
      <c r="X14" s="162"/>
      <c r="Y14" s="161" t="s">
        <v>7</v>
      </c>
      <c r="Z14" s="161"/>
      <c r="AA14" s="161"/>
      <c r="AB14" s="161"/>
      <c r="AC14" s="161"/>
      <c r="AD14" s="162"/>
      <c r="AE14" s="162"/>
      <c r="AF14" s="162"/>
      <c r="AG14" s="162"/>
      <c r="AH14" s="162"/>
      <c r="AI14" s="162"/>
      <c r="AJ14" s="162"/>
      <c r="AK14" s="162"/>
      <c r="AL14" s="162"/>
      <c r="AM14" s="162"/>
    </row>
    <row r="15" spans="1:40" ht="33" customHeight="1">
      <c r="A15" s="161" t="s">
        <v>9</v>
      </c>
      <c r="B15" s="161"/>
      <c r="C15" s="161"/>
      <c r="D15" s="161"/>
      <c r="E15" s="161"/>
      <c r="F15" s="161"/>
      <c r="G15" s="161"/>
      <c r="H15" s="161"/>
      <c r="I15" s="161"/>
      <c r="J15" s="161"/>
      <c r="K15" s="161"/>
      <c r="L15" s="152" t="s">
        <v>89</v>
      </c>
      <c r="M15" s="152"/>
      <c r="N15" s="152"/>
      <c r="O15" s="152"/>
      <c r="P15" s="164"/>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6"/>
      <c r="AN15" s="121" t="str">
        <f>IF(TRIM($P$15)="","記入漏れあり","")</f>
        <v>記入漏れあり</v>
      </c>
    </row>
    <row r="16" spans="1:40" ht="33" customHeight="1">
      <c r="A16" s="161"/>
      <c r="B16" s="161"/>
      <c r="C16" s="161"/>
      <c r="D16" s="161"/>
      <c r="E16" s="161"/>
      <c r="F16" s="161"/>
      <c r="G16" s="161"/>
      <c r="H16" s="161"/>
      <c r="I16" s="161"/>
      <c r="J16" s="161"/>
      <c r="K16" s="161"/>
      <c r="L16" s="167"/>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9"/>
      <c r="AN16" s="121" t="str">
        <f>IF(TRIM($L$16)="","記入漏れあり","")</f>
        <v>記入漏れあり</v>
      </c>
    </row>
    <row r="17" spans="1:40" ht="12" customHeight="1">
      <c r="A17" s="3"/>
      <c r="B17" s="120"/>
      <c r="C17" s="120"/>
      <c r="D17" s="120"/>
      <c r="E17" s="120"/>
      <c r="F17" s="120"/>
      <c r="G17" s="120"/>
      <c r="H17" s="120"/>
      <c r="I17" s="120"/>
      <c r="J17" s="120"/>
      <c r="K17" s="120"/>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40" ht="17.100000000000001" customHeight="1">
      <c r="A18" s="151" t="s">
        <v>8</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40" ht="33" customHeight="1">
      <c r="A19" s="161" t="s">
        <v>13</v>
      </c>
      <c r="B19" s="161"/>
      <c r="C19" s="161"/>
      <c r="D19" s="161"/>
      <c r="E19" s="161"/>
      <c r="F19" s="161"/>
      <c r="G19" s="161"/>
      <c r="H19" s="161"/>
      <c r="I19" s="161"/>
      <c r="J19" s="161"/>
      <c r="K19" s="161"/>
      <c r="L19" s="161" t="s">
        <v>12</v>
      </c>
      <c r="M19" s="161"/>
      <c r="N19" s="161"/>
      <c r="O19" s="161"/>
      <c r="P19" s="162"/>
      <c r="Q19" s="162"/>
      <c r="R19" s="162"/>
      <c r="S19" s="162"/>
      <c r="T19" s="162"/>
      <c r="U19" s="162"/>
      <c r="V19" s="162"/>
      <c r="W19" s="162"/>
      <c r="X19" s="162"/>
      <c r="Y19" s="163" t="s">
        <v>7</v>
      </c>
      <c r="Z19" s="163"/>
      <c r="AA19" s="163"/>
      <c r="AB19" s="163"/>
      <c r="AC19" s="163"/>
      <c r="AD19" s="162"/>
      <c r="AE19" s="162"/>
      <c r="AF19" s="162"/>
      <c r="AG19" s="162"/>
      <c r="AH19" s="162"/>
      <c r="AI19" s="162"/>
      <c r="AJ19" s="162"/>
      <c r="AK19" s="162"/>
      <c r="AL19" s="162"/>
      <c r="AM19" s="162"/>
      <c r="AN19" s="121" t="str">
        <f>IF(TRIM($AD$19)="","記入漏れあり","")</f>
        <v>記入漏れあり</v>
      </c>
    </row>
    <row r="20" spans="1:40" ht="33" customHeight="1">
      <c r="A20" s="161" t="s">
        <v>10</v>
      </c>
      <c r="B20" s="161"/>
      <c r="C20" s="161"/>
      <c r="D20" s="161"/>
      <c r="E20" s="161"/>
      <c r="F20" s="161"/>
      <c r="G20" s="161"/>
      <c r="H20" s="161"/>
      <c r="I20" s="161"/>
      <c r="J20" s="161"/>
      <c r="K20" s="161"/>
      <c r="L20" s="161" t="s">
        <v>90</v>
      </c>
      <c r="M20" s="161"/>
      <c r="N20" s="161"/>
      <c r="O20" s="161"/>
      <c r="P20" s="180"/>
      <c r="Q20" s="181"/>
      <c r="R20" s="181"/>
      <c r="S20" s="181"/>
      <c r="T20" s="181"/>
      <c r="U20" s="181"/>
      <c r="V20" s="181"/>
      <c r="W20" s="181"/>
      <c r="X20" s="182"/>
      <c r="Y20" s="183" t="s">
        <v>103</v>
      </c>
      <c r="Z20" s="183"/>
      <c r="AA20" s="183"/>
      <c r="AB20" s="183"/>
      <c r="AC20" s="183"/>
      <c r="AD20" s="184"/>
      <c r="AE20" s="184"/>
      <c r="AF20" s="184"/>
      <c r="AG20" s="184"/>
      <c r="AH20" s="184"/>
      <c r="AI20" s="184"/>
      <c r="AJ20" s="184"/>
      <c r="AK20" s="184"/>
      <c r="AL20" s="184"/>
      <c r="AM20" s="184"/>
      <c r="AN20" s="121" t="str">
        <f>IF(TRIM($P$20)="","記入漏れあり","")</f>
        <v>記入漏れあり</v>
      </c>
    </row>
    <row r="21" spans="1:40" ht="12" customHeight="1">
      <c r="A21" s="3"/>
      <c r="B21" s="2"/>
      <c r="C21" s="120"/>
      <c r="D21" s="120"/>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40" s="123" customFormat="1" ht="17.100000000000001" customHeight="1">
      <c r="A22" s="185" t="s">
        <v>273</v>
      </c>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24"/>
    </row>
    <row r="23" spans="1:40" s="123" customFormat="1" ht="17.100000000000001" customHeight="1">
      <c r="A23" s="161" t="s">
        <v>24</v>
      </c>
      <c r="B23" s="161"/>
      <c r="C23" s="161"/>
      <c r="D23" s="161"/>
      <c r="E23" s="161"/>
      <c r="F23" s="161"/>
      <c r="G23" s="161"/>
      <c r="H23" s="161"/>
      <c r="I23" s="161"/>
      <c r="J23" s="170" t="s">
        <v>97</v>
      </c>
      <c r="K23" s="171"/>
      <c r="L23" s="171"/>
      <c r="M23" s="171"/>
      <c r="N23" s="171"/>
      <c r="O23" s="172"/>
      <c r="P23" s="170" t="s">
        <v>25</v>
      </c>
      <c r="Q23" s="171"/>
      <c r="R23" s="171"/>
      <c r="S23" s="171"/>
      <c r="T23" s="171"/>
      <c r="U23" s="171"/>
      <c r="V23" s="171"/>
      <c r="W23" s="171"/>
      <c r="X23" s="172"/>
      <c r="Y23" s="10"/>
      <c r="Z23" s="173" t="str">
        <f>施設内訳書!$AF$6</f>
        <v/>
      </c>
      <c r="AA23" s="173"/>
      <c r="AB23" s="173"/>
      <c r="AC23" s="173"/>
      <c r="AD23" s="173"/>
      <c r="AE23" s="173"/>
      <c r="AF23" s="173"/>
      <c r="AG23" s="173"/>
      <c r="AH23" s="173"/>
      <c r="AI23" s="173"/>
      <c r="AJ23" s="173"/>
      <c r="AK23" s="173"/>
      <c r="AL23" s="173"/>
      <c r="AM23" s="173"/>
    </row>
    <row r="24" spans="1:40" ht="17.100000000000001" customHeight="1">
      <c r="A24" s="161" t="s">
        <v>75</v>
      </c>
      <c r="B24" s="161"/>
      <c r="C24" s="161"/>
      <c r="D24" s="161"/>
      <c r="E24" s="161"/>
      <c r="F24" s="161"/>
      <c r="G24" s="161"/>
      <c r="H24" s="161"/>
      <c r="I24" s="161"/>
      <c r="J24" s="174">
        <f>施設内訳書!AC5</f>
        <v>0</v>
      </c>
      <c r="K24" s="175"/>
      <c r="L24" s="175"/>
      <c r="M24" s="175"/>
      <c r="N24" s="175"/>
      <c r="O24" s="176"/>
      <c r="P24" s="177">
        <f>施設内訳書!$AD$5</f>
        <v>0</v>
      </c>
      <c r="Q24" s="178"/>
      <c r="R24" s="178"/>
      <c r="S24" s="178"/>
      <c r="T24" s="178"/>
      <c r="U24" s="178"/>
      <c r="V24" s="178"/>
      <c r="W24" s="178"/>
      <c r="X24" s="179"/>
      <c r="Y24" s="5"/>
      <c r="Z24" s="3"/>
      <c r="AA24" s="3"/>
      <c r="AB24" s="3"/>
      <c r="AC24" s="3"/>
      <c r="AD24" s="3"/>
      <c r="AE24" s="3"/>
      <c r="AF24" s="3"/>
      <c r="AG24" s="3"/>
      <c r="AH24" s="3"/>
      <c r="AI24" s="3"/>
      <c r="AJ24" s="3"/>
      <c r="AK24" s="3"/>
      <c r="AL24" s="3"/>
      <c r="AM24" s="3"/>
      <c r="AN24" s="122"/>
    </row>
    <row r="25" spans="1:40" ht="17.100000000000001" customHeight="1">
      <c r="A25" s="161" t="s">
        <v>76</v>
      </c>
      <c r="B25" s="161"/>
      <c r="C25" s="161"/>
      <c r="D25" s="161"/>
      <c r="E25" s="161"/>
      <c r="F25" s="161"/>
      <c r="G25" s="161"/>
      <c r="H25" s="161"/>
      <c r="I25" s="161"/>
      <c r="J25" s="174">
        <f>施設内訳書!$AC$6</f>
        <v>0</v>
      </c>
      <c r="K25" s="175"/>
      <c r="L25" s="175"/>
      <c r="M25" s="175"/>
      <c r="N25" s="175"/>
      <c r="O25" s="176"/>
      <c r="P25" s="177">
        <f>施設内訳書!$AD$6</f>
        <v>0</v>
      </c>
      <c r="Q25" s="178"/>
      <c r="R25" s="178"/>
      <c r="S25" s="178"/>
      <c r="T25" s="178"/>
      <c r="U25" s="178"/>
      <c r="V25" s="178"/>
      <c r="W25" s="178"/>
      <c r="X25" s="179"/>
      <c r="Y25" s="5"/>
      <c r="Z25" s="3"/>
      <c r="AA25" s="3"/>
      <c r="AB25" s="3"/>
      <c r="AC25" s="3"/>
      <c r="AD25" s="3"/>
      <c r="AE25" s="3"/>
      <c r="AF25" s="3"/>
      <c r="AG25" s="3"/>
      <c r="AH25" s="3"/>
      <c r="AI25" s="3"/>
      <c r="AJ25" s="3"/>
      <c r="AK25" s="3"/>
      <c r="AL25" s="3"/>
      <c r="AM25" s="3"/>
      <c r="AN25" s="122"/>
    </row>
    <row r="26" spans="1:40" ht="17.100000000000001" customHeight="1">
      <c r="A26" s="161" t="s">
        <v>77</v>
      </c>
      <c r="B26" s="161"/>
      <c r="C26" s="161"/>
      <c r="D26" s="161"/>
      <c r="E26" s="161"/>
      <c r="F26" s="161"/>
      <c r="G26" s="161"/>
      <c r="H26" s="161"/>
      <c r="I26" s="161"/>
      <c r="J26" s="174">
        <f>施設内訳書!$AC$7</f>
        <v>0</v>
      </c>
      <c r="K26" s="175"/>
      <c r="L26" s="175"/>
      <c r="M26" s="175"/>
      <c r="N26" s="175"/>
      <c r="O26" s="176"/>
      <c r="P26" s="177">
        <f>施設内訳書!$AD$7</f>
        <v>0</v>
      </c>
      <c r="Q26" s="178"/>
      <c r="R26" s="178"/>
      <c r="S26" s="178"/>
      <c r="T26" s="178"/>
      <c r="U26" s="178"/>
      <c r="V26" s="178"/>
      <c r="W26" s="178"/>
      <c r="X26" s="179"/>
      <c r="Y26" s="5"/>
      <c r="Z26" s="3"/>
      <c r="AA26" s="3"/>
      <c r="AB26" s="3"/>
      <c r="AC26" s="3"/>
      <c r="AD26" s="3"/>
      <c r="AE26" s="3"/>
      <c r="AF26" s="3"/>
      <c r="AG26" s="3"/>
      <c r="AH26" s="3"/>
      <c r="AI26" s="3"/>
      <c r="AJ26" s="3"/>
      <c r="AK26" s="3"/>
      <c r="AL26" s="3"/>
      <c r="AM26" s="3"/>
      <c r="AN26" s="122"/>
    </row>
    <row r="27" spans="1:40" ht="17.100000000000001" customHeight="1" thickBot="1">
      <c r="A27" s="152" t="s">
        <v>78</v>
      </c>
      <c r="B27" s="152"/>
      <c r="C27" s="152"/>
      <c r="D27" s="152"/>
      <c r="E27" s="152"/>
      <c r="F27" s="152"/>
      <c r="G27" s="152"/>
      <c r="H27" s="152"/>
      <c r="I27" s="152"/>
      <c r="J27" s="186">
        <f>施設内訳書!$AC$8</f>
        <v>0</v>
      </c>
      <c r="K27" s="187"/>
      <c r="L27" s="187"/>
      <c r="M27" s="187"/>
      <c r="N27" s="187"/>
      <c r="O27" s="188"/>
      <c r="P27" s="189">
        <f>施設内訳書!$AD$8</f>
        <v>0</v>
      </c>
      <c r="Q27" s="190"/>
      <c r="R27" s="190"/>
      <c r="S27" s="190"/>
      <c r="T27" s="190"/>
      <c r="U27" s="190"/>
      <c r="V27" s="190"/>
      <c r="W27" s="190"/>
      <c r="X27" s="191"/>
      <c r="Y27" s="5"/>
      <c r="Z27" s="3"/>
      <c r="AA27" s="3"/>
      <c r="AB27" s="3"/>
      <c r="AC27" s="3"/>
      <c r="AD27" s="3"/>
      <c r="AE27" s="3"/>
      <c r="AF27" s="3"/>
      <c r="AG27" s="3"/>
      <c r="AH27" s="3"/>
      <c r="AI27" s="3"/>
      <c r="AJ27" s="3"/>
      <c r="AK27" s="3"/>
      <c r="AL27" s="3"/>
      <c r="AM27" s="3"/>
      <c r="AN27" s="122"/>
    </row>
    <row r="28" spans="1:40" ht="17.100000000000001" customHeight="1" thickTop="1">
      <c r="A28" s="192" t="s">
        <v>14</v>
      </c>
      <c r="B28" s="192"/>
      <c r="C28" s="192"/>
      <c r="D28" s="192"/>
      <c r="E28" s="192"/>
      <c r="F28" s="192"/>
      <c r="G28" s="192"/>
      <c r="H28" s="192"/>
      <c r="I28" s="193"/>
      <c r="J28" s="194">
        <f>SUM($J$24:$O$27)</f>
        <v>0</v>
      </c>
      <c r="K28" s="195"/>
      <c r="L28" s="195"/>
      <c r="M28" s="195"/>
      <c r="N28" s="195"/>
      <c r="O28" s="196"/>
      <c r="P28" s="197">
        <f>SUM($P$24:$X$27)</f>
        <v>0</v>
      </c>
      <c r="Q28" s="198"/>
      <c r="R28" s="198"/>
      <c r="S28" s="198"/>
      <c r="T28" s="198"/>
      <c r="U28" s="198"/>
      <c r="V28" s="198"/>
      <c r="W28" s="198"/>
      <c r="X28" s="199"/>
      <c r="Y28" s="5"/>
      <c r="Z28" s="3"/>
      <c r="AA28" s="3"/>
      <c r="AB28" s="3"/>
      <c r="AC28" s="3"/>
      <c r="AD28" s="3"/>
      <c r="AE28" s="3"/>
      <c r="AF28" s="3"/>
      <c r="AG28" s="3"/>
      <c r="AH28" s="3"/>
      <c r="AI28" s="3"/>
      <c r="AJ28" s="3"/>
      <c r="AK28" s="3"/>
      <c r="AL28" s="3"/>
      <c r="AM28" s="3"/>
      <c r="AN28" s="122"/>
    </row>
    <row r="29" spans="1:40" s="126" customFormat="1" ht="12"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125"/>
    </row>
    <row r="30" spans="1:40" ht="17.100000000000001" customHeight="1">
      <c r="A30" s="200" t="s">
        <v>91</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row>
    <row r="31" spans="1:40" s="128" customFormat="1" ht="17.100000000000001" customHeight="1">
      <c r="A31" s="201" t="s">
        <v>265</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127"/>
    </row>
    <row r="32" spans="1:40" s="126" customFormat="1" ht="33" customHeight="1">
      <c r="A32" s="161" t="s">
        <v>15</v>
      </c>
      <c r="B32" s="161"/>
      <c r="C32" s="161"/>
      <c r="D32" s="161"/>
      <c r="E32" s="161"/>
      <c r="F32" s="161"/>
      <c r="G32" s="161"/>
      <c r="H32" s="161"/>
      <c r="I32" s="161"/>
      <c r="J32" s="161"/>
      <c r="K32" s="161"/>
      <c r="L32" s="162"/>
      <c r="M32" s="162"/>
      <c r="N32" s="162"/>
      <c r="O32" s="162"/>
      <c r="P32" s="162"/>
      <c r="Q32" s="162"/>
      <c r="R32" s="162"/>
      <c r="S32" s="162"/>
      <c r="T32" s="162"/>
      <c r="U32" s="163" t="s">
        <v>18</v>
      </c>
      <c r="V32" s="163"/>
      <c r="W32" s="163"/>
      <c r="X32" s="163"/>
      <c r="Y32" s="163"/>
      <c r="Z32" s="163"/>
      <c r="AA32" s="163"/>
      <c r="AB32" s="163"/>
      <c r="AC32" s="163"/>
      <c r="AD32" s="163"/>
      <c r="AE32" s="163"/>
      <c r="AF32" s="162"/>
      <c r="AG32" s="162"/>
      <c r="AH32" s="162"/>
      <c r="AI32" s="162"/>
      <c r="AJ32" s="162"/>
      <c r="AK32" s="162"/>
      <c r="AL32" s="162"/>
      <c r="AM32" s="162"/>
      <c r="AN32" s="121" t="str">
        <f>IF(OR(TRIM($L$32)="",TRIM($AF$32)=""),"記入漏れあり","")</f>
        <v>記入漏れあり</v>
      </c>
    </row>
    <row r="33" spans="1:40" s="126" customFormat="1" ht="33" customHeight="1">
      <c r="A33" s="161" t="s">
        <v>116</v>
      </c>
      <c r="B33" s="161"/>
      <c r="C33" s="161"/>
      <c r="D33" s="161"/>
      <c r="E33" s="161"/>
      <c r="F33" s="161"/>
      <c r="G33" s="161"/>
      <c r="H33" s="161"/>
      <c r="I33" s="161"/>
      <c r="J33" s="161"/>
      <c r="K33" s="161"/>
      <c r="L33" s="162"/>
      <c r="M33" s="162"/>
      <c r="N33" s="162"/>
      <c r="O33" s="162"/>
      <c r="P33" s="162"/>
      <c r="Q33" s="162"/>
      <c r="R33" s="162"/>
      <c r="S33" s="162"/>
      <c r="T33" s="162"/>
      <c r="U33" s="163" t="s">
        <v>117</v>
      </c>
      <c r="V33" s="163"/>
      <c r="W33" s="163"/>
      <c r="X33" s="163"/>
      <c r="Y33" s="163"/>
      <c r="Z33" s="163"/>
      <c r="AA33" s="163"/>
      <c r="AB33" s="163"/>
      <c r="AC33" s="163"/>
      <c r="AD33" s="163"/>
      <c r="AE33" s="163"/>
      <c r="AF33" s="162"/>
      <c r="AG33" s="162"/>
      <c r="AH33" s="162"/>
      <c r="AI33" s="162"/>
      <c r="AJ33" s="162"/>
      <c r="AK33" s="162"/>
      <c r="AL33" s="162"/>
      <c r="AM33" s="162"/>
      <c r="AN33" s="121" t="str">
        <f>IF(OR(TRIM($L$33)="",TRIM($AF$33)=""),"記入漏れあり","")</f>
        <v>記入漏れあり</v>
      </c>
    </row>
    <row r="34" spans="1:40" s="126" customFormat="1" ht="33" customHeight="1">
      <c r="A34" s="152" t="s">
        <v>5</v>
      </c>
      <c r="B34" s="152"/>
      <c r="C34" s="152"/>
      <c r="D34" s="152"/>
      <c r="E34" s="152"/>
      <c r="F34" s="152"/>
      <c r="G34" s="152"/>
      <c r="H34" s="152"/>
      <c r="I34" s="152"/>
      <c r="J34" s="152"/>
      <c r="K34" s="152"/>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21"/>
    </row>
    <row r="35" spans="1:40" ht="33" customHeight="1">
      <c r="A35" s="154" t="s">
        <v>16</v>
      </c>
      <c r="B35" s="154"/>
      <c r="C35" s="154"/>
      <c r="D35" s="154"/>
      <c r="E35" s="154"/>
      <c r="F35" s="154"/>
      <c r="G35" s="154"/>
      <c r="H35" s="154"/>
      <c r="I35" s="154"/>
      <c r="J35" s="154"/>
      <c r="K35" s="154"/>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21" t="str">
        <f>IF(TRIM($L$35)="","記入漏れあり","")</f>
        <v>記入漏れあり</v>
      </c>
    </row>
    <row r="36" spans="1:40" ht="33" customHeight="1">
      <c r="A36" s="161" t="s">
        <v>118</v>
      </c>
      <c r="B36" s="161"/>
      <c r="C36" s="161"/>
      <c r="D36" s="161"/>
      <c r="E36" s="161"/>
      <c r="F36" s="161"/>
      <c r="G36" s="161"/>
      <c r="H36" s="161"/>
      <c r="I36" s="161"/>
      <c r="J36" s="161"/>
      <c r="K36" s="161"/>
      <c r="L36" s="162"/>
      <c r="M36" s="162"/>
      <c r="N36" s="162"/>
      <c r="O36" s="162"/>
      <c r="P36" s="162"/>
      <c r="Q36" s="162"/>
      <c r="R36" s="162"/>
      <c r="S36" s="162"/>
      <c r="T36" s="162"/>
      <c r="U36" s="163" t="s">
        <v>17</v>
      </c>
      <c r="V36" s="163"/>
      <c r="W36" s="163"/>
      <c r="X36" s="163"/>
      <c r="Y36" s="163"/>
      <c r="Z36" s="163"/>
      <c r="AA36" s="163"/>
      <c r="AB36" s="163"/>
      <c r="AC36" s="163"/>
      <c r="AD36" s="163"/>
      <c r="AE36" s="163"/>
      <c r="AF36" s="162"/>
      <c r="AG36" s="162"/>
      <c r="AH36" s="162"/>
      <c r="AI36" s="162"/>
      <c r="AJ36" s="162"/>
      <c r="AK36" s="162"/>
      <c r="AL36" s="162"/>
      <c r="AM36" s="162"/>
      <c r="AN36" s="121" t="str">
        <f>IF(OR(TRIM($L$36)="",TRIM($AF$36)=""),"記入漏れあり","")</f>
        <v>記入漏れあり</v>
      </c>
    </row>
    <row r="37" spans="1:40" ht="12" customHeigh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40" ht="17.100000000000001" customHeight="1">
      <c r="A38" s="200" t="s">
        <v>111</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row>
    <row r="39" spans="1:40" s="128" customFormat="1" ht="16.5" customHeight="1">
      <c r="A39" s="201" t="s">
        <v>155</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127"/>
    </row>
    <row r="40" spans="1:40" ht="40.35" customHeight="1">
      <c r="A40" s="202" t="s">
        <v>268</v>
      </c>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4"/>
      <c r="AK40" s="205"/>
      <c r="AL40" s="205"/>
      <c r="AM40" s="205"/>
      <c r="AN40" s="122"/>
    </row>
    <row r="41" spans="1:40" ht="40.35" customHeight="1">
      <c r="A41" s="202" t="s">
        <v>269</v>
      </c>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4"/>
      <c r="AK41" s="205"/>
      <c r="AL41" s="205"/>
      <c r="AM41" s="205"/>
      <c r="AN41" s="122"/>
    </row>
    <row r="42" spans="1:40" ht="40.35" customHeight="1">
      <c r="A42" s="202" t="s">
        <v>266</v>
      </c>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4"/>
      <c r="AK42" s="205"/>
      <c r="AL42" s="205"/>
      <c r="AM42" s="205"/>
      <c r="AN42" s="122"/>
    </row>
    <row r="43" spans="1:40" ht="40.35" customHeight="1">
      <c r="A43" s="202" t="s">
        <v>157</v>
      </c>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4"/>
      <c r="AK43" s="205"/>
      <c r="AL43" s="205"/>
      <c r="AM43" s="205"/>
      <c r="AN43" s="122"/>
    </row>
    <row r="44" spans="1:40" ht="40.35" customHeight="1">
      <c r="A44" s="202" t="s">
        <v>158</v>
      </c>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4"/>
      <c r="AK44" s="205"/>
      <c r="AL44" s="205"/>
      <c r="AM44" s="205"/>
      <c r="AN44" s="122"/>
    </row>
    <row r="45" spans="1:40" ht="12"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40" ht="22.5" customHeight="1">
      <c r="A46" s="206" t="s">
        <v>112</v>
      </c>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row>
    <row r="47" spans="1:40" s="128" customFormat="1" ht="16.5" customHeight="1">
      <c r="A47" s="201" t="s">
        <v>114</v>
      </c>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127"/>
    </row>
    <row r="48" spans="1:40" s="128" customFormat="1" ht="16.5" customHeight="1">
      <c r="A48" s="201" t="s">
        <v>115</v>
      </c>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127"/>
    </row>
    <row r="49" spans="1:40" s="128" customFormat="1">
      <c r="A49" s="207">
        <v>1</v>
      </c>
      <c r="B49" s="207"/>
      <c r="C49" s="208" t="s">
        <v>255</v>
      </c>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10"/>
      <c r="AN49" s="127"/>
    </row>
    <row r="50" spans="1:40" s="128" customFormat="1">
      <c r="A50" s="207">
        <v>2</v>
      </c>
      <c r="B50" s="207"/>
      <c r="C50" s="211" t="s">
        <v>108</v>
      </c>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3"/>
      <c r="AN50" s="127"/>
    </row>
    <row r="51" spans="1:40" s="128" customFormat="1" ht="32.450000000000003" customHeight="1">
      <c r="A51" s="207">
        <v>3</v>
      </c>
      <c r="B51" s="207"/>
      <c r="C51" s="211" t="s">
        <v>101</v>
      </c>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3"/>
      <c r="AN51" s="127"/>
    </row>
    <row r="52" spans="1:40" s="128" customFormat="1">
      <c r="A52" s="207">
        <v>4</v>
      </c>
      <c r="B52" s="207"/>
      <c r="C52" s="218" t="s">
        <v>20</v>
      </c>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20"/>
      <c r="AN52" s="127"/>
    </row>
    <row r="53" spans="1:40" s="128" customFormat="1" ht="32.450000000000003" customHeight="1">
      <c r="A53" s="207">
        <v>5</v>
      </c>
      <c r="B53" s="207"/>
      <c r="C53" s="211" t="s">
        <v>21</v>
      </c>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3"/>
      <c r="AN53" s="127"/>
    </row>
    <row r="54" spans="1:40" s="128" customFormat="1">
      <c r="A54" s="207">
        <v>6</v>
      </c>
      <c r="B54" s="207"/>
      <c r="C54" s="211" t="s">
        <v>22</v>
      </c>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3"/>
      <c r="AN54" s="127"/>
    </row>
    <row r="55" spans="1:40" s="128" customFormat="1">
      <c r="A55" s="207">
        <v>7</v>
      </c>
      <c r="B55" s="207"/>
      <c r="C55" s="214" t="s">
        <v>102</v>
      </c>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6"/>
      <c r="AN55" s="127"/>
    </row>
    <row r="56" spans="1:40" s="128" customFormat="1">
      <c r="A56" s="217">
        <v>8</v>
      </c>
      <c r="B56" s="217"/>
      <c r="C56" s="214" t="s">
        <v>73</v>
      </c>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6"/>
      <c r="AN56" s="127"/>
    </row>
    <row r="57" spans="1:40" s="128" customFormat="1">
      <c r="A57" s="217">
        <v>9</v>
      </c>
      <c r="B57" s="217"/>
      <c r="C57" s="214" t="s">
        <v>23</v>
      </c>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215"/>
      <c r="AL57" s="215"/>
      <c r="AM57" s="216"/>
      <c r="AN57" s="127"/>
    </row>
    <row r="58" spans="1:40" s="128" customFormat="1">
      <c r="A58" s="207">
        <v>10</v>
      </c>
      <c r="B58" s="207"/>
      <c r="C58" s="214" t="s">
        <v>272</v>
      </c>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215"/>
      <c r="AL58" s="215"/>
      <c r="AM58" s="216"/>
      <c r="AN58" s="127"/>
    </row>
    <row r="59" spans="1:40" s="128" customFormat="1" ht="165" customHeight="1">
      <c r="A59" s="207">
        <v>11</v>
      </c>
      <c r="B59" s="207"/>
      <c r="C59" s="214" t="s">
        <v>274</v>
      </c>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6"/>
      <c r="AN59" s="127"/>
    </row>
    <row r="60" spans="1:40" s="128" customFormat="1" ht="69" customHeight="1" thickBot="1">
      <c r="A60" s="217">
        <v>12</v>
      </c>
      <c r="B60" s="217"/>
      <c r="C60" s="214" t="s">
        <v>271</v>
      </c>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6"/>
      <c r="AN60" s="127"/>
    </row>
    <row r="61" spans="1:40" ht="33" customHeight="1" thickBot="1">
      <c r="A61" s="221" t="s">
        <v>275</v>
      </c>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3"/>
      <c r="AL61" s="223"/>
      <c r="AM61" s="224"/>
      <c r="AN61" s="121" t="str">
        <f>IF(TRIM($AK$61)="","記入漏れあり","")</f>
        <v>記入漏れあり</v>
      </c>
    </row>
  </sheetData>
  <sheetProtection password="CA9C" sheet="1" objects="1" scenarios="1" selectLockedCells="1"/>
  <mergeCells count="114">
    <mergeCell ref="A60:B60"/>
    <mergeCell ref="C60:AM60"/>
    <mergeCell ref="A61:AJ61"/>
    <mergeCell ref="AK61:AM61"/>
    <mergeCell ref="A57:B57"/>
    <mergeCell ref="C57:AM57"/>
    <mergeCell ref="A58:B58"/>
    <mergeCell ref="C58:AM58"/>
    <mergeCell ref="A59:B59"/>
    <mergeCell ref="C59:AM59"/>
    <mergeCell ref="A54:B54"/>
    <mergeCell ref="C54:AM54"/>
    <mergeCell ref="A55:B55"/>
    <mergeCell ref="C55:AM55"/>
    <mergeCell ref="A56:B56"/>
    <mergeCell ref="C56:AM56"/>
    <mergeCell ref="A51:B51"/>
    <mergeCell ref="C51:AM51"/>
    <mergeCell ref="A52:B52"/>
    <mergeCell ref="C52:AM52"/>
    <mergeCell ref="A53:B53"/>
    <mergeCell ref="C53:AM53"/>
    <mergeCell ref="A46:AM46"/>
    <mergeCell ref="A47:AM47"/>
    <mergeCell ref="A48:AM48"/>
    <mergeCell ref="A49:B49"/>
    <mergeCell ref="C49:AM49"/>
    <mergeCell ref="A50:B50"/>
    <mergeCell ref="C50:AM50"/>
    <mergeCell ref="A42:AJ42"/>
    <mergeCell ref="AK42:AM42"/>
    <mergeCell ref="A43:AJ43"/>
    <mergeCell ref="AK43:AM43"/>
    <mergeCell ref="A44:AJ44"/>
    <mergeCell ref="AK44:AM44"/>
    <mergeCell ref="A38:AM38"/>
    <mergeCell ref="A39:AM39"/>
    <mergeCell ref="A40:AJ40"/>
    <mergeCell ref="AK40:AM40"/>
    <mergeCell ref="A41:AJ41"/>
    <mergeCell ref="AK41:AM41"/>
    <mergeCell ref="A35:K35"/>
    <mergeCell ref="L35:AM35"/>
    <mergeCell ref="A36:K36"/>
    <mergeCell ref="L36:T36"/>
    <mergeCell ref="U36:AE36"/>
    <mergeCell ref="AF36:AM36"/>
    <mergeCell ref="A33:K33"/>
    <mergeCell ref="L33:T33"/>
    <mergeCell ref="U33:AE33"/>
    <mergeCell ref="AF33:AM33"/>
    <mergeCell ref="A34:K34"/>
    <mergeCell ref="L34:AM34"/>
    <mergeCell ref="A30:AM30"/>
    <mergeCell ref="A31:AM31"/>
    <mergeCell ref="A32:K32"/>
    <mergeCell ref="L32:T32"/>
    <mergeCell ref="U32:AE32"/>
    <mergeCell ref="AF32:AM32"/>
    <mergeCell ref="A27:I27"/>
    <mergeCell ref="J27:O27"/>
    <mergeCell ref="P27:X27"/>
    <mergeCell ref="A28:I28"/>
    <mergeCell ref="J28:O28"/>
    <mergeCell ref="P28:X28"/>
    <mergeCell ref="A25:I25"/>
    <mergeCell ref="J25:O25"/>
    <mergeCell ref="P25:X25"/>
    <mergeCell ref="A26:I26"/>
    <mergeCell ref="J26:O26"/>
    <mergeCell ref="P26:X26"/>
    <mergeCell ref="A23:I23"/>
    <mergeCell ref="J23:O23"/>
    <mergeCell ref="P23:X23"/>
    <mergeCell ref="Z23:AM23"/>
    <mergeCell ref="A24:I24"/>
    <mergeCell ref="J24:O24"/>
    <mergeCell ref="P24:X24"/>
    <mergeCell ref="A20:K20"/>
    <mergeCell ref="L20:O20"/>
    <mergeCell ref="P20:X20"/>
    <mergeCell ref="Y20:AC20"/>
    <mergeCell ref="AD20:AM20"/>
    <mergeCell ref="A22:AM22"/>
    <mergeCell ref="A18:AM18"/>
    <mergeCell ref="A19:K19"/>
    <mergeCell ref="L19:O19"/>
    <mergeCell ref="P19:X19"/>
    <mergeCell ref="Y19:AC19"/>
    <mergeCell ref="AD19:AM19"/>
    <mergeCell ref="A14:K14"/>
    <mergeCell ref="L14:O14"/>
    <mergeCell ref="P14:X14"/>
    <mergeCell ref="Y14:AC14"/>
    <mergeCell ref="AD14:AM14"/>
    <mergeCell ref="A15:K16"/>
    <mergeCell ref="L15:O15"/>
    <mergeCell ref="P15:AM15"/>
    <mergeCell ref="L16:AM16"/>
    <mergeCell ref="A7:AM7"/>
    <mergeCell ref="A9:AM9"/>
    <mergeCell ref="A11:AM11"/>
    <mergeCell ref="A12:K12"/>
    <mergeCell ref="L12:AM12"/>
    <mergeCell ref="A13:K13"/>
    <mergeCell ref="L13:AM13"/>
    <mergeCell ref="A1:Y1"/>
    <mergeCell ref="Z1:AM1"/>
    <mergeCell ref="A3:AM3"/>
    <mergeCell ref="A4:AM4"/>
    <mergeCell ref="Z6:AC6"/>
    <mergeCell ref="AD6:AE6"/>
    <mergeCell ref="AG6:AH6"/>
    <mergeCell ref="AJ6:AK6"/>
  </mergeCells>
  <phoneticPr fontId="2"/>
  <conditionalFormatting sqref="AD6:AE6">
    <cfRule type="expression" dxfId="79" priority="29">
      <formula>IF(TRIM(AD6)="",TRUE,FALSE)</formula>
    </cfRule>
  </conditionalFormatting>
  <conditionalFormatting sqref="AG6:AH6">
    <cfRule type="expression" dxfId="78" priority="28">
      <formula>IF(TRIM(AG6)="",TRUE,FALSE)</formula>
    </cfRule>
  </conditionalFormatting>
  <conditionalFormatting sqref="AJ6:AK6">
    <cfRule type="expression" dxfId="77" priority="27">
      <formula>IF(TRIM(AJ6)="",TRUE,FALSE)</formula>
    </cfRule>
  </conditionalFormatting>
  <conditionalFormatting sqref="L12:AM12">
    <cfRule type="expression" dxfId="76" priority="26">
      <formula>IF(TRIM(L12)="",TRUE,FALSE)</formula>
    </cfRule>
  </conditionalFormatting>
  <conditionalFormatting sqref="L13:AM13">
    <cfRule type="expression" dxfId="75" priority="25">
      <formula>IF(TRIM(L13)="",TRUE,FALSE)</formula>
    </cfRule>
  </conditionalFormatting>
  <conditionalFormatting sqref="P14:X14">
    <cfRule type="expression" dxfId="74" priority="24">
      <formula>IF(TRIM(P14)="",TRUE,FALSE)</formula>
    </cfRule>
  </conditionalFormatting>
  <conditionalFormatting sqref="AD14:AM14">
    <cfRule type="expression" dxfId="73" priority="23">
      <formula>IF(TRIM(AD14)="",TRUE,FALSE)</formula>
    </cfRule>
  </conditionalFormatting>
  <conditionalFormatting sqref="P15:AM15">
    <cfRule type="expression" dxfId="72" priority="22">
      <formula>IF(TRIM(P15)="",TRUE,FALSE)</formula>
    </cfRule>
  </conditionalFormatting>
  <conditionalFormatting sqref="L16:AM16">
    <cfRule type="expression" dxfId="71" priority="21">
      <formula>IF(TRIM(L16)="",TRUE,FALSE)</formula>
    </cfRule>
  </conditionalFormatting>
  <conditionalFormatting sqref="P19:X19">
    <cfRule type="expression" dxfId="70" priority="20">
      <formula>IF(TRIM(P19)="",TRUE,FALSE)</formula>
    </cfRule>
  </conditionalFormatting>
  <conditionalFormatting sqref="AD19:AM19">
    <cfRule type="expression" dxfId="69" priority="19">
      <formula>IF(TRIM(AD19)="",TRUE,FALSE)</formula>
    </cfRule>
  </conditionalFormatting>
  <conditionalFormatting sqref="P20:X20">
    <cfRule type="expression" dxfId="68" priority="18">
      <formula>IF(TRIM(P20)="",TRUE,FALSE)</formula>
    </cfRule>
  </conditionalFormatting>
  <conditionalFormatting sqref="L32:T32">
    <cfRule type="expression" dxfId="67" priority="17">
      <formula>IF(L32="",TRUE,FALSE)</formula>
    </cfRule>
  </conditionalFormatting>
  <conditionalFormatting sqref="AF32:AM32">
    <cfRule type="expression" dxfId="66" priority="16">
      <formula>IF(AF32="",TRUE,FALSE)</formula>
    </cfRule>
  </conditionalFormatting>
  <conditionalFormatting sqref="L33:T33">
    <cfRule type="expression" dxfId="65" priority="15">
      <formula>IF(L33="",TRUE,FALSE)</formula>
    </cfRule>
  </conditionalFormatting>
  <conditionalFormatting sqref="AF33:AM33">
    <cfRule type="expression" dxfId="64" priority="14">
      <formula>IF(AF33="",TRUE,FALSE)</formula>
    </cfRule>
  </conditionalFormatting>
  <conditionalFormatting sqref="L34:AM34">
    <cfRule type="expression" dxfId="63" priority="13">
      <formula>IF(L34="",TRUE,FALSE)</formula>
    </cfRule>
  </conditionalFormatting>
  <conditionalFormatting sqref="L35:AM35">
    <cfRule type="expression" dxfId="62" priority="12">
      <formula>IF(L35="",TRUE,FALSE)</formula>
    </cfRule>
  </conditionalFormatting>
  <conditionalFormatting sqref="L36:T36">
    <cfRule type="expression" dxfId="61" priority="11">
      <formula>IF(L36="",TRUE,FALSE)</formula>
    </cfRule>
  </conditionalFormatting>
  <conditionalFormatting sqref="AF36:AM36">
    <cfRule type="expression" dxfId="60" priority="10">
      <formula>IF(AF36="",TRUE,FALSE)</formula>
    </cfRule>
  </conditionalFormatting>
  <conditionalFormatting sqref="AK61">
    <cfRule type="expression" dxfId="59" priority="9">
      <formula>IF(AK61="",TRUE,FALSE)</formula>
    </cfRule>
  </conditionalFormatting>
  <conditionalFormatting sqref="Z1:AM1">
    <cfRule type="expression" dxfId="58" priority="8">
      <formula>IF(Z1&lt;&gt;"",TRUE,FALSE)</formula>
    </cfRule>
  </conditionalFormatting>
  <conditionalFormatting sqref="AK40:AM40">
    <cfRule type="expression" dxfId="57" priority="6">
      <formula>AK40=""</formula>
    </cfRule>
  </conditionalFormatting>
  <conditionalFormatting sqref="AK41:AM41">
    <cfRule type="expression" dxfId="56" priority="5">
      <formula>AK41=""</formula>
    </cfRule>
  </conditionalFormatting>
  <conditionalFormatting sqref="AK42:AM42">
    <cfRule type="expression" dxfId="55" priority="4">
      <formula>AK42=""</formula>
    </cfRule>
  </conditionalFormatting>
  <conditionalFormatting sqref="AK43:AM43">
    <cfRule type="expression" dxfId="54" priority="3">
      <formula>AK43=""</formula>
    </cfRule>
  </conditionalFormatting>
  <conditionalFormatting sqref="AK44:AM44">
    <cfRule type="expression" dxfId="53" priority="2">
      <formula>AK44=""</formula>
    </cfRule>
  </conditionalFormatting>
  <conditionalFormatting sqref="AD20:AM20">
    <cfRule type="expression" dxfId="52" priority="1">
      <formula>IF(TRIM(AD20)="",TRUE,FALSE)</formula>
    </cfRule>
  </conditionalFormatting>
  <dataValidations count="13">
    <dataValidation type="list" allowBlank="1" showInputMessage="1" showErrorMessage="1" errorTitle="申請添付書類：省エネ対策の取組確認書類" error="※病院・有床診療所のみ_x000a_省エネ対策の取組確認書類「省エネ対策の取組に係る評価表」を添付した場合はプルダウンリストから○を選んでください。" sqref="AK43:AM43">
      <formula1>"○"</formula1>
    </dataValidation>
    <dataValidation type="list" allowBlank="1" showInputMessage="1" showErrorMessage="1" errorTitle="申請添付書類：支給要件確認書類" error="※施術所・助産所・歯科技工所のみ_x000a_支給要件確認書類を添付した場合はプルダウンリストから○を選んでください。" sqref="AK42:AM42">
      <formula1>"○"</formula1>
    </dataValidation>
    <dataValidation type="list" allowBlank="1" showInputMessage="1" showErrorMessage="1" errorTitle="申請添付書類：光熱水費等の算出根拠書類" error="光熱水費等の算出根拠書類（確定申告書、決算書等）を添付した場合はプルダウンリストから○を選んでください" sqref="AK41:AM41">
      <formula1>"○"</formula1>
    </dataValidation>
    <dataValidation type="list" allowBlank="1" showInputMessage="1" showErrorMessage="1" errorTitle="申請添付書類：振込先口座の通帳の写し" error="振込先口座の通帳の写しを添付した場合はプルダウンリストから○を選んでください。" sqref="AK40:AM40">
      <formula1>"○"</formula1>
    </dataValidation>
    <dataValidation type="list" allowBlank="1" showInputMessage="1" showErrorMessage="1" errorTitle="申請添付書類：給食実施状況確認書類" error="※幼保施設のみ_x000a_給食実施状況確認書類を添付した場合はプルダウンリストから○を選んでください。" sqref="AK44:AM44">
      <formula1>"○"</formula1>
    </dataValidation>
    <dataValidation type="textLength" imeMode="halfAlpha" operator="equal" allowBlank="1" showInputMessage="1" showErrorMessage="1" errorTitle="口座番号" error="7桁の口座番号を入力してください。" sqref="L36:T36">
      <formula1>7</formula1>
    </dataValidation>
    <dataValidation type="textLength" imeMode="halfAlpha" operator="equal" allowBlank="1" showInputMessage="1" showErrorMessage="1" errorTitle="支店コード" error="3桁の支店コードを入力してください。_x000a_例　常陽銀行 県庁支店の場合　033" sqref="AF33:AM33">
      <formula1>3</formula1>
    </dataValidation>
    <dataValidation type="textLength" imeMode="halfAlpha" operator="equal" allowBlank="1" showInputMessage="1" showErrorMessage="1" errorTitle="金融機関コード" error="4桁の金融機関コードを入力してください。_x000a_例　常陽銀行の場合　0130" sqref="L33:T33">
      <formula1>4</formula1>
    </dataValidation>
    <dataValidation imeMode="fullKatakana" allowBlank="1" showInputMessage="1" showErrorMessage="1" sqref="L34:AM34 L12:AM12"/>
    <dataValidation imeMode="halfAlpha" allowBlank="1" showInputMessage="1" showErrorMessage="1" sqref="P15:AM15 P20:X20 AG6:AH6 AJ6:AK6 AF37:AM37 AD6:AE6 AD20:AM20"/>
    <dataValidation imeMode="hiragana" allowBlank="1" showInputMessage="1" showErrorMessage="1" sqref="L35:AM35 P14:X14 AD14:AM14 L16:AM16 P19:X19 AD19:AM19 L32:T32 AF32:AM32 L13:AM13"/>
    <dataValidation type="list" allowBlank="1" showInputMessage="1" showErrorMessage="1" sqref="AF36:AM36">
      <formula1>"普通,当座"</formula1>
    </dataValidation>
    <dataValidation type="list" allowBlank="1" showInputMessage="1" showErrorMessage="1" sqref="U37:W37 AK61">
      <formula1>"　,〇"</formula1>
    </dataValidation>
  </dataValidations>
  <pageMargins left="0.78740157480314965" right="0.78740157480314965" top="0.59055118110236227" bottom="0.59055118110236227" header="0.39370078740157483" footer="0.39370078740157483"/>
  <pageSetup paperSize="9" scale="95" fitToHeight="0" orientation="portrait"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3"/>
  <sheetViews>
    <sheetView view="pageBreakPreview" zoomScaleNormal="100" zoomScaleSheetLayoutView="100" workbookViewId="0">
      <pane ySplit="3" topLeftCell="A4" activePane="bottomLeft" state="frozen"/>
      <selection activeCell="A13" sqref="A13:K13"/>
      <selection pane="bottomLeft" activeCell="E9" sqref="E9"/>
    </sheetView>
  </sheetViews>
  <sheetFormatPr defaultColWidth="9" defaultRowHeight="18.75"/>
  <cols>
    <col min="1" max="1" width="4.125" style="17" customWidth="1"/>
    <col min="2" max="2" width="24" style="17" customWidth="1"/>
    <col min="3" max="3" width="11" style="17" bestFit="1" customWidth="1"/>
    <col min="4" max="5" width="40.625" style="17" customWidth="1"/>
    <col min="6" max="6" width="19.125" style="17" bestFit="1" customWidth="1"/>
    <col min="7" max="8" width="12.125" style="17" customWidth="1"/>
    <col min="9" max="9" width="10.5" style="26" bestFit="1" customWidth="1"/>
    <col min="10" max="10" width="9" style="26" bestFit="1" customWidth="1"/>
    <col min="11" max="12" width="9" style="27" bestFit="1" customWidth="1"/>
    <col min="13" max="13" width="11" style="27" bestFit="1" customWidth="1"/>
    <col min="14" max="14" width="13" style="27" bestFit="1" customWidth="1"/>
    <col min="15" max="15" width="11" style="26" bestFit="1" customWidth="1"/>
    <col min="16" max="16" width="13" style="27" bestFit="1" customWidth="1"/>
    <col min="17" max="17" width="10.375" style="27" bestFit="1" customWidth="1"/>
    <col min="18" max="18" width="10.375" style="27" customWidth="1"/>
    <col min="19" max="19" width="10.625" style="26" customWidth="1"/>
    <col min="20" max="20" width="9" style="26" bestFit="1" customWidth="1"/>
    <col min="21" max="21" width="9" style="28" bestFit="1" customWidth="1"/>
    <col min="22" max="22" width="35.125" style="17" customWidth="1"/>
    <col min="23" max="23" width="10.625" style="17" bestFit="1" customWidth="1"/>
    <col min="24" max="24" width="12.625" style="17" customWidth="1"/>
    <col min="25" max="25" width="10.625" style="17" bestFit="1" customWidth="1"/>
    <col min="26" max="28" width="12.625" style="17" customWidth="1"/>
    <col min="29" max="29" width="10.625" style="17" bestFit="1" customWidth="1"/>
    <col min="30" max="30" width="12.625" style="17" customWidth="1"/>
    <col min="31" max="31" width="15.375" style="17" bestFit="1" customWidth="1"/>
    <col min="32" max="32" width="11" style="17" bestFit="1" customWidth="1"/>
    <col min="33" max="33" width="9" style="17" customWidth="1"/>
    <col min="34" max="16384" width="9" style="17"/>
  </cols>
  <sheetData>
    <row r="1" spans="1:32" ht="23.1" customHeight="1">
      <c r="A1" s="226" t="s">
        <v>93</v>
      </c>
      <c r="B1" s="226"/>
      <c r="C1" s="61"/>
      <c r="D1" s="61"/>
      <c r="E1" s="61"/>
      <c r="F1" s="61"/>
      <c r="G1" s="61"/>
      <c r="H1" s="61"/>
      <c r="I1" s="40"/>
      <c r="J1" s="40"/>
      <c r="K1" s="40"/>
      <c r="L1" s="40"/>
      <c r="M1" s="40"/>
      <c r="N1" s="40"/>
      <c r="O1" s="40"/>
      <c r="P1" s="40"/>
      <c r="Q1" s="40"/>
      <c r="R1" s="40"/>
      <c r="S1" s="40"/>
      <c r="T1" s="39">
        <f>SUM($T$2:$U$2)</f>
        <v>0</v>
      </c>
      <c r="U1" s="17"/>
    </row>
    <row r="2" spans="1:32" ht="23.1" customHeight="1" thickBot="1">
      <c r="A2" s="18"/>
      <c r="B2" s="19"/>
      <c r="C2" s="16"/>
      <c r="D2" s="20"/>
      <c r="I2" s="28">
        <f>$T$2</f>
        <v>0</v>
      </c>
      <c r="J2" s="227"/>
      <c r="K2" s="227"/>
      <c r="L2" s="228" t="s">
        <v>159</v>
      </c>
      <c r="M2" s="228"/>
      <c r="N2" s="229" t="s">
        <v>160</v>
      </c>
      <c r="O2" s="229"/>
      <c r="P2" s="118"/>
      <c r="Q2" s="118"/>
      <c r="R2" s="118"/>
      <c r="S2" s="17"/>
      <c r="T2" s="39">
        <f>SUM($T$4:$T$153)</f>
        <v>0</v>
      </c>
      <c r="U2" s="39">
        <f>SUM($U$4:$U$153)</f>
        <v>0</v>
      </c>
    </row>
    <row r="3" spans="1:32" ht="56.25" customHeight="1" thickBot="1">
      <c r="A3" s="45" t="s">
        <v>27</v>
      </c>
      <c r="B3" s="54" t="s">
        <v>94</v>
      </c>
      <c r="C3" s="54" t="s">
        <v>24</v>
      </c>
      <c r="D3" s="54" t="s">
        <v>96</v>
      </c>
      <c r="E3" s="46" t="s">
        <v>31</v>
      </c>
      <c r="F3" s="92" t="s">
        <v>110</v>
      </c>
      <c r="G3" s="106" t="s">
        <v>263</v>
      </c>
      <c r="H3" s="106" t="s">
        <v>264</v>
      </c>
      <c r="I3" s="119" t="s">
        <v>257</v>
      </c>
      <c r="J3" s="47" t="s">
        <v>259</v>
      </c>
      <c r="K3" s="48" t="s">
        <v>260</v>
      </c>
      <c r="L3" s="48" t="s">
        <v>98</v>
      </c>
      <c r="M3" s="50" t="s">
        <v>99</v>
      </c>
      <c r="N3" s="48" t="s">
        <v>144</v>
      </c>
      <c r="O3" s="51" t="s">
        <v>230</v>
      </c>
      <c r="P3" s="52" t="s">
        <v>146</v>
      </c>
      <c r="Q3" s="53" t="s">
        <v>237</v>
      </c>
      <c r="R3" s="90" t="s">
        <v>256</v>
      </c>
      <c r="S3" s="58" t="s">
        <v>25</v>
      </c>
      <c r="T3" s="49" t="s">
        <v>107</v>
      </c>
      <c r="U3" s="49" t="s">
        <v>261</v>
      </c>
      <c r="X3" s="16"/>
      <c r="Z3" s="16"/>
      <c r="AA3" s="16"/>
      <c r="AB3" s="16"/>
      <c r="AD3" s="16"/>
    </row>
    <row r="4" spans="1:32" ht="23.1" customHeight="1" thickTop="1">
      <c r="A4" s="57">
        <v>1</v>
      </c>
      <c r="B4" s="129"/>
      <c r="C4" s="129"/>
      <c r="D4" s="129"/>
      <c r="E4" s="129"/>
      <c r="F4" s="129"/>
      <c r="G4" s="130"/>
      <c r="H4" s="130"/>
      <c r="I4" s="131"/>
      <c r="J4" s="132"/>
      <c r="K4" s="133"/>
      <c r="L4" s="134"/>
      <c r="M4" s="135"/>
      <c r="N4" s="247"/>
      <c r="O4" s="62">
        <f>IF(C4="その他※対象外", 0, ROUNDDOWN(SUM(T4:U4) * 0.041 * IF(OR($D4="病院", $D4="有床診療所"), $N4, 0.5) * IF(H4="○", 0.5, 1), -3))</f>
        <v>0</v>
      </c>
      <c r="P4" s="250"/>
      <c r="Q4" s="63">
        <f>IF(OR(ISERROR(INDEX(食材料費等!$B:$B,MATCH($D4,食材料費等!$A:$A,0))), P4=0, P4=""), 0, P4 * INDEX(食材料費等!$B:$B, MATCH($D4,食材料費等!$A:$A, 0)) * IF(H4="○", IF(OR($D4="病院",$D4="有床診療所"),3/5,0.5),1))</f>
        <v>0</v>
      </c>
      <c r="R4" s="93" t="str">
        <f xml:space="preserve"> IF(ISNUMBER(MATCH(D4,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 0.5, 1), "")</f>
        <v/>
      </c>
      <c r="S4" s="113">
        <f>SUM(O4,Q4,R4)</f>
        <v>0</v>
      </c>
      <c r="T4" s="39">
        <f>IF(AND($L4&lt;&gt;"",$M4&lt;&gt;""),$I4*$M4/$L4,IF($I4&lt;&gt;"",$I4,0))</f>
        <v>0</v>
      </c>
      <c r="U4" s="39">
        <f>IF(AND($L4&lt;&gt;"",$M4&lt;&gt;""),SUM($J4:$K4)/1.041*6*$M4/$L4,IF(OR($I4=0,$I4=""),SUM($J4:$K4)/1.041*6,0))</f>
        <v>0</v>
      </c>
      <c r="V4" s="13" t="s">
        <v>100</v>
      </c>
      <c r="W4" s="225" t="s">
        <v>238</v>
      </c>
      <c r="X4" s="225"/>
      <c r="Y4" s="225" t="s">
        <v>161</v>
      </c>
      <c r="Z4" s="225"/>
      <c r="AA4" s="95" t="s">
        <v>262</v>
      </c>
      <c r="AB4" s="95"/>
      <c r="AC4" s="225" t="s">
        <v>25</v>
      </c>
      <c r="AD4" s="225"/>
      <c r="AE4" s="21" t="s">
        <v>92</v>
      </c>
      <c r="AF4" s="116">
        <f>COUNTA(B4:B153)+ROW($B$3)-3</f>
        <v>0</v>
      </c>
    </row>
    <row r="5" spans="1:32" ht="23.1" customHeight="1">
      <c r="A5" s="55">
        <v>2</v>
      </c>
      <c r="B5" s="136"/>
      <c r="C5" s="136"/>
      <c r="D5" s="136"/>
      <c r="E5" s="136"/>
      <c r="F5" s="136"/>
      <c r="G5" s="130"/>
      <c r="H5" s="130"/>
      <c r="I5" s="137"/>
      <c r="J5" s="138"/>
      <c r="K5" s="139"/>
      <c r="L5" s="140"/>
      <c r="M5" s="141"/>
      <c r="N5" s="248"/>
      <c r="O5" s="109">
        <f t="shared" ref="O5:O68" si="0">IF(C5="その他※対象外", 0, ROUNDDOWN(SUM(T5:U5) * 0.041 * IF(OR($D5="病院", $D5="有床診療所"), $N5, 0.5) * IF(H5="○", 0.5, 1), -3))</f>
        <v>0</v>
      </c>
      <c r="P5" s="251"/>
      <c r="Q5" s="115">
        <f>IF(OR(ISERROR(INDEX(食材料費等!$B:$B,MATCH($D5,食材料費等!$A:$A,0))), P5=0, P5=""), 0, P5 * INDEX(食材料費等!$B:$B, MATCH($D5,食材料費等!$A:$A, 0)) * IF(H5="○", IF(OR($D5="病院",$D5="有床診療所"),3/5,0.5),1))</f>
        <v>0</v>
      </c>
      <c r="R5" s="94" t="str">
        <f xml:space="preserve"> IF(ISNUMBER(MATCH(D5,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 0.5, 1), "")</f>
        <v/>
      </c>
      <c r="S5" s="114">
        <f t="shared" ref="S5:S68" si="1">SUM(O5,Q5,R5)</f>
        <v>0</v>
      </c>
      <c r="T5" s="39">
        <f t="shared" ref="T5:T68" si="2">IF(AND($L5&lt;&gt;"",$M5&lt;&gt;""),$I5*$M5/$L5,IF($I5&lt;&gt;"",$I5,0))</f>
        <v>0</v>
      </c>
      <c r="U5" s="39">
        <f t="shared" ref="U5:U68" si="3">IF(AND($L5&lt;&gt;"",$M5&lt;&gt;""),SUM($J5:$K5)/1.041*6*$M5/$L5,IF(OR($I5=0,$I5=""),SUM($J5:$K5)/1.041*6,0))</f>
        <v>0</v>
      </c>
      <c r="V5" s="30" t="s">
        <v>74</v>
      </c>
      <c r="W5" s="31">
        <f>COUNTIFS($C:$C,$V5,$O:$O,"&gt;0")</f>
        <v>0</v>
      </c>
      <c r="X5" s="32">
        <f>SUMIF($C:$C,$V5,$O:$O)</f>
        <v>0</v>
      </c>
      <c r="Y5" s="31">
        <f>COUNTIFS($C:$C,$V5,$Q:$Q,"&gt;0")</f>
        <v>0</v>
      </c>
      <c r="Z5" s="32">
        <f>SUMIF($C:$C,$V5,$Q:$Q)</f>
        <v>0</v>
      </c>
      <c r="AA5" s="96">
        <f>COUNTIFS($C:$C,$V5,$R:$R,"&gt;0")</f>
        <v>0</v>
      </c>
      <c r="AB5" s="32">
        <f>SUMIF($C:$C,$V5,$R:$R)</f>
        <v>0</v>
      </c>
      <c r="AC5" s="31">
        <f>COUNTIFS($C:$C,$V5,$S:$S,"&gt;0")</f>
        <v>0</v>
      </c>
      <c r="AD5" s="32">
        <f>SUMIF($C:$C,$V5,$S:$S)</f>
        <v>0</v>
      </c>
      <c r="AE5" s="14" t="s">
        <v>84</v>
      </c>
      <c r="AF5" s="15" t="str">
        <f>IF($AD$9=0,"",INDEX($V$5:$V$8,MATCH(MAX($AD$5:$AD$8),$AD$5:$AD$8,0)))</f>
        <v/>
      </c>
    </row>
    <row r="6" spans="1:32" ht="23.1" customHeight="1">
      <c r="A6" s="55">
        <v>3</v>
      </c>
      <c r="B6" s="136"/>
      <c r="C6" s="136"/>
      <c r="D6" s="136"/>
      <c r="E6" s="136"/>
      <c r="F6" s="136"/>
      <c r="G6" s="130"/>
      <c r="H6" s="130"/>
      <c r="I6" s="137"/>
      <c r="J6" s="138"/>
      <c r="K6" s="139"/>
      <c r="L6" s="140"/>
      <c r="M6" s="141"/>
      <c r="N6" s="248"/>
      <c r="O6" s="109">
        <f t="shared" si="0"/>
        <v>0</v>
      </c>
      <c r="P6" s="251"/>
      <c r="Q6" s="115">
        <f>IF(OR(ISERROR(INDEX(食材料費等!$B:$B,MATCH($D6,食材料費等!$A:$A,0))), P6=0, P6=""), 0, P6 * INDEX(食材料費等!$B:$B, MATCH($D6,食材料費等!$A:$A, 0)) * IF(H6="○", IF(OR($D6="病院",$D6="有床診療所"),3/5,0.5),1))</f>
        <v>0</v>
      </c>
      <c r="R6" s="94" t="str">
        <f xml:space="preserve"> IF(ISNUMBER(MATCH(D6,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 0.5, 1), "")</f>
        <v/>
      </c>
      <c r="S6" s="114">
        <f t="shared" si="1"/>
        <v>0</v>
      </c>
      <c r="T6" s="39">
        <f t="shared" si="2"/>
        <v>0</v>
      </c>
      <c r="U6" s="39">
        <f t="shared" si="3"/>
        <v>0</v>
      </c>
      <c r="V6" s="33" t="s">
        <v>26</v>
      </c>
      <c r="W6" s="34">
        <f>COUNTIFS($C:$C,$V6,$O:$O,"&gt;0")</f>
        <v>0</v>
      </c>
      <c r="X6" s="35">
        <f>SUMIF($C:$C,$V6,$O:$O)</f>
        <v>0</v>
      </c>
      <c r="Y6" s="34">
        <f>COUNTIFS($C:$C,$V6,$Q:$Q,"&gt;0")</f>
        <v>0</v>
      </c>
      <c r="Z6" s="35">
        <f>SUMIF($C:$C,$V6,$Q:$Q)</f>
        <v>0</v>
      </c>
      <c r="AA6" s="97">
        <f>COUNTIFS($C:$C,$V6,$R:$R,"&gt;0")</f>
        <v>0</v>
      </c>
      <c r="AB6" s="35">
        <f>SUMIF($C:$C,$V6,$R:$R)</f>
        <v>0</v>
      </c>
      <c r="AC6" s="34">
        <f>COUNTIFS($C:$C,$V6,$S:$S,"&gt;0")</f>
        <v>0</v>
      </c>
      <c r="AD6" s="35">
        <f>SUMIF($C:$C,$V6,$S:$S)</f>
        <v>0</v>
      </c>
      <c r="AE6" s="14" t="s">
        <v>85</v>
      </c>
      <c r="AF6" s="29" t="str">
        <f>IF($AF$5="","",INDEX(プルダウン一覧!$G:$G,MATCH($AF$5,プルダウン一覧!$F:$F,0)))</f>
        <v/>
      </c>
    </row>
    <row r="7" spans="1:32" ht="23.1" customHeight="1">
      <c r="A7" s="55">
        <v>4</v>
      </c>
      <c r="B7" s="136"/>
      <c r="C7" s="136"/>
      <c r="D7" s="136"/>
      <c r="E7" s="136"/>
      <c r="F7" s="136"/>
      <c r="G7" s="130"/>
      <c r="H7" s="130"/>
      <c r="I7" s="137"/>
      <c r="J7" s="138"/>
      <c r="K7" s="139"/>
      <c r="L7" s="140"/>
      <c r="M7" s="141"/>
      <c r="N7" s="248"/>
      <c r="O7" s="109">
        <f t="shared" si="0"/>
        <v>0</v>
      </c>
      <c r="P7" s="251"/>
      <c r="Q7" s="115">
        <f>IF(OR(ISERROR(INDEX(食材料費等!$B:$B,MATCH($D7,食材料費等!$A:$A,0))), P7=0, P7=""), 0, P7 * INDEX(食材料費等!$B:$B, MATCH($D7,食材料費等!$A:$A, 0)) * IF(H7="○", IF(OR($D7="病院",$D7="有床診療所"),3/5,0.5),1))</f>
        <v>0</v>
      </c>
      <c r="R7" s="94" t="str">
        <f xml:space="preserve"> IF(ISNUMBER(MATCH(D7,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 0.5, 1), "")</f>
        <v/>
      </c>
      <c r="S7" s="114">
        <f t="shared" si="1"/>
        <v>0</v>
      </c>
      <c r="T7" s="39">
        <f t="shared" si="2"/>
        <v>0</v>
      </c>
      <c r="U7" s="39">
        <f t="shared" si="3"/>
        <v>0</v>
      </c>
      <c r="V7" s="33" t="s">
        <v>29</v>
      </c>
      <c r="W7" s="34">
        <f>COUNTIFS($C:$C,$V7,$O:$O,"&gt;0")</f>
        <v>0</v>
      </c>
      <c r="X7" s="35">
        <f>SUMIF($C:$C,$V7,$O:$O)</f>
        <v>0</v>
      </c>
      <c r="Y7" s="34">
        <f>COUNTIFS($C:$C,$V7,$Q:$Q,"&gt;0")</f>
        <v>0</v>
      </c>
      <c r="Z7" s="35">
        <f>SUMIF($C:$C,$V7,$Q:$Q)</f>
        <v>0</v>
      </c>
      <c r="AA7" s="97">
        <f>COUNTIFS($C:$C,$V7,$R:$R,"&gt;0")</f>
        <v>0</v>
      </c>
      <c r="AB7" s="35">
        <f>SUMIF($C:$C,$V7,$R:$R)</f>
        <v>0</v>
      </c>
      <c r="AC7" s="34">
        <f>COUNTIFS($C:$C,$V7,$S:$S,"&gt;0")</f>
        <v>0</v>
      </c>
      <c r="AD7" s="35">
        <f>SUMIF($C:$C,$V7,$S:$S)</f>
        <v>0</v>
      </c>
      <c r="AE7" s="22"/>
    </row>
    <row r="8" spans="1:32" ht="23.1" customHeight="1">
      <c r="A8" s="55">
        <v>5</v>
      </c>
      <c r="B8" s="136"/>
      <c r="C8" s="136"/>
      <c r="D8" s="136"/>
      <c r="E8" s="136"/>
      <c r="F8" s="136"/>
      <c r="G8" s="130"/>
      <c r="H8" s="130"/>
      <c r="I8" s="137"/>
      <c r="J8" s="138"/>
      <c r="K8" s="139"/>
      <c r="L8" s="140"/>
      <c r="M8" s="141"/>
      <c r="N8" s="248"/>
      <c r="O8" s="109">
        <f>IF(C8="その他※対象外", 0, ROUNDDOWN(SUM(T8:U8) * 0.041 * IF(OR($D8="病院", $D8="有床診療所"), $N8, 0.5) * IF(H8="○", 0.5, 1), -3))</f>
        <v>0</v>
      </c>
      <c r="P8" s="251"/>
      <c r="Q8" s="115">
        <f>IF(OR(ISERROR(INDEX(食材料費等!$B:$B,MATCH($D8,食材料費等!$A:$A,0))), P8=0, P8=""), 0, P8 * INDEX(食材料費等!$B:$B, MATCH($D8,食材料費等!$A:$A, 0)) * IF(H8="○", IF(OR($D8="病院",$D8="有床診療所"),3/5,0.5),1))</f>
        <v>0</v>
      </c>
      <c r="R8" s="94" t="str">
        <f xml:space="preserve"> IF(ISNUMBER(MATCH(D8,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 0.5, 1), "")</f>
        <v/>
      </c>
      <c r="S8" s="114">
        <f t="shared" si="1"/>
        <v>0</v>
      </c>
      <c r="T8" s="39">
        <f t="shared" si="2"/>
        <v>0</v>
      </c>
      <c r="U8" s="39">
        <f t="shared" si="3"/>
        <v>0</v>
      </c>
      <c r="V8" s="36" t="s">
        <v>28</v>
      </c>
      <c r="W8" s="37">
        <f>COUNTIFS($C:$C,$V8,$O:$O,"&gt;0")</f>
        <v>0</v>
      </c>
      <c r="X8" s="38">
        <f>SUMIF($C:$C,$V8,$O:$O)</f>
        <v>0</v>
      </c>
      <c r="Y8" s="37">
        <f>COUNTIFS($C:$C,$V8,$Q:$Q,"&gt;0")</f>
        <v>0</v>
      </c>
      <c r="Z8" s="38">
        <f>SUMIF($C:$C,$V8,$Q:$Q)</f>
        <v>0</v>
      </c>
      <c r="AA8" s="98">
        <f>COUNTIFS($C:$C,$V8,$R:$R,"&gt;0")</f>
        <v>0</v>
      </c>
      <c r="AB8" s="99">
        <f>SUMIF($C:$C,$V8,$R:$R)</f>
        <v>0</v>
      </c>
      <c r="AC8" s="37">
        <f>COUNTIFS($C:$C,$V8,$S:$S,"&gt;0")</f>
        <v>0</v>
      </c>
      <c r="AD8" s="38">
        <f>SUMIF($C:$C,$V8,$S:$S)</f>
        <v>0</v>
      </c>
    </row>
    <row r="9" spans="1:32" ht="23.1" customHeight="1">
      <c r="A9" s="55">
        <v>6</v>
      </c>
      <c r="B9" s="136"/>
      <c r="C9" s="136"/>
      <c r="D9" s="136"/>
      <c r="E9" s="136"/>
      <c r="F9" s="136"/>
      <c r="G9" s="130"/>
      <c r="H9" s="130"/>
      <c r="I9" s="137"/>
      <c r="J9" s="138"/>
      <c r="K9" s="139"/>
      <c r="L9" s="140"/>
      <c r="M9" s="141"/>
      <c r="N9" s="248"/>
      <c r="O9" s="109">
        <f t="shared" si="0"/>
        <v>0</v>
      </c>
      <c r="P9" s="251"/>
      <c r="Q9" s="115">
        <f>IF(OR(ISERROR(INDEX(食材料費等!$B:$B,MATCH($D9,食材料費等!$A:$A,0))), P9=0, P9=""), 0, P9 * INDEX(食材料費等!$B:$B, MATCH($D9,食材料費等!$A:$A, 0)) * IF(H9="○", IF(OR($D9="病院",$D9="有床診療所"),3/5,0.5),1))</f>
        <v>0</v>
      </c>
      <c r="R9" s="94" t="str">
        <f xml:space="preserve"> IF(ISNUMBER(MATCH(D9,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 0.5, 1), "")</f>
        <v/>
      </c>
      <c r="S9" s="114">
        <f t="shared" si="1"/>
        <v>0</v>
      </c>
      <c r="T9" s="39">
        <f t="shared" si="2"/>
        <v>0</v>
      </c>
      <c r="U9" s="39">
        <f t="shared" si="3"/>
        <v>0</v>
      </c>
      <c r="V9" s="23" t="s">
        <v>14</v>
      </c>
      <c r="W9" s="24">
        <f t="shared" ref="W9:AD9" si="4">SUM(W5:W8)</f>
        <v>0</v>
      </c>
      <c r="X9" s="25">
        <f t="shared" si="4"/>
        <v>0</v>
      </c>
      <c r="Y9" s="24">
        <f t="shared" si="4"/>
        <v>0</v>
      </c>
      <c r="Z9" s="25">
        <f t="shared" si="4"/>
        <v>0</v>
      </c>
      <c r="AA9" s="102">
        <f>SUM(AA5:AA8)</f>
        <v>0</v>
      </c>
      <c r="AB9" s="103">
        <f>SUM(AB5:AB8)</f>
        <v>0</v>
      </c>
      <c r="AC9" s="24">
        <f t="shared" si="4"/>
        <v>0</v>
      </c>
      <c r="AD9" s="25">
        <f t="shared" si="4"/>
        <v>0</v>
      </c>
    </row>
    <row r="10" spans="1:32" ht="23.1" customHeight="1">
      <c r="A10" s="55">
        <v>7</v>
      </c>
      <c r="B10" s="136"/>
      <c r="C10" s="136"/>
      <c r="D10" s="136"/>
      <c r="E10" s="136"/>
      <c r="F10" s="136"/>
      <c r="G10" s="130"/>
      <c r="H10" s="130"/>
      <c r="I10" s="137"/>
      <c r="J10" s="138"/>
      <c r="K10" s="139"/>
      <c r="L10" s="140"/>
      <c r="M10" s="141"/>
      <c r="N10" s="248"/>
      <c r="O10" s="109">
        <f t="shared" si="0"/>
        <v>0</v>
      </c>
      <c r="P10" s="251"/>
      <c r="Q10" s="115">
        <f>IF(OR(ISERROR(INDEX(食材料費等!$B:$B,MATCH($D10,食材料費等!$A:$A,0))), P10=0, P10=""), 0, P10 * INDEX(食材料費等!$B:$B, MATCH($D10,食材料費等!$A:$A, 0)) * IF(H10="○", IF(OR($D10="病院",$D10="有床診療所"),3/5,0.5),1))</f>
        <v>0</v>
      </c>
      <c r="R10" s="94" t="str">
        <f xml:space="preserve"> IF(ISNUMBER(MATCH(D10,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 0.5, 1), "")</f>
        <v/>
      </c>
      <c r="S10" s="114">
        <f t="shared" si="1"/>
        <v>0</v>
      </c>
      <c r="T10" s="39">
        <f t="shared" si="2"/>
        <v>0</v>
      </c>
      <c r="U10" s="39">
        <f t="shared" si="3"/>
        <v>0</v>
      </c>
      <c r="V10" s="30" t="s">
        <v>80</v>
      </c>
      <c r="W10" s="31">
        <f t="shared" ref="W10:W72" si="5">COUNTIFS($D:$D,$V10,$O:$O,"&gt;0")</f>
        <v>0</v>
      </c>
      <c r="X10" s="32">
        <f t="shared" ref="X10:X72" si="6">SUMIF($D:$D,$V10,$O:$O)</f>
        <v>0</v>
      </c>
      <c r="Y10" s="31">
        <f t="shared" ref="Y10:Y72" si="7">COUNTIFS($D:$D,$V10,$Q:$Q,"&gt;0")</f>
        <v>0</v>
      </c>
      <c r="Z10" s="32">
        <f t="shared" ref="Z10:Z72" si="8">SUMIF($D:$D,$V10,$Q:$Q)</f>
        <v>0</v>
      </c>
      <c r="AA10" s="100">
        <f t="shared" ref="AA10:AA72" si="9">COUNTIFS($D:$D,$V10,$R:$R,"&gt;0")</f>
        <v>0</v>
      </c>
      <c r="AB10" s="101">
        <f t="shared" ref="AB10:AB72" si="10">SUMIF($D:$D,$V10,$R:$R)</f>
        <v>0</v>
      </c>
      <c r="AC10" s="31">
        <f t="shared" ref="AC10:AC72" si="11">COUNTIFS($D:$D,$V10,$S:$S,"&gt;0")</f>
        <v>0</v>
      </c>
      <c r="AD10" s="32">
        <f t="shared" ref="AD10:AD72" si="12">SUMIF($D:$D,$V10,$S:$S)</f>
        <v>0</v>
      </c>
    </row>
    <row r="11" spans="1:32" ht="23.1" customHeight="1">
      <c r="A11" s="55">
        <v>8</v>
      </c>
      <c r="B11" s="136"/>
      <c r="C11" s="136"/>
      <c r="D11" s="136"/>
      <c r="E11" s="136"/>
      <c r="F11" s="136"/>
      <c r="G11" s="130"/>
      <c r="H11" s="130"/>
      <c r="I11" s="137"/>
      <c r="J11" s="138"/>
      <c r="K11" s="139"/>
      <c r="L11" s="140"/>
      <c r="M11" s="141"/>
      <c r="N11" s="248"/>
      <c r="O11" s="109">
        <f t="shared" si="0"/>
        <v>0</v>
      </c>
      <c r="P11" s="251"/>
      <c r="Q11" s="115">
        <f>IF(OR(ISERROR(INDEX(食材料費等!$B:$B,MATCH($D11,食材料費等!$A:$A,0))), P11=0, P11=""), 0, P11 * INDEX(食材料費等!$B:$B, MATCH($D11,食材料費等!$A:$A, 0)) * IF(H11="○", IF(OR($D11="病院",$D11="有床診療所"),3/5,0.5),1))</f>
        <v>0</v>
      </c>
      <c r="R11" s="94" t="str">
        <f xml:space="preserve"> IF(ISNUMBER(MATCH(D11,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 0.5, 1), "")</f>
        <v/>
      </c>
      <c r="S11" s="114">
        <f t="shared" si="1"/>
        <v>0</v>
      </c>
      <c r="T11" s="39">
        <f t="shared" si="2"/>
        <v>0</v>
      </c>
      <c r="U11" s="39">
        <f t="shared" si="3"/>
        <v>0</v>
      </c>
      <c r="V11" s="33" t="s">
        <v>106</v>
      </c>
      <c r="W11" s="34">
        <f t="shared" si="5"/>
        <v>0</v>
      </c>
      <c r="X11" s="35">
        <f t="shared" si="6"/>
        <v>0</v>
      </c>
      <c r="Y11" s="34">
        <f t="shared" si="7"/>
        <v>0</v>
      </c>
      <c r="Z11" s="35">
        <f t="shared" si="8"/>
        <v>0</v>
      </c>
      <c r="AA11" s="34">
        <f t="shared" si="9"/>
        <v>0</v>
      </c>
      <c r="AB11" s="35">
        <f t="shared" si="10"/>
        <v>0</v>
      </c>
      <c r="AC11" s="34">
        <f t="shared" si="11"/>
        <v>0</v>
      </c>
      <c r="AD11" s="35">
        <f t="shared" si="12"/>
        <v>0</v>
      </c>
    </row>
    <row r="12" spans="1:32" ht="23.1" customHeight="1">
      <c r="A12" s="55">
        <v>9</v>
      </c>
      <c r="B12" s="136"/>
      <c r="C12" s="136"/>
      <c r="D12" s="136"/>
      <c r="E12" s="136"/>
      <c r="F12" s="136"/>
      <c r="G12" s="130"/>
      <c r="H12" s="130"/>
      <c r="I12" s="137"/>
      <c r="J12" s="138"/>
      <c r="K12" s="139"/>
      <c r="L12" s="140"/>
      <c r="M12" s="141"/>
      <c r="N12" s="248"/>
      <c r="O12" s="109">
        <f t="shared" si="0"/>
        <v>0</v>
      </c>
      <c r="P12" s="251"/>
      <c r="Q12" s="115">
        <f>IF(OR(ISERROR(INDEX(食材料費等!$B:$B,MATCH($D12,食材料費等!$A:$A,0))), P12=0, P12=""), 0, P12 * INDEX(食材料費等!$B:$B, MATCH($D12,食材料費等!$A:$A, 0)) * IF(H12="○", IF(OR($D12="病院",$D12="有床診療所"),3/5,0.5),1))</f>
        <v>0</v>
      </c>
      <c r="R12" s="94" t="str">
        <f xml:space="preserve"> IF(ISNUMBER(MATCH(D12,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 0.5, 1), "")</f>
        <v/>
      </c>
      <c r="S12" s="114">
        <f t="shared" si="1"/>
        <v>0</v>
      </c>
      <c r="T12" s="39">
        <f t="shared" si="2"/>
        <v>0</v>
      </c>
      <c r="U12" s="39">
        <f t="shared" si="3"/>
        <v>0</v>
      </c>
      <c r="V12" s="33" t="s">
        <v>79</v>
      </c>
      <c r="W12" s="34">
        <f t="shared" si="5"/>
        <v>0</v>
      </c>
      <c r="X12" s="35">
        <f t="shared" si="6"/>
        <v>0</v>
      </c>
      <c r="Y12" s="34">
        <f t="shared" si="7"/>
        <v>0</v>
      </c>
      <c r="Z12" s="35">
        <f t="shared" si="8"/>
        <v>0</v>
      </c>
      <c r="AA12" s="34">
        <f t="shared" si="9"/>
        <v>0</v>
      </c>
      <c r="AB12" s="35">
        <f t="shared" si="10"/>
        <v>0</v>
      </c>
      <c r="AC12" s="34">
        <f t="shared" si="11"/>
        <v>0</v>
      </c>
      <c r="AD12" s="35">
        <f t="shared" si="12"/>
        <v>0</v>
      </c>
    </row>
    <row r="13" spans="1:32" ht="23.1" customHeight="1">
      <c r="A13" s="55">
        <v>10</v>
      </c>
      <c r="B13" s="136"/>
      <c r="C13" s="136"/>
      <c r="D13" s="136"/>
      <c r="E13" s="136"/>
      <c r="F13" s="136"/>
      <c r="G13" s="130"/>
      <c r="H13" s="130"/>
      <c r="I13" s="137"/>
      <c r="J13" s="138"/>
      <c r="K13" s="139"/>
      <c r="L13" s="140"/>
      <c r="M13" s="141"/>
      <c r="N13" s="248"/>
      <c r="O13" s="109">
        <f t="shared" si="0"/>
        <v>0</v>
      </c>
      <c r="P13" s="251"/>
      <c r="Q13" s="115">
        <f>IF(OR(ISERROR(INDEX(食材料費等!$B:$B,MATCH($D13,食材料費等!$A:$A,0))), P13=0, P13=""), 0, P13 * INDEX(食材料費等!$B:$B, MATCH($D13,食材料費等!$A:$A, 0)) * IF(H13="○", IF(OR($D13="病院",$D13="有床診療所"),3/5,0.5),1))</f>
        <v>0</v>
      </c>
      <c r="R13" s="94" t="str">
        <f xml:space="preserve"> IF(ISNUMBER(MATCH(D13,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 0.5, 1), "")</f>
        <v/>
      </c>
      <c r="S13" s="114">
        <f t="shared" si="1"/>
        <v>0</v>
      </c>
      <c r="T13" s="39">
        <f t="shared" si="2"/>
        <v>0</v>
      </c>
      <c r="U13" s="39">
        <f t="shared" si="3"/>
        <v>0</v>
      </c>
      <c r="V13" s="33" t="s">
        <v>95</v>
      </c>
      <c r="W13" s="34">
        <f t="shared" si="5"/>
        <v>0</v>
      </c>
      <c r="X13" s="35">
        <f t="shared" si="6"/>
        <v>0</v>
      </c>
      <c r="Y13" s="34">
        <f t="shared" si="7"/>
        <v>0</v>
      </c>
      <c r="Z13" s="35">
        <f t="shared" si="8"/>
        <v>0</v>
      </c>
      <c r="AA13" s="34">
        <f t="shared" si="9"/>
        <v>0</v>
      </c>
      <c r="AB13" s="35">
        <f t="shared" si="10"/>
        <v>0</v>
      </c>
      <c r="AC13" s="34">
        <f t="shared" si="11"/>
        <v>0</v>
      </c>
      <c r="AD13" s="35">
        <f t="shared" si="12"/>
        <v>0</v>
      </c>
    </row>
    <row r="14" spans="1:32" ht="23.1" customHeight="1">
      <c r="A14" s="55">
        <v>11</v>
      </c>
      <c r="B14" s="136"/>
      <c r="C14" s="136"/>
      <c r="D14" s="136"/>
      <c r="E14" s="136"/>
      <c r="F14" s="136"/>
      <c r="G14" s="130"/>
      <c r="H14" s="130"/>
      <c r="I14" s="137"/>
      <c r="J14" s="138"/>
      <c r="K14" s="139"/>
      <c r="L14" s="140"/>
      <c r="M14" s="141"/>
      <c r="N14" s="248"/>
      <c r="O14" s="109">
        <f t="shared" si="0"/>
        <v>0</v>
      </c>
      <c r="P14" s="251"/>
      <c r="Q14" s="115">
        <f>IF(OR(ISERROR(INDEX(食材料費等!$B:$B,MATCH($D14,食材料費等!$A:$A,0))), P14=0, P14=""), 0, P14 * INDEX(食材料費等!$B:$B, MATCH($D14,食材料費等!$A:$A, 0)) * IF(H14="○", IF(OR($D14="病院",$D14="有床診療所"),3/5,0.5),1))</f>
        <v>0</v>
      </c>
      <c r="R14" s="94" t="str">
        <f xml:space="preserve"> IF(ISNUMBER(MATCH(D14,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 0.5, 1), "")</f>
        <v/>
      </c>
      <c r="S14" s="114">
        <f t="shared" si="1"/>
        <v>0</v>
      </c>
      <c r="T14" s="39">
        <f t="shared" si="2"/>
        <v>0</v>
      </c>
      <c r="U14" s="39">
        <f t="shared" si="3"/>
        <v>0</v>
      </c>
      <c r="V14" s="33" t="s">
        <v>70</v>
      </c>
      <c r="W14" s="34">
        <f t="shared" si="5"/>
        <v>0</v>
      </c>
      <c r="X14" s="35">
        <f t="shared" si="6"/>
        <v>0</v>
      </c>
      <c r="Y14" s="34">
        <f t="shared" si="7"/>
        <v>0</v>
      </c>
      <c r="Z14" s="35">
        <f t="shared" si="8"/>
        <v>0</v>
      </c>
      <c r="AA14" s="34">
        <f t="shared" si="9"/>
        <v>0</v>
      </c>
      <c r="AB14" s="35">
        <f t="shared" si="10"/>
        <v>0</v>
      </c>
      <c r="AC14" s="34">
        <f t="shared" si="11"/>
        <v>0</v>
      </c>
      <c r="AD14" s="35">
        <f t="shared" si="12"/>
        <v>0</v>
      </c>
    </row>
    <row r="15" spans="1:32" ht="23.1" customHeight="1">
      <c r="A15" s="55">
        <v>12</v>
      </c>
      <c r="B15" s="136"/>
      <c r="C15" s="136"/>
      <c r="D15" s="136"/>
      <c r="E15" s="136"/>
      <c r="F15" s="136"/>
      <c r="G15" s="130"/>
      <c r="H15" s="130"/>
      <c r="I15" s="137"/>
      <c r="J15" s="138"/>
      <c r="K15" s="139"/>
      <c r="L15" s="140"/>
      <c r="M15" s="141"/>
      <c r="N15" s="248"/>
      <c r="O15" s="109">
        <f t="shared" si="0"/>
        <v>0</v>
      </c>
      <c r="P15" s="251"/>
      <c r="Q15" s="115">
        <f>IF(OR(ISERROR(INDEX(食材料費等!$B:$B,MATCH($D15,食材料費等!$A:$A,0))), P15=0, P15=""), 0, P15 * INDEX(食材料費等!$B:$B, MATCH($D15,食材料費等!$A:$A, 0)) * IF(H15="○", IF(OR($D15="病院",$D15="有床診療所"),3/5,0.5),1))</f>
        <v>0</v>
      </c>
      <c r="R15" s="94" t="str">
        <f xml:space="preserve"> IF(ISNUMBER(MATCH(D15,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 0.5, 1), "")</f>
        <v/>
      </c>
      <c r="S15" s="114">
        <f t="shared" si="1"/>
        <v>0</v>
      </c>
      <c r="T15" s="39">
        <f t="shared" si="2"/>
        <v>0</v>
      </c>
      <c r="U15" s="39">
        <f t="shared" si="3"/>
        <v>0</v>
      </c>
      <c r="V15" s="33" t="s">
        <v>71</v>
      </c>
      <c r="W15" s="34">
        <f t="shared" si="5"/>
        <v>0</v>
      </c>
      <c r="X15" s="35">
        <f t="shared" si="6"/>
        <v>0</v>
      </c>
      <c r="Y15" s="34">
        <f t="shared" si="7"/>
        <v>0</v>
      </c>
      <c r="Z15" s="35">
        <f t="shared" si="8"/>
        <v>0</v>
      </c>
      <c r="AA15" s="34">
        <f t="shared" si="9"/>
        <v>0</v>
      </c>
      <c r="AB15" s="35">
        <f t="shared" si="10"/>
        <v>0</v>
      </c>
      <c r="AC15" s="34">
        <f t="shared" si="11"/>
        <v>0</v>
      </c>
      <c r="AD15" s="35">
        <f t="shared" si="12"/>
        <v>0</v>
      </c>
    </row>
    <row r="16" spans="1:32" ht="23.1" customHeight="1">
      <c r="A16" s="55">
        <v>13</v>
      </c>
      <c r="B16" s="136"/>
      <c r="C16" s="136"/>
      <c r="D16" s="136"/>
      <c r="E16" s="136"/>
      <c r="F16" s="136"/>
      <c r="G16" s="130"/>
      <c r="H16" s="130"/>
      <c r="I16" s="137"/>
      <c r="J16" s="138"/>
      <c r="K16" s="139"/>
      <c r="L16" s="140"/>
      <c r="M16" s="141"/>
      <c r="N16" s="248"/>
      <c r="O16" s="109">
        <f t="shared" si="0"/>
        <v>0</v>
      </c>
      <c r="P16" s="251"/>
      <c r="Q16" s="115">
        <f>IF(OR(ISERROR(INDEX(食材料費等!$B:$B,MATCH($D16,食材料費等!$A:$A,0))), P16=0, P16=""), 0, P16 * INDEX(食材料費等!$B:$B, MATCH($D16,食材料費等!$A:$A, 0)) * IF(H16="○", IF(OR($D16="病院",$D16="有床診療所"),3/5,0.5),1))</f>
        <v>0</v>
      </c>
      <c r="R16" s="94" t="str">
        <f xml:space="preserve"> IF(ISNUMBER(MATCH(D16,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IF(H16="○", 0.5, 1), "")</f>
        <v/>
      </c>
      <c r="S16" s="114">
        <f t="shared" si="1"/>
        <v>0</v>
      </c>
      <c r="T16" s="39">
        <f t="shared" si="2"/>
        <v>0</v>
      </c>
      <c r="U16" s="39">
        <f t="shared" si="3"/>
        <v>0</v>
      </c>
      <c r="V16" s="33" t="s">
        <v>69</v>
      </c>
      <c r="W16" s="34">
        <f t="shared" si="5"/>
        <v>0</v>
      </c>
      <c r="X16" s="35">
        <f t="shared" si="6"/>
        <v>0</v>
      </c>
      <c r="Y16" s="34">
        <f t="shared" si="7"/>
        <v>0</v>
      </c>
      <c r="Z16" s="35">
        <f t="shared" si="8"/>
        <v>0</v>
      </c>
      <c r="AA16" s="34">
        <f t="shared" si="9"/>
        <v>0</v>
      </c>
      <c r="AB16" s="35">
        <f t="shared" si="10"/>
        <v>0</v>
      </c>
      <c r="AC16" s="34">
        <f t="shared" si="11"/>
        <v>0</v>
      </c>
      <c r="AD16" s="35">
        <f t="shared" si="12"/>
        <v>0</v>
      </c>
    </row>
    <row r="17" spans="1:30" ht="23.1" customHeight="1">
      <c r="A17" s="55">
        <v>14</v>
      </c>
      <c r="B17" s="136"/>
      <c r="C17" s="136"/>
      <c r="D17" s="136"/>
      <c r="E17" s="136"/>
      <c r="F17" s="136"/>
      <c r="G17" s="130"/>
      <c r="H17" s="130"/>
      <c r="I17" s="137"/>
      <c r="J17" s="138"/>
      <c r="K17" s="139"/>
      <c r="L17" s="140"/>
      <c r="M17" s="141"/>
      <c r="N17" s="248"/>
      <c r="O17" s="109">
        <f t="shared" si="0"/>
        <v>0</v>
      </c>
      <c r="P17" s="251"/>
      <c r="Q17" s="115">
        <f>IF(OR(ISERROR(INDEX(食材料費等!$B:$B,MATCH($D17,食材料費等!$A:$A,0))), P17=0, P17=""), 0, P17 * INDEX(食材料費等!$B:$B, MATCH($D17,食材料費等!$A:$A, 0)) * IF(H17="○", IF(OR($D17="病院",$D17="有床診療所"),3/5,0.5),1))</f>
        <v>0</v>
      </c>
      <c r="R17" s="94" t="str">
        <f xml:space="preserve"> IF(ISNUMBER(MATCH(D17,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IF(H17="○", 0.5, 1), "")</f>
        <v/>
      </c>
      <c r="S17" s="114">
        <f t="shared" si="1"/>
        <v>0</v>
      </c>
      <c r="T17" s="39">
        <f t="shared" si="2"/>
        <v>0</v>
      </c>
      <c r="U17" s="39">
        <f t="shared" si="3"/>
        <v>0</v>
      </c>
      <c r="V17" s="33" t="s">
        <v>82</v>
      </c>
      <c r="W17" s="34">
        <f t="shared" si="5"/>
        <v>0</v>
      </c>
      <c r="X17" s="35">
        <f t="shared" si="6"/>
        <v>0</v>
      </c>
      <c r="Y17" s="34">
        <f t="shared" si="7"/>
        <v>0</v>
      </c>
      <c r="Z17" s="35">
        <f t="shared" si="8"/>
        <v>0</v>
      </c>
      <c r="AA17" s="34">
        <f t="shared" si="9"/>
        <v>0</v>
      </c>
      <c r="AB17" s="35">
        <f t="shared" si="10"/>
        <v>0</v>
      </c>
      <c r="AC17" s="34">
        <f t="shared" si="11"/>
        <v>0</v>
      </c>
      <c r="AD17" s="35">
        <f t="shared" si="12"/>
        <v>0</v>
      </c>
    </row>
    <row r="18" spans="1:30" ht="23.1" customHeight="1">
      <c r="A18" s="55">
        <v>15</v>
      </c>
      <c r="B18" s="136"/>
      <c r="C18" s="136"/>
      <c r="D18" s="136"/>
      <c r="E18" s="136"/>
      <c r="F18" s="136"/>
      <c r="G18" s="130"/>
      <c r="H18" s="130"/>
      <c r="I18" s="137"/>
      <c r="J18" s="138"/>
      <c r="K18" s="139"/>
      <c r="L18" s="140"/>
      <c r="M18" s="141"/>
      <c r="N18" s="248"/>
      <c r="O18" s="109">
        <f t="shared" si="0"/>
        <v>0</v>
      </c>
      <c r="P18" s="251"/>
      <c r="Q18" s="115">
        <f>IF(OR(ISERROR(INDEX(食材料費等!$B:$B,MATCH($D18,食材料費等!$A:$A,0))), P18=0, P18=""), 0, P18 * INDEX(食材料費等!$B:$B, MATCH($D18,食材料費等!$A:$A, 0)) * IF(H18="○", IF(OR($D18="病院",$D18="有床診療所"),3/5,0.5),1))</f>
        <v>0</v>
      </c>
      <c r="R18" s="94" t="str">
        <f xml:space="preserve"> IF(ISNUMBER(MATCH(D18,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IF(H18="○", 0.5, 1), "")</f>
        <v/>
      </c>
      <c r="S18" s="114">
        <f t="shared" si="1"/>
        <v>0</v>
      </c>
      <c r="T18" s="39">
        <f t="shared" si="2"/>
        <v>0</v>
      </c>
      <c r="U18" s="39">
        <f t="shared" si="3"/>
        <v>0</v>
      </c>
      <c r="V18" s="30" t="s">
        <v>36</v>
      </c>
      <c r="W18" s="31">
        <f t="shared" si="5"/>
        <v>0</v>
      </c>
      <c r="X18" s="32">
        <f t="shared" si="6"/>
        <v>0</v>
      </c>
      <c r="Y18" s="31">
        <f t="shared" si="7"/>
        <v>0</v>
      </c>
      <c r="Z18" s="32">
        <f t="shared" si="8"/>
        <v>0</v>
      </c>
      <c r="AA18" s="31">
        <f t="shared" si="9"/>
        <v>0</v>
      </c>
      <c r="AB18" s="32">
        <f t="shared" si="10"/>
        <v>0</v>
      </c>
      <c r="AC18" s="31">
        <f t="shared" si="11"/>
        <v>0</v>
      </c>
      <c r="AD18" s="32">
        <f t="shared" si="12"/>
        <v>0</v>
      </c>
    </row>
    <row r="19" spans="1:30" ht="23.1" customHeight="1">
      <c r="A19" s="55">
        <v>16</v>
      </c>
      <c r="B19" s="136"/>
      <c r="C19" s="136"/>
      <c r="D19" s="136"/>
      <c r="E19" s="136"/>
      <c r="F19" s="136"/>
      <c r="G19" s="130"/>
      <c r="H19" s="130"/>
      <c r="I19" s="137"/>
      <c r="J19" s="138"/>
      <c r="K19" s="139"/>
      <c r="L19" s="140"/>
      <c r="M19" s="141"/>
      <c r="N19" s="248"/>
      <c r="O19" s="109">
        <f t="shared" si="0"/>
        <v>0</v>
      </c>
      <c r="P19" s="251"/>
      <c r="Q19" s="115">
        <f>IF(OR(ISERROR(INDEX(食材料費等!$B:$B,MATCH($D19,食材料費等!$A:$A,0))), P19=0, P19=""), 0, P19 * INDEX(食材料費等!$B:$B, MATCH($D19,食材料費等!$A:$A, 0)) * IF(H19="○", IF(OR($D19="病院",$D19="有床診療所"),3/5,0.5),1))</f>
        <v>0</v>
      </c>
      <c r="R19" s="94" t="str">
        <f xml:space="preserve"> IF(ISNUMBER(MATCH(D19,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IF(H19="○", 0.5, 1), "")</f>
        <v/>
      </c>
      <c r="S19" s="114">
        <f t="shared" si="1"/>
        <v>0</v>
      </c>
      <c r="T19" s="39">
        <f t="shared" si="2"/>
        <v>0</v>
      </c>
      <c r="U19" s="39">
        <f t="shared" si="3"/>
        <v>0</v>
      </c>
      <c r="V19" s="33" t="s">
        <v>37</v>
      </c>
      <c r="W19" s="34">
        <f t="shared" si="5"/>
        <v>0</v>
      </c>
      <c r="X19" s="35">
        <f t="shared" si="6"/>
        <v>0</v>
      </c>
      <c r="Y19" s="34">
        <f t="shared" si="7"/>
        <v>0</v>
      </c>
      <c r="Z19" s="35">
        <f t="shared" si="8"/>
        <v>0</v>
      </c>
      <c r="AA19" s="34">
        <f t="shared" si="9"/>
        <v>0</v>
      </c>
      <c r="AB19" s="35">
        <f t="shared" si="10"/>
        <v>0</v>
      </c>
      <c r="AC19" s="34">
        <f t="shared" si="11"/>
        <v>0</v>
      </c>
      <c r="AD19" s="35">
        <f t="shared" si="12"/>
        <v>0</v>
      </c>
    </row>
    <row r="20" spans="1:30" ht="23.1" customHeight="1">
      <c r="A20" s="55">
        <v>17</v>
      </c>
      <c r="B20" s="136"/>
      <c r="C20" s="136"/>
      <c r="D20" s="136"/>
      <c r="E20" s="136"/>
      <c r="F20" s="136"/>
      <c r="G20" s="130"/>
      <c r="H20" s="130"/>
      <c r="I20" s="137"/>
      <c r="J20" s="138"/>
      <c r="K20" s="139"/>
      <c r="L20" s="140"/>
      <c r="M20" s="141"/>
      <c r="N20" s="248"/>
      <c r="O20" s="109">
        <f t="shared" si="0"/>
        <v>0</v>
      </c>
      <c r="P20" s="251"/>
      <c r="Q20" s="115">
        <f>IF(OR(ISERROR(INDEX(食材料費等!$B:$B,MATCH($D20,食材料費等!$A:$A,0))), P20=0, P20=""), 0, P20 * INDEX(食材料費等!$B:$B, MATCH($D20,食材料費等!$A:$A, 0)) * IF(H20="○", IF(OR($D20="病院",$D20="有床診療所"),3/5,0.5),1))</f>
        <v>0</v>
      </c>
      <c r="R20" s="94" t="str">
        <f xml:space="preserve"> IF(ISNUMBER(MATCH(D20,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IF(H20="○", 0.5, 1), "")</f>
        <v/>
      </c>
      <c r="S20" s="114">
        <f t="shared" si="1"/>
        <v>0</v>
      </c>
      <c r="T20" s="39">
        <f t="shared" si="2"/>
        <v>0</v>
      </c>
      <c r="U20" s="39">
        <f t="shared" si="3"/>
        <v>0</v>
      </c>
      <c r="V20" s="33" t="s">
        <v>38</v>
      </c>
      <c r="W20" s="34">
        <f t="shared" si="5"/>
        <v>0</v>
      </c>
      <c r="X20" s="35">
        <f t="shared" si="6"/>
        <v>0</v>
      </c>
      <c r="Y20" s="34">
        <f t="shared" si="7"/>
        <v>0</v>
      </c>
      <c r="Z20" s="35">
        <f t="shared" si="8"/>
        <v>0</v>
      </c>
      <c r="AA20" s="34">
        <f t="shared" si="9"/>
        <v>0</v>
      </c>
      <c r="AB20" s="35">
        <f t="shared" si="10"/>
        <v>0</v>
      </c>
      <c r="AC20" s="34">
        <f t="shared" si="11"/>
        <v>0</v>
      </c>
      <c r="AD20" s="35">
        <f t="shared" si="12"/>
        <v>0</v>
      </c>
    </row>
    <row r="21" spans="1:30" ht="23.1" customHeight="1">
      <c r="A21" s="55">
        <v>18</v>
      </c>
      <c r="B21" s="136"/>
      <c r="C21" s="136"/>
      <c r="D21" s="136"/>
      <c r="E21" s="136"/>
      <c r="F21" s="136"/>
      <c r="G21" s="130"/>
      <c r="H21" s="130"/>
      <c r="I21" s="137"/>
      <c r="J21" s="138"/>
      <c r="K21" s="139"/>
      <c r="L21" s="140"/>
      <c r="M21" s="141"/>
      <c r="N21" s="248"/>
      <c r="O21" s="109">
        <f t="shared" si="0"/>
        <v>0</v>
      </c>
      <c r="P21" s="251"/>
      <c r="Q21" s="115">
        <f>IF(OR(ISERROR(INDEX(食材料費等!$B:$B,MATCH($D21,食材料費等!$A:$A,0))), P21=0, P21=""), 0, P21 * INDEX(食材料費等!$B:$B, MATCH($D21,食材料費等!$A:$A, 0)) * IF(H21="○", IF(OR($D21="病院",$D21="有床診療所"),3/5,0.5),1))</f>
        <v>0</v>
      </c>
      <c r="R21" s="94" t="str">
        <f xml:space="preserve"> IF(ISNUMBER(MATCH(D21,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IF(H21="○", 0.5, 1), "")</f>
        <v/>
      </c>
      <c r="S21" s="114">
        <f t="shared" si="1"/>
        <v>0</v>
      </c>
      <c r="T21" s="39">
        <f t="shared" si="2"/>
        <v>0</v>
      </c>
      <c r="U21" s="39">
        <f t="shared" si="3"/>
        <v>0</v>
      </c>
      <c r="V21" s="33" t="s">
        <v>39</v>
      </c>
      <c r="W21" s="34">
        <f t="shared" si="5"/>
        <v>0</v>
      </c>
      <c r="X21" s="35">
        <f t="shared" si="6"/>
        <v>0</v>
      </c>
      <c r="Y21" s="34">
        <f t="shared" si="7"/>
        <v>0</v>
      </c>
      <c r="Z21" s="35">
        <f t="shared" si="8"/>
        <v>0</v>
      </c>
      <c r="AA21" s="34">
        <f t="shared" si="9"/>
        <v>0</v>
      </c>
      <c r="AB21" s="35">
        <f t="shared" si="10"/>
        <v>0</v>
      </c>
      <c r="AC21" s="34">
        <f t="shared" si="11"/>
        <v>0</v>
      </c>
      <c r="AD21" s="35">
        <f t="shared" si="12"/>
        <v>0</v>
      </c>
    </row>
    <row r="22" spans="1:30" ht="23.1" customHeight="1">
      <c r="A22" s="55">
        <v>19</v>
      </c>
      <c r="B22" s="136"/>
      <c r="C22" s="136"/>
      <c r="D22" s="136"/>
      <c r="E22" s="136"/>
      <c r="F22" s="136"/>
      <c r="G22" s="130"/>
      <c r="H22" s="130"/>
      <c r="I22" s="137"/>
      <c r="J22" s="138"/>
      <c r="K22" s="139"/>
      <c r="L22" s="140"/>
      <c r="M22" s="141"/>
      <c r="N22" s="248"/>
      <c r="O22" s="109">
        <f t="shared" si="0"/>
        <v>0</v>
      </c>
      <c r="P22" s="251"/>
      <c r="Q22" s="115">
        <f>IF(OR(ISERROR(INDEX(食材料費等!$B:$B,MATCH($D22,食材料費等!$A:$A,0))), P22=0, P22=""), 0, P22 * INDEX(食材料費等!$B:$B, MATCH($D22,食材料費等!$A:$A, 0)) * IF(H22="○", IF(OR($D22="病院",$D22="有床診療所"),3/5,0.5),1))</f>
        <v>0</v>
      </c>
      <c r="R22" s="94" t="str">
        <f xml:space="preserve"> IF(ISNUMBER(MATCH(D22,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IF(H22="○", 0.5, 1), "")</f>
        <v/>
      </c>
      <c r="S22" s="114">
        <f t="shared" si="1"/>
        <v>0</v>
      </c>
      <c r="T22" s="39">
        <f t="shared" si="2"/>
        <v>0</v>
      </c>
      <c r="U22" s="39">
        <f t="shared" si="3"/>
        <v>0</v>
      </c>
      <c r="V22" s="33" t="s">
        <v>40</v>
      </c>
      <c r="W22" s="34">
        <f t="shared" si="5"/>
        <v>0</v>
      </c>
      <c r="X22" s="35">
        <f t="shared" si="6"/>
        <v>0</v>
      </c>
      <c r="Y22" s="34">
        <f t="shared" si="7"/>
        <v>0</v>
      </c>
      <c r="Z22" s="35">
        <f t="shared" si="8"/>
        <v>0</v>
      </c>
      <c r="AA22" s="34">
        <f t="shared" si="9"/>
        <v>0</v>
      </c>
      <c r="AB22" s="35">
        <f t="shared" si="10"/>
        <v>0</v>
      </c>
      <c r="AC22" s="34">
        <f t="shared" si="11"/>
        <v>0</v>
      </c>
      <c r="AD22" s="35">
        <f t="shared" si="12"/>
        <v>0</v>
      </c>
    </row>
    <row r="23" spans="1:30" ht="23.1" customHeight="1">
      <c r="A23" s="55">
        <v>20</v>
      </c>
      <c r="B23" s="136"/>
      <c r="C23" s="136"/>
      <c r="D23" s="136"/>
      <c r="E23" s="136"/>
      <c r="F23" s="136"/>
      <c r="G23" s="130"/>
      <c r="H23" s="130"/>
      <c r="I23" s="137"/>
      <c r="J23" s="138"/>
      <c r="K23" s="139"/>
      <c r="L23" s="140"/>
      <c r="M23" s="141"/>
      <c r="N23" s="248"/>
      <c r="O23" s="109">
        <f t="shared" si="0"/>
        <v>0</v>
      </c>
      <c r="P23" s="251"/>
      <c r="Q23" s="115">
        <f>IF(OR(ISERROR(INDEX(食材料費等!$B:$B,MATCH($D23,食材料費等!$A:$A,0))), P23=0, P23=""), 0, P23 * INDEX(食材料費等!$B:$B, MATCH($D23,食材料費等!$A:$A, 0)) * IF(H23="○", IF(OR($D23="病院",$D23="有床診療所"),3/5,0.5),1))</f>
        <v>0</v>
      </c>
      <c r="R23" s="94" t="str">
        <f xml:space="preserve"> IF(ISNUMBER(MATCH(D23,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IF(H23="○", 0.5, 1), "")</f>
        <v/>
      </c>
      <c r="S23" s="114">
        <f t="shared" si="1"/>
        <v>0</v>
      </c>
      <c r="T23" s="39">
        <f t="shared" si="2"/>
        <v>0</v>
      </c>
      <c r="U23" s="39">
        <f t="shared" si="3"/>
        <v>0</v>
      </c>
      <c r="V23" s="33" t="s">
        <v>41</v>
      </c>
      <c r="W23" s="34">
        <f>COUNTIFS($D:$D,$V23,$O:$O,"&gt;0")</f>
        <v>0</v>
      </c>
      <c r="X23" s="35">
        <f t="shared" si="6"/>
        <v>0</v>
      </c>
      <c r="Y23" s="34">
        <f t="shared" si="7"/>
        <v>0</v>
      </c>
      <c r="Z23" s="35">
        <f t="shared" si="8"/>
        <v>0</v>
      </c>
      <c r="AA23" s="34">
        <f t="shared" si="9"/>
        <v>0</v>
      </c>
      <c r="AB23" s="35">
        <f t="shared" si="10"/>
        <v>0</v>
      </c>
      <c r="AC23" s="34">
        <f t="shared" si="11"/>
        <v>0</v>
      </c>
      <c r="AD23" s="35">
        <f t="shared" si="12"/>
        <v>0</v>
      </c>
    </row>
    <row r="24" spans="1:30" ht="23.1" customHeight="1">
      <c r="A24" s="55">
        <v>21</v>
      </c>
      <c r="B24" s="136"/>
      <c r="C24" s="136"/>
      <c r="D24" s="136"/>
      <c r="E24" s="136"/>
      <c r="F24" s="136"/>
      <c r="G24" s="130"/>
      <c r="H24" s="130"/>
      <c r="I24" s="137"/>
      <c r="J24" s="138"/>
      <c r="K24" s="139"/>
      <c r="L24" s="140"/>
      <c r="M24" s="141"/>
      <c r="N24" s="248"/>
      <c r="O24" s="109">
        <f t="shared" si="0"/>
        <v>0</v>
      </c>
      <c r="P24" s="251"/>
      <c r="Q24" s="115">
        <f>IF(OR(ISERROR(INDEX(食材料費等!$B:$B,MATCH($D24,食材料費等!$A:$A,0))), P24=0, P24=""), 0, P24 * INDEX(食材料費等!$B:$B, MATCH($D24,食材料費等!$A:$A, 0)) * IF(H24="○", IF(OR($D24="病院",$D24="有床診療所"),3/5,0.5),1))</f>
        <v>0</v>
      </c>
      <c r="R24" s="94" t="str">
        <f xml:space="preserve"> IF(ISNUMBER(MATCH(D24,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IF(H24="○", 0.5, 1), "")</f>
        <v/>
      </c>
      <c r="S24" s="114">
        <f t="shared" si="1"/>
        <v>0</v>
      </c>
      <c r="T24" s="39">
        <f t="shared" si="2"/>
        <v>0</v>
      </c>
      <c r="U24" s="39">
        <f t="shared" si="3"/>
        <v>0</v>
      </c>
      <c r="V24" s="33" t="s">
        <v>42</v>
      </c>
      <c r="W24" s="34">
        <f t="shared" si="5"/>
        <v>0</v>
      </c>
      <c r="X24" s="35">
        <f t="shared" si="6"/>
        <v>0</v>
      </c>
      <c r="Y24" s="34">
        <f t="shared" si="7"/>
        <v>0</v>
      </c>
      <c r="Z24" s="35">
        <f t="shared" si="8"/>
        <v>0</v>
      </c>
      <c r="AA24" s="34">
        <f t="shared" si="9"/>
        <v>0</v>
      </c>
      <c r="AB24" s="35">
        <f t="shared" si="10"/>
        <v>0</v>
      </c>
      <c r="AC24" s="34">
        <f t="shared" si="11"/>
        <v>0</v>
      </c>
      <c r="AD24" s="35">
        <f t="shared" si="12"/>
        <v>0</v>
      </c>
    </row>
    <row r="25" spans="1:30" ht="23.1" customHeight="1">
      <c r="A25" s="55">
        <v>22</v>
      </c>
      <c r="B25" s="136"/>
      <c r="C25" s="136"/>
      <c r="D25" s="136"/>
      <c r="E25" s="136"/>
      <c r="F25" s="136"/>
      <c r="G25" s="130"/>
      <c r="H25" s="130"/>
      <c r="I25" s="137"/>
      <c r="J25" s="138"/>
      <c r="K25" s="139"/>
      <c r="L25" s="140"/>
      <c r="M25" s="141"/>
      <c r="N25" s="248"/>
      <c r="O25" s="109">
        <f t="shared" si="0"/>
        <v>0</v>
      </c>
      <c r="P25" s="251"/>
      <c r="Q25" s="115">
        <f>IF(OR(ISERROR(INDEX(食材料費等!$B:$B,MATCH($D25,食材料費等!$A:$A,0))), P25=0, P25=""), 0, P25 * INDEX(食材料費等!$B:$B, MATCH($D25,食材料費等!$A:$A, 0)) * IF(H25="○", IF(OR($D25="病院",$D25="有床診療所"),3/5,0.5),1))</f>
        <v>0</v>
      </c>
      <c r="R25" s="94" t="str">
        <f xml:space="preserve"> IF(ISNUMBER(MATCH(D25,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IF(H25="○", 0.5, 1), "")</f>
        <v/>
      </c>
      <c r="S25" s="114">
        <f t="shared" si="1"/>
        <v>0</v>
      </c>
      <c r="T25" s="39">
        <f t="shared" si="2"/>
        <v>0</v>
      </c>
      <c r="U25" s="39">
        <f t="shared" si="3"/>
        <v>0</v>
      </c>
      <c r="V25" s="33" t="s">
        <v>43</v>
      </c>
      <c r="W25" s="34">
        <f t="shared" si="5"/>
        <v>0</v>
      </c>
      <c r="X25" s="35">
        <f t="shared" si="6"/>
        <v>0</v>
      </c>
      <c r="Y25" s="34">
        <f t="shared" si="7"/>
        <v>0</v>
      </c>
      <c r="Z25" s="35">
        <f t="shared" si="8"/>
        <v>0</v>
      </c>
      <c r="AA25" s="34">
        <f t="shared" si="9"/>
        <v>0</v>
      </c>
      <c r="AB25" s="35">
        <f t="shared" si="10"/>
        <v>0</v>
      </c>
      <c r="AC25" s="34">
        <f t="shared" si="11"/>
        <v>0</v>
      </c>
      <c r="AD25" s="35">
        <f t="shared" si="12"/>
        <v>0</v>
      </c>
    </row>
    <row r="26" spans="1:30" ht="23.1" customHeight="1">
      <c r="A26" s="55">
        <v>23</v>
      </c>
      <c r="B26" s="136"/>
      <c r="C26" s="136"/>
      <c r="D26" s="136"/>
      <c r="E26" s="136"/>
      <c r="F26" s="136"/>
      <c r="G26" s="130"/>
      <c r="H26" s="130"/>
      <c r="I26" s="137"/>
      <c r="J26" s="138"/>
      <c r="K26" s="139"/>
      <c r="L26" s="140"/>
      <c r="M26" s="141"/>
      <c r="N26" s="248"/>
      <c r="O26" s="109">
        <f t="shared" si="0"/>
        <v>0</v>
      </c>
      <c r="P26" s="251"/>
      <c r="Q26" s="115">
        <f>IF(OR(ISERROR(INDEX(食材料費等!$B:$B,MATCH($D26,食材料費等!$A:$A,0))), P26=0, P26=""), 0, P26 * INDEX(食材料費等!$B:$B, MATCH($D26,食材料費等!$A:$A, 0)) * IF(H26="○", IF(OR($D26="病院",$D26="有床診療所"),3/5,0.5),1))</f>
        <v>0</v>
      </c>
      <c r="R26" s="94" t="str">
        <f xml:space="preserve"> IF(ISNUMBER(MATCH(D26,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IF(H26="○", 0.5, 1), "")</f>
        <v/>
      </c>
      <c r="S26" s="114">
        <f t="shared" si="1"/>
        <v>0</v>
      </c>
      <c r="T26" s="39">
        <f t="shared" si="2"/>
        <v>0</v>
      </c>
      <c r="U26" s="39">
        <f t="shared" si="3"/>
        <v>0</v>
      </c>
      <c r="V26" s="33" t="s">
        <v>44</v>
      </c>
      <c r="W26" s="34">
        <f t="shared" si="5"/>
        <v>0</v>
      </c>
      <c r="X26" s="35">
        <f t="shared" si="6"/>
        <v>0</v>
      </c>
      <c r="Y26" s="34">
        <f t="shared" si="7"/>
        <v>0</v>
      </c>
      <c r="Z26" s="35">
        <f t="shared" si="8"/>
        <v>0</v>
      </c>
      <c r="AA26" s="34">
        <f t="shared" si="9"/>
        <v>0</v>
      </c>
      <c r="AB26" s="35">
        <f t="shared" si="10"/>
        <v>0</v>
      </c>
      <c r="AC26" s="34">
        <f t="shared" si="11"/>
        <v>0</v>
      </c>
      <c r="AD26" s="35">
        <f t="shared" si="12"/>
        <v>0</v>
      </c>
    </row>
    <row r="27" spans="1:30" ht="23.1" customHeight="1">
      <c r="A27" s="55">
        <v>24</v>
      </c>
      <c r="B27" s="136"/>
      <c r="C27" s="136"/>
      <c r="D27" s="136"/>
      <c r="E27" s="136"/>
      <c r="F27" s="136"/>
      <c r="G27" s="130"/>
      <c r="H27" s="130"/>
      <c r="I27" s="137"/>
      <c r="J27" s="138"/>
      <c r="K27" s="139"/>
      <c r="L27" s="140"/>
      <c r="M27" s="141"/>
      <c r="N27" s="248"/>
      <c r="O27" s="109">
        <f t="shared" si="0"/>
        <v>0</v>
      </c>
      <c r="P27" s="251"/>
      <c r="Q27" s="115">
        <f>IF(OR(ISERROR(INDEX(食材料費等!$B:$B,MATCH($D27,食材料費等!$A:$A,0))), P27=0, P27=""), 0, P27 * INDEX(食材料費等!$B:$B, MATCH($D27,食材料費等!$A:$A, 0)) * IF(H27="○", IF(OR($D27="病院",$D27="有床診療所"),3/5,0.5),1))</f>
        <v>0</v>
      </c>
      <c r="R27" s="94" t="str">
        <f xml:space="preserve"> IF(ISNUMBER(MATCH(D27,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IF(H27="○", 0.5, 1), "")</f>
        <v/>
      </c>
      <c r="S27" s="114">
        <f t="shared" si="1"/>
        <v>0</v>
      </c>
      <c r="T27" s="39">
        <f t="shared" si="2"/>
        <v>0</v>
      </c>
      <c r="U27" s="39">
        <f t="shared" si="3"/>
        <v>0</v>
      </c>
      <c r="V27" s="33" t="s">
        <v>45</v>
      </c>
      <c r="W27" s="34">
        <f t="shared" si="5"/>
        <v>0</v>
      </c>
      <c r="X27" s="35">
        <f t="shared" si="6"/>
        <v>0</v>
      </c>
      <c r="Y27" s="34">
        <f t="shared" si="7"/>
        <v>0</v>
      </c>
      <c r="Z27" s="35">
        <f t="shared" si="8"/>
        <v>0</v>
      </c>
      <c r="AA27" s="34">
        <f t="shared" si="9"/>
        <v>0</v>
      </c>
      <c r="AB27" s="35">
        <f t="shared" si="10"/>
        <v>0</v>
      </c>
      <c r="AC27" s="34">
        <f t="shared" si="11"/>
        <v>0</v>
      </c>
      <c r="AD27" s="35">
        <f t="shared" si="12"/>
        <v>0</v>
      </c>
    </row>
    <row r="28" spans="1:30" ht="23.1" customHeight="1">
      <c r="A28" s="55">
        <v>25</v>
      </c>
      <c r="B28" s="136"/>
      <c r="C28" s="136"/>
      <c r="D28" s="136"/>
      <c r="E28" s="136"/>
      <c r="F28" s="136"/>
      <c r="G28" s="130"/>
      <c r="H28" s="130"/>
      <c r="I28" s="137"/>
      <c r="J28" s="138"/>
      <c r="K28" s="139"/>
      <c r="L28" s="140"/>
      <c r="M28" s="141"/>
      <c r="N28" s="248"/>
      <c r="O28" s="109">
        <f t="shared" si="0"/>
        <v>0</v>
      </c>
      <c r="P28" s="251"/>
      <c r="Q28" s="115">
        <f>IF(OR(ISERROR(INDEX(食材料費等!$B:$B,MATCH($D28,食材料費等!$A:$A,0))), P28=0, P28=""), 0, P28 * INDEX(食材料費等!$B:$B, MATCH($D28,食材料費等!$A:$A, 0)) * IF(H28="○", IF(OR($D28="病院",$D28="有床診療所"),3/5,0.5),1))</f>
        <v>0</v>
      </c>
      <c r="R28" s="94" t="str">
        <f xml:space="preserve"> IF(ISNUMBER(MATCH(D28,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IF(H28="○", 0.5, 1), "")</f>
        <v/>
      </c>
      <c r="S28" s="114">
        <f t="shared" si="1"/>
        <v>0</v>
      </c>
      <c r="T28" s="39">
        <f t="shared" si="2"/>
        <v>0</v>
      </c>
      <c r="U28" s="39">
        <f t="shared" si="3"/>
        <v>0</v>
      </c>
      <c r="V28" s="33" t="s">
        <v>46</v>
      </c>
      <c r="W28" s="34">
        <f t="shared" si="5"/>
        <v>0</v>
      </c>
      <c r="X28" s="35">
        <f t="shared" si="6"/>
        <v>0</v>
      </c>
      <c r="Y28" s="34">
        <f t="shared" si="7"/>
        <v>0</v>
      </c>
      <c r="Z28" s="35">
        <f t="shared" si="8"/>
        <v>0</v>
      </c>
      <c r="AA28" s="34">
        <f t="shared" si="9"/>
        <v>0</v>
      </c>
      <c r="AB28" s="35">
        <f t="shared" si="10"/>
        <v>0</v>
      </c>
      <c r="AC28" s="34">
        <f t="shared" si="11"/>
        <v>0</v>
      </c>
      <c r="AD28" s="35">
        <f t="shared" si="12"/>
        <v>0</v>
      </c>
    </row>
    <row r="29" spans="1:30" ht="23.1" customHeight="1">
      <c r="A29" s="55">
        <v>26</v>
      </c>
      <c r="B29" s="136"/>
      <c r="C29" s="136"/>
      <c r="D29" s="136"/>
      <c r="E29" s="136"/>
      <c r="F29" s="136"/>
      <c r="G29" s="130"/>
      <c r="H29" s="130"/>
      <c r="I29" s="137"/>
      <c r="J29" s="138"/>
      <c r="K29" s="139"/>
      <c r="L29" s="140"/>
      <c r="M29" s="141"/>
      <c r="N29" s="248"/>
      <c r="O29" s="109">
        <f t="shared" si="0"/>
        <v>0</v>
      </c>
      <c r="P29" s="251"/>
      <c r="Q29" s="115">
        <f>IF(OR(ISERROR(INDEX(食材料費等!$B:$B,MATCH($D29,食材料費等!$A:$A,0))), P29=0, P29=""), 0, P29 * INDEX(食材料費等!$B:$B, MATCH($D29,食材料費等!$A:$A, 0)) * IF(H29="○", IF(OR($D29="病院",$D29="有床診療所"),3/5,0.5),1))</f>
        <v>0</v>
      </c>
      <c r="R29" s="94" t="str">
        <f xml:space="preserve"> IF(ISNUMBER(MATCH(D29,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IF(H29="○", 0.5, 1), "")</f>
        <v/>
      </c>
      <c r="S29" s="114">
        <f t="shared" si="1"/>
        <v>0</v>
      </c>
      <c r="T29" s="39">
        <f t="shared" si="2"/>
        <v>0</v>
      </c>
      <c r="U29" s="39">
        <f t="shared" si="3"/>
        <v>0</v>
      </c>
      <c r="V29" s="33" t="s">
        <v>47</v>
      </c>
      <c r="W29" s="34">
        <f t="shared" si="5"/>
        <v>0</v>
      </c>
      <c r="X29" s="35">
        <f t="shared" si="6"/>
        <v>0</v>
      </c>
      <c r="Y29" s="34">
        <f t="shared" si="7"/>
        <v>0</v>
      </c>
      <c r="Z29" s="35">
        <f t="shared" si="8"/>
        <v>0</v>
      </c>
      <c r="AA29" s="34">
        <f t="shared" si="9"/>
        <v>0</v>
      </c>
      <c r="AB29" s="35">
        <f t="shared" si="10"/>
        <v>0</v>
      </c>
      <c r="AC29" s="34">
        <f t="shared" si="11"/>
        <v>0</v>
      </c>
      <c r="AD29" s="35">
        <f t="shared" si="12"/>
        <v>0</v>
      </c>
    </row>
    <row r="30" spans="1:30" ht="23.1" customHeight="1">
      <c r="A30" s="55">
        <v>27</v>
      </c>
      <c r="B30" s="136"/>
      <c r="C30" s="136"/>
      <c r="D30" s="136"/>
      <c r="E30" s="136"/>
      <c r="F30" s="136"/>
      <c r="G30" s="130"/>
      <c r="H30" s="130"/>
      <c r="I30" s="137"/>
      <c r="J30" s="138"/>
      <c r="K30" s="139"/>
      <c r="L30" s="140"/>
      <c r="M30" s="141"/>
      <c r="N30" s="248"/>
      <c r="O30" s="109">
        <f t="shared" si="0"/>
        <v>0</v>
      </c>
      <c r="P30" s="251"/>
      <c r="Q30" s="115">
        <f>IF(OR(ISERROR(INDEX(食材料費等!$B:$B,MATCH($D30,食材料費等!$A:$A,0))), P30=0, P30=""), 0, P30 * INDEX(食材料費等!$B:$B, MATCH($D30,食材料費等!$A:$A, 0)) * IF(H30="○", IF(OR($D30="病院",$D30="有床診療所"),3/5,0.5),1))</f>
        <v>0</v>
      </c>
      <c r="R30" s="94" t="str">
        <f xml:space="preserve"> IF(ISNUMBER(MATCH(D30,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IF(H30="○", 0.5, 1), "")</f>
        <v/>
      </c>
      <c r="S30" s="114">
        <f t="shared" si="1"/>
        <v>0</v>
      </c>
      <c r="T30" s="39">
        <f t="shared" si="2"/>
        <v>0</v>
      </c>
      <c r="U30" s="39">
        <f t="shared" si="3"/>
        <v>0</v>
      </c>
      <c r="V30" s="33" t="s">
        <v>48</v>
      </c>
      <c r="W30" s="34">
        <f t="shared" si="5"/>
        <v>0</v>
      </c>
      <c r="X30" s="35">
        <f t="shared" si="6"/>
        <v>0</v>
      </c>
      <c r="Y30" s="34">
        <f t="shared" si="7"/>
        <v>0</v>
      </c>
      <c r="Z30" s="35">
        <f t="shared" si="8"/>
        <v>0</v>
      </c>
      <c r="AA30" s="34">
        <f t="shared" si="9"/>
        <v>0</v>
      </c>
      <c r="AB30" s="35">
        <f t="shared" si="10"/>
        <v>0</v>
      </c>
      <c r="AC30" s="34">
        <f t="shared" si="11"/>
        <v>0</v>
      </c>
      <c r="AD30" s="35">
        <f t="shared" si="12"/>
        <v>0</v>
      </c>
    </row>
    <row r="31" spans="1:30" ht="23.1" customHeight="1">
      <c r="A31" s="55">
        <v>28</v>
      </c>
      <c r="B31" s="136"/>
      <c r="C31" s="136"/>
      <c r="D31" s="136"/>
      <c r="E31" s="136"/>
      <c r="F31" s="136"/>
      <c r="G31" s="130"/>
      <c r="H31" s="130"/>
      <c r="I31" s="137"/>
      <c r="J31" s="138"/>
      <c r="K31" s="139"/>
      <c r="L31" s="140"/>
      <c r="M31" s="141"/>
      <c r="N31" s="248"/>
      <c r="O31" s="109">
        <f t="shared" si="0"/>
        <v>0</v>
      </c>
      <c r="P31" s="251"/>
      <c r="Q31" s="115">
        <f>IF(OR(ISERROR(INDEX(食材料費等!$B:$B,MATCH($D31,食材料費等!$A:$A,0))), P31=0, P31=""), 0, P31 * INDEX(食材料費等!$B:$B, MATCH($D31,食材料費等!$A:$A, 0)) * IF(H31="○", IF(OR($D31="病院",$D31="有床診療所"),3/5,0.5),1))</f>
        <v>0</v>
      </c>
      <c r="R31" s="94" t="str">
        <f xml:space="preserve"> IF(ISNUMBER(MATCH(D31,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IF(H31="○", 0.5, 1), "")</f>
        <v/>
      </c>
      <c r="S31" s="114">
        <f t="shared" si="1"/>
        <v>0</v>
      </c>
      <c r="T31" s="39">
        <f t="shared" si="2"/>
        <v>0</v>
      </c>
      <c r="U31" s="39">
        <f t="shared" si="3"/>
        <v>0</v>
      </c>
      <c r="V31" s="33" t="s">
        <v>109</v>
      </c>
      <c r="W31" s="34">
        <f t="shared" si="5"/>
        <v>0</v>
      </c>
      <c r="X31" s="35">
        <f t="shared" si="6"/>
        <v>0</v>
      </c>
      <c r="Y31" s="34">
        <f t="shared" si="7"/>
        <v>0</v>
      </c>
      <c r="Z31" s="35">
        <f t="shared" si="8"/>
        <v>0</v>
      </c>
      <c r="AA31" s="34">
        <f t="shared" si="9"/>
        <v>0</v>
      </c>
      <c r="AB31" s="35">
        <f t="shared" si="10"/>
        <v>0</v>
      </c>
      <c r="AC31" s="34">
        <f t="shared" si="11"/>
        <v>0</v>
      </c>
      <c r="AD31" s="35">
        <f t="shared" si="12"/>
        <v>0</v>
      </c>
    </row>
    <row r="32" spans="1:30" ht="23.1" customHeight="1">
      <c r="A32" s="55">
        <v>29</v>
      </c>
      <c r="B32" s="136"/>
      <c r="C32" s="136"/>
      <c r="D32" s="136"/>
      <c r="E32" s="136"/>
      <c r="F32" s="136"/>
      <c r="G32" s="130"/>
      <c r="H32" s="130"/>
      <c r="I32" s="137"/>
      <c r="J32" s="138"/>
      <c r="K32" s="139"/>
      <c r="L32" s="140"/>
      <c r="M32" s="141"/>
      <c r="N32" s="248"/>
      <c r="O32" s="109">
        <f t="shared" si="0"/>
        <v>0</v>
      </c>
      <c r="P32" s="251"/>
      <c r="Q32" s="115">
        <f>IF(OR(ISERROR(INDEX(食材料費等!$B:$B,MATCH($D32,食材料費等!$A:$A,0))), P32=0, P32=""), 0, P32 * INDEX(食材料費等!$B:$B, MATCH($D32,食材料費等!$A:$A, 0)) * IF(H32="○", IF(OR($D32="病院",$D32="有床診療所"),3/5,0.5),1))</f>
        <v>0</v>
      </c>
      <c r="R32" s="94" t="str">
        <f xml:space="preserve"> IF(ISNUMBER(MATCH(D32,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IF(H32="○", 0.5, 1), "")</f>
        <v/>
      </c>
      <c r="S32" s="114">
        <f t="shared" si="1"/>
        <v>0</v>
      </c>
      <c r="T32" s="39">
        <f t="shared" si="2"/>
        <v>0</v>
      </c>
      <c r="U32" s="39">
        <f t="shared" si="3"/>
        <v>0</v>
      </c>
      <c r="V32" s="33" t="s">
        <v>49</v>
      </c>
      <c r="W32" s="34">
        <f t="shared" si="5"/>
        <v>0</v>
      </c>
      <c r="X32" s="35">
        <f t="shared" si="6"/>
        <v>0</v>
      </c>
      <c r="Y32" s="34">
        <f t="shared" si="7"/>
        <v>0</v>
      </c>
      <c r="Z32" s="35">
        <f t="shared" si="8"/>
        <v>0</v>
      </c>
      <c r="AA32" s="34">
        <f t="shared" si="9"/>
        <v>0</v>
      </c>
      <c r="AB32" s="35">
        <f t="shared" si="10"/>
        <v>0</v>
      </c>
      <c r="AC32" s="34">
        <f t="shared" si="11"/>
        <v>0</v>
      </c>
      <c r="AD32" s="35">
        <f t="shared" si="12"/>
        <v>0</v>
      </c>
    </row>
    <row r="33" spans="1:30" ht="23.1" customHeight="1">
      <c r="A33" s="55">
        <v>30</v>
      </c>
      <c r="B33" s="136"/>
      <c r="C33" s="136"/>
      <c r="D33" s="136"/>
      <c r="E33" s="136"/>
      <c r="F33" s="136"/>
      <c r="G33" s="130"/>
      <c r="H33" s="130"/>
      <c r="I33" s="137"/>
      <c r="J33" s="138"/>
      <c r="K33" s="139"/>
      <c r="L33" s="140"/>
      <c r="M33" s="141"/>
      <c r="N33" s="248"/>
      <c r="O33" s="109">
        <f t="shared" si="0"/>
        <v>0</v>
      </c>
      <c r="P33" s="251"/>
      <c r="Q33" s="115">
        <f>IF(OR(ISERROR(INDEX(食材料費等!$B:$B,MATCH($D33,食材料費等!$A:$A,0))), P33=0, P33=""), 0, P33 * INDEX(食材料費等!$B:$B, MATCH($D33,食材料費等!$A:$A, 0)) * IF(H33="○", IF(OR($D33="病院",$D33="有床診療所"),3/5,0.5),1))</f>
        <v>0</v>
      </c>
      <c r="R33" s="94" t="str">
        <f xml:space="preserve"> IF(ISNUMBER(MATCH(D33,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IF(H33="○", 0.5, 1), "")</f>
        <v/>
      </c>
      <c r="S33" s="114">
        <f t="shared" si="1"/>
        <v>0</v>
      </c>
      <c r="T33" s="39">
        <f t="shared" si="2"/>
        <v>0</v>
      </c>
      <c r="U33" s="39">
        <f t="shared" si="3"/>
        <v>0</v>
      </c>
      <c r="V33" s="33" t="s">
        <v>50</v>
      </c>
      <c r="W33" s="34">
        <f t="shared" si="5"/>
        <v>0</v>
      </c>
      <c r="X33" s="35">
        <f t="shared" si="6"/>
        <v>0</v>
      </c>
      <c r="Y33" s="34">
        <f t="shared" si="7"/>
        <v>0</v>
      </c>
      <c r="Z33" s="35">
        <f t="shared" si="8"/>
        <v>0</v>
      </c>
      <c r="AA33" s="34">
        <f t="shared" si="9"/>
        <v>0</v>
      </c>
      <c r="AB33" s="35">
        <f t="shared" si="10"/>
        <v>0</v>
      </c>
      <c r="AC33" s="34">
        <f t="shared" si="11"/>
        <v>0</v>
      </c>
      <c r="AD33" s="35">
        <f t="shared" si="12"/>
        <v>0</v>
      </c>
    </row>
    <row r="34" spans="1:30" ht="23.1" customHeight="1">
      <c r="A34" s="55">
        <v>31</v>
      </c>
      <c r="B34" s="136"/>
      <c r="C34" s="136"/>
      <c r="D34" s="136"/>
      <c r="E34" s="136"/>
      <c r="F34" s="136"/>
      <c r="G34" s="130"/>
      <c r="H34" s="130"/>
      <c r="I34" s="137"/>
      <c r="J34" s="138"/>
      <c r="K34" s="139"/>
      <c r="L34" s="140"/>
      <c r="M34" s="141"/>
      <c r="N34" s="248"/>
      <c r="O34" s="109">
        <f t="shared" si="0"/>
        <v>0</v>
      </c>
      <c r="P34" s="251"/>
      <c r="Q34" s="115">
        <f>IF(OR(ISERROR(INDEX(食材料費等!$B:$B,MATCH($D34,食材料費等!$A:$A,0))), P34=0, P34=""), 0, P34 * INDEX(食材料費等!$B:$B, MATCH($D34,食材料費等!$A:$A, 0)) * IF(H34="○", IF(OR($D34="病院",$D34="有床診療所"),3/5,0.5),1))</f>
        <v>0</v>
      </c>
      <c r="R34" s="94" t="str">
        <f xml:space="preserve"> IF(ISNUMBER(MATCH(D34,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IF(H34="○", 0.5, 1), "")</f>
        <v/>
      </c>
      <c r="S34" s="114">
        <f t="shared" si="1"/>
        <v>0</v>
      </c>
      <c r="T34" s="39">
        <f t="shared" si="2"/>
        <v>0</v>
      </c>
      <c r="U34" s="39">
        <f t="shared" si="3"/>
        <v>0</v>
      </c>
      <c r="V34" s="33" t="s">
        <v>51</v>
      </c>
      <c r="W34" s="34">
        <f t="shared" si="5"/>
        <v>0</v>
      </c>
      <c r="X34" s="35">
        <f t="shared" si="6"/>
        <v>0</v>
      </c>
      <c r="Y34" s="34">
        <f t="shared" si="7"/>
        <v>0</v>
      </c>
      <c r="Z34" s="35">
        <f t="shared" si="8"/>
        <v>0</v>
      </c>
      <c r="AA34" s="34">
        <f t="shared" si="9"/>
        <v>0</v>
      </c>
      <c r="AB34" s="35">
        <f t="shared" si="10"/>
        <v>0</v>
      </c>
      <c r="AC34" s="34">
        <f t="shared" si="11"/>
        <v>0</v>
      </c>
      <c r="AD34" s="35">
        <f t="shared" si="12"/>
        <v>0</v>
      </c>
    </row>
    <row r="35" spans="1:30" ht="23.1" customHeight="1">
      <c r="A35" s="55">
        <v>32</v>
      </c>
      <c r="B35" s="136"/>
      <c r="C35" s="136"/>
      <c r="D35" s="136"/>
      <c r="E35" s="136"/>
      <c r="F35" s="136"/>
      <c r="G35" s="130"/>
      <c r="H35" s="130"/>
      <c r="I35" s="137"/>
      <c r="J35" s="138"/>
      <c r="K35" s="139"/>
      <c r="L35" s="140"/>
      <c r="M35" s="141"/>
      <c r="N35" s="248"/>
      <c r="O35" s="109">
        <f t="shared" si="0"/>
        <v>0</v>
      </c>
      <c r="P35" s="251"/>
      <c r="Q35" s="115">
        <f>IF(OR(ISERROR(INDEX(食材料費等!$B:$B,MATCH($D35,食材料費等!$A:$A,0))), P35=0, P35=""), 0, P35 * INDEX(食材料費等!$B:$B, MATCH($D35,食材料費等!$A:$A, 0)) * IF(H35="○", IF(OR($D35="病院",$D35="有床診療所"),3/5,0.5),1))</f>
        <v>0</v>
      </c>
      <c r="R35" s="94" t="str">
        <f xml:space="preserve"> IF(ISNUMBER(MATCH(D35,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IF(H35="○", 0.5, 1), "")</f>
        <v/>
      </c>
      <c r="S35" s="114">
        <f t="shared" si="1"/>
        <v>0</v>
      </c>
      <c r="T35" s="39">
        <f t="shared" si="2"/>
        <v>0</v>
      </c>
      <c r="U35" s="39">
        <f t="shared" si="3"/>
        <v>0</v>
      </c>
      <c r="V35" s="33" t="s">
        <v>52</v>
      </c>
      <c r="W35" s="34">
        <f t="shared" si="5"/>
        <v>0</v>
      </c>
      <c r="X35" s="35">
        <f t="shared" si="6"/>
        <v>0</v>
      </c>
      <c r="Y35" s="34">
        <f t="shared" si="7"/>
        <v>0</v>
      </c>
      <c r="Z35" s="35">
        <f t="shared" si="8"/>
        <v>0</v>
      </c>
      <c r="AA35" s="34">
        <f t="shared" si="9"/>
        <v>0</v>
      </c>
      <c r="AB35" s="35">
        <f t="shared" si="10"/>
        <v>0</v>
      </c>
      <c r="AC35" s="34">
        <f t="shared" si="11"/>
        <v>0</v>
      </c>
      <c r="AD35" s="35">
        <f t="shared" si="12"/>
        <v>0</v>
      </c>
    </row>
    <row r="36" spans="1:30" ht="23.1" customHeight="1">
      <c r="A36" s="55">
        <v>33</v>
      </c>
      <c r="B36" s="136"/>
      <c r="C36" s="136"/>
      <c r="D36" s="136"/>
      <c r="E36" s="136"/>
      <c r="F36" s="136"/>
      <c r="G36" s="130"/>
      <c r="H36" s="130"/>
      <c r="I36" s="137"/>
      <c r="J36" s="138"/>
      <c r="K36" s="139"/>
      <c r="L36" s="140"/>
      <c r="M36" s="141"/>
      <c r="N36" s="248"/>
      <c r="O36" s="109">
        <f t="shared" si="0"/>
        <v>0</v>
      </c>
      <c r="P36" s="251"/>
      <c r="Q36" s="115">
        <f>IF(OR(ISERROR(INDEX(食材料費等!$B:$B,MATCH($D36,食材料費等!$A:$A,0))), P36=0, P36=""), 0, P36 * INDEX(食材料費等!$B:$B, MATCH($D36,食材料費等!$A:$A, 0)) * IF(H36="○", IF(OR($D36="病院",$D36="有床診療所"),3/5,0.5),1))</f>
        <v>0</v>
      </c>
      <c r="R36" s="94" t="str">
        <f xml:space="preserve"> IF(ISNUMBER(MATCH(D36,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IF(H36="○", 0.5, 1), "")</f>
        <v/>
      </c>
      <c r="S36" s="114">
        <f t="shared" si="1"/>
        <v>0</v>
      </c>
      <c r="T36" s="39">
        <f t="shared" si="2"/>
        <v>0</v>
      </c>
      <c r="U36" s="39">
        <f t="shared" si="3"/>
        <v>0</v>
      </c>
      <c r="V36" s="33" t="s">
        <v>53</v>
      </c>
      <c r="W36" s="34">
        <f t="shared" si="5"/>
        <v>0</v>
      </c>
      <c r="X36" s="35">
        <f t="shared" si="6"/>
        <v>0</v>
      </c>
      <c r="Y36" s="34">
        <f t="shared" si="7"/>
        <v>0</v>
      </c>
      <c r="Z36" s="35">
        <f t="shared" si="8"/>
        <v>0</v>
      </c>
      <c r="AA36" s="34">
        <f t="shared" si="9"/>
        <v>0</v>
      </c>
      <c r="AB36" s="35">
        <f t="shared" si="10"/>
        <v>0</v>
      </c>
      <c r="AC36" s="34">
        <f t="shared" si="11"/>
        <v>0</v>
      </c>
      <c r="AD36" s="35">
        <f t="shared" si="12"/>
        <v>0</v>
      </c>
    </row>
    <row r="37" spans="1:30" ht="23.1" customHeight="1">
      <c r="A37" s="55">
        <v>34</v>
      </c>
      <c r="B37" s="136"/>
      <c r="C37" s="136"/>
      <c r="D37" s="136"/>
      <c r="E37" s="136"/>
      <c r="F37" s="136"/>
      <c r="G37" s="130"/>
      <c r="H37" s="130"/>
      <c r="I37" s="137"/>
      <c r="J37" s="138"/>
      <c r="K37" s="139"/>
      <c r="L37" s="140"/>
      <c r="M37" s="141"/>
      <c r="N37" s="248"/>
      <c r="O37" s="109">
        <f t="shared" si="0"/>
        <v>0</v>
      </c>
      <c r="P37" s="251"/>
      <c r="Q37" s="115">
        <f>IF(OR(ISERROR(INDEX(食材料費等!$B:$B,MATCH($D37,食材料費等!$A:$A,0))), P37=0, P37=""), 0, P37 * INDEX(食材料費等!$B:$B, MATCH($D37,食材料費等!$A:$A, 0)) * IF(H37="○", IF(OR($D37="病院",$D37="有床診療所"),3/5,0.5),1))</f>
        <v>0</v>
      </c>
      <c r="R37" s="94" t="str">
        <f xml:space="preserve"> IF(ISNUMBER(MATCH(D37,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IF(H37="○", 0.5, 1), "")</f>
        <v/>
      </c>
      <c r="S37" s="114">
        <f t="shared" si="1"/>
        <v>0</v>
      </c>
      <c r="T37" s="39">
        <f t="shared" si="2"/>
        <v>0</v>
      </c>
      <c r="U37" s="39">
        <f t="shared" si="3"/>
        <v>0</v>
      </c>
      <c r="V37" s="33" t="s">
        <v>54</v>
      </c>
      <c r="W37" s="34">
        <f t="shared" si="5"/>
        <v>0</v>
      </c>
      <c r="X37" s="35">
        <f t="shared" si="6"/>
        <v>0</v>
      </c>
      <c r="Y37" s="34">
        <f t="shared" si="7"/>
        <v>0</v>
      </c>
      <c r="Z37" s="35">
        <f t="shared" si="8"/>
        <v>0</v>
      </c>
      <c r="AA37" s="34">
        <f t="shared" si="9"/>
        <v>0</v>
      </c>
      <c r="AB37" s="35">
        <f t="shared" si="10"/>
        <v>0</v>
      </c>
      <c r="AC37" s="34">
        <f t="shared" si="11"/>
        <v>0</v>
      </c>
      <c r="AD37" s="35">
        <f t="shared" si="12"/>
        <v>0</v>
      </c>
    </row>
    <row r="38" spans="1:30" ht="23.1" customHeight="1">
      <c r="A38" s="55">
        <v>35</v>
      </c>
      <c r="B38" s="136"/>
      <c r="C38" s="136"/>
      <c r="D38" s="136"/>
      <c r="E38" s="136"/>
      <c r="F38" s="136"/>
      <c r="G38" s="130"/>
      <c r="H38" s="130"/>
      <c r="I38" s="137"/>
      <c r="J38" s="138"/>
      <c r="K38" s="139"/>
      <c r="L38" s="140"/>
      <c r="M38" s="141"/>
      <c r="N38" s="248"/>
      <c r="O38" s="109">
        <f t="shared" si="0"/>
        <v>0</v>
      </c>
      <c r="P38" s="251"/>
      <c r="Q38" s="115">
        <f>IF(OR(ISERROR(INDEX(食材料費等!$B:$B,MATCH($D38,食材料費等!$A:$A,0))), P38=0, P38=""), 0, P38 * INDEX(食材料費等!$B:$B, MATCH($D38,食材料費等!$A:$A, 0)) * IF(H38="○", IF(OR($D38="病院",$D38="有床診療所"),3/5,0.5),1))</f>
        <v>0</v>
      </c>
      <c r="R38" s="94" t="str">
        <f xml:space="preserve"> IF(ISNUMBER(MATCH(D38,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IF(H38="○", 0.5, 1), "")</f>
        <v/>
      </c>
      <c r="S38" s="114">
        <f t="shared" si="1"/>
        <v>0</v>
      </c>
      <c r="T38" s="39">
        <f t="shared" si="2"/>
        <v>0</v>
      </c>
      <c r="U38" s="39">
        <f t="shared" si="3"/>
        <v>0</v>
      </c>
      <c r="V38" s="33" t="s">
        <v>55</v>
      </c>
      <c r="W38" s="34">
        <f t="shared" si="5"/>
        <v>0</v>
      </c>
      <c r="X38" s="35">
        <f t="shared" si="6"/>
        <v>0</v>
      </c>
      <c r="Y38" s="34">
        <f t="shared" si="7"/>
        <v>0</v>
      </c>
      <c r="Z38" s="35">
        <f t="shared" si="8"/>
        <v>0</v>
      </c>
      <c r="AA38" s="34">
        <f t="shared" si="9"/>
        <v>0</v>
      </c>
      <c r="AB38" s="35">
        <f t="shared" si="10"/>
        <v>0</v>
      </c>
      <c r="AC38" s="34">
        <f t="shared" si="11"/>
        <v>0</v>
      </c>
      <c r="AD38" s="35">
        <f t="shared" si="12"/>
        <v>0</v>
      </c>
    </row>
    <row r="39" spans="1:30" ht="23.1" customHeight="1">
      <c r="A39" s="55">
        <v>36</v>
      </c>
      <c r="B39" s="136"/>
      <c r="C39" s="136"/>
      <c r="D39" s="136"/>
      <c r="E39" s="136"/>
      <c r="F39" s="136"/>
      <c r="G39" s="130"/>
      <c r="H39" s="130"/>
      <c r="I39" s="137"/>
      <c r="J39" s="138"/>
      <c r="K39" s="139"/>
      <c r="L39" s="140"/>
      <c r="M39" s="141"/>
      <c r="N39" s="248"/>
      <c r="O39" s="109">
        <f t="shared" si="0"/>
        <v>0</v>
      </c>
      <c r="P39" s="251"/>
      <c r="Q39" s="115">
        <f>IF(OR(ISERROR(INDEX(食材料費等!$B:$B,MATCH($D39,食材料費等!$A:$A,0))), P39=0, P39=""), 0, P39 * INDEX(食材料費等!$B:$B, MATCH($D39,食材料費等!$A:$A, 0)) * IF(H39="○", IF(OR($D39="病院",$D39="有床診療所"),3/5,0.5),1))</f>
        <v>0</v>
      </c>
      <c r="R39" s="94" t="str">
        <f xml:space="preserve"> IF(ISNUMBER(MATCH(D39,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IF(H39="○", 0.5, 1), "")</f>
        <v/>
      </c>
      <c r="S39" s="114">
        <f t="shared" si="1"/>
        <v>0</v>
      </c>
      <c r="T39" s="39">
        <f t="shared" si="2"/>
        <v>0</v>
      </c>
      <c r="U39" s="39">
        <f t="shared" si="3"/>
        <v>0</v>
      </c>
      <c r="V39" s="33" t="s">
        <v>56</v>
      </c>
      <c r="W39" s="34">
        <f t="shared" si="5"/>
        <v>0</v>
      </c>
      <c r="X39" s="35">
        <f t="shared" si="6"/>
        <v>0</v>
      </c>
      <c r="Y39" s="34">
        <f t="shared" si="7"/>
        <v>0</v>
      </c>
      <c r="Z39" s="35">
        <f t="shared" si="8"/>
        <v>0</v>
      </c>
      <c r="AA39" s="34">
        <f t="shared" si="9"/>
        <v>0</v>
      </c>
      <c r="AB39" s="35">
        <f t="shared" si="10"/>
        <v>0</v>
      </c>
      <c r="AC39" s="34">
        <f t="shared" si="11"/>
        <v>0</v>
      </c>
      <c r="AD39" s="35">
        <f t="shared" si="12"/>
        <v>0</v>
      </c>
    </row>
    <row r="40" spans="1:30" ht="23.1" customHeight="1">
      <c r="A40" s="55">
        <v>37</v>
      </c>
      <c r="B40" s="136"/>
      <c r="C40" s="136"/>
      <c r="D40" s="136"/>
      <c r="E40" s="136"/>
      <c r="F40" s="136"/>
      <c r="G40" s="130"/>
      <c r="H40" s="130"/>
      <c r="I40" s="137"/>
      <c r="J40" s="138"/>
      <c r="K40" s="139"/>
      <c r="L40" s="140"/>
      <c r="M40" s="141"/>
      <c r="N40" s="248"/>
      <c r="O40" s="109">
        <f t="shared" si="0"/>
        <v>0</v>
      </c>
      <c r="P40" s="251"/>
      <c r="Q40" s="115">
        <f>IF(OR(ISERROR(INDEX(食材料費等!$B:$B,MATCH($D40,食材料費等!$A:$A,0))), P40=0, P40=""), 0, P40 * INDEX(食材料費等!$B:$B, MATCH($D40,食材料費等!$A:$A, 0)) * IF(H40="○", IF(OR($D40="病院",$D40="有床診療所"),3/5,0.5),1))</f>
        <v>0</v>
      </c>
      <c r="R40" s="94" t="str">
        <f xml:space="preserve"> IF(ISNUMBER(MATCH(D40,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IF(H40="○", 0.5, 1), "")</f>
        <v/>
      </c>
      <c r="S40" s="114">
        <f t="shared" si="1"/>
        <v>0</v>
      </c>
      <c r="T40" s="39">
        <f t="shared" si="2"/>
        <v>0</v>
      </c>
      <c r="U40" s="39">
        <f t="shared" si="3"/>
        <v>0</v>
      </c>
      <c r="V40" s="33" t="s">
        <v>57</v>
      </c>
      <c r="W40" s="34">
        <f t="shared" si="5"/>
        <v>0</v>
      </c>
      <c r="X40" s="35">
        <f t="shared" si="6"/>
        <v>0</v>
      </c>
      <c r="Y40" s="34">
        <f t="shared" si="7"/>
        <v>0</v>
      </c>
      <c r="Z40" s="35">
        <f t="shared" si="8"/>
        <v>0</v>
      </c>
      <c r="AA40" s="34">
        <f t="shared" si="9"/>
        <v>0</v>
      </c>
      <c r="AB40" s="35">
        <f t="shared" si="10"/>
        <v>0</v>
      </c>
      <c r="AC40" s="34">
        <f t="shared" si="11"/>
        <v>0</v>
      </c>
      <c r="AD40" s="35">
        <f t="shared" si="12"/>
        <v>0</v>
      </c>
    </row>
    <row r="41" spans="1:30" ht="23.1" customHeight="1">
      <c r="A41" s="55">
        <v>38</v>
      </c>
      <c r="B41" s="136"/>
      <c r="C41" s="136"/>
      <c r="D41" s="136"/>
      <c r="E41" s="136"/>
      <c r="F41" s="136"/>
      <c r="G41" s="130"/>
      <c r="H41" s="130"/>
      <c r="I41" s="137"/>
      <c r="J41" s="138"/>
      <c r="K41" s="139"/>
      <c r="L41" s="140"/>
      <c r="M41" s="141"/>
      <c r="N41" s="248"/>
      <c r="O41" s="109">
        <f t="shared" si="0"/>
        <v>0</v>
      </c>
      <c r="P41" s="251"/>
      <c r="Q41" s="115">
        <f>IF(OR(ISERROR(INDEX(食材料費等!$B:$B,MATCH($D41,食材料費等!$A:$A,0))), P41=0, P41=""), 0, P41 * INDEX(食材料費等!$B:$B, MATCH($D41,食材料費等!$A:$A, 0)) * IF(H41="○", IF(OR($D41="病院",$D41="有床診療所"),3/5,0.5),1))</f>
        <v>0</v>
      </c>
      <c r="R41" s="94" t="str">
        <f xml:space="preserve"> IF(ISNUMBER(MATCH(D41,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IF(H41="○", 0.5, 1), "")</f>
        <v/>
      </c>
      <c r="S41" s="114">
        <f t="shared" si="1"/>
        <v>0</v>
      </c>
      <c r="T41" s="39">
        <f t="shared" si="2"/>
        <v>0</v>
      </c>
      <c r="U41" s="39">
        <f t="shared" si="3"/>
        <v>0</v>
      </c>
      <c r="V41" s="33" t="s">
        <v>58</v>
      </c>
      <c r="W41" s="34">
        <f t="shared" si="5"/>
        <v>0</v>
      </c>
      <c r="X41" s="35">
        <f t="shared" si="6"/>
        <v>0</v>
      </c>
      <c r="Y41" s="34">
        <f t="shared" si="7"/>
        <v>0</v>
      </c>
      <c r="Z41" s="35">
        <f t="shared" si="8"/>
        <v>0</v>
      </c>
      <c r="AA41" s="34">
        <f t="shared" si="9"/>
        <v>0</v>
      </c>
      <c r="AB41" s="35">
        <f t="shared" si="10"/>
        <v>0</v>
      </c>
      <c r="AC41" s="34">
        <f t="shared" si="11"/>
        <v>0</v>
      </c>
      <c r="AD41" s="35">
        <f t="shared" si="12"/>
        <v>0</v>
      </c>
    </row>
    <row r="42" spans="1:30" ht="23.1" customHeight="1">
      <c r="A42" s="55">
        <v>39</v>
      </c>
      <c r="B42" s="136"/>
      <c r="C42" s="136"/>
      <c r="D42" s="136"/>
      <c r="E42" s="136"/>
      <c r="F42" s="136"/>
      <c r="G42" s="130"/>
      <c r="H42" s="130"/>
      <c r="I42" s="137"/>
      <c r="J42" s="138"/>
      <c r="K42" s="139"/>
      <c r="L42" s="140"/>
      <c r="M42" s="141"/>
      <c r="N42" s="248"/>
      <c r="O42" s="109">
        <f t="shared" si="0"/>
        <v>0</v>
      </c>
      <c r="P42" s="251"/>
      <c r="Q42" s="115">
        <f>IF(OR(ISERROR(INDEX(食材料費等!$B:$B,MATCH($D42,食材料費等!$A:$A,0))), P42=0, P42=""), 0, P42 * INDEX(食材料費等!$B:$B, MATCH($D42,食材料費等!$A:$A, 0)) * IF(H42="○", IF(OR($D42="病院",$D42="有床診療所"),3/5,0.5),1))</f>
        <v>0</v>
      </c>
      <c r="R42" s="94" t="str">
        <f xml:space="preserve"> IF(ISNUMBER(MATCH(D42,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IF(H42="○", 0.5, 1), "")</f>
        <v/>
      </c>
      <c r="S42" s="114">
        <f t="shared" si="1"/>
        <v>0</v>
      </c>
      <c r="T42" s="39">
        <f t="shared" si="2"/>
        <v>0</v>
      </c>
      <c r="U42" s="39">
        <f t="shared" si="3"/>
        <v>0</v>
      </c>
      <c r="V42" s="36" t="s">
        <v>59</v>
      </c>
      <c r="W42" s="37">
        <f t="shared" si="5"/>
        <v>0</v>
      </c>
      <c r="X42" s="38">
        <f t="shared" si="6"/>
        <v>0</v>
      </c>
      <c r="Y42" s="37">
        <f t="shared" si="7"/>
        <v>0</v>
      </c>
      <c r="Z42" s="38">
        <f t="shared" si="8"/>
        <v>0</v>
      </c>
      <c r="AA42" s="37">
        <f t="shared" si="9"/>
        <v>0</v>
      </c>
      <c r="AB42" s="38">
        <f t="shared" si="10"/>
        <v>0</v>
      </c>
      <c r="AC42" s="37">
        <f t="shared" si="11"/>
        <v>0</v>
      </c>
      <c r="AD42" s="38">
        <f t="shared" si="12"/>
        <v>0</v>
      </c>
    </row>
    <row r="43" spans="1:30" ht="23.1" customHeight="1">
      <c r="A43" s="55">
        <v>40</v>
      </c>
      <c r="B43" s="136"/>
      <c r="C43" s="136"/>
      <c r="D43" s="136"/>
      <c r="E43" s="136"/>
      <c r="F43" s="136"/>
      <c r="G43" s="130"/>
      <c r="H43" s="130"/>
      <c r="I43" s="137"/>
      <c r="J43" s="138"/>
      <c r="K43" s="139"/>
      <c r="L43" s="140"/>
      <c r="M43" s="141"/>
      <c r="N43" s="248"/>
      <c r="O43" s="109">
        <f t="shared" si="0"/>
        <v>0</v>
      </c>
      <c r="P43" s="251"/>
      <c r="Q43" s="115">
        <f>IF(OR(ISERROR(INDEX(食材料費等!$B:$B,MATCH($D43,食材料費等!$A:$A,0))), P43=0, P43=""), 0, P43 * INDEX(食材料費等!$B:$B, MATCH($D43,食材料費等!$A:$A, 0)) * IF(H43="○", IF(OR($D43="病院",$D43="有床診療所"),3/5,0.5),1))</f>
        <v>0</v>
      </c>
      <c r="R43" s="94" t="str">
        <f xml:space="preserve"> IF(ISNUMBER(MATCH(D43,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IF(H43="○", 0.5, 1), "")</f>
        <v/>
      </c>
      <c r="S43" s="114">
        <f t="shared" si="1"/>
        <v>0</v>
      </c>
      <c r="T43" s="39">
        <f t="shared" si="2"/>
        <v>0</v>
      </c>
      <c r="U43" s="39">
        <f t="shared" si="3"/>
        <v>0</v>
      </c>
      <c r="V43" s="30" t="s">
        <v>60</v>
      </c>
      <c r="W43" s="31">
        <f t="shared" si="5"/>
        <v>0</v>
      </c>
      <c r="X43" s="32">
        <f t="shared" si="6"/>
        <v>0</v>
      </c>
      <c r="Y43" s="31">
        <f t="shared" si="7"/>
        <v>0</v>
      </c>
      <c r="Z43" s="32">
        <f t="shared" si="8"/>
        <v>0</v>
      </c>
      <c r="AA43" s="100">
        <f t="shared" si="9"/>
        <v>0</v>
      </c>
      <c r="AB43" s="101">
        <f t="shared" si="10"/>
        <v>0</v>
      </c>
      <c r="AC43" s="31">
        <f t="shared" si="11"/>
        <v>0</v>
      </c>
      <c r="AD43" s="32">
        <f t="shared" si="12"/>
        <v>0</v>
      </c>
    </row>
    <row r="44" spans="1:30" ht="23.1" customHeight="1">
      <c r="A44" s="55">
        <v>41</v>
      </c>
      <c r="B44" s="136"/>
      <c r="C44" s="136"/>
      <c r="D44" s="136"/>
      <c r="E44" s="136"/>
      <c r="F44" s="136"/>
      <c r="G44" s="130"/>
      <c r="H44" s="130"/>
      <c r="I44" s="137"/>
      <c r="J44" s="138"/>
      <c r="K44" s="139"/>
      <c r="L44" s="140"/>
      <c r="M44" s="141"/>
      <c r="N44" s="248"/>
      <c r="O44" s="109">
        <f t="shared" si="0"/>
        <v>0</v>
      </c>
      <c r="P44" s="251"/>
      <c r="Q44" s="115">
        <f>IF(OR(ISERROR(INDEX(食材料費等!$B:$B,MATCH($D44,食材料費等!$A:$A,0))), P44=0, P44=""), 0, P44 * INDEX(食材料費等!$B:$B, MATCH($D44,食材料費等!$A:$A, 0)) * IF(H44="○", IF(OR($D44="病院",$D44="有床診療所"),3/5,0.5),1))</f>
        <v>0</v>
      </c>
      <c r="R44" s="94" t="str">
        <f xml:space="preserve"> IF(ISNUMBER(MATCH(D44,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IF(H44="○", 0.5, 1), "")</f>
        <v/>
      </c>
      <c r="S44" s="114">
        <f t="shared" si="1"/>
        <v>0</v>
      </c>
      <c r="T44" s="39">
        <f t="shared" si="2"/>
        <v>0</v>
      </c>
      <c r="U44" s="39">
        <f t="shared" si="3"/>
        <v>0</v>
      </c>
      <c r="V44" s="33" t="s">
        <v>61</v>
      </c>
      <c r="W44" s="34">
        <f t="shared" si="5"/>
        <v>0</v>
      </c>
      <c r="X44" s="35">
        <f t="shared" si="6"/>
        <v>0</v>
      </c>
      <c r="Y44" s="34">
        <f t="shared" si="7"/>
        <v>0</v>
      </c>
      <c r="Z44" s="35">
        <f t="shared" si="8"/>
        <v>0</v>
      </c>
      <c r="AA44" s="34">
        <f t="shared" si="9"/>
        <v>0</v>
      </c>
      <c r="AB44" s="35">
        <f t="shared" si="10"/>
        <v>0</v>
      </c>
      <c r="AC44" s="34">
        <f t="shared" si="11"/>
        <v>0</v>
      </c>
      <c r="AD44" s="35">
        <f t="shared" si="12"/>
        <v>0</v>
      </c>
    </row>
    <row r="45" spans="1:30" ht="23.1" customHeight="1">
      <c r="A45" s="55">
        <v>42</v>
      </c>
      <c r="B45" s="136"/>
      <c r="C45" s="136"/>
      <c r="D45" s="136"/>
      <c r="E45" s="136"/>
      <c r="F45" s="136"/>
      <c r="G45" s="130"/>
      <c r="H45" s="130"/>
      <c r="I45" s="137"/>
      <c r="J45" s="138"/>
      <c r="K45" s="139"/>
      <c r="L45" s="140"/>
      <c r="M45" s="141"/>
      <c r="N45" s="248"/>
      <c r="O45" s="109">
        <f t="shared" si="0"/>
        <v>0</v>
      </c>
      <c r="P45" s="251"/>
      <c r="Q45" s="115">
        <f>IF(OR(ISERROR(INDEX(食材料費等!$B:$B,MATCH($D45,食材料費等!$A:$A,0))), P45=0, P45=""), 0, P45 * INDEX(食材料費等!$B:$B, MATCH($D45,食材料費等!$A:$A, 0)) * IF(H45="○", IF(OR($D45="病院",$D45="有床診療所"),3/5,0.5),1))</f>
        <v>0</v>
      </c>
      <c r="R45" s="94" t="str">
        <f xml:space="preserve"> IF(ISNUMBER(MATCH(D45,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IF(H45="○", 0.5, 1), "")</f>
        <v/>
      </c>
      <c r="S45" s="114">
        <f t="shared" si="1"/>
        <v>0</v>
      </c>
      <c r="T45" s="39">
        <f t="shared" si="2"/>
        <v>0</v>
      </c>
      <c r="U45" s="39">
        <f t="shared" si="3"/>
        <v>0</v>
      </c>
      <c r="V45" s="33" t="s">
        <v>120</v>
      </c>
      <c r="W45" s="34">
        <f t="shared" si="5"/>
        <v>0</v>
      </c>
      <c r="X45" s="35">
        <f t="shared" si="6"/>
        <v>0</v>
      </c>
      <c r="Y45" s="34">
        <f t="shared" si="7"/>
        <v>0</v>
      </c>
      <c r="Z45" s="35">
        <f t="shared" si="8"/>
        <v>0</v>
      </c>
      <c r="AA45" s="34">
        <f t="shared" si="9"/>
        <v>0</v>
      </c>
      <c r="AB45" s="35">
        <f t="shared" si="10"/>
        <v>0</v>
      </c>
      <c r="AC45" s="34">
        <f t="shared" si="11"/>
        <v>0</v>
      </c>
      <c r="AD45" s="35">
        <f t="shared" si="12"/>
        <v>0</v>
      </c>
    </row>
    <row r="46" spans="1:30" ht="23.1" customHeight="1">
      <c r="A46" s="55">
        <v>43</v>
      </c>
      <c r="B46" s="136"/>
      <c r="C46" s="136"/>
      <c r="D46" s="136"/>
      <c r="E46" s="136"/>
      <c r="F46" s="136"/>
      <c r="G46" s="130"/>
      <c r="H46" s="130"/>
      <c r="I46" s="137"/>
      <c r="J46" s="138"/>
      <c r="K46" s="139"/>
      <c r="L46" s="140"/>
      <c r="M46" s="141"/>
      <c r="N46" s="248"/>
      <c r="O46" s="109">
        <f t="shared" si="0"/>
        <v>0</v>
      </c>
      <c r="P46" s="251"/>
      <c r="Q46" s="115">
        <f>IF(OR(ISERROR(INDEX(食材料費等!$B:$B,MATCH($D46,食材料費等!$A:$A,0))), P46=0, P46=""), 0, P46 * INDEX(食材料費等!$B:$B, MATCH($D46,食材料費等!$A:$A, 0)) * IF(H46="○", IF(OR($D46="病院",$D46="有床診療所"),3/5,0.5),1))</f>
        <v>0</v>
      </c>
      <c r="R46" s="94" t="str">
        <f xml:space="preserve"> IF(ISNUMBER(MATCH(D46,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IF(H46="○", 0.5, 1), "")</f>
        <v/>
      </c>
      <c r="S46" s="114">
        <f t="shared" si="1"/>
        <v>0</v>
      </c>
      <c r="T46" s="39">
        <f t="shared" si="2"/>
        <v>0</v>
      </c>
      <c r="U46" s="39">
        <f t="shared" si="3"/>
        <v>0</v>
      </c>
      <c r="V46" s="33" t="s">
        <v>62</v>
      </c>
      <c r="W46" s="34">
        <f t="shared" si="5"/>
        <v>0</v>
      </c>
      <c r="X46" s="35">
        <f t="shared" si="6"/>
        <v>0</v>
      </c>
      <c r="Y46" s="34">
        <f t="shared" si="7"/>
        <v>0</v>
      </c>
      <c r="Z46" s="35">
        <f t="shared" si="8"/>
        <v>0</v>
      </c>
      <c r="AA46" s="34">
        <f t="shared" si="9"/>
        <v>0</v>
      </c>
      <c r="AB46" s="35">
        <f t="shared" si="10"/>
        <v>0</v>
      </c>
      <c r="AC46" s="34">
        <f t="shared" si="11"/>
        <v>0</v>
      </c>
      <c r="AD46" s="35">
        <f t="shared" si="12"/>
        <v>0</v>
      </c>
    </row>
    <row r="47" spans="1:30" ht="23.1" customHeight="1">
      <c r="A47" s="55">
        <v>44</v>
      </c>
      <c r="B47" s="136"/>
      <c r="C47" s="136"/>
      <c r="D47" s="136"/>
      <c r="E47" s="136"/>
      <c r="F47" s="136"/>
      <c r="G47" s="130"/>
      <c r="H47" s="130"/>
      <c r="I47" s="137"/>
      <c r="J47" s="138"/>
      <c r="K47" s="139"/>
      <c r="L47" s="140"/>
      <c r="M47" s="141"/>
      <c r="N47" s="248"/>
      <c r="O47" s="109">
        <f t="shared" si="0"/>
        <v>0</v>
      </c>
      <c r="P47" s="251"/>
      <c r="Q47" s="115">
        <f>IF(OR(ISERROR(INDEX(食材料費等!$B:$B,MATCH($D47,食材料費等!$A:$A,0))), P47=0, P47=""), 0, P47 * INDEX(食材料費等!$B:$B, MATCH($D47,食材料費等!$A:$A, 0)) * IF(H47="○", IF(OR($D47="病院",$D47="有床診療所"),3/5,0.5),1))</f>
        <v>0</v>
      </c>
      <c r="R47" s="94" t="str">
        <f xml:space="preserve"> IF(ISNUMBER(MATCH(D47,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IF(H47="○", 0.5, 1), "")</f>
        <v/>
      </c>
      <c r="S47" s="114">
        <f t="shared" si="1"/>
        <v>0</v>
      </c>
      <c r="T47" s="39">
        <f t="shared" si="2"/>
        <v>0</v>
      </c>
      <c r="U47" s="39">
        <f t="shared" si="3"/>
        <v>0</v>
      </c>
      <c r="V47" s="33" t="s">
        <v>119</v>
      </c>
      <c r="W47" s="34">
        <f t="shared" si="5"/>
        <v>0</v>
      </c>
      <c r="X47" s="35">
        <f t="shared" si="6"/>
        <v>0</v>
      </c>
      <c r="Y47" s="34">
        <f t="shared" si="7"/>
        <v>0</v>
      </c>
      <c r="Z47" s="35">
        <f t="shared" si="8"/>
        <v>0</v>
      </c>
      <c r="AA47" s="34">
        <f t="shared" si="9"/>
        <v>0</v>
      </c>
      <c r="AB47" s="35">
        <f t="shared" si="10"/>
        <v>0</v>
      </c>
      <c r="AC47" s="34">
        <f t="shared" si="11"/>
        <v>0</v>
      </c>
      <c r="AD47" s="35">
        <f t="shared" si="12"/>
        <v>0</v>
      </c>
    </row>
    <row r="48" spans="1:30" ht="23.1" customHeight="1">
      <c r="A48" s="55">
        <v>45</v>
      </c>
      <c r="B48" s="136"/>
      <c r="C48" s="136"/>
      <c r="D48" s="136"/>
      <c r="E48" s="136"/>
      <c r="F48" s="136"/>
      <c r="G48" s="130"/>
      <c r="H48" s="130"/>
      <c r="I48" s="137"/>
      <c r="J48" s="138"/>
      <c r="K48" s="139"/>
      <c r="L48" s="140"/>
      <c r="M48" s="141"/>
      <c r="N48" s="248"/>
      <c r="O48" s="109">
        <f t="shared" si="0"/>
        <v>0</v>
      </c>
      <c r="P48" s="251"/>
      <c r="Q48" s="115">
        <f>IF(OR(ISERROR(INDEX(食材料費等!$B:$B,MATCH($D48,食材料費等!$A:$A,0))), P48=0, P48=""), 0, P48 * INDEX(食材料費等!$B:$B, MATCH($D48,食材料費等!$A:$A, 0)) * IF(H48="○", IF(OR($D48="病院",$D48="有床診療所"),3/5,0.5),1))</f>
        <v>0</v>
      </c>
      <c r="R48" s="94" t="str">
        <f xml:space="preserve"> IF(ISNUMBER(MATCH(D48,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IF(H48="○", 0.5, 1), "")</f>
        <v/>
      </c>
      <c r="S48" s="114">
        <f t="shared" si="1"/>
        <v>0</v>
      </c>
      <c r="T48" s="39">
        <f t="shared" si="2"/>
        <v>0</v>
      </c>
      <c r="U48" s="39">
        <f t="shared" si="3"/>
        <v>0</v>
      </c>
      <c r="V48" s="33" t="s">
        <v>63</v>
      </c>
      <c r="W48" s="34">
        <f t="shared" si="5"/>
        <v>0</v>
      </c>
      <c r="X48" s="35">
        <f t="shared" si="6"/>
        <v>0</v>
      </c>
      <c r="Y48" s="34">
        <f t="shared" si="7"/>
        <v>0</v>
      </c>
      <c r="Z48" s="35">
        <f t="shared" si="8"/>
        <v>0</v>
      </c>
      <c r="AA48" s="34">
        <f t="shared" si="9"/>
        <v>0</v>
      </c>
      <c r="AB48" s="35">
        <f t="shared" si="10"/>
        <v>0</v>
      </c>
      <c r="AC48" s="34">
        <f t="shared" si="11"/>
        <v>0</v>
      </c>
      <c r="AD48" s="35">
        <f t="shared" si="12"/>
        <v>0</v>
      </c>
    </row>
    <row r="49" spans="1:30" ht="23.1" customHeight="1">
      <c r="A49" s="55">
        <v>46</v>
      </c>
      <c r="B49" s="136"/>
      <c r="C49" s="136"/>
      <c r="D49" s="136"/>
      <c r="E49" s="136"/>
      <c r="F49" s="136"/>
      <c r="G49" s="130"/>
      <c r="H49" s="130"/>
      <c r="I49" s="137"/>
      <c r="J49" s="138"/>
      <c r="K49" s="139"/>
      <c r="L49" s="140"/>
      <c r="M49" s="141"/>
      <c r="N49" s="248"/>
      <c r="O49" s="109">
        <f t="shared" si="0"/>
        <v>0</v>
      </c>
      <c r="P49" s="251"/>
      <c r="Q49" s="115">
        <f>IF(OR(ISERROR(INDEX(食材料費等!$B:$B,MATCH($D49,食材料費等!$A:$A,0))), P49=0, P49=""), 0, P49 * INDEX(食材料費等!$B:$B, MATCH($D49,食材料費等!$A:$A, 0)) * IF(H49="○", IF(OR($D49="病院",$D49="有床診療所"),3/5,0.5),1))</f>
        <v>0</v>
      </c>
      <c r="R49" s="94" t="str">
        <f xml:space="preserve"> IF(ISNUMBER(MATCH(D49,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IF(H49="○", 0.5, 1), "")</f>
        <v/>
      </c>
      <c r="S49" s="114">
        <f t="shared" si="1"/>
        <v>0</v>
      </c>
      <c r="T49" s="39">
        <f t="shared" si="2"/>
        <v>0</v>
      </c>
      <c r="U49" s="39">
        <f t="shared" si="3"/>
        <v>0</v>
      </c>
      <c r="V49" s="33" t="s">
        <v>64</v>
      </c>
      <c r="W49" s="34">
        <f t="shared" si="5"/>
        <v>0</v>
      </c>
      <c r="X49" s="35">
        <f t="shared" si="6"/>
        <v>0</v>
      </c>
      <c r="Y49" s="34">
        <f t="shared" si="7"/>
        <v>0</v>
      </c>
      <c r="Z49" s="35">
        <f t="shared" si="8"/>
        <v>0</v>
      </c>
      <c r="AA49" s="34">
        <f t="shared" si="9"/>
        <v>0</v>
      </c>
      <c r="AB49" s="35">
        <f t="shared" si="10"/>
        <v>0</v>
      </c>
      <c r="AC49" s="34">
        <f t="shared" si="11"/>
        <v>0</v>
      </c>
      <c r="AD49" s="35">
        <f t="shared" si="12"/>
        <v>0</v>
      </c>
    </row>
    <row r="50" spans="1:30" ht="23.1" customHeight="1">
      <c r="A50" s="55">
        <v>47</v>
      </c>
      <c r="B50" s="136"/>
      <c r="C50" s="136"/>
      <c r="D50" s="136"/>
      <c r="E50" s="136"/>
      <c r="F50" s="136"/>
      <c r="G50" s="130"/>
      <c r="H50" s="130"/>
      <c r="I50" s="137"/>
      <c r="J50" s="138"/>
      <c r="K50" s="139"/>
      <c r="L50" s="140"/>
      <c r="M50" s="141"/>
      <c r="N50" s="248"/>
      <c r="O50" s="109">
        <f t="shared" si="0"/>
        <v>0</v>
      </c>
      <c r="P50" s="251"/>
      <c r="Q50" s="115">
        <f>IF(OR(ISERROR(INDEX(食材料費等!$B:$B,MATCH($D50,食材料費等!$A:$A,0))), P50=0, P50=""), 0, P50 * INDEX(食材料費等!$B:$B, MATCH($D50,食材料費等!$A:$A, 0)) * IF(H50="○", IF(OR($D50="病院",$D50="有床診療所"),3/5,0.5),1))</f>
        <v>0</v>
      </c>
      <c r="R50" s="94" t="str">
        <f xml:space="preserve"> IF(ISNUMBER(MATCH(D50,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IF(H50="○", 0.5, 1), "")</f>
        <v/>
      </c>
      <c r="S50" s="114">
        <f t="shared" si="1"/>
        <v>0</v>
      </c>
      <c r="T50" s="39">
        <f t="shared" si="2"/>
        <v>0</v>
      </c>
      <c r="U50" s="39">
        <f t="shared" si="3"/>
        <v>0</v>
      </c>
      <c r="V50" s="33" t="s">
        <v>65</v>
      </c>
      <c r="W50" s="34">
        <f t="shared" si="5"/>
        <v>0</v>
      </c>
      <c r="X50" s="35">
        <f t="shared" si="6"/>
        <v>0</v>
      </c>
      <c r="Y50" s="34">
        <f t="shared" si="7"/>
        <v>0</v>
      </c>
      <c r="Z50" s="35">
        <f t="shared" si="8"/>
        <v>0</v>
      </c>
      <c r="AA50" s="34">
        <f t="shared" si="9"/>
        <v>0</v>
      </c>
      <c r="AB50" s="35">
        <f t="shared" si="10"/>
        <v>0</v>
      </c>
      <c r="AC50" s="34">
        <f t="shared" si="11"/>
        <v>0</v>
      </c>
      <c r="AD50" s="35">
        <f t="shared" si="12"/>
        <v>0</v>
      </c>
    </row>
    <row r="51" spans="1:30" ht="23.1" customHeight="1">
      <c r="A51" s="55">
        <v>48</v>
      </c>
      <c r="B51" s="136"/>
      <c r="C51" s="136"/>
      <c r="D51" s="136"/>
      <c r="E51" s="136"/>
      <c r="F51" s="136"/>
      <c r="G51" s="130"/>
      <c r="H51" s="130"/>
      <c r="I51" s="137"/>
      <c r="J51" s="138"/>
      <c r="K51" s="139"/>
      <c r="L51" s="140"/>
      <c r="M51" s="141"/>
      <c r="N51" s="248"/>
      <c r="O51" s="109">
        <f t="shared" si="0"/>
        <v>0</v>
      </c>
      <c r="P51" s="251"/>
      <c r="Q51" s="115">
        <f>IF(OR(ISERROR(INDEX(食材料費等!$B:$B,MATCH($D51,食材料費等!$A:$A,0))), P51=0, P51=""), 0, P51 * INDEX(食材料費等!$B:$B, MATCH($D51,食材料費等!$A:$A, 0)) * IF(H51="○", IF(OR($D51="病院",$D51="有床診療所"),3/5,0.5),1))</f>
        <v>0</v>
      </c>
      <c r="R51" s="94" t="str">
        <f xml:space="preserve"> IF(ISNUMBER(MATCH(D51,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IF(H51="○", 0.5, 1), "")</f>
        <v/>
      </c>
      <c r="S51" s="114">
        <f t="shared" si="1"/>
        <v>0</v>
      </c>
      <c r="T51" s="39">
        <f t="shared" si="2"/>
        <v>0</v>
      </c>
      <c r="U51" s="39">
        <f t="shared" si="3"/>
        <v>0</v>
      </c>
      <c r="V51" s="33" t="s">
        <v>121</v>
      </c>
      <c r="W51" s="34">
        <f t="shared" si="5"/>
        <v>0</v>
      </c>
      <c r="X51" s="35">
        <f t="shared" si="6"/>
        <v>0</v>
      </c>
      <c r="Y51" s="34">
        <f t="shared" si="7"/>
        <v>0</v>
      </c>
      <c r="Z51" s="35">
        <f t="shared" si="8"/>
        <v>0</v>
      </c>
      <c r="AA51" s="34">
        <f t="shared" si="9"/>
        <v>0</v>
      </c>
      <c r="AB51" s="35">
        <f t="shared" si="10"/>
        <v>0</v>
      </c>
      <c r="AC51" s="34">
        <f t="shared" si="11"/>
        <v>0</v>
      </c>
      <c r="AD51" s="35">
        <f t="shared" si="12"/>
        <v>0</v>
      </c>
    </row>
    <row r="52" spans="1:30" ht="23.1" customHeight="1">
      <c r="A52" s="55">
        <v>49</v>
      </c>
      <c r="B52" s="136"/>
      <c r="C52" s="136"/>
      <c r="D52" s="136"/>
      <c r="E52" s="136"/>
      <c r="F52" s="136"/>
      <c r="G52" s="130"/>
      <c r="H52" s="130"/>
      <c r="I52" s="137"/>
      <c r="J52" s="138"/>
      <c r="K52" s="139"/>
      <c r="L52" s="140"/>
      <c r="M52" s="141"/>
      <c r="N52" s="248"/>
      <c r="O52" s="109">
        <f t="shared" si="0"/>
        <v>0</v>
      </c>
      <c r="P52" s="251"/>
      <c r="Q52" s="115">
        <f>IF(OR(ISERROR(INDEX(食材料費等!$B:$B,MATCH($D52,食材料費等!$A:$A,0))), P52=0, P52=""), 0, P52 * INDEX(食材料費等!$B:$B, MATCH($D52,食材料費等!$A:$A, 0)) * IF(H52="○", IF(OR($D52="病院",$D52="有床診療所"),3/5,0.5),1))</f>
        <v>0</v>
      </c>
      <c r="R52" s="94" t="str">
        <f xml:space="preserve"> IF(ISNUMBER(MATCH(D52,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IF(H52="○", 0.5, 1), "")</f>
        <v/>
      </c>
      <c r="S52" s="114">
        <f t="shared" si="1"/>
        <v>0</v>
      </c>
      <c r="T52" s="39">
        <f t="shared" si="2"/>
        <v>0</v>
      </c>
      <c r="U52" s="39">
        <f t="shared" si="3"/>
        <v>0</v>
      </c>
      <c r="V52" s="33" t="s">
        <v>122</v>
      </c>
      <c r="W52" s="34">
        <f t="shared" si="5"/>
        <v>0</v>
      </c>
      <c r="X52" s="35">
        <f t="shared" si="6"/>
        <v>0</v>
      </c>
      <c r="Y52" s="34">
        <f t="shared" si="7"/>
        <v>0</v>
      </c>
      <c r="Z52" s="35">
        <f t="shared" si="8"/>
        <v>0</v>
      </c>
      <c r="AA52" s="34">
        <f t="shared" si="9"/>
        <v>0</v>
      </c>
      <c r="AB52" s="35">
        <f t="shared" si="10"/>
        <v>0</v>
      </c>
      <c r="AC52" s="34">
        <f t="shared" si="11"/>
        <v>0</v>
      </c>
      <c r="AD52" s="35">
        <f t="shared" si="12"/>
        <v>0</v>
      </c>
    </row>
    <row r="53" spans="1:30" ht="23.1" customHeight="1">
      <c r="A53" s="55">
        <v>50</v>
      </c>
      <c r="B53" s="136"/>
      <c r="C53" s="136"/>
      <c r="D53" s="136"/>
      <c r="E53" s="136"/>
      <c r="F53" s="136"/>
      <c r="G53" s="130"/>
      <c r="H53" s="130"/>
      <c r="I53" s="137"/>
      <c r="J53" s="138"/>
      <c r="K53" s="139"/>
      <c r="L53" s="140"/>
      <c r="M53" s="141"/>
      <c r="N53" s="248"/>
      <c r="O53" s="109">
        <f t="shared" si="0"/>
        <v>0</v>
      </c>
      <c r="P53" s="251"/>
      <c r="Q53" s="115">
        <f>IF(OR(ISERROR(INDEX(食材料費等!$B:$B,MATCH($D53,食材料費等!$A:$A,0))), P53=0, P53=""), 0, P53 * INDEX(食材料費等!$B:$B, MATCH($D53,食材料費等!$A:$A, 0)) * IF(H53="○", IF(OR($D53="病院",$D53="有床診療所"),3/5,0.5),1))</f>
        <v>0</v>
      </c>
      <c r="R53" s="94" t="str">
        <f xml:space="preserve"> IF(ISNUMBER(MATCH(D53,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IF(H53="○", 0.5, 1), "")</f>
        <v/>
      </c>
      <c r="S53" s="114">
        <f t="shared" si="1"/>
        <v>0</v>
      </c>
      <c r="T53" s="39">
        <f t="shared" si="2"/>
        <v>0</v>
      </c>
      <c r="U53" s="39">
        <f t="shared" si="3"/>
        <v>0</v>
      </c>
      <c r="V53" s="33" t="s">
        <v>123</v>
      </c>
      <c r="W53" s="34">
        <f t="shared" si="5"/>
        <v>0</v>
      </c>
      <c r="X53" s="35">
        <f t="shared" si="6"/>
        <v>0</v>
      </c>
      <c r="Y53" s="34">
        <f t="shared" si="7"/>
        <v>0</v>
      </c>
      <c r="Z53" s="35">
        <f t="shared" si="8"/>
        <v>0</v>
      </c>
      <c r="AA53" s="34">
        <f t="shared" si="9"/>
        <v>0</v>
      </c>
      <c r="AB53" s="35">
        <f t="shared" si="10"/>
        <v>0</v>
      </c>
      <c r="AC53" s="34">
        <f t="shared" si="11"/>
        <v>0</v>
      </c>
      <c r="AD53" s="35">
        <f t="shared" si="12"/>
        <v>0</v>
      </c>
    </row>
    <row r="54" spans="1:30" ht="23.1" customHeight="1">
      <c r="A54" s="55">
        <v>51</v>
      </c>
      <c r="B54" s="136"/>
      <c r="C54" s="136"/>
      <c r="D54" s="136"/>
      <c r="E54" s="136"/>
      <c r="F54" s="136"/>
      <c r="G54" s="130"/>
      <c r="H54" s="130"/>
      <c r="I54" s="137"/>
      <c r="J54" s="138"/>
      <c r="K54" s="139"/>
      <c r="L54" s="140"/>
      <c r="M54" s="141"/>
      <c r="N54" s="248"/>
      <c r="O54" s="109">
        <f t="shared" si="0"/>
        <v>0</v>
      </c>
      <c r="P54" s="251"/>
      <c r="Q54" s="115">
        <f>IF(OR(ISERROR(INDEX(食材料費等!$B:$B,MATCH($D54,食材料費等!$A:$A,0))), P54=0, P54=""), 0, P54 * INDEX(食材料費等!$B:$B, MATCH($D54,食材料費等!$A:$A, 0)) * IF(H54="○", IF(OR($D54="病院",$D54="有床診療所"),3/5,0.5),1))</f>
        <v>0</v>
      </c>
      <c r="R54" s="94" t="str">
        <f xml:space="preserve"> IF(ISNUMBER(MATCH(D54,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IF(H54="○", 0.5, 1), "")</f>
        <v/>
      </c>
      <c r="S54" s="114">
        <f t="shared" si="1"/>
        <v>0</v>
      </c>
      <c r="T54" s="39">
        <f t="shared" si="2"/>
        <v>0</v>
      </c>
      <c r="U54" s="39">
        <f t="shared" si="3"/>
        <v>0</v>
      </c>
      <c r="V54" s="33" t="s">
        <v>124</v>
      </c>
      <c r="W54" s="34">
        <f t="shared" si="5"/>
        <v>0</v>
      </c>
      <c r="X54" s="35">
        <f t="shared" si="6"/>
        <v>0</v>
      </c>
      <c r="Y54" s="34">
        <f t="shared" si="7"/>
        <v>0</v>
      </c>
      <c r="Z54" s="35">
        <f t="shared" si="8"/>
        <v>0</v>
      </c>
      <c r="AA54" s="34">
        <f t="shared" si="9"/>
        <v>0</v>
      </c>
      <c r="AB54" s="35">
        <f t="shared" si="10"/>
        <v>0</v>
      </c>
      <c r="AC54" s="34">
        <f t="shared" si="11"/>
        <v>0</v>
      </c>
      <c r="AD54" s="35">
        <f t="shared" si="12"/>
        <v>0</v>
      </c>
    </row>
    <row r="55" spans="1:30" ht="23.1" customHeight="1">
      <c r="A55" s="55">
        <v>52</v>
      </c>
      <c r="B55" s="136"/>
      <c r="C55" s="136"/>
      <c r="D55" s="136"/>
      <c r="E55" s="136"/>
      <c r="F55" s="136"/>
      <c r="G55" s="130"/>
      <c r="H55" s="130"/>
      <c r="I55" s="137"/>
      <c r="J55" s="138"/>
      <c r="K55" s="139"/>
      <c r="L55" s="140"/>
      <c r="M55" s="141"/>
      <c r="N55" s="248"/>
      <c r="O55" s="109">
        <f t="shared" si="0"/>
        <v>0</v>
      </c>
      <c r="P55" s="251"/>
      <c r="Q55" s="115">
        <f>IF(OR(ISERROR(INDEX(食材料費等!$B:$B,MATCH($D55,食材料費等!$A:$A,0))), P55=0, P55=""), 0, P55 * INDEX(食材料費等!$B:$B, MATCH($D55,食材料費等!$A:$A, 0)) * IF(H55="○", IF(OR($D55="病院",$D55="有床診療所"),3/5,0.5),1))</f>
        <v>0</v>
      </c>
      <c r="R55" s="94" t="str">
        <f xml:space="preserve"> IF(ISNUMBER(MATCH(D55,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IF(H55="○", 0.5, 1), "")</f>
        <v/>
      </c>
      <c r="S55" s="114">
        <f t="shared" si="1"/>
        <v>0</v>
      </c>
      <c r="T55" s="39">
        <f t="shared" si="2"/>
        <v>0</v>
      </c>
      <c r="U55" s="39">
        <f t="shared" si="3"/>
        <v>0</v>
      </c>
      <c r="V55" s="33" t="s">
        <v>125</v>
      </c>
      <c r="W55" s="34">
        <f t="shared" si="5"/>
        <v>0</v>
      </c>
      <c r="X55" s="35">
        <f t="shared" si="6"/>
        <v>0</v>
      </c>
      <c r="Y55" s="34">
        <f t="shared" si="7"/>
        <v>0</v>
      </c>
      <c r="Z55" s="35">
        <f t="shared" si="8"/>
        <v>0</v>
      </c>
      <c r="AA55" s="34">
        <f t="shared" si="9"/>
        <v>0</v>
      </c>
      <c r="AB55" s="35">
        <f t="shared" si="10"/>
        <v>0</v>
      </c>
      <c r="AC55" s="34">
        <f t="shared" si="11"/>
        <v>0</v>
      </c>
      <c r="AD55" s="35">
        <f t="shared" si="12"/>
        <v>0</v>
      </c>
    </row>
    <row r="56" spans="1:30" ht="23.1" customHeight="1">
      <c r="A56" s="55">
        <v>53</v>
      </c>
      <c r="B56" s="136"/>
      <c r="C56" s="136"/>
      <c r="D56" s="136"/>
      <c r="E56" s="136"/>
      <c r="F56" s="136"/>
      <c r="G56" s="130"/>
      <c r="H56" s="130"/>
      <c r="I56" s="137"/>
      <c r="J56" s="138"/>
      <c r="K56" s="139"/>
      <c r="L56" s="140"/>
      <c r="M56" s="141"/>
      <c r="N56" s="248"/>
      <c r="O56" s="109">
        <f t="shared" si="0"/>
        <v>0</v>
      </c>
      <c r="P56" s="251"/>
      <c r="Q56" s="115">
        <f>IF(OR(ISERROR(INDEX(食材料費等!$B:$B,MATCH($D56,食材料費等!$A:$A,0))), P56=0, P56=""), 0, P56 * INDEX(食材料費等!$B:$B, MATCH($D56,食材料費等!$A:$A, 0)) * IF(H56="○", IF(OR($D56="病院",$D56="有床診療所"),3/5,0.5),1))</f>
        <v>0</v>
      </c>
      <c r="R56" s="94" t="str">
        <f xml:space="preserve"> IF(ISNUMBER(MATCH(D56,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IF(H56="○", 0.5, 1), "")</f>
        <v/>
      </c>
      <c r="S56" s="114">
        <f t="shared" si="1"/>
        <v>0</v>
      </c>
      <c r="T56" s="39">
        <f t="shared" si="2"/>
        <v>0</v>
      </c>
      <c r="U56" s="39">
        <f t="shared" si="3"/>
        <v>0</v>
      </c>
      <c r="V56" s="33" t="s">
        <v>66</v>
      </c>
      <c r="W56" s="34">
        <f t="shared" si="5"/>
        <v>0</v>
      </c>
      <c r="X56" s="35">
        <f t="shared" si="6"/>
        <v>0</v>
      </c>
      <c r="Y56" s="34">
        <f t="shared" si="7"/>
        <v>0</v>
      </c>
      <c r="Z56" s="35">
        <f t="shared" si="8"/>
        <v>0</v>
      </c>
      <c r="AA56" s="34">
        <f t="shared" si="9"/>
        <v>0</v>
      </c>
      <c r="AB56" s="35">
        <f t="shared" si="10"/>
        <v>0</v>
      </c>
      <c r="AC56" s="34">
        <f t="shared" si="11"/>
        <v>0</v>
      </c>
      <c r="AD56" s="35">
        <f t="shared" si="12"/>
        <v>0</v>
      </c>
    </row>
    <row r="57" spans="1:30" ht="23.1" customHeight="1">
      <c r="A57" s="55">
        <v>54</v>
      </c>
      <c r="B57" s="136"/>
      <c r="C57" s="136"/>
      <c r="D57" s="136"/>
      <c r="E57" s="136"/>
      <c r="F57" s="136"/>
      <c r="G57" s="130"/>
      <c r="H57" s="130"/>
      <c r="I57" s="137"/>
      <c r="J57" s="138"/>
      <c r="K57" s="139"/>
      <c r="L57" s="140"/>
      <c r="M57" s="141"/>
      <c r="N57" s="248"/>
      <c r="O57" s="109">
        <f t="shared" si="0"/>
        <v>0</v>
      </c>
      <c r="P57" s="251"/>
      <c r="Q57" s="115">
        <f>IF(OR(ISERROR(INDEX(食材料費等!$B:$B,MATCH($D57,食材料費等!$A:$A,0))), P57=0, P57=""), 0, P57 * INDEX(食材料費等!$B:$B, MATCH($D57,食材料費等!$A:$A, 0)) * IF(H57="○", IF(OR($D57="病院",$D57="有床診療所"),3/5,0.5),1))</f>
        <v>0</v>
      </c>
      <c r="R57" s="94" t="str">
        <f xml:space="preserve"> IF(ISNUMBER(MATCH(D57,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IF(H57="○", 0.5, 1), "")</f>
        <v/>
      </c>
      <c r="S57" s="114">
        <f t="shared" si="1"/>
        <v>0</v>
      </c>
      <c r="T57" s="39">
        <f t="shared" si="2"/>
        <v>0</v>
      </c>
      <c r="U57" s="39">
        <f t="shared" si="3"/>
        <v>0</v>
      </c>
      <c r="V57" s="33" t="s">
        <v>67</v>
      </c>
      <c r="W57" s="34">
        <f t="shared" si="5"/>
        <v>0</v>
      </c>
      <c r="X57" s="35">
        <f t="shared" si="6"/>
        <v>0</v>
      </c>
      <c r="Y57" s="34">
        <f t="shared" si="7"/>
        <v>0</v>
      </c>
      <c r="Z57" s="35">
        <f t="shared" si="8"/>
        <v>0</v>
      </c>
      <c r="AA57" s="34">
        <f t="shared" si="9"/>
        <v>0</v>
      </c>
      <c r="AB57" s="35">
        <f t="shared" si="10"/>
        <v>0</v>
      </c>
      <c r="AC57" s="34">
        <f t="shared" si="11"/>
        <v>0</v>
      </c>
      <c r="AD57" s="35">
        <f t="shared" si="12"/>
        <v>0</v>
      </c>
    </row>
    <row r="58" spans="1:30" ht="23.1" customHeight="1">
      <c r="A58" s="55">
        <v>55</v>
      </c>
      <c r="B58" s="136"/>
      <c r="C58" s="136"/>
      <c r="D58" s="136"/>
      <c r="E58" s="136"/>
      <c r="F58" s="136"/>
      <c r="G58" s="130"/>
      <c r="H58" s="130"/>
      <c r="I58" s="137"/>
      <c r="J58" s="138"/>
      <c r="K58" s="139"/>
      <c r="L58" s="140"/>
      <c r="M58" s="141"/>
      <c r="N58" s="248"/>
      <c r="O58" s="109">
        <f t="shared" si="0"/>
        <v>0</v>
      </c>
      <c r="P58" s="251"/>
      <c r="Q58" s="115">
        <f>IF(OR(ISERROR(INDEX(食材料費等!$B:$B,MATCH($D58,食材料費等!$A:$A,0))), P58=0, P58=""), 0, P58 * INDEX(食材料費等!$B:$B, MATCH($D58,食材料費等!$A:$A, 0)) * IF(H58="○", IF(OR($D58="病院",$D58="有床診療所"),3/5,0.5),1))</f>
        <v>0</v>
      </c>
      <c r="R58" s="94" t="str">
        <f xml:space="preserve"> IF(ISNUMBER(MATCH(D58,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IF(H58="○", 0.5, 1), "")</f>
        <v/>
      </c>
      <c r="S58" s="114">
        <f t="shared" si="1"/>
        <v>0</v>
      </c>
      <c r="T58" s="39">
        <f t="shared" si="2"/>
        <v>0</v>
      </c>
      <c r="U58" s="39">
        <f t="shared" si="3"/>
        <v>0</v>
      </c>
      <c r="V58" s="33" t="s">
        <v>68</v>
      </c>
      <c r="W58" s="34">
        <f t="shared" si="5"/>
        <v>0</v>
      </c>
      <c r="X58" s="35">
        <f t="shared" si="6"/>
        <v>0</v>
      </c>
      <c r="Y58" s="34">
        <f t="shared" si="7"/>
        <v>0</v>
      </c>
      <c r="Z58" s="35">
        <f t="shared" si="8"/>
        <v>0</v>
      </c>
      <c r="AA58" s="34">
        <f t="shared" si="9"/>
        <v>0</v>
      </c>
      <c r="AB58" s="35">
        <f t="shared" si="10"/>
        <v>0</v>
      </c>
      <c r="AC58" s="34">
        <f t="shared" si="11"/>
        <v>0</v>
      </c>
      <c r="AD58" s="35">
        <f t="shared" si="12"/>
        <v>0</v>
      </c>
    </row>
    <row r="59" spans="1:30" ht="23.1" customHeight="1">
      <c r="A59" s="55">
        <v>56</v>
      </c>
      <c r="B59" s="136"/>
      <c r="C59" s="136"/>
      <c r="D59" s="136"/>
      <c r="E59" s="136"/>
      <c r="F59" s="136"/>
      <c r="G59" s="130"/>
      <c r="H59" s="130"/>
      <c r="I59" s="137"/>
      <c r="J59" s="138"/>
      <c r="K59" s="139"/>
      <c r="L59" s="140"/>
      <c r="M59" s="141"/>
      <c r="N59" s="248"/>
      <c r="O59" s="109">
        <f t="shared" si="0"/>
        <v>0</v>
      </c>
      <c r="P59" s="251"/>
      <c r="Q59" s="115">
        <f>IF(OR(ISERROR(INDEX(食材料費等!$B:$B,MATCH($D59,食材料費等!$A:$A,0))), P59=0, P59=""), 0, P59 * INDEX(食材料費等!$B:$B, MATCH($D59,食材料費等!$A:$A, 0)) * IF(H59="○", IF(OR($D59="病院",$D59="有床診療所"),3/5,0.5),1))</f>
        <v>0</v>
      </c>
      <c r="R59" s="94" t="str">
        <f xml:space="preserve"> IF(ISNUMBER(MATCH(D59,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IF(H59="○", 0.5, 1), "")</f>
        <v/>
      </c>
      <c r="S59" s="114">
        <f t="shared" si="1"/>
        <v>0</v>
      </c>
      <c r="T59" s="39">
        <f t="shared" si="2"/>
        <v>0</v>
      </c>
      <c r="U59" s="39">
        <f t="shared" si="3"/>
        <v>0</v>
      </c>
      <c r="V59" s="33" t="s">
        <v>135</v>
      </c>
      <c r="W59" s="34">
        <f t="shared" si="5"/>
        <v>0</v>
      </c>
      <c r="X59" s="35">
        <f t="shared" si="6"/>
        <v>0</v>
      </c>
      <c r="Y59" s="34">
        <f t="shared" si="7"/>
        <v>0</v>
      </c>
      <c r="Z59" s="35">
        <f t="shared" si="8"/>
        <v>0</v>
      </c>
      <c r="AA59" s="34">
        <f t="shared" si="9"/>
        <v>0</v>
      </c>
      <c r="AB59" s="35">
        <f t="shared" si="10"/>
        <v>0</v>
      </c>
      <c r="AC59" s="34">
        <f t="shared" si="11"/>
        <v>0</v>
      </c>
      <c r="AD59" s="35">
        <f t="shared" si="12"/>
        <v>0</v>
      </c>
    </row>
    <row r="60" spans="1:30" ht="23.1" customHeight="1">
      <c r="A60" s="55">
        <v>57</v>
      </c>
      <c r="B60" s="136"/>
      <c r="C60" s="136"/>
      <c r="D60" s="136"/>
      <c r="E60" s="136"/>
      <c r="F60" s="136"/>
      <c r="G60" s="130"/>
      <c r="H60" s="130"/>
      <c r="I60" s="137"/>
      <c r="J60" s="138"/>
      <c r="K60" s="139"/>
      <c r="L60" s="140"/>
      <c r="M60" s="141"/>
      <c r="N60" s="248"/>
      <c r="O60" s="109">
        <f t="shared" si="0"/>
        <v>0</v>
      </c>
      <c r="P60" s="251"/>
      <c r="Q60" s="115">
        <f>IF(OR(ISERROR(INDEX(食材料費等!$B:$B,MATCH($D60,食材料費等!$A:$A,0))), P60=0, P60=""), 0, P60 * INDEX(食材料費等!$B:$B, MATCH($D60,食材料費等!$A:$A, 0)) * IF(H60="○", IF(OR($D60="病院",$D60="有床診療所"),3/5,0.5),1))</f>
        <v>0</v>
      </c>
      <c r="R60" s="94" t="str">
        <f xml:space="preserve"> IF(ISNUMBER(MATCH(D60,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IF(H60="○", 0.5, 1), "")</f>
        <v/>
      </c>
      <c r="S60" s="114">
        <f t="shared" si="1"/>
        <v>0</v>
      </c>
      <c r="T60" s="39">
        <f t="shared" si="2"/>
        <v>0</v>
      </c>
      <c r="U60" s="39">
        <f t="shared" si="3"/>
        <v>0</v>
      </c>
      <c r="V60" s="33" t="s">
        <v>136</v>
      </c>
      <c r="W60" s="34">
        <f t="shared" si="5"/>
        <v>0</v>
      </c>
      <c r="X60" s="35">
        <f t="shared" si="6"/>
        <v>0</v>
      </c>
      <c r="Y60" s="34">
        <f t="shared" si="7"/>
        <v>0</v>
      </c>
      <c r="Z60" s="35">
        <f t="shared" si="8"/>
        <v>0</v>
      </c>
      <c r="AA60" s="34">
        <f t="shared" si="9"/>
        <v>0</v>
      </c>
      <c r="AB60" s="35">
        <f t="shared" si="10"/>
        <v>0</v>
      </c>
      <c r="AC60" s="34">
        <f t="shared" si="11"/>
        <v>0</v>
      </c>
      <c r="AD60" s="35">
        <f t="shared" si="12"/>
        <v>0</v>
      </c>
    </row>
    <row r="61" spans="1:30" ht="23.1" customHeight="1">
      <c r="A61" s="55">
        <v>58</v>
      </c>
      <c r="B61" s="136"/>
      <c r="C61" s="136"/>
      <c r="D61" s="136"/>
      <c r="E61" s="136"/>
      <c r="F61" s="136"/>
      <c r="G61" s="130"/>
      <c r="H61" s="130"/>
      <c r="I61" s="137"/>
      <c r="J61" s="138"/>
      <c r="K61" s="139"/>
      <c r="L61" s="140"/>
      <c r="M61" s="141"/>
      <c r="N61" s="248"/>
      <c r="O61" s="109">
        <f t="shared" si="0"/>
        <v>0</v>
      </c>
      <c r="P61" s="251"/>
      <c r="Q61" s="115">
        <f>IF(OR(ISERROR(INDEX(食材料費等!$B:$B,MATCH($D61,食材料費等!$A:$A,0))), P61=0, P61=""), 0, P61 * INDEX(食材料費等!$B:$B, MATCH($D61,食材料費等!$A:$A, 0)) * IF(H61="○", IF(OR($D61="病院",$D61="有床診療所"),3/5,0.5),1))</f>
        <v>0</v>
      </c>
      <c r="R61" s="94" t="str">
        <f xml:space="preserve"> IF(ISNUMBER(MATCH(D61,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IF(H61="○", 0.5, 1), "")</f>
        <v/>
      </c>
      <c r="S61" s="114">
        <f t="shared" si="1"/>
        <v>0</v>
      </c>
      <c r="T61" s="39">
        <f t="shared" si="2"/>
        <v>0</v>
      </c>
      <c r="U61" s="39">
        <f t="shared" si="3"/>
        <v>0</v>
      </c>
      <c r="V61" s="33" t="s">
        <v>137</v>
      </c>
      <c r="W61" s="34">
        <f t="shared" si="5"/>
        <v>0</v>
      </c>
      <c r="X61" s="35">
        <f t="shared" si="6"/>
        <v>0</v>
      </c>
      <c r="Y61" s="34">
        <f t="shared" si="7"/>
        <v>0</v>
      </c>
      <c r="Z61" s="35">
        <f t="shared" si="8"/>
        <v>0</v>
      </c>
      <c r="AA61" s="34">
        <f t="shared" si="9"/>
        <v>0</v>
      </c>
      <c r="AB61" s="35">
        <f t="shared" si="10"/>
        <v>0</v>
      </c>
      <c r="AC61" s="34">
        <f t="shared" si="11"/>
        <v>0</v>
      </c>
      <c r="AD61" s="35">
        <f t="shared" si="12"/>
        <v>0</v>
      </c>
    </row>
    <row r="62" spans="1:30" ht="23.1" customHeight="1">
      <c r="A62" s="55">
        <v>59</v>
      </c>
      <c r="B62" s="136"/>
      <c r="C62" s="136"/>
      <c r="D62" s="136"/>
      <c r="E62" s="136"/>
      <c r="F62" s="136"/>
      <c r="G62" s="130"/>
      <c r="H62" s="130"/>
      <c r="I62" s="137"/>
      <c r="J62" s="138"/>
      <c r="K62" s="139"/>
      <c r="L62" s="140"/>
      <c r="M62" s="141"/>
      <c r="N62" s="248"/>
      <c r="O62" s="109">
        <f t="shared" si="0"/>
        <v>0</v>
      </c>
      <c r="P62" s="251"/>
      <c r="Q62" s="115">
        <f>IF(OR(ISERROR(INDEX(食材料費等!$B:$B,MATCH($D62,食材料費等!$A:$A,0))), P62=0, P62=""), 0, P62 * INDEX(食材料費等!$B:$B, MATCH($D62,食材料費等!$A:$A, 0)) * IF(H62="○", IF(OR($D62="病院",$D62="有床診療所"),3/5,0.5),1))</f>
        <v>0</v>
      </c>
      <c r="R62" s="94" t="str">
        <f xml:space="preserve"> IF(ISNUMBER(MATCH(D62,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IF(H62="○", 0.5, 1), "")</f>
        <v/>
      </c>
      <c r="S62" s="114">
        <f>SUM(O62,Q62,R62)</f>
        <v>0</v>
      </c>
      <c r="T62" s="39">
        <f t="shared" si="2"/>
        <v>0</v>
      </c>
      <c r="U62" s="39">
        <f t="shared" si="3"/>
        <v>0</v>
      </c>
      <c r="V62" s="33" t="s">
        <v>138</v>
      </c>
      <c r="W62" s="34">
        <f t="shared" si="5"/>
        <v>0</v>
      </c>
      <c r="X62" s="35">
        <f t="shared" si="6"/>
        <v>0</v>
      </c>
      <c r="Y62" s="34">
        <f t="shared" si="7"/>
        <v>0</v>
      </c>
      <c r="Z62" s="35">
        <f t="shared" si="8"/>
        <v>0</v>
      </c>
      <c r="AA62" s="34">
        <f t="shared" si="9"/>
        <v>0</v>
      </c>
      <c r="AB62" s="35">
        <f t="shared" si="10"/>
        <v>0</v>
      </c>
      <c r="AC62" s="34">
        <f t="shared" si="11"/>
        <v>0</v>
      </c>
      <c r="AD62" s="35">
        <f t="shared" si="12"/>
        <v>0</v>
      </c>
    </row>
    <row r="63" spans="1:30" ht="23.1" customHeight="1">
      <c r="A63" s="55">
        <v>60</v>
      </c>
      <c r="B63" s="136"/>
      <c r="C63" s="136"/>
      <c r="D63" s="136"/>
      <c r="E63" s="136"/>
      <c r="F63" s="136"/>
      <c r="G63" s="130"/>
      <c r="H63" s="130"/>
      <c r="I63" s="137"/>
      <c r="J63" s="138"/>
      <c r="K63" s="139"/>
      <c r="L63" s="140"/>
      <c r="M63" s="141"/>
      <c r="N63" s="248"/>
      <c r="O63" s="109">
        <f t="shared" si="0"/>
        <v>0</v>
      </c>
      <c r="P63" s="251"/>
      <c r="Q63" s="115">
        <f>IF(OR(ISERROR(INDEX(食材料費等!$B:$B,MATCH($D63,食材料費等!$A:$A,0))), P63=0, P63=""), 0, P63 * INDEX(食材料費等!$B:$B, MATCH($D63,食材料費等!$A:$A, 0)) * IF(H63="○", IF(OR($D63="病院",$D63="有床診療所"),3/5,0.5),1))</f>
        <v>0</v>
      </c>
      <c r="R63" s="94" t="str">
        <f xml:space="preserve"> IF(ISNUMBER(MATCH(D63,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IF(H63="○", 0.5, 1), "")</f>
        <v/>
      </c>
      <c r="S63" s="114">
        <f t="shared" si="1"/>
        <v>0</v>
      </c>
      <c r="T63" s="39">
        <f t="shared" si="2"/>
        <v>0</v>
      </c>
      <c r="U63" s="39">
        <f t="shared" si="3"/>
        <v>0</v>
      </c>
      <c r="V63" s="33" t="s">
        <v>139</v>
      </c>
      <c r="W63" s="34">
        <f t="shared" si="5"/>
        <v>0</v>
      </c>
      <c r="X63" s="35">
        <f t="shared" si="6"/>
        <v>0</v>
      </c>
      <c r="Y63" s="34">
        <f t="shared" si="7"/>
        <v>0</v>
      </c>
      <c r="Z63" s="35">
        <f t="shared" si="8"/>
        <v>0</v>
      </c>
      <c r="AA63" s="34">
        <f t="shared" si="9"/>
        <v>0</v>
      </c>
      <c r="AB63" s="35">
        <f t="shared" si="10"/>
        <v>0</v>
      </c>
      <c r="AC63" s="34">
        <f t="shared" si="11"/>
        <v>0</v>
      </c>
      <c r="AD63" s="35">
        <f t="shared" si="12"/>
        <v>0</v>
      </c>
    </row>
    <row r="64" spans="1:30" ht="23.1" customHeight="1">
      <c r="A64" s="55">
        <v>61</v>
      </c>
      <c r="B64" s="136"/>
      <c r="C64" s="136"/>
      <c r="D64" s="136"/>
      <c r="E64" s="136"/>
      <c r="F64" s="136"/>
      <c r="G64" s="130"/>
      <c r="H64" s="130"/>
      <c r="I64" s="137"/>
      <c r="J64" s="138"/>
      <c r="K64" s="139"/>
      <c r="L64" s="140"/>
      <c r="M64" s="141"/>
      <c r="N64" s="248"/>
      <c r="O64" s="109">
        <f t="shared" si="0"/>
        <v>0</v>
      </c>
      <c r="P64" s="251"/>
      <c r="Q64" s="115">
        <f>IF(OR(ISERROR(INDEX(食材料費等!$B:$B,MATCH($D64,食材料費等!$A:$A,0))), P64=0, P64=""), 0, P64 * INDEX(食材料費等!$B:$B, MATCH($D64,食材料費等!$A:$A, 0)) * IF(H64="○", IF(OR($D64="病院",$D64="有床診療所"),3/5,0.5),1))</f>
        <v>0</v>
      </c>
      <c r="R64" s="94" t="str">
        <f xml:space="preserve"> IF(ISNUMBER(MATCH(D64,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IF(H64="○", 0.5, 1), "")</f>
        <v/>
      </c>
      <c r="S64" s="114">
        <f t="shared" si="1"/>
        <v>0</v>
      </c>
      <c r="T64" s="39">
        <f t="shared" si="2"/>
        <v>0</v>
      </c>
      <c r="U64" s="39">
        <f t="shared" si="3"/>
        <v>0</v>
      </c>
      <c r="V64" s="105" t="s">
        <v>140</v>
      </c>
      <c r="W64" s="104">
        <f t="shared" si="5"/>
        <v>0</v>
      </c>
      <c r="X64" s="99">
        <f t="shared" si="6"/>
        <v>0</v>
      </c>
      <c r="Y64" s="104">
        <f t="shared" si="7"/>
        <v>0</v>
      </c>
      <c r="Z64" s="99">
        <f t="shared" si="8"/>
        <v>0</v>
      </c>
      <c r="AA64" s="104">
        <f t="shared" si="9"/>
        <v>0</v>
      </c>
      <c r="AB64" s="99">
        <f t="shared" si="10"/>
        <v>0</v>
      </c>
      <c r="AC64" s="104">
        <f t="shared" si="11"/>
        <v>0</v>
      </c>
      <c r="AD64" s="99">
        <f t="shared" si="12"/>
        <v>0</v>
      </c>
    </row>
    <row r="65" spans="1:31" ht="23.1" customHeight="1">
      <c r="A65" s="55">
        <v>62</v>
      </c>
      <c r="B65" s="136"/>
      <c r="C65" s="136"/>
      <c r="D65" s="136"/>
      <c r="E65" s="136"/>
      <c r="F65" s="136"/>
      <c r="G65" s="130"/>
      <c r="H65" s="130"/>
      <c r="I65" s="137"/>
      <c r="J65" s="138"/>
      <c r="K65" s="139"/>
      <c r="L65" s="140"/>
      <c r="M65" s="141"/>
      <c r="N65" s="248"/>
      <c r="O65" s="109">
        <f t="shared" si="0"/>
        <v>0</v>
      </c>
      <c r="P65" s="251"/>
      <c r="Q65" s="115">
        <f>IF(OR(ISERROR(INDEX(食材料費等!$B:$B,MATCH($D65,食材料費等!$A:$A,0))), P65=0, P65=""), 0, P65 * INDEX(食材料費等!$B:$B, MATCH($D65,食材料費等!$A:$A, 0)) * IF(H65="○", IF(OR($D65="病院",$D65="有床診療所"),3/5,0.5),1))</f>
        <v>0</v>
      </c>
      <c r="R65" s="94" t="str">
        <f xml:space="preserve"> IF(ISNUMBER(MATCH(D65,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IF(H65="○", 0.5, 1), "")</f>
        <v/>
      </c>
      <c r="S65" s="114">
        <f t="shared" si="1"/>
        <v>0</v>
      </c>
      <c r="T65" s="39">
        <f t="shared" si="2"/>
        <v>0</v>
      </c>
      <c r="U65" s="39">
        <f t="shared" si="3"/>
        <v>0</v>
      </c>
      <c r="V65" s="36" t="s">
        <v>83</v>
      </c>
      <c r="W65" s="37">
        <f t="shared" si="5"/>
        <v>0</v>
      </c>
      <c r="X65" s="38">
        <f t="shared" si="6"/>
        <v>0</v>
      </c>
      <c r="Y65" s="37">
        <f t="shared" si="7"/>
        <v>0</v>
      </c>
      <c r="Z65" s="38">
        <f t="shared" si="8"/>
        <v>0</v>
      </c>
      <c r="AA65" s="37">
        <f t="shared" si="9"/>
        <v>0</v>
      </c>
      <c r="AB65" s="38">
        <f t="shared" si="10"/>
        <v>0</v>
      </c>
      <c r="AC65" s="37">
        <f t="shared" si="11"/>
        <v>0</v>
      </c>
      <c r="AD65" s="38">
        <f t="shared" si="12"/>
        <v>0</v>
      </c>
    </row>
    <row r="66" spans="1:31" ht="23.1" customHeight="1">
      <c r="A66" s="55">
        <v>63</v>
      </c>
      <c r="B66" s="136"/>
      <c r="C66" s="136"/>
      <c r="D66" s="136"/>
      <c r="E66" s="136"/>
      <c r="F66" s="136"/>
      <c r="G66" s="130"/>
      <c r="H66" s="130"/>
      <c r="I66" s="137"/>
      <c r="J66" s="138"/>
      <c r="K66" s="139"/>
      <c r="L66" s="140"/>
      <c r="M66" s="141"/>
      <c r="N66" s="248"/>
      <c r="O66" s="109">
        <f t="shared" si="0"/>
        <v>0</v>
      </c>
      <c r="P66" s="251"/>
      <c r="Q66" s="115">
        <f>IF(OR(ISERROR(INDEX(食材料費等!$B:$B,MATCH($D66,食材料費等!$A:$A,0))), P66=0, P66=""), 0, P66 * INDEX(食材料費等!$B:$B, MATCH($D66,食材料費等!$A:$A, 0)) * IF(H66="○", IF(OR($D66="病院",$D66="有床診療所"),3/5,0.5),1))</f>
        <v>0</v>
      </c>
      <c r="R66" s="94" t="str">
        <f xml:space="preserve"> IF(ISNUMBER(MATCH(D66,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IF(H66="○", 0.5, 1), "")</f>
        <v/>
      </c>
      <c r="S66" s="114">
        <f t="shared" si="1"/>
        <v>0</v>
      </c>
      <c r="T66" s="39">
        <f t="shared" si="2"/>
        <v>0</v>
      </c>
      <c r="U66" s="39">
        <f t="shared" si="3"/>
        <v>0</v>
      </c>
      <c r="V66" s="30" t="s">
        <v>141</v>
      </c>
      <c r="W66" s="31">
        <f t="shared" si="5"/>
        <v>0</v>
      </c>
      <c r="X66" s="32">
        <f t="shared" si="6"/>
        <v>0</v>
      </c>
      <c r="Y66" s="31">
        <f t="shared" si="7"/>
        <v>0</v>
      </c>
      <c r="Z66" s="32">
        <f t="shared" si="8"/>
        <v>0</v>
      </c>
      <c r="AA66" s="31">
        <f t="shared" si="9"/>
        <v>0</v>
      </c>
      <c r="AB66" s="32">
        <f t="shared" si="10"/>
        <v>0</v>
      </c>
      <c r="AC66" s="31">
        <f t="shared" si="11"/>
        <v>0</v>
      </c>
      <c r="AD66" s="32">
        <f t="shared" si="12"/>
        <v>0</v>
      </c>
    </row>
    <row r="67" spans="1:31" ht="23.1" customHeight="1">
      <c r="A67" s="55">
        <v>64</v>
      </c>
      <c r="B67" s="136"/>
      <c r="C67" s="136"/>
      <c r="D67" s="136"/>
      <c r="E67" s="136"/>
      <c r="F67" s="136"/>
      <c r="G67" s="130"/>
      <c r="H67" s="130"/>
      <c r="I67" s="137"/>
      <c r="J67" s="138"/>
      <c r="K67" s="139"/>
      <c r="L67" s="140"/>
      <c r="M67" s="141"/>
      <c r="N67" s="248"/>
      <c r="O67" s="109">
        <f t="shared" si="0"/>
        <v>0</v>
      </c>
      <c r="P67" s="251"/>
      <c r="Q67" s="115">
        <f>IF(OR(ISERROR(INDEX(食材料費等!$B:$B,MATCH($D67,食材料費等!$A:$A,0))), P67=0, P67=""), 0, P67 * INDEX(食材料費等!$B:$B, MATCH($D67,食材料費等!$A:$A, 0)) * IF(H67="○", IF(OR($D67="病院",$D67="有床診療所"),3/5,0.5),1))</f>
        <v>0</v>
      </c>
      <c r="R67" s="94" t="str">
        <f xml:space="preserve"> IF(ISNUMBER(MATCH(D67,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IF(H67="○", 0.5, 1), "")</f>
        <v/>
      </c>
      <c r="S67" s="114">
        <f t="shared" si="1"/>
        <v>0</v>
      </c>
      <c r="T67" s="39">
        <f t="shared" si="2"/>
        <v>0</v>
      </c>
      <c r="U67" s="39">
        <f t="shared" si="3"/>
        <v>0</v>
      </c>
      <c r="V67" s="33" t="s">
        <v>154</v>
      </c>
      <c r="W67" s="34">
        <f t="shared" si="5"/>
        <v>0</v>
      </c>
      <c r="X67" s="35">
        <f t="shared" si="6"/>
        <v>0</v>
      </c>
      <c r="Y67" s="34">
        <f t="shared" si="7"/>
        <v>0</v>
      </c>
      <c r="Z67" s="35">
        <f t="shared" si="8"/>
        <v>0</v>
      </c>
      <c r="AA67" s="34">
        <f t="shared" si="9"/>
        <v>0</v>
      </c>
      <c r="AB67" s="35">
        <f t="shared" si="10"/>
        <v>0</v>
      </c>
      <c r="AC67" s="34">
        <f t="shared" si="11"/>
        <v>0</v>
      </c>
      <c r="AD67" s="35">
        <f t="shared" si="12"/>
        <v>0</v>
      </c>
    </row>
    <row r="68" spans="1:31" ht="23.1" customHeight="1">
      <c r="A68" s="55">
        <v>65</v>
      </c>
      <c r="B68" s="136"/>
      <c r="C68" s="136"/>
      <c r="D68" s="136"/>
      <c r="E68" s="136"/>
      <c r="F68" s="136"/>
      <c r="G68" s="130"/>
      <c r="H68" s="130"/>
      <c r="I68" s="137"/>
      <c r="J68" s="138"/>
      <c r="K68" s="139"/>
      <c r="L68" s="140"/>
      <c r="M68" s="141"/>
      <c r="N68" s="248"/>
      <c r="O68" s="109">
        <f t="shared" si="0"/>
        <v>0</v>
      </c>
      <c r="P68" s="251"/>
      <c r="Q68" s="115">
        <f>IF(OR(ISERROR(INDEX(食材料費等!$B:$B,MATCH($D68,食材料費等!$A:$A,0))), P68=0, P68=""), 0, P68 * INDEX(食材料費等!$B:$B, MATCH($D68,食材料費等!$A:$A, 0)) * IF(H68="○", IF(OR($D68="病院",$D68="有床診療所"),3/5,0.5),1))</f>
        <v>0</v>
      </c>
      <c r="R68" s="94" t="str">
        <f xml:space="preserve"> IF(ISNUMBER(MATCH(D68,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IF(H68="○", 0.5, 1), "")</f>
        <v/>
      </c>
      <c r="S68" s="114">
        <f t="shared" si="1"/>
        <v>0</v>
      </c>
      <c r="T68" s="39">
        <f t="shared" si="2"/>
        <v>0</v>
      </c>
      <c r="U68" s="39">
        <f t="shared" si="3"/>
        <v>0</v>
      </c>
      <c r="V68" s="33" t="s">
        <v>142</v>
      </c>
      <c r="W68" s="34">
        <f t="shared" si="5"/>
        <v>0</v>
      </c>
      <c r="X68" s="35">
        <f t="shared" si="6"/>
        <v>0</v>
      </c>
      <c r="Y68" s="34">
        <f t="shared" si="7"/>
        <v>0</v>
      </c>
      <c r="Z68" s="35">
        <f t="shared" si="8"/>
        <v>0</v>
      </c>
      <c r="AA68" s="34">
        <f t="shared" si="9"/>
        <v>0</v>
      </c>
      <c r="AB68" s="35">
        <f t="shared" si="10"/>
        <v>0</v>
      </c>
      <c r="AC68" s="34">
        <f t="shared" si="11"/>
        <v>0</v>
      </c>
      <c r="AD68" s="35">
        <f t="shared" si="12"/>
        <v>0</v>
      </c>
    </row>
    <row r="69" spans="1:31" ht="23.1" customHeight="1">
      <c r="A69" s="55">
        <v>66</v>
      </c>
      <c r="B69" s="136"/>
      <c r="C69" s="136"/>
      <c r="D69" s="136"/>
      <c r="E69" s="136"/>
      <c r="F69" s="136"/>
      <c r="G69" s="130"/>
      <c r="H69" s="130"/>
      <c r="I69" s="137"/>
      <c r="J69" s="138"/>
      <c r="K69" s="139"/>
      <c r="L69" s="140"/>
      <c r="M69" s="141"/>
      <c r="N69" s="248"/>
      <c r="O69" s="109">
        <f t="shared" ref="O69:O132" si="13">IF(C69="その他※対象外", 0, ROUNDDOWN(SUM(T69:U69) * 0.041 * IF(OR($D69="病院", $D69="有床診療所"), $N69, 0.5) * IF(H69="○", 0.5, 1), -3))</f>
        <v>0</v>
      </c>
      <c r="P69" s="251"/>
      <c r="Q69" s="115">
        <f>IF(OR(ISERROR(INDEX(食材料費等!$B:$B,MATCH($D69,食材料費等!$A:$A,0))), P69=0, P69=""), 0, P69 * INDEX(食材料費等!$B:$B, MATCH($D69,食材料費等!$A:$A, 0)) * IF(H69="○", IF(OR($D69="病院",$D69="有床診療所"),3/5,0.5),1))</f>
        <v>0</v>
      </c>
      <c r="R69" s="94" t="str">
        <f xml:space="preserve"> IF(ISNUMBER(MATCH(D69,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IF(H69="○", 0.5, 1), "")</f>
        <v/>
      </c>
      <c r="S69" s="114">
        <f t="shared" ref="S69:S132" si="14">SUM(O69,Q69,R69)</f>
        <v>0</v>
      </c>
      <c r="T69" s="39">
        <f t="shared" ref="T69:T132" si="15">IF(AND($L69&lt;&gt;"",$M69&lt;&gt;""),$I69*$M69/$L69,IF($I69&lt;&gt;"",$I69,0))</f>
        <v>0</v>
      </c>
      <c r="U69" s="39">
        <f t="shared" ref="U69:U132" si="16">IF(AND($L69&lt;&gt;"",$M69&lt;&gt;""),SUM($J69:$K69)/1.041*6*$M69/$L69,IF(OR($I69=0,$I69=""),SUM($J69:$K69)/1.041*6,0))</f>
        <v>0</v>
      </c>
      <c r="V69" s="33" t="s">
        <v>150</v>
      </c>
      <c r="W69" s="34">
        <f t="shared" si="5"/>
        <v>0</v>
      </c>
      <c r="X69" s="35">
        <f t="shared" si="6"/>
        <v>0</v>
      </c>
      <c r="Y69" s="34">
        <f t="shared" si="7"/>
        <v>0</v>
      </c>
      <c r="Z69" s="35">
        <f t="shared" si="8"/>
        <v>0</v>
      </c>
      <c r="AA69" s="34">
        <f t="shared" si="9"/>
        <v>0</v>
      </c>
      <c r="AB69" s="35">
        <f t="shared" si="10"/>
        <v>0</v>
      </c>
      <c r="AC69" s="34">
        <f t="shared" si="11"/>
        <v>0</v>
      </c>
      <c r="AD69" s="35">
        <f t="shared" si="12"/>
        <v>0</v>
      </c>
      <c r="AE69" s="44"/>
    </row>
    <row r="70" spans="1:31" ht="23.1" customHeight="1">
      <c r="A70" s="55">
        <v>67</v>
      </c>
      <c r="B70" s="136"/>
      <c r="C70" s="136"/>
      <c r="D70" s="136"/>
      <c r="E70" s="136"/>
      <c r="F70" s="136"/>
      <c r="G70" s="130"/>
      <c r="H70" s="130"/>
      <c r="I70" s="137"/>
      <c r="J70" s="138"/>
      <c r="K70" s="139"/>
      <c r="L70" s="140"/>
      <c r="M70" s="141"/>
      <c r="N70" s="248"/>
      <c r="O70" s="109">
        <f t="shared" si="13"/>
        <v>0</v>
      </c>
      <c r="P70" s="251"/>
      <c r="Q70" s="115">
        <f>IF(OR(ISERROR(INDEX(食材料費等!$B:$B,MATCH($D70,食材料費等!$A:$A,0))), P70=0, P70=""), 0, P70 * INDEX(食材料費等!$B:$B, MATCH($D70,食材料費等!$A:$A, 0)) * IF(H70="○", IF(OR($D70="病院",$D70="有床診療所"),3/5,0.5),1))</f>
        <v>0</v>
      </c>
      <c r="R70" s="94" t="str">
        <f xml:space="preserve"> IF(ISNUMBER(MATCH(D70,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IF(H70="○", 0.5, 1), "")</f>
        <v/>
      </c>
      <c r="S70" s="114">
        <f t="shared" si="14"/>
        <v>0</v>
      </c>
      <c r="T70" s="39">
        <f t="shared" si="15"/>
        <v>0</v>
      </c>
      <c r="U70" s="39">
        <f t="shared" si="16"/>
        <v>0</v>
      </c>
      <c r="V70" s="33" t="s">
        <v>148</v>
      </c>
      <c r="W70" s="34">
        <f t="shared" si="5"/>
        <v>0</v>
      </c>
      <c r="X70" s="35">
        <f t="shared" si="6"/>
        <v>0</v>
      </c>
      <c r="Y70" s="34">
        <f t="shared" si="7"/>
        <v>0</v>
      </c>
      <c r="Z70" s="35">
        <f t="shared" si="8"/>
        <v>0</v>
      </c>
      <c r="AA70" s="34">
        <f t="shared" si="9"/>
        <v>0</v>
      </c>
      <c r="AB70" s="35">
        <f t="shared" si="10"/>
        <v>0</v>
      </c>
      <c r="AC70" s="34">
        <f t="shared" si="11"/>
        <v>0</v>
      </c>
      <c r="AD70" s="35">
        <f t="shared" si="12"/>
        <v>0</v>
      </c>
      <c r="AE70" s="44"/>
    </row>
    <row r="71" spans="1:31" ht="23.1" customHeight="1">
      <c r="A71" s="55">
        <v>68</v>
      </c>
      <c r="B71" s="136"/>
      <c r="C71" s="136"/>
      <c r="D71" s="136"/>
      <c r="E71" s="136"/>
      <c r="F71" s="136"/>
      <c r="G71" s="130"/>
      <c r="H71" s="130"/>
      <c r="I71" s="137"/>
      <c r="J71" s="138"/>
      <c r="K71" s="139"/>
      <c r="L71" s="140"/>
      <c r="M71" s="141"/>
      <c r="N71" s="248"/>
      <c r="O71" s="109">
        <f t="shared" si="13"/>
        <v>0</v>
      </c>
      <c r="P71" s="251"/>
      <c r="Q71" s="115">
        <f>IF(OR(ISERROR(INDEX(食材料費等!$B:$B,MATCH($D71,食材料費等!$A:$A,0))), P71=0, P71=""), 0, P71 * INDEX(食材料費等!$B:$B, MATCH($D71,食材料費等!$A:$A, 0)) * IF(H71="○", IF(OR($D71="病院",$D71="有床診療所"),3/5,0.5),1))</f>
        <v>0</v>
      </c>
      <c r="R71" s="94" t="str">
        <f xml:space="preserve"> IF(ISNUMBER(MATCH(D71,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IF(H71="○", 0.5, 1), "")</f>
        <v/>
      </c>
      <c r="S71" s="114">
        <f t="shared" si="14"/>
        <v>0</v>
      </c>
      <c r="T71" s="39">
        <f t="shared" si="15"/>
        <v>0</v>
      </c>
      <c r="U71" s="39">
        <f t="shared" si="16"/>
        <v>0</v>
      </c>
      <c r="V71" s="33" t="s">
        <v>152</v>
      </c>
      <c r="W71" s="34">
        <f t="shared" si="5"/>
        <v>0</v>
      </c>
      <c r="X71" s="35">
        <f t="shared" si="6"/>
        <v>0</v>
      </c>
      <c r="Y71" s="34">
        <f t="shared" si="7"/>
        <v>0</v>
      </c>
      <c r="Z71" s="35">
        <f t="shared" si="8"/>
        <v>0</v>
      </c>
      <c r="AA71" s="34">
        <f t="shared" si="9"/>
        <v>0</v>
      </c>
      <c r="AB71" s="35">
        <f t="shared" si="10"/>
        <v>0</v>
      </c>
      <c r="AC71" s="34">
        <f t="shared" si="11"/>
        <v>0</v>
      </c>
      <c r="AD71" s="35">
        <f t="shared" si="12"/>
        <v>0</v>
      </c>
      <c r="AE71" s="44"/>
    </row>
    <row r="72" spans="1:31" ht="23.1" customHeight="1">
      <c r="A72" s="55">
        <v>69</v>
      </c>
      <c r="B72" s="136"/>
      <c r="C72" s="136"/>
      <c r="D72" s="136"/>
      <c r="E72" s="136"/>
      <c r="F72" s="136"/>
      <c r="G72" s="130"/>
      <c r="H72" s="130"/>
      <c r="I72" s="137"/>
      <c r="J72" s="138"/>
      <c r="K72" s="139"/>
      <c r="L72" s="140"/>
      <c r="M72" s="141"/>
      <c r="N72" s="248"/>
      <c r="O72" s="109">
        <f t="shared" si="13"/>
        <v>0</v>
      </c>
      <c r="P72" s="251"/>
      <c r="Q72" s="115">
        <f>IF(OR(ISERROR(INDEX(食材料費等!$B:$B,MATCH($D72,食材料費等!$A:$A,0))), P72=0, P72=""), 0, P72 * INDEX(食材料費等!$B:$B, MATCH($D72,食材料費等!$A:$A, 0)) * IF(H72="○", IF(OR($D72="病院",$D72="有床診療所"),3/5,0.5),1))</f>
        <v>0</v>
      </c>
      <c r="R72" s="94" t="str">
        <f xml:space="preserve"> IF(ISNUMBER(MATCH(D72,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IF(H72="○", 0.5, 1), "")</f>
        <v/>
      </c>
      <c r="S72" s="114">
        <f t="shared" si="14"/>
        <v>0</v>
      </c>
      <c r="T72" s="39">
        <f t="shared" si="15"/>
        <v>0</v>
      </c>
      <c r="U72" s="39">
        <f t="shared" si="16"/>
        <v>0</v>
      </c>
      <c r="V72" s="36" t="s">
        <v>143</v>
      </c>
      <c r="W72" s="37">
        <f t="shared" si="5"/>
        <v>0</v>
      </c>
      <c r="X72" s="38">
        <f t="shared" si="6"/>
        <v>0</v>
      </c>
      <c r="Y72" s="37">
        <f t="shared" si="7"/>
        <v>0</v>
      </c>
      <c r="Z72" s="38">
        <f t="shared" si="8"/>
        <v>0</v>
      </c>
      <c r="AA72" s="37">
        <f t="shared" si="9"/>
        <v>0</v>
      </c>
      <c r="AB72" s="38">
        <f t="shared" si="10"/>
        <v>0</v>
      </c>
      <c r="AC72" s="37">
        <f t="shared" si="11"/>
        <v>0</v>
      </c>
      <c r="AD72" s="38">
        <f t="shared" si="12"/>
        <v>0</v>
      </c>
      <c r="AE72" s="44"/>
    </row>
    <row r="73" spans="1:31" ht="23.1" customHeight="1">
      <c r="A73" s="55">
        <v>70</v>
      </c>
      <c r="B73" s="136"/>
      <c r="C73" s="136"/>
      <c r="D73" s="136"/>
      <c r="E73" s="136"/>
      <c r="F73" s="136"/>
      <c r="G73" s="130"/>
      <c r="H73" s="130"/>
      <c r="I73" s="137"/>
      <c r="J73" s="138"/>
      <c r="K73" s="139"/>
      <c r="L73" s="140"/>
      <c r="M73" s="141"/>
      <c r="N73" s="248"/>
      <c r="O73" s="109">
        <f t="shared" si="13"/>
        <v>0</v>
      </c>
      <c r="P73" s="251"/>
      <c r="Q73" s="115">
        <f>IF(OR(ISERROR(INDEX(食材料費等!$B:$B,MATCH($D73,食材料費等!$A:$A,0))), P73=0, P73=""), 0, P73 * INDEX(食材料費等!$B:$B, MATCH($D73,食材料費等!$A:$A, 0)) * IF(H73="○", IF(OR($D73="病院",$D73="有床診療所"),3/5,0.5),1))</f>
        <v>0</v>
      </c>
      <c r="R73" s="94" t="str">
        <f xml:space="preserve"> IF(ISNUMBER(MATCH(D73,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IF(H73="○", 0.5, 1), "")</f>
        <v/>
      </c>
      <c r="S73" s="114">
        <f t="shared" si="14"/>
        <v>0</v>
      </c>
      <c r="T73" s="39">
        <f t="shared" si="15"/>
        <v>0</v>
      </c>
      <c r="U73" s="39">
        <f t="shared" si="16"/>
        <v>0</v>
      </c>
    </row>
    <row r="74" spans="1:31" ht="23.1" customHeight="1">
      <c r="A74" s="55">
        <v>71</v>
      </c>
      <c r="B74" s="136"/>
      <c r="C74" s="136"/>
      <c r="D74" s="136"/>
      <c r="E74" s="136"/>
      <c r="F74" s="136"/>
      <c r="G74" s="130"/>
      <c r="H74" s="130"/>
      <c r="I74" s="137"/>
      <c r="J74" s="138"/>
      <c r="K74" s="139"/>
      <c r="L74" s="140"/>
      <c r="M74" s="141"/>
      <c r="N74" s="248"/>
      <c r="O74" s="109">
        <f t="shared" si="13"/>
        <v>0</v>
      </c>
      <c r="P74" s="251"/>
      <c r="Q74" s="115">
        <f>IF(OR(ISERROR(INDEX(食材料費等!$B:$B,MATCH($D74,食材料費等!$A:$A,0))), P74=0, P74=""), 0, P74 * INDEX(食材料費等!$B:$B, MATCH($D74,食材料費等!$A:$A, 0)) * IF(H74="○", IF(OR($D74="病院",$D74="有床診療所"),3/5,0.5),1))</f>
        <v>0</v>
      </c>
      <c r="R74" s="94" t="str">
        <f xml:space="preserve"> IF(ISNUMBER(MATCH(D74,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IF(H74="○", 0.5, 1), "")</f>
        <v/>
      </c>
      <c r="S74" s="114">
        <f t="shared" si="14"/>
        <v>0</v>
      </c>
      <c r="T74" s="39">
        <f t="shared" si="15"/>
        <v>0</v>
      </c>
      <c r="U74" s="39">
        <f t="shared" si="16"/>
        <v>0</v>
      </c>
    </row>
    <row r="75" spans="1:31" ht="23.1" customHeight="1">
      <c r="A75" s="55">
        <v>72</v>
      </c>
      <c r="B75" s="136"/>
      <c r="C75" s="136"/>
      <c r="D75" s="136"/>
      <c r="E75" s="136"/>
      <c r="F75" s="136"/>
      <c r="G75" s="130"/>
      <c r="H75" s="130"/>
      <c r="I75" s="137"/>
      <c r="J75" s="138"/>
      <c r="K75" s="139"/>
      <c r="L75" s="140"/>
      <c r="M75" s="141"/>
      <c r="N75" s="248"/>
      <c r="O75" s="109">
        <f t="shared" si="13"/>
        <v>0</v>
      </c>
      <c r="P75" s="251"/>
      <c r="Q75" s="115">
        <f>IF(OR(ISERROR(INDEX(食材料費等!$B:$B,MATCH($D75,食材料費等!$A:$A,0))), P75=0, P75=""), 0, P75 * INDEX(食材料費等!$B:$B, MATCH($D75,食材料費等!$A:$A, 0)) * IF(H75="○", IF(OR($D75="病院",$D75="有床診療所"),3/5,0.5),1))</f>
        <v>0</v>
      </c>
      <c r="R75" s="94" t="str">
        <f xml:space="preserve"> IF(ISNUMBER(MATCH(D75,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IF(H75="○", 0.5, 1), "")</f>
        <v/>
      </c>
      <c r="S75" s="114">
        <f t="shared" si="14"/>
        <v>0</v>
      </c>
      <c r="T75" s="39">
        <f t="shared" si="15"/>
        <v>0</v>
      </c>
      <c r="U75" s="39">
        <f t="shared" si="16"/>
        <v>0</v>
      </c>
    </row>
    <row r="76" spans="1:31" ht="23.1" customHeight="1">
      <c r="A76" s="55">
        <v>73</v>
      </c>
      <c r="B76" s="136"/>
      <c r="C76" s="136"/>
      <c r="D76" s="136"/>
      <c r="E76" s="136"/>
      <c r="F76" s="136"/>
      <c r="G76" s="130"/>
      <c r="H76" s="130"/>
      <c r="I76" s="137"/>
      <c r="J76" s="138"/>
      <c r="K76" s="139"/>
      <c r="L76" s="140"/>
      <c r="M76" s="141"/>
      <c r="N76" s="248"/>
      <c r="O76" s="109">
        <f t="shared" si="13"/>
        <v>0</v>
      </c>
      <c r="P76" s="251"/>
      <c r="Q76" s="115">
        <f>IF(OR(ISERROR(INDEX(食材料費等!$B:$B,MATCH($D76,食材料費等!$A:$A,0))), P76=0, P76=""), 0, P76 * INDEX(食材料費等!$B:$B, MATCH($D76,食材料費等!$A:$A, 0)) * IF(H76="○", IF(OR($D76="病院",$D76="有床診療所"),3/5,0.5),1))</f>
        <v>0</v>
      </c>
      <c r="R76" s="94" t="str">
        <f xml:space="preserve"> IF(ISNUMBER(MATCH(D76,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IF(H76="○", 0.5, 1), "")</f>
        <v/>
      </c>
      <c r="S76" s="114">
        <f t="shared" si="14"/>
        <v>0</v>
      </c>
      <c r="T76" s="39">
        <f t="shared" si="15"/>
        <v>0</v>
      </c>
      <c r="U76" s="39">
        <f t="shared" si="16"/>
        <v>0</v>
      </c>
    </row>
    <row r="77" spans="1:31" ht="23.1" customHeight="1">
      <c r="A77" s="55">
        <v>74</v>
      </c>
      <c r="B77" s="136"/>
      <c r="C77" s="136"/>
      <c r="D77" s="136"/>
      <c r="E77" s="136"/>
      <c r="F77" s="136"/>
      <c r="G77" s="130"/>
      <c r="H77" s="130"/>
      <c r="I77" s="137"/>
      <c r="J77" s="138"/>
      <c r="K77" s="139"/>
      <c r="L77" s="140"/>
      <c r="M77" s="141"/>
      <c r="N77" s="248"/>
      <c r="O77" s="109">
        <f t="shared" si="13"/>
        <v>0</v>
      </c>
      <c r="P77" s="251"/>
      <c r="Q77" s="115">
        <f>IF(OR(ISERROR(INDEX(食材料費等!$B:$B,MATCH($D77,食材料費等!$A:$A,0))), P77=0, P77=""), 0, P77 * INDEX(食材料費等!$B:$B, MATCH($D77,食材料費等!$A:$A, 0)) * IF(H77="○", IF(OR($D77="病院",$D77="有床診療所"),3/5,0.5),1))</f>
        <v>0</v>
      </c>
      <c r="R77" s="94" t="str">
        <f xml:space="preserve"> IF(ISNUMBER(MATCH(D77,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IF(H77="○", 0.5, 1), "")</f>
        <v/>
      </c>
      <c r="S77" s="114">
        <f t="shared" si="14"/>
        <v>0</v>
      </c>
      <c r="T77" s="39">
        <f t="shared" si="15"/>
        <v>0</v>
      </c>
      <c r="U77" s="39">
        <f t="shared" si="16"/>
        <v>0</v>
      </c>
    </row>
    <row r="78" spans="1:31" ht="23.1" customHeight="1">
      <c r="A78" s="55">
        <v>75</v>
      </c>
      <c r="B78" s="136"/>
      <c r="C78" s="136"/>
      <c r="D78" s="136"/>
      <c r="E78" s="136"/>
      <c r="F78" s="136"/>
      <c r="G78" s="130"/>
      <c r="H78" s="130"/>
      <c r="I78" s="137"/>
      <c r="J78" s="138"/>
      <c r="K78" s="139"/>
      <c r="L78" s="140"/>
      <c r="M78" s="141"/>
      <c r="N78" s="248"/>
      <c r="O78" s="109">
        <f t="shared" si="13"/>
        <v>0</v>
      </c>
      <c r="P78" s="251"/>
      <c r="Q78" s="115">
        <f>IF(OR(ISERROR(INDEX(食材料費等!$B:$B,MATCH($D78,食材料費等!$A:$A,0))), P78=0, P78=""), 0, P78 * INDEX(食材料費等!$B:$B, MATCH($D78,食材料費等!$A:$A, 0)) * IF(H78="○", IF(OR($D78="病院",$D78="有床診療所"),3/5,0.5),1))</f>
        <v>0</v>
      </c>
      <c r="R78" s="94" t="str">
        <f xml:space="preserve"> IF(ISNUMBER(MATCH(D78,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IF(H78="○", 0.5, 1), "")</f>
        <v/>
      </c>
      <c r="S78" s="114">
        <f t="shared" si="14"/>
        <v>0</v>
      </c>
      <c r="T78" s="39">
        <f t="shared" si="15"/>
        <v>0</v>
      </c>
      <c r="U78" s="39">
        <f t="shared" si="16"/>
        <v>0</v>
      </c>
    </row>
    <row r="79" spans="1:31" ht="23.1" customHeight="1">
      <c r="A79" s="55">
        <v>76</v>
      </c>
      <c r="B79" s="136"/>
      <c r="C79" s="136"/>
      <c r="D79" s="136"/>
      <c r="E79" s="136"/>
      <c r="F79" s="136"/>
      <c r="G79" s="130"/>
      <c r="H79" s="130"/>
      <c r="I79" s="137"/>
      <c r="J79" s="138"/>
      <c r="K79" s="139"/>
      <c r="L79" s="140"/>
      <c r="M79" s="141"/>
      <c r="N79" s="248"/>
      <c r="O79" s="109">
        <f t="shared" si="13"/>
        <v>0</v>
      </c>
      <c r="P79" s="251"/>
      <c r="Q79" s="115">
        <f>IF(OR(ISERROR(INDEX(食材料費等!$B:$B,MATCH($D79,食材料費等!$A:$A,0))), P79=0, P79=""), 0, P79 * INDEX(食材料費等!$B:$B, MATCH($D79,食材料費等!$A:$A, 0)) * IF(H79="○", IF(OR($D79="病院",$D79="有床診療所"),3/5,0.5),1))</f>
        <v>0</v>
      </c>
      <c r="R79" s="94" t="str">
        <f xml:space="preserve"> IF(ISNUMBER(MATCH(D79,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IF(H79="○", 0.5, 1), "")</f>
        <v/>
      </c>
      <c r="S79" s="114">
        <f t="shared" si="14"/>
        <v>0</v>
      </c>
      <c r="T79" s="39">
        <f t="shared" si="15"/>
        <v>0</v>
      </c>
      <c r="U79" s="39">
        <f t="shared" si="16"/>
        <v>0</v>
      </c>
    </row>
    <row r="80" spans="1:31" ht="23.1" customHeight="1">
      <c r="A80" s="55">
        <v>77</v>
      </c>
      <c r="B80" s="136"/>
      <c r="C80" s="136"/>
      <c r="D80" s="136"/>
      <c r="E80" s="136"/>
      <c r="F80" s="136"/>
      <c r="G80" s="130"/>
      <c r="H80" s="130"/>
      <c r="I80" s="137"/>
      <c r="J80" s="138"/>
      <c r="K80" s="139"/>
      <c r="L80" s="140"/>
      <c r="M80" s="141"/>
      <c r="N80" s="248"/>
      <c r="O80" s="109">
        <f t="shared" si="13"/>
        <v>0</v>
      </c>
      <c r="P80" s="251"/>
      <c r="Q80" s="115">
        <f>IF(OR(ISERROR(INDEX(食材料費等!$B:$B,MATCH($D80,食材料費等!$A:$A,0))), P80=0, P80=""), 0, P80 * INDEX(食材料費等!$B:$B, MATCH($D80,食材料費等!$A:$A, 0)) * IF(H80="○", IF(OR($D80="病院",$D80="有床診療所"),3/5,0.5),1))</f>
        <v>0</v>
      </c>
      <c r="R80" s="94" t="str">
        <f xml:space="preserve"> IF(ISNUMBER(MATCH(D80,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IF(H80="○", 0.5, 1), "")</f>
        <v/>
      </c>
      <c r="S80" s="114">
        <f t="shared" si="14"/>
        <v>0</v>
      </c>
      <c r="T80" s="39">
        <f t="shared" si="15"/>
        <v>0</v>
      </c>
      <c r="U80" s="39">
        <f t="shared" si="16"/>
        <v>0</v>
      </c>
    </row>
    <row r="81" spans="1:21" ht="23.1" customHeight="1">
      <c r="A81" s="55">
        <v>78</v>
      </c>
      <c r="B81" s="136"/>
      <c r="C81" s="136"/>
      <c r="D81" s="136"/>
      <c r="E81" s="136"/>
      <c r="F81" s="136"/>
      <c r="G81" s="130"/>
      <c r="H81" s="130"/>
      <c r="I81" s="137"/>
      <c r="J81" s="138"/>
      <c r="K81" s="139"/>
      <c r="L81" s="140"/>
      <c r="M81" s="141"/>
      <c r="N81" s="248"/>
      <c r="O81" s="109">
        <f t="shared" si="13"/>
        <v>0</v>
      </c>
      <c r="P81" s="251"/>
      <c r="Q81" s="115">
        <f>IF(OR(ISERROR(INDEX(食材料費等!$B:$B,MATCH($D81,食材料費等!$A:$A,0))), P81=0, P81=""), 0, P81 * INDEX(食材料費等!$B:$B, MATCH($D81,食材料費等!$A:$A, 0)) * IF(H81="○", IF(OR($D81="病院",$D81="有床診療所"),3/5,0.5),1))</f>
        <v>0</v>
      </c>
      <c r="R81" s="94" t="str">
        <f xml:space="preserve"> IF(ISNUMBER(MATCH(D81,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IF(H81="○", 0.5, 1), "")</f>
        <v/>
      </c>
      <c r="S81" s="114">
        <f t="shared" si="14"/>
        <v>0</v>
      </c>
      <c r="T81" s="39">
        <f t="shared" si="15"/>
        <v>0</v>
      </c>
      <c r="U81" s="39">
        <f t="shared" si="16"/>
        <v>0</v>
      </c>
    </row>
    <row r="82" spans="1:21" ht="23.1" customHeight="1">
      <c r="A82" s="55">
        <v>79</v>
      </c>
      <c r="B82" s="136"/>
      <c r="C82" s="136"/>
      <c r="D82" s="136"/>
      <c r="E82" s="136"/>
      <c r="F82" s="136"/>
      <c r="G82" s="130"/>
      <c r="H82" s="130"/>
      <c r="I82" s="137"/>
      <c r="J82" s="138"/>
      <c r="K82" s="139"/>
      <c r="L82" s="140"/>
      <c r="M82" s="141"/>
      <c r="N82" s="248"/>
      <c r="O82" s="109">
        <f t="shared" si="13"/>
        <v>0</v>
      </c>
      <c r="P82" s="251"/>
      <c r="Q82" s="115">
        <f>IF(OR(ISERROR(INDEX(食材料費等!$B:$B,MATCH($D82,食材料費等!$A:$A,0))), P82=0, P82=""), 0, P82 * INDEX(食材料費等!$B:$B, MATCH($D82,食材料費等!$A:$A, 0)) * IF(H82="○", IF(OR($D82="病院",$D82="有床診療所"),3/5,0.5),1))</f>
        <v>0</v>
      </c>
      <c r="R82" s="94" t="str">
        <f xml:space="preserve"> IF(ISNUMBER(MATCH(D82,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IF(H82="○", 0.5, 1), "")</f>
        <v/>
      </c>
      <c r="S82" s="114">
        <f t="shared" si="14"/>
        <v>0</v>
      </c>
      <c r="T82" s="39">
        <f t="shared" si="15"/>
        <v>0</v>
      </c>
      <c r="U82" s="39">
        <f t="shared" si="16"/>
        <v>0</v>
      </c>
    </row>
    <row r="83" spans="1:21" ht="23.1" customHeight="1">
      <c r="A83" s="55">
        <v>80</v>
      </c>
      <c r="B83" s="136"/>
      <c r="C83" s="136"/>
      <c r="D83" s="136"/>
      <c r="E83" s="136"/>
      <c r="F83" s="136"/>
      <c r="G83" s="130"/>
      <c r="H83" s="130"/>
      <c r="I83" s="137"/>
      <c r="J83" s="138"/>
      <c r="K83" s="139"/>
      <c r="L83" s="140"/>
      <c r="M83" s="141"/>
      <c r="N83" s="248"/>
      <c r="O83" s="109">
        <f t="shared" si="13"/>
        <v>0</v>
      </c>
      <c r="P83" s="251"/>
      <c r="Q83" s="115">
        <f>IF(OR(ISERROR(INDEX(食材料費等!$B:$B,MATCH($D83,食材料費等!$A:$A,0))), P83=0, P83=""), 0, P83 * INDEX(食材料費等!$B:$B, MATCH($D83,食材料費等!$A:$A, 0)) * IF(H83="○", IF(OR($D83="病院",$D83="有床診療所"),3/5,0.5),1))</f>
        <v>0</v>
      </c>
      <c r="R83" s="94" t="str">
        <f xml:space="preserve"> IF(ISNUMBER(MATCH(D83,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IF(H83="○", 0.5, 1), "")</f>
        <v/>
      </c>
      <c r="S83" s="114">
        <f t="shared" si="14"/>
        <v>0</v>
      </c>
      <c r="T83" s="39">
        <f t="shared" si="15"/>
        <v>0</v>
      </c>
      <c r="U83" s="39">
        <f t="shared" si="16"/>
        <v>0</v>
      </c>
    </row>
    <row r="84" spans="1:21" ht="23.1" customHeight="1">
      <c r="A84" s="55">
        <v>81</v>
      </c>
      <c r="B84" s="136"/>
      <c r="C84" s="136"/>
      <c r="D84" s="136"/>
      <c r="E84" s="136"/>
      <c r="F84" s="136"/>
      <c r="G84" s="130"/>
      <c r="H84" s="130"/>
      <c r="I84" s="137"/>
      <c r="J84" s="138"/>
      <c r="K84" s="139"/>
      <c r="L84" s="140"/>
      <c r="M84" s="141"/>
      <c r="N84" s="248"/>
      <c r="O84" s="109">
        <f t="shared" si="13"/>
        <v>0</v>
      </c>
      <c r="P84" s="251"/>
      <c r="Q84" s="115">
        <f>IF(OR(ISERROR(INDEX(食材料費等!$B:$B,MATCH($D84,食材料費等!$A:$A,0))), P84=0, P84=""), 0, P84 * INDEX(食材料費等!$B:$B, MATCH($D84,食材料費等!$A:$A, 0)) * IF(H84="○", IF(OR($D84="病院",$D84="有床診療所"),3/5,0.5),1))</f>
        <v>0</v>
      </c>
      <c r="R84" s="94" t="str">
        <f xml:space="preserve"> IF(ISNUMBER(MATCH(D84,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IF(H84="○", 0.5, 1), "")</f>
        <v/>
      </c>
      <c r="S84" s="114">
        <f t="shared" si="14"/>
        <v>0</v>
      </c>
      <c r="T84" s="39">
        <f t="shared" si="15"/>
        <v>0</v>
      </c>
      <c r="U84" s="39">
        <f t="shared" si="16"/>
        <v>0</v>
      </c>
    </row>
    <row r="85" spans="1:21" ht="23.1" customHeight="1">
      <c r="A85" s="55">
        <v>82</v>
      </c>
      <c r="B85" s="136"/>
      <c r="C85" s="136"/>
      <c r="D85" s="136"/>
      <c r="E85" s="136"/>
      <c r="F85" s="136"/>
      <c r="G85" s="130"/>
      <c r="H85" s="130"/>
      <c r="I85" s="137"/>
      <c r="J85" s="138"/>
      <c r="K85" s="139"/>
      <c r="L85" s="140"/>
      <c r="M85" s="141"/>
      <c r="N85" s="248"/>
      <c r="O85" s="109">
        <f t="shared" si="13"/>
        <v>0</v>
      </c>
      <c r="P85" s="251"/>
      <c r="Q85" s="115">
        <f>IF(OR(ISERROR(INDEX(食材料費等!$B:$B,MATCH($D85,食材料費等!$A:$A,0))), P85=0, P85=""), 0, P85 * INDEX(食材料費等!$B:$B, MATCH($D85,食材料費等!$A:$A, 0)) * IF(H85="○", IF(OR($D85="病院",$D85="有床診療所"),3/5,0.5),1))</f>
        <v>0</v>
      </c>
      <c r="R85" s="94" t="str">
        <f xml:space="preserve"> IF(ISNUMBER(MATCH(D85,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IF(H85="○", 0.5, 1), "")</f>
        <v/>
      </c>
      <c r="S85" s="114">
        <f t="shared" si="14"/>
        <v>0</v>
      </c>
      <c r="T85" s="39">
        <f t="shared" si="15"/>
        <v>0</v>
      </c>
      <c r="U85" s="39">
        <f t="shared" si="16"/>
        <v>0</v>
      </c>
    </row>
    <row r="86" spans="1:21" ht="23.1" customHeight="1">
      <c r="A86" s="55">
        <v>83</v>
      </c>
      <c r="B86" s="136"/>
      <c r="C86" s="136"/>
      <c r="D86" s="136"/>
      <c r="E86" s="136"/>
      <c r="F86" s="136"/>
      <c r="G86" s="130"/>
      <c r="H86" s="130"/>
      <c r="I86" s="137"/>
      <c r="J86" s="138"/>
      <c r="K86" s="139"/>
      <c r="L86" s="140"/>
      <c r="M86" s="141"/>
      <c r="N86" s="248"/>
      <c r="O86" s="109">
        <f t="shared" si="13"/>
        <v>0</v>
      </c>
      <c r="P86" s="251"/>
      <c r="Q86" s="115">
        <f>IF(OR(ISERROR(INDEX(食材料費等!$B:$B,MATCH($D86,食材料費等!$A:$A,0))), P86=0, P86=""), 0, P86 * INDEX(食材料費等!$B:$B, MATCH($D86,食材料費等!$A:$A, 0)) * IF(H86="○", IF(OR($D86="病院",$D86="有床診療所"),3/5,0.5),1))</f>
        <v>0</v>
      </c>
      <c r="R86" s="94" t="str">
        <f xml:space="preserve"> IF(ISNUMBER(MATCH(D86,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IF(H86="○", 0.5, 1), "")</f>
        <v/>
      </c>
      <c r="S86" s="114">
        <f t="shared" si="14"/>
        <v>0</v>
      </c>
      <c r="T86" s="39">
        <f t="shared" si="15"/>
        <v>0</v>
      </c>
      <c r="U86" s="39">
        <f t="shared" si="16"/>
        <v>0</v>
      </c>
    </row>
    <row r="87" spans="1:21" ht="23.1" customHeight="1">
      <c r="A87" s="55">
        <v>84</v>
      </c>
      <c r="B87" s="136"/>
      <c r="C87" s="136"/>
      <c r="D87" s="136"/>
      <c r="E87" s="136"/>
      <c r="F87" s="136"/>
      <c r="G87" s="130"/>
      <c r="H87" s="130"/>
      <c r="I87" s="137"/>
      <c r="J87" s="138"/>
      <c r="K87" s="139"/>
      <c r="L87" s="140"/>
      <c r="M87" s="141"/>
      <c r="N87" s="248"/>
      <c r="O87" s="109">
        <f t="shared" si="13"/>
        <v>0</v>
      </c>
      <c r="P87" s="251"/>
      <c r="Q87" s="115">
        <f>IF(OR(ISERROR(INDEX(食材料費等!$B:$B,MATCH($D87,食材料費等!$A:$A,0))), P87=0, P87=""), 0, P87 * INDEX(食材料費等!$B:$B, MATCH($D87,食材料費等!$A:$A, 0)) * IF(H87="○", IF(OR($D87="病院",$D87="有床診療所"),3/5,0.5),1))</f>
        <v>0</v>
      </c>
      <c r="R87" s="94" t="str">
        <f xml:space="preserve"> IF(ISNUMBER(MATCH(D87,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IF(H87="○", 0.5, 1), "")</f>
        <v/>
      </c>
      <c r="S87" s="114">
        <f t="shared" si="14"/>
        <v>0</v>
      </c>
      <c r="T87" s="39">
        <f t="shared" si="15"/>
        <v>0</v>
      </c>
      <c r="U87" s="39">
        <f t="shared" si="16"/>
        <v>0</v>
      </c>
    </row>
    <row r="88" spans="1:21" ht="23.1" customHeight="1">
      <c r="A88" s="55">
        <v>85</v>
      </c>
      <c r="B88" s="136"/>
      <c r="C88" s="136"/>
      <c r="D88" s="136"/>
      <c r="E88" s="136"/>
      <c r="F88" s="136"/>
      <c r="G88" s="130"/>
      <c r="H88" s="130"/>
      <c r="I88" s="137"/>
      <c r="J88" s="138"/>
      <c r="K88" s="139"/>
      <c r="L88" s="140"/>
      <c r="M88" s="141"/>
      <c r="N88" s="248"/>
      <c r="O88" s="109">
        <f t="shared" si="13"/>
        <v>0</v>
      </c>
      <c r="P88" s="251"/>
      <c r="Q88" s="115">
        <f>IF(OR(ISERROR(INDEX(食材料費等!$B:$B,MATCH($D88,食材料費等!$A:$A,0))), P88=0, P88=""), 0, P88 * INDEX(食材料費等!$B:$B, MATCH($D88,食材料費等!$A:$A, 0)) * IF(H88="○", IF(OR($D88="病院",$D88="有床診療所"),3/5,0.5),1))</f>
        <v>0</v>
      </c>
      <c r="R88" s="94" t="str">
        <f xml:space="preserve"> IF(ISNUMBER(MATCH(D88,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IF(H88="○", 0.5, 1), "")</f>
        <v/>
      </c>
      <c r="S88" s="114">
        <f t="shared" si="14"/>
        <v>0</v>
      </c>
      <c r="T88" s="39">
        <f t="shared" si="15"/>
        <v>0</v>
      </c>
      <c r="U88" s="39">
        <f t="shared" si="16"/>
        <v>0</v>
      </c>
    </row>
    <row r="89" spans="1:21" ht="23.1" customHeight="1">
      <c r="A89" s="55">
        <v>86</v>
      </c>
      <c r="B89" s="136"/>
      <c r="C89" s="136"/>
      <c r="D89" s="136"/>
      <c r="E89" s="136"/>
      <c r="F89" s="136"/>
      <c r="G89" s="130"/>
      <c r="H89" s="130"/>
      <c r="I89" s="137"/>
      <c r="J89" s="138"/>
      <c r="K89" s="139"/>
      <c r="L89" s="140"/>
      <c r="M89" s="141"/>
      <c r="N89" s="248"/>
      <c r="O89" s="109">
        <f t="shared" si="13"/>
        <v>0</v>
      </c>
      <c r="P89" s="251"/>
      <c r="Q89" s="115">
        <f>IF(OR(ISERROR(INDEX(食材料費等!$B:$B,MATCH($D89,食材料費等!$A:$A,0))), P89=0, P89=""), 0, P89 * INDEX(食材料費等!$B:$B, MATCH($D89,食材料費等!$A:$A, 0)) * IF(H89="○", IF(OR($D89="病院",$D89="有床診療所"),3/5,0.5),1))</f>
        <v>0</v>
      </c>
      <c r="R89" s="94" t="str">
        <f xml:space="preserve"> IF(ISNUMBER(MATCH(D89,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IF(H89="○", 0.5, 1), "")</f>
        <v/>
      </c>
      <c r="S89" s="114">
        <f t="shared" si="14"/>
        <v>0</v>
      </c>
      <c r="T89" s="39">
        <f t="shared" si="15"/>
        <v>0</v>
      </c>
      <c r="U89" s="39">
        <f t="shared" si="16"/>
        <v>0</v>
      </c>
    </row>
    <row r="90" spans="1:21" ht="23.1" customHeight="1">
      <c r="A90" s="55">
        <v>87</v>
      </c>
      <c r="B90" s="136"/>
      <c r="C90" s="136"/>
      <c r="D90" s="136"/>
      <c r="E90" s="136"/>
      <c r="F90" s="136"/>
      <c r="G90" s="130"/>
      <c r="H90" s="130"/>
      <c r="I90" s="137"/>
      <c r="J90" s="138"/>
      <c r="K90" s="139"/>
      <c r="L90" s="140"/>
      <c r="M90" s="141"/>
      <c r="N90" s="248"/>
      <c r="O90" s="109">
        <f t="shared" si="13"/>
        <v>0</v>
      </c>
      <c r="P90" s="251"/>
      <c r="Q90" s="115">
        <f>IF(OR(ISERROR(INDEX(食材料費等!$B:$B,MATCH($D90,食材料費等!$A:$A,0))), P90=0, P90=""), 0, P90 * INDEX(食材料費等!$B:$B, MATCH($D90,食材料費等!$A:$A, 0)) * IF(H90="○", IF(OR($D90="病院",$D90="有床診療所"),3/5,0.5),1))</f>
        <v>0</v>
      </c>
      <c r="R90" s="94" t="str">
        <f xml:space="preserve"> IF(ISNUMBER(MATCH(D90,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IF(H90="○", 0.5, 1), "")</f>
        <v/>
      </c>
      <c r="S90" s="114">
        <f t="shared" si="14"/>
        <v>0</v>
      </c>
      <c r="T90" s="39">
        <f t="shared" si="15"/>
        <v>0</v>
      </c>
      <c r="U90" s="39">
        <f t="shared" si="16"/>
        <v>0</v>
      </c>
    </row>
    <row r="91" spans="1:21" ht="23.1" customHeight="1">
      <c r="A91" s="55">
        <v>88</v>
      </c>
      <c r="B91" s="136"/>
      <c r="C91" s="136"/>
      <c r="D91" s="136"/>
      <c r="E91" s="136"/>
      <c r="F91" s="136"/>
      <c r="G91" s="130"/>
      <c r="H91" s="130"/>
      <c r="I91" s="137"/>
      <c r="J91" s="138"/>
      <c r="K91" s="139"/>
      <c r="L91" s="140"/>
      <c r="M91" s="141"/>
      <c r="N91" s="248"/>
      <c r="O91" s="109">
        <f t="shared" si="13"/>
        <v>0</v>
      </c>
      <c r="P91" s="251"/>
      <c r="Q91" s="115">
        <f>IF(OR(ISERROR(INDEX(食材料費等!$B:$B,MATCH($D91,食材料費等!$A:$A,0))), P91=0, P91=""), 0, P91 * INDEX(食材料費等!$B:$B, MATCH($D91,食材料費等!$A:$A, 0)) * IF(H91="○", IF(OR($D91="病院",$D91="有床診療所"),3/5,0.5),1))</f>
        <v>0</v>
      </c>
      <c r="R91" s="94" t="str">
        <f xml:space="preserve"> IF(ISNUMBER(MATCH(D91,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IF(H91="○", 0.5, 1), "")</f>
        <v/>
      </c>
      <c r="S91" s="114">
        <f t="shared" si="14"/>
        <v>0</v>
      </c>
      <c r="T91" s="39">
        <f t="shared" si="15"/>
        <v>0</v>
      </c>
      <c r="U91" s="39">
        <f t="shared" si="16"/>
        <v>0</v>
      </c>
    </row>
    <row r="92" spans="1:21" ht="23.1" customHeight="1">
      <c r="A92" s="55">
        <v>89</v>
      </c>
      <c r="B92" s="136"/>
      <c r="C92" s="136"/>
      <c r="D92" s="136"/>
      <c r="E92" s="136"/>
      <c r="F92" s="136"/>
      <c r="G92" s="130"/>
      <c r="H92" s="130"/>
      <c r="I92" s="137"/>
      <c r="J92" s="138"/>
      <c r="K92" s="139"/>
      <c r="L92" s="140"/>
      <c r="M92" s="141"/>
      <c r="N92" s="248"/>
      <c r="O92" s="109">
        <f t="shared" si="13"/>
        <v>0</v>
      </c>
      <c r="P92" s="251"/>
      <c r="Q92" s="115">
        <f>IF(OR(ISERROR(INDEX(食材料費等!$B:$B,MATCH($D92,食材料費等!$A:$A,0))), P92=0, P92=""), 0, P92 * INDEX(食材料費等!$B:$B, MATCH($D92,食材料費等!$A:$A, 0)) * IF(H92="○", IF(OR($D92="病院",$D92="有床診療所"),3/5,0.5),1))</f>
        <v>0</v>
      </c>
      <c r="R92" s="94" t="str">
        <f xml:space="preserve"> IF(ISNUMBER(MATCH(D92,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IF(H92="○", 0.5, 1), "")</f>
        <v/>
      </c>
      <c r="S92" s="114">
        <f t="shared" si="14"/>
        <v>0</v>
      </c>
      <c r="T92" s="39">
        <f t="shared" si="15"/>
        <v>0</v>
      </c>
      <c r="U92" s="39">
        <f t="shared" si="16"/>
        <v>0</v>
      </c>
    </row>
    <row r="93" spans="1:21" ht="23.1" customHeight="1">
      <c r="A93" s="55">
        <v>90</v>
      </c>
      <c r="B93" s="136"/>
      <c r="C93" s="136"/>
      <c r="D93" s="136"/>
      <c r="E93" s="136"/>
      <c r="F93" s="136"/>
      <c r="G93" s="130"/>
      <c r="H93" s="130"/>
      <c r="I93" s="137"/>
      <c r="J93" s="138"/>
      <c r="K93" s="139"/>
      <c r="L93" s="140"/>
      <c r="M93" s="141"/>
      <c r="N93" s="248"/>
      <c r="O93" s="109">
        <f t="shared" si="13"/>
        <v>0</v>
      </c>
      <c r="P93" s="251"/>
      <c r="Q93" s="115">
        <f>IF(OR(ISERROR(INDEX(食材料費等!$B:$B,MATCH($D93,食材料費等!$A:$A,0))), P93=0, P93=""), 0, P93 * INDEX(食材料費等!$B:$B, MATCH($D93,食材料費等!$A:$A, 0)) * IF(H93="○", IF(OR($D93="病院",$D93="有床診療所"),3/5,0.5),1))</f>
        <v>0</v>
      </c>
      <c r="R93" s="94" t="str">
        <f xml:space="preserve"> IF(ISNUMBER(MATCH(D93,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IF(H93="○", 0.5, 1), "")</f>
        <v/>
      </c>
      <c r="S93" s="114">
        <f t="shared" si="14"/>
        <v>0</v>
      </c>
      <c r="T93" s="39">
        <f t="shared" si="15"/>
        <v>0</v>
      </c>
      <c r="U93" s="39">
        <f t="shared" si="16"/>
        <v>0</v>
      </c>
    </row>
    <row r="94" spans="1:21" ht="23.1" customHeight="1">
      <c r="A94" s="55">
        <v>91</v>
      </c>
      <c r="B94" s="136"/>
      <c r="C94" s="136"/>
      <c r="D94" s="136"/>
      <c r="E94" s="136"/>
      <c r="F94" s="136"/>
      <c r="G94" s="130"/>
      <c r="H94" s="130"/>
      <c r="I94" s="137"/>
      <c r="J94" s="138"/>
      <c r="K94" s="139"/>
      <c r="L94" s="140"/>
      <c r="M94" s="141"/>
      <c r="N94" s="248"/>
      <c r="O94" s="109">
        <f t="shared" si="13"/>
        <v>0</v>
      </c>
      <c r="P94" s="251"/>
      <c r="Q94" s="115">
        <f>IF(OR(ISERROR(INDEX(食材料費等!$B:$B,MATCH($D94,食材料費等!$A:$A,0))), P94=0, P94=""), 0, P94 * INDEX(食材料費等!$B:$B, MATCH($D94,食材料費等!$A:$A, 0)) * IF(H94="○", IF(OR($D94="病院",$D94="有床診療所"),3/5,0.5),1))</f>
        <v>0</v>
      </c>
      <c r="R94" s="94" t="str">
        <f xml:space="preserve"> IF(ISNUMBER(MATCH(D94,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IF(H94="○", 0.5, 1), "")</f>
        <v/>
      </c>
      <c r="S94" s="114">
        <f t="shared" si="14"/>
        <v>0</v>
      </c>
      <c r="T94" s="39">
        <f t="shared" si="15"/>
        <v>0</v>
      </c>
      <c r="U94" s="39">
        <f t="shared" si="16"/>
        <v>0</v>
      </c>
    </row>
    <row r="95" spans="1:21" ht="23.1" customHeight="1">
      <c r="A95" s="55">
        <v>92</v>
      </c>
      <c r="B95" s="136"/>
      <c r="C95" s="136"/>
      <c r="D95" s="136"/>
      <c r="E95" s="136"/>
      <c r="F95" s="136"/>
      <c r="G95" s="130"/>
      <c r="H95" s="130"/>
      <c r="I95" s="137"/>
      <c r="J95" s="138"/>
      <c r="K95" s="139"/>
      <c r="L95" s="140"/>
      <c r="M95" s="141"/>
      <c r="N95" s="248"/>
      <c r="O95" s="109">
        <f t="shared" si="13"/>
        <v>0</v>
      </c>
      <c r="P95" s="251"/>
      <c r="Q95" s="115">
        <f>IF(OR(ISERROR(INDEX(食材料費等!$B:$B,MATCH($D95,食材料費等!$A:$A,0))), P95=0, P95=""), 0, P95 * INDEX(食材料費等!$B:$B, MATCH($D95,食材料費等!$A:$A, 0)) * IF(H95="○", IF(OR($D95="病院",$D95="有床診療所"),3/5,0.5),1))</f>
        <v>0</v>
      </c>
      <c r="R95" s="94" t="str">
        <f xml:space="preserve"> IF(ISNUMBER(MATCH(D95,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IF(H95="○", 0.5, 1), "")</f>
        <v/>
      </c>
      <c r="S95" s="114">
        <f t="shared" si="14"/>
        <v>0</v>
      </c>
      <c r="T95" s="39">
        <f t="shared" si="15"/>
        <v>0</v>
      </c>
      <c r="U95" s="39">
        <f t="shared" si="16"/>
        <v>0</v>
      </c>
    </row>
    <row r="96" spans="1:21" ht="23.1" customHeight="1">
      <c r="A96" s="55">
        <v>93</v>
      </c>
      <c r="B96" s="136"/>
      <c r="C96" s="136"/>
      <c r="D96" s="136"/>
      <c r="E96" s="136"/>
      <c r="F96" s="136"/>
      <c r="G96" s="130"/>
      <c r="H96" s="130"/>
      <c r="I96" s="137"/>
      <c r="J96" s="138"/>
      <c r="K96" s="139"/>
      <c r="L96" s="140"/>
      <c r="M96" s="141"/>
      <c r="N96" s="248"/>
      <c r="O96" s="109">
        <f t="shared" si="13"/>
        <v>0</v>
      </c>
      <c r="P96" s="251"/>
      <c r="Q96" s="115">
        <f>IF(OR(ISERROR(INDEX(食材料費等!$B:$B,MATCH($D96,食材料費等!$A:$A,0))), P96=0, P96=""), 0, P96 * INDEX(食材料費等!$B:$B, MATCH($D96,食材料費等!$A:$A, 0)) * IF(H96="○", IF(OR($D96="病院",$D96="有床診療所"),3/5,0.5),1))</f>
        <v>0</v>
      </c>
      <c r="R96" s="94" t="str">
        <f xml:space="preserve"> IF(ISNUMBER(MATCH(D96,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IF(H96="○", 0.5, 1), "")</f>
        <v/>
      </c>
      <c r="S96" s="114">
        <f t="shared" si="14"/>
        <v>0</v>
      </c>
      <c r="T96" s="39">
        <f t="shared" si="15"/>
        <v>0</v>
      </c>
      <c r="U96" s="39">
        <f t="shared" si="16"/>
        <v>0</v>
      </c>
    </row>
    <row r="97" spans="1:21" ht="23.1" customHeight="1">
      <c r="A97" s="55">
        <v>94</v>
      </c>
      <c r="B97" s="136"/>
      <c r="C97" s="136"/>
      <c r="D97" s="136"/>
      <c r="E97" s="136"/>
      <c r="F97" s="136"/>
      <c r="G97" s="130"/>
      <c r="H97" s="130"/>
      <c r="I97" s="137"/>
      <c r="J97" s="138"/>
      <c r="K97" s="139"/>
      <c r="L97" s="140"/>
      <c r="M97" s="141"/>
      <c r="N97" s="248"/>
      <c r="O97" s="109">
        <f t="shared" si="13"/>
        <v>0</v>
      </c>
      <c r="P97" s="251"/>
      <c r="Q97" s="115">
        <f>IF(OR(ISERROR(INDEX(食材料費等!$B:$B,MATCH($D97,食材料費等!$A:$A,0))), P97=0, P97=""), 0, P97 * INDEX(食材料費等!$B:$B, MATCH($D97,食材料費等!$A:$A, 0)) * IF(H97="○", IF(OR($D97="病院",$D97="有床診療所"),3/5,0.5),1))</f>
        <v>0</v>
      </c>
      <c r="R97" s="94" t="str">
        <f xml:space="preserve"> IF(ISNUMBER(MATCH(D97,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IF(H97="○", 0.5, 1), "")</f>
        <v/>
      </c>
      <c r="S97" s="114">
        <f t="shared" si="14"/>
        <v>0</v>
      </c>
      <c r="T97" s="39">
        <f t="shared" si="15"/>
        <v>0</v>
      </c>
      <c r="U97" s="39">
        <f t="shared" si="16"/>
        <v>0</v>
      </c>
    </row>
    <row r="98" spans="1:21" ht="23.1" customHeight="1">
      <c r="A98" s="55">
        <v>95</v>
      </c>
      <c r="B98" s="136"/>
      <c r="C98" s="136"/>
      <c r="D98" s="136"/>
      <c r="E98" s="136"/>
      <c r="F98" s="136"/>
      <c r="G98" s="130"/>
      <c r="H98" s="130"/>
      <c r="I98" s="137"/>
      <c r="J98" s="138"/>
      <c r="K98" s="139"/>
      <c r="L98" s="140"/>
      <c r="M98" s="141"/>
      <c r="N98" s="248"/>
      <c r="O98" s="109">
        <f t="shared" si="13"/>
        <v>0</v>
      </c>
      <c r="P98" s="251"/>
      <c r="Q98" s="115">
        <f>IF(OR(ISERROR(INDEX(食材料費等!$B:$B,MATCH($D98,食材料費等!$A:$A,0))), P98=0, P98=""), 0, P98 * INDEX(食材料費等!$B:$B, MATCH($D98,食材料費等!$A:$A, 0)) * IF(H98="○", IF(OR($D98="病院",$D98="有床診療所"),3/5,0.5),1))</f>
        <v>0</v>
      </c>
      <c r="R98" s="94" t="str">
        <f xml:space="preserve"> IF(ISNUMBER(MATCH(D98,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IF(H98="○", 0.5, 1), "")</f>
        <v/>
      </c>
      <c r="S98" s="114">
        <f t="shared" si="14"/>
        <v>0</v>
      </c>
      <c r="T98" s="39">
        <f t="shared" si="15"/>
        <v>0</v>
      </c>
      <c r="U98" s="39">
        <f t="shared" si="16"/>
        <v>0</v>
      </c>
    </row>
    <row r="99" spans="1:21" ht="23.1" customHeight="1">
      <c r="A99" s="55">
        <v>96</v>
      </c>
      <c r="B99" s="136"/>
      <c r="C99" s="136"/>
      <c r="D99" s="136"/>
      <c r="E99" s="136"/>
      <c r="F99" s="136"/>
      <c r="G99" s="130"/>
      <c r="H99" s="130"/>
      <c r="I99" s="137"/>
      <c r="J99" s="138"/>
      <c r="K99" s="139"/>
      <c r="L99" s="140"/>
      <c r="M99" s="141"/>
      <c r="N99" s="248"/>
      <c r="O99" s="109">
        <f t="shared" si="13"/>
        <v>0</v>
      </c>
      <c r="P99" s="251"/>
      <c r="Q99" s="115">
        <f>IF(OR(ISERROR(INDEX(食材料費等!$B:$B,MATCH($D99,食材料費等!$A:$A,0))), P99=0, P99=""), 0, P99 * INDEX(食材料費等!$B:$B, MATCH($D99,食材料費等!$A:$A, 0)) * IF(H99="○", IF(OR($D99="病院",$D99="有床診療所"),3/5,0.5),1))</f>
        <v>0</v>
      </c>
      <c r="R99" s="94" t="str">
        <f xml:space="preserve"> IF(ISNUMBER(MATCH(D99,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IF(H99="○", 0.5, 1), "")</f>
        <v/>
      </c>
      <c r="S99" s="114">
        <f t="shared" si="14"/>
        <v>0</v>
      </c>
      <c r="T99" s="39">
        <f t="shared" si="15"/>
        <v>0</v>
      </c>
      <c r="U99" s="39">
        <f t="shared" si="16"/>
        <v>0</v>
      </c>
    </row>
    <row r="100" spans="1:21" ht="23.1" customHeight="1">
      <c r="A100" s="55">
        <v>97</v>
      </c>
      <c r="B100" s="136"/>
      <c r="C100" s="136"/>
      <c r="D100" s="136"/>
      <c r="E100" s="136"/>
      <c r="F100" s="136"/>
      <c r="G100" s="130"/>
      <c r="H100" s="130"/>
      <c r="I100" s="137"/>
      <c r="J100" s="138"/>
      <c r="K100" s="139"/>
      <c r="L100" s="140"/>
      <c r="M100" s="141"/>
      <c r="N100" s="248"/>
      <c r="O100" s="109">
        <f t="shared" si="13"/>
        <v>0</v>
      </c>
      <c r="P100" s="251"/>
      <c r="Q100" s="115">
        <f>IF(OR(ISERROR(INDEX(食材料費等!$B:$B,MATCH($D100,食材料費等!$A:$A,0))), P100=0, P100=""), 0, P100 * INDEX(食材料費等!$B:$B, MATCH($D100,食材料費等!$A:$A, 0)) * IF(H100="○", IF(OR($D100="病院",$D100="有床診療所"),3/5,0.5),1))</f>
        <v>0</v>
      </c>
      <c r="R100" s="94" t="str">
        <f xml:space="preserve"> IF(ISNUMBER(MATCH(D100,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IF(H100="○", 0.5, 1), "")</f>
        <v/>
      </c>
      <c r="S100" s="114">
        <f t="shared" si="14"/>
        <v>0</v>
      </c>
      <c r="T100" s="39">
        <f t="shared" si="15"/>
        <v>0</v>
      </c>
      <c r="U100" s="39">
        <f t="shared" si="16"/>
        <v>0</v>
      </c>
    </row>
    <row r="101" spans="1:21" ht="23.1" customHeight="1">
      <c r="A101" s="55">
        <v>98</v>
      </c>
      <c r="B101" s="136"/>
      <c r="C101" s="136"/>
      <c r="D101" s="136"/>
      <c r="E101" s="136"/>
      <c r="F101" s="136"/>
      <c r="G101" s="130"/>
      <c r="H101" s="130"/>
      <c r="I101" s="137"/>
      <c r="J101" s="138"/>
      <c r="K101" s="139"/>
      <c r="L101" s="140"/>
      <c r="M101" s="141"/>
      <c r="N101" s="248"/>
      <c r="O101" s="109">
        <f t="shared" si="13"/>
        <v>0</v>
      </c>
      <c r="P101" s="251"/>
      <c r="Q101" s="115">
        <f>IF(OR(ISERROR(INDEX(食材料費等!$B:$B,MATCH($D101,食材料費等!$A:$A,0))), P101=0, P101=""), 0, P101 * INDEX(食材料費等!$B:$B, MATCH($D101,食材料費等!$A:$A, 0)) * IF(H101="○", IF(OR($D101="病院",$D101="有床診療所"),3/5,0.5),1))</f>
        <v>0</v>
      </c>
      <c r="R101" s="94" t="str">
        <f xml:space="preserve"> IF(ISNUMBER(MATCH(D101,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IF(H101="○", 0.5, 1), "")</f>
        <v/>
      </c>
      <c r="S101" s="114">
        <f t="shared" si="14"/>
        <v>0</v>
      </c>
      <c r="T101" s="39">
        <f t="shared" si="15"/>
        <v>0</v>
      </c>
      <c r="U101" s="39">
        <f t="shared" si="16"/>
        <v>0</v>
      </c>
    </row>
    <row r="102" spans="1:21" ht="23.1" customHeight="1">
      <c r="A102" s="55">
        <v>99</v>
      </c>
      <c r="B102" s="136"/>
      <c r="C102" s="136"/>
      <c r="D102" s="136"/>
      <c r="E102" s="136"/>
      <c r="F102" s="136"/>
      <c r="G102" s="130"/>
      <c r="H102" s="130"/>
      <c r="I102" s="137"/>
      <c r="J102" s="138"/>
      <c r="K102" s="139"/>
      <c r="L102" s="140"/>
      <c r="M102" s="141"/>
      <c r="N102" s="248"/>
      <c r="O102" s="109">
        <f t="shared" si="13"/>
        <v>0</v>
      </c>
      <c r="P102" s="251"/>
      <c r="Q102" s="115">
        <f>IF(OR(ISERROR(INDEX(食材料費等!$B:$B,MATCH($D102,食材料費等!$A:$A,0))), P102=0, P102=""), 0, P102 * INDEX(食材料費等!$B:$B, MATCH($D102,食材料費等!$A:$A, 0)) * IF(H102="○", IF(OR($D102="病院",$D102="有床診療所"),3/5,0.5),1))</f>
        <v>0</v>
      </c>
      <c r="R102" s="94" t="str">
        <f xml:space="preserve"> IF(ISNUMBER(MATCH(D102,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IF(H102="○", 0.5, 1), "")</f>
        <v/>
      </c>
      <c r="S102" s="114">
        <f t="shared" si="14"/>
        <v>0</v>
      </c>
      <c r="T102" s="39">
        <f t="shared" si="15"/>
        <v>0</v>
      </c>
      <c r="U102" s="39">
        <f t="shared" si="16"/>
        <v>0</v>
      </c>
    </row>
    <row r="103" spans="1:21" ht="23.1" customHeight="1">
      <c r="A103" s="55">
        <v>100</v>
      </c>
      <c r="B103" s="136"/>
      <c r="C103" s="136"/>
      <c r="D103" s="136"/>
      <c r="E103" s="136"/>
      <c r="F103" s="136"/>
      <c r="G103" s="130"/>
      <c r="H103" s="130"/>
      <c r="I103" s="137"/>
      <c r="J103" s="138"/>
      <c r="K103" s="139"/>
      <c r="L103" s="140"/>
      <c r="M103" s="141"/>
      <c r="N103" s="248"/>
      <c r="O103" s="109">
        <f t="shared" si="13"/>
        <v>0</v>
      </c>
      <c r="P103" s="251"/>
      <c r="Q103" s="115">
        <f>IF(OR(ISERROR(INDEX(食材料費等!$B:$B,MATCH($D103,食材料費等!$A:$A,0))), P103=0, P103=""), 0, P103 * INDEX(食材料費等!$B:$B, MATCH($D103,食材料費等!$A:$A, 0)) * IF(H103="○", IF(OR($D103="病院",$D103="有床診療所"),3/5,0.5),1))</f>
        <v>0</v>
      </c>
      <c r="R103" s="94" t="str">
        <f xml:space="preserve"> IF(ISNUMBER(MATCH(D103,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IF(H103="○", 0.5, 1), "")</f>
        <v/>
      </c>
      <c r="S103" s="114">
        <f t="shared" si="14"/>
        <v>0</v>
      </c>
      <c r="T103" s="39">
        <f t="shared" si="15"/>
        <v>0</v>
      </c>
      <c r="U103" s="39">
        <f t="shared" si="16"/>
        <v>0</v>
      </c>
    </row>
    <row r="104" spans="1:21" ht="23.1" customHeight="1">
      <c r="A104" s="55">
        <v>101</v>
      </c>
      <c r="B104" s="136"/>
      <c r="C104" s="136"/>
      <c r="D104" s="136"/>
      <c r="E104" s="136"/>
      <c r="F104" s="136"/>
      <c r="G104" s="130"/>
      <c r="H104" s="130"/>
      <c r="I104" s="137"/>
      <c r="J104" s="138"/>
      <c r="K104" s="139"/>
      <c r="L104" s="140"/>
      <c r="M104" s="141"/>
      <c r="N104" s="248"/>
      <c r="O104" s="109">
        <f t="shared" si="13"/>
        <v>0</v>
      </c>
      <c r="P104" s="251"/>
      <c r="Q104" s="115">
        <f>IF(OR(ISERROR(INDEX(食材料費等!$B:$B,MATCH($D104,食材料費等!$A:$A,0))), P104=0, P104=""), 0, P104 * INDEX(食材料費等!$B:$B, MATCH($D104,食材料費等!$A:$A, 0)) * IF(H104="○", IF(OR($D104="病院",$D104="有床診療所"),3/5,0.5),1))</f>
        <v>0</v>
      </c>
      <c r="R104" s="94" t="str">
        <f xml:space="preserve"> IF(ISNUMBER(MATCH(D104,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IF(H104="○", 0.5, 1), "")</f>
        <v/>
      </c>
      <c r="S104" s="114">
        <f t="shared" si="14"/>
        <v>0</v>
      </c>
      <c r="T104" s="39">
        <f t="shared" si="15"/>
        <v>0</v>
      </c>
      <c r="U104" s="39">
        <f t="shared" si="16"/>
        <v>0</v>
      </c>
    </row>
    <row r="105" spans="1:21" ht="23.1" customHeight="1">
      <c r="A105" s="55">
        <v>102</v>
      </c>
      <c r="B105" s="136"/>
      <c r="C105" s="136"/>
      <c r="D105" s="136"/>
      <c r="E105" s="136"/>
      <c r="F105" s="136"/>
      <c r="G105" s="130"/>
      <c r="H105" s="130"/>
      <c r="I105" s="137"/>
      <c r="J105" s="138"/>
      <c r="K105" s="139"/>
      <c r="L105" s="140"/>
      <c r="M105" s="141"/>
      <c r="N105" s="248"/>
      <c r="O105" s="109">
        <f t="shared" si="13"/>
        <v>0</v>
      </c>
      <c r="P105" s="251"/>
      <c r="Q105" s="115">
        <f>IF(OR(ISERROR(INDEX(食材料費等!$B:$B,MATCH($D105,食材料費等!$A:$A,0))), P105=0, P105=""), 0, P105 * INDEX(食材料費等!$B:$B, MATCH($D105,食材料費等!$A:$A, 0)) * IF(H105="○", IF(OR($D105="病院",$D105="有床診療所"),3/5,0.5),1))</f>
        <v>0</v>
      </c>
      <c r="R105" s="94" t="str">
        <f xml:space="preserve"> IF(ISNUMBER(MATCH(D105,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IF(H105="○", 0.5, 1), "")</f>
        <v/>
      </c>
      <c r="S105" s="114">
        <f t="shared" si="14"/>
        <v>0</v>
      </c>
      <c r="T105" s="39">
        <f t="shared" si="15"/>
        <v>0</v>
      </c>
      <c r="U105" s="39">
        <f t="shared" si="16"/>
        <v>0</v>
      </c>
    </row>
    <row r="106" spans="1:21" ht="23.1" customHeight="1">
      <c r="A106" s="55">
        <v>103</v>
      </c>
      <c r="B106" s="136"/>
      <c r="C106" s="136"/>
      <c r="D106" s="136"/>
      <c r="E106" s="136"/>
      <c r="F106" s="136"/>
      <c r="G106" s="130"/>
      <c r="H106" s="130"/>
      <c r="I106" s="137"/>
      <c r="J106" s="138"/>
      <c r="K106" s="139"/>
      <c r="L106" s="140"/>
      <c r="M106" s="141"/>
      <c r="N106" s="248"/>
      <c r="O106" s="109">
        <f t="shared" si="13"/>
        <v>0</v>
      </c>
      <c r="P106" s="251"/>
      <c r="Q106" s="115">
        <f>IF(OR(ISERROR(INDEX(食材料費等!$B:$B,MATCH($D106,食材料費等!$A:$A,0))), P106=0, P106=""), 0, P106 * INDEX(食材料費等!$B:$B, MATCH($D106,食材料費等!$A:$A, 0)) * IF(H106="○", IF(OR($D106="病院",$D106="有床診療所"),3/5,0.5),1))</f>
        <v>0</v>
      </c>
      <c r="R106" s="94" t="str">
        <f xml:space="preserve"> IF(ISNUMBER(MATCH(D106,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IF(H106="○", 0.5, 1), "")</f>
        <v/>
      </c>
      <c r="S106" s="114">
        <f t="shared" si="14"/>
        <v>0</v>
      </c>
      <c r="T106" s="39">
        <f t="shared" si="15"/>
        <v>0</v>
      </c>
      <c r="U106" s="39">
        <f t="shared" si="16"/>
        <v>0</v>
      </c>
    </row>
    <row r="107" spans="1:21" ht="23.1" customHeight="1">
      <c r="A107" s="55">
        <v>104</v>
      </c>
      <c r="B107" s="136"/>
      <c r="C107" s="136"/>
      <c r="D107" s="136"/>
      <c r="E107" s="136"/>
      <c r="F107" s="136"/>
      <c r="G107" s="130"/>
      <c r="H107" s="130"/>
      <c r="I107" s="137"/>
      <c r="J107" s="138"/>
      <c r="K107" s="139"/>
      <c r="L107" s="140"/>
      <c r="M107" s="141"/>
      <c r="N107" s="248"/>
      <c r="O107" s="109">
        <f t="shared" si="13"/>
        <v>0</v>
      </c>
      <c r="P107" s="251"/>
      <c r="Q107" s="115">
        <f>IF(OR(ISERROR(INDEX(食材料費等!$B:$B,MATCH($D107,食材料費等!$A:$A,0))), P107=0, P107=""), 0, P107 * INDEX(食材料費等!$B:$B, MATCH($D107,食材料費等!$A:$A, 0)) * IF(H107="○", IF(OR($D107="病院",$D107="有床診療所"),3/5,0.5),1))</f>
        <v>0</v>
      </c>
      <c r="R107" s="94" t="str">
        <f xml:space="preserve"> IF(ISNUMBER(MATCH(D107,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IF(H107="○", 0.5, 1), "")</f>
        <v/>
      </c>
      <c r="S107" s="114">
        <f t="shared" si="14"/>
        <v>0</v>
      </c>
      <c r="T107" s="39">
        <f t="shared" si="15"/>
        <v>0</v>
      </c>
      <c r="U107" s="39">
        <f t="shared" si="16"/>
        <v>0</v>
      </c>
    </row>
    <row r="108" spans="1:21" ht="23.1" customHeight="1">
      <c r="A108" s="55">
        <v>105</v>
      </c>
      <c r="B108" s="136"/>
      <c r="C108" s="136"/>
      <c r="D108" s="136"/>
      <c r="E108" s="136"/>
      <c r="F108" s="136"/>
      <c r="G108" s="130"/>
      <c r="H108" s="130"/>
      <c r="I108" s="137"/>
      <c r="J108" s="138"/>
      <c r="K108" s="139"/>
      <c r="L108" s="140"/>
      <c r="M108" s="141"/>
      <c r="N108" s="248"/>
      <c r="O108" s="109">
        <f t="shared" si="13"/>
        <v>0</v>
      </c>
      <c r="P108" s="251"/>
      <c r="Q108" s="115">
        <f>IF(OR(ISERROR(INDEX(食材料費等!$B:$B,MATCH($D108,食材料費等!$A:$A,0))), P108=0, P108=""), 0, P108 * INDEX(食材料費等!$B:$B, MATCH($D108,食材料費等!$A:$A, 0)) * IF(H108="○", IF(OR($D108="病院",$D108="有床診療所"),3/5,0.5),1))</f>
        <v>0</v>
      </c>
      <c r="R108" s="94" t="str">
        <f xml:space="preserve"> IF(ISNUMBER(MATCH(D108,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IF(H108="○", 0.5, 1), "")</f>
        <v/>
      </c>
      <c r="S108" s="114">
        <f t="shared" si="14"/>
        <v>0</v>
      </c>
      <c r="T108" s="39">
        <f t="shared" si="15"/>
        <v>0</v>
      </c>
      <c r="U108" s="39">
        <f t="shared" si="16"/>
        <v>0</v>
      </c>
    </row>
    <row r="109" spans="1:21" ht="23.1" customHeight="1">
      <c r="A109" s="55">
        <v>106</v>
      </c>
      <c r="B109" s="136"/>
      <c r="C109" s="136"/>
      <c r="D109" s="136"/>
      <c r="E109" s="136"/>
      <c r="F109" s="136"/>
      <c r="G109" s="130"/>
      <c r="H109" s="130"/>
      <c r="I109" s="137"/>
      <c r="J109" s="138"/>
      <c r="K109" s="139"/>
      <c r="L109" s="140"/>
      <c r="M109" s="141"/>
      <c r="N109" s="248"/>
      <c r="O109" s="109">
        <f t="shared" si="13"/>
        <v>0</v>
      </c>
      <c r="P109" s="251"/>
      <c r="Q109" s="115">
        <f>IF(OR(ISERROR(INDEX(食材料費等!$B:$B,MATCH($D109,食材料費等!$A:$A,0))), P109=0, P109=""), 0, P109 * INDEX(食材料費等!$B:$B, MATCH($D109,食材料費等!$A:$A, 0)) * IF(H109="○", IF(OR($D109="病院",$D109="有床診療所"),3/5,0.5),1))</f>
        <v>0</v>
      </c>
      <c r="R109" s="94" t="str">
        <f xml:space="preserve"> IF(ISNUMBER(MATCH(D109,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IF(H109="○", 0.5, 1), "")</f>
        <v/>
      </c>
      <c r="S109" s="114">
        <f t="shared" si="14"/>
        <v>0</v>
      </c>
      <c r="T109" s="39">
        <f t="shared" si="15"/>
        <v>0</v>
      </c>
      <c r="U109" s="39">
        <f t="shared" si="16"/>
        <v>0</v>
      </c>
    </row>
    <row r="110" spans="1:21" ht="23.1" customHeight="1">
      <c r="A110" s="55">
        <v>107</v>
      </c>
      <c r="B110" s="136"/>
      <c r="C110" s="136"/>
      <c r="D110" s="136"/>
      <c r="E110" s="136"/>
      <c r="F110" s="136"/>
      <c r="G110" s="130"/>
      <c r="H110" s="130"/>
      <c r="I110" s="137"/>
      <c r="J110" s="138"/>
      <c r="K110" s="139"/>
      <c r="L110" s="140"/>
      <c r="M110" s="141"/>
      <c r="N110" s="248"/>
      <c r="O110" s="109">
        <f t="shared" si="13"/>
        <v>0</v>
      </c>
      <c r="P110" s="251"/>
      <c r="Q110" s="115">
        <f>IF(OR(ISERROR(INDEX(食材料費等!$B:$B,MATCH($D110,食材料費等!$A:$A,0))), P110=0, P110=""), 0, P110 * INDEX(食材料費等!$B:$B, MATCH($D110,食材料費等!$A:$A, 0)) * IF(H110="○", IF(OR($D110="病院",$D110="有床診療所"),3/5,0.5),1))</f>
        <v>0</v>
      </c>
      <c r="R110" s="94" t="str">
        <f xml:space="preserve"> IF(ISNUMBER(MATCH(D110,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IF(H110="○", 0.5, 1), "")</f>
        <v/>
      </c>
      <c r="S110" s="114">
        <f t="shared" si="14"/>
        <v>0</v>
      </c>
      <c r="T110" s="39">
        <f t="shared" si="15"/>
        <v>0</v>
      </c>
      <c r="U110" s="39">
        <f t="shared" si="16"/>
        <v>0</v>
      </c>
    </row>
    <row r="111" spans="1:21" ht="23.1" customHeight="1">
      <c r="A111" s="55">
        <v>108</v>
      </c>
      <c r="B111" s="136"/>
      <c r="C111" s="136"/>
      <c r="D111" s="136"/>
      <c r="E111" s="136"/>
      <c r="F111" s="136"/>
      <c r="G111" s="130"/>
      <c r="H111" s="130"/>
      <c r="I111" s="137"/>
      <c r="J111" s="138"/>
      <c r="K111" s="139"/>
      <c r="L111" s="140"/>
      <c r="M111" s="141"/>
      <c r="N111" s="248"/>
      <c r="O111" s="109">
        <f t="shared" si="13"/>
        <v>0</v>
      </c>
      <c r="P111" s="251"/>
      <c r="Q111" s="115">
        <f>IF(OR(ISERROR(INDEX(食材料費等!$B:$B,MATCH($D111,食材料費等!$A:$A,0))), P111=0, P111=""), 0, P111 * INDEX(食材料費等!$B:$B, MATCH($D111,食材料費等!$A:$A, 0)) * IF(H111="○", IF(OR($D111="病院",$D111="有床診療所"),3/5,0.5),1))</f>
        <v>0</v>
      </c>
      <c r="R111" s="94" t="str">
        <f xml:space="preserve"> IF(ISNUMBER(MATCH(D111,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IF(H111="○", 0.5, 1), "")</f>
        <v/>
      </c>
      <c r="S111" s="114">
        <f t="shared" si="14"/>
        <v>0</v>
      </c>
      <c r="T111" s="39">
        <f t="shared" si="15"/>
        <v>0</v>
      </c>
      <c r="U111" s="39">
        <f t="shared" si="16"/>
        <v>0</v>
      </c>
    </row>
    <row r="112" spans="1:21" ht="23.1" customHeight="1">
      <c r="A112" s="55">
        <v>109</v>
      </c>
      <c r="B112" s="136"/>
      <c r="C112" s="136"/>
      <c r="D112" s="136"/>
      <c r="E112" s="136"/>
      <c r="F112" s="136"/>
      <c r="G112" s="130"/>
      <c r="H112" s="130"/>
      <c r="I112" s="137"/>
      <c r="J112" s="138"/>
      <c r="K112" s="139"/>
      <c r="L112" s="140"/>
      <c r="M112" s="141"/>
      <c r="N112" s="248"/>
      <c r="O112" s="109">
        <f t="shared" si="13"/>
        <v>0</v>
      </c>
      <c r="P112" s="251"/>
      <c r="Q112" s="115">
        <f>IF(OR(ISERROR(INDEX(食材料費等!$B:$B,MATCH($D112,食材料費等!$A:$A,0))), P112=0, P112=""), 0, P112 * INDEX(食材料費等!$B:$B, MATCH($D112,食材料費等!$A:$A, 0)) * IF(H112="○", IF(OR($D112="病院",$D112="有床診療所"),3/5,0.5),1))</f>
        <v>0</v>
      </c>
      <c r="R112" s="94" t="str">
        <f xml:space="preserve"> IF(ISNUMBER(MATCH(D112,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IF(H112="○", 0.5, 1), "")</f>
        <v/>
      </c>
      <c r="S112" s="114">
        <f t="shared" si="14"/>
        <v>0</v>
      </c>
      <c r="T112" s="39">
        <f t="shared" si="15"/>
        <v>0</v>
      </c>
      <c r="U112" s="39">
        <f t="shared" si="16"/>
        <v>0</v>
      </c>
    </row>
    <row r="113" spans="1:21" ht="23.1" customHeight="1">
      <c r="A113" s="55">
        <v>110</v>
      </c>
      <c r="B113" s="136"/>
      <c r="C113" s="136"/>
      <c r="D113" s="136"/>
      <c r="E113" s="136"/>
      <c r="F113" s="136"/>
      <c r="G113" s="130"/>
      <c r="H113" s="130"/>
      <c r="I113" s="137"/>
      <c r="J113" s="138"/>
      <c r="K113" s="139"/>
      <c r="L113" s="140"/>
      <c r="M113" s="141"/>
      <c r="N113" s="248"/>
      <c r="O113" s="109">
        <f t="shared" si="13"/>
        <v>0</v>
      </c>
      <c r="P113" s="251"/>
      <c r="Q113" s="115">
        <f>IF(OR(ISERROR(INDEX(食材料費等!$B:$B,MATCH($D113,食材料費等!$A:$A,0))), P113=0, P113=""), 0, P113 * INDEX(食材料費等!$B:$B, MATCH($D113,食材料費等!$A:$A, 0)) * IF(H113="○", IF(OR($D113="病院",$D113="有床診療所"),3/5,0.5),1))</f>
        <v>0</v>
      </c>
      <c r="R113" s="94" t="str">
        <f xml:space="preserve"> IF(ISNUMBER(MATCH(D113,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IF(H113="○", 0.5, 1), "")</f>
        <v/>
      </c>
      <c r="S113" s="114">
        <f t="shared" si="14"/>
        <v>0</v>
      </c>
      <c r="T113" s="39">
        <f t="shared" si="15"/>
        <v>0</v>
      </c>
      <c r="U113" s="39">
        <f t="shared" si="16"/>
        <v>0</v>
      </c>
    </row>
    <row r="114" spans="1:21" ht="23.1" customHeight="1">
      <c r="A114" s="55">
        <v>111</v>
      </c>
      <c r="B114" s="136"/>
      <c r="C114" s="136"/>
      <c r="D114" s="136"/>
      <c r="E114" s="136"/>
      <c r="F114" s="136"/>
      <c r="G114" s="130"/>
      <c r="H114" s="130"/>
      <c r="I114" s="137"/>
      <c r="J114" s="138"/>
      <c r="K114" s="139"/>
      <c r="L114" s="140"/>
      <c r="M114" s="141"/>
      <c r="N114" s="248"/>
      <c r="O114" s="109">
        <f t="shared" si="13"/>
        <v>0</v>
      </c>
      <c r="P114" s="251"/>
      <c r="Q114" s="115">
        <f>IF(OR(ISERROR(INDEX(食材料費等!$B:$B,MATCH($D114,食材料費等!$A:$A,0))), P114=0, P114=""), 0, P114 * INDEX(食材料費等!$B:$B, MATCH($D114,食材料費等!$A:$A, 0)) * IF(H114="○", IF(OR($D114="病院",$D114="有床診療所"),3/5,0.5),1))</f>
        <v>0</v>
      </c>
      <c r="R114" s="94" t="str">
        <f xml:space="preserve"> IF(ISNUMBER(MATCH(D114,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IF(H114="○", 0.5, 1), "")</f>
        <v/>
      </c>
      <c r="S114" s="114">
        <f t="shared" si="14"/>
        <v>0</v>
      </c>
      <c r="T114" s="39">
        <f t="shared" si="15"/>
        <v>0</v>
      </c>
      <c r="U114" s="39">
        <f t="shared" si="16"/>
        <v>0</v>
      </c>
    </row>
    <row r="115" spans="1:21" ht="23.1" customHeight="1">
      <c r="A115" s="55">
        <v>112</v>
      </c>
      <c r="B115" s="136"/>
      <c r="C115" s="136"/>
      <c r="D115" s="136"/>
      <c r="E115" s="136"/>
      <c r="F115" s="136"/>
      <c r="G115" s="130"/>
      <c r="H115" s="130"/>
      <c r="I115" s="137"/>
      <c r="J115" s="138"/>
      <c r="K115" s="139"/>
      <c r="L115" s="140"/>
      <c r="M115" s="141"/>
      <c r="N115" s="248"/>
      <c r="O115" s="109">
        <f t="shared" si="13"/>
        <v>0</v>
      </c>
      <c r="P115" s="251"/>
      <c r="Q115" s="115">
        <f>IF(OR(ISERROR(INDEX(食材料費等!$B:$B,MATCH($D115,食材料費等!$A:$A,0))), P115=0, P115=""), 0, P115 * INDEX(食材料費等!$B:$B, MATCH($D115,食材料費等!$A:$A, 0)) * IF(H115="○", IF(OR($D115="病院",$D115="有床診療所"),3/5,0.5),1))</f>
        <v>0</v>
      </c>
      <c r="R115" s="94" t="str">
        <f xml:space="preserve"> IF(ISNUMBER(MATCH(D115,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IF(H115="○", 0.5, 1), "")</f>
        <v/>
      </c>
      <c r="S115" s="114">
        <f t="shared" si="14"/>
        <v>0</v>
      </c>
      <c r="T115" s="39">
        <f t="shared" si="15"/>
        <v>0</v>
      </c>
      <c r="U115" s="39">
        <f t="shared" si="16"/>
        <v>0</v>
      </c>
    </row>
    <row r="116" spans="1:21" ht="23.1" customHeight="1">
      <c r="A116" s="55">
        <v>113</v>
      </c>
      <c r="B116" s="136"/>
      <c r="C116" s="136"/>
      <c r="D116" s="136"/>
      <c r="E116" s="136"/>
      <c r="F116" s="136"/>
      <c r="G116" s="130"/>
      <c r="H116" s="130"/>
      <c r="I116" s="137"/>
      <c r="J116" s="138"/>
      <c r="K116" s="139"/>
      <c r="L116" s="140"/>
      <c r="M116" s="141"/>
      <c r="N116" s="248"/>
      <c r="O116" s="109">
        <f t="shared" si="13"/>
        <v>0</v>
      </c>
      <c r="P116" s="251"/>
      <c r="Q116" s="115">
        <f>IF(OR(ISERROR(INDEX(食材料費等!$B:$B,MATCH($D116,食材料費等!$A:$A,0))), P116=0, P116=""), 0, P116 * INDEX(食材料費等!$B:$B, MATCH($D116,食材料費等!$A:$A, 0)) * IF(H116="○", IF(OR($D116="病院",$D116="有床診療所"),3/5,0.5),1))</f>
        <v>0</v>
      </c>
      <c r="R116" s="94" t="str">
        <f xml:space="preserve"> IF(ISNUMBER(MATCH(D116,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IF(H116="○", 0.5, 1), "")</f>
        <v/>
      </c>
      <c r="S116" s="114">
        <f t="shared" si="14"/>
        <v>0</v>
      </c>
      <c r="T116" s="39">
        <f t="shared" si="15"/>
        <v>0</v>
      </c>
      <c r="U116" s="39">
        <f t="shared" si="16"/>
        <v>0</v>
      </c>
    </row>
    <row r="117" spans="1:21" ht="23.1" customHeight="1">
      <c r="A117" s="55">
        <v>114</v>
      </c>
      <c r="B117" s="136"/>
      <c r="C117" s="136"/>
      <c r="D117" s="136"/>
      <c r="E117" s="136"/>
      <c r="F117" s="136"/>
      <c r="G117" s="130"/>
      <c r="H117" s="130"/>
      <c r="I117" s="137"/>
      <c r="J117" s="138"/>
      <c r="K117" s="139"/>
      <c r="L117" s="140"/>
      <c r="M117" s="141"/>
      <c r="N117" s="248"/>
      <c r="O117" s="109">
        <f t="shared" si="13"/>
        <v>0</v>
      </c>
      <c r="P117" s="251"/>
      <c r="Q117" s="115">
        <f>IF(OR(ISERROR(INDEX(食材料費等!$B:$B,MATCH($D117,食材料費等!$A:$A,0))), P117=0, P117=""), 0, P117 * INDEX(食材料費等!$B:$B, MATCH($D117,食材料費等!$A:$A, 0)) * IF(H117="○", IF(OR($D117="病院",$D117="有床診療所"),3/5,0.5),1))</f>
        <v>0</v>
      </c>
      <c r="R117" s="94" t="str">
        <f xml:space="preserve"> IF(ISNUMBER(MATCH(D117,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IF(H117="○", 0.5, 1), "")</f>
        <v/>
      </c>
      <c r="S117" s="114">
        <f t="shared" si="14"/>
        <v>0</v>
      </c>
      <c r="T117" s="39">
        <f t="shared" si="15"/>
        <v>0</v>
      </c>
      <c r="U117" s="39">
        <f t="shared" si="16"/>
        <v>0</v>
      </c>
    </row>
    <row r="118" spans="1:21" ht="23.1" customHeight="1">
      <c r="A118" s="55">
        <v>115</v>
      </c>
      <c r="B118" s="136"/>
      <c r="C118" s="136"/>
      <c r="D118" s="136"/>
      <c r="E118" s="136"/>
      <c r="F118" s="136"/>
      <c r="G118" s="130"/>
      <c r="H118" s="130"/>
      <c r="I118" s="137"/>
      <c r="J118" s="138"/>
      <c r="K118" s="139"/>
      <c r="L118" s="140"/>
      <c r="M118" s="141"/>
      <c r="N118" s="248"/>
      <c r="O118" s="109">
        <f t="shared" si="13"/>
        <v>0</v>
      </c>
      <c r="P118" s="251"/>
      <c r="Q118" s="115">
        <f>IF(OR(ISERROR(INDEX(食材料費等!$B:$B,MATCH($D118,食材料費等!$A:$A,0))), P118=0, P118=""), 0, P118 * INDEX(食材料費等!$B:$B, MATCH($D118,食材料費等!$A:$A, 0)) * IF(H118="○", IF(OR($D118="病院",$D118="有床診療所"),3/5,0.5),1))</f>
        <v>0</v>
      </c>
      <c r="R118" s="94" t="str">
        <f xml:space="preserve"> IF(ISNUMBER(MATCH(D118,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IF(H118="○", 0.5, 1), "")</f>
        <v/>
      </c>
      <c r="S118" s="114">
        <f t="shared" si="14"/>
        <v>0</v>
      </c>
      <c r="T118" s="39">
        <f t="shared" si="15"/>
        <v>0</v>
      </c>
      <c r="U118" s="39">
        <f t="shared" si="16"/>
        <v>0</v>
      </c>
    </row>
    <row r="119" spans="1:21" ht="23.1" customHeight="1">
      <c r="A119" s="55">
        <v>116</v>
      </c>
      <c r="B119" s="136"/>
      <c r="C119" s="136"/>
      <c r="D119" s="136"/>
      <c r="E119" s="136"/>
      <c r="F119" s="136"/>
      <c r="G119" s="130"/>
      <c r="H119" s="130"/>
      <c r="I119" s="137"/>
      <c r="J119" s="138"/>
      <c r="K119" s="139"/>
      <c r="L119" s="140"/>
      <c r="M119" s="141"/>
      <c r="N119" s="248"/>
      <c r="O119" s="109">
        <f t="shared" si="13"/>
        <v>0</v>
      </c>
      <c r="P119" s="251"/>
      <c r="Q119" s="115">
        <f>IF(OR(ISERROR(INDEX(食材料費等!$B:$B,MATCH($D119,食材料費等!$A:$A,0))), P119=0, P119=""), 0, P119 * INDEX(食材料費等!$B:$B, MATCH($D119,食材料費等!$A:$A, 0)) * IF(H119="○", IF(OR($D119="病院",$D119="有床診療所"),3/5,0.5),1))</f>
        <v>0</v>
      </c>
      <c r="R119" s="94" t="str">
        <f xml:space="preserve"> IF(ISNUMBER(MATCH(D119,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IF(H119="○", 0.5, 1), "")</f>
        <v/>
      </c>
      <c r="S119" s="114">
        <f t="shared" si="14"/>
        <v>0</v>
      </c>
      <c r="T119" s="39">
        <f t="shared" si="15"/>
        <v>0</v>
      </c>
      <c r="U119" s="39">
        <f t="shared" si="16"/>
        <v>0</v>
      </c>
    </row>
    <row r="120" spans="1:21" ht="23.1" customHeight="1">
      <c r="A120" s="55">
        <v>117</v>
      </c>
      <c r="B120" s="136"/>
      <c r="C120" s="136"/>
      <c r="D120" s="136"/>
      <c r="E120" s="136"/>
      <c r="F120" s="136"/>
      <c r="G120" s="130"/>
      <c r="H120" s="130"/>
      <c r="I120" s="137"/>
      <c r="J120" s="138"/>
      <c r="K120" s="139"/>
      <c r="L120" s="140"/>
      <c r="M120" s="141"/>
      <c r="N120" s="248"/>
      <c r="O120" s="109">
        <f t="shared" si="13"/>
        <v>0</v>
      </c>
      <c r="P120" s="251"/>
      <c r="Q120" s="115">
        <f>IF(OR(ISERROR(INDEX(食材料費等!$B:$B,MATCH($D120,食材料費等!$A:$A,0))), P120=0, P120=""), 0, P120 * INDEX(食材料費等!$B:$B, MATCH($D120,食材料費等!$A:$A, 0)) * IF(H120="○", IF(OR($D120="病院",$D120="有床診療所"),3/5,0.5),1))</f>
        <v>0</v>
      </c>
      <c r="R120" s="94" t="str">
        <f xml:space="preserve"> IF(ISNUMBER(MATCH(D120,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IF(H120="○", 0.5, 1), "")</f>
        <v/>
      </c>
      <c r="S120" s="114">
        <f t="shared" si="14"/>
        <v>0</v>
      </c>
      <c r="T120" s="39">
        <f t="shared" si="15"/>
        <v>0</v>
      </c>
      <c r="U120" s="39">
        <f t="shared" si="16"/>
        <v>0</v>
      </c>
    </row>
    <row r="121" spans="1:21" ht="23.1" customHeight="1">
      <c r="A121" s="55">
        <v>118</v>
      </c>
      <c r="B121" s="136"/>
      <c r="C121" s="136"/>
      <c r="D121" s="136"/>
      <c r="E121" s="136"/>
      <c r="F121" s="136"/>
      <c r="G121" s="130"/>
      <c r="H121" s="130"/>
      <c r="I121" s="137"/>
      <c r="J121" s="138"/>
      <c r="K121" s="139"/>
      <c r="L121" s="140"/>
      <c r="M121" s="141"/>
      <c r="N121" s="248"/>
      <c r="O121" s="109">
        <f t="shared" si="13"/>
        <v>0</v>
      </c>
      <c r="P121" s="251"/>
      <c r="Q121" s="115">
        <f>IF(OR(ISERROR(INDEX(食材料費等!$B:$B,MATCH($D121,食材料費等!$A:$A,0))), P121=0, P121=""), 0, P121 * INDEX(食材料費等!$B:$B, MATCH($D121,食材料費等!$A:$A, 0)) * IF(H121="○", IF(OR($D121="病院",$D121="有床診療所"),3/5,0.5),1))</f>
        <v>0</v>
      </c>
      <c r="R121" s="94" t="str">
        <f xml:space="preserve"> IF(ISNUMBER(MATCH(D121,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IF(H121="○", 0.5, 1), "")</f>
        <v/>
      </c>
      <c r="S121" s="114">
        <f t="shared" si="14"/>
        <v>0</v>
      </c>
      <c r="T121" s="39">
        <f t="shared" si="15"/>
        <v>0</v>
      </c>
      <c r="U121" s="39">
        <f t="shared" si="16"/>
        <v>0</v>
      </c>
    </row>
    <row r="122" spans="1:21" ht="23.1" customHeight="1">
      <c r="A122" s="55">
        <v>119</v>
      </c>
      <c r="B122" s="136"/>
      <c r="C122" s="136"/>
      <c r="D122" s="136"/>
      <c r="E122" s="136"/>
      <c r="F122" s="136"/>
      <c r="G122" s="130"/>
      <c r="H122" s="130"/>
      <c r="I122" s="137"/>
      <c r="J122" s="138"/>
      <c r="K122" s="139"/>
      <c r="L122" s="140"/>
      <c r="M122" s="141"/>
      <c r="N122" s="248"/>
      <c r="O122" s="109">
        <f t="shared" si="13"/>
        <v>0</v>
      </c>
      <c r="P122" s="251"/>
      <c r="Q122" s="115">
        <f>IF(OR(ISERROR(INDEX(食材料費等!$B:$B,MATCH($D122,食材料費等!$A:$A,0))), P122=0, P122=""), 0, P122 * INDEX(食材料費等!$B:$B, MATCH($D122,食材料費等!$A:$A, 0)) * IF(H122="○", IF(OR($D122="病院",$D122="有床診療所"),3/5,0.5),1))</f>
        <v>0</v>
      </c>
      <c r="R122" s="94" t="str">
        <f xml:space="preserve"> IF(ISNUMBER(MATCH(D122,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IF(H122="○", 0.5, 1), "")</f>
        <v/>
      </c>
      <c r="S122" s="114">
        <f t="shared" si="14"/>
        <v>0</v>
      </c>
      <c r="T122" s="39">
        <f t="shared" si="15"/>
        <v>0</v>
      </c>
      <c r="U122" s="39">
        <f t="shared" si="16"/>
        <v>0</v>
      </c>
    </row>
    <row r="123" spans="1:21" ht="23.1" customHeight="1">
      <c r="A123" s="55">
        <v>120</v>
      </c>
      <c r="B123" s="136"/>
      <c r="C123" s="136"/>
      <c r="D123" s="136"/>
      <c r="E123" s="136"/>
      <c r="F123" s="136"/>
      <c r="G123" s="130"/>
      <c r="H123" s="130"/>
      <c r="I123" s="137"/>
      <c r="J123" s="138"/>
      <c r="K123" s="139"/>
      <c r="L123" s="140"/>
      <c r="M123" s="141"/>
      <c r="N123" s="248"/>
      <c r="O123" s="109">
        <f t="shared" si="13"/>
        <v>0</v>
      </c>
      <c r="P123" s="251"/>
      <c r="Q123" s="115">
        <f>IF(OR(ISERROR(INDEX(食材料費等!$B:$B,MATCH($D123,食材料費等!$A:$A,0))), P123=0, P123=""), 0, P123 * INDEX(食材料費等!$B:$B, MATCH($D123,食材料費等!$A:$A, 0)) * IF(H123="○", IF(OR($D123="病院",$D123="有床診療所"),3/5,0.5),1))</f>
        <v>0</v>
      </c>
      <c r="R123" s="94" t="str">
        <f xml:space="preserve"> IF(ISNUMBER(MATCH(D123,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IF(H123="○", 0.5, 1), "")</f>
        <v/>
      </c>
      <c r="S123" s="114">
        <f t="shared" si="14"/>
        <v>0</v>
      </c>
      <c r="T123" s="39">
        <f t="shared" si="15"/>
        <v>0</v>
      </c>
      <c r="U123" s="39">
        <f t="shared" si="16"/>
        <v>0</v>
      </c>
    </row>
    <row r="124" spans="1:21" ht="23.1" customHeight="1">
      <c r="A124" s="55">
        <v>121</v>
      </c>
      <c r="B124" s="136"/>
      <c r="C124" s="136"/>
      <c r="D124" s="136"/>
      <c r="E124" s="136"/>
      <c r="F124" s="136"/>
      <c r="G124" s="130"/>
      <c r="H124" s="130"/>
      <c r="I124" s="137"/>
      <c r="J124" s="138"/>
      <c r="K124" s="139"/>
      <c r="L124" s="140"/>
      <c r="M124" s="141"/>
      <c r="N124" s="248"/>
      <c r="O124" s="109">
        <f t="shared" si="13"/>
        <v>0</v>
      </c>
      <c r="P124" s="251"/>
      <c r="Q124" s="115">
        <f>IF(OR(ISERROR(INDEX(食材料費等!$B:$B,MATCH($D124,食材料費等!$A:$A,0))), P124=0, P124=""), 0, P124 * INDEX(食材料費等!$B:$B, MATCH($D124,食材料費等!$A:$A, 0)) * IF(H124="○", IF(OR($D124="病院",$D124="有床診療所"),3/5,0.5),1))</f>
        <v>0</v>
      </c>
      <c r="R124" s="94" t="str">
        <f xml:space="preserve"> IF(ISNUMBER(MATCH(D124,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IF(H124="○", 0.5, 1), "")</f>
        <v/>
      </c>
      <c r="S124" s="114">
        <f t="shared" si="14"/>
        <v>0</v>
      </c>
      <c r="T124" s="39">
        <f t="shared" si="15"/>
        <v>0</v>
      </c>
      <c r="U124" s="39">
        <f t="shared" si="16"/>
        <v>0</v>
      </c>
    </row>
    <row r="125" spans="1:21" ht="23.1" customHeight="1">
      <c r="A125" s="55">
        <v>122</v>
      </c>
      <c r="B125" s="136"/>
      <c r="C125" s="136"/>
      <c r="D125" s="136"/>
      <c r="E125" s="136"/>
      <c r="F125" s="136"/>
      <c r="G125" s="130"/>
      <c r="H125" s="130"/>
      <c r="I125" s="137"/>
      <c r="J125" s="138"/>
      <c r="K125" s="139"/>
      <c r="L125" s="140"/>
      <c r="M125" s="141"/>
      <c r="N125" s="248"/>
      <c r="O125" s="109">
        <f t="shared" si="13"/>
        <v>0</v>
      </c>
      <c r="P125" s="251"/>
      <c r="Q125" s="115">
        <f>IF(OR(ISERROR(INDEX(食材料費等!$B:$B,MATCH($D125,食材料費等!$A:$A,0))), P125=0, P125=""), 0, P125 * INDEX(食材料費等!$B:$B, MATCH($D125,食材料費等!$A:$A, 0)) * IF(H125="○", IF(OR($D125="病院",$D125="有床診療所"),3/5,0.5),1))</f>
        <v>0</v>
      </c>
      <c r="R125" s="94" t="str">
        <f xml:space="preserve"> IF(ISNUMBER(MATCH(D125,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IF(H125="○", 0.5, 1), "")</f>
        <v/>
      </c>
      <c r="S125" s="114">
        <f t="shared" si="14"/>
        <v>0</v>
      </c>
      <c r="T125" s="39">
        <f t="shared" si="15"/>
        <v>0</v>
      </c>
      <c r="U125" s="39">
        <f t="shared" si="16"/>
        <v>0</v>
      </c>
    </row>
    <row r="126" spans="1:21" ht="23.1" customHeight="1">
      <c r="A126" s="55">
        <v>123</v>
      </c>
      <c r="B126" s="136"/>
      <c r="C126" s="136"/>
      <c r="D126" s="136"/>
      <c r="E126" s="136"/>
      <c r="F126" s="136"/>
      <c r="G126" s="130"/>
      <c r="H126" s="130"/>
      <c r="I126" s="137"/>
      <c r="J126" s="138"/>
      <c r="K126" s="139"/>
      <c r="L126" s="140"/>
      <c r="M126" s="141"/>
      <c r="N126" s="248"/>
      <c r="O126" s="109">
        <f t="shared" si="13"/>
        <v>0</v>
      </c>
      <c r="P126" s="251"/>
      <c r="Q126" s="115">
        <f>IF(OR(ISERROR(INDEX(食材料費等!$B:$B,MATCH($D126,食材料費等!$A:$A,0))), P126=0, P126=""), 0, P126 * INDEX(食材料費等!$B:$B, MATCH($D126,食材料費等!$A:$A, 0)) * IF(H126="○", IF(OR($D126="病院",$D126="有床診療所"),3/5,0.5),1))</f>
        <v>0</v>
      </c>
      <c r="R126" s="94" t="str">
        <f xml:space="preserve"> IF(ISNUMBER(MATCH(D126,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IF(H126="○", 0.5, 1), "")</f>
        <v/>
      </c>
      <c r="S126" s="114">
        <f t="shared" si="14"/>
        <v>0</v>
      </c>
      <c r="T126" s="39">
        <f t="shared" si="15"/>
        <v>0</v>
      </c>
      <c r="U126" s="39">
        <f t="shared" si="16"/>
        <v>0</v>
      </c>
    </row>
    <row r="127" spans="1:21" ht="23.1" customHeight="1">
      <c r="A127" s="55">
        <v>124</v>
      </c>
      <c r="B127" s="136"/>
      <c r="C127" s="136"/>
      <c r="D127" s="136"/>
      <c r="E127" s="136"/>
      <c r="F127" s="136"/>
      <c r="G127" s="130"/>
      <c r="H127" s="130"/>
      <c r="I127" s="137"/>
      <c r="J127" s="138"/>
      <c r="K127" s="139"/>
      <c r="L127" s="140"/>
      <c r="M127" s="141"/>
      <c r="N127" s="248"/>
      <c r="O127" s="109">
        <f t="shared" si="13"/>
        <v>0</v>
      </c>
      <c r="P127" s="251"/>
      <c r="Q127" s="115">
        <f>IF(OR(ISERROR(INDEX(食材料費等!$B:$B,MATCH($D127,食材料費等!$A:$A,0))), P127=0, P127=""), 0, P127 * INDEX(食材料費等!$B:$B, MATCH($D127,食材料費等!$A:$A, 0)) * IF(H127="○", IF(OR($D127="病院",$D127="有床診療所"),3/5,0.5),1))</f>
        <v>0</v>
      </c>
      <c r="R127" s="94" t="str">
        <f xml:space="preserve"> IF(ISNUMBER(MATCH(D127,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IF(H127="○", 0.5, 1), "")</f>
        <v/>
      </c>
      <c r="S127" s="114">
        <f t="shared" si="14"/>
        <v>0</v>
      </c>
      <c r="T127" s="39">
        <f t="shared" si="15"/>
        <v>0</v>
      </c>
      <c r="U127" s="39">
        <f t="shared" si="16"/>
        <v>0</v>
      </c>
    </row>
    <row r="128" spans="1:21" ht="23.1" customHeight="1">
      <c r="A128" s="55">
        <v>125</v>
      </c>
      <c r="B128" s="136"/>
      <c r="C128" s="136"/>
      <c r="D128" s="136"/>
      <c r="E128" s="136"/>
      <c r="F128" s="136"/>
      <c r="G128" s="130"/>
      <c r="H128" s="130"/>
      <c r="I128" s="137"/>
      <c r="J128" s="138"/>
      <c r="K128" s="139"/>
      <c r="L128" s="140"/>
      <c r="M128" s="141"/>
      <c r="N128" s="248"/>
      <c r="O128" s="109">
        <f t="shared" si="13"/>
        <v>0</v>
      </c>
      <c r="P128" s="251"/>
      <c r="Q128" s="115">
        <f>IF(OR(ISERROR(INDEX(食材料費等!$B:$B,MATCH($D128,食材料費等!$A:$A,0))), P128=0, P128=""), 0, P128 * INDEX(食材料費等!$B:$B, MATCH($D128,食材料費等!$A:$A, 0)) * IF(H128="○", IF(OR($D128="病院",$D128="有床診療所"),3/5,0.5),1))</f>
        <v>0</v>
      </c>
      <c r="R128" s="94" t="str">
        <f xml:space="preserve"> IF(ISNUMBER(MATCH(D128,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IF(H128="○", 0.5, 1), "")</f>
        <v/>
      </c>
      <c r="S128" s="114">
        <f t="shared" si="14"/>
        <v>0</v>
      </c>
      <c r="T128" s="39">
        <f t="shared" si="15"/>
        <v>0</v>
      </c>
      <c r="U128" s="39">
        <f t="shared" si="16"/>
        <v>0</v>
      </c>
    </row>
    <row r="129" spans="1:21" ht="23.1" customHeight="1">
      <c r="A129" s="55">
        <v>126</v>
      </c>
      <c r="B129" s="136"/>
      <c r="C129" s="136"/>
      <c r="D129" s="136"/>
      <c r="E129" s="136"/>
      <c r="F129" s="136"/>
      <c r="G129" s="130"/>
      <c r="H129" s="130"/>
      <c r="I129" s="137"/>
      <c r="J129" s="138"/>
      <c r="K129" s="139"/>
      <c r="L129" s="140"/>
      <c r="M129" s="141"/>
      <c r="N129" s="248"/>
      <c r="O129" s="109">
        <f t="shared" si="13"/>
        <v>0</v>
      </c>
      <c r="P129" s="251"/>
      <c r="Q129" s="115">
        <f>IF(OR(ISERROR(INDEX(食材料費等!$B:$B,MATCH($D129,食材料費等!$A:$A,0))), P129=0, P129=""), 0, P129 * INDEX(食材料費等!$B:$B, MATCH($D129,食材料費等!$A:$A, 0)) * IF(H129="○", IF(OR($D129="病院",$D129="有床診療所"),3/5,0.5),1))</f>
        <v>0</v>
      </c>
      <c r="R129" s="94" t="str">
        <f xml:space="preserve"> IF(ISNUMBER(MATCH(D129,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IF(H129="○", 0.5, 1), "")</f>
        <v/>
      </c>
      <c r="S129" s="114">
        <f t="shared" si="14"/>
        <v>0</v>
      </c>
      <c r="T129" s="39">
        <f t="shared" si="15"/>
        <v>0</v>
      </c>
      <c r="U129" s="39">
        <f t="shared" si="16"/>
        <v>0</v>
      </c>
    </row>
    <row r="130" spans="1:21" ht="23.1" customHeight="1">
      <c r="A130" s="55">
        <v>127</v>
      </c>
      <c r="B130" s="136"/>
      <c r="C130" s="136"/>
      <c r="D130" s="136"/>
      <c r="E130" s="136"/>
      <c r="F130" s="136"/>
      <c r="G130" s="130"/>
      <c r="H130" s="130"/>
      <c r="I130" s="137"/>
      <c r="J130" s="138"/>
      <c r="K130" s="139"/>
      <c r="L130" s="140"/>
      <c r="M130" s="141"/>
      <c r="N130" s="248"/>
      <c r="O130" s="109">
        <f t="shared" si="13"/>
        <v>0</v>
      </c>
      <c r="P130" s="251"/>
      <c r="Q130" s="115">
        <f>IF(OR(ISERROR(INDEX(食材料費等!$B:$B,MATCH($D130,食材料費等!$A:$A,0))), P130=0, P130=""), 0, P130 * INDEX(食材料費等!$B:$B, MATCH($D130,食材料費等!$A:$A, 0)) * IF(H130="○", IF(OR($D130="病院",$D130="有床診療所"),3/5,0.5),1))</f>
        <v>0</v>
      </c>
      <c r="R130" s="94" t="str">
        <f xml:space="preserve"> IF(ISNUMBER(MATCH(D130,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IF(H130="○", 0.5, 1), "")</f>
        <v/>
      </c>
      <c r="S130" s="114">
        <f t="shared" si="14"/>
        <v>0</v>
      </c>
      <c r="T130" s="39">
        <f t="shared" si="15"/>
        <v>0</v>
      </c>
      <c r="U130" s="39">
        <f t="shared" si="16"/>
        <v>0</v>
      </c>
    </row>
    <row r="131" spans="1:21" ht="23.1" customHeight="1">
      <c r="A131" s="55">
        <v>128</v>
      </c>
      <c r="B131" s="136"/>
      <c r="C131" s="136"/>
      <c r="D131" s="136"/>
      <c r="E131" s="136"/>
      <c r="F131" s="136"/>
      <c r="G131" s="130"/>
      <c r="H131" s="130"/>
      <c r="I131" s="137"/>
      <c r="J131" s="138"/>
      <c r="K131" s="139"/>
      <c r="L131" s="140"/>
      <c r="M131" s="141"/>
      <c r="N131" s="248"/>
      <c r="O131" s="109">
        <f t="shared" si="13"/>
        <v>0</v>
      </c>
      <c r="P131" s="251"/>
      <c r="Q131" s="115">
        <f>IF(OR(ISERROR(INDEX(食材料費等!$B:$B,MATCH($D131,食材料費等!$A:$A,0))), P131=0, P131=""), 0, P131 * INDEX(食材料費等!$B:$B, MATCH($D131,食材料費等!$A:$A, 0)) * IF(H131="○", IF(OR($D131="病院",$D131="有床診療所"),3/5,0.5),1))</f>
        <v>0</v>
      </c>
      <c r="R131" s="94" t="str">
        <f xml:space="preserve"> IF(ISNUMBER(MATCH(D131,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IF(H131="○", 0.5, 1), "")</f>
        <v/>
      </c>
      <c r="S131" s="114">
        <f t="shared" si="14"/>
        <v>0</v>
      </c>
      <c r="T131" s="39">
        <f t="shared" si="15"/>
        <v>0</v>
      </c>
      <c r="U131" s="39">
        <f t="shared" si="16"/>
        <v>0</v>
      </c>
    </row>
    <row r="132" spans="1:21" ht="23.1" customHeight="1">
      <c r="A132" s="55">
        <v>129</v>
      </c>
      <c r="B132" s="136"/>
      <c r="C132" s="136"/>
      <c r="D132" s="136"/>
      <c r="E132" s="136"/>
      <c r="F132" s="136"/>
      <c r="G132" s="130"/>
      <c r="H132" s="130"/>
      <c r="I132" s="137"/>
      <c r="J132" s="138"/>
      <c r="K132" s="139"/>
      <c r="L132" s="140"/>
      <c r="M132" s="141"/>
      <c r="N132" s="248"/>
      <c r="O132" s="109">
        <f t="shared" si="13"/>
        <v>0</v>
      </c>
      <c r="P132" s="251"/>
      <c r="Q132" s="115">
        <f>IF(OR(ISERROR(INDEX(食材料費等!$B:$B,MATCH($D132,食材料費等!$A:$A,0))), P132=0, P132=""), 0, P132 * INDEX(食材料費等!$B:$B, MATCH($D132,食材料費等!$A:$A, 0)) * IF(H132="○", IF(OR($D132="病院",$D132="有床診療所"),3/5,0.5),1))</f>
        <v>0</v>
      </c>
      <c r="R132" s="94" t="str">
        <f xml:space="preserve"> IF(ISNUMBER(MATCH(D132,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IF(H132="○", 0.5, 1), "")</f>
        <v/>
      </c>
      <c r="S132" s="114">
        <f t="shared" si="14"/>
        <v>0</v>
      </c>
      <c r="T132" s="39">
        <f t="shared" si="15"/>
        <v>0</v>
      </c>
      <c r="U132" s="39">
        <f t="shared" si="16"/>
        <v>0</v>
      </c>
    </row>
    <row r="133" spans="1:21" ht="23.1" customHeight="1">
      <c r="A133" s="55">
        <v>130</v>
      </c>
      <c r="B133" s="136"/>
      <c r="C133" s="136"/>
      <c r="D133" s="136"/>
      <c r="E133" s="136"/>
      <c r="F133" s="136"/>
      <c r="G133" s="130"/>
      <c r="H133" s="130"/>
      <c r="I133" s="137"/>
      <c r="J133" s="138"/>
      <c r="K133" s="139"/>
      <c r="L133" s="140"/>
      <c r="M133" s="141"/>
      <c r="N133" s="248"/>
      <c r="O133" s="109">
        <f t="shared" ref="O133:O153" si="17">IF(C133="その他※対象外", 0, ROUNDDOWN(SUM(T133:U133) * 0.041 * IF(OR($D133="病院", $D133="有床診療所"), $N133, 0.5) * IF(H133="○", 0.5, 1), -3))</f>
        <v>0</v>
      </c>
      <c r="P133" s="251"/>
      <c r="Q133" s="115">
        <f>IF(OR(ISERROR(INDEX(食材料費等!$B:$B,MATCH($D133,食材料費等!$A:$A,0))), P133=0, P133=""), 0, P133 * INDEX(食材料費等!$B:$B, MATCH($D133,食材料費等!$A:$A, 0)) * IF(H133="○", IF(OR($D133="病院",$D133="有床診療所"),3/5,0.5),1))</f>
        <v>0</v>
      </c>
      <c r="R133" s="94" t="str">
        <f xml:space="preserve"> IF(ISNUMBER(MATCH(D133,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IF(H133="○", 0.5, 1), "")</f>
        <v/>
      </c>
      <c r="S133" s="114">
        <f t="shared" ref="S133:S153" si="18">SUM(O133,Q133,R133)</f>
        <v>0</v>
      </c>
      <c r="T133" s="39">
        <f t="shared" ref="T133:T153" si="19">IF(AND($L133&lt;&gt;"",$M133&lt;&gt;""),$I133*$M133/$L133,IF($I133&lt;&gt;"",$I133,0))</f>
        <v>0</v>
      </c>
      <c r="U133" s="39">
        <f t="shared" ref="U133:U153" si="20">IF(AND($L133&lt;&gt;"",$M133&lt;&gt;""),SUM($J133:$K133)/1.041*6*$M133/$L133,IF(OR($I133=0,$I133=""),SUM($J133:$K133)/1.041*6,0))</f>
        <v>0</v>
      </c>
    </row>
    <row r="134" spans="1:21" ht="23.1" customHeight="1">
      <c r="A134" s="55">
        <v>131</v>
      </c>
      <c r="B134" s="136"/>
      <c r="C134" s="136"/>
      <c r="D134" s="136"/>
      <c r="E134" s="136"/>
      <c r="F134" s="136"/>
      <c r="G134" s="130"/>
      <c r="H134" s="130"/>
      <c r="I134" s="137"/>
      <c r="J134" s="138"/>
      <c r="K134" s="139"/>
      <c r="L134" s="140"/>
      <c r="M134" s="141"/>
      <c r="N134" s="248"/>
      <c r="O134" s="109">
        <f t="shared" si="17"/>
        <v>0</v>
      </c>
      <c r="P134" s="251"/>
      <c r="Q134" s="115">
        <f>IF(OR(ISERROR(INDEX(食材料費等!$B:$B,MATCH($D134,食材料費等!$A:$A,0))), P134=0, P134=""), 0, P134 * INDEX(食材料費等!$B:$B, MATCH($D134,食材料費等!$A:$A, 0)) * IF(H134="○", IF(OR($D134="病院",$D134="有床診療所"),3/5,0.5),1))</f>
        <v>0</v>
      </c>
      <c r="R134" s="94" t="str">
        <f xml:space="preserve"> IF(ISNUMBER(MATCH(D134,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IF(H134="○", 0.5, 1), "")</f>
        <v/>
      </c>
      <c r="S134" s="114">
        <f t="shared" si="18"/>
        <v>0</v>
      </c>
      <c r="T134" s="39">
        <f t="shared" si="19"/>
        <v>0</v>
      </c>
      <c r="U134" s="39">
        <f t="shared" si="20"/>
        <v>0</v>
      </c>
    </row>
    <row r="135" spans="1:21" ht="23.1" customHeight="1">
      <c r="A135" s="55">
        <v>132</v>
      </c>
      <c r="B135" s="136"/>
      <c r="C135" s="136"/>
      <c r="D135" s="136"/>
      <c r="E135" s="136"/>
      <c r="F135" s="136"/>
      <c r="G135" s="130"/>
      <c r="H135" s="130"/>
      <c r="I135" s="137"/>
      <c r="J135" s="138"/>
      <c r="K135" s="139"/>
      <c r="L135" s="140"/>
      <c r="M135" s="141"/>
      <c r="N135" s="248"/>
      <c r="O135" s="109">
        <f t="shared" si="17"/>
        <v>0</v>
      </c>
      <c r="P135" s="251"/>
      <c r="Q135" s="115">
        <f>IF(OR(ISERROR(INDEX(食材料費等!$B:$B,MATCH($D135,食材料費等!$A:$A,0))), P135=0, P135=""), 0, P135 * INDEX(食材料費等!$B:$B, MATCH($D135,食材料費等!$A:$A, 0)) * IF(H135="○", IF(OR($D135="病院",$D135="有床診療所"),3/5,0.5),1))</f>
        <v>0</v>
      </c>
      <c r="R135" s="94" t="str">
        <f xml:space="preserve"> IF(ISNUMBER(MATCH(D135,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IF(H135="○", 0.5, 1), "")</f>
        <v/>
      </c>
      <c r="S135" s="114">
        <f t="shared" si="18"/>
        <v>0</v>
      </c>
      <c r="T135" s="39">
        <f t="shared" si="19"/>
        <v>0</v>
      </c>
      <c r="U135" s="39">
        <f t="shared" si="20"/>
        <v>0</v>
      </c>
    </row>
    <row r="136" spans="1:21" ht="23.1" customHeight="1">
      <c r="A136" s="55">
        <v>133</v>
      </c>
      <c r="B136" s="136"/>
      <c r="C136" s="136"/>
      <c r="D136" s="136"/>
      <c r="E136" s="136"/>
      <c r="F136" s="136"/>
      <c r="G136" s="130"/>
      <c r="H136" s="130"/>
      <c r="I136" s="137"/>
      <c r="J136" s="138"/>
      <c r="K136" s="139"/>
      <c r="L136" s="140"/>
      <c r="M136" s="141"/>
      <c r="N136" s="248"/>
      <c r="O136" s="109">
        <f t="shared" si="17"/>
        <v>0</v>
      </c>
      <c r="P136" s="251"/>
      <c r="Q136" s="115">
        <f>IF(OR(ISERROR(INDEX(食材料費等!$B:$B,MATCH($D136,食材料費等!$A:$A,0))), P136=0, P136=""), 0, P136 * INDEX(食材料費等!$B:$B, MATCH($D136,食材料費等!$A:$A, 0)) * IF(H136="○", IF(OR($D136="病院",$D136="有床診療所"),3/5,0.5),1))</f>
        <v>0</v>
      </c>
      <c r="R136" s="94" t="str">
        <f xml:space="preserve"> IF(ISNUMBER(MATCH(D136,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IF(H136="○", 0.5, 1), "")</f>
        <v/>
      </c>
      <c r="S136" s="114">
        <f t="shared" si="18"/>
        <v>0</v>
      </c>
      <c r="T136" s="39">
        <f t="shared" si="19"/>
        <v>0</v>
      </c>
      <c r="U136" s="39">
        <f t="shared" si="20"/>
        <v>0</v>
      </c>
    </row>
    <row r="137" spans="1:21" ht="23.1" customHeight="1">
      <c r="A137" s="55">
        <v>134</v>
      </c>
      <c r="B137" s="136"/>
      <c r="C137" s="136"/>
      <c r="D137" s="136"/>
      <c r="E137" s="136"/>
      <c r="F137" s="136"/>
      <c r="G137" s="130"/>
      <c r="H137" s="130"/>
      <c r="I137" s="137"/>
      <c r="J137" s="138"/>
      <c r="K137" s="139"/>
      <c r="L137" s="140"/>
      <c r="M137" s="141"/>
      <c r="N137" s="248"/>
      <c r="O137" s="109">
        <f t="shared" si="17"/>
        <v>0</v>
      </c>
      <c r="P137" s="251"/>
      <c r="Q137" s="115">
        <f>IF(OR(ISERROR(INDEX(食材料費等!$B:$B,MATCH($D137,食材料費等!$A:$A,0))), P137=0, P137=""), 0, P137 * INDEX(食材料費等!$B:$B, MATCH($D137,食材料費等!$A:$A, 0)) * IF(H137="○", IF(OR($D137="病院",$D137="有床診療所"),3/5,0.5),1))</f>
        <v>0</v>
      </c>
      <c r="R137" s="94" t="str">
        <f xml:space="preserve"> IF(ISNUMBER(MATCH(D137,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IF(H137="○", 0.5, 1), "")</f>
        <v/>
      </c>
      <c r="S137" s="114">
        <f t="shared" si="18"/>
        <v>0</v>
      </c>
      <c r="T137" s="39">
        <f t="shared" si="19"/>
        <v>0</v>
      </c>
      <c r="U137" s="39">
        <f t="shared" si="20"/>
        <v>0</v>
      </c>
    </row>
    <row r="138" spans="1:21" ht="23.1" customHeight="1">
      <c r="A138" s="55">
        <v>135</v>
      </c>
      <c r="B138" s="136"/>
      <c r="C138" s="136"/>
      <c r="D138" s="136"/>
      <c r="E138" s="136"/>
      <c r="F138" s="136"/>
      <c r="G138" s="130"/>
      <c r="H138" s="130"/>
      <c r="I138" s="137"/>
      <c r="J138" s="138"/>
      <c r="K138" s="139"/>
      <c r="L138" s="140"/>
      <c r="M138" s="141"/>
      <c r="N138" s="248"/>
      <c r="O138" s="109">
        <f t="shared" si="17"/>
        <v>0</v>
      </c>
      <c r="P138" s="251"/>
      <c r="Q138" s="115">
        <f>IF(OR(ISERROR(INDEX(食材料費等!$B:$B,MATCH($D138,食材料費等!$A:$A,0))), P138=0, P138=""), 0, P138 * INDEX(食材料費等!$B:$B, MATCH($D138,食材料費等!$A:$A, 0)) * IF(H138="○", IF(OR($D138="病院",$D138="有床診療所"),3/5,0.5),1))</f>
        <v>0</v>
      </c>
      <c r="R138" s="94" t="str">
        <f xml:space="preserve"> IF(ISNUMBER(MATCH(D138,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IF(H138="○", 0.5, 1), "")</f>
        <v/>
      </c>
      <c r="S138" s="114">
        <f t="shared" si="18"/>
        <v>0</v>
      </c>
      <c r="T138" s="39">
        <f t="shared" si="19"/>
        <v>0</v>
      </c>
      <c r="U138" s="39">
        <f t="shared" si="20"/>
        <v>0</v>
      </c>
    </row>
    <row r="139" spans="1:21" ht="23.1" customHeight="1">
      <c r="A139" s="55">
        <v>136</v>
      </c>
      <c r="B139" s="136"/>
      <c r="C139" s="136"/>
      <c r="D139" s="136"/>
      <c r="E139" s="136"/>
      <c r="F139" s="136"/>
      <c r="G139" s="130"/>
      <c r="H139" s="130"/>
      <c r="I139" s="137"/>
      <c r="J139" s="138"/>
      <c r="K139" s="139"/>
      <c r="L139" s="140"/>
      <c r="M139" s="141"/>
      <c r="N139" s="248"/>
      <c r="O139" s="109">
        <f t="shared" si="17"/>
        <v>0</v>
      </c>
      <c r="P139" s="251"/>
      <c r="Q139" s="115">
        <f>IF(OR(ISERROR(INDEX(食材料費等!$B:$B,MATCH($D139,食材料費等!$A:$A,0))), P139=0, P139=""), 0, P139 * INDEX(食材料費等!$B:$B, MATCH($D139,食材料費等!$A:$A, 0)) * IF(H139="○", IF(OR($D139="病院",$D139="有床診療所"),3/5,0.5),1))</f>
        <v>0</v>
      </c>
      <c r="R139" s="94" t="str">
        <f xml:space="preserve"> IF(ISNUMBER(MATCH(D139,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IF(H139="○", 0.5, 1), "")</f>
        <v/>
      </c>
      <c r="S139" s="114">
        <f t="shared" si="18"/>
        <v>0</v>
      </c>
      <c r="T139" s="39">
        <f t="shared" si="19"/>
        <v>0</v>
      </c>
      <c r="U139" s="39">
        <f t="shared" si="20"/>
        <v>0</v>
      </c>
    </row>
    <row r="140" spans="1:21" ht="23.1" customHeight="1">
      <c r="A140" s="55">
        <v>137</v>
      </c>
      <c r="B140" s="136"/>
      <c r="C140" s="136"/>
      <c r="D140" s="136"/>
      <c r="E140" s="136"/>
      <c r="F140" s="136"/>
      <c r="G140" s="130"/>
      <c r="H140" s="130"/>
      <c r="I140" s="137"/>
      <c r="J140" s="138"/>
      <c r="K140" s="139"/>
      <c r="L140" s="140"/>
      <c r="M140" s="141"/>
      <c r="N140" s="248"/>
      <c r="O140" s="109">
        <f t="shared" si="17"/>
        <v>0</v>
      </c>
      <c r="P140" s="251"/>
      <c r="Q140" s="115">
        <f>IF(OR(ISERROR(INDEX(食材料費等!$B:$B,MATCH($D140,食材料費等!$A:$A,0))), P140=0, P140=""), 0, P140 * INDEX(食材料費等!$B:$B, MATCH($D140,食材料費等!$A:$A, 0)) * IF(H140="○", IF(OR($D140="病院",$D140="有床診療所"),3/5,0.5),1))</f>
        <v>0</v>
      </c>
      <c r="R140" s="94" t="str">
        <f xml:space="preserve"> IF(ISNUMBER(MATCH(D140,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IF(H140="○", 0.5, 1), "")</f>
        <v/>
      </c>
      <c r="S140" s="114">
        <f t="shared" si="18"/>
        <v>0</v>
      </c>
      <c r="T140" s="39">
        <f t="shared" si="19"/>
        <v>0</v>
      </c>
      <c r="U140" s="39">
        <f t="shared" si="20"/>
        <v>0</v>
      </c>
    </row>
    <row r="141" spans="1:21" ht="23.1" customHeight="1">
      <c r="A141" s="55">
        <v>138</v>
      </c>
      <c r="B141" s="136"/>
      <c r="C141" s="136"/>
      <c r="D141" s="136"/>
      <c r="E141" s="136"/>
      <c r="F141" s="136"/>
      <c r="G141" s="130"/>
      <c r="H141" s="130"/>
      <c r="I141" s="137"/>
      <c r="J141" s="138"/>
      <c r="K141" s="139"/>
      <c r="L141" s="140"/>
      <c r="M141" s="141"/>
      <c r="N141" s="248"/>
      <c r="O141" s="109">
        <f t="shared" si="17"/>
        <v>0</v>
      </c>
      <c r="P141" s="251"/>
      <c r="Q141" s="115">
        <f>IF(OR(ISERROR(INDEX(食材料費等!$B:$B,MATCH($D141,食材料費等!$A:$A,0))), P141=0, P141=""), 0, P141 * INDEX(食材料費等!$B:$B, MATCH($D141,食材料費等!$A:$A, 0)) * IF(H141="○", IF(OR($D141="病院",$D141="有床診療所"),3/5,0.5),1))</f>
        <v>0</v>
      </c>
      <c r="R141" s="94" t="str">
        <f xml:space="preserve"> IF(ISNUMBER(MATCH(D141,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IF(H141="○", 0.5, 1), "")</f>
        <v/>
      </c>
      <c r="S141" s="114">
        <f t="shared" si="18"/>
        <v>0</v>
      </c>
      <c r="T141" s="39">
        <f t="shared" si="19"/>
        <v>0</v>
      </c>
      <c r="U141" s="39">
        <f t="shared" si="20"/>
        <v>0</v>
      </c>
    </row>
    <row r="142" spans="1:21" ht="23.1" customHeight="1">
      <c r="A142" s="55">
        <v>139</v>
      </c>
      <c r="B142" s="136"/>
      <c r="C142" s="136"/>
      <c r="D142" s="136"/>
      <c r="E142" s="136"/>
      <c r="F142" s="136"/>
      <c r="G142" s="130"/>
      <c r="H142" s="130"/>
      <c r="I142" s="137"/>
      <c r="J142" s="138"/>
      <c r="K142" s="139"/>
      <c r="L142" s="140"/>
      <c r="M142" s="141"/>
      <c r="N142" s="248"/>
      <c r="O142" s="109">
        <f t="shared" si="17"/>
        <v>0</v>
      </c>
      <c r="P142" s="251"/>
      <c r="Q142" s="115">
        <f>IF(OR(ISERROR(INDEX(食材料費等!$B:$B,MATCH($D142,食材料費等!$A:$A,0))), P142=0, P142=""), 0, P142 * INDEX(食材料費等!$B:$B, MATCH($D142,食材料費等!$A:$A, 0)) * IF(H142="○", IF(OR($D142="病院",$D142="有床診療所"),3/5,0.5),1))</f>
        <v>0</v>
      </c>
      <c r="R142" s="94" t="str">
        <f xml:space="preserve"> IF(ISNUMBER(MATCH(D142,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IF(H142="○", 0.5, 1), "")</f>
        <v/>
      </c>
      <c r="S142" s="114">
        <f t="shared" si="18"/>
        <v>0</v>
      </c>
      <c r="T142" s="39">
        <f t="shared" si="19"/>
        <v>0</v>
      </c>
      <c r="U142" s="39">
        <f t="shared" si="20"/>
        <v>0</v>
      </c>
    </row>
    <row r="143" spans="1:21" ht="23.1" customHeight="1">
      <c r="A143" s="55">
        <v>140</v>
      </c>
      <c r="B143" s="136"/>
      <c r="C143" s="136"/>
      <c r="D143" s="136"/>
      <c r="E143" s="136"/>
      <c r="F143" s="136"/>
      <c r="G143" s="130"/>
      <c r="H143" s="130"/>
      <c r="I143" s="137"/>
      <c r="J143" s="138"/>
      <c r="K143" s="139"/>
      <c r="L143" s="140"/>
      <c r="M143" s="141"/>
      <c r="N143" s="248"/>
      <c r="O143" s="109">
        <f t="shared" si="17"/>
        <v>0</v>
      </c>
      <c r="P143" s="251"/>
      <c r="Q143" s="115">
        <f>IF(OR(ISERROR(INDEX(食材料費等!$B:$B,MATCH($D143,食材料費等!$A:$A,0))), P143=0, P143=""), 0, P143 * INDEX(食材料費等!$B:$B, MATCH($D143,食材料費等!$A:$A, 0)) * IF(H143="○", IF(OR($D143="病院",$D143="有床診療所"),3/5,0.5),1))</f>
        <v>0</v>
      </c>
      <c r="R143" s="94" t="str">
        <f xml:space="preserve"> IF(ISNUMBER(MATCH(D143,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IF(H143="○", 0.5, 1), "")</f>
        <v/>
      </c>
      <c r="S143" s="114">
        <f t="shared" si="18"/>
        <v>0</v>
      </c>
      <c r="T143" s="39">
        <f t="shared" si="19"/>
        <v>0</v>
      </c>
      <c r="U143" s="39">
        <f t="shared" si="20"/>
        <v>0</v>
      </c>
    </row>
    <row r="144" spans="1:21" ht="23.1" customHeight="1">
      <c r="A144" s="55">
        <v>141</v>
      </c>
      <c r="B144" s="136"/>
      <c r="C144" s="136"/>
      <c r="D144" s="136"/>
      <c r="E144" s="136"/>
      <c r="F144" s="136"/>
      <c r="G144" s="130"/>
      <c r="H144" s="130"/>
      <c r="I144" s="137"/>
      <c r="J144" s="138"/>
      <c r="K144" s="139"/>
      <c r="L144" s="140"/>
      <c r="M144" s="141"/>
      <c r="N144" s="248"/>
      <c r="O144" s="109">
        <f t="shared" si="17"/>
        <v>0</v>
      </c>
      <c r="P144" s="251"/>
      <c r="Q144" s="115">
        <f>IF(OR(ISERROR(INDEX(食材料費等!$B:$B,MATCH($D144,食材料費等!$A:$A,0))), P144=0, P144=""), 0, P144 * INDEX(食材料費等!$B:$B, MATCH($D144,食材料費等!$A:$A, 0)) * IF(H144="○", IF(OR($D144="病院",$D144="有床診療所"),3/5,0.5),1))</f>
        <v>0</v>
      </c>
      <c r="R144" s="94" t="str">
        <f xml:space="preserve"> IF(ISNUMBER(MATCH(D144,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IF(H144="○", 0.5, 1), "")</f>
        <v/>
      </c>
      <c r="S144" s="114">
        <f t="shared" si="18"/>
        <v>0</v>
      </c>
      <c r="T144" s="39">
        <f t="shared" si="19"/>
        <v>0</v>
      </c>
      <c r="U144" s="39">
        <f t="shared" si="20"/>
        <v>0</v>
      </c>
    </row>
    <row r="145" spans="1:21" ht="23.1" customHeight="1">
      <c r="A145" s="55">
        <v>142</v>
      </c>
      <c r="B145" s="136"/>
      <c r="C145" s="136"/>
      <c r="D145" s="136"/>
      <c r="E145" s="136"/>
      <c r="F145" s="136"/>
      <c r="G145" s="130"/>
      <c r="H145" s="130"/>
      <c r="I145" s="137"/>
      <c r="J145" s="138"/>
      <c r="K145" s="139"/>
      <c r="L145" s="140"/>
      <c r="M145" s="141"/>
      <c r="N145" s="248"/>
      <c r="O145" s="109">
        <f t="shared" si="17"/>
        <v>0</v>
      </c>
      <c r="P145" s="251"/>
      <c r="Q145" s="115">
        <f>IF(OR(ISERROR(INDEX(食材料費等!$B:$B,MATCH($D145,食材料費等!$A:$A,0))), P145=0, P145=""), 0, P145 * INDEX(食材料費等!$B:$B, MATCH($D145,食材料費等!$A:$A, 0)) * IF(H145="○", IF(OR($D145="病院",$D145="有床診療所"),3/5,0.5),1))</f>
        <v>0</v>
      </c>
      <c r="R145" s="94" t="str">
        <f xml:space="preserve"> IF(ISNUMBER(MATCH(D145,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IF(H145="○", 0.5, 1), "")</f>
        <v/>
      </c>
      <c r="S145" s="114">
        <f t="shared" si="18"/>
        <v>0</v>
      </c>
      <c r="T145" s="39">
        <f t="shared" si="19"/>
        <v>0</v>
      </c>
      <c r="U145" s="39">
        <f t="shared" si="20"/>
        <v>0</v>
      </c>
    </row>
    <row r="146" spans="1:21" ht="23.1" customHeight="1">
      <c r="A146" s="55">
        <v>143</v>
      </c>
      <c r="B146" s="136"/>
      <c r="C146" s="136"/>
      <c r="D146" s="136"/>
      <c r="E146" s="136"/>
      <c r="F146" s="136"/>
      <c r="G146" s="130"/>
      <c r="H146" s="130"/>
      <c r="I146" s="137"/>
      <c r="J146" s="138"/>
      <c r="K146" s="139"/>
      <c r="L146" s="140"/>
      <c r="M146" s="141"/>
      <c r="N146" s="248"/>
      <c r="O146" s="109">
        <f t="shared" si="17"/>
        <v>0</v>
      </c>
      <c r="P146" s="251"/>
      <c r="Q146" s="115">
        <f>IF(OR(ISERROR(INDEX(食材料費等!$B:$B,MATCH($D146,食材料費等!$A:$A,0))), P146=0, P146=""), 0, P146 * INDEX(食材料費等!$B:$B, MATCH($D146,食材料費等!$A:$A, 0)) * IF(H146="○", IF(OR($D146="病院",$D146="有床診療所"),3/5,0.5),1))</f>
        <v>0</v>
      </c>
      <c r="R146" s="94" t="str">
        <f xml:space="preserve"> IF(ISNUMBER(MATCH(D146,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IF(H146="○", 0.5, 1), "")</f>
        <v/>
      </c>
      <c r="S146" s="114">
        <f t="shared" si="18"/>
        <v>0</v>
      </c>
      <c r="T146" s="39">
        <f t="shared" si="19"/>
        <v>0</v>
      </c>
      <c r="U146" s="39">
        <f t="shared" si="20"/>
        <v>0</v>
      </c>
    </row>
    <row r="147" spans="1:21" ht="23.1" customHeight="1">
      <c r="A147" s="55">
        <v>144</v>
      </c>
      <c r="B147" s="136"/>
      <c r="C147" s="136"/>
      <c r="D147" s="136"/>
      <c r="E147" s="136"/>
      <c r="F147" s="136"/>
      <c r="G147" s="130"/>
      <c r="H147" s="130"/>
      <c r="I147" s="137"/>
      <c r="J147" s="138"/>
      <c r="K147" s="139"/>
      <c r="L147" s="140"/>
      <c r="M147" s="141"/>
      <c r="N147" s="248"/>
      <c r="O147" s="109">
        <f t="shared" si="17"/>
        <v>0</v>
      </c>
      <c r="P147" s="251"/>
      <c r="Q147" s="115">
        <f>IF(OR(ISERROR(INDEX(食材料費等!$B:$B,MATCH($D147,食材料費等!$A:$A,0))), P147=0, P147=""), 0, P147 * INDEX(食材料費等!$B:$B, MATCH($D147,食材料費等!$A:$A, 0)) * IF(H147="○", IF(OR($D147="病院",$D147="有床診療所"),3/5,0.5),1))</f>
        <v>0</v>
      </c>
      <c r="R147" s="94" t="str">
        <f xml:space="preserve"> IF(ISNUMBER(MATCH(D147,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IF(H147="○", 0.5, 1), "")</f>
        <v/>
      </c>
      <c r="S147" s="114">
        <f t="shared" si="18"/>
        <v>0</v>
      </c>
      <c r="T147" s="39">
        <f t="shared" si="19"/>
        <v>0</v>
      </c>
      <c r="U147" s="39">
        <f t="shared" si="20"/>
        <v>0</v>
      </c>
    </row>
    <row r="148" spans="1:21" ht="23.1" customHeight="1">
      <c r="A148" s="55">
        <v>145</v>
      </c>
      <c r="B148" s="136"/>
      <c r="C148" s="136"/>
      <c r="D148" s="136"/>
      <c r="E148" s="136"/>
      <c r="F148" s="136"/>
      <c r="G148" s="130"/>
      <c r="H148" s="130"/>
      <c r="I148" s="137"/>
      <c r="J148" s="138"/>
      <c r="K148" s="139"/>
      <c r="L148" s="140"/>
      <c r="M148" s="141"/>
      <c r="N148" s="248"/>
      <c r="O148" s="109">
        <f t="shared" si="17"/>
        <v>0</v>
      </c>
      <c r="P148" s="251"/>
      <c r="Q148" s="115">
        <f>IF(OR(ISERROR(INDEX(食材料費等!$B:$B,MATCH($D148,食材料費等!$A:$A,0))), P148=0, P148=""), 0, P148 * INDEX(食材料費等!$B:$B, MATCH($D148,食材料費等!$A:$A, 0)) * IF(H148="○", IF(OR($D148="病院",$D148="有床診療所"),3/5,0.5),1))</f>
        <v>0</v>
      </c>
      <c r="R148" s="94" t="str">
        <f xml:space="preserve"> IF(ISNUMBER(MATCH(D148,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IF(H148="○", 0.5, 1), "")</f>
        <v/>
      </c>
      <c r="S148" s="114">
        <f t="shared" si="18"/>
        <v>0</v>
      </c>
      <c r="T148" s="39">
        <f t="shared" si="19"/>
        <v>0</v>
      </c>
      <c r="U148" s="39">
        <f t="shared" si="20"/>
        <v>0</v>
      </c>
    </row>
    <row r="149" spans="1:21" ht="23.1" customHeight="1">
      <c r="A149" s="55">
        <v>146</v>
      </c>
      <c r="B149" s="136"/>
      <c r="C149" s="136"/>
      <c r="D149" s="136"/>
      <c r="E149" s="136"/>
      <c r="F149" s="136"/>
      <c r="G149" s="130"/>
      <c r="H149" s="130"/>
      <c r="I149" s="137"/>
      <c r="J149" s="138"/>
      <c r="K149" s="139"/>
      <c r="L149" s="140"/>
      <c r="M149" s="141"/>
      <c r="N149" s="248"/>
      <c r="O149" s="109">
        <f t="shared" si="17"/>
        <v>0</v>
      </c>
      <c r="P149" s="251"/>
      <c r="Q149" s="115">
        <f>IF(OR(ISERROR(INDEX(食材料費等!$B:$B,MATCH($D149,食材料費等!$A:$A,0))), P149=0, P149=""), 0, P149 * INDEX(食材料費等!$B:$B, MATCH($D149,食材料費等!$A:$A, 0)) * IF(H149="○", IF(OR($D149="病院",$D149="有床診療所"),3/5,0.5),1))</f>
        <v>0</v>
      </c>
      <c r="R149" s="94" t="str">
        <f xml:space="preserve"> IF(ISNUMBER(MATCH(D149,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IF(H149="○", 0.5, 1), "")</f>
        <v/>
      </c>
      <c r="S149" s="114">
        <f t="shared" si="18"/>
        <v>0</v>
      </c>
      <c r="T149" s="39">
        <f t="shared" si="19"/>
        <v>0</v>
      </c>
      <c r="U149" s="39">
        <f t="shared" si="20"/>
        <v>0</v>
      </c>
    </row>
    <row r="150" spans="1:21" ht="23.1" customHeight="1">
      <c r="A150" s="55">
        <v>147</v>
      </c>
      <c r="B150" s="136"/>
      <c r="C150" s="136"/>
      <c r="D150" s="136"/>
      <c r="E150" s="136"/>
      <c r="F150" s="136"/>
      <c r="G150" s="130"/>
      <c r="H150" s="130"/>
      <c r="I150" s="137"/>
      <c r="J150" s="138"/>
      <c r="K150" s="139"/>
      <c r="L150" s="140"/>
      <c r="M150" s="141"/>
      <c r="N150" s="248"/>
      <c r="O150" s="109">
        <f t="shared" si="17"/>
        <v>0</v>
      </c>
      <c r="P150" s="251"/>
      <c r="Q150" s="115">
        <f>IF(OR(ISERROR(INDEX(食材料費等!$B:$B,MATCH($D150,食材料費等!$A:$A,0))), P150=0, P150=""), 0, P150 * INDEX(食材料費等!$B:$B, MATCH($D150,食材料費等!$A:$A, 0)) * IF(H150="○", IF(OR($D150="病院",$D150="有床診療所"),3/5,0.5),1))</f>
        <v>0</v>
      </c>
      <c r="R150" s="94" t="str">
        <f xml:space="preserve"> IF(ISNUMBER(MATCH(D150,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IF(H150="○", 0.5, 1), "")</f>
        <v/>
      </c>
      <c r="S150" s="114">
        <f t="shared" si="18"/>
        <v>0</v>
      </c>
      <c r="T150" s="39">
        <f t="shared" si="19"/>
        <v>0</v>
      </c>
      <c r="U150" s="39">
        <f t="shared" si="20"/>
        <v>0</v>
      </c>
    </row>
    <row r="151" spans="1:21" ht="23.1" customHeight="1">
      <c r="A151" s="55">
        <v>148</v>
      </c>
      <c r="B151" s="136"/>
      <c r="C151" s="136"/>
      <c r="D151" s="136"/>
      <c r="E151" s="136"/>
      <c r="F151" s="136"/>
      <c r="G151" s="130"/>
      <c r="H151" s="130"/>
      <c r="I151" s="137"/>
      <c r="J151" s="138"/>
      <c r="K151" s="139"/>
      <c r="L151" s="140"/>
      <c r="M151" s="141"/>
      <c r="N151" s="248"/>
      <c r="O151" s="109">
        <f t="shared" si="17"/>
        <v>0</v>
      </c>
      <c r="P151" s="251"/>
      <c r="Q151" s="115">
        <f>IF(OR(ISERROR(INDEX(食材料費等!$B:$B,MATCH($D151,食材料費等!$A:$A,0))), P151=0, P151=""), 0, P151 * INDEX(食材料費等!$B:$B, MATCH($D151,食材料費等!$A:$A, 0)) * IF(H151="○", IF(OR($D151="病院",$D151="有床診療所"),3/5,0.5),1))</f>
        <v>0</v>
      </c>
      <c r="R151" s="94" t="str">
        <f xml:space="preserve"> IF(ISNUMBER(MATCH(D151,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IF(H151="○", 0.5, 1), "")</f>
        <v/>
      </c>
      <c r="S151" s="114">
        <f t="shared" si="18"/>
        <v>0</v>
      </c>
      <c r="T151" s="39">
        <f t="shared" si="19"/>
        <v>0</v>
      </c>
      <c r="U151" s="39">
        <f t="shared" si="20"/>
        <v>0</v>
      </c>
    </row>
    <row r="152" spans="1:21" ht="23.1" customHeight="1">
      <c r="A152" s="55">
        <v>149</v>
      </c>
      <c r="B152" s="136"/>
      <c r="C152" s="136"/>
      <c r="D152" s="136"/>
      <c r="E152" s="136"/>
      <c r="F152" s="136"/>
      <c r="G152" s="130"/>
      <c r="H152" s="130"/>
      <c r="I152" s="137"/>
      <c r="J152" s="138"/>
      <c r="K152" s="139"/>
      <c r="L152" s="140"/>
      <c r="M152" s="141"/>
      <c r="N152" s="248"/>
      <c r="O152" s="109">
        <f t="shared" si="17"/>
        <v>0</v>
      </c>
      <c r="P152" s="251"/>
      <c r="Q152" s="115">
        <f>IF(OR(ISERROR(INDEX(食材料費等!$B:$B,MATCH($D152,食材料費等!$A:$A,0))), P152=0, P152=""), 0, P152 * INDEX(食材料費等!$B:$B, MATCH($D152,食材料費等!$A:$A, 0)) * IF(H152="○", IF(OR($D152="病院",$D152="有床診療所"),3/5,0.5),1))</f>
        <v>0</v>
      </c>
      <c r="R152" s="94" t="str">
        <f xml:space="preserve"> IF(ISNUMBER(MATCH(D152,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IF(H152="○", 0.5, 1), "")</f>
        <v/>
      </c>
      <c r="S152" s="114">
        <f t="shared" si="18"/>
        <v>0</v>
      </c>
      <c r="T152" s="39">
        <f t="shared" si="19"/>
        <v>0</v>
      </c>
      <c r="U152" s="39">
        <f t="shared" si="20"/>
        <v>0</v>
      </c>
    </row>
    <row r="153" spans="1:21" ht="23.1" customHeight="1" thickBot="1">
      <c r="A153" s="56">
        <v>150</v>
      </c>
      <c r="B153" s="142"/>
      <c r="C153" s="142"/>
      <c r="D153" s="142"/>
      <c r="E153" s="142"/>
      <c r="F153" s="142"/>
      <c r="G153" s="143"/>
      <c r="H153" s="143"/>
      <c r="I153" s="144"/>
      <c r="J153" s="145"/>
      <c r="K153" s="146"/>
      <c r="L153" s="147"/>
      <c r="M153" s="148"/>
      <c r="N153" s="249"/>
      <c r="O153" s="109">
        <f t="shared" si="17"/>
        <v>0</v>
      </c>
      <c r="P153" s="252"/>
      <c r="Q153" s="115">
        <f>IF(OR(ISERROR(INDEX(食材料費等!$B:$B,MATCH($D153,食材料費等!$A:$A,0))), P153=0, P153=""), 0, P153 * INDEX(食材料費等!$B:$B, MATCH($D153,食材料費等!$A:$A, 0)) * IF(H153="○", IF(OR($D153="病院",$D153="有床診療所"),3/5,0.5),1))</f>
        <v>0</v>
      </c>
      <c r="R153" s="94" t="str">
        <f xml:space="preserve"> IF(ISNUMBER(MATCH(D153,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IF(H153="○", 0.5, 1), "")</f>
        <v/>
      </c>
      <c r="S153" s="114">
        <f t="shared" si="18"/>
        <v>0</v>
      </c>
      <c r="T153" s="39">
        <f t="shared" si="19"/>
        <v>0</v>
      </c>
      <c r="U153" s="39">
        <f t="shared" si="20"/>
        <v>0</v>
      </c>
    </row>
  </sheetData>
  <sheetProtection password="CA9C" sheet="1" objects="1" scenarios="1" selectLockedCells="1"/>
  <mergeCells count="7">
    <mergeCell ref="AC4:AD4"/>
    <mergeCell ref="A1:B1"/>
    <mergeCell ref="J2:K2"/>
    <mergeCell ref="L2:M2"/>
    <mergeCell ref="N2:O2"/>
    <mergeCell ref="W4:X4"/>
    <mergeCell ref="Y4:Z4"/>
  </mergeCells>
  <phoneticPr fontId="2"/>
  <conditionalFormatting sqref="D4:D153">
    <cfRule type="expression" dxfId="51" priority="8">
      <formula>C4="その他※対象外"</formula>
    </cfRule>
  </conditionalFormatting>
  <conditionalFormatting sqref="N4:N153">
    <cfRule type="expression" dxfId="50" priority="6">
      <formula>IF(AND($D4&lt;&gt;"病院",$D4&lt;&gt;"有床診療所"),TRUE,FALSE)</formula>
    </cfRule>
  </conditionalFormatting>
  <conditionalFormatting sqref="J4:K153">
    <cfRule type="expression" dxfId="49" priority="5">
      <formula>IF($I4&lt;&gt;"",TRUE,FALSE)</formula>
    </cfRule>
  </conditionalFormatting>
  <conditionalFormatting sqref="O4:O153">
    <cfRule type="expression" dxfId="48" priority="4">
      <formula>IF(OR($C4="",$C4="その他※対象外"),TRUE,FALSE)</formula>
    </cfRule>
  </conditionalFormatting>
  <conditionalFormatting sqref="R4:R153">
    <cfRule type="expression" dxfId="47" priority="2">
      <formula>NOT(OR(    D4="訪問介護事業所",    D4="訪問入浴介護事業所",    D4="訪問看護事業所（みなし指定を除く）",    D4="訪問リハビリテーション事業所（みなし指定を除く）",    D4="定期巡回・随時対応型訪問介護看護事業所",    D4="夜間対応型訪問介護事業所",    D4="居宅介護支援事業所",    D4="居宅療養管理指導事業所（みなし指定を除く）",    D4="居宅介護",    D4="重度訪問介護",    D4="同行援護",    D4="行動援護",    D4="自立生活援助",    D4="居宅訪問型児童発達支援",    D4="保育所等訪問支援" ))</formula>
    </cfRule>
  </conditionalFormatting>
  <conditionalFormatting sqref="F4:F154">
    <cfRule type="expression" dxfId="46" priority="1">
      <formula>AND($C4&lt;&gt;"介護施設等", $C4&lt;&gt;"障害者施設", $C4&lt;&gt;"")</formula>
    </cfRule>
  </conditionalFormatting>
  <conditionalFormatting sqref="I4:I153">
    <cfRule type="expression" dxfId="45" priority="9">
      <formula>IF(OR(,$J4&lt;&gt;"",$K4&lt;&gt;""),TRUE,FALSE)</formula>
    </cfRule>
  </conditionalFormatting>
  <conditionalFormatting sqref="G4:G153">
    <cfRule type="expression" dxfId="44" priority="10">
      <formula>$H4="○"</formula>
    </cfRule>
  </conditionalFormatting>
  <conditionalFormatting sqref="H4:H153">
    <cfRule type="expression" dxfId="43" priority="11">
      <formula>$G4="○"</formula>
    </cfRule>
  </conditionalFormatting>
  <conditionalFormatting sqref="S4:S153">
    <cfRule type="expression" dxfId="42" priority="12">
      <formula>IF(OR($C4="その他※対象外",AND($O4=0,$Q4=0)),TRUE,FALSE)</formula>
    </cfRule>
  </conditionalFormatting>
  <dataValidations count="5">
    <dataValidation type="list" imeMode="halfAlpha" allowBlank="1" showInputMessage="1" showErrorMessage="1" sqref="G4:H153">
      <formula1>"○"</formula1>
    </dataValidation>
    <dataValidation type="list" allowBlank="1" showInputMessage="1" showErrorMessage="1" sqref="D4:D153">
      <formula1>INDIRECT(C4)</formula1>
    </dataValidation>
    <dataValidation imeMode="hiragana" allowBlank="1" showInputMessage="1" showErrorMessage="1" sqref="E4:E153 B4:B153"/>
    <dataValidation imeMode="halfAlpha" allowBlank="1" showInputMessage="1" showErrorMessage="1" sqref="L4:M153 F4:F153 O4:R153"/>
    <dataValidation type="list" imeMode="halfAlpha" allowBlank="1" showInputMessage="1" showErrorMessage="1" errorTitle="補助率(病院・有床診療所のみ)" error="病院・有床診療所の場合は、省エネの取組に応じた補助率を選択してください。" sqref="N4:N153">
      <formula1>補助率_病院・有床診療所のみ</formula1>
    </dataValidation>
  </dataValidations>
  <pageMargins left="0.19685039370078741" right="0.19685039370078741" top="0.78740157480314965" bottom="0.39370078740157483" header="0.59055118110236227" footer="0.19685039370078741"/>
  <pageSetup paperSize="9" scale="47" fitToHeight="0" orientation="landscape" r:id="rId1"/>
  <headerFooter>
    <oddFooter>&amp;R&amp;P/&amp;N</oddFooter>
  </headerFooter>
  <extLst>
    <ext xmlns:x14="http://schemas.microsoft.com/office/spreadsheetml/2009/9/main" uri="{78C0D931-6437-407d-A8EE-F0AAD7539E65}">
      <x14:conditionalFormattings>
        <x14:conditionalFormatting xmlns:xm="http://schemas.microsoft.com/office/excel/2006/main">
          <x14:cfRule type="expression" priority="3" id="{38D93FDC-854C-4EC2-89E6-07BC48C9F756}">
            <xm:f>IF(ISERROR(INDEX(食材料費等!$B:$B,MATCH($D4,食材料費等!$A:$A,0))),TRUE,FALSE)</xm:f>
            <x14:dxf>
              <fill>
                <patternFill>
                  <bgColor theme="0" tint="-0.34998626667073579"/>
                </patternFill>
              </fill>
            </x14:dxf>
          </x14:cfRule>
          <xm:sqref>Q4:Q153</xm:sqref>
        </x14:conditionalFormatting>
        <x14:conditionalFormatting xmlns:xm="http://schemas.microsoft.com/office/excel/2006/main">
          <x14:cfRule type="expression" priority="7" id="{1FFD0BA0-BFD5-490A-9A4C-D81D304077F0}">
            <xm:f>IF(ISERROR(INDEX(食材料費等!$B:$B,MATCH($D4,食材料費等!$A:$A,0))),TRUE,FALSE)</xm:f>
            <x14:dxf>
              <font>
                <color auto="1"/>
              </font>
              <fill>
                <patternFill>
                  <bgColor theme="0" tint="-0.34998626667073579"/>
                </patternFill>
              </fill>
              <border>
                <vertical/>
                <horizontal/>
              </border>
            </x14:dxf>
          </x14:cfRule>
          <xm:sqref>P4:P153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プルダウン一覧!$A$1:$E$1</xm:f>
          </x14:formula1>
          <xm:sqref>C4:C153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61"/>
  <sheetViews>
    <sheetView view="pageBreakPreview" zoomScale="120" zoomScaleNormal="120" zoomScaleSheetLayoutView="120" workbookViewId="0">
      <selection activeCell="C49" sqref="C49:AM49"/>
    </sheetView>
  </sheetViews>
  <sheetFormatPr defaultColWidth="2.125" defaultRowHeight="16.5"/>
  <cols>
    <col min="1" max="39" width="2.125" style="3" customWidth="1"/>
    <col min="40" max="40" width="11.5" style="5" bestFit="1" customWidth="1"/>
    <col min="41" max="16384" width="2.125" style="3"/>
  </cols>
  <sheetData>
    <row r="1" spans="1:40" ht="17.100000000000001" customHeight="1">
      <c r="A1" s="156" t="s">
        <v>113</v>
      </c>
      <c r="B1" s="156"/>
      <c r="C1" s="156"/>
      <c r="D1" s="156"/>
      <c r="E1" s="156"/>
      <c r="F1" s="156"/>
      <c r="G1" s="156"/>
      <c r="H1" s="156"/>
      <c r="I1" s="156"/>
      <c r="J1" s="156"/>
      <c r="K1" s="156"/>
      <c r="L1" s="156"/>
      <c r="M1" s="156"/>
      <c r="N1" s="156"/>
      <c r="O1" s="156"/>
      <c r="P1" s="156"/>
      <c r="Q1" s="156"/>
      <c r="R1" s="156"/>
      <c r="S1" s="156"/>
      <c r="T1" s="156"/>
      <c r="U1" s="156"/>
      <c r="V1" s="156"/>
      <c r="W1" s="156"/>
      <c r="X1" s="156"/>
      <c r="Y1" s="156"/>
      <c r="Z1" s="157" t="str">
        <f>IF(COUNTIF($AN:$AN,"記入漏れあり")&gt;0,"申請書に記入漏れがあります！",IF(【記載例】施設内訳書!AC9=0,"施設内訳書に記入漏れがあります！",""))</f>
        <v/>
      </c>
      <c r="AA1" s="157"/>
      <c r="AB1" s="157"/>
      <c r="AC1" s="157"/>
      <c r="AD1" s="157"/>
      <c r="AE1" s="157"/>
      <c r="AF1" s="157"/>
      <c r="AG1" s="157"/>
      <c r="AH1" s="157"/>
      <c r="AI1" s="157"/>
      <c r="AJ1" s="157"/>
      <c r="AK1" s="157"/>
      <c r="AL1" s="157"/>
      <c r="AM1" s="157"/>
    </row>
    <row r="2" spans="1:40" ht="12" customHeight="1">
      <c r="A2" s="1"/>
      <c r="B2" s="2"/>
      <c r="C2" s="117"/>
      <c r="D2" s="117"/>
    </row>
    <row r="3" spans="1:40" ht="17.100000000000001" customHeight="1">
      <c r="A3" s="158" t="s">
        <v>254</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row>
    <row r="4" spans="1:40" ht="17.100000000000001" customHeight="1">
      <c r="A4" s="158" t="s">
        <v>252</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row>
    <row r="5" spans="1:40" ht="12"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row>
    <row r="6" spans="1:40" ht="17.100000000000001" customHeight="1">
      <c r="B6" s="2"/>
      <c r="C6" s="117"/>
      <c r="D6" s="117"/>
      <c r="Z6" s="159" t="s">
        <v>0</v>
      </c>
      <c r="AA6" s="159"/>
      <c r="AB6" s="159"/>
      <c r="AC6" s="159"/>
      <c r="AD6" s="246">
        <v>7</v>
      </c>
      <c r="AE6" s="246"/>
      <c r="AF6" s="9" t="s">
        <v>1</v>
      </c>
      <c r="AG6" s="246">
        <v>5</v>
      </c>
      <c r="AH6" s="246"/>
      <c r="AI6" s="9" t="s">
        <v>2</v>
      </c>
      <c r="AJ6" s="246">
        <v>1</v>
      </c>
      <c r="AK6" s="246"/>
      <c r="AL6" s="4" t="s">
        <v>3</v>
      </c>
      <c r="AM6" s="4"/>
      <c r="AN6" s="5" t="str">
        <f>IF(OR(TRIM($AD$6)="",TRIM($AG$6)="",TRIM($AJ$6)=""),"記入漏れあり","")</f>
        <v/>
      </c>
    </row>
    <row r="7" spans="1:40" ht="17.100000000000001" customHeight="1">
      <c r="A7" s="149" t="s">
        <v>11</v>
      </c>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row>
    <row r="8" spans="1:40" ht="12" customHeight="1">
      <c r="B8" s="2"/>
      <c r="C8" s="117"/>
      <c r="D8" s="117"/>
    </row>
    <row r="9" spans="1:40" ht="17.100000000000001" customHeight="1">
      <c r="A9" s="150" t="s">
        <v>4</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row>
    <row r="10" spans="1:40" ht="12" customHeight="1">
      <c r="B10" s="2"/>
      <c r="C10" s="117"/>
      <c r="D10" s="117"/>
    </row>
    <row r="11" spans="1:40" ht="17.100000000000001" customHeight="1">
      <c r="A11" s="151" t="s">
        <v>19</v>
      </c>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row>
    <row r="12" spans="1:40" ht="33" customHeight="1">
      <c r="A12" s="152" t="s">
        <v>5</v>
      </c>
      <c r="B12" s="152"/>
      <c r="C12" s="152"/>
      <c r="D12" s="152"/>
      <c r="E12" s="152"/>
      <c r="F12" s="152"/>
      <c r="G12" s="152"/>
      <c r="H12" s="152"/>
      <c r="I12" s="152"/>
      <c r="J12" s="152"/>
      <c r="K12" s="152"/>
      <c r="L12" s="235" t="s">
        <v>162</v>
      </c>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5" t="str">
        <f>IF(TRIM($L$12)="","記入漏れあり","")</f>
        <v/>
      </c>
    </row>
    <row r="13" spans="1:40" ht="33" customHeight="1">
      <c r="A13" s="154" t="s">
        <v>30</v>
      </c>
      <c r="B13" s="154"/>
      <c r="C13" s="154"/>
      <c r="D13" s="154"/>
      <c r="E13" s="154"/>
      <c r="F13" s="154"/>
      <c r="G13" s="154"/>
      <c r="H13" s="154"/>
      <c r="I13" s="154"/>
      <c r="J13" s="154"/>
      <c r="K13" s="154"/>
      <c r="L13" s="233" t="s">
        <v>163</v>
      </c>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5" t="str">
        <f>IF(TRIM($L$13)="","記入漏れあり","")</f>
        <v/>
      </c>
    </row>
    <row r="14" spans="1:40" ht="33" customHeight="1">
      <c r="A14" s="161" t="s">
        <v>72</v>
      </c>
      <c r="B14" s="161"/>
      <c r="C14" s="161"/>
      <c r="D14" s="161"/>
      <c r="E14" s="161"/>
      <c r="F14" s="161"/>
      <c r="G14" s="161"/>
      <c r="H14" s="161"/>
      <c r="I14" s="161"/>
      <c r="J14" s="161"/>
      <c r="K14" s="161"/>
      <c r="L14" s="161" t="s">
        <v>6</v>
      </c>
      <c r="M14" s="161"/>
      <c r="N14" s="161"/>
      <c r="O14" s="161"/>
      <c r="P14" s="234" t="s">
        <v>164</v>
      </c>
      <c r="Q14" s="234"/>
      <c r="R14" s="234"/>
      <c r="S14" s="234"/>
      <c r="T14" s="234"/>
      <c r="U14" s="234"/>
      <c r="V14" s="234"/>
      <c r="W14" s="234"/>
      <c r="X14" s="234"/>
      <c r="Y14" s="161" t="s">
        <v>7</v>
      </c>
      <c r="Z14" s="161"/>
      <c r="AA14" s="161"/>
      <c r="AB14" s="161"/>
      <c r="AC14" s="161"/>
      <c r="AD14" s="234" t="s">
        <v>165</v>
      </c>
      <c r="AE14" s="234"/>
      <c r="AF14" s="234"/>
      <c r="AG14" s="234"/>
      <c r="AH14" s="234"/>
      <c r="AI14" s="234"/>
      <c r="AJ14" s="234"/>
      <c r="AK14" s="234"/>
      <c r="AL14" s="234"/>
      <c r="AM14" s="234"/>
    </row>
    <row r="15" spans="1:40" ht="33" customHeight="1">
      <c r="A15" s="161" t="s">
        <v>9</v>
      </c>
      <c r="B15" s="161"/>
      <c r="C15" s="161"/>
      <c r="D15" s="161"/>
      <c r="E15" s="161"/>
      <c r="F15" s="161"/>
      <c r="G15" s="161"/>
      <c r="H15" s="161"/>
      <c r="I15" s="161"/>
      <c r="J15" s="161"/>
      <c r="K15" s="161"/>
      <c r="L15" s="152" t="s">
        <v>89</v>
      </c>
      <c r="M15" s="152"/>
      <c r="N15" s="152"/>
      <c r="O15" s="152"/>
      <c r="P15" s="240" t="s">
        <v>166</v>
      </c>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2"/>
      <c r="AN15" s="5" t="str">
        <f>IF(TRIM($P$15)="","記入漏れあり","")</f>
        <v/>
      </c>
    </row>
    <row r="16" spans="1:40" ht="33" customHeight="1">
      <c r="A16" s="161"/>
      <c r="B16" s="161"/>
      <c r="C16" s="161"/>
      <c r="D16" s="161"/>
      <c r="E16" s="161"/>
      <c r="F16" s="161"/>
      <c r="G16" s="161"/>
      <c r="H16" s="161"/>
      <c r="I16" s="161"/>
      <c r="J16" s="161"/>
      <c r="K16" s="161"/>
      <c r="L16" s="243" t="s">
        <v>167</v>
      </c>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5"/>
      <c r="AN16" s="5" t="str">
        <f>IF(TRIM($L$16)="","記入漏れあり","")</f>
        <v/>
      </c>
    </row>
    <row r="17" spans="1:40" ht="12" customHeight="1">
      <c r="B17" s="117"/>
      <c r="C17" s="117"/>
      <c r="D17" s="117"/>
      <c r="E17" s="117"/>
      <c r="F17" s="117"/>
      <c r="G17" s="117"/>
      <c r="H17" s="117"/>
      <c r="I17" s="117"/>
      <c r="J17" s="117"/>
      <c r="K17" s="117"/>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40" ht="17.100000000000001" customHeight="1">
      <c r="A18" s="151" t="s">
        <v>8</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40" ht="33" customHeight="1">
      <c r="A19" s="161" t="s">
        <v>13</v>
      </c>
      <c r="B19" s="161"/>
      <c r="C19" s="161"/>
      <c r="D19" s="161"/>
      <c r="E19" s="161"/>
      <c r="F19" s="161"/>
      <c r="G19" s="161"/>
      <c r="H19" s="161"/>
      <c r="I19" s="161"/>
      <c r="J19" s="161"/>
      <c r="K19" s="161"/>
      <c r="L19" s="161" t="s">
        <v>12</v>
      </c>
      <c r="M19" s="161"/>
      <c r="N19" s="161"/>
      <c r="O19" s="161"/>
      <c r="P19" s="234" t="s">
        <v>168</v>
      </c>
      <c r="Q19" s="234"/>
      <c r="R19" s="234"/>
      <c r="S19" s="234"/>
      <c r="T19" s="234"/>
      <c r="U19" s="234"/>
      <c r="V19" s="234"/>
      <c r="W19" s="234"/>
      <c r="X19" s="234"/>
      <c r="Y19" s="163" t="s">
        <v>7</v>
      </c>
      <c r="Z19" s="163"/>
      <c r="AA19" s="163"/>
      <c r="AB19" s="163"/>
      <c r="AC19" s="163"/>
      <c r="AD19" s="234" t="s">
        <v>169</v>
      </c>
      <c r="AE19" s="234"/>
      <c r="AF19" s="234"/>
      <c r="AG19" s="234"/>
      <c r="AH19" s="234"/>
      <c r="AI19" s="234"/>
      <c r="AJ19" s="234"/>
      <c r="AK19" s="234"/>
      <c r="AL19" s="234"/>
      <c r="AM19" s="234"/>
      <c r="AN19" s="5" t="str">
        <f>IF(TRIM($AD$19)="","記入漏れあり","")</f>
        <v/>
      </c>
    </row>
    <row r="20" spans="1:40" ht="33" customHeight="1">
      <c r="A20" s="161" t="s">
        <v>10</v>
      </c>
      <c r="B20" s="161"/>
      <c r="C20" s="161"/>
      <c r="D20" s="161"/>
      <c r="E20" s="161"/>
      <c r="F20" s="161"/>
      <c r="G20" s="161"/>
      <c r="H20" s="161"/>
      <c r="I20" s="161"/>
      <c r="J20" s="161"/>
      <c r="K20" s="161"/>
      <c r="L20" s="161" t="s">
        <v>90</v>
      </c>
      <c r="M20" s="161"/>
      <c r="N20" s="161"/>
      <c r="O20" s="161"/>
      <c r="P20" s="236" t="s">
        <v>170</v>
      </c>
      <c r="Q20" s="237"/>
      <c r="R20" s="237"/>
      <c r="S20" s="237"/>
      <c r="T20" s="237"/>
      <c r="U20" s="237"/>
      <c r="V20" s="237"/>
      <c r="W20" s="237"/>
      <c r="X20" s="238"/>
      <c r="Y20" s="183" t="s">
        <v>103</v>
      </c>
      <c r="Z20" s="183"/>
      <c r="AA20" s="183"/>
      <c r="AB20" s="183"/>
      <c r="AC20" s="183"/>
      <c r="AD20" s="239" t="s">
        <v>171</v>
      </c>
      <c r="AE20" s="239"/>
      <c r="AF20" s="239"/>
      <c r="AG20" s="239"/>
      <c r="AH20" s="239"/>
      <c r="AI20" s="239"/>
      <c r="AJ20" s="239"/>
      <c r="AK20" s="239"/>
      <c r="AL20" s="239"/>
      <c r="AM20" s="239"/>
      <c r="AN20" s="5" t="str">
        <f>IF(TRIM($P$20)="","記入漏れあり","")</f>
        <v/>
      </c>
    </row>
    <row r="21" spans="1:40" ht="12" customHeight="1">
      <c r="B21" s="2"/>
      <c r="C21" s="117"/>
      <c r="D21" s="117"/>
    </row>
    <row r="22" spans="1:40" s="2" customFormat="1" ht="17.100000000000001" customHeight="1">
      <c r="A22" s="185" t="s">
        <v>270</v>
      </c>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0"/>
    </row>
    <row r="23" spans="1:40" s="2" customFormat="1" ht="17.100000000000001" customHeight="1">
      <c r="A23" s="161" t="s">
        <v>24</v>
      </c>
      <c r="B23" s="161"/>
      <c r="C23" s="161"/>
      <c r="D23" s="161"/>
      <c r="E23" s="161"/>
      <c r="F23" s="161"/>
      <c r="G23" s="161"/>
      <c r="H23" s="161"/>
      <c r="I23" s="161"/>
      <c r="J23" s="170" t="s">
        <v>97</v>
      </c>
      <c r="K23" s="171"/>
      <c r="L23" s="171"/>
      <c r="M23" s="171"/>
      <c r="N23" s="171"/>
      <c r="O23" s="172"/>
      <c r="P23" s="170" t="s">
        <v>25</v>
      </c>
      <c r="Q23" s="171"/>
      <c r="R23" s="171"/>
      <c r="S23" s="171"/>
      <c r="T23" s="171"/>
      <c r="U23" s="171"/>
      <c r="V23" s="171"/>
      <c r="W23" s="171"/>
      <c r="X23" s="172"/>
      <c r="Y23" s="10"/>
      <c r="Z23" s="173" t="str">
        <f>【記載例】施設内訳書!$AF$6</f>
        <v>長寿福祉課</v>
      </c>
      <c r="AA23" s="173"/>
      <c r="AB23" s="173"/>
      <c r="AC23" s="173"/>
      <c r="AD23" s="173"/>
      <c r="AE23" s="173"/>
      <c r="AF23" s="173"/>
      <c r="AG23" s="173"/>
      <c r="AH23" s="173"/>
      <c r="AI23" s="173"/>
      <c r="AJ23" s="173"/>
      <c r="AK23" s="173"/>
      <c r="AL23" s="173"/>
      <c r="AM23" s="173"/>
    </row>
    <row r="24" spans="1:40" ht="17.100000000000001" customHeight="1">
      <c r="A24" s="161" t="s">
        <v>75</v>
      </c>
      <c r="B24" s="161"/>
      <c r="C24" s="161"/>
      <c r="D24" s="161"/>
      <c r="E24" s="161"/>
      <c r="F24" s="161"/>
      <c r="G24" s="161"/>
      <c r="H24" s="161"/>
      <c r="I24" s="161"/>
      <c r="J24" s="174">
        <f>【記載例】施設内訳書!$AC$5</f>
        <v>9</v>
      </c>
      <c r="K24" s="175"/>
      <c r="L24" s="175"/>
      <c r="M24" s="175"/>
      <c r="N24" s="175"/>
      <c r="O24" s="176"/>
      <c r="P24" s="177">
        <f>【記載例】施設内訳書!$AD$5</f>
        <v>5315200</v>
      </c>
      <c r="Q24" s="178"/>
      <c r="R24" s="178"/>
      <c r="S24" s="178"/>
      <c r="T24" s="178"/>
      <c r="U24" s="178"/>
      <c r="V24" s="178"/>
      <c r="W24" s="178"/>
      <c r="X24" s="179"/>
      <c r="Y24" s="5"/>
      <c r="AN24" s="3"/>
    </row>
    <row r="25" spans="1:40" ht="17.100000000000001" customHeight="1">
      <c r="A25" s="161" t="s">
        <v>76</v>
      </c>
      <c r="B25" s="161"/>
      <c r="C25" s="161"/>
      <c r="D25" s="161"/>
      <c r="E25" s="161"/>
      <c r="F25" s="161"/>
      <c r="G25" s="161"/>
      <c r="H25" s="161"/>
      <c r="I25" s="161"/>
      <c r="J25" s="174">
        <f>【記載例】施設内訳書!$AC$6</f>
        <v>26</v>
      </c>
      <c r="K25" s="175"/>
      <c r="L25" s="175"/>
      <c r="M25" s="175"/>
      <c r="N25" s="175"/>
      <c r="O25" s="176"/>
      <c r="P25" s="177">
        <f>【記載例】施設内訳書!$AD$6</f>
        <v>6049000</v>
      </c>
      <c r="Q25" s="178"/>
      <c r="R25" s="178"/>
      <c r="S25" s="178"/>
      <c r="T25" s="178"/>
      <c r="U25" s="178"/>
      <c r="V25" s="178"/>
      <c r="W25" s="178"/>
      <c r="X25" s="179"/>
      <c r="Y25" s="5"/>
      <c r="AN25" s="3"/>
    </row>
    <row r="26" spans="1:40" ht="17.100000000000001" customHeight="1">
      <c r="A26" s="161" t="s">
        <v>77</v>
      </c>
      <c r="B26" s="161"/>
      <c r="C26" s="161"/>
      <c r="D26" s="161"/>
      <c r="E26" s="161"/>
      <c r="F26" s="161"/>
      <c r="G26" s="161"/>
      <c r="H26" s="161"/>
      <c r="I26" s="161"/>
      <c r="J26" s="174">
        <f>【記載例】施設内訳書!$AC$7</f>
        <v>22</v>
      </c>
      <c r="K26" s="175"/>
      <c r="L26" s="175"/>
      <c r="M26" s="175"/>
      <c r="N26" s="175"/>
      <c r="O26" s="176"/>
      <c r="P26" s="177">
        <f>【記載例】施設内訳書!$AD$7</f>
        <v>1273000</v>
      </c>
      <c r="Q26" s="178"/>
      <c r="R26" s="178"/>
      <c r="S26" s="178"/>
      <c r="T26" s="178"/>
      <c r="U26" s="178"/>
      <c r="V26" s="178"/>
      <c r="W26" s="178"/>
      <c r="X26" s="179"/>
      <c r="Y26" s="5"/>
      <c r="AN26" s="3"/>
    </row>
    <row r="27" spans="1:40" ht="17.100000000000001" customHeight="1" thickBot="1">
      <c r="A27" s="152" t="s">
        <v>78</v>
      </c>
      <c r="B27" s="152"/>
      <c r="C27" s="152"/>
      <c r="D27" s="152"/>
      <c r="E27" s="152"/>
      <c r="F27" s="152"/>
      <c r="G27" s="152"/>
      <c r="H27" s="152"/>
      <c r="I27" s="152"/>
      <c r="J27" s="186">
        <f>【記載例】施設内訳書!$AC$8</f>
        <v>7</v>
      </c>
      <c r="K27" s="187"/>
      <c r="L27" s="187"/>
      <c r="M27" s="187"/>
      <c r="N27" s="187"/>
      <c r="O27" s="188"/>
      <c r="P27" s="189">
        <f>【記載例】施設内訳書!$AD$8</f>
        <v>450000</v>
      </c>
      <c r="Q27" s="190"/>
      <c r="R27" s="190"/>
      <c r="S27" s="190"/>
      <c r="T27" s="190"/>
      <c r="U27" s="190"/>
      <c r="V27" s="190"/>
      <c r="W27" s="190"/>
      <c r="X27" s="191"/>
      <c r="Y27" s="5"/>
      <c r="AN27" s="3"/>
    </row>
    <row r="28" spans="1:40" ht="17.100000000000001" customHeight="1" thickTop="1">
      <c r="A28" s="192" t="s">
        <v>14</v>
      </c>
      <c r="B28" s="192"/>
      <c r="C28" s="192"/>
      <c r="D28" s="192"/>
      <c r="E28" s="192"/>
      <c r="F28" s="192"/>
      <c r="G28" s="192"/>
      <c r="H28" s="192"/>
      <c r="I28" s="193"/>
      <c r="J28" s="194">
        <f>SUM($J$24:$O$27)</f>
        <v>64</v>
      </c>
      <c r="K28" s="195"/>
      <c r="L28" s="195"/>
      <c r="M28" s="195"/>
      <c r="N28" s="195"/>
      <c r="O28" s="196"/>
      <c r="P28" s="197">
        <f>SUM($P$24:$X$27)</f>
        <v>13087200</v>
      </c>
      <c r="Q28" s="198"/>
      <c r="R28" s="198"/>
      <c r="S28" s="198"/>
      <c r="T28" s="198"/>
      <c r="U28" s="198"/>
      <c r="V28" s="198"/>
      <c r="W28" s="198"/>
      <c r="X28" s="199"/>
      <c r="Y28" s="5"/>
      <c r="AN28" s="3"/>
    </row>
    <row r="29" spans="1:40" s="7" customFormat="1" ht="12"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11"/>
    </row>
    <row r="30" spans="1:40" ht="17.100000000000001" customHeight="1">
      <c r="A30" s="200" t="s">
        <v>91</v>
      </c>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row>
    <row r="31" spans="1:40" s="8" customFormat="1" ht="17.100000000000001" customHeight="1">
      <c r="A31" s="201" t="s">
        <v>265</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12"/>
    </row>
    <row r="32" spans="1:40" s="7" customFormat="1" ht="33" customHeight="1">
      <c r="A32" s="161" t="s">
        <v>15</v>
      </c>
      <c r="B32" s="161"/>
      <c r="C32" s="161"/>
      <c r="D32" s="161"/>
      <c r="E32" s="161"/>
      <c r="F32" s="161"/>
      <c r="G32" s="161"/>
      <c r="H32" s="161"/>
      <c r="I32" s="161"/>
      <c r="J32" s="161"/>
      <c r="K32" s="161"/>
      <c r="L32" s="234" t="s">
        <v>172</v>
      </c>
      <c r="M32" s="234"/>
      <c r="N32" s="234"/>
      <c r="O32" s="234"/>
      <c r="P32" s="234"/>
      <c r="Q32" s="234"/>
      <c r="R32" s="234"/>
      <c r="S32" s="234"/>
      <c r="T32" s="234"/>
      <c r="U32" s="163" t="s">
        <v>18</v>
      </c>
      <c r="V32" s="163"/>
      <c r="W32" s="163"/>
      <c r="X32" s="163"/>
      <c r="Y32" s="163"/>
      <c r="Z32" s="163"/>
      <c r="AA32" s="163"/>
      <c r="AB32" s="163"/>
      <c r="AC32" s="163"/>
      <c r="AD32" s="163"/>
      <c r="AE32" s="163"/>
      <c r="AF32" s="234" t="s">
        <v>173</v>
      </c>
      <c r="AG32" s="234"/>
      <c r="AH32" s="234"/>
      <c r="AI32" s="234"/>
      <c r="AJ32" s="234"/>
      <c r="AK32" s="234"/>
      <c r="AL32" s="234"/>
      <c r="AM32" s="234"/>
      <c r="AN32" s="5" t="str">
        <f>IF(OR(TRIM($L$32)="",TRIM($AF$32)=""),"記入漏れあり","")</f>
        <v/>
      </c>
    </row>
    <row r="33" spans="1:40" s="7" customFormat="1" ht="33" customHeight="1">
      <c r="A33" s="161" t="s">
        <v>116</v>
      </c>
      <c r="B33" s="161"/>
      <c r="C33" s="161"/>
      <c r="D33" s="161"/>
      <c r="E33" s="161"/>
      <c r="F33" s="161"/>
      <c r="G33" s="161"/>
      <c r="H33" s="161"/>
      <c r="I33" s="161"/>
      <c r="J33" s="161"/>
      <c r="K33" s="161"/>
      <c r="L33" s="234" t="s">
        <v>174</v>
      </c>
      <c r="M33" s="234"/>
      <c r="N33" s="234"/>
      <c r="O33" s="234"/>
      <c r="P33" s="234"/>
      <c r="Q33" s="234"/>
      <c r="R33" s="234"/>
      <c r="S33" s="234"/>
      <c r="T33" s="234"/>
      <c r="U33" s="163" t="s">
        <v>117</v>
      </c>
      <c r="V33" s="163"/>
      <c r="W33" s="163"/>
      <c r="X33" s="163"/>
      <c r="Y33" s="163"/>
      <c r="Z33" s="163"/>
      <c r="AA33" s="163"/>
      <c r="AB33" s="163"/>
      <c r="AC33" s="163"/>
      <c r="AD33" s="163"/>
      <c r="AE33" s="163"/>
      <c r="AF33" s="234" t="s">
        <v>175</v>
      </c>
      <c r="AG33" s="234"/>
      <c r="AH33" s="234"/>
      <c r="AI33" s="234"/>
      <c r="AJ33" s="234"/>
      <c r="AK33" s="234"/>
      <c r="AL33" s="234"/>
      <c r="AM33" s="234"/>
      <c r="AN33" s="5" t="str">
        <f>IF(OR(TRIM($L$33)="",TRIM($AF$33)=""),"記入漏れあり","")</f>
        <v/>
      </c>
    </row>
    <row r="34" spans="1:40" s="7" customFormat="1" ht="33" customHeight="1">
      <c r="A34" s="152" t="s">
        <v>5</v>
      </c>
      <c r="B34" s="152"/>
      <c r="C34" s="152"/>
      <c r="D34" s="152"/>
      <c r="E34" s="152"/>
      <c r="F34" s="152"/>
      <c r="G34" s="152"/>
      <c r="H34" s="152"/>
      <c r="I34" s="152"/>
      <c r="J34" s="152"/>
      <c r="K34" s="152"/>
      <c r="L34" s="235" t="s">
        <v>176</v>
      </c>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5"/>
    </row>
    <row r="35" spans="1:40" ht="33" customHeight="1">
      <c r="A35" s="154" t="s">
        <v>16</v>
      </c>
      <c r="B35" s="154"/>
      <c r="C35" s="154"/>
      <c r="D35" s="154"/>
      <c r="E35" s="154"/>
      <c r="F35" s="154"/>
      <c r="G35" s="154"/>
      <c r="H35" s="154"/>
      <c r="I35" s="154"/>
      <c r="J35" s="154"/>
      <c r="K35" s="154"/>
      <c r="L35" s="233" t="s">
        <v>177</v>
      </c>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5" t="str">
        <f>IF(TRIM($L$35)="","記入漏れあり","")</f>
        <v/>
      </c>
    </row>
    <row r="36" spans="1:40" ht="33" customHeight="1">
      <c r="A36" s="161" t="s">
        <v>118</v>
      </c>
      <c r="B36" s="161"/>
      <c r="C36" s="161"/>
      <c r="D36" s="161"/>
      <c r="E36" s="161"/>
      <c r="F36" s="161"/>
      <c r="G36" s="161"/>
      <c r="H36" s="161"/>
      <c r="I36" s="161"/>
      <c r="J36" s="161"/>
      <c r="K36" s="161"/>
      <c r="L36" s="234" t="s">
        <v>178</v>
      </c>
      <c r="M36" s="234"/>
      <c r="N36" s="234"/>
      <c r="O36" s="234"/>
      <c r="P36" s="234"/>
      <c r="Q36" s="234"/>
      <c r="R36" s="234"/>
      <c r="S36" s="234"/>
      <c r="T36" s="234"/>
      <c r="U36" s="163" t="s">
        <v>17</v>
      </c>
      <c r="V36" s="163"/>
      <c r="W36" s="163"/>
      <c r="X36" s="163"/>
      <c r="Y36" s="163"/>
      <c r="Z36" s="163"/>
      <c r="AA36" s="163"/>
      <c r="AB36" s="163"/>
      <c r="AC36" s="163"/>
      <c r="AD36" s="163"/>
      <c r="AE36" s="163"/>
      <c r="AF36" s="234" t="s">
        <v>179</v>
      </c>
      <c r="AG36" s="234"/>
      <c r="AH36" s="234"/>
      <c r="AI36" s="234"/>
      <c r="AJ36" s="234"/>
      <c r="AK36" s="234"/>
      <c r="AL36" s="234"/>
      <c r="AM36" s="234"/>
      <c r="AN36" s="5" t="str">
        <f>IF(OR(TRIM($L$36)="",TRIM($AF$36)=""),"記入漏れあり","")</f>
        <v/>
      </c>
    </row>
    <row r="37" spans="1:40" ht="12" customHeight="1"/>
    <row r="38" spans="1:40" ht="17.100000000000001" customHeight="1">
      <c r="A38" s="200" t="s">
        <v>111</v>
      </c>
      <c r="B38" s="200"/>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row>
    <row r="39" spans="1:40" s="8" customFormat="1" ht="16.5" customHeight="1">
      <c r="A39" s="201" t="s">
        <v>155</v>
      </c>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12"/>
    </row>
    <row r="40" spans="1:40" ht="40.35" customHeight="1">
      <c r="A40" s="202" t="s">
        <v>268</v>
      </c>
      <c r="B40" s="203"/>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4"/>
      <c r="AK40" s="232" t="s">
        <v>180</v>
      </c>
      <c r="AL40" s="232"/>
      <c r="AM40" s="232"/>
      <c r="AN40" s="3"/>
    </row>
    <row r="41" spans="1:40" ht="40.35" customHeight="1">
      <c r="A41" s="202" t="s">
        <v>269</v>
      </c>
      <c r="B41" s="203"/>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4"/>
      <c r="AK41" s="232" t="s">
        <v>180</v>
      </c>
      <c r="AL41" s="232"/>
      <c r="AM41" s="232"/>
      <c r="AN41" s="3"/>
    </row>
    <row r="42" spans="1:40" ht="40.35" customHeight="1">
      <c r="A42" s="202" t="s">
        <v>266</v>
      </c>
      <c r="B42" s="203"/>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4"/>
      <c r="AK42" s="232" t="s">
        <v>180</v>
      </c>
      <c r="AL42" s="232"/>
      <c r="AM42" s="232"/>
      <c r="AN42" s="3"/>
    </row>
    <row r="43" spans="1:40" ht="40.35" customHeight="1">
      <c r="A43" s="202" t="s">
        <v>157</v>
      </c>
      <c r="B43" s="203"/>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4"/>
      <c r="AK43" s="232" t="s">
        <v>180</v>
      </c>
      <c r="AL43" s="232"/>
      <c r="AM43" s="232"/>
      <c r="AN43" s="3"/>
    </row>
    <row r="44" spans="1:40" ht="40.35" customHeight="1">
      <c r="A44" s="202" t="s">
        <v>158</v>
      </c>
      <c r="B44" s="203"/>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4"/>
      <c r="AK44" s="232" t="s">
        <v>180</v>
      </c>
      <c r="AL44" s="232"/>
      <c r="AM44" s="232"/>
      <c r="AN44" s="3"/>
    </row>
    <row r="45" spans="1:40" ht="12" customHeight="1"/>
    <row r="46" spans="1:40" ht="22.5" customHeight="1">
      <c r="A46" s="206" t="s">
        <v>112</v>
      </c>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row>
    <row r="47" spans="1:40" s="8" customFormat="1" ht="16.5" customHeight="1">
      <c r="A47" s="201" t="s">
        <v>114</v>
      </c>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12"/>
    </row>
    <row r="48" spans="1:40" s="8" customFormat="1" ht="16.5" customHeight="1">
      <c r="A48" s="201" t="s">
        <v>115</v>
      </c>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12"/>
    </row>
    <row r="49" spans="1:40" s="8" customFormat="1">
      <c r="A49" s="207">
        <v>1</v>
      </c>
      <c r="B49" s="207"/>
      <c r="C49" s="208" t="s">
        <v>255</v>
      </c>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10"/>
      <c r="AN49" s="12"/>
    </row>
    <row r="50" spans="1:40" s="8" customFormat="1">
      <c r="A50" s="207">
        <v>2</v>
      </c>
      <c r="B50" s="207"/>
      <c r="C50" s="211" t="s">
        <v>108</v>
      </c>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3"/>
      <c r="AN50" s="12"/>
    </row>
    <row r="51" spans="1:40" s="8" customFormat="1" ht="32.450000000000003" customHeight="1">
      <c r="A51" s="207">
        <v>3</v>
      </c>
      <c r="B51" s="207"/>
      <c r="C51" s="211" t="s">
        <v>101</v>
      </c>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212"/>
      <c r="AL51" s="212"/>
      <c r="AM51" s="213"/>
      <c r="AN51" s="12"/>
    </row>
    <row r="52" spans="1:40" s="8" customFormat="1">
      <c r="A52" s="207">
        <v>4</v>
      </c>
      <c r="B52" s="207"/>
      <c r="C52" s="218" t="s">
        <v>20</v>
      </c>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20"/>
      <c r="AN52" s="12"/>
    </row>
    <row r="53" spans="1:40" s="8" customFormat="1" ht="32.450000000000003" customHeight="1">
      <c r="A53" s="207">
        <v>5</v>
      </c>
      <c r="B53" s="207"/>
      <c r="C53" s="211" t="s">
        <v>21</v>
      </c>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3"/>
      <c r="AN53" s="12"/>
    </row>
    <row r="54" spans="1:40" s="8" customFormat="1">
      <c r="A54" s="207">
        <v>6</v>
      </c>
      <c r="B54" s="207"/>
      <c r="C54" s="211" t="s">
        <v>22</v>
      </c>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3"/>
      <c r="AN54" s="12"/>
    </row>
    <row r="55" spans="1:40" s="8" customFormat="1">
      <c r="A55" s="207">
        <v>7</v>
      </c>
      <c r="B55" s="207"/>
      <c r="C55" s="214" t="s">
        <v>102</v>
      </c>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6"/>
      <c r="AN55" s="12"/>
    </row>
    <row r="56" spans="1:40" s="8" customFormat="1">
      <c r="A56" s="217">
        <v>8</v>
      </c>
      <c r="B56" s="217"/>
      <c r="C56" s="211" t="s">
        <v>73</v>
      </c>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3"/>
      <c r="AN56" s="12"/>
    </row>
    <row r="57" spans="1:40" s="8" customFormat="1">
      <c r="A57" s="217">
        <v>9</v>
      </c>
      <c r="B57" s="217"/>
      <c r="C57" s="211" t="s">
        <v>23</v>
      </c>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3"/>
      <c r="AN57" s="12"/>
    </row>
    <row r="58" spans="1:40" s="8" customFormat="1">
      <c r="A58" s="217">
        <v>10</v>
      </c>
      <c r="B58" s="217"/>
      <c r="C58" s="211" t="s">
        <v>156</v>
      </c>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3"/>
      <c r="AN58" s="12"/>
    </row>
    <row r="59" spans="1:40" s="8" customFormat="1" ht="166.5" customHeight="1">
      <c r="A59" s="217">
        <v>11</v>
      </c>
      <c r="B59" s="217"/>
      <c r="C59" s="211" t="s">
        <v>274</v>
      </c>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3"/>
      <c r="AN59" s="12"/>
    </row>
    <row r="60" spans="1:40" s="8" customFormat="1" ht="48.6" customHeight="1" thickBot="1">
      <c r="A60" s="217">
        <v>12</v>
      </c>
      <c r="B60" s="217"/>
      <c r="C60" s="211" t="s">
        <v>271</v>
      </c>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3"/>
      <c r="AN60" s="12"/>
    </row>
    <row r="61" spans="1:40" ht="33" customHeight="1" thickBot="1">
      <c r="A61" s="221" t="s">
        <v>104</v>
      </c>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30" t="s">
        <v>181</v>
      </c>
      <c r="AL61" s="230"/>
      <c r="AM61" s="231"/>
      <c r="AN61" s="5" t="str">
        <f>IF(TRIM($AK$61)="","記入漏れあり","")</f>
        <v/>
      </c>
    </row>
  </sheetData>
  <sheetProtection password="CA9C" sheet="1" objects="1" scenarios="1" selectLockedCells="1" selectUnlockedCells="1"/>
  <mergeCells count="114">
    <mergeCell ref="A7:AM7"/>
    <mergeCell ref="A9:AM9"/>
    <mergeCell ref="A11:AM11"/>
    <mergeCell ref="A12:K12"/>
    <mergeCell ref="L12:AM12"/>
    <mergeCell ref="A13:K13"/>
    <mergeCell ref="L13:AM13"/>
    <mergeCell ref="A1:Y1"/>
    <mergeCell ref="Z1:AM1"/>
    <mergeCell ref="A3:AM3"/>
    <mergeCell ref="A4:AM4"/>
    <mergeCell ref="Z6:AC6"/>
    <mergeCell ref="AD6:AE6"/>
    <mergeCell ref="AG6:AH6"/>
    <mergeCell ref="AJ6:AK6"/>
    <mergeCell ref="A18:AM18"/>
    <mergeCell ref="A19:K19"/>
    <mergeCell ref="L19:O19"/>
    <mergeCell ref="P19:X19"/>
    <mergeCell ref="Y19:AC19"/>
    <mergeCell ref="AD19:AM19"/>
    <mergeCell ref="A14:K14"/>
    <mergeCell ref="L14:O14"/>
    <mergeCell ref="P14:X14"/>
    <mergeCell ref="Y14:AC14"/>
    <mergeCell ref="AD14:AM14"/>
    <mergeCell ref="A15:K16"/>
    <mergeCell ref="L15:O15"/>
    <mergeCell ref="P15:AM15"/>
    <mergeCell ref="L16:AM16"/>
    <mergeCell ref="A23:I23"/>
    <mergeCell ref="J23:O23"/>
    <mergeCell ref="P23:X23"/>
    <mergeCell ref="Z23:AM23"/>
    <mergeCell ref="A24:I24"/>
    <mergeCell ref="J24:O24"/>
    <mergeCell ref="P24:X24"/>
    <mergeCell ref="A20:K20"/>
    <mergeCell ref="L20:O20"/>
    <mergeCell ref="P20:X20"/>
    <mergeCell ref="Y20:AC20"/>
    <mergeCell ref="AD20:AM20"/>
    <mergeCell ref="A22:AM22"/>
    <mergeCell ref="A27:I27"/>
    <mergeCell ref="J27:O27"/>
    <mergeCell ref="P27:X27"/>
    <mergeCell ref="A28:I28"/>
    <mergeCell ref="J28:O28"/>
    <mergeCell ref="P28:X28"/>
    <mergeCell ref="A25:I25"/>
    <mergeCell ref="J25:O25"/>
    <mergeCell ref="P25:X25"/>
    <mergeCell ref="A26:I26"/>
    <mergeCell ref="J26:O26"/>
    <mergeCell ref="P26:X26"/>
    <mergeCell ref="A33:K33"/>
    <mergeCell ref="L33:T33"/>
    <mergeCell ref="U33:AE33"/>
    <mergeCell ref="AF33:AM33"/>
    <mergeCell ref="A34:K34"/>
    <mergeCell ref="L34:AM34"/>
    <mergeCell ref="A30:AM30"/>
    <mergeCell ref="A31:AM31"/>
    <mergeCell ref="A32:K32"/>
    <mergeCell ref="L32:T32"/>
    <mergeCell ref="U32:AE32"/>
    <mergeCell ref="AF32:AM32"/>
    <mergeCell ref="A38:AM38"/>
    <mergeCell ref="A39:AM39"/>
    <mergeCell ref="A40:AJ40"/>
    <mergeCell ref="AK40:AM40"/>
    <mergeCell ref="A41:AJ41"/>
    <mergeCell ref="AK41:AM41"/>
    <mergeCell ref="A35:K35"/>
    <mergeCell ref="L35:AM35"/>
    <mergeCell ref="A36:K36"/>
    <mergeCell ref="L36:T36"/>
    <mergeCell ref="U36:AE36"/>
    <mergeCell ref="AF36:AM36"/>
    <mergeCell ref="A46:AM46"/>
    <mergeCell ref="A47:AM47"/>
    <mergeCell ref="A48:AM48"/>
    <mergeCell ref="A49:B49"/>
    <mergeCell ref="C49:AM49"/>
    <mergeCell ref="A50:B50"/>
    <mergeCell ref="C50:AM50"/>
    <mergeCell ref="A42:AJ42"/>
    <mergeCell ref="AK42:AM42"/>
    <mergeCell ref="A43:AJ43"/>
    <mergeCell ref="AK43:AM43"/>
    <mergeCell ref="A44:AJ44"/>
    <mergeCell ref="AK44:AM44"/>
    <mergeCell ref="A54:B54"/>
    <mergeCell ref="C54:AM54"/>
    <mergeCell ref="A55:B55"/>
    <mergeCell ref="C55:AM55"/>
    <mergeCell ref="A51:B51"/>
    <mergeCell ref="C51:AM51"/>
    <mergeCell ref="A52:B52"/>
    <mergeCell ref="C52:AM52"/>
    <mergeCell ref="A53:B53"/>
    <mergeCell ref="C53:AM53"/>
    <mergeCell ref="A59:B59"/>
    <mergeCell ref="C59:AM59"/>
    <mergeCell ref="A60:B60"/>
    <mergeCell ref="C60:AM60"/>
    <mergeCell ref="A61:AJ61"/>
    <mergeCell ref="AK61:AM61"/>
    <mergeCell ref="A56:B56"/>
    <mergeCell ref="C56:AM56"/>
    <mergeCell ref="A57:B57"/>
    <mergeCell ref="C57:AM57"/>
    <mergeCell ref="A58:B58"/>
    <mergeCell ref="C58:AM58"/>
  </mergeCells>
  <phoneticPr fontId="2"/>
  <conditionalFormatting sqref="AD6:AE6">
    <cfRule type="expression" dxfId="39" priority="28">
      <formula>IF(TRIM(AD6)="",TRUE,FALSE)</formula>
    </cfRule>
  </conditionalFormatting>
  <conditionalFormatting sqref="AG6:AH6">
    <cfRule type="expression" dxfId="38" priority="27">
      <formula>IF(TRIM(AG6)="",TRUE,FALSE)</formula>
    </cfRule>
  </conditionalFormatting>
  <conditionalFormatting sqref="AJ6:AK6">
    <cfRule type="expression" dxfId="37" priority="26">
      <formula>IF(TRIM(AJ6)="",TRUE,FALSE)</formula>
    </cfRule>
  </conditionalFormatting>
  <conditionalFormatting sqref="L12:AM12">
    <cfRule type="expression" dxfId="36" priority="25">
      <formula>IF(TRIM(L12)="",TRUE,FALSE)</formula>
    </cfRule>
  </conditionalFormatting>
  <conditionalFormatting sqref="L13:AM13">
    <cfRule type="expression" dxfId="35" priority="24">
      <formula>IF(TRIM(L13)="",TRUE,FALSE)</formula>
    </cfRule>
  </conditionalFormatting>
  <conditionalFormatting sqref="P14:X14">
    <cfRule type="expression" dxfId="34" priority="23">
      <formula>IF(TRIM(P14)="",TRUE,FALSE)</formula>
    </cfRule>
  </conditionalFormatting>
  <conditionalFormatting sqref="AD14:AM14">
    <cfRule type="expression" dxfId="33" priority="22">
      <formula>IF(TRIM(AD14)="",TRUE,FALSE)</formula>
    </cfRule>
  </conditionalFormatting>
  <conditionalFormatting sqref="P15:AM15">
    <cfRule type="expression" dxfId="32" priority="21">
      <formula>IF(TRIM(P15)="",TRUE,FALSE)</formula>
    </cfRule>
  </conditionalFormatting>
  <conditionalFormatting sqref="L16:AM16">
    <cfRule type="expression" dxfId="31" priority="20">
      <formula>IF(TRIM(L16)="",TRUE,FALSE)</formula>
    </cfRule>
  </conditionalFormatting>
  <conditionalFormatting sqref="P19:X19">
    <cfRule type="expression" dxfId="30" priority="19">
      <formula>IF(TRIM(P19)="",TRUE,FALSE)</formula>
    </cfRule>
  </conditionalFormatting>
  <conditionalFormatting sqref="AD19:AM19">
    <cfRule type="expression" dxfId="29" priority="18">
      <formula>IF(TRIM(AD19)="",TRUE,FALSE)</formula>
    </cfRule>
  </conditionalFormatting>
  <conditionalFormatting sqref="P20:X20">
    <cfRule type="expression" dxfId="28" priority="17">
      <formula>IF(TRIM(P20)="",TRUE,FALSE)</formula>
    </cfRule>
  </conditionalFormatting>
  <conditionalFormatting sqref="L32:T32">
    <cfRule type="expression" dxfId="27" priority="16">
      <formula>IF(L32="",TRUE,FALSE)</formula>
    </cfRule>
  </conditionalFormatting>
  <conditionalFormatting sqref="AF32:AM32">
    <cfRule type="expression" dxfId="26" priority="15">
      <formula>IF(AF32="",TRUE,FALSE)</formula>
    </cfRule>
  </conditionalFormatting>
  <conditionalFormatting sqref="L33:T33">
    <cfRule type="expression" dxfId="25" priority="14">
      <formula>IF(L33="",TRUE,FALSE)</formula>
    </cfRule>
  </conditionalFormatting>
  <conditionalFormatting sqref="AF33:AM33">
    <cfRule type="expression" dxfId="24" priority="13">
      <formula>IF(AF33="",TRUE,FALSE)</formula>
    </cfRule>
  </conditionalFormatting>
  <conditionalFormatting sqref="L34:AM34">
    <cfRule type="expression" dxfId="23" priority="12">
      <formula>IF(L34="",TRUE,FALSE)</formula>
    </cfRule>
  </conditionalFormatting>
  <conditionalFormatting sqref="L35:AM35">
    <cfRule type="expression" dxfId="22" priority="11">
      <formula>IF(L35="",TRUE,FALSE)</formula>
    </cfRule>
  </conditionalFormatting>
  <conditionalFormatting sqref="L36:T36">
    <cfRule type="expression" dxfId="21" priority="10">
      <formula>IF(L36="",TRUE,FALSE)</formula>
    </cfRule>
  </conditionalFormatting>
  <conditionalFormatting sqref="AF36:AM36">
    <cfRule type="expression" dxfId="20" priority="9">
      <formula>IF(AF36="",TRUE,FALSE)</formula>
    </cfRule>
  </conditionalFormatting>
  <conditionalFormatting sqref="AK61">
    <cfRule type="expression" dxfId="19" priority="8">
      <formula>IF(AK61="",TRUE,FALSE)</formula>
    </cfRule>
  </conditionalFormatting>
  <conditionalFormatting sqref="Z1:AM1">
    <cfRule type="expression" dxfId="18" priority="7">
      <formula>IF(Z1&lt;&gt;"",TRUE,FALSE)</formula>
    </cfRule>
  </conditionalFormatting>
  <conditionalFormatting sqref="AK40:AM40">
    <cfRule type="expression" dxfId="17" priority="6">
      <formula>AK40=""</formula>
    </cfRule>
  </conditionalFormatting>
  <conditionalFormatting sqref="AK41:AM41">
    <cfRule type="expression" dxfId="16" priority="5">
      <formula>AK41=""</formula>
    </cfRule>
  </conditionalFormatting>
  <conditionalFormatting sqref="AK42:AM42">
    <cfRule type="expression" dxfId="15" priority="4">
      <formula>AK42=""</formula>
    </cfRule>
  </conditionalFormatting>
  <conditionalFormatting sqref="AK43:AM43">
    <cfRule type="expression" dxfId="14" priority="3">
      <formula>AK43=""</formula>
    </cfRule>
  </conditionalFormatting>
  <conditionalFormatting sqref="AK44:AM44">
    <cfRule type="expression" dxfId="13" priority="2">
      <formula>AK44=""</formula>
    </cfRule>
  </conditionalFormatting>
  <conditionalFormatting sqref="AD20:AM20">
    <cfRule type="expression" dxfId="12" priority="1">
      <formula>IF(TRIM(AD20)="",TRUE,FALSE)</formula>
    </cfRule>
  </conditionalFormatting>
  <dataValidations count="13">
    <dataValidation type="list" allowBlank="1" showInputMessage="1" showErrorMessage="1" sqref="U37:W37 AK61">
      <formula1>"　,〇"</formula1>
    </dataValidation>
    <dataValidation type="list" allowBlank="1" showInputMessage="1" showErrorMessage="1" sqref="AF36:AM36">
      <formula1>"普通,当座"</formula1>
    </dataValidation>
    <dataValidation imeMode="hiragana" allowBlank="1" showInputMessage="1" showErrorMessage="1" sqref="L35:AM35 P14:X14 AD14:AM14 L16:AM16 P19:X19 AD19:AM19 L32:T32 AF32:AM32 L13:AM13"/>
    <dataValidation imeMode="halfAlpha" allowBlank="1" showInputMessage="1" showErrorMessage="1" sqref="P15:AM15 P20:X20 AG6:AH6 AJ6:AK6 AF37:AM37 AD6:AE6 AD20:AM20"/>
    <dataValidation imeMode="fullKatakana" allowBlank="1" showInputMessage="1" showErrorMessage="1" sqref="L34:AM34 L12:AM12"/>
    <dataValidation type="textLength" imeMode="halfAlpha" operator="equal" allowBlank="1" showInputMessage="1" showErrorMessage="1" errorTitle="金融機関コード" error="4桁の金融機関コードを入力してください。_x000a_例　常陽銀行の場合　0130" sqref="L33:T33">
      <formula1>4</formula1>
    </dataValidation>
    <dataValidation type="textLength" imeMode="halfAlpha" operator="equal" allowBlank="1" showInputMessage="1" showErrorMessage="1" errorTitle="支店コード" error="3桁の支店コードを入力してください。_x000a_例　常陽銀行 県庁支店の場合　033" sqref="AF33:AM33">
      <formula1>3</formula1>
    </dataValidation>
    <dataValidation type="textLength" imeMode="halfAlpha" operator="equal" allowBlank="1" showInputMessage="1" showErrorMessage="1" errorTitle="口座番号" error="7桁の口座番号を入力してください。" sqref="L36:T36">
      <formula1>7</formula1>
    </dataValidation>
    <dataValidation type="list" allowBlank="1" showInputMessage="1" showErrorMessage="1" errorTitle="申請添付書類：給食実施状況確認書類" error="※幼保施設のみ_x000a_給食実施状況確認書類を添付した場合はプルダウンリストから○を選んでください。" sqref="AK44:AM44">
      <formula1>"○"</formula1>
    </dataValidation>
    <dataValidation type="list" allowBlank="1" showInputMessage="1" showErrorMessage="1" errorTitle="申請添付書類：振込先口座の通帳の写し" error="振込先口座の通帳の写しを添付した場合はプルダウンリストから○を選んでください。" sqref="AK40:AM40">
      <formula1>"○"</formula1>
    </dataValidation>
    <dataValidation type="list" allowBlank="1" showInputMessage="1" showErrorMessage="1" errorTitle="申請添付書類：光熱水費等の算出根拠書類" error="光熱水費等の算出根拠書類（確定申告書、決算書等）を添付した場合はプルダウンリストから○を選んでください" sqref="AK41:AM41">
      <formula1>"○"</formula1>
    </dataValidation>
    <dataValidation type="list" allowBlank="1" showInputMessage="1" showErrorMessage="1" errorTitle="申請添付書類：支給要件確認書類" error="※施術所・助産所・歯科技工所のみ_x000a_支給要件確認書類を添付した場合はプルダウンリストから○を選んでください。" sqref="AK42:AM42">
      <formula1>"○"</formula1>
    </dataValidation>
    <dataValidation type="list" allowBlank="1" showInputMessage="1" showErrorMessage="1" errorTitle="申請添付書類：省エネ対策の取組確認書類" error="※病院・有床診療所のみ_x000a_省エネ対策の取組確認書類「省エネ対策の取組に係る評価表」を添付した場合はプルダウンリストから○を選んでください。" sqref="AK43:AM43">
      <formula1>"○"</formula1>
    </dataValidation>
  </dataValidations>
  <pageMargins left="0.78740157480314965" right="0.78740157480314965" top="0.59055118110236227" bottom="0.59055118110236227" header="0.39370078740157483" footer="0.39370078740157483"/>
  <pageSetup paperSize="9" scale="95" fitToHeight="0" orientation="portrait" r:id="rId1"/>
  <rowBreaks count="1" manualBreakCount="1">
    <brk id="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F153"/>
  <sheetViews>
    <sheetView view="pageBreakPreview" zoomScaleNormal="100" zoomScaleSheetLayoutView="100" workbookViewId="0">
      <pane ySplit="3" topLeftCell="A4" activePane="bottomLeft" state="frozen"/>
      <selection activeCell="AV48" sqref="AV48"/>
      <selection pane="bottomLeft" activeCell="Q103" sqref="Q103"/>
    </sheetView>
  </sheetViews>
  <sheetFormatPr defaultColWidth="9" defaultRowHeight="18.75"/>
  <cols>
    <col min="1" max="1" width="4.125" style="17" customWidth="1"/>
    <col min="2" max="2" width="24" style="17" customWidth="1"/>
    <col min="3" max="3" width="11" style="17" bestFit="1" customWidth="1"/>
    <col min="4" max="5" width="40.625" style="17" customWidth="1"/>
    <col min="6" max="6" width="19.125" style="17" bestFit="1" customWidth="1"/>
    <col min="7" max="8" width="12.125" style="17" customWidth="1"/>
    <col min="9" max="9" width="10.5" style="26" bestFit="1" customWidth="1"/>
    <col min="10" max="10" width="9" style="26" bestFit="1" customWidth="1"/>
    <col min="11" max="12" width="9" style="27" bestFit="1" customWidth="1"/>
    <col min="13" max="13" width="11" style="27" bestFit="1" customWidth="1"/>
    <col min="14" max="14" width="13" style="27" bestFit="1" customWidth="1"/>
    <col min="15" max="15" width="11" style="26" bestFit="1" customWidth="1"/>
    <col min="16" max="16" width="13" style="27" bestFit="1" customWidth="1"/>
    <col min="17" max="17" width="10.375" style="27" bestFit="1" customWidth="1"/>
    <col min="18" max="18" width="10.375" style="27" customWidth="1"/>
    <col min="19" max="19" width="10.625" style="26" customWidth="1"/>
    <col min="20" max="20" width="9" style="26" bestFit="1" customWidth="1"/>
    <col min="21" max="21" width="9" style="28" bestFit="1" customWidth="1"/>
    <col min="22" max="22" width="35.125" style="17" customWidth="1"/>
    <col min="23" max="23" width="10.625" style="17" bestFit="1" customWidth="1"/>
    <col min="24" max="24" width="12.625" style="17" customWidth="1"/>
    <col min="25" max="25" width="10.625" style="17" bestFit="1" customWidth="1"/>
    <col min="26" max="28" width="12.625" style="17" customWidth="1"/>
    <col min="29" max="29" width="10.625" style="17" bestFit="1" customWidth="1"/>
    <col min="30" max="30" width="12.625" style="17" customWidth="1"/>
    <col min="31" max="31" width="15.375" style="17" bestFit="1" customWidth="1"/>
    <col min="32" max="32" width="11" style="17" bestFit="1" customWidth="1"/>
    <col min="33" max="33" width="9" style="17" customWidth="1"/>
    <col min="34" max="16384" width="9" style="17"/>
  </cols>
  <sheetData>
    <row r="1" spans="1:32" ht="23.1" customHeight="1">
      <c r="A1" s="226" t="s">
        <v>93</v>
      </c>
      <c r="B1" s="226"/>
      <c r="C1" s="61"/>
      <c r="D1" s="61"/>
      <c r="E1" s="61"/>
      <c r="F1" s="61"/>
      <c r="G1" s="61"/>
      <c r="H1" s="61"/>
      <c r="I1" s="40"/>
      <c r="J1" s="40"/>
      <c r="K1" s="40"/>
      <c r="L1" s="40"/>
      <c r="M1" s="40"/>
      <c r="N1" s="40"/>
      <c r="O1" s="40"/>
      <c r="P1" s="40"/>
      <c r="Q1" s="40"/>
      <c r="R1" s="40"/>
      <c r="S1" s="40"/>
      <c r="T1" s="39">
        <f>SUM($T$2:$U$2)</f>
        <v>37745553.386167146</v>
      </c>
      <c r="U1" s="17"/>
    </row>
    <row r="2" spans="1:32" ht="23.1" customHeight="1" thickBot="1">
      <c r="A2" s="18"/>
      <c r="B2" s="19"/>
      <c r="C2" s="16"/>
      <c r="D2" s="20"/>
      <c r="I2" s="28">
        <f>$T$2</f>
        <v>24099075</v>
      </c>
      <c r="J2" s="227"/>
      <c r="K2" s="227"/>
      <c r="L2" s="228" t="s">
        <v>159</v>
      </c>
      <c r="M2" s="228"/>
      <c r="N2" s="229" t="s">
        <v>160</v>
      </c>
      <c r="O2" s="229"/>
      <c r="P2" s="64"/>
      <c r="Q2" s="64"/>
      <c r="R2" s="89"/>
      <c r="S2" s="17"/>
      <c r="T2" s="39">
        <f>SUM($T$4:$T$153)</f>
        <v>24099075</v>
      </c>
      <c r="U2" s="39">
        <f>SUM($U$4:$U$153)</f>
        <v>13646478.386167144</v>
      </c>
    </row>
    <row r="3" spans="1:32" ht="56.25" customHeight="1" thickBot="1">
      <c r="A3" s="45" t="s">
        <v>27</v>
      </c>
      <c r="B3" s="54" t="s">
        <v>94</v>
      </c>
      <c r="C3" s="54" t="s">
        <v>24</v>
      </c>
      <c r="D3" s="54" t="s">
        <v>96</v>
      </c>
      <c r="E3" s="46" t="s">
        <v>31</v>
      </c>
      <c r="F3" s="92" t="s">
        <v>110</v>
      </c>
      <c r="G3" s="106" t="s">
        <v>263</v>
      </c>
      <c r="H3" s="106" t="s">
        <v>264</v>
      </c>
      <c r="I3" s="91" t="s">
        <v>257</v>
      </c>
      <c r="J3" s="47" t="s">
        <v>259</v>
      </c>
      <c r="K3" s="48" t="s">
        <v>260</v>
      </c>
      <c r="L3" s="48" t="s">
        <v>98</v>
      </c>
      <c r="M3" s="50" t="s">
        <v>99</v>
      </c>
      <c r="N3" s="48" t="s">
        <v>144</v>
      </c>
      <c r="O3" s="51" t="s">
        <v>230</v>
      </c>
      <c r="P3" s="52" t="s">
        <v>146</v>
      </c>
      <c r="Q3" s="53" t="s">
        <v>237</v>
      </c>
      <c r="R3" s="90" t="s">
        <v>256</v>
      </c>
      <c r="S3" s="58" t="s">
        <v>25</v>
      </c>
      <c r="T3" s="49" t="s">
        <v>107</v>
      </c>
      <c r="U3" s="49" t="s">
        <v>261</v>
      </c>
      <c r="X3" s="16"/>
      <c r="Z3" s="16"/>
      <c r="AA3" s="16"/>
      <c r="AB3" s="16"/>
      <c r="AD3" s="16"/>
    </row>
    <row r="4" spans="1:32" ht="23.1" customHeight="1" thickTop="1">
      <c r="A4" s="57">
        <v>1</v>
      </c>
      <c r="B4" s="65" t="s">
        <v>182</v>
      </c>
      <c r="C4" s="65" t="s">
        <v>32</v>
      </c>
      <c r="D4" s="65" t="s">
        <v>80</v>
      </c>
      <c r="E4" s="65" t="s">
        <v>183</v>
      </c>
      <c r="F4" s="65"/>
      <c r="G4" s="107" t="s">
        <v>180</v>
      </c>
      <c r="H4" s="107"/>
      <c r="I4" s="66">
        <v>2000000</v>
      </c>
      <c r="J4" s="67"/>
      <c r="K4" s="68"/>
      <c r="L4" s="69"/>
      <c r="M4" s="70"/>
      <c r="N4" s="71">
        <v>0.66666666666666663</v>
      </c>
      <c r="O4" s="62">
        <f>IF(C4="その他※対象外", 0, ROUNDDOWN(SUM(T4:U4) * 0.041 * IF(OR($D4="病院", $D4="有床診療所"), $N4, 0.5) * IF(H4="○", 0.5, 1), -3))</f>
        <v>54000</v>
      </c>
      <c r="P4" s="72">
        <v>500</v>
      </c>
      <c r="Q4" s="63">
        <f>IF(OR(ISERROR(INDEX(食材料費等!$B:$B,MATCH($D4,食材料費等!$A:$A,0))), P4=0, P4=""), 0, P4 * INDEX(食材料費等!$B:$B, MATCH($D4,食材料費等!$A:$A, 0)) * IF(H4="○", IF(OR($D4="病院",$D4="有床診療所"),3/5,0.5),1))</f>
        <v>4550000</v>
      </c>
      <c r="R4" s="93" t="str">
        <f xml:space="preserve"> IF(ISNUMBER(MATCH(D4,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 0.5, 1), "")</f>
        <v/>
      </c>
      <c r="S4" s="113">
        <f>SUM(O4,Q4,R4)</f>
        <v>4604000</v>
      </c>
      <c r="T4" s="39">
        <f>IF(AND($L4&lt;&gt;"",$M4&lt;&gt;""),$I4*$M4/$L4,IF($I4&lt;&gt;"",$I4,0))</f>
        <v>2000000</v>
      </c>
      <c r="U4" s="39">
        <f>IF(AND($L4&lt;&gt;"",$M4&lt;&gt;""),SUM($J4:$K4)/1.041*6*$M4/$L4,IF(OR($I4=0,$I4=""),SUM($J4:$K4)/1.041*6,0))</f>
        <v>0</v>
      </c>
      <c r="V4" s="13" t="s">
        <v>100</v>
      </c>
      <c r="W4" s="225" t="s">
        <v>238</v>
      </c>
      <c r="X4" s="225"/>
      <c r="Y4" s="225" t="s">
        <v>161</v>
      </c>
      <c r="Z4" s="225"/>
      <c r="AA4" s="95" t="s">
        <v>262</v>
      </c>
      <c r="AB4" s="95"/>
      <c r="AC4" s="225" t="s">
        <v>25</v>
      </c>
      <c r="AD4" s="225"/>
      <c r="AE4" s="21" t="s">
        <v>92</v>
      </c>
      <c r="AF4" s="116">
        <f>COUNTA(B4:B153)+ROW($B$3)-3</f>
        <v>66</v>
      </c>
    </row>
    <row r="5" spans="1:32" ht="23.1" customHeight="1">
      <c r="A5" s="55">
        <v>2</v>
      </c>
      <c r="B5" s="73" t="s">
        <v>184</v>
      </c>
      <c r="C5" s="73" t="s">
        <v>32</v>
      </c>
      <c r="D5" s="73" t="s">
        <v>106</v>
      </c>
      <c r="E5" s="73" t="s">
        <v>183</v>
      </c>
      <c r="F5" s="73"/>
      <c r="G5" s="107"/>
      <c r="H5" s="107" t="s">
        <v>180</v>
      </c>
      <c r="I5" s="74">
        <v>1000000</v>
      </c>
      <c r="J5" s="75"/>
      <c r="K5" s="76"/>
      <c r="L5" s="77"/>
      <c r="M5" s="78"/>
      <c r="N5" s="79">
        <v>0.5</v>
      </c>
      <c r="O5" s="109">
        <f t="shared" ref="O5:O68" si="0">IF(C5="その他※対象外", 0, ROUNDDOWN(SUM(T5:U5) * 0.041 * IF(OR($D5="病院", $D5="有床診療所"), $N5, 0.5) * IF(H5="○", 0.5, 1), -3))</f>
        <v>10000</v>
      </c>
      <c r="P5" s="80">
        <v>120</v>
      </c>
      <c r="Q5" s="115">
        <f>IF(OR(ISERROR(INDEX(食材料費等!$B:$B,MATCH($D5,食材料費等!$A:$A,0))), P5=0, P5=""), 0, P5 * INDEX(食材料費等!$B:$B, MATCH($D5,食材料費等!$A:$A, 0)) * IF(H5="○", IF(OR($D5="病院",$D5="有床診療所"),3/5,0.5),1))</f>
        <v>655200</v>
      </c>
      <c r="R5" s="94" t="str">
        <f xml:space="preserve"> IF(ISNUMBER(MATCH(D5,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 0.5, 1), "")</f>
        <v/>
      </c>
      <c r="S5" s="114">
        <f t="shared" ref="S5:S68" si="1">SUM(O5,Q5,R5)</f>
        <v>665200</v>
      </c>
      <c r="T5" s="39">
        <f t="shared" ref="T5:T35" si="2">IF(AND($L5&lt;&gt;"",$M5&lt;&gt;""),$I5*$M5/$L5,IF($I5&lt;&gt;"",$I5,0))</f>
        <v>1000000</v>
      </c>
      <c r="U5" s="39">
        <f t="shared" ref="U5:U68" si="3">IF(AND($L5&lt;&gt;"",$M5&lt;&gt;""),SUM($J5:$K5)/1.041*6*$M5/$L5,IF(OR($I5=0,$I5=""),SUM($J5:$K5)/1.041*6,0))</f>
        <v>0</v>
      </c>
      <c r="V5" s="30" t="s">
        <v>74</v>
      </c>
      <c r="W5" s="31">
        <f>COUNTIFS($C:$C,$V5,$O:$O,"&gt;0")</f>
        <v>9</v>
      </c>
      <c r="X5" s="32">
        <f>SUMIF($C:$C,$V5,$O:$O)</f>
        <v>110000</v>
      </c>
      <c r="Y5" s="31">
        <f>COUNTIFS($C:$C,$V5,$Q:$Q,"&gt;0")</f>
        <v>2</v>
      </c>
      <c r="Z5" s="32">
        <f>SUMIF($C:$C,$V5,$Q:$Q)</f>
        <v>5205200</v>
      </c>
      <c r="AA5" s="96">
        <f>COUNTIFS($C:$C,$V5,$R:$R,"&gt;0")</f>
        <v>0</v>
      </c>
      <c r="AB5" s="32">
        <f>SUMIF($C:$C,$V5,$R:$R)</f>
        <v>0</v>
      </c>
      <c r="AC5" s="31">
        <f>COUNTIFS($C:$C,$V5,$S:$S,"&gt;0")</f>
        <v>9</v>
      </c>
      <c r="AD5" s="32">
        <f>SUMIF($C:$C,$V5,$S:$S)</f>
        <v>5315200</v>
      </c>
      <c r="AE5" s="14" t="s">
        <v>84</v>
      </c>
      <c r="AF5" s="15" t="str">
        <f>IF($AD$9=0,"",INDEX($V$5:$V$8,MATCH(MAX($AD$5:$AD$8),$AD$5:$AD$8,0)))</f>
        <v>介護施設等</v>
      </c>
    </row>
    <row r="6" spans="1:32" ht="23.1" customHeight="1">
      <c r="A6" s="55">
        <v>3</v>
      </c>
      <c r="B6" s="73" t="s">
        <v>185</v>
      </c>
      <c r="C6" s="73" t="s">
        <v>32</v>
      </c>
      <c r="D6" s="73" t="s">
        <v>79</v>
      </c>
      <c r="E6" s="73" t="s">
        <v>183</v>
      </c>
      <c r="F6" s="73"/>
      <c r="G6" s="107" t="s">
        <v>180</v>
      </c>
      <c r="H6" s="107"/>
      <c r="I6" s="74">
        <v>1200000</v>
      </c>
      <c r="J6" s="75"/>
      <c r="K6" s="76"/>
      <c r="L6" s="77"/>
      <c r="M6" s="78"/>
      <c r="N6" s="79"/>
      <c r="O6" s="109">
        <f t="shared" si="0"/>
        <v>24000</v>
      </c>
      <c r="P6" s="80"/>
      <c r="Q6" s="115">
        <f>IF(OR(ISERROR(INDEX(食材料費等!$B:$B,MATCH($D6,食材料費等!$A:$A,0))), P6=0, P6=""), 0, P6 * INDEX(食材料費等!$B:$B, MATCH($D6,食材料費等!$A:$A, 0)) * IF(H6="○", IF(OR($D6="病院",$D6="有床診療所"),3/5,0.5),1))</f>
        <v>0</v>
      </c>
      <c r="R6" s="94" t="str">
        <f xml:space="preserve"> IF(ISNUMBER(MATCH(D6,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 0.5, 1), "")</f>
        <v/>
      </c>
      <c r="S6" s="114">
        <f t="shared" si="1"/>
        <v>24000</v>
      </c>
      <c r="T6" s="39">
        <f t="shared" si="2"/>
        <v>1200000</v>
      </c>
      <c r="U6" s="39">
        <f t="shared" si="3"/>
        <v>0</v>
      </c>
      <c r="V6" s="33" t="s">
        <v>26</v>
      </c>
      <c r="W6" s="34">
        <f>COUNTIFS($C:$C,$V6,$O:$O,"&gt;0")</f>
        <v>26</v>
      </c>
      <c r="X6" s="35">
        <f>SUMIF($C:$C,$V6,$O:$O)</f>
        <v>239000</v>
      </c>
      <c r="Y6" s="34">
        <f>COUNTIFS($C:$C,$V6,$Q:$Q,"&gt;0")</f>
        <v>12</v>
      </c>
      <c r="Z6" s="35">
        <f>SUMIF($C:$C,$V6,$Q:$Q)</f>
        <v>5650000</v>
      </c>
      <c r="AA6" s="97">
        <f>COUNTIFS($C:$C,$V6,$R:$R,"&gt;0")</f>
        <v>8</v>
      </c>
      <c r="AB6" s="35">
        <f>SUMIF($C:$C,$V6,$R:$R)</f>
        <v>160000</v>
      </c>
      <c r="AC6" s="34">
        <f>COUNTIFS($C:$C,$V6,$S:$S,"&gt;0")</f>
        <v>26</v>
      </c>
      <c r="AD6" s="35">
        <f>SUMIF($C:$C,$V6,$S:$S)</f>
        <v>6049000</v>
      </c>
      <c r="AE6" s="14" t="s">
        <v>85</v>
      </c>
      <c r="AF6" s="29" t="str">
        <f>IF($AF$5="","",INDEX(プルダウン一覧!$G:$G,MATCH($AF$5,プルダウン一覧!$F:$F,0)))</f>
        <v>長寿福祉課</v>
      </c>
    </row>
    <row r="7" spans="1:32" ht="23.1" customHeight="1">
      <c r="A7" s="55">
        <v>4</v>
      </c>
      <c r="B7" s="73" t="s">
        <v>186</v>
      </c>
      <c r="C7" s="73" t="s">
        <v>32</v>
      </c>
      <c r="D7" s="73" t="s">
        <v>95</v>
      </c>
      <c r="E7" s="73" t="s">
        <v>183</v>
      </c>
      <c r="F7" s="73"/>
      <c r="G7" s="107"/>
      <c r="H7" s="107" t="s">
        <v>180</v>
      </c>
      <c r="I7" s="74">
        <v>600000</v>
      </c>
      <c r="J7" s="75"/>
      <c r="K7" s="76"/>
      <c r="L7" s="77"/>
      <c r="M7" s="78"/>
      <c r="N7" s="79"/>
      <c r="O7" s="109">
        <f t="shared" si="0"/>
        <v>6000</v>
      </c>
      <c r="P7" s="80"/>
      <c r="Q7" s="115">
        <f>IF(OR(ISERROR(INDEX(食材料費等!$B:$B,MATCH($D7,食材料費等!$A:$A,0))), P7=0, P7=""), 0, P7 * INDEX(食材料費等!$B:$B, MATCH($D7,食材料費等!$A:$A, 0)) * IF(H7="○", IF(OR($D7="病院",$D7="有床診療所"),3/5,0.5),1))</f>
        <v>0</v>
      </c>
      <c r="R7" s="94" t="str">
        <f xml:space="preserve"> IF(ISNUMBER(MATCH(D7,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 0.5, 1), "")</f>
        <v/>
      </c>
      <c r="S7" s="114">
        <f t="shared" si="1"/>
        <v>6000</v>
      </c>
      <c r="T7" s="39">
        <f t="shared" si="2"/>
        <v>600000</v>
      </c>
      <c r="U7" s="39">
        <f t="shared" si="3"/>
        <v>0</v>
      </c>
      <c r="V7" s="33" t="s">
        <v>29</v>
      </c>
      <c r="W7" s="34">
        <f>COUNTIFS($C:$C,$V7,$O:$O,"&gt;0")</f>
        <v>22</v>
      </c>
      <c r="X7" s="35">
        <f>SUMIF($C:$C,$V7,$O:$O)</f>
        <v>333000</v>
      </c>
      <c r="Y7" s="34">
        <f>COUNTIFS($C:$C,$V7,$Q:$Q,"&gt;0")</f>
        <v>2</v>
      </c>
      <c r="Z7" s="35">
        <f>SUMIF($C:$C,$V7,$Q:$Q)</f>
        <v>800000</v>
      </c>
      <c r="AA7" s="97">
        <f>COUNTIFS($C:$C,$V7,$R:$R,"&gt;0")</f>
        <v>7</v>
      </c>
      <c r="AB7" s="35">
        <f>SUMIF($C:$C,$V7,$R:$R)</f>
        <v>140000</v>
      </c>
      <c r="AC7" s="34">
        <f>COUNTIFS($C:$C,$V7,$S:$S,"&gt;0")</f>
        <v>22</v>
      </c>
      <c r="AD7" s="35">
        <f>SUMIF($C:$C,$V7,$S:$S)</f>
        <v>1273000</v>
      </c>
      <c r="AE7" s="22"/>
    </row>
    <row r="8" spans="1:32" ht="23.1" customHeight="1">
      <c r="A8" s="55">
        <v>5</v>
      </c>
      <c r="B8" s="73" t="s">
        <v>187</v>
      </c>
      <c r="C8" s="73" t="s">
        <v>32</v>
      </c>
      <c r="D8" s="73" t="s">
        <v>70</v>
      </c>
      <c r="E8" s="73" t="s">
        <v>183</v>
      </c>
      <c r="F8" s="73"/>
      <c r="G8" s="107" t="s">
        <v>180</v>
      </c>
      <c r="H8" s="107"/>
      <c r="I8" s="74">
        <v>500000</v>
      </c>
      <c r="J8" s="75"/>
      <c r="K8" s="76"/>
      <c r="L8" s="77">
        <v>500</v>
      </c>
      <c r="M8" s="78">
        <v>50</v>
      </c>
      <c r="N8" s="79"/>
      <c r="O8" s="109">
        <f>IF(C8="その他※対象外", 0, ROUNDDOWN(SUM(T8:U8) * 0.041 * IF(OR($D8="病院", $D8="有床診療所"), $N8, 0.5) * IF(H8="○", 0.5, 1), -3))</f>
        <v>1000</v>
      </c>
      <c r="P8" s="80"/>
      <c r="Q8" s="115">
        <f>IF(OR(ISERROR(INDEX(食材料費等!$B:$B,MATCH($D8,食材料費等!$A:$A,0))), P8=0, P8=""), 0, P8 * INDEX(食材料費等!$B:$B, MATCH($D8,食材料費等!$A:$A, 0)) * IF(H8="○", IF(OR($D8="病院",$D8="有床診療所"),3/5,0.5),1))</f>
        <v>0</v>
      </c>
      <c r="R8" s="94" t="str">
        <f xml:space="preserve"> IF(ISNUMBER(MATCH(D8,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 0.5, 1), "")</f>
        <v/>
      </c>
      <c r="S8" s="114">
        <f t="shared" si="1"/>
        <v>1000</v>
      </c>
      <c r="T8" s="39">
        <f t="shared" si="2"/>
        <v>50000</v>
      </c>
      <c r="U8" s="39">
        <f t="shared" si="3"/>
        <v>0</v>
      </c>
      <c r="V8" s="36" t="s">
        <v>28</v>
      </c>
      <c r="W8" s="37">
        <f>COUNTIFS($C:$C,$V8,$O:$O,"&gt;0")</f>
        <v>7</v>
      </c>
      <c r="X8" s="38">
        <f>SUMIF($C:$C,$V8,$O:$O)</f>
        <v>30000</v>
      </c>
      <c r="Y8" s="37">
        <f>COUNTIFS($C:$C,$V8,$Q:$Q,"&gt;0")</f>
        <v>7</v>
      </c>
      <c r="Z8" s="38">
        <f>SUMIF($C:$C,$V8,$Q:$Q)</f>
        <v>420000</v>
      </c>
      <c r="AA8" s="98">
        <f>COUNTIFS($C:$C,$V8,$R:$R,"&gt;0")</f>
        <v>0</v>
      </c>
      <c r="AB8" s="99">
        <f>SUMIF($C:$C,$V8,$R:$R)</f>
        <v>0</v>
      </c>
      <c r="AC8" s="37">
        <f>COUNTIFS($C:$C,$V8,$S:$S,"&gt;0")</f>
        <v>7</v>
      </c>
      <c r="AD8" s="38">
        <f>SUMIF($C:$C,$V8,$S:$S)</f>
        <v>450000</v>
      </c>
    </row>
    <row r="9" spans="1:32" ht="23.1" customHeight="1">
      <c r="A9" s="55">
        <v>6</v>
      </c>
      <c r="B9" s="73" t="s">
        <v>187</v>
      </c>
      <c r="C9" s="73" t="s">
        <v>105</v>
      </c>
      <c r="D9" s="73"/>
      <c r="E9" s="73" t="s">
        <v>183</v>
      </c>
      <c r="F9" s="73"/>
      <c r="G9" s="107" t="s">
        <v>180</v>
      </c>
      <c r="H9" s="107"/>
      <c r="I9" s="74">
        <v>500000</v>
      </c>
      <c r="J9" s="75"/>
      <c r="K9" s="76"/>
      <c r="L9" s="77">
        <v>500</v>
      </c>
      <c r="M9" s="78">
        <v>450</v>
      </c>
      <c r="N9" s="79"/>
      <c r="O9" s="109">
        <f t="shared" si="0"/>
        <v>0</v>
      </c>
      <c r="P9" s="80"/>
      <c r="Q9" s="115">
        <f>IF(OR(ISERROR(INDEX(食材料費等!$B:$B,MATCH($D9,食材料費等!$A:$A,0))), P9=0, P9=""), 0, P9 * INDEX(食材料費等!$B:$B, MATCH($D9,食材料費等!$A:$A, 0)) * IF(H9="○", IF(OR($D9="病院",$D9="有床診療所"),3/5,0.5),1))</f>
        <v>0</v>
      </c>
      <c r="R9" s="94" t="str">
        <f xml:space="preserve"> IF(ISNUMBER(MATCH(D9,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 0.5, 1), "")</f>
        <v/>
      </c>
      <c r="S9" s="114">
        <f t="shared" si="1"/>
        <v>0</v>
      </c>
      <c r="T9" s="39">
        <f t="shared" si="2"/>
        <v>450000</v>
      </c>
      <c r="U9" s="39">
        <f t="shared" si="3"/>
        <v>0</v>
      </c>
      <c r="V9" s="23" t="s">
        <v>14</v>
      </c>
      <c r="W9" s="24">
        <f t="shared" ref="W9:AD9" si="4">SUM(W5:W8)</f>
        <v>64</v>
      </c>
      <c r="X9" s="25">
        <f t="shared" si="4"/>
        <v>712000</v>
      </c>
      <c r="Y9" s="24">
        <f t="shared" si="4"/>
        <v>23</v>
      </c>
      <c r="Z9" s="25">
        <f t="shared" si="4"/>
        <v>12075200</v>
      </c>
      <c r="AA9" s="102">
        <f>SUM(AA5:AA8)</f>
        <v>15</v>
      </c>
      <c r="AB9" s="103">
        <f>SUM(AB5:AB8)</f>
        <v>300000</v>
      </c>
      <c r="AC9" s="24">
        <f t="shared" si="4"/>
        <v>64</v>
      </c>
      <c r="AD9" s="25">
        <f t="shared" si="4"/>
        <v>13087200</v>
      </c>
    </row>
    <row r="10" spans="1:32" ht="23.1" customHeight="1">
      <c r="A10" s="55">
        <v>7</v>
      </c>
      <c r="B10" s="73" t="s">
        <v>188</v>
      </c>
      <c r="C10" s="73" t="s">
        <v>32</v>
      </c>
      <c r="D10" s="73" t="s">
        <v>71</v>
      </c>
      <c r="E10" s="73" t="s">
        <v>183</v>
      </c>
      <c r="F10" s="73"/>
      <c r="G10" s="107"/>
      <c r="H10" s="107" t="s">
        <v>180</v>
      </c>
      <c r="I10" s="74">
        <v>240000</v>
      </c>
      <c r="J10" s="75"/>
      <c r="K10" s="76"/>
      <c r="L10" s="77"/>
      <c r="M10" s="78"/>
      <c r="N10" s="79"/>
      <c r="O10" s="109">
        <f t="shared" si="0"/>
        <v>2000</v>
      </c>
      <c r="P10" s="80"/>
      <c r="Q10" s="115">
        <f>IF(OR(ISERROR(INDEX(食材料費等!$B:$B,MATCH($D10,食材料費等!$A:$A,0))), P10=0, P10=""), 0, P10 * INDEX(食材料費等!$B:$B, MATCH($D10,食材料費等!$A:$A, 0)) * IF(H10="○", IF(OR($D10="病院",$D10="有床診療所"),3/5,0.5),1))</f>
        <v>0</v>
      </c>
      <c r="R10" s="94" t="str">
        <f xml:space="preserve"> IF(ISNUMBER(MATCH(D10,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 0.5, 1), "")</f>
        <v/>
      </c>
      <c r="S10" s="114">
        <f t="shared" si="1"/>
        <v>2000</v>
      </c>
      <c r="T10" s="39">
        <f t="shared" si="2"/>
        <v>240000</v>
      </c>
      <c r="U10" s="39">
        <f t="shared" si="3"/>
        <v>0</v>
      </c>
      <c r="V10" s="30" t="s">
        <v>80</v>
      </c>
      <c r="W10" s="31">
        <f t="shared" ref="W10:W40" si="5">COUNTIFS($D:$D,$V10,$O:$O,"&gt;0")</f>
        <v>1</v>
      </c>
      <c r="X10" s="32">
        <f t="shared" ref="X10:X40" si="6">SUMIF($D:$D,$V10,$O:$O)</f>
        <v>54000</v>
      </c>
      <c r="Y10" s="31">
        <f t="shared" ref="Y10:Y40" si="7">COUNTIFS($D:$D,$V10,$Q:$Q,"&gt;0")</f>
        <v>1</v>
      </c>
      <c r="Z10" s="32">
        <f t="shared" ref="Z10:Z40" si="8">SUMIF($D:$D,$V10,$Q:$Q)</f>
        <v>4550000</v>
      </c>
      <c r="AA10" s="100">
        <f t="shared" ref="AA10:AA40" si="9">COUNTIFS($D:$D,$V10,$R:$R,"&gt;0")</f>
        <v>0</v>
      </c>
      <c r="AB10" s="101">
        <f t="shared" ref="AB10:AB40" si="10">SUMIF($D:$D,$V10,$R:$R)</f>
        <v>0</v>
      </c>
      <c r="AC10" s="31">
        <f t="shared" ref="AC10:AC40" si="11">COUNTIFS($D:$D,$V10,$S:$S,"&gt;0")</f>
        <v>1</v>
      </c>
      <c r="AD10" s="32">
        <f t="shared" ref="AD10:AD40" si="12">SUMIF($D:$D,$V10,$S:$S)</f>
        <v>4604000</v>
      </c>
    </row>
    <row r="11" spans="1:32" ht="23.1" customHeight="1">
      <c r="A11" s="55">
        <v>8</v>
      </c>
      <c r="B11" s="73" t="s">
        <v>240</v>
      </c>
      <c r="C11" s="73" t="s">
        <v>32</v>
      </c>
      <c r="D11" s="73" t="s">
        <v>82</v>
      </c>
      <c r="E11" s="73" t="s">
        <v>183</v>
      </c>
      <c r="F11" s="73"/>
      <c r="G11" s="107" t="s">
        <v>180</v>
      </c>
      <c r="H11" s="107"/>
      <c r="I11" s="74"/>
      <c r="J11" s="75">
        <v>40000</v>
      </c>
      <c r="K11" s="76">
        <v>37000</v>
      </c>
      <c r="L11" s="77"/>
      <c r="M11" s="78"/>
      <c r="N11" s="79"/>
      <c r="O11" s="109">
        <f t="shared" si="0"/>
        <v>9000</v>
      </c>
      <c r="P11" s="80"/>
      <c r="Q11" s="115">
        <f>IF(OR(ISERROR(INDEX(食材料費等!$B:$B,MATCH($D11,食材料費等!$A:$A,0))), P11=0, P11=""), 0, P11 * INDEX(食材料費等!$B:$B, MATCH($D11,食材料費等!$A:$A, 0)) * IF(H11="○", IF(OR($D11="病院",$D11="有床診療所"),3/5,0.5),1))</f>
        <v>0</v>
      </c>
      <c r="R11" s="94" t="str">
        <f xml:space="preserve"> IF(ISNUMBER(MATCH(D11,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 0.5, 1), "")</f>
        <v/>
      </c>
      <c r="S11" s="114">
        <f t="shared" si="1"/>
        <v>9000</v>
      </c>
      <c r="T11" s="39">
        <f t="shared" si="2"/>
        <v>0</v>
      </c>
      <c r="U11" s="39">
        <f t="shared" si="3"/>
        <v>443804.03458213259</v>
      </c>
      <c r="V11" s="33" t="s">
        <v>106</v>
      </c>
      <c r="W11" s="34">
        <f t="shared" si="5"/>
        <v>1</v>
      </c>
      <c r="X11" s="35">
        <f t="shared" si="6"/>
        <v>10000</v>
      </c>
      <c r="Y11" s="34">
        <f t="shared" si="7"/>
        <v>1</v>
      </c>
      <c r="Z11" s="35">
        <f t="shared" si="8"/>
        <v>655200</v>
      </c>
      <c r="AA11" s="34">
        <f t="shared" si="9"/>
        <v>0</v>
      </c>
      <c r="AB11" s="35">
        <f t="shared" si="10"/>
        <v>0</v>
      </c>
      <c r="AC11" s="34">
        <f t="shared" si="11"/>
        <v>1</v>
      </c>
      <c r="AD11" s="35">
        <f t="shared" si="12"/>
        <v>665200</v>
      </c>
    </row>
    <row r="12" spans="1:32" ht="23.1" customHeight="1">
      <c r="A12" s="55">
        <v>9</v>
      </c>
      <c r="B12" s="73" t="s">
        <v>189</v>
      </c>
      <c r="C12" s="73" t="s">
        <v>32</v>
      </c>
      <c r="D12" s="73" t="s">
        <v>69</v>
      </c>
      <c r="E12" s="73" t="s">
        <v>183</v>
      </c>
      <c r="F12" s="73"/>
      <c r="G12" s="107" t="s">
        <v>180</v>
      </c>
      <c r="H12" s="107"/>
      <c r="I12" s="74">
        <v>120000</v>
      </c>
      <c r="J12" s="75"/>
      <c r="K12" s="76"/>
      <c r="L12" s="77"/>
      <c r="M12" s="78"/>
      <c r="N12" s="79"/>
      <c r="O12" s="109">
        <f t="shared" si="0"/>
        <v>2000</v>
      </c>
      <c r="P12" s="80"/>
      <c r="Q12" s="115">
        <f>IF(OR(ISERROR(INDEX(食材料費等!$B:$B,MATCH($D12,食材料費等!$A:$A,0))), P12=0, P12=""), 0, P12 * INDEX(食材料費等!$B:$B, MATCH($D12,食材料費等!$A:$A, 0)) * IF(H12="○", IF(OR($D12="病院",$D12="有床診療所"),3/5,0.5),1))</f>
        <v>0</v>
      </c>
      <c r="R12" s="94" t="str">
        <f xml:space="preserve"> IF(ISNUMBER(MATCH(D12,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 0.5, 1), "")</f>
        <v/>
      </c>
      <c r="S12" s="114">
        <f t="shared" si="1"/>
        <v>2000</v>
      </c>
      <c r="T12" s="39">
        <f t="shared" si="2"/>
        <v>120000</v>
      </c>
      <c r="U12" s="39">
        <f t="shared" si="3"/>
        <v>0</v>
      </c>
      <c r="V12" s="33" t="s">
        <v>79</v>
      </c>
      <c r="W12" s="34">
        <f t="shared" si="5"/>
        <v>1</v>
      </c>
      <c r="X12" s="35">
        <f t="shared" si="6"/>
        <v>24000</v>
      </c>
      <c r="Y12" s="34">
        <f t="shared" si="7"/>
        <v>0</v>
      </c>
      <c r="Z12" s="35">
        <f t="shared" si="8"/>
        <v>0</v>
      </c>
      <c r="AA12" s="34">
        <f t="shared" si="9"/>
        <v>0</v>
      </c>
      <c r="AB12" s="35">
        <f t="shared" si="10"/>
        <v>0</v>
      </c>
      <c r="AC12" s="34">
        <f t="shared" si="11"/>
        <v>1</v>
      </c>
      <c r="AD12" s="35">
        <f t="shared" si="12"/>
        <v>24000</v>
      </c>
    </row>
    <row r="13" spans="1:32" ht="23.1" customHeight="1">
      <c r="A13" s="55">
        <v>10</v>
      </c>
      <c r="B13" s="73" t="s">
        <v>190</v>
      </c>
      <c r="C13" s="73" t="s">
        <v>32</v>
      </c>
      <c r="D13" s="73" t="s">
        <v>82</v>
      </c>
      <c r="E13" s="73" t="s">
        <v>183</v>
      </c>
      <c r="F13" s="73"/>
      <c r="G13" s="107" t="s">
        <v>180</v>
      </c>
      <c r="H13" s="107"/>
      <c r="I13" s="74">
        <v>120000</v>
      </c>
      <c r="J13" s="75"/>
      <c r="K13" s="76"/>
      <c r="L13" s="77"/>
      <c r="M13" s="78"/>
      <c r="N13" s="79"/>
      <c r="O13" s="109">
        <f t="shared" si="0"/>
        <v>2000</v>
      </c>
      <c r="P13" s="80"/>
      <c r="Q13" s="115">
        <f>IF(OR(ISERROR(INDEX(食材料費等!$B:$B,MATCH($D13,食材料費等!$A:$A,0))), P13=0, P13=""), 0, P13 * INDEX(食材料費等!$B:$B, MATCH($D13,食材料費等!$A:$A, 0)) * IF(H13="○", IF(OR($D13="病院",$D13="有床診療所"),3/5,0.5),1))</f>
        <v>0</v>
      </c>
      <c r="R13" s="94" t="str">
        <f xml:space="preserve"> IF(ISNUMBER(MATCH(D13,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 0.5, 1), "")</f>
        <v/>
      </c>
      <c r="S13" s="114">
        <f t="shared" si="1"/>
        <v>2000</v>
      </c>
      <c r="T13" s="39">
        <f t="shared" si="2"/>
        <v>120000</v>
      </c>
      <c r="U13" s="39">
        <f t="shared" si="3"/>
        <v>0</v>
      </c>
      <c r="V13" s="33" t="s">
        <v>95</v>
      </c>
      <c r="W13" s="34">
        <f t="shared" si="5"/>
        <v>1</v>
      </c>
      <c r="X13" s="35">
        <f t="shared" si="6"/>
        <v>6000</v>
      </c>
      <c r="Y13" s="34">
        <f t="shared" si="7"/>
        <v>0</v>
      </c>
      <c r="Z13" s="35">
        <f t="shared" si="8"/>
        <v>0</v>
      </c>
      <c r="AA13" s="34">
        <f t="shared" si="9"/>
        <v>0</v>
      </c>
      <c r="AB13" s="35">
        <f t="shared" si="10"/>
        <v>0</v>
      </c>
      <c r="AC13" s="34">
        <f t="shared" si="11"/>
        <v>1</v>
      </c>
      <c r="AD13" s="35">
        <f t="shared" si="12"/>
        <v>6000</v>
      </c>
    </row>
    <row r="14" spans="1:32" ht="23.1" customHeight="1">
      <c r="A14" s="55">
        <v>11</v>
      </c>
      <c r="B14" s="73" t="s">
        <v>191</v>
      </c>
      <c r="C14" s="73" t="s">
        <v>26</v>
      </c>
      <c r="D14" s="73" t="s">
        <v>36</v>
      </c>
      <c r="E14" s="73" t="s">
        <v>183</v>
      </c>
      <c r="F14" s="73" t="s">
        <v>192</v>
      </c>
      <c r="G14" s="107"/>
      <c r="H14" s="107" t="s">
        <v>180</v>
      </c>
      <c r="I14" s="74">
        <v>1000000</v>
      </c>
      <c r="J14" s="75"/>
      <c r="K14" s="76"/>
      <c r="L14" s="77"/>
      <c r="M14" s="78"/>
      <c r="N14" s="79"/>
      <c r="O14" s="109">
        <f t="shared" si="0"/>
        <v>10000</v>
      </c>
      <c r="P14" s="80">
        <v>100</v>
      </c>
      <c r="Q14" s="115">
        <f>IF(OR(ISERROR(INDEX(食材料費等!$B:$B,MATCH($D14,食材料費等!$A:$A,0))), P14=0, P14=""), 0, P14 * INDEX(食材料費等!$B:$B, MATCH($D14,食材料費等!$A:$A, 0)) * IF(H14="○", IF(OR($D14="病院",$D14="有床診療所"),3/5,0.5),1))</f>
        <v>500000</v>
      </c>
      <c r="R14" s="94" t="str">
        <f xml:space="preserve"> IF(ISNUMBER(MATCH(D14,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 0.5, 1), "")</f>
        <v/>
      </c>
      <c r="S14" s="114">
        <f t="shared" si="1"/>
        <v>510000</v>
      </c>
      <c r="T14" s="39">
        <f t="shared" si="2"/>
        <v>1000000</v>
      </c>
      <c r="U14" s="39">
        <f t="shared" si="3"/>
        <v>0</v>
      </c>
      <c r="V14" s="33" t="s">
        <v>70</v>
      </c>
      <c r="W14" s="34">
        <f t="shared" si="5"/>
        <v>1</v>
      </c>
      <c r="X14" s="35">
        <f t="shared" si="6"/>
        <v>1000</v>
      </c>
      <c r="Y14" s="34">
        <f t="shared" si="7"/>
        <v>0</v>
      </c>
      <c r="Z14" s="35">
        <f t="shared" si="8"/>
        <v>0</v>
      </c>
      <c r="AA14" s="34">
        <f t="shared" si="9"/>
        <v>0</v>
      </c>
      <c r="AB14" s="35">
        <f t="shared" si="10"/>
        <v>0</v>
      </c>
      <c r="AC14" s="34">
        <f t="shared" si="11"/>
        <v>1</v>
      </c>
      <c r="AD14" s="35">
        <f t="shared" si="12"/>
        <v>1000</v>
      </c>
    </row>
    <row r="15" spans="1:32" ht="23.1" customHeight="1">
      <c r="A15" s="55">
        <v>12</v>
      </c>
      <c r="B15" s="73" t="s">
        <v>193</v>
      </c>
      <c r="C15" s="73" t="s">
        <v>26</v>
      </c>
      <c r="D15" s="73" t="s">
        <v>37</v>
      </c>
      <c r="E15" s="73" t="s">
        <v>183</v>
      </c>
      <c r="F15" s="73" t="s">
        <v>192</v>
      </c>
      <c r="G15" s="107" t="s">
        <v>180</v>
      </c>
      <c r="H15" s="107"/>
      <c r="I15" s="74">
        <v>1000000</v>
      </c>
      <c r="J15" s="75"/>
      <c r="K15" s="76"/>
      <c r="L15" s="77"/>
      <c r="M15" s="78"/>
      <c r="N15" s="79"/>
      <c r="O15" s="109">
        <f t="shared" si="0"/>
        <v>20000</v>
      </c>
      <c r="P15" s="80">
        <v>50</v>
      </c>
      <c r="Q15" s="115">
        <f>IF(OR(ISERROR(INDEX(食材料費等!$B:$B,MATCH($D15,食材料費等!$A:$A,0))), P15=0, P15=""), 0, P15 * INDEX(食材料費等!$B:$B, MATCH($D15,食材料費等!$A:$A, 0)) * IF(H15="○", IF(OR($D15="病院",$D15="有床診療所"),3/5,0.5),1))</f>
        <v>500000</v>
      </c>
      <c r="R15" s="94" t="str">
        <f xml:space="preserve"> IF(ISNUMBER(MATCH(D15,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 0.5, 1), "")</f>
        <v/>
      </c>
      <c r="S15" s="114">
        <f t="shared" si="1"/>
        <v>520000</v>
      </c>
      <c r="T15" s="39">
        <f t="shared" si="2"/>
        <v>1000000</v>
      </c>
      <c r="U15" s="39">
        <f t="shared" si="3"/>
        <v>0</v>
      </c>
      <c r="V15" s="33" t="s">
        <v>71</v>
      </c>
      <c r="W15" s="34">
        <f t="shared" si="5"/>
        <v>1</v>
      </c>
      <c r="X15" s="35">
        <f t="shared" si="6"/>
        <v>2000</v>
      </c>
      <c r="Y15" s="34">
        <f t="shared" si="7"/>
        <v>0</v>
      </c>
      <c r="Z15" s="35">
        <f t="shared" si="8"/>
        <v>0</v>
      </c>
      <c r="AA15" s="34">
        <f t="shared" si="9"/>
        <v>0</v>
      </c>
      <c r="AB15" s="35">
        <f t="shared" si="10"/>
        <v>0</v>
      </c>
      <c r="AC15" s="34">
        <f t="shared" si="11"/>
        <v>1</v>
      </c>
      <c r="AD15" s="35">
        <f t="shared" si="12"/>
        <v>2000</v>
      </c>
    </row>
    <row r="16" spans="1:32" ht="23.1" customHeight="1">
      <c r="A16" s="55">
        <v>13</v>
      </c>
      <c r="B16" s="73" t="s">
        <v>194</v>
      </c>
      <c r="C16" s="73" t="s">
        <v>26</v>
      </c>
      <c r="D16" s="73" t="s">
        <v>38</v>
      </c>
      <c r="E16" s="73" t="s">
        <v>183</v>
      </c>
      <c r="F16" s="73" t="s">
        <v>258</v>
      </c>
      <c r="G16" s="107" t="s">
        <v>180</v>
      </c>
      <c r="H16" s="107"/>
      <c r="I16" s="74">
        <v>500000</v>
      </c>
      <c r="J16" s="75"/>
      <c r="K16" s="76"/>
      <c r="L16" s="77"/>
      <c r="M16" s="78"/>
      <c r="N16" s="79"/>
      <c r="O16" s="109">
        <f t="shared" si="0"/>
        <v>10000</v>
      </c>
      <c r="P16" s="80">
        <v>30</v>
      </c>
      <c r="Q16" s="115">
        <f>IF(OR(ISERROR(INDEX(食材料費等!$B:$B,MATCH($D16,食材料費等!$A:$A,0))), P16=0, P16=""), 0, P16 * INDEX(食材料費等!$B:$B, MATCH($D16,食材料費等!$A:$A, 0)) * IF(H16="○", IF(OR($D16="病院",$D16="有床診療所"),3/5,0.5),1))</f>
        <v>300000</v>
      </c>
      <c r="R16" s="94" t="str">
        <f xml:space="preserve"> IF(ISNUMBER(MATCH(D16,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IF(H16="○", 0.5, 1), "")</f>
        <v/>
      </c>
      <c r="S16" s="114">
        <f t="shared" si="1"/>
        <v>310000</v>
      </c>
      <c r="T16" s="39">
        <f t="shared" si="2"/>
        <v>500000</v>
      </c>
      <c r="U16" s="39">
        <f t="shared" si="3"/>
        <v>0</v>
      </c>
      <c r="V16" s="33" t="s">
        <v>69</v>
      </c>
      <c r="W16" s="34">
        <f t="shared" si="5"/>
        <v>1</v>
      </c>
      <c r="X16" s="35">
        <f t="shared" si="6"/>
        <v>2000</v>
      </c>
      <c r="Y16" s="34">
        <f t="shared" si="7"/>
        <v>0</v>
      </c>
      <c r="Z16" s="35">
        <f t="shared" si="8"/>
        <v>0</v>
      </c>
      <c r="AA16" s="34">
        <f t="shared" si="9"/>
        <v>0</v>
      </c>
      <c r="AB16" s="35">
        <f t="shared" si="10"/>
        <v>0</v>
      </c>
      <c r="AC16" s="34">
        <f t="shared" si="11"/>
        <v>1</v>
      </c>
      <c r="AD16" s="35">
        <f t="shared" si="12"/>
        <v>2000</v>
      </c>
    </row>
    <row r="17" spans="1:30" ht="23.1" customHeight="1">
      <c r="A17" s="55">
        <v>14</v>
      </c>
      <c r="B17" s="73" t="s">
        <v>195</v>
      </c>
      <c r="C17" s="73" t="s">
        <v>26</v>
      </c>
      <c r="D17" s="73" t="s">
        <v>39</v>
      </c>
      <c r="E17" s="73" t="s">
        <v>183</v>
      </c>
      <c r="F17" s="73" t="s">
        <v>192</v>
      </c>
      <c r="G17" s="107"/>
      <c r="H17" s="107" t="s">
        <v>180</v>
      </c>
      <c r="I17" s="74"/>
      <c r="J17" s="75">
        <v>40000</v>
      </c>
      <c r="K17" s="76">
        <v>37000</v>
      </c>
      <c r="L17" s="77"/>
      <c r="M17" s="78"/>
      <c r="N17" s="79"/>
      <c r="O17" s="109">
        <f t="shared" si="0"/>
        <v>4000</v>
      </c>
      <c r="P17" s="80">
        <v>30</v>
      </c>
      <c r="Q17" s="115">
        <f>IF(OR(ISERROR(INDEX(食材料費等!$B:$B,MATCH($D17,食材料費等!$A:$A,0))), P17=0, P17=""), 0, P17 * INDEX(食材料費等!$B:$B, MATCH($D17,食材料費等!$A:$A, 0)) * IF(H17="○", IF(OR($D17="病院",$D17="有床診療所"),3/5,0.5),1))</f>
        <v>150000</v>
      </c>
      <c r="R17" s="94" t="str">
        <f xml:space="preserve"> IF(ISNUMBER(MATCH(D17,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IF(H17="○", 0.5, 1), "")</f>
        <v/>
      </c>
      <c r="S17" s="114">
        <f t="shared" si="1"/>
        <v>154000</v>
      </c>
      <c r="T17" s="39">
        <f t="shared" si="2"/>
        <v>0</v>
      </c>
      <c r="U17" s="39">
        <f t="shared" si="3"/>
        <v>443804.03458213259</v>
      </c>
      <c r="V17" s="33" t="s">
        <v>82</v>
      </c>
      <c r="W17" s="34">
        <f t="shared" si="5"/>
        <v>2</v>
      </c>
      <c r="X17" s="35">
        <f t="shared" si="6"/>
        <v>11000</v>
      </c>
      <c r="Y17" s="34">
        <f t="shared" si="7"/>
        <v>0</v>
      </c>
      <c r="Z17" s="35">
        <f t="shared" si="8"/>
        <v>0</v>
      </c>
      <c r="AA17" s="34">
        <f t="shared" si="9"/>
        <v>0</v>
      </c>
      <c r="AB17" s="35">
        <f t="shared" si="10"/>
        <v>0</v>
      </c>
      <c r="AC17" s="34">
        <f t="shared" si="11"/>
        <v>2</v>
      </c>
      <c r="AD17" s="35">
        <f t="shared" si="12"/>
        <v>11000</v>
      </c>
    </row>
    <row r="18" spans="1:30" ht="23.1" customHeight="1">
      <c r="A18" s="55">
        <v>15</v>
      </c>
      <c r="B18" s="73" t="s">
        <v>196</v>
      </c>
      <c r="C18" s="73" t="s">
        <v>26</v>
      </c>
      <c r="D18" s="73" t="s">
        <v>39</v>
      </c>
      <c r="E18" s="73" t="s">
        <v>183</v>
      </c>
      <c r="F18" s="73" t="s">
        <v>192</v>
      </c>
      <c r="G18" s="107" t="s">
        <v>180</v>
      </c>
      <c r="H18" s="107"/>
      <c r="I18" s="74">
        <v>120000</v>
      </c>
      <c r="J18" s="75"/>
      <c r="K18" s="76"/>
      <c r="L18" s="77"/>
      <c r="M18" s="78"/>
      <c r="N18" s="79"/>
      <c r="O18" s="109">
        <f t="shared" si="0"/>
        <v>2000</v>
      </c>
      <c r="P18" s="80">
        <v>100</v>
      </c>
      <c r="Q18" s="115">
        <f>IF(OR(ISERROR(INDEX(食材料費等!$B:$B,MATCH($D18,食材料費等!$A:$A,0))), P18=0, P18=""), 0, P18 * INDEX(食材料費等!$B:$B, MATCH($D18,食材料費等!$A:$A, 0)) * IF(H18="○", IF(OR($D18="病院",$D18="有床診療所"),3/5,0.5),1))</f>
        <v>1000000</v>
      </c>
      <c r="R18" s="94" t="str">
        <f xml:space="preserve"> IF(ISNUMBER(MATCH(D18,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IF(H18="○", 0.5, 1), "")</f>
        <v/>
      </c>
      <c r="S18" s="114">
        <f t="shared" si="1"/>
        <v>1002000</v>
      </c>
      <c r="T18" s="39">
        <f t="shared" si="2"/>
        <v>120000</v>
      </c>
      <c r="U18" s="39">
        <f t="shared" si="3"/>
        <v>0</v>
      </c>
      <c r="V18" s="30" t="s">
        <v>36</v>
      </c>
      <c r="W18" s="31">
        <f t="shared" si="5"/>
        <v>1</v>
      </c>
      <c r="X18" s="32">
        <f t="shared" si="6"/>
        <v>10000</v>
      </c>
      <c r="Y18" s="31">
        <f t="shared" si="7"/>
        <v>1</v>
      </c>
      <c r="Z18" s="32">
        <f t="shared" si="8"/>
        <v>500000</v>
      </c>
      <c r="AA18" s="31">
        <f t="shared" si="9"/>
        <v>0</v>
      </c>
      <c r="AB18" s="32">
        <f t="shared" si="10"/>
        <v>0</v>
      </c>
      <c r="AC18" s="31">
        <f t="shared" si="11"/>
        <v>1</v>
      </c>
      <c r="AD18" s="32">
        <f t="shared" si="12"/>
        <v>510000</v>
      </c>
    </row>
    <row r="19" spans="1:30" ht="23.1" customHeight="1">
      <c r="A19" s="55">
        <v>16</v>
      </c>
      <c r="B19" s="73" t="s">
        <v>197</v>
      </c>
      <c r="C19" s="73" t="s">
        <v>26</v>
      </c>
      <c r="D19" s="73" t="s">
        <v>40</v>
      </c>
      <c r="E19" s="73" t="s">
        <v>183</v>
      </c>
      <c r="F19" s="73" t="s">
        <v>192</v>
      </c>
      <c r="G19" s="107" t="s">
        <v>180</v>
      </c>
      <c r="H19" s="107"/>
      <c r="I19" s="74">
        <v>600000</v>
      </c>
      <c r="J19" s="75"/>
      <c r="K19" s="76"/>
      <c r="L19" s="77"/>
      <c r="M19" s="78"/>
      <c r="N19" s="79"/>
      <c r="O19" s="109">
        <f t="shared" si="0"/>
        <v>12000</v>
      </c>
      <c r="P19" s="80">
        <v>50</v>
      </c>
      <c r="Q19" s="115">
        <f>IF(OR(ISERROR(INDEX(食材料費等!$B:$B,MATCH($D19,食材料費等!$A:$A,0))), P19=0, P19=""), 0, P19 * INDEX(食材料費等!$B:$B, MATCH($D19,食材料費等!$A:$A, 0)) * IF(H19="○", IF(OR($D19="病院",$D19="有床診療所"),3/5,0.5),1))</f>
        <v>500000</v>
      </c>
      <c r="R19" s="94" t="str">
        <f xml:space="preserve"> IF(ISNUMBER(MATCH(D19,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IF(H19="○", 0.5, 1), "")</f>
        <v/>
      </c>
      <c r="S19" s="114">
        <f t="shared" si="1"/>
        <v>512000</v>
      </c>
      <c r="T19" s="39">
        <f t="shared" si="2"/>
        <v>600000</v>
      </c>
      <c r="U19" s="39">
        <f t="shared" si="3"/>
        <v>0</v>
      </c>
      <c r="V19" s="33" t="s">
        <v>37</v>
      </c>
      <c r="W19" s="34">
        <f t="shared" si="5"/>
        <v>1</v>
      </c>
      <c r="X19" s="35">
        <f t="shared" si="6"/>
        <v>20000</v>
      </c>
      <c r="Y19" s="34">
        <f t="shared" si="7"/>
        <v>1</v>
      </c>
      <c r="Z19" s="35">
        <f t="shared" si="8"/>
        <v>500000</v>
      </c>
      <c r="AA19" s="34">
        <f t="shared" si="9"/>
        <v>0</v>
      </c>
      <c r="AB19" s="35">
        <f t="shared" si="10"/>
        <v>0</v>
      </c>
      <c r="AC19" s="34">
        <f t="shared" si="11"/>
        <v>1</v>
      </c>
      <c r="AD19" s="35">
        <f t="shared" si="12"/>
        <v>520000</v>
      </c>
    </row>
    <row r="20" spans="1:30" ht="23.1" customHeight="1">
      <c r="A20" s="55">
        <v>17</v>
      </c>
      <c r="B20" s="73" t="s">
        <v>198</v>
      </c>
      <c r="C20" s="73" t="s">
        <v>26</v>
      </c>
      <c r="D20" s="73" t="s">
        <v>41</v>
      </c>
      <c r="E20" s="73" t="s">
        <v>183</v>
      </c>
      <c r="F20" s="73" t="s">
        <v>192</v>
      </c>
      <c r="G20" s="107" t="s">
        <v>180</v>
      </c>
      <c r="H20" s="107"/>
      <c r="I20" s="74">
        <v>240000</v>
      </c>
      <c r="J20" s="75"/>
      <c r="K20" s="76"/>
      <c r="L20" s="77"/>
      <c r="M20" s="78"/>
      <c r="N20" s="79"/>
      <c r="O20" s="109">
        <f t="shared" si="0"/>
        <v>4000</v>
      </c>
      <c r="P20" s="80">
        <v>30</v>
      </c>
      <c r="Q20" s="115">
        <f>IF(OR(ISERROR(INDEX(食材料費等!$B:$B,MATCH($D20,食材料費等!$A:$A,0))), P20=0, P20=""), 0, P20 * INDEX(食材料費等!$B:$B, MATCH($D20,食材料費等!$A:$A, 0)) * IF(H20="○", IF(OR($D20="病院",$D20="有床診療所"),3/5,0.5),1))</f>
        <v>300000</v>
      </c>
      <c r="R20" s="94" t="str">
        <f xml:space="preserve"> IF(ISNUMBER(MATCH(D20,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IF(H20="○", 0.5, 1), "")</f>
        <v/>
      </c>
      <c r="S20" s="114">
        <f t="shared" si="1"/>
        <v>304000</v>
      </c>
      <c r="T20" s="39">
        <f t="shared" si="2"/>
        <v>240000</v>
      </c>
      <c r="U20" s="39">
        <f t="shared" si="3"/>
        <v>0</v>
      </c>
      <c r="V20" s="33" t="s">
        <v>38</v>
      </c>
      <c r="W20" s="34">
        <f t="shared" si="5"/>
        <v>1</v>
      </c>
      <c r="X20" s="35">
        <f t="shared" si="6"/>
        <v>10000</v>
      </c>
      <c r="Y20" s="34">
        <f t="shared" si="7"/>
        <v>1</v>
      </c>
      <c r="Z20" s="35">
        <f t="shared" si="8"/>
        <v>300000</v>
      </c>
      <c r="AA20" s="34">
        <f t="shared" si="9"/>
        <v>0</v>
      </c>
      <c r="AB20" s="35">
        <f t="shared" si="10"/>
        <v>0</v>
      </c>
      <c r="AC20" s="34">
        <f t="shared" si="11"/>
        <v>1</v>
      </c>
      <c r="AD20" s="35">
        <f t="shared" si="12"/>
        <v>310000</v>
      </c>
    </row>
    <row r="21" spans="1:30" ht="23.1" customHeight="1">
      <c r="A21" s="55">
        <v>18</v>
      </c>
      <c r="B21" s="73" t="s">
        <v>199</v>
      </c>
      <c r="C21" s="73" t="s">
        <v>26</v>
      </c>
      <c r="D21" s="73" t="s">
        <v>42</v>
      </c>
      <c r="E21" s="73" t="s">
        <v>183</v>
      </c>
      <c r="F21" s="73" t="s">
        <v>192</v>
      </c>
      <c r="G21" s="107" t="s">
        <v>180</v>
      </c>
      <c r="H21" s="107"/>
      <c r="I21" s="74">
        <v>240000</v>
      </c>
      <c r="J21" s="75"/>
      <c r="K21" s="76"/>
      <c r="L21" s="77"/>
      <c r="M21" s="78"/>
      <c r="N21" s="79"/>
      <c r="O21" s="109">
        <f t="shared" si="0"/>
        <v>4000</v>
      </c>
      <c r="P21" s="80">
        <v>30</v>
      </c>
      <c r="Q21" s="115">
        <f>IF(OR(ISERROR(INDEX(食材料費等!$B:$B,MATCH($D21,食材料費等!$A:$A,0))), P21=0, P21=""), 0, P21 * INDEX(食材料費等!$B:$B, MATCH($D21,食材料費等!$A:$A, 0)) * IF(H21="○", IF(OR($D21="病院",$D21="有床診療所"),3/5,0.5),1))</f>
        <v>300000</v>
      </c>
      <c r="R21" s="94" t="str">
        <f xml:space="preserve"> IF(ISNUMBER(MATCH(D21,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IF(H21="○", 0.5, 1), "")</f>
        <v/>
      </c>
      <c r="S21" s="114">
        <f t="shared" si="1"/>
        <v>304000</v>
      </c>
      <c r="T21" s="39">
        <f t="shared" si="2"/>
        <v>240000</v>
      </c>
      <c r="U21" s="39">
        <f t="shared" si="3"/>
        <v>0</v>
      </c>
      <c r="V21" s="33" t="s">
        <v>39</v>
      </c>
      <c r="W21" s="34">
        <f t="shared" si="5"/>
        <v>2</v>
      </c>
      <c r="X21" s="35">
        <f t="shared" si="6"/>
        <v>6000</v>
      </c>
      <c r="Y21" s="34">
        <f t="shared" si="7"/>
        <v>2</v>
      </c>
      <c r="Z21" s="35">
        <f t="shared" si="8"/>
        <v>1150000</v>
      </c>
      <c r="AA21" s="34">
        <f t="shared" si="9"/>
        <v>0</v>
      </c>
      <c r="AB21" s="35">
        <f t="shared" si="10"/>
        <v>0</v>
      </c>
      <c r="AC21" s="34">
        <f t="shared" si="11"/>
        <v>2</v>
      </c>
      <c r="AD21" s="35">
        <f t="shared" si="12"/>
        <v>1156000</v>
      </c>
    </row>
    <row r="22" spans="1:30" ht="23.1" customHeight="1">
      <c r="A22" s="55">
        <v>19</v>
      </c>
      <c r="B22" s="73" t="s">
        <v>200</v>
      </c>
      <c r="C22" s="73" t="s">
        <v>26</v>
      </c>
      <c r="D22" s="73" t="s">
        <v>43</v>
      </c>
      <c r="E22" s="73" t="s">
        <v>183</v>
      </c>
      <c r="F22" s="73" t="s">
        <v>192</v>
      </c>
      <c r="G22" s="107" t="s">
        <v>180</v>
      </c>
      <c r="H22" s="107"/>
      <c r="I22" s="74">
        <v>500000</v>
      </c>
      <c r="J22" s="75"/>
      <c r="K22" s="76"/>
      <c r="L22" s="77"/>
      <c r="M22" s="78"/>
      <c r="N22" s="79"/>
      <c r="O22" s="109">
        <f t="shared" si="0"/>
        <v>10000</v>
      </c>
      <c r="P22" s="80">
        <v>100</v>
      </c>
      <c r="Q22" s="115">
        <f>IF(OR(ISERROR(INDEX(食材料費等!$B:$B,MATCH($D22,食材料費等!$A:$A,0))), P22=0, P22=""), 0, P22 * INDEX(食材料費等!$B:$B, MATCH($D22,食材料費等!$A:$A, 0)) * IF(H22="○", IF(OR($D22="病院",$D22="有床診療所"),3/5,0.5),1))</f>
        <v>1000000</v>
      </c>
      <c r="R22" s="94" t="str">
        <f xml:space="preserve"> IF(ISNUMBER(MATCH(D22,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IF(H22="○", 0.5, 1), "")</f>
        <v/>
      </c>
      <c r="S22" s="114">
        <f t="shared" si="1"/>
        <v>1010000</v>
      </c>
      <c r="T22" s="39">
        <f t="shared" si="2"/>
        <v>500000</v>
      </c>
      <c r="U22" s="39">
        <f t="shared" si="3"/>
        <v>0</v>
      </c>
      <c r="V22" s="33" t="s">
        <v>40</v>
      </c>
      <c r="W22" s="34">
        <f>COUNTIFS($D:$D,$V22,$O:$O,"&gt;0")</f>
        <v>1</v>
      </c>
      <c r="X22" s="35">
        <f>SUMIF($D:$D,$V22,$O:$O)</f>
        <v>12000</v>
      </c>
      <c r="Y22" s="34">
        <f t="shared" si="7"/>
        <v>1</v>
      </c>
      <c r="Z22" s="35">
        <f t="shared" si="8"/>
        <v>500000</v>
      </c>
      <c r="AA22" s="34">
        <f t="shared" si="9"/>
        <v>0</v>
      </c>
      <c r="AB22" s="35">
        <f t="shared" si="10"/>
        <v>0</v>
      </c>
      <c r="AC22" s="34">
        <f t="shared" si="11"/>
        <v>1</v>
      </c>
      <c r="AD22" s="35">
        <f t="shared" si="12"/>
        <v>512000</v>
      </c>
    </row>
    <row r="23" spans="1:30" ht="23.1" customHeight="1">
      <c r="A23" s="55">
        <v>20</v>
      </c>
      <c r="B23" s="73" t="s">
        <v>201</v>
      </c>
      <c r="C23" s="73" t="s">
        <v>26</v>
      </c>
      <c r="D23" s="73" t="s">
        <v>44</v>
      </c>
      <c r="E23" s="73" t="s">
        <v>183</v>
      </c>
      <c r="F23" s="73" t="s">
        <v>192</v>
      </c>
      <c r="G23" s="107" t="s">
        <v>180</v>
      </c>
      <c r="H23" s="107"/>
      <c r="I23" s="74">
        <v>500000</v>
      </c>
      <c r="J23" s="75"/>
      <c r="K23" s="76"/>
      <c r="L23" s="77"/>
      <c r="M23" s="78"/>
      <c r="N23" s="79"/>
      <c r="O23" s="109">
        <f t="shared" si="0"/>
        <v>10000</v>
      </c>
      <c r="P23" s="80">
        <v>50</v>
      </c>
      <c r="Q23" s="115">
        <f>IF(OR(ISERROR(INDEX(食材料費等!$B:$B,MATCH($D23,食材料費等!$A:$A,0))), P23=0, P23=""), 0, P23 * INDEX(食材料費等!$B:$B, MATCH($D23,食材料費等!$A:$A, 0)) * IF(H23="○", IF(OR($D23="病院",$D23="有床診療所"),3/5,0.5),1))</f>
        <v>500000</v>
      </c>
      <c r="R23" s="94" t="str">
        <f xml:space="preserve"> IF(ISNUMBER(MATCH(D23,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IF(H23="○", 0.5, 1), "")</f>
        <v/>
      </c>
      <c r="S23" s="114">
        <f t="shared" si="1"/>
        <v>510000</v>
      </c>
      <c r="T23" s="39">
        <f t="shared" si="2"/>
        <v>500000</v>
      </c>
      <c r="U23" s="39">
        <f t="shared" si="3"/>
        <v>0</v>
      </c>
      <c r="V23" s="33" t="s">
        <v>41</v>
      </c>
      <c r="W23" s="34">
        <f t="shared" si="5"/>
        <v>1</v>
      </c>
      <c r="X23" s="35">
        <f t="shared" si="6"/>
        <v>4000</v>
      </c>
      <c r="Y23" s="34">
        <f t="shared" si="7"/>
        <v>1</v>
      </c>
      <c r="Z23" s="35">
        <f t="shared" si="8"/>
        <v>300000</v>
      </c>
      <c r="AA23" s="34">
        <f t="shared" si="9"/>
        <v>0</v>
      </c>
      <c r="AB23" s="35">
        <f t="shared" si="10"/>
        <v>0</v>
      </c>
      <c r="AC23" s="34">
        <f t="shared" si="11"/>
        <v>1</v>
      </c>
      <c r="AD23" s="35">
        <f t="shared" si="12"/>
        <v>304000</v>
      </c>
    </row>
    <row r="24" spans="1:30" ht="23.1" customHeight="1">
      <c r="A24" s="55">
        <v>21</v>
      </c>
      <c r="B24" s="73" t="s">
        <v>202</v>
      </c>
      <c r="C24" s="73" t="s">
        <v>26</v>
      </c>
      <c r="D24" s="73" t="s">
        <v>45</v>
      </c>
      <c r="E24" s="73" t="s">
        <v>183</v>
      </c>
      <c r="F24" s="73" t="s">
        <v>192</v>
      </c>
      <c r="G24" s="107" t="s">
        <v>180</v>
      </c>
      <c r="H24" s="107"/>
      <c r="I24" s="74">
        <v>1000000</v>
      </c>
      <c r="J24" s="75"/>
      <c r="K24" s="76"/>
      <c r="L24" s="77"/>
      <c r="M24" s="78"/>
      <c r="N24" s="79"/>
      <c r="O24" s="109">
        <f t="shared" si="0"/>
        <v>20000</v>
      </c>
      <c r="P24" s="80">
        <v>30</v>
      </c>
      <c r="Q24" s="115">
        <f>IF(OR(ISERROR(INDEX(食材料費等!$B:$B,MATCH($D24,食材料費等!$A:$A,0))), P24=0, P24=""), 0, P24 * INDEX(食材料費等!$B:$B, MATCH($D24,食材料費等!$A:$A, 0)) * IF(H24="○", IF(OR($D24="病院",$D24="有床診療所"),3/5,0.5),1))</f>
        <v>300000</v>
      </c>
      <c r="R24" s="94" t="str">
        <f xml:space="preserve"> IF(ISNUMBER(MATCH(D24,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IF(H24="○", 0.5, 1), "")</f>
        <v/>
      </c>
      <c r="S24" s="114">
        <f t="shared" si="1"/>
        <v>320000</v>
      </c>
      <c r="T24" s="39">
        <f t="shared" si="2"/>
        <v>1000000</v>
      </c>
      <c r="U24" s="39">
        <f t="shared" si="3"/>
        <v>0</v>
      </c>
      <c r="V24" s="33" t="s">
        <v>42</v>
      </c>
      <c r="W24" s="34">
        <f t="shared" si="5"/>
        <v>1</v>
      </c>
      <c r="X24" s="35">
        <f t="shared" si="6"/>
        <v>4000</v>
      </c>
      <c r="Y24" s="34">
        <f t="shared" si="7"/>
        <v>1</v>
      </c>
      <c r="Z24" s="35">
        <f t="shared" si="8"/>
        <v>300000</v>
      </c>
      <c r="AA24" s="34">
        <f t="shared" si="9"/>
        <v>0</v>
      </c>
      <c r="AB24" s="35">
        <f t="shared" si="10"/>
        <v>0</v>
      </c>
      <c r="AC24" s="34">
        <f t="shared" si="11"/>
        <v>1</v>
      </c>
      <c r="AD24" s="35">
        <f t="shared" si="12"/>
        <v>304000</v>
      </c>
    </row>
    <row r="25" spans="1:30" ht="23.1" customHeight="1">
      <c r="A25" s="55">
        <v>22</v>
      </c>
      <c r="B25" s="73" t="s">
        <v>203</v>
      </c>
      <c r="C25" s="73" t="s">
        <v>26</v>
      </c>
      <c r="D25" s="73" t="s">
        <v>46</v>
      </c>
      <c r="E25" s="73" t="s">
        <v>183</v>
      </c>
      <c r="F25" s="73" t="s">
        <v>192</v>
      </c>
      <c r="G25" s="107" t="s">
        <v>180</v>
      </c>
      <c r="H25" s="107"/>
      <c r="I25" s="74">
        <v>1000000</v>
      </c>
      <c r="J25" s="75"/>
      <c r="K25" s="76"/>
      <c r="L25" s="77"/>
      <c r="M25" s="78"/>
      <c r="N25" s="79"/>
      <c r="O25" s="109">
        <f t="shared" si="0"/>
        <v>20000</v>
      </c>
      <c r="P25" s="80">
        <v>30</v>
      </c>
      <c r="Q25" s="115">
        <f>IF(OR(ISERROR(INDEX(食材料費等!$B:$B,MATCH($D25,食材料費等!$A:$A,0))), P25=0, P25=""), 0, P25 * INDEX(食材料費等!$B:$B, MATCH($D25,食材料費等!$A:$A, 0)) * IF(H25="○", IF(OR($D25="病院",$D25="有床診療所"),3/5,0.5),1))</f>
        <v>300000</v>
      </c>
      <c r="R25" s="94" t="str">
        <f xml:space="preserve"> IF(ISNUMBER(MATCH(D25,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IF(H25="○", 0.5, 1), "")</f>
        <v/>
      </c>
      <c r="S25" s="114">
        <f t="shared" si="1"/>
        <v>320000</v>
      </c>
      <c r="T25" s="39">
        <f t="shared" si="2"/>
        <v>1000000</v>
      </c>
      <c r="U25" s="39">
        <f t="shared" si="3"/>
        <v>0</v>
      </c>
      <c r="V25" s="33" t="s">
        <v>43</v>
      </c>
      <c r="W25" s="34">
        <f t="shared" si="5"/>
        <v>1</v>
      </c>
      <c r="X25" s="35">
        <f t="shared" si="6"/>
        <v>10000</v>
      </c>
      <c r="Y25" s="34">
        <f t="shared" si="7"/>
        <v>1</v>
      </c>
      <c r="Z25" s="35">
        <f t="shared" si="8"/>
        <v>1000000</v>
      </c>
      <c r="AA25" s="34">
        <f t="shared" si="9"/>
        <v>0</v>
      </c>
      <c r="AB25" s="35">
        <f t="shared" si="10"/>
        <v>0</v>
      </c>
      <c r="AC25" s="34">
        <f t="shared" si="11"/>
        <v>1</v>
      </c>
      <c r="AD25" s="35">
        <f t="shared" si="12"/>
        <v>1010000</v>
      </c>
    </row>
    <row r="26" spans="1:30" ht="23.1" customHeight="1">
      <c r="A26" s="55">
        <v>23</v>
      </c>
      <c r="B26" s="73" t="s">
        <v>204</v>
      </c>
      <c r="C26" s="73" t="s">
        <v>26</v>
      </c>
      <c r="D26" s="73" t="s">
        <v>47</v>
      </c>
      <c r="E26" s="73" t="s">
        <v>183</v>
      </c>
      <c r="F26" s="73" t="s">
        <v>192</v>
      </c>
      <c r="G26" s="107" t="s">
        <v>180</v>
      </c>
      <c r="H26" s="107"/>
      <c r="I26" s="74">
        <v>240000</v>
      </c>
      <c r="J26" s="75"/>
      <c r="K26" s="76"/>
      <c r="L26" s="77"/>
      <c r="M26" s="78"/>
      <c r="N26" s="79"/>
      <c r="O26" s="109">
        <f t="shared" si="0"/>
        <v>4000</v>
      </c>
      <c r="P26" s="80"/>
      <c r="Q26" s="115">
        <f>IF(OR(ISERROR(INDEX(食材料費等!$B:$B,MATCH($D26,食材料費等!$A:$A,0))), P26=0, P26=""), 0, P26 * INDEX(食材料費等!$B:$B, MATCH($D26,食材料費等!$A:$A, 0)) * IF(H26="○", IF(OR($D26="病院",$D26="有床診療所"),3/5,0.5),1))</f>
        <v>0</v>
      </c>
      <c r="R26" s="94" t="str">
        <f xml:space="preserve"> IF(ISNUMBER(MATCH(D26,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IF(H26="○", 0.5, 1), "")</f>
        <v/>
      </c>
      <c r="S26" s="114">
        <f t="shared" si="1"/>
        <v>4000</v>
      </c>
      <c r="T26" s="39">
        <f t="shared" si="2"/>
        <v>240000</v>
      </c>
      <c r="U26" s="39">
        <f t="shared" si="3"/>
        <v>0</v>
      </c>
      <c r="V26" s="33" t="s">
        <v>44</v>
      </c>
      <c r="W26" s="34">
        <f t="shared" si="5"/>
        <v>1</v>
      </c>
      <c r="X26" s="35">
        <f t="shared" si="6"/>
        <v>10000</v>
      </c>
      <c r="Y26" s="34">
        <f t="shared" si="7"/>
        <v>1</v>
      </c>
      <c r="Z26" s="35">
        <f t="shared" si="8"/>
        <v>500000</v>
      </c>
      <c r="AA26" s="34">
        <f t="shared" si="9"/>
        <v>0</v>
      </c>
      <c r="AB26" s="35">
        <f t="shared" si="10"/>
        <v>0</v>
      </c>
      <c r="AC26" s="34">
        <f t="shared" si="11"/>
        <v>1</v>
      </c>
      <c r="AD26" s="35">
        <f t="shared" si="12"/>
        <v>510000</v>
      </c>
    </row>
    <row r="27" spans="1:30" ht="23.1" customHeight="1">
      <c r="A27" s="55">
        <v>24</v>
      </c>
      <c r="B27" s="73" t="s">
        <v>205</v>
      </c>
      <c r="C27" s="73" t="s">
        <v>26</v>
      </c>
      <c r="D27" s="73" t="s">
        <v>48</v>
      </c>
      <c r="E27" s="73" t="s">
        <v>183</v>
      </c>
      <c r="F27" s="73" t="s">
        <v>192</v>
      </c>
      <c r="G27" s="107" t="s">
        <v>180</v>
      </c>
      <c r="H27" s="107"/>
      <c r="I27" s="74">
        <v>240000</v>
      </c>
      <c r="J27" s="75"/>
      <c r="K27" s="76"/>
      <c r="L27" s="77"/>
      <c r="M27" s="78"/>
      <c r="N27" s="79"/>
      <c r="O27" s="109">
        <f t="shared" si="0"/>
        <v>4000</v>
      </c>
      <c r="P27" s="80"/>
      <c r="Q27" s="115">
        <f>IF(OR(ISERROR(INDEX(食材料費等!$B:$B,MATCH($D27,食材料費等!$A:$A,0))), P27=0, P27=""), 0, P27 * INDEX(食材料費等!$B:$B, MATCH($D27,食材料費等!$A:$A, 0)) * IF(H27="○", IF(OR($D27="病院",$D27="有床診療所"),3/5,0.5),1))</f>
        <v>0</v>
      </c>
      <c r="R27" s="94" t="str">
        <f xml:space="preserve"> IF(ISNUMBER(MATCH(D27,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IF(H27="○", 0.5, 1), "")</f>
        <v/>
      </c>
      <c r="S27" s="114">
        <f t="shared" si="1"/>
        <v>4000</v>
      </c>
      <c r="T27" s="39">
        <f t="shared" si="2"/>
        <v>240000</v>
      </c>
      <c r="U27" s="39">
        <f t="shared" si="3"/>
        <v>0</v>
      </c>
      <c r="V27" s="33" t="s">
        <v>45</v>
      </c>
      <c r="W27" s="34">
        <f t="shared" si="5"/>
        <v>1</v>
      </c>
      <c r="X27" s="35">
        <f t="shared" si="6"/>
        <v>20000</v>
      </c>
      <c r="Y27" s="34">
        <f t="shared" si="7"/>
        <v>1</v>
      </c>
      <c r="Z27" s="35">
        <f t="shared" si="8"/>
        <v>300000</v>
      </c>
      <c r="AA27" s="34">
        <f t="shared" si="9"/>
        <v>0</v>
      </c>
      <c r="AB27" s="35">
        <f t="shared" si="10"/>
        <v>0</v>
      </c>
      <c r="AC27" s="34">
        <f t="shared" si="11"/>
        <v>1</v>
      </c>
      <c r="AD27" s="35">
        <f t="shared" si="12"/>
        <v>320000</v>
      </c>
    </row>
    <row r="28" spans="1:30" ht="23.1" customHeight="1">
      <c r="A28" s="55">
        <v>25</v>
      </c>
      <c r="B28" s="73" t="s">
        <v>206</v>
      </c>
      <c r="C28" s="73" t="s">
        <v>26</v>
      </c>
      <c r="D28" s="73" t="s">
        <v>109</v>
      </c>
      <c r="E28" s="73" t="s">
        <v>183</v>
      </c>
      <c r="F28" s="73" t="s">
        <v>192</v>
      </c>
      <c r="G28" s="107" t="s">
        <v>180</v>
      </c>
      <c r="H28" s="107"/>
      <c r="I28" s="74">
        <v>240000</v>
      </c>
      <c r="J28" s="75"/>
      <c r="K28" s="76"/>
      <c r="L28" s="77"/>
      <c r="M28" s="78"/>
      <c r="N28" s="79"/>
      <c r="O28" s="109">
        <f t="shared" si="0"/>
        <v>4000</v>
      </c>
      <c r="P28" s="80"/>
      <c r="Q28" s="115">
        <f>IF(OR(ISERROR(INDEX(食材料費等!$B:$B,MATCH($D28,食材料費等!$A:$A,0))), P28=0, P28=""), 0, P28 * INDEX(食材料費等!$B:$B, MATCH($D28,食材料費等!$A:$A, 0)) * IF(H28="○", IF(OR($D28="病院",$D28="有床診療所"),3/5,0.5),1))</f>
        <v>0</v>
      </c>
      <c r="R28" s="94" t="str">
        <f xml:space="preserve"> IF(ISNUMBER(MATCH(D28,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IF(H28="○", 0.5, 1), "")</f>
        <v/>
      </c>
      <c r="S28" s="114">
        <f t="shared" si="1"/>
        <v>4000</v>
      </c>
      <c r="T28" s="39">
        <f t="shared" si="2"/>
        <v>240000</v>
      </c>
      <c r="U28" s="39">
        <f t="shared" si="3"/>
        <v>0</v>
      </c>
      <c r="V28" s="33" t="s">
        <v>46</v>
      </c>
      <c r="W28" s="34">
        <f t="shared" si="5"/>
        <v>1</v>
      </c>
      <c r="X28" s="35">
        <f t="shared" si="6"/>
        <v>20000</v>
      </c>
      <c r="Y28" s="34">
        <f t="shared" si="7"/>
        <v>1</v>
      </c>
      <c r="Z28" s="35">
        <f t="shared" si="8"/>
        <v>300000</v>
      </c>
      <c r="AA28" s="34">
        <f t="shared" si="9"/>
        <v>0</v>
      </c>
      <c r="AB28" s="35">
        <f t="shared" si="10"/>
        <v>0</v>
      </c>
      <c r="AC28" s="34">
        <f t="shared" si="11"/>
        <v>1</v>
      </c>
      <c r="AD28" s="35">
        <f t="shared" si="12"/>
        <v>320000</v>
      </c>
    </row>
    <row r="29" spans="1:30" ht="23.1" customHeight="1">
      <c r="A29" s="55">
        <v>26</v>
      </c>
      <c r="B29" s="73" t="s">
        <v>207</v>
      </c>
      <c r="C29" s="73" t="s">
        <v>26</v>
      </c>
      <c r="D29" s="73" t="s">
        <v>49</v>
      </c>
      <c r="E29" s="73" t="s">
        <v>183</v>
      </c>
      <c r="F29" s="73" t="s">
        <v>192</v>
      </c>
      <c r="G29" s="107" t="s">
        <v>180</v>
      </c>
      <c r="H29" s="107"/>
      <c r="I29" s="74">
        <v>240000</v>
      </c>
      <c r="J29" s="75"/>
      <c r="K29" s="76"/>
      <c r="L29" s="77"/>
      <c r="M29" s="78"/>
      <c r="N29" s="79"/>
      <c r="O29" s="109">
        <f t="shared" si="0"/>
        <v>4000</v>
      </c>
      <c r="P29" s="80"/>
      <c r="Q29" s="115">
        <f>IF(OR(ISERROR(INDEX(食材料費等!$B:$B,MATCH($D29,食材料費等!$A:$A,0))), P29=0, P29=""), 0, P29 * INDEX(食材料費等!$B:$B, MATCH($D29,食材料費等!$A:$A, 0)) * IF(H29="○", IF(OR($D29="病院",$D29="有床診療所"),3/5,0.5),1))</f>
        <v>0</v>
      </c>
      <c r="R29" s="94" t="str">
        <f xml:space="preserve"> IF(ISNUMBER(MATCH(D29,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IF(H29="○", 0.5, 1), "")</f>
        <v/>
      </c>
      <c r="S29" s="114">
        <f t="shared" si="1"/>
        <v>4000</v>
      </c>
      <c r="T29" s="39">
        <f t="shared" si="2"/>
        <v>240000</v>
      </c>
      <c r="U29" s="39">
        <f t="shared" si="3"/>
        <v>0</v>
      </c>
      <c r="V29" s="33" t="s">
        <v>47</v>
      </c>
      <c r="W29" s="34">
        <f t="shared" si="5"/>
        <v>1</v>
      </c>
      <c r="X29" s="35">
        <f t="shared" si="6"/>
        <v>4000</v>
      </c>
      <c r="Y29" s="34">
        <f t="shared" si="7"/>
        <v>0</v>
      </c>
      <c r="Z29" s="35">
        <f t="shared" si="8"/>
        <v>0</v>
      </c>
      <c r="AA29" s="34">
        <f t="shared" si="9"/>
        <v>0</v>
      </c>
      <c r="AB29" s="35">
        <f t="shared" si="10"/>
        <v>0</v>
      </c>
      <c r="AC29" s="34">
        <f t="shared" si="11"/>
        <v>1</v>
      </c>
      <c r="AD29" s="35">
        <f t="shared" si="12"/>
        <v>4000</v>
      </c>
    </row>
    <row r="30" spans="1:30" ht="23.1" customHeight="1">
      <c r="A30" s="55">
        <v>27</v>
      </c>
      <c r="B30" s="73" t="s">
        <v>208</v>
      </c>
      <c r="C30" s="73" t="s">
        <v>26</v>
      </c>
      <c r="D30" s="73" t="s">
        <v>50</v>
      </c>
      <c r="E30" s="73" t="s">
        <v>183</v>
      </c>
      <c r="F30" s="73" t="s">
        <v>192</v>
      </c>
      <c r="G30" s="107" t="s">
        <v>180</v>
      </c>
      <c r="H30" s="107"/>
      <c r="I30" s="74"/>
      <c r="J30" s="75">
        <v>15000</v>
      </c>
      <c r="K30" s="76">
        <v>12000</v>
      </c>
      <c r="L30" s="77"/>
      <c r="M30" s="78"/>
      <c r="N30" s="79"/>
      <c r="O30" s="109">
        <f t="shared" si="0"/>
        <v>3000</v>
      </c>
      <c r="P30" s="80"/>
      <c r="Q30" s="115">
        <f>IF(OR(ISERROR(INDEX(食材料費等!$B:$B,MATCH($D30,食材料費等!$A:$A,0))), P30=0, P30=""), 0, P30 * INDEX(食材料費等!$B:$B, MATCH($D30,食材料費等!$A:$A, 0)) * IF(H30="○", IF(OR($D30="病院",$D30="有床診療所"),3/5,0.5),1))</f>
        <v>0</v>
      </c>
      <c r="R30" s="94" t="str">
        <f xml:space="preserve"> IF(ISNUMBER(MATCH(D30,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IF(H30="○", 0.5, 1), "")</f>
        <v/>
      </c>
      <c r="S30" s="114">
        <f t="shared" si="1"/>
        <v>3000</v>
      </c>
      <c r="T30" s="39">
        <f t="shared" si="2"/>
        <v>0</v>
      </c>
      <c r="U30" s="39">
        <f t="shared" si="3"/>
        <v>155619.59654178677</v>
      </c>
      <c r="V30" s="33" t="s">
        <v>48</v>
      </c>
      <c r="W30" s="34">
        <f t="shared" si="5"/>
        <v>1</v>
      </c>
      <c r="X30" s="35">
        <f t="shared" si="6"/>
        <v>4000</v>
      </c>
      <c r="Y30" s="34">
        <f t="shared" si="7"/>
        <v>0</v>
      </c>
      <c r="Z30" s="35">
        <f t="shared" si="8"/>
        <v>0</v>
      </c>
      <c r="AA30" s="34">
        <f t="shared" si="9"/>
        <v>0</v>
      </c>
      <c r="AB30" s="35">
        <f t="shared" si="10"/>
        <v>0</v>
      </c>
      <c r="AC30" s="34">
        <f t="shared" si="11"/>
        <v>1</v>
      </c>
      <c r="AD30" s="35">
        <f t="shared" si="12"/>
        <v>4000</v>
      </c>
    </row>
    <row r="31" spans="1:30" ht="23.1" customHeight="1">
      <c r="A31" s="55">
        <v>28</v>
      </c>
      <c r="B31" s="73" t="s">
        <v>209</v>
      </c>
      <c r="C31" s="73" t="s">
        <v>26</v>
      </c>
      <c r="D31" s="73" t="s">
        <v>51</v>
      </c>
      <c r="E31" s="73" t="s">
        <v>183</v>
      </c>
      <c r="F31" s="73" t="s">
        <v>192</v>
      </c>
      <c r="G31" s="107" t="s">
        <v>180</v>
      </c>
      <c r="H31" s="107"/>
      <c r="I31" s="74">
        <v>1000000</v>
      </c>
      <c r="J31" s="75"/>
      <c r="K31" s="76"/>
      <c r="L31" s="77"/>
      <c r="M31" s="78"/>
      <c r="N31" s="79"/>
      <c r="O31" s="109">
        <f t="shared" si="0"/>
        <v>20000</v>
      </c>
      <c r="P31" s="80"/>
      <c r="Q31" s="115">
        <f>IF(OR(ISERROR(INDEX(食材料費等!$B:$B,MATCH($D31,食材料費等!$A:$A,0))), P31=0, P31=""), 0, P31 * INDEX(食材料費等!$B:$B, MATCH($D31,食材料費等!$A:$A, 0)) * IF(H31="○", IF(OR($D31="病院",$D31="有床診療所"),3/5,0.5),1))</f>
        <v>0</v>
      </c>
      <c r="R31" s="94" t="str">
        <f xml:space="preserve"> IF(ISNUMBER(MATCH(D31,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IF(H31="○", 0.5, 1), "")</f>
        <v/>
      </c>
      <c r="S31" s="114">
        <f t="shared" si="1"/>
        <v>20000</v>
      </c>
      <c r="T31" s="39">
        <f t="shared" si="2"/>
        <v>1000000</v>
      </c>
      <c r="U31" s="39">
        <f t="shared" si="3"/>
        <v>0</v>
      </c>
      <c r="V31" s="33" t="s">
        <v>109</v>
      </c>
      <c r="W31" s="34">
        <f t="shared" si="5"/>
        <v>1</v>
      </c>
      <c r="X31" s="35">
        <f t="shared" si="6"/>
        <v>4000</v>
      </c>
      <c r="Y31" s="34">
        <f t="shared" si="7"/>
        <v>0</v>
      </c>
      <c r="Z31" s="35">
        <f t="shared" si="8"/>
        <v>0</v>
      </c>
      <c r="AA31" s="34">
        <f t="shared" si="9"/>
        <v>0</v>
      </c>
      <c r="AB31" s="35">
        <f t="shared" si="10"/>
        <v>0</v>
      </c>
      <c r="AC31" s="34">
        <f t="shared" si="11"/>
        <v>1</v>
      </c>
      <c r="AD31" s="35">
        <f t="shared" si="12"/>
        <v>4000</v>
      </c>
    </row>
    <row r="32" spans="1:30" ht="23.1" customHeight="1">
      <c r="A32" s="55">
        <v>29</v>
      </c>
      <c r="B32" s="73" t="s">
        <v>210</v>
      </c>
      <c r="C32" s="73" t="s">
        <v>26</v>
      </c>
      <c r="D32" s="73" t="s">
        <v>52</v>
      </c>
      <c r="E32" s="73" t="s">
        <v>183</v>
      </c>
      <c r="F32" s="73" t="s">
        <v>192</v>
      </c>
      <c r="G32" s="107" t="s">
        <v>180</v>
      </c>
      <c r="H32" s="107"/>
      <c r="I32" s="74">
        <v>1000000</v>
      </c>
      <c r="J32" s="75"/>
      <c r="K32" s="76"/>
      <c r="L32" s="77"/>
      <c r="M32" s="78"/>
      <c r="N32" s="79"/>
      <c r="O32" s="109">
        <f t="shared" si="0"/>
        <v>20000</v>
      </c>
      <c r="P32" s="80"/>
      <c r="Q32" s="115">
        <f>IF(OR(ISERROR(INDEX(食材料費等!$B:$B,MATCH($D32,食材料費等!$A:$A,0))), P32=0, P32=""), 0, P32 * INDEX(食材料費等!$B:$B, MATCH($D32,食材料費等!$A:$A, 0)) * IF(H32="○", IF(OR($D32="病院",$D32="有床診療所"),3/5,0.5),1))</f>
        <v>0</v>
      </c>
      <c r="R32" s="94">
        <f xml:space="preserve"> IF(ISNUMBER(MATCH(D32,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IF(H32="○", 0.5, 1), "")</f>
        <v>20000</v>
      </c>
      <c r="S32" s="114">
        <f t="shared" si="1"/>
        <v>40000</v>
      </c>
      <c r="T32" s="39">
        <f t="shared" si="2"/>
        <v>1000000</v>
      </c>
      <c r="U32" s="39">
        <f t="shared" si="3"/>
        <v>0</v>
      </c>
      <c r="V32" s="33" t="s">
        <v>49</v>
      </c>
      <c r="W32" s="34">
        <f t="shared" si="5"/>
        <v>1</v>
      </c>
      <c r="X32" s="35">
        <f t="shared" si="6"/>
        <v>4000</v>
      </c>
      <c r="Y32" s="34">
        <f t="shared" si="7"/>
        <v>0</v>
      </c>
      <c r="Z32" s="35">
        <f t="shared" si="8"/>
        <v>0</v>
      </c>
      <c r="AA32" s="34">
        <f t="shared" si="9"/>
        <v>0</v>
      </c>
      <c r="AB32" s="35">
        <f t="shared" si="10"/>
        <v>0</v>
      </c>
      <c r="AC32" s="34">
        <f t="shared" si="11"/>
        <v>1</v>
      </c>
      <c r="AD32" s="35">
        <f t="shared" si="12"/>
        <v>4000</v>
      </c>
    </row>
    <row r="33" spans="1:30" ht="23.1" customHeight="1">
      <c r="A33" s="55">
        <v>30</v>
      </c>
      <c r="B33" s="73" t="s">
        <v>211</v>
      </c>
      <c r="C33" s="73" t="s">
        <v>26</v>
      </c>
      <c r="D33" s="73" t="s">
        <v>53</v>
      </c>
      <c r="E33" s="73" t="s">
        <v>183</v>
      </c>
      <c r="F33" s="73" t="s">
        <v>192</v>
      </c>
      <c r="G33" s="107" t="s">
        <v>180</v>
      </c>
      <c r="H33" s="107"/>
      <c r="I33" s="74">
        <v>700000</v>
      </c>
      <c r="J33" s="75"/>
      <c r="K33" s="76"/>
      <c r="L33" s="77"/>
      <c r="M33" s="78"/>
      <c r="N33" s="79"/>
      <c r="O33" s="109">
        <f t="shared" si="0"/>
        <v>14000</v>
      </c>
      <c r="P33" s="80"/>
      <c r="Q33" s="115">
        <f>IF(OR(ISERROR(INDEX(食材料費等!$B:$B,MATCH($D33,食材料費等!$A:$A,0))), P33=0, P33=""), 0, P33 * INDEX(食材料費等!$B:$B, MATCH($D33,食材料費等!$A:$A, 0)) * IF(H33="○", IF(OR($D33="病院",$D33="有床診療所"),3/5,0.5),1))</f>
        <v>0</v>
      </c>
      <c r="R33" s="94">
        <f xml:space="preserve"> IF(ISNUMBER(MATCH(D33,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IF(H33="○", 0.5, 1), "")</f>
        <v>20000</v>
      </c>
      <c r="S33" s="114">
        <f t="shared" si="1"/>
        <v>34000</v>
      </c>
      <c r="T33" s="39">
        <f t="shared" si="2"/>
        <v>700000</v>
      </c>
      <c r="U33" s="39">
        <f t="shared" si="3"/>
        <v>0</v>
      </c>
      <c r="V33" s="33" t="s">
        <v>50</v>
      </c>
      <c r="W33" s="34">
        <f t="shared" si="5"/>
        <v>1</v>
      </c>
      <c r="X33" s="35">
        <f t="shared" si="6"/>
        <v>3000</v>
      </c>
      <c r="Y33" s="34">
        <f t="shared" si="7"/>
        <v>0</v>
      </c>
      <c r="Z33" s="35">
        <f t="shared" si="8"/>
        <v>0</v>
      </c>
      <c r="AA33" s="34">
        <f t="shared" si="9"/>
        <v>0</v>
      </c>
      <c r="AB33" s="35">
        <f t="shared" si="10"/>
        <v>0</v>
      </c>
      <c r="AC33" s="34">
        <f t="shared" si="11"/>
        <v>1</v>
      </c>
      <c r="AD33" s="35">
        <f t="shared" si="12"/>
        <v>3000</v>
      </c>
    </row>
    <row r="34" spans="1:30" ht="23.1" customHeight="1">
      <c r="A34" s="55">
        <v>31</v>
      </c>
      <c r="B34" s="73" t="s">
        <v>212</v>
      </c>
      <c r="C34" s="73" t="s">
        <v>26</v>
      </c>
      <c r="D34" s="73" t="s">
        <v>54</v>
      </c>
      <c r="E34" s="73" t="s">
        <v>183</v>
      </c>
      <c r="F34" s="73" t="s">
        <v>192</v>
      </c>
      <c r="G34" s="107" t="s">
        <v>180</v>
      </c>
      <c r="H34" s="107"/>
      <c r="I34" s="74">
        <v>850000</v>
      </c>
      <c r="J34" s="75"/>
      <c r="K34" s="76"/>
      <c r="L34" s="77"/>
      <c r="M34" s="78"/>
      <c r="N34" s="79"/>
      <c r="O34" s="109">
        <f t="shared" si="0"/>
        <v>17000</v>
      </c>
      <c r="P34" s="80"/>
      <c r="Q34" s="115">
        <f>IF(OR(ISERROR(INDEX(食材料費等!$B:$B,MATCH($D34,食材料費等!$A:$A,0))), P34=0, P34=""), 0, P34 * INDEX(食材料費等!$B:$B, MATCH($D34,食材料費等!$A:$A, 0)) * IF(H34="○", IF(OR($D34="病院",$D34="有床診療所"),3/5,0.5),1))</f>
        <v>0</v>
      </c>
      <c r="R34" s="94">
        <f xml:space="preserve"> IF(ISNUMBER(MATCH(D34,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IF(H34="○", 0.5, 1), "")</f>
        <v>20000</v>
      </c>
      <c r="S34" s="114">
        <f t="shared" si="1"/>
        <v>37000</v>
      </c>
      <c r="T34" s="39">
        <f t="shared" si="2"/>
        <v>850000</v>
      </c>
      <c r="U34" s="39">
        <f t="shared" si="3"/>
        <v>0</v>
      </c>
      <c r="V34" s="33" t="s">
        <v>51</v>
      </c>
      <c r="W34" s="34">
        <f t="shared" si="5"/>
        <v>1</v>
      </c>
      <c r="X34" s="35">
        <f t="shared" si="6"/>
        <v>20000</v>
      </c>
      <c r="Y34" s="34">
        <f t="shared" si="7"/>
        <v>0</v>
      </c>
      <c r="Z34" s="35">
        <f t="shared" si="8"/>
        <v>0</v>
      </c>
      <c r="AA34" s="34">
        <f t="shared" si="9"/>
        <v>0</v>
      </c>
      <c r="AB34" s="35">
        <f t="shared" si="10"/>
        <v>0</v>
      </c>
      <c r="AC34" s="34">
        <f t="shared" si="11"/>
        <v>1</v>
      </c>
      <c r="AD34" s="35">
        <f t="shared" si="12"/>
        <v>20000</v>
      </c>
    </row>
    <row r="35" spans="1:30" ht="23.1" customHeight="1">
      <c r="A35" s="55">
        <v>32</v>
      </c>
      <c r="B35" s="73" t="s">
        <v>213</v>
      </c>
      <c r="C35" s="73" t="s">
        <v>26</v>
      </c>
      <c r="D35" s="73" t="s">
        <v>55</v>
      </c>
      <c r="E35" s="73" t="s">
        <v>183</v>
      </c>
      <c r="F35" s="73" t="s">
        <v>192</v>
      </c>
      <c r="G35" s="107" t="s">
        <v>180</v>
      </c>
      <c r="H35" s="107"/>
      <c r="I35" s="74">
        <v>240000</v>
      </c>
      <c r="J35" s="75"/>
      <c r="K35" s="76"/>
      <c r="L35" s="77"/>
      <c r="M35" s="78"/>
      <c r="N35" s="79"/>
      <c r="O35" s="109">
        <f t="shared" si="0"/>
        <v>4000</v>
      </c>
      <c r="P35" s="80"/>
      <c r="Q35" s="115">
        <f>IF(OR(ISERROR(INDEX(食材料費等!$B:$B,MATCH($D35,食材料費等!$A:$A,0))), P35=0, P35=""), 0, P35 * INDEX(食材料費等!$B:$B, MATCH($D35,食材料費等!$A:$A, 0)) * IF(H35="○", IF(OR($D35="病院",$D35="有床診療所"),3/5,0.5),1))</f>
        <v>0</v>
      </c>
      <c r="R35" s="94">
        <f xml:space="preserve"> IF(ISNUMBER(MATCH(D35,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IF(H35="○", 0.5, 1), "")</f>
        <v>20000</v>
      </c>
      <c r="S35" s="114">
        <f t="shared" si="1"/>
        <v>24000</v>
      </c>
      <c r="T35" s="39">
        <f t="shared" si="2"/>
        <v>240000</v>
      </c>
      <c r="U35" s="39">
        <f t="shared" si="3"/>
        <v>0</v>
      </c>
      <c r="V35" s="33" t="s">
        <v>52</v>
      </c>
      <c r="W35" s="34">
        <f t="shared" si="5"/>
        <v>1</v>
      </c>
      <c r="X35" s="35">
        <f t="shared" si="6"/>
        <v>20000</v>
      </c>
      <c r="Y35" s="34">
        <f t="shared" si="7"/>
        <v>0</v>
      </c>
      <c r="Z35" s="35">
        <f t="shared" si="8"/>
        <v>0</v>
      </c>
      <c r="AA35" s="34">
        <f t="shared" si="9"/>
        <v>1</v>
      </c>
      <c r="AB35" s="35">
        <f t="shared" si="10"/>
        <v>20000</v>
      </c>
      <c r="AC35" s="34">
        <f t="shared" si="11"/>
        <v>1</v>
      </c>
      <c r="AD35" s="35">
        <f t="shared" si="12"/>
        <v>40000</v>
      </c>
    </row>
    <row r="36" spans="1:30" ht="23.1" customHeight="1">
      <c r="A36" s="55">
        <v>33</v>
      </c>
      <c r="B36" s="73" t="s">
        <v>214</v>
      </c>
      <c r="C36" s="73" t="s">
        <v>26</v>
      </c>
      <c r="D36" s="73" t="s">
        <v>56</v>
      </c>
      <c r="E36" s="73" t="s">
        <v>183</v>
      </c>
      <c r="F36" s="73" t="s">
        <v>192</v>
      </c>
      <c r="G36" s="107" t="s">
        <v>180</v>
      </c>
      <c r="H36" s="107"/>
      <c r="I36" s="74">
        <v>250000</v>
      </c>
      <c r="J36" s="75"/>
      <c r="K36" s="76"/>
      <c r="L36" s="77"/>
      <c r="M36" s="78"/>
      <c r="N36" s="79"/>
      <c r="O36" s="109">
        <f t="shared" si="0"/>
        <v>5000</v>
      </c>
      <c r="P36" s="80"/>
      <c r="Q36" s="115">
        <f>IF(OR(ISERROR(INDEX(食材料費等!$B:$B,MATCH($D36,食材料費等!$A:$A,0))), P36=0, P36=""), 0, P36 * INDEX(食材料費等!$B:$B, MATCH($D36,食材料費等!$A:$A, 0)) * IF(H36="○", IF(OR($D36="病院",$D36="有床診療所"),3/5,0.5),1))</f>
        <v>0</v>
      </c>
      <c r="R36" s="94">
        <f xml:space="preserve"> IF(ISNUMBER(MATCH(D36,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IF(H36="○", 0.5, 1), "")</f>
        <v>20000</v>
      </c>
      <c r="S36" s="114">
        <f t="shared" si="1"/>
        <v>25000</v>
      </c>
      <c r="T36" s="39">
        <f t="shared" ref="T36:T67" si="13">IF(AND($L36&lt;&gt;"",$M36&lt;&gt;""),$I36*$M36/$L36,IF($I36&lt;&gt;"",$I36,0))</f>
        <v>250000</v>
      </c>
      <c r="U36" s="39">
        <f t="shared" si="3"/>
        <v>0</v>
      </c>
      <c r="V36" s="33" t="s">
        <v>53</v>
      </c>
      <c r="W36" s="34">
        <f t="shared" si="5"/>
        <v>1</v>
      </c>
      <c r="X36" s="35">
        <f t="shared" si="6"/>
        <v>14000</v>
      </c>
      <c r="Y36" s="34">
        <f t="shared" si="7"/>
        <v>0</v>
      </c>
      <c r="Z36" s="35">
        <f t="shared" si="8"/>
        <v>0</v>
      </c>
      <c r="AA36" s="34">
        <f t="shared" si="9"/>
        <v>1</v>
      </c>
      <c r="AB36" s="35">
        <f t="shared" si="10"/>
        <v>20000</v>
      </c>
      <c r="AC36" s="34">
        <f t="shared" si="11"/>
        <v>1</v>
      </c>
      <c r="AD36" s="35">
        <f t="shared" si="12"/>
        <v>34000</v>
      </c>
    </row>
    <row r="37" spans="1:30" ht="23.1" customHeight="1">
      <c r="A37" s="55">
        <v>34</v>
      </c>
      <c r="B37" s="73" t="s">
        <v>215</v>
      </c>
      <c r="C37" s="73" t="s">
        <v>26</v>
      </c>
      <c r="D37" s="73" t="s">
        <v>57</v>
      </c>
      <c r="E37" s="73" t="s">
        <v>183</v>
      </c>
      <c r="F37" s="73" t="s">
        <v>192</v>
      </c>
      <c r="G37" s="107" t="s">
        <v>180</v>
      </c>
      <c r="H37" s="107"/>
      <c r="I37" s="74">
        <v>230000</v>
      </c>
      <c r="J37" s="75"/>
      <c r="K37" s="76"/>
      <c r="L37" s="77"/>
      <c r="M37" s="78"/>
      <c r="N37" s="79"/>
      <c r="O37" s="109">
        <f t="shared" si="0"/>
        <v>4000</v>
      </c>
      <c r="P37" s="80"/>
      <c r="Q37" s="115">
        <f>IF(OR(ISERROR(INDEX(食材料費等!$B:$B,MATCH($D37,食材料費等!$A:$A,0))), P37=0, P37=""), 0, P37 * INDEX(食材料費等!$B:$B, MATCH($D37,食材料費等!$A:$A, 0)) * IF(H37="○", IF(OR($D37="病院",$D37="有床診療所"),3/5,0.5),1))</f>
        <v>0</v>
      </c>
      <c r="R37" s="94">
        <f xml:space="preserve"> IF(ISNUMBER(MATCH(D37,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IF(H37="○", 0.5, 1), "")</f>
        <v>20000</v>
      </c>
      <c r="S37" s="114">
        <f t="shared" si="1"/>
        <v>24000</v>
      </c>
      <c r="T37" s="39">
        <f t="shared" si="13"/>
        <v>230000</v>
      </c>
      <c r="U37" s="39">
        <f t="shared" si="3"/>
        <v>0</v>
      </c>
      <c r="V37" s="33" t="s">
        <v>54</v>
      </c>
      <c r="W37" s="34">
        <f t="shared" si="5"/>
        <v>1</v>
      </c>
      <c r="X37" s="35">
        <f t="shared" si="6"/>
        <v>17000</v>
      </c>
      <c r="Y37" s="34">
        <f t="shared" si="7"/>
        <v>0</v>
      </c>
      <c r="Z37" s="35">
        <f t="shared" si="8"/>
        <v>0</v>
      </c>
      <c r="AA37" s="34">
        <f t="shared" si="9"/>
        <v>1</v>
      </c>
      <c r="AB37" s="35">
        <f t="shared" si="10"/>
        <v>20000</v>
      </c>
      <c r="AC37" s="34">
        <f t="shared" si="11"/>
        <v>1</v>
      </c>
      <c r="AD37" s="35">
        <f t="shared" si="12"/>
        <v>37000</v>
      </c>
    </row>
    <row r="38" spans="1:30" ht="23.1" customHeight="1">
      <c r="A38" s="55">
        <v>35</v>
      </c>
      <c r="B38" s="73" t="s">
        <v>216</v>
      </c>
      <c r="C38" s="73" t="s">
        <v>26</v>
      </c>
      <c r="D38" s="73" t="s">
        <v>58</v>
      </c>
      <c r="E38" s="73" t="s">
        <v>183</v>
      </c>
      <c r="F38" s="73" t="s">
        <v>192</v>
      </c>
      <c r="G38" s="107" t="s">
        <v>180</v>
      </c>
      <c r="H38" s="107"/>
      <c r="I38" s="74">
        <v>250000</v>
      </c>
      <c r="J38" s="75"/>
      <c r="K38" s="76"/>
      <c r="L38" s="77"/>
      <c r="M38" s="78"/>
      <c r="N38" s="79"/>
      <c r="O38" s="109">
        <f t="shared" si="0"/>
        <v>5000</v>
      </c>
      <c r="P38" s="80"/>
      <c r="Q38" s="115">
        <f>IF(OR(ISERROR(INDEX(食材料費等!$B:$B,MATCH($D38,食材料費等!$A:$A,0))), P38=0, P38=""), 0, P38 * INDEX(食材料費等!$B:$B, MATCH($D38,食材料費等!$A:$A, 0)) * IF(H38="○", IF(OR($D38="病院",$D38="有床診療所"),3/5,0.5),1))</f>
        <v>0</v>
      </c>
      <c r="R38" s="94">
        <f xml:space="preserve"> IF(ISNUMBER(MATCH(D38,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IF(H38="○", 0.5, 1), "")</f>
        <v>20000</v>
      </c>
      <c r="S38" s="114">
        <f t="shared" si="1"/>
        <v>25000</v>
      </c>
      <c r="T38" s="39">
        <f t="shared" si="13"/>
        <v>250000</v>
      </c>
      <c r="U38" s="39">
        <f t="shared" si="3"/>
        <v>0</v>
      </c>
      <c r="V38" s="33" t="s">
        <v>55</v>
      </c>
      <c r="W38" s="34">
        <f t="shared" si="5"/>
        <v>1</v>
      </c>
      <c r="X38" s="35">
        <f t="shared" si="6"/>
        <v>4000</v>
      </c>
      <c r="Y38" s="34">
        <f t="shared" si="7"/>
        <v>0</v>
      </c>
      <c r="Z38" s="35">
        <f t="shared" si="8"/>
        <v>0</v>
      </c>
      <c r="AA38" s="34">
        <f t="shared" si="9"/>
        <v>1</v>
      </c>
      <c r="AB38" s="35">
        <f t="shared" si="10"/>
        <v>20000</v>
      </c>
      <c r="AC38" s="34">
        <f t="shared" si="11"/>
        <v>1</v>
      </c>
      <c r="AD38" s="35">
        <f t="shared" si="12"/>
        <v>24000</v>
      </c>
    </row>
    <row r="39" spans="1:30" ht="23.1" customHeight="1">
      <c r="A39" s="55">
        <v>36</v>
      </c>
      <c r="B39" s="73" t="s">
        <v>217</v>
      </c>
      <c r="C39" s="73" t="s">
        <v>26</v>
      </c>
      <c r="D39" s="73" t="s">
        <v>59</v>
      </c>
      <c r="E39" s="73" t="s">
        <v>183</v>
      </c>
      <c r="F39" s="73" t="s">
        <v>192</v>
      </c>
      <c r="G39" s="107" t="s">
        <v>180</v>
      </c>
      <c r="H39" s="107"/>
      <c r="I39" s="74">
        <v>270000</v>
      </c>
      <c r="J39" s="75"/>
      <c r="K39" s="76"/>
      <c r="L39" s="77"/>
      <c r="M39" s="78"/>
      <c r="N39" s="79"/>
      <c r="O39" s="109">
        <f t="shared" si="0"/>
        <v>5000</v>
      </c>
      <c r="P39" s="80"/>
      <c r="Q39" s="115">
        <f>IF(OR(ISERROR(INDEX(食材料費等!$B:$B,MATCH($D39,食材料費等!$A:$A,0))), P39=0, P39=""), 0, P39 * INDEX(食材料費等!$B:$B, MATCH($D39,食材料費等!$A:$A, 0)) * IF(H39="○", IF(OR($D39="病院",$D39="有床診療所"),3/5,0.5),1))</f>
        <v>0</v>
      </c>
      <c r="R39" s="94">
        <f xml:space="preserve"> IF(ISNUMBER(MATCH(D39,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IF(H39="○", 0.5, 1), "")</f>
        <v>20000</v>
      </c>
      <c r="S39" s="114">
        <f t="shared" si="1"/>
        <v>25000</v>
      </c>
      <c r="T39" s="39">
        <f t="shared" si="13"/>
        <v>270000</v>
      </c>
      <c r="U39" s="39">
        <f t="shared" si="3"/>
        <v>0</v>
      </c>
      <c r="V39" s="33" t="s">
        <v>56</v>
      </c>
      <c r="W39" s="34">
        <f t="shared" si="5"/>
        <v>1</v>
      </c>
      <c r="X39" s="35">
        <f t="shared" si="6"/>
        <v>5000</v>
      </c>
      <c r="Y39" s="34">
        <f t="shared" si="7"/>
        <v>0</v>
      </c>
      <c r="Z39" s="35">
        <f t="shared" si="8"/>
        <v>0</v>
      </c>
      <c r="AA39" s="34">
        <f t="shared" si="9"/>
        <v>1</v>
      </c>
      <c r="AB39" s="35">
        <f t="shared" si="10"/>
        <v>20000</v>
      </c>
      <c r="AC39" s="34">
        <f t="shared" si="11"/>
        <v>1</v>
      </c>
      <c r="AD39" s="35">
        <f t="shared" si="12"/>
        <v>25000</v>
      </c>
    </row>
    <row r="40" spans="1:30" ht="23.1" customHeight="1">
      <c r="A40" s="55">
        <v>37</v>
      </c>
      <c r="B40" s="73" t="s">
        <v>241</v>
      </c>
      <c r="C40" s="73" t="s">
        <v>35</v>
      </c>
      <c r="D40" s="73" t="s">
        <v>60</v>
      </c>
      <c r="E40" s="73" t="s">
        <v>183</v>
      </c>
      <c r="F40" s="73" t="s">
        <v>192</v>
      </c>
      <c r="G40" s="107" t="s">
        <v>180</v>
      </c>
      <c r="H40" s="107"/>
      <c r="I40" s="74">
        <v>845815</v>
      </c>
      <c r="J40" s="75"/>
      <c r="K40" s="76"/>
      <c r="L40" s="77"/>
      <c r="M40" s="78"/>
      <c r="N40" s="79"/>
      <c r="O40" s="109">
        <f t="shared" si="0"/>
        <v>17000</v>
      </c>
      <c r="P40" s="80">
        <v>50</v>
      </c>
      <c r="Q40" s="115">
        <f>IF(OR(ISERROR(INDEX(食材料費等!$B:$B,MATCH($D40,食材料費等!$A:$A,0))), P40=0, P40=""), 0, P40 * INDEX(食材料費等!$B:$B, MATCH($D40,食材料費等!$A:$A, 0)) * IF(H40="○", IF(OR($D40="病院",$D40="有床診療所"),3/5,0.5),1))</f>
        <v>500000</v>
      </c>
      <c r="R40" s="94" t="str">
        <f xml:space="preserve"> IF(ISNUMBER(MATCH(D40,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IF(H40="○", 0.5, 1), "")</f>
        <v/>
      </c>
      <c r="S40" s="114">
        <f t="shared" si="1"/>
        <v>517000</v>
      </c>
      <c r="T40" s="39">
        <f t="shared" si="13"/>
        <v>845815</v>
      </c>
      <c r="U40" s="39">
        <f t="shared" si="3"/>
        <v>0</v>
      </c>
      <c r="V40" s="33" t="s">
        <v>57</v>
      </c>
      <c r="W40" s="34">
        <f t="shared" si="5"/>
        <v>1</v>
      </c>
      <c r="X40" s="35">
        <f t="shared" si="6"/>
        <v>4000</v>
      </c>
      <c r="Y40" s="34">
        <f t="shared" si="7"/>
        <v>0</v>
      </c>
      <c r="Z40" s="35">
        <f t="shared" si="8"/>
        <v>0</v>
      </c>
      <c r="AA40" s="34">
        <f t="shared" si="9"/>
        <v>1</v>
      </c>
      <c r="AB40" s="35">
        <f t="shared" si="10"/>
        <v>20000</v>
      </c>
      <c r="AC40" s="34">
        <f t="shared" si="11"/>
        <v>1</v>
      </c>
      <c r="AD40" s="35">
        <f t="shared" si="12"/>
        <v>24000</v>
      </c>
    </row>
    <row r="41" spans="1:30" ht="23.1" customHeight="1">
      <c r="A41" s="55">
        <v>38</v>
      </c>
      <c r="B41" s="73" t="s">
        <v>242</v>
      </c>
      <c r="C41" s="73" t="s">
        <v>35</v>
      </c>
      <c r="D41" s="73" t="s">
        <v>61</v>
      </c>
      <c r="E41" s="73" t="s">
        <v>183</v>
      </c>
      <c r="F41" s="73" t="s">
        <v>192</v>
      </c>
      <c r="G41" s="107" t="s">
        <v>180</v>
      </c>
      <c r="H41" s="107"/>
      <c r="I41" s="74">
        <v>845815</v>
      </c>
      <c r="J41" s="75"/>
      <c r="K41" s="76"/>
      <c r="L41" s="77"/>
      <c r="M41" s="78"/>
      <c r="N41" s="79"/>
      <c r="O41" s="109">
        <f t="shared" si="0"/>
        <v>17000</v>
      </c>
      <c r="P41" s="80">
        <v>30</v>
      </c>
      <c r="Q41" s="115">
        <f>IF(OR(ISERROR(INDEX(食材料費等!$B:$B,MATCH($D41,食材料費等!$A:$A,0))), P41=0, P41=""), 0, P41 * INDEX(食材料費等!$B:$B, MATCH($D41,食材料費等!$A:$A, 0)) * IF(H41="○", IF(OR($D41="病院",$D41="有床診療所"),3/5,0.5),1))</f>
        <v>300000</v>
      </c>
      <c r="R41" s="94" t="str">
        <f xml:space="preserve"> IF(ISNUMBER(MATCH(D41,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IF(H41="○", 0.5, 1), "")</f>
        <v/>
      </c>
      <c r="S41" s="114">
        <f t="shared" si="1"/>
        <v>317000</v>
      </c>
      <c r="T41" s="39">
        <f t="shared" si="13"/>
        <v>845815</v>
      </c>
      <c r="U41" s="39">
        <f t="shared" si="3"/>
        <v>0</v>
      </c>
      <c r="V41" s="33" t="s">
        <v>58</v>
      </c>
      <c r="W41" s="34">
        <f t="shared" ref="W41:W72" si="14">COUNTIFS($D:$D,$V41,$O:$O,"&gt;0")</f>
        <v>1</v>
      </c>
      <c r="X41" s="35">
        <f t="shared" ref="X41:X72" si="15">SUMIF($D:$D,$V41,$O:$O)</f>
        <v>5000</v>
      </c>
      <c r="Y41" s="34">
        <f t="shared" ref="Y41:Y72" si="16">COUNTIFS($D:$D,$V41,$Q:$Q,"&gt;0")</f>
        <v>0</v>
      </c>
      <c r="Z41" s="35">
        <f t="shared" ref="Z41:Z72" si="17">SUMIF($D:$D,$V41,$Q:$Q)</f>
        <v>0</v>
      </c>
      <c r="AA41" s="34">
        <f t="shared" ref="AA41:AA72" si="18">COUNTIFS($D:$D,$V41,$R:$R,"&gt;0")</f>
        <v>1</v>
      </c>
      <c r="AB41" s="35">
        <f t="shared" ref="AB41:AB72" si="19">SUMIF($D:$D,$V41,$R:$R)</f>
        <v>20000</v>
      </c>
      <c r="AC41" s="34">
        <f t="shared" ref="AC41:AC72" si="20">COUNTIFS($D:$D,$V41,$S:$S,"&gt;0")</f>
        <v>1</v>
      </c>
      <c r="AD41" s="35">
        <f t="shared" ref="AD41:AD72" si="21">SUMIF($D:$D,$V41,$S:$S)</f>
        <v>25000</v>
      </c>
    </row>
    <row r="42" spans="1:30" ht="23.1" customHeight="1">
      <c r="A42" s="55">
        <v>39</v>
      </c>
      <c r="B42" s="73" t="s">
        <v>218</v>
      </c>
      <c r="C42" s="73" t="s">
        <v>35</v>
      </c>
      <c r="D42" s="73" t="s">
        <v>120</v>
      </c>
      <c r="E42" s="73" t="s">
        <v>183</v>
      </c>
      <c r="F42" s="73" t="s">
        <v>192</v>
      </c>
      <c r="G42" s="107" t="s">
        <v>180</v>
      </c>
      <c r="H42" s="107"/>
      <c r="I42" s="74">
        <v>845815</v>
      </c>
      <c r="J42" s="75"/>
      <c r="K42" s="76"/>
      <c r="L42" s="77"/>
      <c r="M42" s="78"/>
      <c r="N42" s="79"/>
      <c r="O42" s="109">
        <f t="shared" si="0"/>
        <v>17000</v>
      </c>
      <c r="P42" s="80"/>
      <c r="Q42" s="115">
        <f>IF(OR(ISERROR(INDEX(食材料費等!$B:$B,MATCH($D42,食材料費等!$A:$A,0))), P42=0, P42=""), 0, P42 * INDEX(食材料費等!$B:$B, MATCH($D42,食材料費等!$A:$A, 0)) * IF(H42="○", IF(OR($D42="病院",$D42="有床診療所"),3/5,0.5),1))</f>
        <v>0</v>
      </c>
      <c r="R42" s="94" t="str">
        <f xml:space="preserve"> IF(ISNUMBER(MATCH(D42,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IF(H42="○", 0.5, 1), "")</f>
        <v/>
      </c>
      <c r="S42" s="114">
        <f t="shared" si="1"/>
        <v>17000</v>
      </c>
      <c r="T42" s="39">
        <f t="shared" si="13"/>
        <v>845815</v>
      </c>
      <c r="U42" s="39">
        <f t="shared" si="3"/>
        <v>0</v>
      </c>
      <c r="V42" s="36" t="s">
        <v>59</v>
      </c>
      <c r="W42" s="37">
        <f t="shared" si="14"/>
        <v>1</v>
      </c>
      <c r="X42" s="38">
        <f t="shared" si="15"/>
        <v>5000</v>
      </c>
      <c r="Y42" s="37">
        <f t="shared" si="16"/>
        <v>0</v>
      </c>
      <c r="Z42" s="38">
        <f t="shared" si="17"/>
        <v>0</v>
      </c>
      <c r="AA42" s="37">
        <f t="shared" si="18"/>
        <v>1</v>
      </c>
      <c r="AB42" s="38">
        <f t="shared" si="19"/>
        <v>20000</v>
      </c>
      <c r="AC42" s="37">
        <f t="shared" si="20"/>
        <v>1</v>
      </c>
      <c r="AD42" s="38">
        <f t="shared" si="21"/>
        <v>25000</v>
      </c>
    </row>
    <row r="43" spans="1:30" ht="23.1" customHeight="1">
      <c r="A43" s="55">
        <v>40</v>
      </c>
      <c r="B43" s="73" t="s">
        <v>219</v>
      </c>
      <c r="C43" s="73" t="s">
        <v>35</v>
      </c>
      <c r="D43" s="73" t="s">
        <v>62</v>
      </c>
      <c r="E43" s="73" t="s">
        <v>183</v>
      </c>
      <c r="F43" s="73" t="s">
        <v>192</v>
      </c>
      <c r="G43" s="107" t="s">
        <v>180</v>
      </c>
      <c r="H43" s="107"/>
      <c r="I43" s="74">
        <v>845815</v>
      </c>
      <c r="J43" s="75"/>
      <c r="K43" s="76"/>
      <c r="L43" s="77"/>
      <c r="M43" s="78"/>
      <c r="N43" s="79"/>
      <c r="O43" s="109">
        <f t="shared" si="0"/>
        <v>17000</v>
      </c>
      <c r="P43" s="80"/>
      <c r="Q43" s="115">
        <f>IF(OR(ISERROR(INDEX(食材料費等!$B:$B,MATCH($D43,食材料費等!$A:$A,0))), P43=0, P43=""), 0, P43 * INDEX(食材料費等!$B:$B, MATCH($D43,食材料費等!$A:$A, 0)) * IF(H43="○", IF(OR($D43="病院",$D43="有床診療所"),3/5,0.5),1))</f>
        <v>0</v>
      </c>
      <c r="R43" s="94" t="str">
        <f xml:space="preserve"> IF(ISNUMBER(MATCH(D43,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IF(H43="○", 0.5, 1), "")</f>
        <v/>
      </c>
      <c r="S43" s="114">
        <f t="shared" si="1"/>
        <v>17000</v>
      </c>
      <c r="T43" s="39">
        <f t="shared" si="13"/>
        <v>845815</v>
      </c>
      <c r="U43" s="39">
        <f t="shared" si="3"/>
        <v>0</v>
      </c>
      <c r="V43" s="30" t="s">
        <v>60</v>
      </c>
      <c r="W43" s="31">
        <f t="shared" si="14"/>
        <v>1</v>
      </c>
      <c r="X43" s="32">
        <f t="shared" si="15"/>
        <v>17000</v>
      </c>
      <c r="Y43" s="31">
        <f t="shared" si="16"/>
        <v>1</v>
      </c>
      <c r="Z43" s="32">
        <f t="shared" si="17"/>
        <v>500000</v>
      </c>
      <c r="AA43" s="100">
        <f t="shared" si="18"/>
        <v>0</v>
      </c>
      <c r="AB43" s="101">
        <f t="shared" si="19"/>
        <v>0</v>
      </c>
      <c r="AC43" s="31">
        <f t="shared" si="20"/>
        <v>1</v>
      </c>
      <c r="AD43" s="32">
        <f t="shared" si="21"/>
        <v>517000</v>
      </c>
    </row>
    <row r="44" spans="1:30" ht="23.1" customHeight="1">
      <c r="A44" s="55">
        <v>41</v>
      </c>
      <c r="B44" s="73" t="s">
        <v>243</v>
      </c>
      <c r="C44" s="73" t="s">
        <v>35</v>
      </c>
      <c r="D44" s="73" t="s">
        <v>119</v>
      </c>
      <c r="E44" s="73" t="s">
        <v>183</v>
      </c>
      <c r="F44" s="73" t="s">
        <v>192</v>
      </c>
      <c r="G44" s="107" t="s">
        <v>180</v>
      </c>
      <c r="H44" s="107"/>
      <c r="I44" s="74">
        <v>845815</v>
      </c>
      <c r="J44" s="75"/>
      <c r="K44" s="76"/>
      <c r="L44" s="77"/>
      <c r="M44" s="78"/>
      <c r="N44" s="79"/>
      <c r="O44" s="109">
        <f t="shared" si="0"/>
        <v>17000</v>
      </c>
      <c r="P44" s="80"/>
      <c r="Q44" s="115">
        <f>IF(OR(ISERROR(INDEX(食材料費等!$B:$B,MATCH($D44,食材料費等!$A:$A,0))), P44=0, P44=""), 0, P44 * INDEX(食材料費等!$B:$B, MATCH($D44,食材料費等!$A:$A, 0)) * IF(H44="○", IF(OR($D44="病院",$D44="有床診療所"),3/5,0.5),1))</f>
        <v>0</v>
      </c>
      <c r="R44" s="94" t="str">
        <f xml:space="preserve"> IF(ISNUMBER(MATCH(D44,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IF(H44="○", 0.5, 1), "")</f>
        <v/>
      </c>
      <c r="S44" s="114">
        <f t="shared" si="1"/>
        <v>17000</v>
      </c>
      <c r="T44" s="39">
        <f t="shared" si="13"/>
        <v>845815</v>
      </c>
      <c r="U44" s="39">
        <f t="shared" si="3"/>
        <v>0</v>
      </c>
      <c r="V44" s="33" t="s">
        <v>61</v>
      </c>
      <c r="W44" s="34">
        <f t="shared" si="14"/>
        <v>1</v>
      </c>
      <c r="X44" s="35">
        <f t="shared" si="15"/>
        <v>17000</v>
      </c>
      <c r="Y44" s="34">
        <f t="shared" si="16"/>
        <v>1</v>
      </c>
      <c r="Z44" s="35">
        <f t="shared" si="17"/>
        <v>300000</v>
      </c>
      <c r="AA44" s="34">
        <f t="shared" si="18"/>
        <v>0</v>
      </c>
      <c r="AB44" s="35">
        <f t="shared" si="19"/>
        <v>0</v>
      </c>
      <c r="AC44" s="34">
        <f t="shared" si="20"/>
        <v>1</v>
      </c>
      <c r="AD44" s="35">
        <f t="shared" si="21"/>
        <v>317000</v>
      </c>
    </row>
    <row r="45" spans="1:30" ht="23.1" customHeight="1">
      <c r="A45" s="55">
        <v>42</v>
      </c>
      <c r="B45" s="73" t="s">
        <v>220</v>
      </c>
      <c r="C45" s="73" t="s">
        <v>35</v>
      </c>
      <c r="D45" s="73" t="s">
        <v>63</v>
      </c>
      <c r="E45" s="73" t="s">
        <v>183</v>
      </c>
      <c r="F45" s="73" t="s">
        <v>192</v>
      </c>
      <c r="G45" s="107" t="s">
        <v>180</v>
      </c>
      <c r="H45" s="107"/>
      <c r="I45" s="74"/>
      <c r="J45" s="75">
        <v>80000</v>
      </c>
      <c r="K45" s="76">
        <v>80000</v>
      </c>
      <c r="L45" s="77"/>
      <c r="M45" s="78"/>
      <c r="N45" s="79"/>
      <c r="O45" s="109">
        <f t="shared" si="0"/>
        <v>18000</v>
      </c>
      <c r="P45" s="80"/>
      <c r="Q45" s="115">
        <f>IF(OR(ISERROR(INDEX(食材料費等!$B:$B,MATCH($D45,食材料費等!$A:$A,0))), P45=0, P45=""), 0, P45 * INDEX(食材料費等!$B:$B, MATCH($D45,食材料費等!$A:$A, 0)) * IF(H45="○", IF(OR($D45="病院",$D45="有床診療所"),3/5,0.5),1))</f>
        <v>0</v>
      </c>
      <c r="R45" s="94" t="str">
        <f xml:space="preserve"> IF(ISNUMBER(MATCH(D45,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IF(H45="○", 0.5, 1), "")</f>
        <v/>
      </c>
      <c r="S45" s="114">
        <f t="shared" si="1"/>
        <v>18000</v>
      </c>
      <c r="T45" s="39">
        <f t="shared" si="13"/>
        <v>0</v>
      </c>
      <c r="U45" s="39">
        <f t="shared" si="3"/>
        <v>922190.20172910672</v>
      </c>
      <c r="V45" s="33" t="s">
        <v>120</v>
      </c>
      <c r="W45" s="34">
        <f t="shared" si="14"/>
        <v>1</v>
      </c>
      <c r="X45" s="35">
        <f t="shared" si="15"/>
        <v>17000</v>
      </c>
      <c r="Y45" s="34">
        <f t="shared" si="16"/>
        <v>0</v>
      </c>
      <c r="Z45" s="35">
        <f t="shared" si="17"/>
        <v>0</v>
      </c>
      <c r="AA45" s="34">
        <f t="shared" si="18"/>
        <v>0</v>
      </c>
      <c r="AB45" s="35">
        <f t="shared" si="19"/>
        <v>0</v>
      </c>
      <c r="AC45" s="34">
        <f t="shared" si="20"/>
        <v>1</v>
      </c>
      <c r="AD45" s="35">
        <f t="shared" si="21"/>
        <v>17000</v>
      </c>
    </row>
    <row r="46" spans="1:30" ht="23.1" customHeight="1">
      <c r="A46" s="55">
        <v>43</v>
      </c>
      <c r="B46" s="73" t="s">
        <v>221</v>
      </c>
      <c r="C46" s="73" t="s">
        <v>35</v>
      </c>
      <c r="D46" s="73" t="s">
        <v>64</v>
      </c>
      <c r="E46" s="73" t="s">
        <v>183</v>
      </c>
      <c r="F46" s="73" t="s">
        <v>192</v>
      </c>
      <c r="G46" s="107" t="s">
        <v>180</v>
      </c>
      <c r="H46" s="107"/>
      <c r="I46" s="74"/>
      <c r="J46" s="75">
        <v>80000</v>
      </c>
      <c r="K46" s="76">
        <v>80000</v>
      </c>
      <c r="L46" s="77"/>
      <c r="M46" s="78"/>
      <c r="N46" s="79"/>
      <c r="O46" s="109">
        <f t="shared" si="0"/>
        <v>18000</v>
      </c>
      <c r="P46" s="80"/>
      <c r="Q46" s="115">
        <f>IF(OR(ISERROR(INDEX(食材料費等!$B:$B,MATCH($D46,食材料費等!$A:$A,0))), P46=0, P46=""), 0, P46 * INDEX(食材料費等!$B:$B, MATCH($D46,食材料費等!$A:$A, 0)) * IF(H46="○", IF(OR($D46="病院",$D46="有床診療所"),3/5,0.5),1))</f>
        <v>0</v>
      </c>
      <c r="R46" s="94" t="str">
        <f xml:space="preserve"> IF(ISNUMBER(MATCH(D46,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IF(H46="○", 0.5, 1), "")</f>
        <v/>
      </c>
      <c r="S46" s="114">
        <f t="shared" si="1"/>
        <v>18000</v>
      </c>
      <c r="T46" s="39">
        <f t="shared" si="13"/>
        <v>0</v>
      </c>
      <c r="U46" s="39">
        <f t="shared" si="3"/>
        <v>922190.20172910672</v>
      </c>
      <c r="V46" s="33" t="s">
        <v>62</v>
      </c>
      <c r="W46" s="34">
        <f t="shared" si="14"/>
        <v>1</v>
      </c>
      <c r="X46" s="35">
        <f t="shared" si="15"/>
        <v>17000</v>
      </c>
      <c r="Y46" s="34">
        <f t="shared" si="16"/>
        <v>0</v>
      </c>
      <c r="Z46" s="35">
        <f t="shared" si="17"/>
        <v>0</v>
      </c>
      <c r="AA46" s="34">
        <f t="shared" si="18"/>
        <v>0</v>
      </c>
      <c r="AB46" s="35">
        <f t="shared" si="19"/>
        <v>0</v>
      </c>
      <c r="AC46" s="34">
        <f t="shared" si="20"/>
        <v>1</v>
      </c>
      <c r="AD46" s="35">
        <f t="shared" si="21"/>
        <v>17000</v>
      </c>
    </row>
    <row r="47" spans="1:30" ht="23.1" customHeight="1">
      <c r="A47" s="55">
        <v>44</v>
      </c>
      <c r="B47" s="73" t="s">
        <v>222</v>
      </c>
      <c r="C47" s="73" t="s">
        <v>35</v>
      </c>
      <c r="D47" s="73" t="s">
        <v>65</v>
      </c>
      <c r="E47" s="73" t="s">
        <v>183</v>
      </c>
      <c r="F47" s="73" t="s">
        <v>192</v>
      </c>
      <c r="G47" s="107" t="s">
        <v>180</v>
      </c>
      <c r="H47" s="107"/>
      <c r="I47" s="74"/>
      <c r="J47" s="75">
        <v>80000</v>
      </c>
      <c r="K47" s="76">
        <v>80000</v>
      </c>
      <c r="L47" s="77"/>
      <c r="M47" s="78"/>
      <c r="N47" s="79"/>
      <c r="O47" s="109">
        <f t="shared" si="0"/>
        <v>18000</v>
      </c>
      <c r="P47" s="80"/>
      <c r="Q47" s="115">
        <f>IF(OR(ISERROR(INDEX(食材料費等!$B:$B,MATCH($D47,食材料費等!$A:$A,0))), P47=0, P47=""), 0, P47 * INDEX(食材料費等!$B:$B, MATCH($D47,食材料費等!$A:$A, 0)) * IF(H47="○", IF(OR($D47="病院",$D47="有床診療所"),3/5,0.5),1))</f>
        <v>0</v>
      </c>
      <c r="R47" s="94" t="str">
        <f xml:space="preserve"> IF(ISNUMBER(MATCH(D47,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IF(H47="○", 0.5, 1), "")</f>
        <v/>
      </c>
      <c r="S47" s="114">
        <f t="shared" si="1"/>
        <v>18000</v>
      </c>
      <c r="T47" s="39">
        <f t="shared" si="13"/>
        <v>0</v>
      </c>
      <c r="U47" s="39">
        <f t="shared" si="3"/>
        <v>922190.20172910672</v>
      </c>
      <c r="V47" s="33" t="s">
        <v>119</v>
      </c>
      <c r="W47" s="34">
        <f t="shared" si="14"/>
        <v>1</v>
      </c>
      <c r="X47" s="35">
        <f t="shared" si="15"/>
        <v>17000</v>
      </c>
      <c r="Y47" s="34">
        <f t="shared" si="16"/>
        <v>0</v>
      </c>
      <c r="Z47" s="35">
        <f t="shared" si="17"/>
        <v>0</v>
      </c>
      <c r="AA47" s="34">
        <f t="shared" si="18"/>
        <v>0</v>
      </c>
      <c r="AB47" s="35">
        <f t="shared" si="19"/>
        <v>0</v>
      </c>
      <c r="AC47" s="34">
        <f t="shared" si="20"/>
        <v>1</v>
      </c>
      <c r="AD47" s="35">
        <f t="shared" si="21"/>
        <v>17000</v>
      </c>
    </row>
    <row r="48" spans="1:30" ht="23.1" customHeight="1">
      <c r="A48" s="55">
        <v>45</v>
      </c>
      <c r="B48" s="73" t="s">
        <v>223</v>
      </c>
      <c r="C48" s="73" t="s">
        <v>35</v>
      </c>
      <c r="D48" s="73" t="s">
        <v>121</v>
      </c>
      <c r="E48" s="73" t="s">
        <v>183</v>
      </c>
      <c r="F48" s="73" t="s">
        <v>192</v>
      </c>
      <c r="G48" s="107" t="s">
        <v>180</v>
      </c>
      <c r="H48" s="107"/>
      <c r="I48" s="74"/>
      <c r="J48" s="75">
        <v>80000</v>
      </c>
      <c r="K48" s="76">
        <v>80000</v>
      </c>
      <c r="L48" s="77"/>
      <c r="M48" s="78"/>
      <c r="N48" s="79"/>
      <c r="O48" s="109">
        <f t="shared" si="0"/>
        <v>18000</v>
      </c>
      <c r="P48" s="80"/>
      <c r="Q48" s="115">
        <f>IF(OR(ISERROR(INDEX(食材料費等!$B:$B,MATCH($D48,食材料費等!$A:$A,0))), P48=0, P48=""), 0, P48 * INDEX(食材料費等!$B:$B, MATCH($D48,食材料費等!$A:$A, 0)) * IF(H48="○", IF(OR($D48="病院",$D48="有床診療所"),3/5,0.5),1))</f>
        <v>0</v>
      </c>
      <c r="R48" s="94" t="str">
        <f xml:space="preserve"> IF(ISNUMBER(MATCH(D48,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IF(H48="○", 0.5, 1), "")</f>
        <v/>
      </c>
      <c r="S48" s="114">
        <f t="shared" si="1"/>
        <v>18000</v>
      </c>
      <c r="T48" s="39">
        <f t="shared" si="13"/>
        <v>0</v>
      </c>
      <c r="U48" s="39">
        <f t="shared" si="3"/>
        <v>922190.20172910672</v>
      </c>
      <c r="V48" s="33" t="s">
        <v>63</v>
      </c>
      <c r="W48" s="34">
        <f t="shared" si="14"/>
        <v>1</v>
      </c>
      <c r="X48" s="35">
        <f t="shared" si="15"/>
        <v>18000</v>
      </c>
      <c r="Y48" s="34">
        <f t="shared" si="16"/>
        <v>0</v>
      </c>
      <c r="Z48" s="35">
        <f t="shared" si="17"/>
        <v>0</v>
      </c>
      <c r="AA48" s="34">
        <f t="shared" si="18"/>
        <v>0</v>
      </c>
      <c r="AB48" s="35">
        <f t="shared" si="19"/>
        <v>0</v>
      </c>
      <c r="AC48" s="34">
        <f t="shared" si="20"/>
        <v>1</v>
      </c>
      <c r="AD48" s="35">
        <f t="shared" si="21"/>
        <v>18000</v>
      </c>
    </row>
    <row r="49" spans="1:30" ht="23.1" customHeight="1">
      <c r="A49" s="55">
        <v>46</v>
      </c>
      <c r="B49" s="73" t="s">
        <v>224</v>
      </c>
      <c r="C49" s="73" t="s">
        <v>35</v>
      </c>
      <c r="D49" s="73" t="s">
        <v>122</v>
      </c>
      <c r="E49" s="73" t="s">
        <v>183</v>
      </c>
      <c r="F49" s="73" t="s">
        <v>192</v>
      </c>
      <c r="G49" s="107" t="s">
        <v>180</v>
      </c>
      <c r="H49" s="107"/>
      <c r="I49" s="74"/>
      <c r="J49" s="75">
        <v>80000</v>
      </c>
      <c r="K49" s="76">
        <v>80000</v>
      </c>
      <c r="L49" s="77"/>
      <c r="M49" s="78"/>
      <c r="N49" s="79"/>
      <c r="O49" s="109">
        <f t="shared" si="0"/>
        <v>18000</v>
      </c>
      <c r="P49" s="80"/>
      <c r="Q49" s="115">
        <f>IF(OR(ISERROR(INDEX(食材料費等!$B:$B,MATCH($D49,食材料費等!$A:$A,0))), P49=0, P49=""), 0, P49 * INDEX(食材料費等!$B:$B, MATCH($D49,食材料費等!$A:$A, 0)) * IF(H49="○", IF(OR($D49="病院",$D49="有床診療所"),3/5,0.5),1))</f>
        <v>0</v>
      </c>
      <c r="R49" s="94" t="str">
        <f xml:space="preserve"> IF(ISNUMBER(MATCH(D49,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IF(H49="○", 0.5, 1), "")</f>
        <v/>
      </c>
      <c r="S49" s="114">
        <f t="shared" si="1"/>
        <v>18000</v>
      </c>
      <c r="T49" s="39">
        <f t="shared" si="13"/>
        <v>0</v>
      </c>
      <c r="U49" s="39">
        <f t="shared" si="3"/>
        <v>922190.20172910672</v>
      </c>
      <c r="V49" s="33" t="s">
        <v>64</v>
      </c>
      <c r="W49" s="34">
        <f t="shared" si="14"/>
        <v>1</v>
      </c>
      <c r="X49" s="35">
        <f t="shared" si="15"/>
        <v>18000</v>
      </c>
      <c r="Y49" s="34">
        <f t="shared" si="16"/>
        <v>0</v>
      </c>
      <c r="Z49" s="35">
        <f t="shared" si="17"/>
        <v>0</v>
      </c>
      <c r="AA49" s="34">
        <f t="shared" si="18"/>
        <v>0</v>
      </c>
      <c r="AB49" s="35">
        <f t="shared" si="19"/>
        <v>0</v>
      </c>
      <c r="AC49" s="34">
        <f t="shared" si="20"/>
        <v>1</v>
      </c>
      <c r="AD49" s="35">
        <f t="shared" si="21"/>
        <v>18000</v>
      </c>
    </row>
    <row r="50" spans="1:30" ht="23.1" customHeight="1">
      <c r="A50" s="55">
        <v>47</v>
      </c>
      <c r="B50" s="73" t="s">
        <v>225</v>
      </c>
      <c r="C50" s="73" t="s">
        <v>35</v>
      </c>
      <c r="D50" s="73" t="s">
        <v>123</v>
      </c>
      <c r="E50" s="73" t="s">
        <v>183</v>
      </c>
      <c r="F50" s="73" t="s">
        <v>192</v>
      </c>
      <c r="G50" s="107" t="s">
        <v>180</v>
      </c>
      <c r="H50" s="107"/>
      <c r="I50" s="74"/>
      <c r="J50" s="75">
        <v>80000</v>
      </c>
      <c r="K50" s="76">
        <v>80000</v>
      </c>
      <c r="L50" s="77"/>
      <c r="M50" s="78"/>
      <c r="N50" s="79"/>
      <c r="O50" s="109">
        <f t="shared" si="0"/>
        <v>18000</v>
      </c>
      <c r="P50" s="80"/>
      <c r="Q50" s="115">
        <f>IF(OR(ISERROR(INDEX(食材料費等!$B:$B,MATCH($D50,食材料費等!$A:$A,0))), P50=0, P50=""), 0, P50 * INDEX(食材料費等!$B:$B, MATCH($D50,食材料費等!$A:$A, 0)) * IF(H50="○", IF(OR($D50="病院",$D50="有床診療所"),3/5,0.5),1))</f>
        <v>0</v>
      </c>
      <c r="R50" s="94" t="str">
        <f xml:space="preserve"> IF(ISNUMBER(MATCH(D50,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IF(H50="○", 0.5, 1), "")</f>
        <v/>
      </c>
      <c r="S50" s="114">
        <f t="shared" si="1"/>
        <v>18000</v>
      </c>
      <c r="T50" s="39">
        <f t="shared" si="13"/>
        <v>0</v>
      </c>
      <c r="U50" s="39">
        <f t="shared" si="3"/>
        <v>922190.20172910672</v>
      </c>
      <c r="V50" s="33" t="s">
        <v>65</v>
      </c>
      <c r="W50" s="34">
        <f t="shared" si="14"/>
        <v>1</v>
      </c>
      <c r="X50" s="35">
        <f t="shared" si="15"/>
        <v>18000</v>
      </c>
      <c r="Y50" s="34">
        <f t="shared" si="16"/>
        <v>0</v>
      </c>
      <c r="Z50" s="35">
        <f t="shared" si="17"/>
        <v>0</v>
      </c>
      <c r="AA50" s="34">
        <f t="shared" si="18"/>
        <v>0</v>
      </c>
      <c r="AB50" s="35">
        <f t="shared" si="19"/>
        <v>0</v>
      </c>
      <c r="AC50" s="34">
        <f t="shared" si="20"/>
        <v>1</v>
      </c>
      <c r="AD50" s="35">
        <f t="shared" si="21"/>
        <v>18000</v>
      </c>
    </row>
    <row r="51" spans="1:30" ht="23.1" customHeight="1">
      <c r="A51" s="55">
        <v>48</v>
      </c>
      <c r="B51" s="73" t="s">
        <v>226</v>
      </c>
      <c r="C51" s="73" t="s">
        <v>35</v>
      </c>
      <c r="D51" s="73" t="s">
        <v>124</v>
      </c>
      <c r="E51" s="73" t="s">
        <v>183</v>
      </c>
      <c r="F51" s="73" t="s">
        <v>192</v>
      </c>
      <c r="G51" s="107" t="s">
        <v>180</v>
      </c>
      <c r="H51" s="107"/>
      <c r="I51" s="74"/>
      <c r="J51" s="75">
        <v>80000</v>
      </c>
      <c r="K51" s="76">
        <v>80000</v>
      </c>
      <c r="L51" s="77"/>
      <c r="M51" s="78"/>
      <c r="N51" s="79"/>
      <c r="O51" s="109">
        <f t="shared" si="0"/>
        <v>18000</v>
      </c>
      <c r="P51" s="80"/>
      <c r="Q51" s="115">
        <f>IF(OR(ISERROR(INDEX(食材料費等!$B:$B,MATCH($D51,食材料費等!$A:$A,0))), P51=0, P51=""), 0, P51 * INDEX(食材料費等!$B:$B, MATCH($D51,食材料費等!$A:$A, 0)) * IF(H51="○", IF(OR($D51="病院",$D51="有床診療所"),3/5,0.5),1))</f>
        <v>0</v>
      </c>
      <c r="R51" s="94" t="str">
        <f xml:space="preserve"> IF(ISNUMBER(MATCH(D51,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IF(H51="○", 0.5, 1), "")</f>
        <v/>
      </c>
      <c r="S51" s="114">
        <f t="shared" si="1"/>
        <v>18000</v>
      </c>
      <c r="T51" s="39">
        <f t="shared" si="13"/>
        <v>0</v>
      </c>
      <c r="U51" s="39">
        <f t="shared" si="3"/>
        <v>922190.20172910672</v>
      </c>
      <c r="V51" s="33" t="s">
        <v>121</v>
      </c>
      <c r="W51" s="34">
        <f t="shared" si="14"/>
        <v>1</v>
      </c>
      <c r="X51" s="35">
        <f t="shared" si="15"/>
        <v>18000</v>
      </c>
      <c r="Y51" s="34">
        <f t="shared" si="16"/>
        <v>0</v>
      </c>
      <c r="Z51" s="35">
        <f t="shared" si="17"/>
        <v>0</v>
      </c>
      <c r="AA51" s="34">
        <f t="shared" si="18"/>
        <v>0</v>
      </c>
      <c r="AB51" s="35">
        <f t="shared" si="19"/>
        <v>0</v>
      </c>
      <c r="AC51" s="34">
        <f t="shared" si="20"/>
        <v>1</v>
      </c>
      <c r="AD51" s="35">
        <f t="shared" si="21"/>
        <v>18000</v>
      </c>
    </row>
    <row r="52" spans="1:30" ht="23.1" customHeight="1">
      <c r="A52" s="55">
        <v>49</v>
      </c>
      <c r="B52" s="73" t="s">
        <v>227</v>
      </c>
      <c r="C52" s="73" t="s">
        <v>35</v>
      </c>
      <c r="D52" s="73" t="s">
        <v>125</v>
      </c>
      <c r="E52" s="73" t="s">
        <v>183</v>
      </c>
      <c r="F52" s="73" t="s">
        <v>192</v>
      </c>
      <c r="G52" s="107" t="s">
        <v>180</v>
      </c>
      <c r="H52" s="107"/>
      <c r="I52" s="74"/>
      <c r="J52" s="75">
        <v>80000</v>
      </c>
      <c r="K52" s="76">
        <v>80000</v>
      </c>
      <c r="L52" s="77"/>
      <c r="M52" s="78"/>
      <c r="N52" s="79"/>
      <c r="O52" s="109">
        <f t="shared" si="0"/>
        <v>18000</v>
      </c>
      <c r="P52" s="80"/>
      <c r="Q52" s="115">
        <f>IF(OR(ISERROR(INDEX(食材料費等!$B:$B,MATCH($D52,食材料費等!$A:$A,0))), P52=0, P52=""), 0, P52 * INDEX(食材料費等!$B:$B, MATCH($D52,食材料費等!$A:$A, 0)) * IF(H52="○", IF(OR($D52="病院",$D52="有床診療所"),3/5,0.5),1))</f>
        <v>0</v>
      </c>
      <c r="R52" s="94" t="str">
        <f xml:space="preserve"> IF(ISNUMBER(MATCH(D52,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IF(H52="○", 0.5, 1), "")</f>
        <v/>
      </c>
      <c r="S52" s="114">
        <f t="shared" si="1"/>
        <v>18000</v>
      </c>
      <c r="T52" s="39">
        <f t="shared" si="13"/>
        <v>0</v>
      </c>
      <c r="U52" s="39">
        <f t="shared" si="3"/>
        <v>922190.20172910672</v>
      </c>
      <c r="V52" s="33" t="s">
        <v>122</v>
      </c>
      <c r="W52" s="34">
        <f t="shared" si="14"/>
        <v>1</v>
      </c>
      <c r="X52" s="35">
        <f t="shared" si="15"/>
        <v>18000</v>
      </c>
      <c r="Y52" s="34">
        <f t="shared" si="16"/>
        <v>0</v>
      </c>
      <c r="Z52" s="35">
        <f t="shared" si="17"/>
        <v>0</v>
      </c>
      <c r="AA52" s="34">
        <f t="shared" si="18"/>
        <v>0</v>
      </c>
      <c r="AB52" s="35">
        <f t="shared" si="19"/>
        <v>0</v>
      </c>
      <c r="AC52" s="34">
        <f t="shared" si="20"/>
        <v>1</v>
      </c>
      <c r="AD52" s="35">
        <f t="shared" si="21"/>
        <v>18000</v>
      </c>
    </row>
    <row r="53" spans="1:30" ht="23.1" customHeight="1">
      <c r="A53" s="55">
        <v>50</v>
      </c>
      <c r="B53" s="73" t="s">
        <v>244</v>
      </c>
      <c r="C53" s="73" t="s">
        <v>35</v>
      </c>
      <c r="D53" s="73" t="s">
        <v>66</v>
      </c>
      <c r="E53" s="73" t="s">
        <v>183</v>
      </c>
      <c r="F53" s="73" t="s">
        <v>192</v>
      </c>
      <c r="G53" s="107" t="s">
        <v>180</v>
      </c>
      <c r="H53" s="107"/>
      <c r="I53" s="74"/>
      <c r="J53" s="75">
        <v>33333</v>
      </c>
      <c r="K53" s="76">
        <v>80000</v>
      </c>
      <c r="L53" s="77">
        <v>100</v>
      </c>
      <c r="M53" s="78">
        <v>25</v>
      </c>
      <c r="N53" s="79"/>
      <c r="O53" s="109">
        <f t="shared" si="0"/>
        <v>3000</v>
      </c>
      <c r="P53" s="80"/>
      <c r="Q53" s="115">
        <f>IF(OR(ISERROR(INDEX(食材料費等!$B:$B,MATCH($D53,食材料費等!$A:$A,0))), P53=0, P53=""), 0, P53 * INDEX(食材料費等!$B:$B, MATCH($D53,食材料費等!$A:$A, 0)) * IF(H53="○", IF(OR($D53="病院",$D53="有床診療所"),3/5,0.5),1))</f>
        <v>0</v>
      </c>
      <c r="R53" s="94" t="str">
        <f xml:space="preserve"> IF(ISNUMBER(MATCH(D53,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IF(H53="○", 0.5, 1), "")</f>
        <v/>
      </c>
      <c r="S53" s="114">
        <f t="shared" si="1"/>
        <v>3000</v>
      </c>
      <c r="T53" s="39">
        <f t="shared" si="13"/>
        <v>0</v>
      </c>
      <c r="U53" s="39">
        <f t="shared" si="3"/>
        <v>163304.03458213259</v>
      </c>
      <c r="V53" s="33" t="s">
        <v>123</v>
      </c>
      <c r="W53" s="34">
        <f t="shared" si="14"/>
        <v>1</v>
      </c>
      <c r="X53" s="35">
        <f t="shared" si="15"/>
        <v>18000</v>
      </c>
      <c r="Y53" s="34">
        <f t="shared" si="16"/>
        <v>0</v>
      </c>
      <c r="Z53" s="35">
        <f t="shared" si="17"/>
        <v>0</v>
      </c>
      <c r="AA53" s="34">
        <f t="shared" si="18"/>
        <v>0</v>
      </c>
      <c r="AB53" s="35">
        <f t="shared" si="19"/>
        <v>0</v>
      </c>
      <c r="AC53" s="34">
        <f t="shared" si="20"/>
        <v>1</v>
      </c>
      <c r="AD53" s="35">
        <f t="shared" si="21"/>
        <v>18000</v>
      </c>
    </row>
    <row r="54" spans="1:30" ht="23.1" customHeight="1">
      <c r="A54" s="55">
        <v>51</v>
      </c>
      <c r="B54" s="73" t="s">
        <v>244</v>
      </c>
      <c r="C54" s="73" t="s">
        <v>35</v>
      </c>
      <c r="D54" s="73" t="s">
        <v>67</v>
      </c>
      <c r="E54" s="73" t="s">
        <v>183</v>
      </c>
      <c r="F54" s="73" t="s">
        <v>192</v>
      </c>
      <c r="G54" s="107" t="s">
        <v>180</v>
      </c>
      <c r="H54" s="107"/>
      <c r="I54" s="74"/>
      <c r="J54" s="75">
        <v>33333</v>
      </c>
      <c r="K54" s="76">
        <v>80000</v>
      </c>
      <c r="L54" s="77">
        <v>100</v>
      </c>
      <c r="M54" s="78">
        <v>75</v>
      </c>
      <c r="N54" s="79"/>
      <c r="O54" s="109">
        <f t="shared" si="0"/>
        <v>10000</v>
      </c>
      <c r="P54" s="80"/>
      <c r="Q54" s="115">
        <f>IF(OR(ISERROR(INDEX(食材料費等!$B:$B,MATCH($D54,食材料費等!$A:$A,0))), P54=0, P54=""), 0, P54 * INDEX(食材料費等!$B:$B, MATCH($D54,食材料費等!$A:$A, 0)) * IF(H54="○", IF(OR($D54="病院",$D54="有床診療所"),3/5,0.5),1))</f>
        <v>0</v>
      </c>
      <c r="R54" s="94" t="str">
        <f xml:space="preserve"> IF(ISNUMBER(MATCH(D54,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IF(H54="○", 0.5, 1), "")</f>
        <v/>
      </c>
      <c r="S54" s="114">
        <f t="shared" si="1"/>
        <v>10000</v>
      </c>
      <c r="T54" s="39">
        <f t="shared" si="13"/>
        <v>0</v>
      </c>
      <c r="U54" s="39">
        <f t="shared" si="3"/>
        <v>489912.10374639777</v>
      </c>
      <c r="V54" s="33" t="s">
        <v>124</v>
      </c>
      <c r="W54" s="34">
        <f t="shared" si="14"/>
        <v>1</v>
      </c>
      <c r="X54" s="35">
        <f t="shared" si="15"/>
        <v>18000</v>
      </c>
      <c r="Y54" s="34">
        <f t="shared" si="16"/>
        <v>0</v>
      </c>
      <c r="Z54" s="35">
        <f t="shared" si="17"/>
        <v>0</v>
      </c>
      <c r="AA54" s="34">
        <f t="shared" si="18"/>
        <v>0</v>
      </c>
      <c r="AB54" s="35">
        <f t="shared" si="19"/>
        <v>0</v>
      </c>
      <c r="AC54" s="34">
        <f t="shared" si="20"/>
        <v>1</v>
      </c>
      <c r="AD54" s="35">
        <f t="shared" si="21"/>
        <v>18000</v>
      </c>
    </row>
    <row r="55" spans="1:30" ht="23.1" customHeight="1">
      <c r="A55" s="55">
        <v>52</v>
      </c>
      <c r="B55" s="73" t="s">
        <v>245</v>
      </c>
      <c r="C55" s="73" t="s">
        <v>35</v>
      </c>
      <c r="D55" s="73" t="s">
        <v>68</v>
      </c>
      <c r="E55" s="73" t="s">
        <v>183</v>
      </c>
      <c r="F55" s="73" t="s">
        <v>192</v>
      </c>
      <c r="G55" s="107" t="s">
        <v>180</v>
      </c>
      <c r="H55" s="107"/>
      <c r="I55" s="74"/>
      <c r="J55" s="75">
        <v>33333</v>
      </c>
      <c r="K55" s="76">
        <v>80000</v>
      </c>
      <c r="L55" s="77"/>
      <c r="M55" s="78"/>
      <c r="N55" s="79"/>
      <c r="O55" s="109">
        <f t="shared" si="0"/>
        <v>13000</v>
      </c>
      <c r="P55" s="80"/>
      <c r="Q55" s="115">
        <f>IF(OR(ISERROR(INDEX(食材料費等!$B:$B,MATCH($D55,食材料費等!$A:$A,0))), P55=0, P55=""), 0, P55 * INDEX(食材料費等!$B:$B, MATCH($D55,食材料費等!$A:$A, 0)) * IF(H55="○", IF(OR($D55="病院",$D55="有床診療所"),3/5,0.5),1))</f>
        <v>0</v>
      </c>
      <c r="R55" s="94">
        <f xml:space="preserve"> IF(ISNUMBER(MATCH(D55,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IF(H55="○", 0.5, 1), "")</f>
        <v>20000</v>
      </c>
      <c r="S55" s="114">
        <f t="shared" si="1"/>
        <v>33000</v>
      </c>
      <c r="T55" s="39">
        <f t="shared" si="13"/>
        <v>0</v>
      </c>
      <c r="U55" s="39">
        <f t="shared" si="3"/>
        <v>653216.13832853036</v>
      </c>
      <c r="V55" s="33" t="s">
        <v>125</v>
      </c>
      <c r="W55" s="34">
        <f t="shared" si="14"/>
        <v>1</v>
      </c>
      <c r="X55" s="35">
        <f t="shared" si="15"/>
        <v>18000</v>
      </c>
      <c r="Y55" s="34">
        <f t="shared" si="16"/>
        <v>0</v>
      </c>
      <c r="Z55" s="35">
        <f t="shared" si="17"/>
        <v>0</v>
      </c>
      <c r="AA55" s="34">
        <f t="shared" si="18"/>
        <v>0</v>
      </c>
      <c r="AB55" s="35">
        <f t="shared" si="19"/>
        <v>0</v>
      </c>
      <c r="AC55" s="34">
        <f t="shared" si="20"/>
        <v>1</v>
      </c>
      <c r="AD55" s="35">
        <f t="shared" si="21"/>
        <v>18000</v>
      </c>
    </row>
    <row r="56" spans="1:30" ht="23.1" customHeight="1">
      <c r="A56" s="55">
        <v>53</v>
      </c>
      <c r="B56" s="73" t="s">
        <v>246</v>
      </c>
      <c r="C56" s="73" t="s">
        <v>35</v>
      </c>
      <c r="D56" s="73" t="s">
        <v>126</v>
      </c>
      <c r="E56" s="73" t="s">
        <v>183</v>
      </c>
      <c r="F56" s="73" t="s">
        <v>192</v>
      </c>
      <c r="G56" s="107" t="s">
        <v>180</v>
      </c>
      <c r="H56" s="107"/>
      <c r="I56" s="74"/>
      <c r="J56" s="75">
        <v>33333</v>
      </c>
      <c r="K56" s="76">
        <v>80000</v>
      </c>
      <c r="L56" s="77"/>
      <c r="M56" s="78"/>
      <c r="N56" s="79"/>
      <c r="O56" s="109">
        <f t="shared" si="0"/>
        <v>13000</v>
      </c>
      <c r="P56" s="80"/>
      <c r="Q56" s="115">
        <f>IF(OR(ISERROR(INDEX(食材料費等!$B:$B,MATCH($D56,食材料費等!$A:$A,0))), P56=0, P56=""), 0, P56 * INDEX(食材料費等!$B:$B, MATCH($D56,食材料費等!$A:$A, 0)) * IF(H56="○", IF(OR($D56="病院",$D56="有床診療所"),3/5,0.5),1))</f>
        <v>0</v>
      </c>
      <c r="R56" s="94">
        <f xml:space="preserve"> IF(ISNUMBER(MATCH(D56,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IF(H56="○", 0.5, 1), "")</f>
        <v>20000</v>
      </c>
      <c r="S56" s="114">
        <f t="shared" si="1"/>
        <v>33000</v>
      </c>
      <c r="T56" s="39">
        <f t="shared" si="13"/>
        <v>0</v>
      </c>
      <c r="U56" s="39">
        <f t="shared" si="3"/>
        <v>653216.13832853036</v>
      </c>
      <c r="V56" s="33" t="s">
        <v>66</v>
      </c>
      <c r="W56" s="34">
        <f t="shared" si="14"/>
        <v>1</v>
      </c>
      <c r="X56" s="35">
        <f t="shared" si="15"/>
        <v>3000</v>
      </c>
      <c r="Y56" s="34">
        <f t="shared" si="16"/>
        <v>0</v>
      </c>
      <c r="Z56" s="35">
        <f t="shared" si="17"/>
        <v>0</v>
      </c>
      <c r="AA56" s="34">
        <f t="shared" si="18"/>
        <v>0</v>
      </c>
      <c r="AB56" s="35">
        <f t="shared" si="19"/>
        <v>0</v>
      </c>
      <c r="AC56" s="34">
        <f t="shared" si="20"/>
        <v>1</v>
      </c>
      <c r="AD56" s="35">
        <f t="shared" si="21"/>
        <v>3000</v>
      </c>
    </row>
    <row r="57" spans="1:30" ht="23.1" customHeight="1">
      <c r="A57" s="55">
        <v>54</v>
      </c>
      <c r="B57" s="73" t="s">
        <v>247</v>
      </c>
      <c r="C57" s="73" t="s">
        <v>35</v>
      </c>
      <c r="D57" s="73" t="s">
        <v>127</v>
      </c>
      <c r="E57" s="73" t="s">
        <v>183</v>
      </c>
      <c r="F57" s="73" t="s">
        <v>192</v>
      </c>
      <c r="G57" s="107" t="s">
        <v>180</v>
      </c>
      <c r="H57" s="107"/>
      <c r="I57" s="74"/>
      <c r="J57" s="75">
        <v>33333</v>
      </c>
      <c r="K57" s="76">
        <v>80000</v>
      </c>
      <c r="L57" s="77"/>
      <c r="M57" s="78"/>
      <c r="N57" s="79"/>
      <c r="O57" s="109">
        <f t="shared" si="0"/>
        <v>13000</v>
      </c>
      <c r="P57" s="80"/>
      <c r="Q57" s="115">
        <f>IF(OR(ISERROR(INDEX(食材料費等!$B:$B,MATCH($D57,食材料費等!$A:$A,0))), P57=0, P57=""), 0, P57 * INDEX(食材料費等!$B:$B, MATCH($D57,食材料費等!$A:$A, 0)) * IF(H57="○", IF(OR($D57="病院",$D57="有床診療所"),3/5,0.5),1))</f>
        <v>0</v>
      </c>
      <c r="R57" s="94">
        <f xml:space="preserve"> IF(ISNUMBER(MATCH(D57,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IF(H57="○", 0.5, 1), "")</f>
        <v>20000</v>
      </c>
      <c r="S57" s="114">
        <f t="shared" si="1"/>
        <v>33000</v>
      </c>
      <c r="T57" s="39">
        <f t="shared" si="13"/>
        <v>0</v>
      </c>
      <c r="U57" s="39">
        <f t="shared" si="3"/>
        <v>653216.13832853036</v>
      </c>
      <c r="V57" s="33" t="s">
        <v>67</v>
      </c>
      <c r="W57" s="34">
        <f t="shared" si="14"/>
        <v>1</v>
      </c>
      <c r="X57" s="35">
        <f t="shared" si="15"/>
        <v>10000</v>
      </c>
      <c r="Y57" s="34">
        <f t="shared" si="16"/>
        <v>0</v>
      </c>
      <c r="Z57" s="35">
        <f t="shared" si="17"/>
        <v>0</v>
      </c>
      <c r="AA57" s="34">
        <f t="shared" si="18"/>
        <v>0</v>
      </c>
      <c r="AB57" s="35">
        <f t="shared" si="19"/>
        <v>0</v>
      </c>
      <c r="AC57" s="34">
        <f t="shared" si="20"/>
        <v>1</v>
      </c>
      <c r="AD57" s="35">
        <f t="shared" si="21"/>
        <v>10000</v>
      </c>
    </row>
    <row r="58" spans="1:30" ht="23.1" customHeight="1">
      <c r="A58" s="55">
        <v>55</v>
      </c>
      <c r="B58" s="73" t="s">
        <v>248</v>
      </c>
      <c r="C58" s="73" t="s">
        <v>35</v>
      </c>
      <c r="D58" s="73" t="s">
        <v>128</v>
      </c>
      <c r="E58" s="73" t="s">
        <v>183</v>
      </c>
      <c r="F58" s="73" t="s">
        <v>192</v>
      </c>
      <c r="G58" s="107" t="s">
        <v>180</v>
      </c>
      <c r="H58" s="107"/>
      <c r="I58" s="74"/>
      <c r="J58" s="75">
        <v>33333</v>
      </c>
      <c r="K58" s="76">
        <v>80000</v>
      </c>
      <c r="L58" s="77"/>
      <c r="M58" s="78"/>
      <c r="N58" s="79"/>
      <c r="O58" s="109">
        <f t="shared" si="0"/>
        <v>13000</v>
      </c>
      <c r="P58" s="80"/>
      <c r="Q58" s="115">
        <f>IF(OR(ISERROR(INDEX(食材料費等!$B:$B,MATCH($D58,食材料費等!$A:$A,0))), P58=0, P58=""), 0, P58 * INDEX(食材料費等!$B:$B, MATCH($D58,食材料費等!$A:$A, 0)) * IF(H58="○", IF(OR($D58="病院",$D58="有床診療所"),3/5,0.5),1))</f>
        <v>0</v>
      </c>
      <c r="R58" s="94">
        <f xml:space="preserve"> IF(ISNUMBER(MATCH(D58,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IF(H58="○", 0.5, 1), "")</f>
        <v>20000</v>
      </c>
      <c r="S58" s="114">
        <f t="shared" si="1"/>
        <v>33000</v>
      </c>
      <c r="T58" s="39">
        <f t="shared" si="13"/>
        <v>0</v>
      </c>
      <c r="U58" s="39">
        <f t="shared" si="3"/>
        <v>653216.13832853036</v>
      </c>
      <c r="V58" s="33" t="s">
        <v>68</v>
      </c>
      <c r="W58" s="34">
        <f t="shared" si="14"/>
        <v>1</v>
      </c>
      <c r="X58" s="35">
        <f t="shared" si="15"/>
        <v>13000</v>
      </c>
      <c r="Y58" s="34">
        <f t="shared" si="16"/>
        <v>0</v>
      </c>
      <c r="Z58" s="35">
        <f t="shared" si="17"/>
        <v>0</v>
      </c>
      <c r="AA58" s="34">
        <f t="shared" si="18"/>
        <v>1</v>
      </c>
      <c r="AB58" s="35">
        <f t="shared" si="19"/>
        <v>20000</v>
      </c>
      <c r="AC58" s="34">
        <f t="shared" si="20"/>
        <v>1</v>
      </c>
      <c r="AD58" s="35">
        <f t="shared" si="21"/>
        <v>33000</v>
      </c>
    </row>
    <row r="59" spans="1:30" ht="23.1" customHeight="1">
      <c r="A59" s="55">
        <v>56</v>
      </c>
      <c r="B59" s="73" t="s">
        <v>249</v>
      </c>
      <c r="C59" s="73" t="s">
        <v>35</v>
      </c>
      <c r="D59" s="73" t="s">
        <v>129</v>
      </c>
      <c r="E59" s="73" t="s">
        <v>183</v>
      </c>
      <c r="F59" s="73" t="s">
        <v>192</v>
      </c>
      <c r="G59" s="107" t="s">
        <v>180</v>
      </c>
      <c r="H59" s="107"/>
      <c r="I59" s="74"/>
      <c r="J59" s="75">
        <v>33333</v>
      </c>
      <c r="K59" s="76">
        <v>80000</v>
      </c>
      <c r="L59" s="77"/>
      <c r="M59" s="78"/>
      <c r="N59" s="79"/>
      <c r="O59" s="109">
        <f t="shared" si="0"/>
        <v>13000</v>
      </c>
      <c r="P59" s="80"/>
      <c r="Q59" s="115">
        <f>IF(OR(ISERROR(INDEX(食材料費等!$B:$B,MATCH($D59,食材料費等!$A:$A,0))), P59=0, P59=""), 0, P59 * INDEX(食材料費等!$B:$B, MATCH($D59,食材料費等!$A:$A, 0)) * IF(H59="○", IF(OR($D59="病院",$D59="有床診療所"),3/5,0.5),1))</f>
        <v>0</v>
      </c>
      <c r="R59" s="94">
        <f xml:space="preserve"> IF(ISNUMBER(MATCH(D59,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IF(H59="○", 0.5, 1), "")</f>
        <v>20000</v>
      </c>
      <c r="S59" s="114">
        <f t="shared" si="1"/>
        <v>33000</v>
      </c>
      <c r="T59" s="39">
        <f t="shared" si="13"/>
        <v>0</v>
      </c>
      <c r="U59" s="39">
        <f t="shared" si="3"/>
        <v>653216.13832853036</v>
      </c>
      <c r="V59" s="33" t="s">
        <v>135</v>
      </c>
      <c r="W59" s="34">
        <f t="shared" si="14"/>
        <v>1</v>
      </c>
      <c r="X59" s="35">
        <f t="shared" si="15"/>
        <v>13000</v>
      </c>
      <c r="Y59" s="34">
        <f t="shared" si="16"/>
        <v>0</v>
      </c>
      <c r="Z59" s="35">
        <f t="shared" si="17"/>
        <v>0</v>
      </c>
      <c r="AA59" s="34">
        <f t="shared" si="18"/>
        <v>1</v>
      </c>
      <c r="AB59" s="35">
        <f t="shared" si="19"/>
        <v>20000</v>
      </c>
      <c r="AC59" s="34">
        <f t="shared" si="20"/>
        <v>1</v>
      </c>
      <c r="AD59" s="35">
        <f t="shared" si="21"/>
        <v>33000</v>
      </c>
    </row>
    <row r="60" spans="1:30" ht="23.1" customHeight="1">
      <c r="A60" s="55">
        <v>57</v>
      </c>
      <c r="B60" s="73" t="s">
        <v>250</v>
      </c>
      <c r="C60" s="73" t="s">
        <v>35</v>
      </c>
      <c r="D60" s="73" t="s">
        <v>130</v>
      </c>
      <c r="E60" s="73" t="s">
        <v>183</v>
      </c>
      <c r="F60" s="73" t="s">
        <v>192</v>
      </c>
      <c r="G60" s="107" t="s">
        <v>180</v>
      </c>
      <c r="H60" s="107"/>
      <c r="I60" s="74"/>
      <c r="J60" s="75">
        <v>33333</v>
      </c>
      <c r="K60" s="76">
        <v>80000</v>
      </c>
      <c r="L60" s="77"/>
      <c r="M60" s="78"/>
      <c r="N60" s="79"/>
      <c r="O60" s="109">
        <f t="shared" si="0"/>
        <v>13000</v>
      </c>
      <c r="P60" s="80"/>
      <c r="Q60" s="115">
        <f>IF(OR(ISERROR(INDEX(食材料費等!$B:$B,MATCH($D60,食材料費等!$A:$A,0))), P60=0, P60=""), 0, P60 * INDEX(食材料費等!$B:$B, MATCH($D60,食材料費等!$A:$A, 0)) * IF(H60="○", IF(OR($D60="病院",$D60="有床診療所"),3/5,0.5),1))</f>
        <v>0</v>
      </c>
      <c r="R60" s="94">
        <f xml:space="preserve"> IF(ISNUMBER(MATCH(D60,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IF(H60="○", 0.5, 1), "")</f>
        <v>20000</v>
      </c>
      <c r="S60" s="114">
        <f t="shared" si="1"/>
        <v>33000</v>
      </c>
      <c r="T60" s="39">
        <f t="shared" si="13"/>
        <v>0</v>
      </c>
      <c r="U60" s="39">
        <f t="shared" si="3"/>
        <v>653216.13832853036</v>
      </c>
      <c r="V60" s="33" t="s">
        <v>136</v>
      </c>
      <c r="W60" s="34">
        <f t="shared" si="14"/>
        <v>1</v>
      </c>
      <c r="X60" s="35">
        <f t="shared" si="15"/>
        <v>13000</v>
      </c>
      <c r="Y60" s="34">
        <f t="shared" si="16"/>
        <v>0</v>
      </c>
      <c r="Z60" s="35">
        <f t="shared" si="17"/>
        <v>0</v>
      </c>
      <c r="AA60" s="34">
        <f t="shared" si="18"/>
        <v>1</v>
      </c>
      <c r="AB60" s="35">
        <f t="shared" si="19"/>
        <v>20000</v>
      </c>
      <c r="AC60" s="34">
        <f t="shared" si="20"/>
        <v>1</v>
      </c>
      <c r="AD60" s="35">
        <f t="shared" si="21"/>
        <v>33000</v>
      </c>
    </row>
    <row r="61" spans="1:30" ht="23.1" customHeight="1">
      <c r="A61" s="55">
        <v>58</v>
      </c>
      <c r="B61" s="73" t="s">
        <v>251</v>
      </c>
      <c r="C61" s="73" t="s">
        <v>35</v>
      </c>
      <c r="D61" s="73" t="s">
        <v>131</v>
      </c>
      <c r="E61" s="73" t="s">
        <v>183</v>
      </c>
      <c r="F61" s="73" t="s">
        <v>192</v>
      </c>
      <c r="G61" s="107" t="s">
        <v>180</v>
      </c>
      <c r="H61" s="107"/>
      <c r="I61" s="74"/>
      <c r="J61" s="75">
        <v>33333</v>
      </c>
      <c r="K61" s="76">
        <v>80000</v>
      </c>
      <c r="L61" s="77"/>
      <c r="M61" s="78"/>
      <c r="N61" s="79"/>
      <c r="O61" s="109">
        <f t="shared" si="0"/>
        <v>13000</v>
      </c>
      <c r="P61" s="80"/>
      <c r="Q61" s="115">
        <f>IF(OR(ISERROR(INDEX(食材料費等!$B:$B,MATCH($D61,食材料費等!$A:$A,0))), P61=0, P61=""), 0, P61 * INDEX(食材料費等!$B:$B, MATCH($D61,食材料費等!$A:$A, 0)) * IF(H61="○", IF(OR($D61="病院",$D61="有床診療所"),3/5,0.5),1))</f>
        <v>0</v>
      </c>
      <c r="R61" s="94">
        <f xml:space="preserve"> IF(ISNUMBER(MATCH(D61,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IF(H61="○", 0.5, 1), "")</f>
        <v>20000</v>
      </c>
      <c r="S61" s="114">
        <f t="shared" si="1"/>
        <v>33000</v>
      </c>
      <c r="T61" s="39">
        <f t="shared" si="13"/>
        <v>0</v>
      </c>
      <c r="U61" s="39">
        <f t="shared" si="3"/>
        <v>653216.13832853036</v>
      </c>
      <c r="V61" s="33" t="s">
        <v>137</v>
      </c>
      <c r="W61" s="34">
        <f t="shared" si="14"/>
        <v>1</v>
      </c>
      <c r="X61" s="35">
        <f t="shared" si="15"/>
        <v>13000</v>
      </c>
      <c r="Y61" s="34">
        <f t="shared" si="16"/>
        <v>0</v>
      </c>
      <c r="Z61" s="35">
        <f t="shared" si="17"/>
        <v>0</v>
      </c>
      <c r="AA61" s="34">
        <f t="shared" si="18"/>
        <v>1</v>
      </c>
      <c r="AB61" s="35">
        <f t="shared" si="19"/>
        <v>20000</v>
      </c>
      <c r="AC61" s="34">
        <f t="shared" si="20"/>
        <v>1</v>
      </c>
      <c r="AD61" s="35">
        <f t="shared" si="21"/>
        <v>33000</v>
      </c>
    </row>
    <row r="62" spans="1:30" ht="23.1" customHeight="1">
      <c r="A62" s="55">
        <v>59</v>
      </c>
      <c r="B62" s="73" t="s">
        <v>239</v>
      </c>
      <c r="C62" s="73" t="s">
        <v>35</v>
      </c>
      <c r="D62" s="73" t="s">
        <v>83</v>
      </c>
      <c r="E62" s="73" t="s">
        <v>183</v>
      </c>
      <c r="F62" s="73"/>
      <c r="G62" s="107" t="s">
        <v>180</v>
      </c>
      <c r="H62" s="107"/>
      <c r="I62" s="74">
        <v>1000000</v>
      </c>
      <c r="J62" s="75"/>
      <c r="K62" s="76"/>
      <c r="L62" s="77">
        <v>500</v>
      </c>
      <c r="M62" s="78">
        <v>20</v>
      </c>
      <c r="N62" s="79"/>
      <c r="O62" s="109">
        <f t="shared" si="0"/>
        <v>0</v>
      </c>
      <c r="P62" s="80"/>
      <c r="Q62" s="115">
        <f>IF(OR(ISERROR(INDEX(食材料費等!$B:$B,MATCH($D62,食材料費等!$A:$A,0))), P62=0, P62=""), 0, P62 * INDEX(食材料費等!$B:$B, MATCH($D62,食材料費等!$A:$A, 0)) * IF(H62="○", IF(OR($D62="病院",$D62="有床診療所"),3/5,0.5),1))</f>
        <v>0</v>
      </c>
      <c r="R62" s="94" t="str">
        <f xml:space="preserve"> IF(ISNUMBER(MATCH(D62,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IF(H62="○", 0.5, 1), "")</f>
        <v/>
      </c>
      <c r="S62" s="114">
        <f>SUM(O62,Q62,R62)</f>
        <v>0</v>
      </c>
      <c r="T62" s="39">
        <f t="shared" si="13"/>
        <v>40000</v>
      </c>
      <c r="U62" s="39">
        <f t="shared" si="3"/>
        <v>0</v>
      </c>
      <c r="V62" s="33" t="s">
        <v>138</v>
      </c>
      <c r="W62" s="34">
        <f t="shared" si="14"/>
        <v>1</v>
      </c>
      <c r="X62" s="35">
        <f t="shared" si="15"/>
        <v>13000</v>
      </c>
      <c r="Y62" s="34">
        <f t="shared" si="16"/>
        <v>0</v>
      </c>
      <c r="Z62" s="35">
        <f t="shared" si="17"/>
        <v>0</v>
      </c>
      <c r="AA62" s="34">
        <f t="shared" si="18"/>
        <v>1</v>
      </c>
      <c r="AB62" s="35">
        <f t="shared" si="19"/>
        <v>20000</v>
      </c>
      <c r="AC62" s="34">
        <f t="shared" si="20"/>
        <v>1</v>
      </c>
      <c r="AD62" s="35">
        <f t="shared" si="21"/>
        <v>33000</v>
      </c>
    </row>
    <row r="63" spans="1:30" ht="23.1" customHeight="1">
      <c r="A63" s="55">
        <v>60</v>
      </c>
      <c r="B63" s="73" t="s">
        <v>228</v>
      </c>
      <c r="C63" s="73" t="s">
        <v>28</v>
      </c>
      <c r="D63" s="73" t="s">
        <v>132</v>
      </c>
      <c r="E63" s="73" t="s">
        <v>183</v>
      </c>
      <c r="F63" s="73"/>
      <c r="G63" s="107" t="s">
        <v>180</v>
      </c>
      <c r="H63" s="107"/>
      <c r="I63" s="74">
        <v>500000</v>
      </c>
      <c r="J63" s="75"/>
      <c r="K63" s="76"/>
      <c r="L63" s="77"/>
      <c r="M63" s="78"/>
      <c r="N63" s="79"/>
      <c r="O63" s="109">
        <f t="shared" si="0"/>
        <v>10000</v>
      </c>
      <c r="P63" s="80">
        <v>30</v>
      </c>
      <c r="Q63" s="115">
        <f>IF(OR(ISERROR(INDEX(食材料費等!$B:$B,MATCH($D63,食材料費等!$A:$A,0))), P63=0, P63=""), 0, P63 * INDEX(食材料費等!$B:$B, MATCH($D63,食材料費等!$A:$A, 0)) * IF(H63="○", IF(OR($D63="病院",$D63="有床診療所"),3/5,0.5),1))</f>
        <v>60000</v>
      </c>
      <c r="R63" s="94" t="str">
        <f xml:space="preserve"> IF(ISNUMBER(MATCH(D63,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IF(H63="○", 0.5, 1), "")</f>
        <v/>
      </c>
      <c r="S63" s="114">
        <f t="shared" si="1"/>
        <v>70000</v>
      </c>
      <c r="T63" s="39">
        <f t="shared" si="13"/>
        <v>500000</v>
      </c>
      <c r="U63" s="39">
        <f t="shared" si="3"/>
        <v>0</v>
      </c>
      <c r="V63" s="33" t="s">
        <v>139</v>
      </c>
      <c r="W63" s="34">
        <f t="shared" si="14"/>
        <v>1</v>
      </c>
      <c r="X63" s="35">
        <f t="shared" si="15"/>
        <v>13000</v>
      </c>
      <c r="Y63" s="34">
        <f t="shared" si="16"/>
        <v>0</v>
      </c>
      <c r="Z63" s="35">
        <f t="shared" si="17"/>
        <v>0</v>
      </c>
      <c r="AA63" s="34">
        <f t="shared" si="18"/>
        <v>1</v>
      </c>
      <c r="AB63" s="35">
        <f t="shared" si="19"/>
        <v>20000</v>
      </c>
      <c r="AC63" s="34">
        <f t="shared" si="20"/>
        <v>1</v>
      </c>
      <c r="AD63" s="35">
        <f t="shared" si="21"/>
        <v>33000</v>
      </c>
    </row>
    <row r="64" spans="1:30" ht="23.1" customHeight="1">
      <c r="A64" s="55">
        <v>61</v>
      </c>
      <c r="B64" s="73" t="s">
        <v>232</v>
      </c>
      <c r="C64" s="73" t="s">
        <v>28</v>
      </c>
      <c r="D64" s="73" t="s">
        <v>147</v>
      </c>
      <c r="E64" s="73" t="s">
        <v>183</v>
      </c>
      <c r="F64" s="73"/>
      <c r="G64" s="107" t="s">
        <v>180</v>
      </c>
      <c r="H64" s="107"/>
      <c r="I64" s="74">
        <v>500000</v>
      </c>
      <c r="J64" s="75"/>
      <c r="K64" s="76"/>
      <c r="L64" s="77"/>
      <c r="M64" s="78"/>
      <c r="N64" s="79"/>
      <c r="O64" s="109">
        <f t="shared" si="0"/>
        <v>10000</v>
      </c>
      <c r="P64" s="80">
        <v>30</v>
      </c>
      <c r="Q64" s="115">
        <f>IF(OR(ISERROR(INDEX(食材料費等!$B:$B,MATCH($D64,食材料費等!$A:$A,0))), P64=0, P64=""), 0, P64 * INDEX(食材料費等!$B:$B, MATCH($D64,食材料費等!$A:$A, 0)) * IF(H64="○", IF(OR($D64="病院",$D64="有床診療所"),3/5,0.5),1))</f>
        <v>60000</v>
      </c>
      <c r="R64" s="94" t="str">
        <f xml:space="preserve"> IF(ISNUMBER(MATCH(D64,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IF(H64="○", 0.5, 1), "")</f>
        <v/>
      </c>
      <c r="S64" s="114">
        <f t="shared" si="1"/>
        <v>70000</v>
      </c>
      <c r="T64" s="39">
        <f t="shared" si="13"/>
        <v>500000</v>
      </c>
      <c r="U64" s="39">
        <f t="shared" si="3"/>
        <v>0</v>
      </c>
      <c r="V64" s="105" t="s">
        <v>140</v>
      </c>
      <c r="W64" s="104">
        <f t="shared" si="14"/>
        <v>1</v>
      </c>
      <c r="X64" s="99">
        <f t="shared" si="15"/>
        <v>13000</v>
      </c>
      <c r="Y64" s="104">
        <f t="shared" si="16"/>
        <v>0</v>
      </c>
      <c r="Z64" s="99">
        <f t="shared" si="17"/>
        <v>0</v>
      </c>
      <c r="AA64" s="104">
        <f t="shared" si="18"/>
        <v>1</v>
      </c>
      <c r="AB64" s="99">
        <f t="shared" si="19"/>
        <v>20000</v>
      </c>
      <c r="AC64" s="104">
        <f t="shared" si="20"/>
        <v>1</v>
      </c>
      <c r="AD64" s="99">
        <f t="shared" si="21"/>
        <v>33000</v>
      </c>
    </row>
    <row r="65" spans="1:31" ht="23.1" customHeight="1">
      <c r="A65" s="55">
        <v>62</v>
      </c>
      <c r="B65" s="73" t="s">
        <v>233</v>
      </c>
      <c r="C65" s="73" t="s">
        <v>28</v>
      </c>
      <c r="D65" s="73" t="s">
        <v>133</v>
      </c>
      <c r="E65" s="73" t="s">
        <v>183</v>
      </c>
      <c r="F65" s="73"/>
      <c r="G65" s="107" t="s">
        <v>180</v>
      </c>
      <c r="H65" s="107"/>
      <c r="I65" s="74">
        <v>120000</v>
      </c>
      <c r="J65" s="75"/>
      <c r="K65" s="76"/>
      <c r="L65" s="77"/>
      <c r="M65" s="78"/>
      <c r="N65" s="79"/>
      <c r="O65" s="109">
        <f t="shared" si="0"/>
        <v>2000</v>
      </c>
      <c r="P65" s="80">
        <v>30</v>
      </c>
      <c r="Q65" s="115">
        <f>IF(OR(ISERROR(INDEX(食材料費等!$B:$B,MATCH($D65,食材料費等!$A:$A,0))), P65=0, P65=""), 0, P65 * INDEX(食材料費等!$B:$B, MATCH($D65,食材料費等!$A:$A, 0)) * IF(H65="○", IF(OR($D65="病院",$D65="有床診療所"),3/5,0.5),1))</f>
        <v>60000</v>
      </c>
      <c r="R65" s="94" t="str">
        <f xml:space="preserve"> IF(ISNUMBER(MATCH(D65,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IF(H65="○", 0.5, 1), "")</f>
        <v/>
      </c>
      <c r="S65" s="114">
        <f t="shared" si="1"/>
        <v>62000</v>
      </c>
      <c r="T65" s="39">
        <f t="shared" si="13"/>
        <v>120000</v>
      </c>
      <c r="U65" s="39">
        <f t="shared" si="3"/>
        <v>0</v>
      </c>
      <c r="V65" s="36" t="s">
        <v>83</v>
      </c>
      <c r="W65" s="37">
        <f>COUNTIFS($D:$D,$V65,$O:$O,"&gt;0")</f>
        <v>0</v>
      </c>
      <c r="X65" s="38">
        <f t="shared" si="15"/>
        <v>0</v>
      </c>
      <c r="Y65" s="37">
        <f t="shared" si="16"/>
        <v>0</v>
      </c>
      <c r="Z65" s="38">
        <f t="shared" si="17"/>
        <v>0</v>
      </c>
      <c r="AA65" s="37">
        <f t="shared" si="18"/>
        <v>0</v>
      </c>
      <c r="AB65" s="38">
        <f t="shared" si="19"/>
        <v>0</v>
      </c>
      <c r="AC65" s="37">
        <f t="shared" si="20"/>
        <v>0</v>
      </c>
      <c r="AD65" s="38">
        <f t="shared" si="21"/>
        <v>0</v>
      </c>
    </row>
    <row r="66" spans="1:31" ht="23.1" customHeight="1">
      <c r="A66" s="55">
        <v>63</v>
      </c>
      <c r="B66" s="73" t="s">
        <v>234</v>
      </c>
      <c r="C66" s="73" t="s">
        <v>28</v>
      </c>
      <c r="D66" s="73" t="s">
        <v>150</v>
      </c>
      <c r="E66" s="73" t="s">
        <v>183</v>
      </c>
      <c r="F66" s="73"/>
      <c r="G66" s="107" t="s">
        <v>180</v>
      </c>
      <c r="H66" s="107"/>
      <c r="I66" s="74">
        <v>120000</v>
      </c>
      <c r="J66" s="75"/>
      <c r="K66" s="76"/>
      <c r="L66" s="77"/>
      <c r="M66" s="78"/>
      <c r="N66" s="79"/>
      <c r="O66" s="109">
        <f t="shared" si="0"/>
        <v>2000</v>
      </c>
      <c r="P66" s="80">
        <v>30</v>
      </c>
      <c r="Q66" s="115">
        <f>IF(OR(ISERROR(INDEX(食材料費等!$B:$B,MATCH($D66,食材料費等!$A:$A,0))), P66=0, P66=""), 0, P66 * INDEX(食材料費等!$B:$B, MATCH($D66,食材料費等!$A:$A, 0)) * IF(H66="○", IF(OR($D66="病院",$D66="有床診療所"),3/5,0.5),1))</f>
        <v>60000</v>
      </c>
      <c r="R66" s="94" t="str">
        <f xml:space="preserve"> IF(ISNUMBER(MATCH(D66,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IF(H66="○", 0.5, 1), "")</f>
        <v/>
      </c>
      <c r="S66" s="114">
        <f t="shared" si="1"/>
        <v>62000</v>
      </c>
      <c r="T66" s="39">
        <f t="shared" si="13"/>
        <v>120000</v>
      </c>
      <c r="U66" s="39">
        <f t="shared" si="3"/>
        <v>0</v>
      </c>
      <c r="V66" s="30" t="s">
        <v>141</v>
      </c>
      <c r="W66" s="31">
        <f t="shared" si="14"/>
        <v>1</v>
      </c>
      <c r="X66" s="32">
        <f t="shared" si="15"/>
        <v>10000</v>
      </c>
      <c r="Y66" s="31">
        <f t="shared" si="16"/>
        <v>1</v>
      </c>
      <c r="Z66" s="32">
        <f t="shared" si="17"/>
        <v>60000</v>
      </c>
      <c r="AA66" s="31">
        <f t="shared" si="18"/>
        <v>0</v>
      </c>
      <c r="AB66" s="32">
        <f t="shared" si="19"/>
        <v>0</v>
      </c>
      <c r="AC66" s="31">
        <f t="shared" si="20"/>
        <v>1</v>
      </c>
      <c r="AD66" s="32">
        <f t="shared" si="21"/>
        <v>70000</v>
      </c>
    </row>
    <row r="67" spans="1:31" ht="23.1" customHeight="1">
      <c r="A67" s="55">
        <v>64</v>
      </c>
      <c r="B67" s="73" t="s">
        <v>235</v>
      </c>
      <c r="C67" s="73" t="s">
        <v>28</v>
      </c>
      <c r="D67" s="73" t="s">
        <v>148</v>
      </c>
      <c r="E67" s="73" t="s">
        <v>183</v>
      </c>
      <c r="F67" s="73"/>
      <c r="G67" s="107" t="s">
        <v>180</v>
      </c>
      <c r="H67" s="107"/>
      <c r="I67" s="74">
        <v>120000</v>
      </c>
      <c r="J67" s="75"/>
      <c r="K67" s="76"/>
      <c r="L67" s="77"/>
      <c r="M67" s="78"/>
      <c r="N67" s="79"/>
      <c r="O67" s="109">
        <f t="shared" si="0"/>
        <v>2000</v>
      </c>
      <c r="P67" s="80">
        <v>30</v>
      </c>
      <c r="Q67" s="115">
        <f>IF(OR(ISERROR(INDEX(食材料費等!$B:$B,MATCH($D67,食材料費等!$A:$A,0))), P67=0, P67=""), 0, P67 * INDEX(食材料費等!$B:$B, MATCH($D67,食材料費等!$A:$A, 0)) * IF(H67="○", IF(OR($D67="病院",$D67="有床診療所"),3/5,0.5),1))</f>
        <v>60000</v>
      </c>
      <c r="R67" s="94" t="str">
        <f xml:space="preserve"> IF(ISNUMBER(MATCH(D67,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IF(H67="○", 0.5, 1), "")</f>
        <v/>
      </c>
      <c r="S67" s="114">
        <f t="shared" si="1"/>
        <v>62000</v>
      </c>
      <c r="T67" s="39">
        <f t="shared" si="13"/>
        <v>120000</v>
      </c>
      <c r="U67" s="39">
        <f t="shared" si="3"/>
        <v>0</v>
      </c>
      <c r="V67" s="33" t="s">
        <v>154</v>
      </c>
      <c r="W67" s="34">
        <f t="shared" si="14"/>
        <v>1</v>
      </c>
      <c r="X67" s="35">
        <f t="shared" si="15"/>
        <v>10000</v>
      </c>
      <c r="Y67" s="34">
        <f t="shared" si="16"/>
        <v>1</v>
      </c>
      <c r="Z67" s="35">
        <f t="shared" si="17"/>
        <v>60000</v>
      </c>
      <c r="AA67" s="34">
        <f t="shared" si="18"/>
        <v>0</v>
      </c>
      <c r="AB67" s="35">
        <f t="shared" si="19"/>
        <v>0</v>
      </c>
      <c r="AC67" s="34">
        <f t="shared" si="20"/>
        <v>1</v>
      </c>
      <c r="AD67" s="35">
        <f t="shared" si="21"/>
        <v>70000</v>
      </c>
    </row>
    <row r="68" spans="1:31" ht="23.1" customHeight="1">
      <c r="A68" s="55">
        <v>65</v>
      </c>
      <c r="B68" s="73" t="s">
        <v>236</v>
      </c>
      <c r="C68" s="73" t="s">
        <v>28</v>
      </c>
      <c r="D68" s="73" t="s">
        <v>152</v>
      </c>
      <c r="E68" s="73" t="s">
        <v>183</v>
      </c>
      <c r="F68" s="73"/>
      <c r="G68" s="107" t="s">
        <v>180</v>
      </c>
      <c r="H68" s="107"/>
      <c r="I68" s="74">
        <v>120000</v>
      </c>
      <c r="J68" s="75"/>
      <c r="K68" s="76"/>
      <c r="L68" s="77"/>
      <c r="M68" s="78"/>
      <c r="N68" s="79"/>
      <c r="O68" s="109">
        <f t="shared" si="0"/>
        <v>2000</v>
      </c>
      <c r="P68" s="80">
        <v>30</v>
      </c>
      <c r="Q68" s="115">
        <f>IF(OR(ISERROR(INDEX(食材料費等!$B:$B,MATCH($D68,食材料費等!$A:$A,0))), P68=0, P68=""), 0, P68 * INDEX(食材料費等!$B:$B, MATCH($D68,食材料費等!$A:$A, 0)) * IF(H68="○", IF(OR($D68="病院",$D68="有床診療所"),3/5,0.5),1))</f>
        <v>60000</v>
      </c>
      <c r="R68" s="94" t="str">
        <f xml:space="preserve"> IF(ISNUMBER(MATCH(D68,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IF(H68="○", 0.5, 1), "")</f>
        <v/>
      </c>
      <c r="S68" s="114">
        <f t="shared" si="1"/>
        <v>62000</v>
      </c>
      <c r="T68" s="39">
        <f t="shared" ref="T68:T99" si="22">IF(AND($L68&lt;&gt;"",$M68&lt;&gt;""),$I68*$M68/$L68,IF($I68&lt;&gt;"",$I68,0))</f>
        <v>120000</v>
      </c>
      <c r="U68" s="39">
        <f t="shared" si="3"/>
        <v>0</v>
      </c>
      <c r="V68" s="33" t="s">
        <v>142</v>
      </c>
      <c r="W68" s="34">
        <f t="shared" si="14"/>
        <v>1</v>
      </c>
      <c r="X68" s="35">
        <f t="shared" si="15"/>
        <v>2000</v>
      </c>
      <c r="Y68" s="34">
        <f t="shared" si="16"/>
        <v>1</v>
      </c>
      <c r="Z68" s="35">
        <f t="shared" si="17"/>
        <v>60000</v>
      </c>
      <c r="AA68" s="34">
        <f t="shared" si="18"/>
        <v>0</v>
      </c>
      <c r="AB68" s="35">
        <f t="shared" si="19"/>
        <v>0</v>
      </c>
      <c r="AC68" s="34">
        <f t="shared" si="20"/>
        <v>1</v>
      </c>
      <c r="AD68" s="35">
        <f t="shared" si="21"/>
        <v>62000</v>
      </c>
    </row>
    <row r="69" spans="1:31" ht="23.1" customHeight="1">
      <c r="A69" s="55">
        <v>66</v>
      </c>
      <c r="B69" s="73" t="s">
        <v>229</v>
      </c>
      <c r="C69" s="73" t="s">
        <v>28</v>
      </c>
      <c r="D69" s="73" t="s">
        <v>134</v>
      </c>
      <c r="E69" s="73" t="s">
        <v>183</v>
      </c>
      <c r="F69" s="73"/>
      <c r="G69" s="107" t="s">
        <v>180</v>
      </c>
      <c r="H69" s="107"/>
      <c r="I69" s="74">
        <v>120000</v>
      </c>
      <c r="J69" s="75"/>
      <c r="K69" s="76"/>
      <c r="L69" s="77"/>
      <c r="M69" s="78"/>
      <c r="N69" s="79"/>
      <c r="O69" s="109">
        <f t="shared" ref="O69:O132" si="23">IF(C69="その他※対象外", 0, ROUNDDOWN(SUM(T69:U69) * 0.041 * IF(OR($D69="病院", $D69="有床診療所"), $N69, 0.5) * IF(H69="○", 0.5, 1), -3))</f>
        <v>2000</v>
      </c>
      <c r="P69" s="80">
        <v>30</v>
      </c>
      <c r="Q69" s="115">
        <f>IF(OR(ISERROR(INDEX(食材料費等!$B:$B,MATCH($D69,食材料費等!$A:$A,0))), P69=0, P69=""), 0, P69 * INDEX(食材料費等!$B:$B, MATCH($D69,食材料費等!$A:$A, 0)) * IF(H69="○", IF(OR($D69="病院",$D69="有床診療所"),3/5,0.5),1))</f>
        <v>60000</v>
      </c>
      <c r="R69" s="94" t="str">
        <f xml:space="preserve"> IF(ISNUMBER(MATCH(D69,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IF(H69="○", 0.5, 1), "")</f>
        <v/>
      </c>
      <c r="S69" s="114">
        <f t="shared" ref="S69:S132" si="24">SUM(O69,Q69,R69)</f>
        <v>62000</v>
      </c>
      <c r="T69" s="39">
        <f t="shared" si="22"/>
        <v>120000</v>
      </c>
      <c r="U69" s="39">
        <f t="shared" ref="U69:U132" si="25">IF(AND($L69&lt;&gt;"",$M69&lt;&gt;""),SUM($J69:$K69)/1.041*6*$M69/$L69,IF(OR($I69=0,$I69=""),SUM($J69:$K69)/1.041*6,0))</f>
        <v>0</v>
      </c>
      <c r="V69" s="33" t="s">
        <v>150</v>
      </c>
      <c r="W69" s="34">
        <f t="shared" si="14"/>
        <v>1</v>
      </c>
      <c r="X69" s="35">
        <f t="shared" si="15"/>
        <v>2000</v>
      </c>
      <c r="Y69" s="34">
        <f t="shared" si="16"/>
        <v>1</v>
      </c>
      <c r="Z69" s="35">
        <f t="shared" si="17"/>
        <v>60000</v>
      </c>
      <c r="AA69" s="34">
        <f t="shared" si="18"/>
        <v>0</v>
      </c>
      <c r="AB69" s="35">
        <f t="shared" si="19"/>
        <v>0</v>
      </c>
      <c r="AC69" s="34">
        <f t="shared" si="20"/>
        <v>1</v>
      </c>
      <c r="AD69" s="35">
        <f t="shared" si="21"/>
        <v>62000</v>
      </c>
      <c r="AE69" s="44"/>
    </row>
    <row r="70" spans="1:31" ht="23.1" customHeight="1">
      <c r="A70" s="55">
        <v>67</v>
      </c>
      <c r="B70" s="73"/>
      <c r="C70" s="73"/>
      <c r="D70" s="73"/>
      <c r="E70" s="73"/>
      <c r="F70" s="73"/>
      <c r="G70" s="107"/>
      <c r="H70" s="107"/>
      <c r="I70" s="74"/>
      <c r="J70" s="75"/>
      <c r="K70" s="76"/>
      <c r="L70" s="77"/>
      <c r="M70" s="78"/>
      <c r="N70" s="79"/>
      <c r="O70" s="109">
        <f t="shared" si="23"/>
        <v>0</v>
      </c>
      <c r="P70" s="80"/>
      <c r="Q70" s="115">
        <f>IF(OR(ISERROR(INDEX(食材料費等!$B:$B,MATCH($D70,食材料費等!$A:$A,0))), P70=0, P70=""), 0, P70 * INDEX(食材料費等!$B:$B, MATCH($D70,食材料費等!$A:$A, 0)) * IF(H70="○", IF(OR($D70="病院",$D70="有床診療所"),3/5,0.5),1))</f>
        <v>0</v>
      </c>
      <c r="R70" s="94" t="str">
        <f xml:space="preserve"> IF(ISNUMBER(MATCH(D70,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IF(H70="○", 0.5, 1), "")</f>
        <v/>
      </c>
      <c r="S70" s="114">
        <f t="shared" si="24"/>
        <v>0</v>
      </c>
      <c r="T70" s="39">
        <f t="shared" si="22"/>
        <v>0</v>
      </c>
      <c r="U70" s="39">
        <f t="shared" si="25"/>
        <v>0</v>
      </c>
      <c r="V70" s="33" t="s">
        <v>148</v>
      </c>
      <c r="W70" s="34">
        <f t="shared" si="14"/>
        <v>1</v>
      </c>
      <c r="X70" s="35">
        <f t="shared" si="15"/>
        <v>2000</v>
      </c>
      <c r="Y70" s="34">
        <f t="shared" si="16"/>
        <v>1</v>
      </c>
      <c r="Z70" s="35">
        <f t="shared" si="17"/>
        <v>60000</v>
      </c>
      <c r="AA70" s="34">
        <f t="shared" si="18"/>
        <v>0</v>
      </c>
      <c r="AB70" s="35">
        <f t="shared" si="19"/>
        <v>0</v>
      </c>
      <c r="AC70" s="34">
        <f t="shared" si="20"/>
        <v>1</v>
      </c>
      <c r="AD70" s="35">
        <f t="shared" si="21"/>
        <v>62000</v>
      </c>
      <c r="AE70" s="44"/>
    </row>
    <row r="71" spans="1:31" ht="23.1" customHeight="1">
      <c r="A71" s="55">
        <v>68</v>
      </c>
      <c r="B71" s="73"/>
      <c r="C71" s="73"/>
      <c r="D71" s="73"/>
      <c r="E71" s="73"/>
      <c r="F71" s="73"/>
      <c r="G71" s="107"/>
      <c r="H71" s="107"/>
      <c r="I71" s="74"/>
      <c r="J71" s="75"/>
      <c r="K71" s="76"/>
      <c r="L71" s="77"/>
      <c r="M71" s="78"/>
      <c r="N71" s="79"/>
      <c r="O71" s="109">
        <f t="shared" si="23"/>
        <v>0</v>
      </c>
      <c r="P71" s="80"/>
      <c r="Q71" s="115">
        <f>IF(OR(ISERROR(INDEX(食材料費等!$B:$B,MATCH($D71,食材料費等!$A:$A,0))), P71=0, P71=""), 0, P71 * INDEX(食材料費等!$B:$B, MATCH($D71,食材料費等!$A:$A, 0)) * IF(H71="○", IF(OR($D71="病院",$D71="有床診療所"),3/5,0.5),1))</f>
        <v>0</v>
      </c>
      <c r="R71" s="94" t="str">
        <f xml:space="preserve"> IF(ISNUMBER(MATCH(D71,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IF(H71="○", 0.5, 1), "")</f>
        <v/>
      </c>
      <c r="S71" s="114">
        <f t="shared" si="24"/>
        <v>0</v>
      </c>
      <c r="T71" s="39">
        <f t="shared" si="22"/>
        <v>0</v>
      </c>
      <c r="U71" s="39">
        <f t="shared" si="25"/>
        <v>0</v>
      </c>
      <c r="V71" s="33" t="s">
        <v>152</v>
      </c>
      <c r="W71" s="34">
        <f t="shared" si="14"/>
        <v>1</v>
      </c>
      <c r="X71" s="35">
        <f t="shared" si="15"/>
        <v>2000</v>
      </c>
      <c r="Y71" s="34">
        <f t="shared" si="16"/>
        <v>1</v>
      </c>
      <c r="Z71" s="35">
        <f t="shared" si="17"/>
        <v>60000</v>
      </c>
      <c r="AA71" s="34">
        <f t="shared" si="18"/>
        <v>0</v>
      </c>
      <c r="AB71" s="35">
        <f t="shared" si="19"/>
        <v>0</v>
      </c>
      <c r="AC71" s="34">
        <f t="shared" si="20"/>
        <v>1</v>
      </c>
      <c r="AD71" s="35">
        <f t="shared" si="21"/>
        <v>62000</v>
      </c>
      <c r="AE71" s="44"/>
    </row>
    <row r="72" spans="1:31" ht="23.1" customHeight="1">
      <c r="A72" s="55">
        <v>69</v>
      </c>
      <c r="B72" s="73"/>
      <c r="C72" s="73"/>
      <c r="D72" s="73"/>
      <c r="E72" s="73"/>
      <c r="F72" s="73"/>
      <c r="G72" s="107"/>
      <c r="H72" s="107"/>
      <c r="I72" s="74"/>
      <c r="J72" s="75"/>
      <c r="K72" s="76"/>
      <c r="L72" s="77"/>
      <c r="M72" s="78"/>
      <c r="N72" s="79"/>
      <c r="O72" s="109">
        <f t="shared" si="23"/>
        <v>0</v>
      </c>
      <c r="P72" s="80"/>
      <c r="Q72" s="115">
        <f>IF(OR(ISERROR(INDEX(食材料費等!$B:$B,MATCH($D72,食材料費等!$A:$A,0))), P72=0, P72=""), 0, P72 * INDEX(食材料費等!$B:$B, MATCH($D72,食材料費等!$A:$A, 0)) * IF(H72="○", IF(OR($D72="病院",$D72="有床診療所"),3/5,0.5),1))</f>
        <v>0</v>
      </c>
      <c r="R72" s="94" t="str">
        <f xml:space="preserve"> IF(ISNUMBER(MATCH(D72,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IF(H72="○", 0.5, 1), "")</f>
        <v/>
      </c>
      <c r="S72" s="114">
        <f t="shared" si="24"/>
        <v>0</v>
      </c>
      <c r="T72" s="39">
        <f t="shared" si="22"/>
        <v>0</v>
      </c>
      <c r="U72" s="39">
        <f t="shared" si="25"/>
        <v>0</v>
      </c>
      <c r="V72" s="36" t="s">
        <v>143</v>
      </c>
      <c r="W72" s="37">
        <f t="shared" si="14"/>
        <v>1</v>
      </c>
      <c r="X72" s="38">
        <f t="shared" si="15"/>
        <v>2000</v>
      </c>
      <c r="Y72" s="37">
        <f t="shared" si="16"/>
        <v>1</v>
      </c>
      <c r="Z72" s="38">
        <f t="shared" si="17"/>
        <v>60000</v>
      </c>
      <c r="AA72" s="37">
        <f t="shared" si="18"/>
        <v>0</v>
      </c>
      <c r="AB72" s="38">
        <f t="shared" si="19"/>
        <v>0</v>
      </c>
      <c r="AC72" s="37">
        <f t="shared" si="20"/>
        <v>1</v>
      </c>
      <c r="AD72" s="38">
        <f t="shared" si="21"/>
        <v>62000</v>
      </c>
      <c r="AE72" s="44"/>
    </row>
    <row r="73" spans="1:31" ht="23.1" customHeight="1">
      <c r="A73" s="55">
        <v>70</v>
      </c>
      <c r="B73" s="73"/>
      <c r="C73" s="73"/>
      <c r="D73" s="73"/>
      <c r="E73" s="73"/>
      <c r="F73" s="73"/>
      <c r="G73" s="107"/>
      <c r="H73" s="107"/>
      <c r="I73" s="74"/>
      <c r="J73" s="75"/>
      <c r="K73" s="76"/>
      <c r="L73" s="77"/>
      <c r="M73" s="78"/>
      <c r="N73" s="79"/>
      <c r="O73" s="109">
        <f t="shared" si="23"/>
        <v>0</v>
      </c>
      <c r="P73" s="80"/>
      <c r="Q73" s="115">
        <f>IF(OR(ISERROR(INDEX(食材料費等!$B:$B,MATCH($D73,食材料費等!$A:$A,0))), P73=0, P73=""), 0, P73 * INDEX(食材料費等!$B:$B, MATCH($D73,食材料費等!$A:$A, 0)) * IF(H73="○", IF(OR($D73="病院",$D73="有床診療所"),3/5,0.5),1))</f>
        <v>0</v>
      </c>
      <c r="R73" s="94" t="str">
        <f xml:space="preserve"> IF(ISNUMBER(MATCH(D73,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IF(H73="○", 0.5, 1), "")</f>
        <v/>
      </c>
      <c r="S73" s="114">
        <f t="shared" si="24"/>
        <v>0</v>
      </c>
      <c r="T73" s="39">
        <f t="shared" si="22"/>
        <v>0</v>
      </c>
      <c r="U73" s="39">
        <f t="shared" si="25"/>
        <v>0</v>
      </c>
    </row>
    <row r="74" spans="1:31" ht="23.1" customHeight="1">
      <c r="A74" s="55">
        <v>71</v>
      </c>
      <c r="B74" s="73"/>
      <c r="C74" s="73"/>
      <c r="D74" s="73"/>
      <c r="E74" s="73"/>
      <c r="F74" s="73"/>
      <c r="G74" s="107"/>
      <c r="H74" s="107"/>
      <c r="I74" s="74"/>
      <c r="J74" s="75"/>
      <c r="K74" s="76"/>
      <c r="L74" s="77"/>
      <c r="M74" s="78"/>
      <c r="N74" s="79"/>
      <c r="O74" s="109">
        <f t="shared" si="23"/>
        <v>0</v>
      </c>
      <c r="P74" s="80"/>
      <c r="Q74" s="115">
        <f>IF(OR(ISERROR(INDEX(食材料費等!$B:$B,MATCH($D74,食材料費等!$A:$A,0))), P74=0, P74=""), 0, P74 * INDEX(食材料費等!$B:$B, MATCH($D74,食材料費等!$A:$A, 0)) * IF(H74="○", IF(OR($D74="病院",$D74="有床診療所"),3/5,0.5),1))</f>
        <v>0</v>
      </c>
      <c r="R74" s="94" t="str">
        <f xml:space="preserve"> IF(ISNUMBER(MATCH(D74,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IF(H74="○", 0.5, 1), "")</f>
        <v/>
      </c>
      <c r="S74" s="114">
        <f t="shared" si="24"/>
        <v>0</v>
      </c>
      <c r="T74" s="39">
        <f t="shared" si="22"/>
        <v>0</v>
      </c>
      <c r="U74" s="39">
        <f t="shared" si="25"/>
        <v>0</v>
      </c>
    </row>
    <row r="75" spans="1:31" ht="23.1" customHeight="1">
      <c r="A75" s="55">
        <v>72</v>
      </c>
      <c r="B75" s="73"/>
      <c r="C75" s="73"/>
      <c r="D75" s="73"/>
      <c r="E75" s="73"/>
      <c r="F75" s="73"/>
      <c r="G75" s="107"/>
      <c r="H75" s="107"/>
      <c r="I75" s="74"/>
      <c r="J75" s="75"/>
      <c r="K75" s="76"/>
      <c r="L75" s="77"/>
      <c r="M75" s="78"/>
      <c r="N75" s="79"/>
      <c r="O75" s="109">
        <f t="shared" si="23"/>
        <v>0</v>
      </c>
      <c r="P75" s="80"/>
      <c r="Q75" s="115">
        <f>IF(OR(ISERROR(INDEX(食材料費等!$B:$B,MATCH($D75,食材料費等!$A:$A,0))), P75=0, P75=""), 0, P75 * INDEX(食材料費等!$B:$B, MATCH($D75,食材料費等!$A:$A, 0)) * IF(H75="○", IF(OR($D75="病院",$D75="有床診療所"),3/5,0.5),1))</f>
        <v>0</v>
      </c>
      <c r="R75" s="94" t="str">
        <f xml:space="preserve"> IF(ISNUMBER(MATCH(D75,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IF(H75="○", 0.5, 1), "")</f>
        <v/>
      </c>
      <c r="S75" s="114">
        <f t="shared" si="24"/>
        <v>0</v>
      </c>
      <c r="T75" s="39">
        <f t="shared" si="22"/>
        <v>0</v>
      </c>
      <c r="U75" s="39">
        <f t="shared" si="25"/>
        <v>0</v>
      </c>
    </row>
    <row r="76" spans="1:31" ht="23.1" customHeight="1">
      <c r="A76" s="55">
        <v>73</v>
      </c>
      <c r="B76" s="73"/>
      <c r="C76" s="73"/>
      <c r="D76" s="73"/>
      <c r="E76" s="73"/>
      <c r="F76" s="73"/>
      <c r="G76" s="107"/>
      <c r="H76" s="107"/>
      <c r="I76" s="74"/>
      <c r="J76" s="75"/>
      <c r="K76" s="76"/>
      <c r="L76" s="77"/>
      <c r="M76" s="78"/>
      <c r="N76" s="79"/>
      <c r="O76" s="109">
        <f t="shared" si="23"/>
        <v>0</v>
      </c>
      <c r="P76" s="80"/>
      <c r="Q76" s="115">
        <f>IF(OR(ISERROR(INDEX(食材料費等!$B:$B,MATCH($D76,食材料費等!$A:$A,0))), P76=0, P76=""), 0, P76 * INDEX(食材料費等!$B:$B, MATCH($D76,食材料費等!$A:$A, 0)) * IF(H76="○", IF(OR($D76="病院",$D76="有床診療所"),3/5,0.5),1))</f>
        <v>0</v>
      </c>
      <c r="R76" s="94" t="str">
        <f xml:space="preserve"> IF(ISNUMBER(MATCH(D76,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IF(H76="○", 0.5, 1), "")</f>
        <v/>
      </c>
      <c r="S76" s="114">
        <f t="shared" si="24"/>
        <v>0</v>
      </c>
      <c r="T76" s="39">
        <f t="shared" si="22"/>
        <v>0</v>
      </c>
      <c r="U76" s="39">
        <f t="shared" si="25"/>
        <v>0</v>
      </c>
    </row>
    <row r="77" spans="1:31" ht="23.1" customHeight="1">
      <c r="A77" s="55">
        <v>74</v>
      </c>
      <c r="B77" s="73"/>
      <c r="C77" s="73"/>
      <c r="D77" s="73"/>
      <c r="E77" s="73"/>
      <c r="F77" s="73"/>
      <c r="G77" s="107"/>
      <c r="H77" s="107"/>
      <c r="I77" s="74"/>
      <c r="J77" s="75"/>
      <c r="K77" s="76"/>
      <c r="L77" s="77"/>
      <c r="M77" s="78"/>
      <c r="N77" s="79"/>
      <c r="O77" s="109">
        <f t="shared" si="23"/>
        <v>0</v>
      </c>
      <c r="P77" s="80"/>
      <c r="Q77" s="115">
        <f>IF(OR(ISERROR(INDEX(食材料費等!$B:$B,MATCH($D77,食材料費等!$A:$A,0))), P77=0, P77=""), 0, P77 * INDEX(食材料費等!$B:$B, MATCH($D77,食材料費等!$A:$A, 0)) * IF(H77="○", IF(OR($D77="病院",$D77="有床診療所"),3/5,0.5),1))</f>
        <v>0</v>
      </c>
      <c r="R77" s="94" t="str">
        <f xml:space="preserve"> IF(ISNUMBER(MATCH(D77,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IF(H77="○", 0.5, 1), "")</f>
        <v/>
      </c>
      <c r="S77" s="114">
        <f t="shared" si="24"/>
        <v>0</v>
      </c>
      <c r="T77" s="39">
        <f t="shared" si="22"/>
        <v>0</v>
      </c>
      <c r="U77" s="39">
        <f t="shared" si="25"/>
        <v>0</v>
      </c>
    </row>
    <row r="78" spans="1:31" ht="23.1" customHeight="1">
      <c r="A78" s="55">
        <v>75</v>
      </c>
      <c r="B78" s="73"/>
      <c r="C78" s="73"/>
      <c r="D78" s="73"/>
      <c r="E78" s="73"/>
      <c r="F78" s="73"/>
      <c r="G78" s="107"/>
      <c r="H78" s="107"/>
      <c r="I78" s="74"/>
      <c r="J78" s="75"/>
      <c r="K78" s="76"/>
      <c r="L78" s="77"/>
      <c r="M78" s="78"/>
      <c r="N78" s="79"/>
      <c r="O78" s="109">
        <f t="shared" si="23"/>
        <v>0</v>
      </c>
      <c r="P78" s="80"/>
      <c r="Q78" s="115">
        <f>IF(OR(ISERROR(INDEX(食材料費等!$B:$B,MATCH($D78,食材料費等!$A:$A,0))), P78=0, P78=""), 0, P78 * INDEX(食材料費等!$B:$B, MATCH($D78,食材料費等!$A:$A, 0)) * IF(H78="○", IF(OR($D78="病院",$D78="有床診療所"),3/5,0.5),1))</f>
        <v>0</v>
      </c>
      <c r="R78" s="94" t="str">
        <f xml:space="preserve"> IF(ISNUMBER(MATCH(D78,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IF(H78="○", 0.5, 1), "")</f>
        <v/>
      </c>
      <c r="S78" s="114">
        <f t="shared" si="24"/>
        <v>0</v>
      </c>
      <c r="T78" s="39">
        <f t="shared" si="22"/>
        <v>0</v>
      </c>
      <c r="U78" s="39">
        <f t="shared" si="25"/>
        <v>0</v>
      </c>
    </row>
    <row r="79" spans="1:31" ht="23.1" customHeight="1">
      <c r="A79" s="55">
        <v>76</v>
      </c>
      <c r="B79" s="73"/>
      <c r="C79" s="73"/>
      <c r="D79" s="73"/>
      <c r="E79" s="73"/>
      <c r="F79" s="73"/>
      <c r="G79" s="107"/>
      <c r="H79" s="107"/>
      <c r="I79" s="74"/>
      <c r="J79" s="75"/>
      <c r="K79" s="76"/>
      <c r="L79" s="77"/>
      <c r="M79" s="78"/>
      <c r="N79" s="79"/>
      <c r="O79" s="109">
        <f t="shared" si="23"/>
        <v>0</v>
      </c>
      <c r="P79" s="80"/>
      <c r="Q79" s="115">
        <f>IF(OR(ISERROR(INDEX(食材料費等!$B:$B,MATCH($D79,食材料費等!$A:$A,0))), P79=0, P79=""), 0, P79 * INDEX(食材料費等!$B:$B, MATCH($D79,食材料費等!$A:$A, 0)) * IF(H79="○", IF(OR($D79="病院",$D79="有床診療所"),3/5,0.5),1))</f>
        <v>0</v>
      </c>
      <c r="R79" s="94" t="str">
        <f xml:space="preserve"> IF(ISNUMBER(MATCH(D79,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IF(H79="○", 0.5, 1), "")</f>
        <v/>
      </c>
      <c r="S79" s="114">
        <f t="shared" si="24"/>
        <v>0</v>
      </c>
      <c r="T79" s="39">
        <f t="shared" si="22"/>
        <v>0</v>
      </c>
      <c r="U79" s="39">
        <f t="shared" si="25"/>
        <v>0</v>
      </c>
    </row>
    <row r="80" spans="1:31" ht="23.1" customHeight="1">
      <c r="A80" s="55">
        <v>77</v>
      </c>
      <c r="B80" s="73"/>
      <c r="C80" s="73"/>
      <c r="D80" s="73"/>
      <c r="E80" s="73"/>
      <c r="F80" s="73"/>
      <c r="G80" s="107"/>
      <c r="H80" s="107"/>
      <c r="I80" s="74"/>
      <c r="J80" s="75"/>
      <c r="K80" s="76"/>
      <c r="L80" s="77"/>
      <c r="M80" s="78"/>
      <c r="N80" s="79"/>
      <c r="O80" s="109">
        <f t="shared" si="23"/>
        <v>0</v>
      </c>
      <c r="P80" s="80"/>
      <c r="Q80" s="115">
        <f>IF(OR(ISERROR(INDEX(食材料費等!$B:$B,MATCH($D80,食材料費等!$A:$A,0))), P80=0, P80=""), 0, P80 * INDEX(食材料費等!$B:$B, MATCH($D80,食材料費等!$A:$A, 0)) * IF(H80="○", IF(OR($D80="病院",$D80="有床診療所"),3/5,0.5),1))</f>
        <v>0</v>
      </c>
      <c r="R80" s="94" t="str">
        <f xml:space="preserve"> IF(ISNUMBER(MATCH(D80,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IF(H80="○", 0.5, 1), "")</f>
        <v/>
      </c>
      <c r="S80" s="114">
        <f t="shared" si="24"/>
        <v>0</v>
      </c>
      <c r="T80" s="39">
        <f t="shared" si="22"/>
        <v>0</v>
      </c>
      <c r="U80" s="39">
        <f t="shared" si="25"/>
        <v>0</v>
      </c>
    </row>
    <row r="81" spans="1:21" ht="23.1" customHeight="1">
      <c r="A81" s="55">
        <v>78</v>
      </c>
      <c r="B81" s="73"/>
      <c r="C81" s="73"/>
      <c r="D81" s="73"/>
      <c r="E81" s="73"/>
      <c r="F81" s="73"/>
      <c r="G81" s="107"/>
      <c r="H81" s="107"/>
      <c r="I81" s="74"/>
      <c r="J81" s="75"/>
      <c r="K81" s="76"/>
      <c r="L81" s="77"/>
      <c r="M81" s="78"/>
      <c r="N81" s="79"/>
      <c r="O81" s="109">
        <f t="shared" si="23"/>
        <v>0</v>
      </c>
      <c r="P81" s="80"/>
      <c r="Q81" s="115">
        <f>IF(OR(ISERROR(INDEX(食材料費等!$B:$B,MATCH($D81,食材料費等!$A:$A,0))), P81=0, P81=""), 0, P81 * INDEX(食材料費等!$B:$B, MATCH($D81,食材料費等!$A:$A, 0)) * IF(H81="○", IF(OR($D81="病院",$D81="有床診療所"),3/5,0.5),1))</f>
        <v>0</v>
      </c>
      <c r="R81" s="94" t="str">
        <f xml:space="preserve"> IF(ISNUMBER(MATCH(D81,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IF(H81="○", 0.5, 1), "")</f>
        <v/>
      </c>
      <c r="S81" s="114">
        <f t="shared" si="24"/>
        <v>0</v>
      </c>
      <c r="T81" s="39">
        <f t="shared" si="22"/>
        <v>0</v>
      </c>
      <c r="U81" s="39">
        <f t="shared" si="25"/>
        <v>0</v>
      </c>
    </row>
    <row r="82" spans="1:21" ht="23.1" customHeight="1">
      <c r="A82" s="55">
        <v>79</v>
      </c>
      <c r="B82" s="73"/>
      <c r="C82" s="73"/>
      <c r="D82" s="73"/>
      <c r="E82" s="73"/>
      <c r="F82" s="73"/>
      <c r="G82" s="107"/>
      <c r="H82" s="107"/>
      <c r="I82" s="74"/>
      <c r="J82" s="75"/>
      <c r="K82" s="76"/>
      <c r="L82" s="77"/>
      <c r="M82" s="78"/>
      <c r="N82" s="79"/>
      <c r="O82" s="109">
        <f t="shared" si="23"/>
        <v>0</v>
      </c>
      <c r="P82" s="80"/>
      <c r="Q82" s="115">
        <f>IF(OR(ISERROR(INDEX(食材料費等!$B:$B,MATCH($D82,食材料費等!$A:$A,0))), P82=0, P82=""), 0, P82 * INDEX(食材料費等!$B:$B, MATCH($D82,食材料費等!$A:$A, 0)) * IF(H82="○", IF(OR($D82="病院",$D82="有床診療所"),3/5,0.5),1))</f>
        <v>0</v>
      </c>
      <c r="R82" s="94" t="str">
        <f xml:space="preserve"> IF(ISNUMBER(MATCH(D82,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IF(H82="○", 0.5, 1), "")</f>
        <v/>
      </c>
      <c r="S82" s="114">
        <f t="shared" si="24"/>
        <v>0</v>
      </c>
      <c r="T82" s="39">
        <f t="shared" si="22"/>
        <v>0</v>
      </c>
      <c r="U82" s="39">
        <f t="shared" si="25"/>
        <v>0</v>
      </c>
    </row>
    <row r="83" spans="1:21" ht="23.1" customHeight="1">
      <c r="A83" s="55">
        <v>80</v>
      </c>
      <c r="B83" s="73"/>
      <c r="C83" s="73"/>
      <c r="D83" s="73"/>
      <c r="E83" s="73"/>
      <c r="F83" s="73"/>
      <c r="G83" s="107"/>
      <c r="H83" s="107"/>
      <c r="I83" s="74"/>
      <c r="J83" s="75"/>
      <c r="K83" s="76"/>
      <c r="L83" s="77"/>
      <c r="M83" s="78"/>
      <c r="N83" s="79"/>
      <c r="O83" s="109">
        <f t="shared" si="23"/>
        <v>0</v>
      </c>
      <c r="P83" s="80"/>
      <c r="Q83" s="115">
        <f>IF(OR(ISERROR(INDEX(食材料費等!$B:$B,MATCH($D83,食材料費等!$A:$A,0))), P83=0, P83=""), 0, P83 * INDEX(食材料費等!$B:$B, MATCH($D83,食材料費等!$A:$A, 0)) * IF(H83="○", IF(OR($D83="病院",$D83="有床診療所"),3/5,0.5),1))</f>
        <v>0</v>
      </c>
      <c r="R83" s="94" t="str">
        <f xml:space="preserve"> IF(ISNUMBER(MATCH(D83,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IF(H83="○", 0.5, 1), "")</f>
        <v/>
      </c>
      <c r="S83" s="114">
        <f t="shared" si="24"/>
        <v>0</v>
      </c>
      <c r="T83" s="39">
        <f t="shared" si="22"/>
        <v>0</v>
      </c>
      <c r="U83" s="39">
        <f t="shared" si="25"/>
        <v>0</v>
      </c>
    </row>
    <row r="84" spans="1:21" ht="23.1" customHeight="1">
      <c r="A84" s="55">
        <v>81</v>
      </c>
      <c r="B84" s="73"/>
      <c r="C84" s="73"/>
      <c r="D84" s="73"/>
      <c r="E84" s="73"/>
      <c r="F84" s="73"/>
      <c r="G84" s="107"/>
      <c r="H84" s="107"/>
      <c r="I84" s="74"/>
      <c r="J84" s="75"/>
      <c r="K84" s="76"/>
      <c r="L84" s="77"/>
      <c r="M84" s="78"/>
      <c r="N84" s="79"/>
      <c r="O84" s="109">
        <f t="shared" si="23"/>
        <v>0</v>
      </c>
      <c r="P84" s="80"/>
      <c r="Q84" s="115">
        <f>IF(OR(ISERROR(INDEX(食材料費等!$B:$B,MATCH($D84,食材料費等!$A:$A,0))), P84=0, P84=""), 0, P84 * INDEX(食材料費等!$B:$B, MATCH($D84,食材料費等!$A:$A, 0)) * IF(H84="○", IF(OR($D84="病院",$D84="有床診療所"),3/5,0.5),1))</f>
        <v>0</v>
      </c>
      <c r="R84" s="94" t="str">
        <f xml:space="preserve"> IF(ISNUMBER(MATCH(D84,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IF(H84="○", 0.5, 1), "")</f>
        <v/>
      </c>
      <c r="S84" s="114">
        <f t="shared" si="24"/>
        <v>0</v>
      </c>
      <c r="T84" s="39">
        <f t="shared" si="22"/>
        <v>0</v>
      </c>
      <c r="U84" s="39">
        <f t="shared" si="25"/>
        <v>0</v>
      </c>
    </row>
    <row r="85" spans="1:21" ht="23.1" customHeight="1">
      <c r="A85" s="55">
        <v>82</v>
      </c>
      <c r="B85" s="73"/>
      <c r="C85" s="73"/>
      <c r="D85" s="73"/>
      <c r="E85" s="73"/>
      <c r="F85" s="73"/>
      <c r="G85" s="107"/>
      <c r="H85" s="107"/>
      <c r="I85" s="74"/>
      <c r="J85" s="75"/>
      <c r="K85" s="76"/>
      <c r="L85" s="77"/>
      <c r="M85" s="78"/>
      <c r="N85" s="79"/>
      <c r="O85" s="109">
        <f t="shared" si="23"/>
        <v>0</v>
      </c>
      <c r="P85" s="80"/>
      <c r="Q85" s="115">
        <f>IF(OR(ISERROR(INDEX(食材料費等!$B:$B,MATCH($D85,食材料費等!$A:$A,0))), P85=0, P85=""), 0, P85 * INDEX(食材料費等!$B:$B, MATCH($D85,食材料費等!$A:$A, 0)) * IF(H85="○", IF(OR($D85="病院",$D85="有床診療所"),3/5,0.5),1))</f>
        <v>0</v>
      </c>
      <c r="R85" s="94" t="str">
        <f xml:space="preserve"> IF(ISNUMBER(MATCH(D85,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IF(H85="○", 0.5, 1), "")</f>
        <v/>
      </c>
      <c r="S85" s="114">
        <f t="shared" si="24"/>
        <v>0</v>
      </c>
      <c r="T85" s="39">
        <f t="shared" si="22"/>
        <v>0</v>
      </c>
      <c r="U85" s="39">
        <f t="shared" si="25"/>
        <v>0</v>
      </c>
    </row>
    <row r="86" spans="1:21" ht="23.1" customHeight="1">
      <c r="A86" s="55">
        <v>83</v>
      </c>
      <c r="B86" s="73"/>
      <c r="C86" s="73"/>
      <c r="D86" s="73"/>
      <c r="E86" s="73"/>
      <c r="F86" s="73"/>
      <c r="G86" s="107"/>
      <c r="H86" s="107"/>
      <c r="I86" s="74"/>
      <c r="J86" s="75"/>
      <c r="K86" s="76"/>
      <c r="L86" s="77"/>
      <c r="M86" s="78"/>
      <c r="N86" s="79"/>
      <c r="O86" s="109">
        <f t="shared" si="23"/>
        <v>0</v>
      </c>
      <c r="P86" s="80"/>
      <c r="Q86" s="115">
        <f>IF(OR(ISERROR(INDEX(食材料費等!$B:$B,MATCH($D86,食材料費等!$A:$A,0))), P86=0, P86=""), 0, P86 * INDEX(食材料費等!$B:$B, MATCH($D86,食材料費等!$A:$A, 0)) * IF(H86="○", IF(OR($D86="病院",$D86="有床診療所"),3/5,0.5),1))</f>
        <v>0</v>
      </c>
      <c r="R86" s="94" t="str">
        <f xml:space="preserve"> IF(ISNUMBER(MATCH(D86,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IF(H86="○", 0.5, 1), "")</f>
        <v/>
      </c>
      <c r="S86" s="114">
        <f t="shared" si="24"/>
        <v>0</v>
      </c>
      <c r="T86" s="39">
        <f t="shared" si="22"/>
        <v>0</v>
      </c>
      <c r="U86" s="39">
        <f t="shared" si="25"/>
        <v>0</v>
      </c>
    </row>
    <row r="87" spans="1:21" ht="23.1" customHeight="1">
      <c r="A87" s="55">
        <v>84</v>
      </c>
      <c r="B87" s="73"/>
      <c r="C87" s="73"/>
      <c r="D87" s="73"/>
      <c r="E87" s="73"/>
      <c r="F87" s="73"/>
      <c r="G87" s="107"/>
      <c r="H87" s="107"/>
      <c r="I87" s="74"/>
      <c r="J87" s="75"/>
      <c r="K87" s="76"/>
      <c r="L87" s="77"/>
      <c r="M87" s="78"/>
      <c r="N87" s="79"/>
      <c r="O87" s="109">
        <f t="shared" si="23"/>
        <v>0</v>
      </c>
      <c r="P87" s="80"/>
      <c r="Q87" s="115">
        <f>IF(OR(ISERROR(INDEX(食材料費等!$B:$B,MATCH($D87,食材料費等!$A:$A,0))), P87=0, P87=""), 0, P87 * INDEX(食材料費等!$B:$B, MATCH($D87,食材料費等!$A:$A, 0)) * IF(H87="○", IF(OR($D87="病院",$D87="有床診療所"),3/5,0.5),1))</f>
        <v>0</v>
      </c>
      <c r="R87" s="94" t="str">
        <f xml:space="preserve"> IF(ISNUMBER(MATCH(D87,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IF(H87="○", 0.5, 1), "")</f>
        <v/>
      </c>
      <c r="S87" s="114">
        <f t="shared" si="24"/>
        <v>0</v>
      </c>
      <c r="T87" s="39">
        <f t="shared" si="22"/>
        <v>0</v>
      </c>
      <c r="U87" s="39">
        <f t="shared" si="25"/>
        <v>0</v>
      </c>
    </row>
    <row r="88" spans="1:21" ht="23.1" customHeight="1">
      <c r="A88" s="55">
        <v>85</v>
      </c>
      <c r="B88" s="73"/>
      <c r="C88" s="73"/>
      <c r="D88" s="73"/>
      <c r="E88" s="73"/>
      <c r="F88" s="73"/>
      <c r="G88" s="107"/>
      <c r="H88" s="107"/>
      <c r="I88" s="74"/>
      <c r="J88" s="75"/>
      <c r="K88" s="76"/>
      <c r="L88" s="77"/>
      <c r="M88" s="78"/>
      <c r="N88" s="79"/>
      <c r="O88" s="109">
        <f t="shared" si="23"/>
        <v>0</v>
      </c>
      <c r="P88" s="80"/>
      <c r="Q88" s="115">
        <f>IF(OR(ISERROR(INDEX(食材料費等!$B:$B,MATCH($D88,食材料費等!$A:$A,0))), P88=0, P88=""), 0, P88 * INDEX(食材料費等!$B:$B, MATCH($D88,食材料費等!$A:$A, 0)) * IF(H88="○", IF(OR($D88="病院",$D88="有床診療所"),3/5,0.5),1))</f>
        <v>0</v>
      </c>
      <c r="R88" s="94" t="str">
        <f xml:space="preserve"> IF(ISNUMBER(MATCH(D88,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IF(H88="○", 0.5, 1), "")</f>
        <v/>
      </c>
      <c r="S88" s="114">
        <f t="shared" si="24"/>
        <v>0</v>
      </c>
      <c r="T88" s="39">
        <f t="shared" si="22"/>
        <v>0</v>
      </c>
      <c r="U88" s="39">
        <f t="shared" si="25"/>
        <v>0</v>
      </c>
    </row>
    <row r="89" spans="1:21" ht="23.1" customHeight="1">
      <c r="A89" s="55">
        <v>86</v>
      </c>
      <c r="B89" s="73"/>
      <c r="C89" s="73"/>
      <c r="D89" s="73"/>
      <c r="E89" s="73"/>
      <c r="F89" s="73"/>
      <c r="G89" s="107"/>
      <c r="H89" s="107"/>
      <c r="I89" s="74"/>
      <c r="J89" s="75"/>
      <c r="K89" s="76"/>
      <c r="L89" s="77"/>
      <c r="M89" s="78"/>
      <c r="N89" s="79"/>
      <c r="O89" s="109">
        <f t="shared" si="23"/>
        <v>0</v>
      </c>
      <c r="P89" s="80"/>
      <c r="Q89" s="115">
        <f>IF(OR(ISERROR(INDEX(食材料費等!$B:$B,MATCH($D89,食材料費等!$A:$A,0))), P89=0, P89=""), 0, P89 * INDEX(食材料費等!$B:$B, MATCH($D89,食材料費等!$A:$A, 0)) * IF(H89="○", IF(OR($D89="病院",$D89="有床診療所"),3/5,0.5),1))</f>
        <v>0</v>
      </c>
      <c r="R89" s="94" t="str">
        <f xml:space="preserve"> IF(ISNUMBER(MATCH(D89,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IF(H89="○", 0.5, 1), "")</f>
        <v/>
      </c>
      <c r="S89" s="114">
        <f t="shared" si="24"/>
        <v>0</v>
      </c>
      <c r="T89" s="39">
        <f t="shared" si="22"/>
        <v>0</v>
      </c>
      <c r="U89" s="39">
        <f t="shared" si="25"/>
        <v>0</v>
      </c>
    </row>
    <row r="90" spans="1:21" ht="23.1" customHeight="1">
      <c r="A90" s="55">
        <v>87</v>
      </c>
      <c r="B90" s="73"/>
      <c r="C90" s="73"/>
      <c r="D90" s="73"/>
      <c r="E90" s="73"/>
      <c r="F90" s="73"/>
      <c r="G90" s="107"/>
      <c r="H90" s="107"/>
      <c r="I90" s="74"/>
      <c r="J90" s="75"/>
      <c r="K90" s="76"/>
      <c r="L90" s="77"/>
      <c r="M90" s="78"/>
      <c r="N90" s="79"/>
      <c r="O90" s="109">
        <f t="shared" si="23"/>
        <v>0</v>
      </c>
      <c r="P90" s="80"/>
      <c r="Q90" s="115">
        <f>IF(OR(ISERROR(INDEX(食材料費等!$B:$B,MATCH($D90,食材料費等!$A:$A,0))), P90=0, P90=""), 0, P90 * INDEX(食材料費等!$B:$B, MATCH($D90,食材料費等!$A:$A, 0)) * IF(H90="○", IF(OR($D90="病院",$D90="有床診療所"),3/5,0.5),1))</f>
        <v>0</v>
      </c>
      <c r="R90" s="94" t="str">
        <f xml:space="preserve"> IF(ISNUMBER(MATCH(D90,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IF(H90="○", 0.5, 1), "")</f>
        <v/>
      </c>
      <c r="S90" s="114">
        <f t="shared" si="24"/>
        <v>0</v>
      </c>
      <c r="T90" s="39">
        <f t="shared" si="22"/>
        <v>0</v>
      </c>
      <c r="U90" s="39">
        <f t="shared" si="25"/>
        <v>0</v>
      </c>
    </row>
    <row r="91" spans="1:21" ht="23.1" customHeight="1">
      <c r="A91" s="55">
        <v>88</v>
      </c>
      <c r="B91" s="73"/>
      <c r="C91" s="73"/>
      <c r="D91" s="73"/>
      <c r="E91" s="73"/>
      <c r="F91" s="73"/>
      <c r="G91" s="107"/>
      <c r="H91" s="107"/>
      <c r="I91" s="74"/>
      <c r="J91" s="75"/>
      <c r="K91" s="76"/>
      <c r="L91" s="77"/>
      <c r="M91" s="78"/>
      <c r="N91" s="79"/>
      <c r="O91" s="109">
        <f t="shared" si="23"/>
        <v>0</v>
      </c>
      <c r="P91" s="80"/>
      <c r="Q91" s="115">
        <f>IF(OR(ISERROR(INDEX(食材料費等!$B:$B,MATCH($D91,食材料費等!$A:$A,0))), P91=0, P91=""), 0, P91 * INDEX(食材料費等!$B:$B, MATCH($D91,食材料費等!$A:$A, 0)) * IF(H91="○", IF(OR($D91="病院",$D91="有床診療所"),3/5,0.5),1))</f>
        <v>0</v>
      </c>
      <c r="R91" s="94" t="str">
        <f xml:space="preserve"> IF(ISNUMBER(MATCH(D91,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IF(H91="○", 0.5, 1), "")</f>
        <v/>
      </c>
      <c r="S91" s="114">
        <f t="shared" si="24"/>
        <v>0</v>
      </c>
      <c r="T91" s="39">
        <f t="shared" si="22"/>
        <v>0</v>
      </c>
      <c r="U91" s="39">
        <f t="shared" si="25"/>
        <v>0</v>
      </c>
    </row>
    <row r="92" spans="1:21" ht="23.1" customHeight="1">
      <c r="A92" s="55">
        <v>89</v>
      </c>
      <c r="B92" s="73"/>
      <c r="C92" s="73"/>
      <c r="D92" s="73"/>
      <c r="E92" s="73"/>
      <c r="F92" s="73"/>
      <c r="G92" s="107"/>
      <c r="H92" s="107"/>
      <c r="I92" s="74"/>
      <c r="J92" s="75"/>
      <c r="K92" s="76"/>
      <c r="L92" s="77"/>
      <c r="M92" s="78"/>
      <c r="N92" s="79"/>
      <c r="O92" s="109">
        <f t="shared" si="23"/>
        <v>0</v>
      </c>
      <c r="P92" s="80"/>
      <c r="Q92" s="115">
        <f>IF(OR(ISERROR(INDEX(食材料費等!$B:$B,MATCH($D92,食材料費等!$A:$A,0))), P92=0, P92=""), 0, P92 * INDEX(食材料費等!$B:$B, MATCH($D92,食材料費等!$A:$A, 0)) * IF(H92="○", IF(OR($D92="病院",$D92="有床診療所"),3/5,0.5),1))</f>
        <v>0</v>
      </c>
      <c r="R92" s="94" t="str">
        <f xml:space="preserve"> IF(ISNUMBER(MATCH(D92,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IF(H92="○", 0.5, 1), "")</f>
        <v/>
      </c>
      <c r="S92" s="114">
        <f t="shared" si="24"/>
        <v>0</v>
      </c>
      <c r="T92" s="39">
        <f t="shared" si="22"/>
        <v>0</v>
      </c>
      <c r="U92" s="39">
        <f t="shared" si="25"/>
        <v>0</v>
      </c>
    </row>
    <row r="93" spans="1:21" ht="23.1" customHeight="1">
      <c r="A93" s="55">
        <v>90</v>
      </c>
      <c r="B93" s="73"/>
      <c r="C93" s="73"/>
      <c r="D93" s="73"/>
      <c r="E93" s="73"/>
      <c r="F93" s="73"/>
      <c r="G93" s="107"/>
      <c r="H93" s="107"/>
      <c r="I93" s="74"/>
      <c r="J93" s="75"/>
      <c r="K93" s="76"/>
      <c r="L93" s="77"/>
      <c r="M93" s="78"/>
      <c r="N93" s="79"/>
      <c r="O93" s="109">
        <f t="shared" si="23"/>
        <v>0</v>
      </c>
      <c r="P93" s="80"/>
      <c r="Q93" s="115">
        <f>IF(OR(ISERROR(INDEX(食材料費等!$B:$B,MATCH($D93,食材料費等!$A:$A,0))), P93=0, P93=""), 0, P93 * INDEX(食材料費等!$B:$B, MATCH($D93,食材料費等!$A:$A, 0)) * IF(H93="○", IF(OR($D93="病院",$D93="有床診療所"),3/5,0.5),1))</f>
        <v>0</v>
      </c>
      <c r="R93" s="94" t="str">
        <f xml:space="preserve"> IF(ISNUMBER(MATCH(D93,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IF(H93="○", 0.5, 1), "")</f>
        <v/>
      </c>
      <c r="S93" s="114">
        <f t="shared" si="24"/>
        <v>0</v>
      </c>
      <c r="T93" s="39">
        <f t="shared" si="22"/>
        <v>0</v>
      </c>
      <c r="U93" s="39">
        <f t="shared" si="25"/>
        <v>0</v>
      </c>
    </row>
    <row r="94" spans="1:21" ht="23.1" customHeight="1">
      <c r="A94" s="55">
        <v>91</v>
      </c>
      <c r="B94" s="73"/>
      <c r="C94" s="73"/>
      <c r="D94" s="73"/>
      <c r="E94" s="73"/>
      <c r="F94" s="73"/>
      <c r="G94" s="107"/>
      <c r="H94" s="107"/>
      <c r="I94" s="74"/>
      <c r="J94" s="75"/>
      <c r="K94" s="76"/>
      <c r="L94" s="77"/>
      <c r="M94" s="78"/>
      <c r="N94" s="79"/>
      <c r="O94" s="109">
        <f t="shared" si="23"/>
        <v>0</v>
      </c>
      <c r="P94" s="80"/>
      <c r="Q94" s="115">
        <f>IF(OR(ISERROR(INDEX(食材料費等!$B:$B,MATCH($D94,食材料費等!$A:$A,0))), P94=0, P94=""), 0, P94 * INDEX(食材料費等!$B:$B, MATCH($D94,食材料費等!$A:$A, 0)) * IF(H94="○", IF(OR($D94="病院",$D94="有床診療所"),3/5,0.5),1))</f>
        <v>0</v>
      </c>
      <c r="R94" s="94" t="str">
        <f xml:space="preserve"> IF(ISNUMBER(MATCH(D94,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IF(H94="○", 0.5, 1), "")</f>
        <v/>
      </c>
      <c r="S94" s="114">
        <f t="shared" si="24"/>
        <v>0</v>
      </c>
      <c r="T94" s="39">
        <f t="shared" si="22"/>
        <v>0</v>
      </c>
      <c r="U94" s="39">
        <f t="shared" si="25"/>
        <v>0</v>
      </c>
    </row>
    <row r="95" spans="1:21" ht="23.1" customHeight="1">
      <c r="A95" s="55">
        <v>92</v>
      </c>
      <c r="B95" s="73"/>
      <c r="C95" s="73"/>
      <c r="D95" s="73"/>
      <c r="E95" s="73"/>
      <c r="F95" s="73"/>
      <c r="G95" s="107"/>
      <c r="H95" s="107"/>
      <c r="I95" s="74"/>
      <c r="J95" s="75"/>
      <c r="K95" s="76"/>
      <c r="L95" s="77"/>
      <c r="M95" s="78"/>
      <c r="N95" s="79"/>
      <c r="O95" s="109">
        <f t="shared" si="23"/>
        <v>0</v>
      </c>
      <c r="P95" s="80"/>
      <c r="Q95" s="115">
        <f>IF(OR(ISERROR(INDEX(食材料費等!$B:$B,MATCH($D95,食材料費等!$A:$A,0))), P95=0, P95=""), 0, P95 * INDEX(食材料費等!$B:$B, MATCH($D95,食材料費等!$A:$A, 0)) * IF(H95="○", IF(OR($D95="病院",$D95="有床診療所"),3/5,0.5),1))</f>
        <v>0</v>
      </c>
      <c r="R95" s="94" t="str">
        <f xml:space="preserve"> IF(ISNUMBER(MATCH(D95,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IF(H95="○", 0.5, 1), "")</f>
        <v/>
      </c>
      <c r="S95" s="114">
        <f t="shared" si="24"/>
        <v>0</v>
      </c>
      <c r="T95" s="39">
        <f t="shared" si="22"/>
        <v>0</v>
      </c>
      <c r="U95" s="39">
        <f t="shared" si="25"/>
        <v>0</v>
      </c>
    </row>
    <row r="96" spans="1:21" ht="23.1" customHeight="1">
      <c r="A96" s="55">
        <v>93</v>
      </c>
      <c r="B96" s="73"/>
      <c r="C96" s="73"/>
      <c r="D96" s="73"/>
      <c r="E96" s="73"/>
      <c r="F96" s="73"/>
      <c r="G96" s="107"/>
      <c r="H96" s="107"/>
      <c r="I96" s="74"/>
      <c r="J96" s="75"/>
      <c r="K96" s="76"/>
      <c r="L96" s="77"/>
      <c r="M96" s="78"/>
      <c r="N96" s="79"/>
      <c r="O96" s="109">
        <f t="shared" si="23"/>
        <v>0</v>
      </c>
      <c r="P96" s="80"/>
      <c r="Q96" s="115">
        <f>IF(OR(ISERROR(INDEX(食材料費等!$B:$B,MATCH($D96,食材料費等!$A:$A,0))), P96=0, P96=""), 0, P96 * INDEX(食材料費等!$B:$B, MATCH($D96,食材料費等!$A:$A, 0)) * IF(H96="○", IF(OR($D96="病院",$D96="有床診療所"),3/5,0.5),1))</f>
        <v>0</v>
      </c>
      <c r="R96" s="94" t="str">
        <f xml:space="preserve"> IF(ISNUMBER(MATCH(D96,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IF(H96="○", 0.5, 1), "")</f>
        <v/>
      </c>
      <c r="S96" s="114">
        <f t="shared" si="24"/>
        <v>0</v>
      </c>
      <c r="T96" s="39">
        <f t="shared" si="22"/>
        <v>0</v>
      </c>
      <c r="U96" s="39">
        <f t="shared" si="25"/>
        <v>0</v>
      </c>
    </row>
    <row r="97" spans="1:21" ht="23.1" customHeight="1">
      <c r="A97" s="55">
        <v>94</v>
      </c>
      <c r="B97" s="73"/>
      <c r="C97" s="73"/>
      <c r="D97" s="73"/>
      <c r="E97" s="73"/>
      <c r="F97" s="73"/>
      <c r="G97" s="107"/>
      <c r="H97" s="107"/>
      <c r="I97" s="74"/>
      <c r="J97" s="75"/>
      <c r="K97" s="76"/>
      <c r="L97" s="77"/>
      <c r="M97" s="78"/>
      <c r="N97" s="79"/>
      <c r="O97" s="109">
        <f t="shared" si="23"/>
        <v>0</v>
      </c>
      <c r="P97" s="80"/>
      <c r="Q97" s="115">
        <f>IF(OR(ISERROR(INDEX(食材料費等!$B:$B,MATCH($D97,食材料費等!$A:$A,0))), P97=0, P97=""), 0, P97 * INDEX(食材料費等!$B:$B, MATCH($D97,食材料費等!$A:$A, 0)) * IF(H97="○", IF(OR($D97="病院",$D97="有床診療所"),3/5,0.5),1))</f>
        <v>0</v>
      </c>
      <c r="R97" s="94" t="str">
        <f xml:space="preserve"> IF(ISNUMBER(MATCH(D97,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IF(H97="○", 0.5, 1), "")</f>
        <v/>
      </c>
      <c r="S97" s="114">
        <f t="shared" si="24"/>
        <v>0</v>
      </c>
      <c r="T97" s="39">
        <f t="shared" si="22"/>
        <v>0</v>
      </c>
      <c r="U97" s="39">
        <f t="shared" si="25"/>
        <v>0</v>
      </c>
    </row>
    <row r="98" spans="1:21" ht="23.1" customHeight="1">
      <c r="A98" s="55">
        <v>95</v>
      </c>
      <c r="B98" s="73"/>
      <c r="C98" s="73"/>
      <c r="D98" s="73"/>
      <c r="E98" s="73"/>
      <c r="F98" s="73"/>
      <c r="G98" s="107"/>
      <c r="H98" s="107"/>
      <c r="I98" s="74"/>
      <c r="J98" s="75"/>
      <c r="K98" s="76"/>
      <c r="L98" s="77"/>
      <c r="M98" s="78"/>
      <c r="N98" s="79"/>
      <c r="O98" s="109">
        <f t="shared" si="23"/>
        <v>0</v>
      </c>
      <c r="P98" s="80"/>
      <c r="Q98" s="115">
        <f>IF(OR(ISERROR(INDEX(食材料費等!$B:$B,MATCH($D98,食材料費等!$A:$A,0))), P98=0, P98=""), 0, P98 * INDEX(食材料費等!$B:$B, MATCH($D98,食材料費等!$A:$A, 0)) * IF(H98="○", IF(OR($D98="病院",$D98="有床診療所"),3/5,0.5),1))</f>
        <v>0</v>
      </c>
      <c r="R98" s="94" t="str">
        <f xml:space="preserve"> IF(ISNUMBER(MATCH(D98,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IF(H98="○", 0.5, 1), "")</f>
        <v/>
      </c>
      <c r="S98" s="114">
        <f t="shared" si="24"/>
        <v>0</v>
      </c>
      <c r="T98" s="39">
        <f t="shared" si="22"/>
        <v>0</v>
      </c>
      <c r="U98" s="39">
        <f t="shared" si="25"/>
        <v>0</v>
      </c>
    </row>
    <row r="99" spans="1:21" ht="23.1" customHeight="1">
      <c r="A99" s="55">
        <v>96</v>
      </c>
      <c r="B99" s="73"/>
      <c r="C99" s="73"/>
      <c r="D99" s="73"/>
      <c r="E99" s="73"/>
      <c r="F99" s="73"/>
      <c r="G99" s="107"/>
      <c r="H99" s="107"/>
      <c r="I99" s="74"/>
      <c r="J99" s="75"/>
      <c r="K99" s="76"/>
      <c r="L99" s="77"/>
      <c r="M99" s="78"/>
      <c r="N99" s="79"/>
      <c r="O99" s="109">
        <f t="shared" si="23"/>
        <v>0</v>
      </c>
      <c r="P99" s="80"/>
      <c r="Q99" s="115">
        <f>IF(OR(ISERROR(INDEX(食材料費等!$B:$B,MATCH($D99,食材料費等!$A:$A,0))), P99=0, P99=""), 0, P99 * INDEX(食材料費等!$B:$B, MATCH($D99,食材料費等!$A:$A, 0)) * IF(H99="○", IF(OR($D99="病院",$D99="有床診療所"),3/5,0.5),1))</f>
        <v>0</v>
      </c>
      <c r="R99" s="94" t="str">
        <f xml:space="preserve"> IF(ISNUMBER(MATCH(D99,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IF(H99="○", 0.5, 1), "")</f>
        <v/>
      </c>
      <c r="S99" s="114">
        <f t="shared" si="24"/>
        <v>0</v>
      </c>
      <c r="T99" s="39">
        <f t="shared" si="22"/>
        <v>0</v>
      </c>
      <c r="U99" s="39">
        <f t="shared" si="25"/>
        <v>0</v>
      </c>
    </row>
    <row r="100" spans="1:21" ht="23.1" customHeight="1">
      <c r="A100" s="55">
        <v>97</v>
      </c>
      <c r="B100" s="73"/>
      <c r="C100" s="73"/>
      <c r="D100" s="73"/>
      <c r="E100" s="73"/>
      <c r="F100" s="73"/>
      <c r="G100" s="107"/>
      <c r="H100" s="107"/>
      <c r="I100" s="74"/>
      <c r="J100" s="75"/>
      <c r="K100" s="76"/>
      <c r="L100" s="77"/>
      <c r="M100" s="78"/>
      <c r="N100" s="79"/>
      <c r="O100" s="109">
        <f t="shared" si="23"/>
        <v>0</v>
      </c>
      <c r="P100" s="80"/>
      <c r="Q100" s="115">
        <f>IF(OR(ISERROR(INDEX(食材料費等!$B:$B,MATCH($D100,食材料費等!$A:$A,0))), P100=0, P100=""), 0, P100 * INDEX(食材料費等!$B:$B, MATCH($D100,食材料費等!$A:$A, 0)) * IF(H100="○", IF(OR($D100="病院",$D100="有床診療所"),3/5,0.5),1))</f>
        <v>0</v>
      </c>
      <c r="R100" s="94" t="str">
        <f xml:space="preserve"> IF(ISNUMBER(MATCH(D100,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IF(H100="○", 0.5, 1), "")</f>
        <v/>
      </c>
      <c r="S100" s="114">
        <f t="shared" si="24"/>
        <v>0</v>
      </c>
      <c r="T100" s="39">
        <f t="shared" ref="T100:T131" si="26">IF(AND($L100&lt;&gt;"",$M100&lt;&gt;""),$I100*$M100/$L100,IF($I100&lt;&gt;"",$I100,0))</f>
        <v>0</v>
      </c>
      <c r="U100" s="39">
        <f t="shared" si="25"/>
        <v>0</v>
      </c>
    </row>
    <row r="101" spans="1:21" ht="23.1" customHeight="1">
      <c r="A101" s="55">
        <v>98</v>
      </c>
      <c r="B101" s="73"/>
      <c r="C101" s="73"/>
      <c r="D101" s="73"/>
      <c r="E101" s="73"/>
      <c r="F101" s="73"/>
      <c r="G101" s="107"/>
      <c r="H101" s="107"/>
      <c r="I101" s="74"/>
      <c r="J101" s="75"/>
      <c r="K101" s="76"/>
      <c r="L101" s="77"/>
      <c r="M101" s="78"/>
      <c r="N101" s="79"/>
      <c r="O101" s="109">
        <f t="shared" si="23"/>
        <v>0</v>
      </c>
      <c r="P101" s="80"/>
      <c r="Q101" s="115">
        <f>IF(OR(ISERROR(INDEX(食材料費等!$B:$B,MATCH($D101,食材料費等!$A:$A,0))), P101=0, P101=""), 0, P101 * INDEX(食材料費等!$B:$B, MATCH($D101,食材料費等!$A:$A, 0)) * IF(H101="○", IF(OR($D101="病院",$D101="有床診療所"),3/5,0.5),1))</f>
        <v>0</v>
      </c>
      <c r="R101" s="94" t="str">
        <f xml:space="preserve"> IF(ISNUMBER(MATCH(D101,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IF(H101="○", 0.5, 1), "")</f>
        <v/>
      </c>
      <c r="S101" s="114">
        <f t="shared" si="24"/>
        <v>0</v>
      </c>
      <c r="T101" s="39">
        <f t="shared" si="26"/>
        <v>0</v>
      </c>
      <c r="U101" s="39">
        <f t="shared" si="25"/>
        <v>0</v>
      </c>
    </row>
    <row r="102" spans="1:21" ht="23.1" customHeight="1">
      <c r="A102" s="55">
        <v>99</v>
      </c>
      <c r="B102" s="73"/>
      <c r="C102" s="73"/>
      <c r="D102" s="73"/>
      <c r="E102" s="73"/>
      <c r="F102" s="73"/>
      <c r="G102" s="107"/>
      <c r="H102" s="107"/>
      <c r="I102" s="74"/>
      <c r="J102" s="75"/>
      <c r="K102" s="76"/>
      <c r="L102" s="77"/>
      <c r="M102" s="78"/>
      <c r="N102" s="79"/>
      <c r="O102" s="109">
        <f t="shared" si="23"/>
        <v>0</v>
      </c>
      <c r="P102" s="80"/>
      <c r="Q102" s="115">
        <f>IF(OR(ISERROR(INDEX(食材料費等!$B:$B,MATCH($D102,食材料費等!$A:$A,0))), P102=0, P102=""), 0, P102 * INDEX(食材料費等!$B:$B, MATCH($D102,食材料費等!$A:$A, 0)) * IF(H102="○", IF(OR($D102="病院",$D102="有床診療所"),3/5,0.5),1))</f>
        <v>0</v>
      </c>
      <c r="R102" s="94" t="str">
        <f xml:space="preserve"> IF(ISNUMBER(MATCH(D102,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IF(H102="○", 0.5, 1), "")</f>
        <v/>
      </c>
      <c r="S102" s="114">
        <f t="shared" si="24"/>
        <v>0</v>
      </c>
      <c r="T102" s="39">
        <f t="shared" si="26"/>
        <v>0</v>
      </c>
      <c r="U102" s="39">
        <f t="shared" si="25"/>
        <v>0</v>
      </c>
    </row>
    <row r="103" spans="1:21" ht="23.1" customHeight="1">
      <c r="A103" s="55">
        <v>100</v>
      </c>
      <c r="B103" s="73"/>
      <c r="C103" s="73"/>
      <c r="D103" s="73"/>
      <c r="E103" s="73"/>
      <c r="F103" s="73"/>
      <c r="G103" s="107"/>
      <c r="H103" s="107"/>
      <c r="I103" s="74"/>
      <c r="J103" s="75"/>
      <c r="K103" s="76"/>
      <c r="L103" s="77"/>
      <c r="M103" s="78"/>
      <c r="N103" s="79"/>
      <c r="O103" s="109">
        <f t="shared" si="23"/>
        <v>0</v>
      </c>
      <c r="P103" s="80"/>
      <c r="Q103" s="115">
        <f>IF(OR(ISERROR(INDEX(食材料費等!$B:$B,MATCH($D103,食材料費等!$A:$A,0))), P103=0, P103=""), 0, P103 * INDEX(食材料費等!$B:$B, MATCH($D103,食材料費等!$A:$A, 0)) * IF(H103="○", IF(OR($D103="病院",$D103="有床診療所"),3/5,0.5),1))</f>
        <v>0</v>
      </c>
      <c r="R103" s="94" t="str">
        <f xml:space="preserve"> IF(ISNUMBER(MATCH(D103,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IF(H103="○", 0.5, 1), "")</f>
        <v/>
      </c>
      <c r="S103" s="114">
        <f t="shared" si="24"/>
        <v>0</v>
      </c>
      <c r="T103" s="39">
        <f t="shared" si="26"/>
        <v>0</v>
      </c>
      <c r="U103" s="39">
        <f t="shared" si="25"/>
        <v>0</v>
      </c>
    </row>
    <row r="104" spans="1:21" ht="23.1" customHeight="1">
      <c r="A104" s="55">
        <v>101</v>
      </c>
      <c r="B104" s="73"/>
      <c r="C104" s="73"/>
      <c r="D104" s="73"/>
      <c r="E104" s="73"/>
      <c r="F104" s="73"/>
      <c r="G104" s="107"/>
      <c r="H104" s="107"/>
      <c r="I104" s="74"/>
      <c r="J104" s="75"/>
      <c r="K104" s="76"/>
      <c r="L104" s="77"/>
      <c r="M104" s="78"/>
      <c r="N104" s="79"/>
      <c r="O104" s="109">
        <f t="shared" si="23"/>
        <v>0</v>
      </c>
      <c r="P104" s="80"/>
      <c r="Q104" s="115">
        <f>IF(OR(ISERROR(INDEX(食材料費等!$B:$B,MATCH($D104,食材料費等!$A:$A,0))), P104=0, P104=""), 0, P104 * INDEX(食材料費等!$B:$B, MATCH($D104,食材料費等!$A:$A, 0)) * IF(H104="○", IF(OR($D104="病院",$D104="有床診療所"),3/5,0.5),1))</f>
        <v>0</v>
      </c>
      <c r="R104" s="94" t="str">
        <f xml:space="preserve"> IF(ISNUMBER(MATCH(D104,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IF(H104="○", 0.5, 1), "")</f>
        <v/>
      </c>
      <c r="S104" s="114">
        <f t="shared" si="24"/>
        <v>0</v>
      </c>
      <c r="T104" s="39">
        <f t="shared" si="26"/>
        <v>0</v>
      </c>
      <c r="U104" s="39">
        <f t="shared" si="25"/>
        <v>0</v>
      </c>
    </row>
    <row r="105" spans="1:21" ht="23.1" customHeight="1">
      <c r="A105" s="55">
        <v>102</v>
      </c>
      <c r="B105" s="73"/>
      <c r="C105" s="73"/>
      <c r="D105" s="73"/>
      <c r="E105" s="73"/>
      <c r="F105" s="73"/>
      <c r="G105" s="107"/>
      <c r="H105" s="107"/>
      <c r="I105" s="74"/>
      <c r="J105" s="75"/>
      <c r="K105" s="76"/>
      <c r="L105" s="77"/>
      <c r="M105" s="78"/>
      <c r="N105" s="79"/>
      <c r="O105" s="109">
        <f t="shared" si="23"/>
        <v>0</v>
      </c>
      <c r="P105" s="80"/>
      <c r="Q105" s="115">
        <f>IF(OR(ISERROR(INDEX(食材料費等!$B:$B,MATCH($D105,食材料費等!$A:$A,0))), P105=0, P105=""), 0, P105 * INDEX(食材料費等!$B:$B, MATCH($D105,食材料費等!$A:$A, 0)) * IF(H105="○", IF(OR($D105="病院",$D105="有床診療所"),3/5,0.5),1))</f>
        <v>0</v>
      </c>
      <c r="R105" s="94" t="str">
        <f xml:space="preserve"> IF(ISNUMBER(MATCH(D105,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IF(H105="○", 0.5, 1), "")</f>
        <v/>
      </c>
      <c r="S105" s="114">
        <f t="shared" si="24"/>
        <v>0</v>
      </c>
      <c r="T105" s="39">
        <f t="shared" si="26"/>
        <v>0</v>
      </c>
      <c r="U105" s="39">
        <f t="shared" si="25"/>
        <v>0</v>
      </c>
    </row>
    <row r="106" spans="1:21" ht="23.1" customHeight="1">
      <c r="A106" s="55">
        <v>103</v>
      </c>
      <c r="B106" s="73"/>
      <c r="C106" s="73"/>
      <c r="D106" s="73"/>
      <c r="E106" s="73"/>
      <c r="F106" s="73"/>
      <c r="G106" s="107"/>
      <c r="H106" s="107"/>
      <c r="I106" s="74"/>
      <c r="J106" s="75"/>
      <c r="K106" s="76"/>
      <c r="L106" s="77"/>
      <c r="M106" s="78"/>
      <c r="N106" s="79"/>
      <c r="O106" s="109">
        <f t="shared" si="23"/>
        <v>0</v>
      </c>
      <c r="P106" s="80"/>
      <c r="Q106" s="115">
        <f>IF(OR(ISERROR(INDEX(食材料費等!$B:$B,MATCH($D106,食材料費等!$A:$A,0))), P106=0, P106=""), 0, P106 * INDEX(食材料費等!$B:$B, MATCH($D106,食材料費等!$A:$A, 0)) * IF(H106="○", IF(OR($D106="病院",$D106="有床診療所"),3/5,0.5),1))</f>
        <v>0</v>
      </c>
      <c r="R106" s="94" t="str">
        <f xml:space="preserve"> IF(ISNUMBER(MATCH(D106,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IF(H106="○", 0.5, 1), "")</f>
        <v/>
      </c>
      <c r="S106" s="114">
        <f t="shared" si="24"/>
        <v>0</v>
      </c>
      <c r="T106" s="39">
        <f t="shared" si="26"/>
        <v>0</v>
      </c>
      <c r="U106" s="39">
        <f t="shared" si="25"/>
        <v>0</v>
      </c>
    </row>
    <row r="107" spans="1:21" ht="23.1" customHeight="1">
      <c r="A107" s="55">
        <v>104</v>
      </c>
      <c r="B107" s="73"/>
      <c r="C107" s="73"/>
      <c r="D107" s="73"/>
      <c r="E107" s="73"/>
      <c r="F107" s="73"/>
      <c r="G107" s="107"/>
      <c r="H107" s="107"/>
      <c r="I107" s="74"/>
      <c r="J107" s="75"/>
      <c r="K107" s="76"/>
      <c r="L107" s="77"/>
      <c r="M107" s="78"/>
      <c r="N107" s="79"/>
      <c r="O107" s="109">
        <f t="shared" si="23"/>
        <v>0</v>
      </c>
      <c r="P107" s="80"/>
      <c r="Q107" s="115">
        <f>IF(OR(ISERROR(INDEX(食材料費等!$B:$B,MATCH($D107,食材料費等!$A:$A,0))), P107=0, P107=""), 0, P107 * INDEX(食材料費等!$B:$B, MATCH($D107,食材料費等!$A:$A, 0)) * IF(H107="○", IF(OR($D107="病院",$D107="有床診療所"),3/5,0.5),1))</f>
        <v>0</v>
      </c>
      <c r="R107" s="94" t="str">
        <f xml:space="preserve"> IF(ISNUMBER(MATCH(D107,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IF(H107="○", 0.5, 1), "")</f>
        <v/>
      </c>
      <c r="S107" s="114">
        <f t="shared" si="24"/>
        <v>0</v>
      </c>
      <c r="T107" s="39">
        <f t="shared" si="26"/>
        <v>0</v>
      </c>
      <c r="U107" s="39">
        <f t="shared" si="25"/>
        <v>0</v>
      </c>
    </row>
    <row r="108" spans="1:21" ht="23.1" customHeight="1">
      <c r="A108" s="55">
        <v>105</v>
      </c>
      <c r="B108" s="73"/>
      <c r="C108" s="73"/>
      <c r="D108" s="73"/>
      <c r="E108" s="73"/>
      <c r="F108" s="73"/>
      <c r="G108" s="107"/>
      <c r="H108" s="107"/>
      <c r="I108" s="74"/>
      <c r="J108" s="75"/>
      <c r="K108" s="76"/>
      <c r="L108" s="77"/>
      <c r="M108" s="78"/>
      <c r="N108" s="79"/>
      <c r="O108" s="109">
        <f t="shared" si="23"/>
        <v>0</v>
      </c>
      <c r="P108" s="80"/>
      <c r="Q108" s="115">
        <f>IF(OR(ISERROR(INDEX(食材料費等!$B:$B,MATCH($D108,食材料費等!$A:$A,0))), P108=0, P108=""), 0, P108 * INDEX(食材料費等!$B:$B, MATCH($D108,食材料費等!$A:$A, 0)) * IF(H108="○", IF(OR($D108="病院",$D108="有床診療所"),3/5,0.5),1))</f>
        <v>0</v>
      </c>
      <c r="R108" s="94" t="str">
        <f xml:space="preserve"> IF(ISNUMBER(MATCH(D108,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IF(H108="○", 0.5, 1), "")</f>
        <v/>
      </c>
      <c r="S108" s="114">
        <f t="shared" si="24"/>
        <v>0</v>
      </c>
      <c r="T108" s="39">
        <f t="shared" si="26"/>
        <v>0</v>
      </c>
      <c r="U108" s="39">
        <f t="shared" si="25"/>
        <v>0</v>
      </c>
    </row>
    <row r="109" spans="1:21" ht="23.1" customHeight="1">
      <c r="A109" s="55">
        <v>106</v>
      </c>
      <c r="B109" s="73"/>
      <c r="C109" s="73"/>
      <c r="D109" s="73"/>
      <c r="E109" s="73"/>
      <c r="F109" s="73"/>
      <c r="G109" s="107"/>
      <c r="H109" s="107"/>
      <c r="I109" s="74"/>
      <c r="J109" s="75"/>
      <c r="K109" s="76"/>
      <c r="L109" s="77"/>
      <c r="M109" s="78"/>
      <c r="N109" s="79"/>
      <c r="O109" s="109">
        <f t="shared" si="23"/>
        <v>0</v>
      </c>
      <c r="P109" s="80"/>
      <c r="Q109" s="115">
        <f>IF(OR(ISERROR(INDEX(食材料費等!$B:$B,MATCH($D109,食材料費等!$A:$A,0))), P109=0, P109=""), 0, P109 * INDEX(食材料費等!$B:$B, MATCH($D109,食材料費等!$A:$A, 0)) * IF(H109="○", IF(OR($D109="病院",$D109="有床診療所"),3/5,0.5),1))</f>
        <v>0</v>
      </c>
      <c r="R109" s="94" t="str">
        <f xml:space="preserve"> IF(ISNUMBER(MATCH(D109,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IF(H109="○", 0.5, 1), "")</f>
        <v/>
      </c>
      <c r="S109" s="114">
        <f t="shared" si="24"/>
        <v>0</v>
      </c>
      <c r="T109" s="39">
        <f t="shared" si="26"/>
        <v>0</v>
      </c>
      <c r="U109" s="39">
        <f t="shared" si="25"/>
        <v>0</v>
      </c>
    </row>
    <row r="110" spans="1:21" ht="23.1" customHeight="1">
      <c r="A110" s="55">
        <v>107</v>
      </c>
      <c r="B110" s="73"/>
      <c r="C110" s="73"/>
      <c r="D110" s="73"/>
      <c r="E110" s="73"/>
      <c r="F110" s="73"/>
      <c r="G110" s="107"/>
      <c r="H110" s="107"/>
      <c r="I110" s="74"/>
      <c r="J110" s="75"/>
      <c r="K110" s="76"/>
      <c r="L110" s="77"/>
      <c r="M110" s="78"/>
      <c r="N110" s="79"/>
      <c r="O110" s="109">
        <f t="shared" si="23"/>
        <v>0</v>
      </c>
      <c r="P110" s="80"/>
      <c r="Q110" s="115">
        <f>IF(OR(ISERROR(INDEX(食材料費等!$B:$B,MATCH($D110,食材料費等!$A:$A,0))), P110=0, P110=""), 0, P110 * INDEX(食材料費等!$B:$B, MATCH($D110,食材料費等!$A:$A, 0)) * IF(H110="○", IF(OR($D110="病院",$D110="有床診療所"),3/5,0.5),1))</f>
        <v>0</v>
      </c>
      <c r="R110" s="94" t="str">
        <f xml:space="preserve"> IF(ISNUMBER(MATCH(D110,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IF(H110="○", 0.5, 1), "")</f>
        <v/>
      </c>
      <c r="S110" s="114">
        <f t="shared" si="24"/>
        <v>0</v>
      </c>
      <c r="T110" s="39">
        <f t="shared" si="26"/>
        <v>0</v>
      </c>
      <c r="U110" s="39">
        <f t="shared" si="25"/>
        <v>0</v>
      </c>
    </row>
    <row r="111" spans="1:21" ht="23.1" customHeight="1">
      <c r="A111" s="55">
        <v>108</v>
      </c>
      <c r="B111" s="73"/>
      <c r="C111" s="73"/>
      <c r="D111" s="73"/>
      <c r="E111" s="73"/>
      <c r="F111" s="73"/>
      <c r="G111" s="107"/>
      <c r="H111" s="107"/>
      <c r="I111" s="74"/>
      <c r="J111" s="75"/>
      <c r="K111" s="76"/>
      <c r="L111" s="77"/>
      <c r="M111" s="78"/>
      <c r="N111" s="79"/>
      <c r="O111" s="109">
        <f t="shared" si="23"/>
        <v>0</v>
      </c>
      <c r="P111" s="80"/>
      <c r="Q111" s="115">
        <f>IF(OR(ISERROR(INDEX(食材料費等!$B:$B,MATCH($D111,食材料費等!$A:$A,0))), P111=0, P111=""), 0, P111 * INDEX(食材料費等!$B:$B, MATCH($D111,食材料費等!$A:$A, 0)) * IF(H111="○", IF(OR($D111="病院",$D111="有床診療所"),3/5,0.5),1))</f>
        <v>0</v>
      </c>
      <c r="R111" s="94" t="str">
        <f xml:space="preserve"> IF(ISNUMBER(MATCH(D111,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IF(H111="○", 0.5, 1), "")</f>
        <v/>
      </c>
      <c r="S111" s="114">
        <f t="shared" si="24"/>
        <v>0</v>
      </c>
      <c r="T111" s="39">
        <f t="shared" si="26"/>
        <v>0</v>
      </c>
      <c r="U111" s="39">
        <f t="shared" si="25"/>
        <v>0</v>
      </c>
    </row>
    <row r="112" spans="1:21" ht="23.1" customHeight="1">
      <c r="A112" s="55">
        <v>109</v>
      </c>
      <c r="B112" s="73"/>
      <c r="C112" s="73"/>
      <c r="D112" s="73"/>
      <c r="E112" s="73"/>
      <c r="F112" s="73"/>
      <c r="G112" s="107"/>
      <c r="H112" s="107"/>
      <c r="I112" s="74"/>
      <c r="J112" s="75"/>
      <c r="K112" s="76"/>
      <c r="L112" s="77"/>
      <c r="M112" s="78"/>
      <c r="N112" s="79"/>
      <c r="O112" s="109">
        <f t="shared" si="23"/>
        <v>0</v>
      </c>
      <c r="P112" s="80"/>
      <c r="Q112" s="115">
        <f>IF(OR(ISERROR(INDEX(食材料費等!$B:$B,MATCH($D112,食材料費等!$A:$A,0))), P112=0, P112=""), 0, P112 * INDEX(食材料費等!$B:$B, MATCH($D112,食材料費等!$A:$A, 0)) * IF(H112="○", IF(OR($D112="病院",$D112="有床診療所"),3/5,0.5),1))</f>
        <v>0</v>
      </c>
      <c r="R112" s="94" t="str">
        <f xml:space="preserve"> IF(ISNUMBER(MATCH(D112,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IF(H112="○", 0.5, 1), "")</f>
        <v/>
      </c>
      <c r="S112" s="114">
        <f t="shared" si="24"/>
        <v>0</v>
      </c>
      <c r="T112" s="39">
        <f t="shared" si="26"/>
        <v>0</v>
      </c>
      <c r="U112" s="39">
        <f t="shared" si="25"/>
        <v>0</v>
      </c>
    </row>
    <row r="113" spans="1:21" ht="23.1" customHeight="1">
      <c r="A113" s="55">
        <v>110</v>
      </c>
      <c r="B113" s="73"/>
      <c r="C113" s="73"/>
      <c r="D113" s="73"/>
      <c r="E113" s="73"/>
      <c r="F113" s="73"/>
      <c r="G113" s="107"/>
      <c r="H113" s="107"/>
      <c r="I113" s="74"/>
      <c r="J113" s="75"/>
      <c r="K113" s="76"/>
      <c r="L113" s="77"/>
      <c r="M113" s="78"/>
      <c r="N113" s="79"/>
      <c r="O113" s="109">
        <f t="shared" si="23"/>
        <v>0</v>
      </c>
      <c r="P113" s="80"/>
      <c r="Q113" s="115">
        <f>IF(OR(ISERROR(INDEX(食材料費等!$B:$B,MATCH($D113,食材料費等!$A:$A,0))), P113=0, P113=""), 0, P113 * INDEX(食材料費等!$B:$B, MATCH($D113,食材料費等!$A:$A, 0)) * IF(H113="○", IF(OR($D113="病院",$D113="有床診療所"),3/5,0.5),1))</f>
        <v>0</v>
      </c>
      <c r="R113" s="94" t="str">
        <f xml:space="preserve"> IF(ISNUMBER(MATCH(D113,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IF(H113="○", 0.5, 1), "")</f>
        <v/>
      </c>
      <c r="S113" s="114">
        <f t="shared" si="24"/>
        <v>0</v>
      </c>
      <c r="T113" s="39">
        <f t="shared" si="26"/>
        <v>0</v>
      </c>
      <c r="U113" s="39">
        <f t="shared" si="25"/>
        <v>0</v>
      </c>
    </row>
    <row r="114" spans="1:21" ht="23.1" customHeight="1">
      <c r="A114" s="55">
        <v>111</v>
      </c>
      <c r="B114" s="73"/>
      <c r="C114" s="73"/>
      <c r="D114" s="73"/>
      <c r="E114" s="73"/>
      <c r="F114" s="73"/>
      <c r="G114" s="107"/>
      <c r="H114" s="107"/>
      <c r="I114" s="74"/>
      <c r="J114" s="75"/>
      <c r="K114" s="76"/>
      <c r="L114" s="77"/>
      <c r="M114" s="78"/>
      <c r="N114" s="79"/>
      <c r="O114" s="109">
        <f t="shared" si="23"/>
        <v>0</v>
      </c>
      <c r="P114" s="80"/>
      <c r="Q114" s="115">
        <f>IF(OR(ISERROR(INDEX(食材料費等!$B:$B,MATCH($D114,食材料費等!$A:$A,0))), P114=0, P114=""), 0, P114 * INDEX(食材料費等!$B:$B, MATCH($D114,食材料費等!$A:$A, 0)) * IF(H114="○", IF(OR($D114="病院",$D114="有床診療所"),3/5,0.5),1))</f>
        <v>0</v>
      </c>
      <c r="R114" s="94" t="str">
        <f xml:space="preserve"> IF(ISNUMBER(MATCH(D114,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IF(H114="○", 0.5, 1), "")</f>
        <v/>
      </c>
      <c r="S114" s="114">
        <f t="shared" si="24"/>
        <v>0</v>
      </c>
      <c r="T114" s="39">
        <f t="shared" si="26"/>
        <v>0</v>
      </c>
      <c r="U114" s="39">
        <f t="shared" si="25"/>
        <v>0</v>
      </c>
    </row>
    <row r="115" spans="1:21" ht="23.1" customHeight="1">
      <c r="A115" s="55">
        <v>112</v>
      </c>
      <c r="B115" s="73"/>
      <c r="C115" s="73"/>
      <c r="D115" s="73"/>
      <c r="E115" s="73"/>
      <c r="F115" s="73"/>
      <c r="G115" s="107"/>
      <c r="H115" s="107"/>
      <c r="I115" s="74"/>
      <c r="J115" s="75"/>
      <c r="K115" s="76"/>
      <c r="L115" s="77"/>
      <c r="M115" s="78"/>
      <c r="N115" s="79"/>
      <c r="O115" s="109">
        <f t="shared" si="23"/>
        <v>0</v>
      </c>
      <c r="P115" s="80"/>
      <c r="Q115" s="115">
        <f>IF(OR(ISERROR(INDEX(食材料費等!$B:$B,MATCH($D115,食材料費等!$A:$A,0))), P115=0, P115=""), 0, P115 * INDEX(食材料費等!$B:$B, MATCH($D115,食材料費等!$A:$A, 0)) * IF(H115="○", IF(OR($D115="病院",$D115="有床診療所"),3/5,0.5),1))</f>
        <v>0</v>
      </c>
      <c r="R115" s="94" t="str">
        <f xml:space="preserve"> IF(ISNUMBER(MATCH(D115,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IF(H115="○", 0.5, 1), "")</f>
        <v/>
      </c>
      <c r="S115" s="114">
        <f t="shared" si="24"/>
        <v>0</v>
      </c>
      <c r="T115" s="39">
        <f t="shared" si="26"/>
        <v>0</v>
      </c>
      <c r="U115" s="39">
        <f t="shared" si="25"/>
        <v>0</v>
      </c>
    </row>
    <row r="116" spans="1:21" ht="23.1" customHeight="1">
      <c r="A116" s="55">
        <v>113</v>
      </c>
      <c r="B116" s="73"/>
      <c r="C116" s="73"/>
      <c r="D116" s="73"/>
      <c r="E116" s="73"/>
      <c r="F116" s="73"/>
      <c r="G116" s="107"/>
      <c r="H116" s="107"/>
      <c r="I116" s="74"/>
      <c r="J116" s="75"/>
      <c r="K116" s="76"/>
      <c r="L116" s="77"/>
      <c r="M116" s="78"/>
      <c r="N116" s="79"/>
      <c r="O116" s="109">
        <f t="shared" si="23"/>
        <v>0</v>
      </c>
      <c r="P116" s="80"/>
      <c r="Q116" s="115">
        <f>IF(OR(ISERROR(INDEX(食材料費等!$B:$B,MATCH($D116,食材料費等!$A:$A,0))), P116=0, P116=""), 0, P116 * INDEX(食材料費等!$B:$B, MATCH($D116,食材料費等!$A:$A, 0)) * IF(H116="○", IF(OR($D116="病院",$D116="有床診療所"),3/5,0.5),1))</f>
        <v>0</v>
      </c>
      <c r="R116" s="94" t="str">
        <f xml:space="preserve"> IF(ISNUMBER(MATCH(D116,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IF(H116="○", 0.5, 1), "")</f>
        <v/>
      </c>
      <c r="S116" s="114">
        <f t="shared" si="24"/>
        <v>0</v>
      </c>
      <c r="T116" s="39">
        <f t="shared" si="26"/>
        <v>0</v>
      </c>
      <c r="U116" s="39">
        <f t="shared" si="25"/>
        <v>0</v>
      </c>
    </row>
    <row r="117" spans="1:21" ht="23.1" customHeight="1">
      <c r="A117" s="55">
        <v>114</v>
      </c>
      <c r="B117" s="73"/>
      <c r="C117" s="73"/>
      <c r="D117" s="73"/>
      <c r="E117" s="73"/>
      <c r="F117" s="73"/>
      <c r="G117" s="107"/>
      <c r="H117" s="107"/>
      <c r="I117" s="74"/>
      <c r="J117" s="75"/>
      <c r="K117" s="76"/>
      <c r="L117" s="77"/>
      <c r="M117" s="78"/>
      <c r="N117" s="79"/>
      <c r="O117" s="109">
        <f t="shared" si="23"/>
        <v>0</v>
      </c>
      <c r="P117" s="80"/>
      <c r="Q117" s="115">
        <f>IF(OR(ISERROR(INDEX(食材料費等!$B:$B,MATCH($D117,食材料費等!$A:$A,0))), P117=0, P117=""), 0, P117 * INDEX(食材料費等!$B:$B, MATCH($D117,食材料費等!$A:$A, 0)) * IF(H117="○", IF(OR($D117="病院",$D117="有床診療所"),3/5,0.5),1))</f>
        <v>0</v>
      </c>
      <c r="R117" s="94" t="str">
        <f xml:space="preserve"> IF(ISNUMBER(MATCH(D117,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IF(H117="○", 0.5, 1), "")</f>
        <v/>
      </c>
      <c r="S117" s="114">
        <f t="shared" si="24"/>
        <v>0</v>
      </c>
      <c r="T117" s="39">
        <f t="shared" si="26"/>
        <v>0</v>
      </c>
      <c r="U117" s="39">
        <f t="shared" si="25"/>
        <v>0</v>
      </c>
    </row>
    <row r="118" spans="1:21" ht="23.1" customHeight="1">
      <c r="A118" s="55">
        <v>115</v>
      </c>
      <c r="B118" s="73"/>
      <c r="C118" s="73"/>
      <c r="D118" s="73"/>
      <c r="E118" s="73"/>
      <c r="F118" s="73"/>
      <c r="G118" s="107"/>
      <c r="H118" s="107"/>
      <c r="I118" s="74"/>
      <c r="J118" s="75"/>
      <c r="K118" s="76"/>
      <c r="L118" s="77"/>
      <c r="M118" s="78"/>
      <c r="N118" s="79"/>
      <c r="O118" s="109">
        <f t="shared" si="23"/>
        <v>0</v>
      </c>
      <c r="P118" s="80"/>
      <c r="Q118" s="115">
        <f>IF(OR(ISERROR(INDEX(食材料費等!$B:$B,MATCH($D118,食材料費等!$A:$A,0))), P118=0, P118=""), 0, P118 * INDEX(食材料費等!$B:$B, MATCH($D118,食材料費等!$A:$A, 0)) * IF(H118="○", IF(OR($D118="病院",$D118="有床診療所"),3/5,0.5),1))</f>
        <v>0</v>
      </c>
      <c r="R118" s="94" t="str">
        <f xml:space="preserve"> IF(ISNUMBER(MATCH(D118,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IF(H118="○", 0.5, 1), "")</f>
        <v/>
      </c>
      <c r="S118" s="114">
        <f t="shared" si="24"/>
        <v>0</v>
      </c>
      <c r="T118" s="39">
        <f t="shared" si="26"/>
        <v>0</v>
      </c>
      <c r="U118" s="39">
        <f t="shared" si="25"/>
        <v>0</v>
      </c>
    </row>
    <row r="119" spans="1:21" ht="23.1" customHeight="1">
      <c r="A119" s="55">
        <v>116</v>
      </c>
      <c r="B119" s="73"/>
      <c r="C119" s="73"/>
      <c r="D119" s="73"/>
      <c r="E119" s="73"/>
      <c r="F119" s="73"/>
      <c r="G119" s="107"/>
      <c r="H119" s="107"/>
      <c r="I119" s="74"/>
      <c r="J119" s="75"/>
      <c r="K119" s="76"/>
      <c r="L119" s="77"/>
      <c r="M119" s="78"/>
      <c r="N119" s="79"/>
      <c r="O119" s="109">
        <f t="shared" si="23"/>
        <v>0</v>
      </c>
      <c r="P119" s="80"/>
      <c r="Q119" s="115">
        <f>IF(OR(ISERROR(INDEX(食材料費等!$B:$B,MATCH($D119,食材料費等!$A:$A,0))), P119=0, P119=""), 0, P119 * INDEX(食材料費等!$B:$B, MATCH($D119,食材料費等!$A:$A, 0)) * IF(H119="○", IF(OR($D119="病院",$D119="有床診療所"),3/5,0.5),1))</f>
        <v>0</v>
      </c>
      <c r="R119" s="94" t="str">
        <f xml:space="preserve"> IF(ISNUMBER(MATCH(D119,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IF(H119="○", 0.5, 1), "")</f>
        <v/>
      </c>
      <c r="S119" s="114">
        <f t="shared" si="24"/>
        <v>0</v>
      </c>
      <c r="T119" s="39">
        <f t="shared" si="26"/>
        <v>0</v>
      </c>
      <c r="U119" s="39">
        <f t="shared" si="25"/>
        <v>0</v>
      </c>
    </row>
    <row r="120" spans="1:21" ht="23.1" customHeight="1">
      <c r="A120" s="55">
        <v>117</v>
      </c>
      <c r="B120" s="73"/>
      <c r="C120" s="73"/>
      <c r="D120" s="73"/>
      <c r="E120" s="73"/>
      <c r="F120" s="73"/>
      <c r="G120" s="107"/>
      <c r="H120" s="107"/>
      <c r="I120" s="74"/>
      <c r="J120" s="75"/>
      <c r="K120" s="76"/>
      <c r="L120" s="77"/>
      <c r="M120" s="78"/>
      <c r="N120" s="79"/>
      <c r="O120" s="109">
        <f t="shared" si="23"/>
        <v>0</v>
      </c>
      <c r="P120" s="80"/>
      <c r="Q120" s="115">
        <f>IF(OR(ISERROR(INDEX(食材料費等!$B:$B,MATCH($D120,食材料費等!$A:$A,0))), P120=0, P120=""), 0, P120 * INDEX(食材料費等!$B:$B, MATCH($D120,食材料費等!$A:$A, 0)) * IF(H120="○", IF(OR($D120="病院",$D120="有床診療所"),3/5,0.5),1))</f>
        <v>0</v>
      </c>
      <c r="R120" s="94" t="str">
        <f xml:space="preserve"> IF(ISNUMBER(MATCH(D120,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IF(H120="○", 0.5, 1), "")</f>
        <v/>
      </c>
      <c r="S120" s="114">
        <f t="shared" si="24"/>
        <v>0</v>
      </c>
      <c r="T120" s="39">
        <f t="shared" si="26"/>
        <v>0</v>
      </c>
      <c r="U120" s="39">
        <f t="shared" si="25"/>
        <v>0</v>
      </c>
    </row>
    <row r="121" spans="1:21" ht="23.1" customHeight="1">
      <c r="A121" s="55">
        <v>118</v>
      </c>
      <c r="B121" s="73"/>
      <c r="C121" s="73"/>
      <c r="D121" s="73"/>
      <c r="E121" s="73"/>
      <c r="F121" s="73"/>
      <c r="G121" s="107"/>
      <c r="H121" s="107"/>
      <c r="I121" s="74"/>
      <c r="J121" s="75"/>
      <c r="K121" s="76"/>
      <c r="L121" s="77"/>
      <c r="M121" s="78"/>
      <c r="N121" s="79"/>
      <c r="O121" s="109">
        <f t="shared" si="23"/>
        <v>0</v>
      </c>
      <c r="P121" s="80"/>
      <c r="Q121" s="115">
        <f>IF(OR(ISERROR(INDEX(食材料費等!$B:$B,MATCH($D121,食材料費等!$A:$A,0))), P121=0, P121=""), 0, P121 * INDEX(食材料費等!$B:$B, MATCH($D121,食材料費等!$A:$A, 0)) * IF(H121="○", IF(OR($D121="病院",$D121="有床診療所"),3/5,0.5),1))</f>
        <v>0</v>
      </c>
      <c r="R121" s="94" t="str">
        <f xml:space="preserve"> IF(ISNUMBER(MATCH(D121,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IF(H121="○", 0.5, 1), "")</f>
        <v/>
      </c>
      <c r="S121" s="114">
        <f t="shared" si="24"/>
        <v>0</v>
      </c>
      <c r="T121" s="39">
        <f t="shared" si="26"/>
        <v>0</v>
      </c>
      <c r="U121" s="39">
        <f t="shared" si="25"/>
        <v>0</v>
      </c>
    </row>
    <row r="122" spans="1:21" ht="23.1" customHeight="1">
      <c r="A122" s="55">
        <v>119</v>
      </c>
      <c r="B122" s="73"/>
      <c r="C122" s="73"/>
      <c r="D122" s="73"/>
      <c r="E122" s="73"/>
      <c r="F122" s="73"/>
      <c r="G122" s="107"/>
      <c r="H122" s="107"/>
      <c r="I122" s="74"/>
      <c r="J122" s="75"/>
      <c r="K122" s="76"/>
      <c r="L122" s="77"/>
      <c r="M122" s="78"/>
      <c r="N122" s="79"/>
      <c r="O122" s="109">
        <f t="shared" si="23"/>
        <v>0</v>
      </c>
      <c r="P122" s="80"/>
      <c r="Q122" s="115">
        <f>IF(OR(ISERROR(INDEX(食材料費等!$B:$B,MATCH($D122,食材料費等!$A:$A,0))), P122=0, P122=""), 0, P122 * INDEX(食材料費等!$B:$B, MATCH($D122,食材料費等!$A:$A, 0)) * IF(H122="○", IF(OR($D122="病院",$D122="有床診療所"),3/5,0.5),1))</f>
        <v>0</v>
      </c>
      <c r="R122" s="94" t="str">
        <f xml:space="preserve"> IF(ISNUMBER(MATCH(D122,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IF(H122="○", 0.5, 1), "")</f>
        <v/>
      </c>
      <c r="S122" s="114">
        <f t="shared" si="24"/>
        <v>0</v>
      </c>
      <c r="T122" s="39">
        <f t="shared" si="26"/>
        <v>0</v>
      </c>
      <c r="U122" s="39">
        <f t="shared" si="25"/>
        <v>0</v>
      </c>
    </row>
    <row r="123" spans="1:21" ht="23.1" customHeight="1">
      <c r="A123" s="55">
        <v>120</v>
      </c>
      <c r="B123" s="73"/>
      <c r="C123" s="73"/>
      <c r="D123" s="73"/>
      <c r="E123" s="73"/>
      <c r="F123" s="73"/>
      <c r="G123" s="107"/>
      <c r="H123" s="107"/>
      <c r="I123" s="74"/>
      <c r="J123" s="75"/>
      <c r="K123" s="76"/>
      <c r="L123" s="77"/>
      <c r="M123" s="78"/>
      <c r="N123" s="79"/>
      <c r="O123" s="109">
        <f t="shared" si="23"/>
        <v>0</v>
      </c>
      <c r="P123" s="80"/>
      <c r="Q123" s="115">
        <f>IF(OR(ISERROR(INDEX(食材料費等!$B:$B,MATCH($D123,食材料費等!$A:$A,0))), P123=0, P123=""), 0, P123 * INDEX(食材料費等!$B:$B, MATCH($D123,食材料費等!$A:$A, 0)) * IF(H123="○", IF(OR($D123="病院",$D123="有床診療所"),3/5,0.5),1))</f>
        <v>0</v>
      </c>
      <c r="R123" s="94" t="str">
        <f xml:space="preserve"> IF(ISNUMBER(MATCH(D123,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IF(H123="○", 0.5, 1), "")</f>
        <v/>
      </c>
      <c r="S123" s="114">
        <f t="shared" si="24"/>
        <v>0</v>
      </c>
      <c r="T123" s="39">
        <f t="shared" si="26"/>
        <v>0</v>
      </c>
      <c r="U123" s="39">
        <f t="shared" si="25"/>
        <v>0</v>
      </c>
    </row>
    <row r="124" spans="1:21" ht="23.1" customHeight="1">
      <c r="A124" s="55">
        <v>121</v>
      </c>
      <c r="B124" s="73"/>
      <c r="C124" s="73"/>
      <c r="D124" s="73"/>
      <c r="E124" s="73"/>
      <c r="F124" s="73"/>
      <c r="G124" s="107"/>
      <c r="H124" s="107"/>
      <c r="I124" s="74"/>
      <c r="J124" s="75"/>
      <c r="K124" s="76"/>
      <c r="L124" s="77"/>
      <c r="M124" s="78"/>
      <c r="N124" s="79"/>
      <c r="O124" s="109">
        <f t="shared" si="23"/>
        <v>0</v>
      </c>
      <c r="P124" s="80"/>
      <c r="Q124" s="115">
        <f>IF(OR(ISERROR(INDEX(食材料費等!$B:$B,MATCH($D124,食材料費等!$A:$A,0))), P124=0, P124=""), 0, P124 * INDEX(食材料費等!$B:$B, MATCH($D124,食材料費等!$A:$A, 0)) * IF(H124="○", IF(OR($D124="病院",$D124="有床診療所"),3/5,0.5),1))</f>
        <v>0</v>
      </c>
      <c r="R124" s="94" t="str">
        <f xml:space="preserve"> IF(ISNUMBER(MATCH(D124,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IF(H124="○", 0.5, 1), "")</f>
        <v/>
      </c>
      <c r="S124" s="114">
        <f t="shared" si="24"/>
        <v>0</v>
      </c>
      <c r="T124" s="39">
        <f t="shared" si="26"/>
        <v>0</v>
      </c>
      <c r="U124" s="39">
        <f t="shared" si="25"/>
        <v>0</v>
      </c>
    </row>
    <row r="125" spans="1:21" ht="23.1" customHeight="1">
      <c r="A125" s="55">
        <v>122</v>
      </c>
      <c r="B125" s="73"/>
      <c r="C125" s="73"/>
      <c r="D125" s="73"/>
      <c r="E125" s="73"/>
      <c r="F125" s="73"/>
      <c r="G125" s="107"/>
      <c r="H125" s="107"/>
      <c r="I125" s="74"/>
      <c r="J125" s="75"/>
      <c r="K125" s="76"/>
      <c r="L125" s="77"/>
      <c r="M125" s="78"/>
      <c r="N125" s="79"/>
      <c r="O125" s="109">
        <f t="shared" si="23"/>
        <v>0</v>
      </c>
      <c r="P125" s="80"/>
      <c r="Q125" s="115">
        <f>IF(OR(ISERROR(INDEX(食材料費等!$B:$B,MATCH($D125,食材料費等!$A:$A,0))), P125=0, P125=""), 0, P125 * INDEX(食材料費等!$B:$B, MATCH($D125,食材料費等!$A:$A, 0)) * IF(H125="○", IF(OR($D125="病院",$D125="有床診療所"),3/5,0.5),1))</f>
        <v>0</v>
      </c>
      <c r="R125" s="94" t="str">
        <f xml:space="preserve"> IF(ISNUMBER(MATCH(D125,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IF(H125="○", 0.5, 1), "")</f>
        <v/>
      </c>
      <c r="S125" s="114">
        <f t="shared" si="24"/>
        <v>0</v>
      </c>
      <c r="T125" s="39">
        <f t="shared" si="26"/>
        <v>0</v>
      </c>
      <c r="U125" s="39">
        <f t="shared" si="25"/>
        <v>0</v>
      </c>
    </row>
    <row r="126" spans="1:21" ht="23.1" customHeight="1">
      <c r="A126" s="55">
        <v>123</v>
      </c>
      <c r="B126" s="73"/>
      <c r="C126" s="73"/>
      <c r="D126" s="73"/>
      <c r="E126" s="73"/>
      <c r="F126" s="73"/>
      <c r="G126" s="107"/>
      <c r="H126" s="107"/>
      <c r="I126" s="74"/>
      <c r="J126" s="75"/>
      <c r="K126" s="76"/>
      <c r="L126" s="77"/>
      <c r="M126" s="78"/>
      <c r="N126" s="79"/>
      <c r="O126" s="109">
        <f t="shared" si="23"/>
        <v>0</v>
      </c>
      <c r="P126" s="80"/>
      <c r="Q126" s="115">
        <f>IF(OR(ISERROR(INDEX(食材料費等!$B:$B,MATCH($D126,食材料費等!$A:$A,0))), P126=0, P126=""), 0, P126 * INDEX(食材料費等!$B:$B, MATCH($D126,食材料費等!$A:$A, 0)) * IF(H126="○", IF(OR($D126="病院",$D126="有床診療所"),3/5,0.5),1))</f>
        <v>0</v>
      </c>
      <c r="R126" s="94" t="str">
        <f xml:space="preserve"> IF(ISNUMBER(MATCH(D126,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IF(H126="○", 0.5, 1), "")</f>
        <v/>
      </c>
      <c r="S126" s="114">
        <f t="shared" si="24"/>
        <v>0</v>
      </c>
      <c r="T126" s="39">
        <f t="shared" si="26"/>
        <v>0</v>
      </c>
      <c r="U126" s="39">
        <f t="shared" si="25"/>
        <v>0</v>
      </c>
    </row>
    <row r="127" spans="1:21" ht="23.1" customHeight="1">
      <c r="A127" s="55">
        <v>124</v>
      </c>
      <c r="B127" s="73"/>
      <c r="C127" s="73"/>
      <c r="D127" s="73"/>
      <c r="E127" s="73"/>
      <c r="F127" s="73"/>
      <c r="G127" s="107"/>
      <c r="H127" s="107"/>
      <c r="I127" s="74"/>
      <c r="J127" s="75"/>
      <c r="K127" s="76"/>
      <c r="L127" s="77"/>
      <c r="M127" s="78"/>
      <c r="N127" s="79"/>
      <c r="O127" s="109">
        <f t="shared" si="23"/>
        <v>0</v>
      </c>
      <c r="P127" s="80"/>
      <c r="Q127" s="115">
        <f>IF(OR(ISERROR(INDEX(食材料費等!$B:$B,MATCH($D127,食材料費等!$A:$A,0))), P127=0, P127=""), 0, P127 * INDEX(食材料費等!$B:$B, MATCH($D127,食材料費等!$A:$A, 0)) * IF(H127="○", IF(OR($D127="病院",$D127="有床診療所"),3/5,0.5),1))</f>
        <v>0</v>
      </c>
      <c r="R127" s="94" t="str">
        <f xml:space="preserve"> IF(ISNUMBER(MATCH(D127,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IF(H127="○", 0.5, 1), "")</f>
        <v/>
      </c>
      <c r="S127" s="114">
        <f t="shared" si="24"/>
        <v>0</v>
      </c>
      <c r="T127" s="39">
        <f t="shared" si="26"/>
        <v>0</v>
      </c>
      <c r="U127" s="39">
        <f t="shared" si="25"/>
        <v>0</v>
      </c>
    </row>
    <row r="128" spans="1:21" ht="23.1" customHeight="1">
      <c r="A128" s="55">
        <v>125</v>
      </c>
      <c r="B128" s="73"/>
      <c r="C128" s="73"/>
      <c r="D128" s="73"/>
      <c r="E128" s="73"/>
      <c r="F128" s="73"/>
      <c r="G128" s="107"/>
      <c r="H128" s="107"/>
      <c r="I128" s="74"/>
      <c r="J128" s="75"/>
      <c r="K128" s="76"/>
      <c r="L128" s="77"/>
      <c r="M128" s="78"/>
      <c r="N128" s="79"/>
      <c r="O128" s="109">
        <f t="shared" si="23"/>
        <v>0</v>
      </c>
      <c r="P128" s="80"/>
      <c r="Q128" s="115">
        <f>IF(OR(ISERROR(INDEX(食材料費等!$B:$B,MATCH($D128,食材料費等!$A:$A,0))), P128=0, P128=""), 0, P128 * INDEX(食材料費等!$B:$B, MATCH($D128,食材料費等!$A:$A, 0)) * IF(H128="○", IF(OR($D128="病院",$D128="有床診療所"),3/5,0.5),1))</f>
        <v>0</v>
      </c>
      <c r="R128" s="94" t="str">
        <f xml:space="preserve"> IF(ISNUMBER(MATCH(D128,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IF(H128="○", 0.5, 1), "")</f>
        <v/>
      </c>
      <c r="S128" s="114">
        <f t="shared" si="24"/>
        <v>0</v>
      </c>
      <c r="T128" s="39">
        <f t="shared" si="26"/>
        <v>0</v>
      </c>
      <c r="U128" s="39">
        <f t="shared" si="25"/>
        <v>0</v>
      </c>
    </row>
    <row r="129" spans="1:21" ht="23.1" customHeight="1">
      <c r="A129" s="55">
        <v>126</v>
      </c>
      <c r="B129" s="73"/>
      <c r="C129" s="73"/>
      <c r="D129" s="73"/>
      <c r="E129" s="73"/>
      <c r="F129" s="73"/>
      <c r="G129" s="107"/>
      <c r="H129" s="107"/>
      <c r="I129" s="74"/>
      <c r="J129" s="75"/>
      <c r="K129" s="76"/>
      <c r="L129" s="77"/>
      <c r="M129" s="78"/>
      <c r="N129" s="79"/>
      <c r="O129" s="109">
        <f t="shared" si="23"/>
        <v>0</v>
      </c>
      <c r="P129" s="80"/>
      <c r="Q129" s="115">
        <f>IF(OR(ISERROR(INDEX(食材料費等!$B:$B,MATCH($D129,食材料費等!$A:$A,0))), P129=0, P129=""), 0, P129 * INDEX(食材料費等!$B:$B, MATCH($D129,食材料費等!$A:$A, 0)) * IF(H129="○", IF(OR($D129="病院",$D129="有床診療所"),3/5,0.5),1))</f>
        <v>0</v>
      </c>
      <c r="R129" s="94" t="str">
        <f xml:space="preserve"> IF(ISNUMBER(MATCH(D129,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IF(H129="○", 0.5, 1), "")</f>
        <v/>
      </c>
      <c r="S129" s="114">
        <f t="shared" si="24"/>
        <v>0</v>
      </c>
      <c r="T129" s="39">
        <f t="shared" si="26"/>
        <v>0</v>
      </c>
      <c r="U129" s="39">
        <f t="shared" si="25"/>
        <v>0</v>
      </c>
    </row>
    <row r="130" spans="1:21" ht="23.1" customHeight="1">
      <c r="A130" s="55">
        <v>127</v>
      </c>
      <c r="B130" s="73"/>
      <c r="C130" s="73"/>
      <c r="D130" s="73"/>
      <c r="E130" s="73"/>
      <c r="F130" s="73"/>
      <c r="G130" s="107"/>
      <c r="H130" s="107"/>
      <c r="I130" s="74"/>
      <c r="J130" s="75"/>
      <c r="K130" s="76"/>
      <c r="L130" s="77"/>
      <c r="M130" s="78"/>
      <c r="N130" s="79"/>
      <c r="O130" s="109">
        <f t="shared" si="23"/>
        <v>0</v>
      </c>
      <c r="P130" s="80"/>
      <c r="Q130" s="115">
        <f>IF(OR(ISERROR(INDEX(食材料費等!$B:$B,MATCH($D130,食材料費等!$A:$A,0))), P130=0, P130=""), 0, P130 * INDEX(食材料費等!$B:$B, MATCH($D130,食材料費等!$A:$A, 0)) * IF(H130="○", IF(OR($D130="病院",$D130="有床診療所"),3/5,0.5),1))</f>
        <v>0</v>
      </c>
      <c r="R130" s="94" t="str">
        <f xml:space="preserve"> IF(ISNUMBER(MATCH(D130,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IF(H130="○", 0.5, 1), "")</f>
        <v/>
      </c>
      <c r="S130" s="114">
        <f t="shared" si="24"/>
        <v>0</v>
      </c>
      <c r="T130" s="39">
        <f t="shared" si="26"/>
        <v>0</v>
      </c>
      <c r="U130" s="39">
        <f t="shared" si="25"/>
        <v>0</v>
      </c>
    </row>
    <row r="131" spans="1:21" ht="23.1" customHeight="1">
      <c r="A131" s="55">
        <v>128</v>
      </c>
      <c r="B131" s="73"/>
      <c r="C131" s="73"/>
      <c r="D131" s="73"/>
      <c r="E131" s="73"/>
      <c r="F131" s="73"/>
      <c r="G131" s="107"/>
      <c r="H131" s="107"/>
      <c r="I131" s="74"/>
      <c r="J131" s="75"/>
      <c r="K131" s="76"/>
      <c r="L131" s="77"/>
      <c r="M131" s="78"/>
      <c r="N131" s="79"/>
      <c r="O131" s="109">
        <f t="shared" si="23"/>
        <v>0</v>
      </c>
      <c r="P131" s="80"/>
      <c r="Q131" s="115">
        <f>IF(OR(ISERROR(INDEX(食材料費等!$B:$B,MATCH($D131,食材料費等!$A:$A,0))), P131=0, P131=""), 0, P131 * INDEX(食材料費等!$B:$B, MATCH($D131,食材料費等!$A:$A, 0)) * IF(H131="○", IF(OR($D131="病院",$D131="有床診療所"),3/5,0.5),1))</f>
        <v>0</v>
      </c>
      <c r="R131" s="94" t="str">
        <f xml:space="preserve"> IF(ISNUMBER(MATCH(D131,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IF(H131="○", 0.5, 1), "")</f>
        <v/>
      </c>
      <c r="S131" s="114">
        <f t="shared" si="24"/>
        <v>0</v>
      </c>
      <c r="T131" s="39">
        <f t="shared" si="26"/>
        <v>0</v>
      </c>
      <c r="U131" s="39">
        <f t="shared" si="25"/>
        <v>0</v>
      </c>
    </row>
    <row r="132" spans="1:21" ht="23.1" customHeight="1">
      <c r="A132" s="55">
        <v>129</v>
      </c>
      <c r="B132" s="73"/>
      <c r="C132" s="73"/>
      <c r="D132" s="73"/>
      <c r="E132" s="73"/>
      <c r="F132" s="73"/>
      <c r="G132" s="107"/>
      <c r="H132" s="107"/>
      <c r="I132" s="74"/>
      <c r="J132" s="75"/>
      <c r="K132" s="76"/>
      <c r="L132" s="77"/>
      <c r="M132" s="78"/>
      <c r="N132" s="79"/>
      <c r="O132" s="109">
        <f t="shared" si="23"/>
        <v>0</v>
      </c>
      <c r="P132" s="80"/>
      <c r="Q132" s="115">
        <f>IF(OR(ISERROR(INDEX(食材料費等!$B:$B,MATCH($D132,食材料費等!$A:$A,0))), P132=0, P132=""), 0, P132 * INDEX(食材料費等!$B:$B, MATCH($D132,食材料費等!$A:$A, 0)) * IF(H132="○", IF(OR($D132="病院",$D132="有床診療所"),3/5,0.5),1))</f>
        <v>0</v>
      </c>
      <c r="R132" s="94" t="str">
        <f xml:space="preserve"> IF(ISNUMBER(MATCH(D132,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IF(H132="○", 0.5, 1), "")</f>
        <v/>
      </c>
      <c r="S132" s="114">
        <f t="shared" si="24"/>
        <v>0</v>
      </c>
      <c r="T132" s="39">
        <f t="shared" ref="T132:T153" si="27">IF(AND($L132&lt;&gt;"",$M132&lt;&gt;""),$I132*$M132/$L132,IF($I132&lt;&gt;"",$I132,0))</f>
        <v>0</v>
      </c>
      <c r="U132" s="39">
        <f t="shared" si="25"/>
        <v>0</v>
      </c>
    </row>
    <row r="133" spans="1:21" ht="23.1" customHeight="1">
      <c r="A133" s="55">
        <v>130</v>
      </c>
      <c r="B133" s="73"/>
      <c r="C133" s="73"/>
      <c r="D133" s="73"/>
      <c r="E133" s="73"/>
      <c r="F133" s="73"/>
      <c r="G133" s="107"/>
      <c r="H133" s="107"/>
      <c r="I133" s="74"/>
      <c r="J133" s="75"/>
      <c r="K133" s="76"/>
      <c r="L133" s="77"/>
      <c r="M133" s="78"/>
      <c r="N133" s="79"/>
      <c r="O133" s="109">
        <f t="shared" ref="O133:O153" si="28">IF(C133="その他※対象外", 0, ROUNDDOWN(SUM(T133:U133) * 0.041 * IF(OR($D133="病院", $D133="有床診療所"), $N133, 0.5) * IF(H133="○", 0.5, 1), -3))</f>
        <v>0</v>
      </c>
      <c r="P133" s="80"/>
      <c r="Q133" s="115">
        <f>IF(OR(ISERROR(INDEX(食材料費等!$B:$B,MATCH($D133,食材料費等!$A:$A,0))), P133=0, P133=""), 0, P133 * INDEX(食材料費等!$B:$B, MATCH($D133,食材料費等!$A:$A, 0)) * IF(H133="○", IF(OR($D133="病院",$D133="有床診療所"),3/5,0.5),1))</f>
        <v>0</v>
      </c>
      <c r="R133" s="94" t="str">
        <f xml:space="preserve"> IF(ISNUMBER(MATCH(D133,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IF(H133="○", 0.5, 1), "")</f>
        <v/>
      </c>
      <c r="S133" s="114">
        <f t="shared" ref="S133:S153" si="29">SUM(O133,Q133,R133)</f>
        <v>0</v>
      </c>
      <c r="T133" s="39">
        <f t="shared" si="27"/>
        <v>0</v>
      </c>
      <c r="U133" s="39">
        <f t="shared" ref="U133:U153" si="30">IF(AND($L133&lt;&gt;"",$M133&lt;&gt;""),SUM($J133:$K133)/1.041*6*$M133/$L133,IF(OR($I133=0,$I133=""),SUM($J133:$K133)/1.041*6,0))</f>
        <v>0</v>
      </c>
    </row>
    <row r="134" spans="1:21" ht="23.1" customHeight="1">
      <c r="A134" s="55">
        <v>131</v>
      </c>
      <c r="B134" s="73"/>
      <c r="C134" s="73"/>
      <c r="D134" s="73"/>
      <c r="E134" s="73"/>
      <c r="F134" s="73"/>
      <c r="G134" s="107"/>
      <c r="H134" s="107"/>
      <c r="I134" s="74"/>
      <c r="J134" s="75"/>
      <c r="K134" s="76"/>
      <c r="L134" s="77"/>
      <c r="M134" s="78"/>
      <c r="N134" s="79"/>
      <c r="O134" s="109">
        <f t="shared" si="28"/>
        <v>0</v>
      </c>
      <c r="P134" s="80"/>
      <c r="Q134" s="115">
        <f>IF(OR(ISERROR(INDEX(食材料費等!$B:$B,MATCH($D134,食材料費等!$A:$A,0))), P134=0, P134=""), 0, P134 * INDEX(食材料費等!$B:$B, MATCH($D134,食材料費等!$A:$A, 0)) * IF(H134="○", IF(OR($D134="病院",$D134="有床診療所"),3/5,0.5),1))</f>
        <v>0</v>
      </c>
      <c r="R134" s="94" t="str">
        <f xml:space="preserve"> IF(ISNUMBER(MATCH(D134,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IF(H134="○", 0.5, 1), "")</f>
        <v/>
      </c>
      <c r="S134" s="114">
        <f t="shared" si="29"/>
        <v>0</v>
      </c>
      <c r="T134" s="39">
        <f t="shared" si="27"/>
        <v>0</v>
      </c>
      <c r="U134" s="39">
        <f t="shared" si="30"/>
        <v>0</v>
      </c>
    </row>
    <row r="135" spans="1:21" ht="23.1" customHeight="1">
      <c r="A135" s="55">
        <v>132</v>
      </c>
      <c r="B135" s="73"/>
      <c r="C135" s="73"/>
      <c r="D135" s="73"/>
      <c r="E135" s="73"/>
      <c r="F135" s="73"/>
      <c r="G135" s="107"/>
      <c r="H135" s="107"/>
      <c r="I135" s="74"/>
      <c r="J135" s="75"/>
      <c r="K135" s="76"/>
      <c r="L135" s="77"/>
      <c r="M135" s="78"/>
      <c r="N135" s="79"/>
      <c r="O135" s="109">
        <f t="shared" si="28"/>
        <v>0</v>
      </c>
      <c r="P135" s="80"/>
      <c r="Q135" s="115">
        <f>IF(OR(ISERROR(INDEX(食材料費等!$B:$B,MATCH($D135,食材料費等!$A:$A,0))), P135=0, P135=""), 0, P135 * INDEX(食材料費等!$B:$B, MATCH($D135,食材料費等!$A:$A, 0)) * IF(H135="○", IF(OR($D135="病院",$D135="有床診療所"),3/5,0.5),1))</f>
        <v>0</v>
      </c>
      <c r="R135" s="94" t="str">
        <f xml:space="preserve"> IF(ISNUMBER(MATCH(D135,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IF(H135="○", 0.5, 1), "")</f>
        <v/>
      </c>
      <c r="S135" s="114">
        <f t="shared" si="29"/>
        <v>0</v>
      </c>
      <c r="T135" s="39">
        <f t="shared" si="27"/>
        <v>0</v>
      </c>
      <c r="U135" s="39">
        <f t="shared" si="30"/>
        <v>0</v>
      </c>
    </row>
    <row r="136" spans="1:21" ht="23.1" customHeight="1">
      <c r="A136" s="55">
        <v>133</v>
      </c>
      <c r="B136" s="73"/>
      <c r="C136" s="73"/>
      <c r="D136" s="73"/>
      <c r="E136" s="73"/>
      <c r="F136" s="73"/>
      <c r="G136" s="107"/>
      <c r="H136" s="107"/>
      <c r="I136" s="74"/>
      <c r="J136" s="75"/>
      <c r="K136" s="76"/>
      <c r="L136" s="77"/>
      <c r="M136" s="78"/>
      <c r="N136" s="79"/>
      <c r="O136" s="109">
        <f t="shared" si="28"/>
        <v>0</v>
      </c>
      <c r="P136" s="80"/>
      <c r="Q136" s="115">
        <f>IF(OR(ISERROR(INDEX(食材料費等!$B:$B,MATCH($D136,食材料費等!$A:$A,0))), P136=0, P136=""), 0, P136 * INDEX(食材料費等!$B:$B, MATCH($D136,食材料費等!$A:$A, 0)) * IF(H136="○", IF(OR($D136="病院",$D136="有床診療所"),3/5,0.5),1))</f>
        <v>0</v>
      </c>
      <c r="R136" s="94" t="str">
        <f xml:space="preserve"> IF(ISNUMBER(MATCH(D136,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IF(H136="○", 0.5, 1), "")</f>
        <v/>
      </c>
      <c r="S136" s="114">
        <f t="shared" si="29"/>
        <v>0</v>
      </c>
      <c r="T136" s="39">
        <f t="shared" si="27"/>
        <v>0</v>
      </c>
      <c r="U136" s="39">
        <f t="shared" si="30"/>
        <v>0</v>
      </c>
    </row>
    <row r="137" spans="1:21" ht="23.1" customHeight="1">
      <c r="A137" s="55">
        <v>134</v>
      </c>
      <c r="B137" s="73"/>
      <c r="C137" s="73"/>
      <c r="D137" s="73"/>
      <c r="E137" s="73"/>
      <c r="F137" s="73"/>
      <c r="G137" s="107"/>
      <c r="H137" s="107"/>
      <c r="I137" s="74"/>
      <c r="J137" s="75"/>
      <c r="K137" s="76"/>
      <c r="L137" s="77"/>
      <c r="M137" s="78"/>
      <c r="N137" s="79"/>
      <c r="O137" s="109">
        <f t="shared" si="28"/>
        <v>0</v>
      </c>
      <c r="P137" s="80"/>
      <c r="Q137" s="115">
        <f>IF(OR(ISERROR(INDEX(食材料費等!$B:$B,MATCH($D137,食材料費等!$A:$A,0))), P137=0, P137=""), 0, P137 * INDEX(食材料費等!$B:$B, MATCH($D137,食材料費等!$A:$A, 0)) * IF(H137="○", IF(OR($D137="病院",$D137="有床診療所"),3/5,0.5),1))</f>
        <v>0</v>
      </c>
      <c r="R137" s="94" t="str">
        <f xml:space="preserve"> IF(ISNUMBER(MATCH(D137,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IF(H137="○", 0.5, 1), "")</f>
        <v/>
      </c>
      <c r="S137" s="114">
        <f t="shared" si="29"/>
        <v>0</v>
      </c>
      <c r="T137" s="39">
        <f t="shared" si="27"/>
        <v>0</v>
      </c>
      <c r="U137" s="39">
        <f t="shared" si="30"/>
        <v>0</v>
      </c>
    </row>
    <row r="138" spans="1:21" ht="23.1" customHeight="1">
      <c r="A138" s="55">
        <v>135</v>
      </c>
      <c r="B138" s="73"/>
      <c r="C138" s="73"/>
      <c r="D138" s="73"/>
      <c r="E138" s="73"/>
      <c r="F138" s="73"/>
      <c r="G138" s="107"/>
      <c r="H138" s="107"/>
      <c r="I138" s="74"/>
      <c r="J138" s="75"/>
      <c r="K138" s="76"/>
      <c r="L138" s="77"/>
      <c r="M138" s="78"/>
      <c r="N138" s="79"/>
      <c r="O138" s="109">
        <f t="shared" si="28"/>
        <v>0</v>
      </c>
      <c r="P138" s="80"/>
      <c r="Q138" s="115">
        <f>IF(OR(ISERROR(INDEX(食材料費等!$B:$B,MATCH($D138,食材料費等!$A:$A,0))), P138=0, P138=""), 0, P138 * INDEX(食材料費等!$B:$B, MATCH($D138,食材料費等!$A:$A, 0)) * IF(H138="○", IF(OR($D138="病院",$D138="有床診療所"),3/5,0.5),1))</f>
        <v>0</v>
      </c>
      <c r="R138" s="94" t="str">
        <f xml:space="preserve"> IF(ISNUMBER(MATCH(D138,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IF(H138="○", 0.5, 1), "")</f>
        <v/>
      </c>
      <c r="S138" s="114">
        <f t="shared" si="29"/>
        <v>0</v>
      </c>
      <c r="T138" s="39">
        <f t="shared" si="27"/>
        <v>0</v>
      </c>
      <c r="U138" s="39">
        <f t="shared" si="30"/>
        <v>0</v>
      </c>
    </row>
    <row r="139" spans="1:21" ht="23.1" customHeight="1">
      <c r="A139" s="55">
        <v>136</v>
      </c>
      <c r="B139" s="73"/>
      <c r="C139" s="73"/>
      <c r="D139" s="73"/>
      <c r="E139" s="73"/>
      <c r="F139" s="73"/>
      <c r="G139" s="107"/>
      <c r="H139" s="107"/>
      <c r="I139" s="74"/>
      <c r="J139" s="75"/>
      <c r="K139" s="76"/>
      <c r="L139" s="77"/>
      <c r="M139" s="78"/>
      <c r="N139" s="79"/>
      <c r="O139" s="109">
        <f t="shared" si="28"/>
        <v>0</v>
      </c>
      <c r="P139" s="80"/>
      <c r="Q139" s="115">
        <f>IF(OR(ISERROR(INDEX(食材料費等!$B:$B,MATCH($D139,食材料費等!$A:$A,0))), P139=0, P139=""), 0, P139 * INDEX(食材料費等!$B:$B, MATCH($D139,食材料費等!$A:$A, 0)) * IF(H139="○", IF(OR($D139="病院",$D139="有床診療所"),3/5,0.5),1))</f>
        <v>0</v>
      </c>
      <c r="R139" s="94" t="str">
        <f xml:space="preserve"> IF(ISNUMBER(MATCH(D139,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IF(H139="○", 0.5, 1), "")</f>
        <v/>
      </c>
      <c r="S139" s="114">
        <f t="shared" si="29"/>
        <v>0</v>
      </c>
      <c r="T139" s="39">
        <f t="shared" si="27"/>
        <v>0</v>
      </c>
      <c r="U139" s="39">
        <f t="shared" si="30"/>
        <v>0</v>
      </c>
    </row>
    <row r="140" spans="1:21" ht="23.1" customHeight="1">
      <c r="A140" s="55">
        <v>137</v>
      </c>
      <c r="B140" s="73"/>
      <c r="C140" s="73"/>
      <c r="D140" s="73"/>
      <c r="E140" s="73"/>
      <c r="F140" s="73"/>
      <c r="G140" s="107"/>
      <c r="H140" s="107"/>
      <c r="I140" s="74"/>
      <c r="J140" s="75"/>
      <c r="K140" s="76"/>
      <c r="L140" s="77"/>
      <c r="M140" s="78"/>
      <c r="N140" s="79"/>
      <c r="O140" s="109">
        <f t="shared" si="28"/>
        <v>0</v>
      </c>
      <c r="P140" s="80"/>
      <c r="Q140" s="115">
        <f>IF(OR(ISERROR(INDEX(食材料費等!$B:$B,MATCH($D140,食材料費等!$A:$A,0))), P140=0, P140=""), 0, P140 * INDEX(食材料費等!$B:$B, MATCH($D140,食材料費等!$A:$A, 0)) * IF(H140="○", IF(OR($D140="病院",$D140="有床診療所"),3/5,0.5),1))</f>
        <v>0</v>
      </c>
      <c r="R140" s="94" t="str">
        <f xml:space="preserve"> IF(ISNUMBER(MATCH(D140,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IF(H140="○", 0.5, 1), "")</f>
        <v/>
      </c>
      <c r="S140" s="114">
        <f t="shared" si="29"/>
        <v>0</v>
      </c>
      <c r="T140" s="39">
        <f t="shared" si="27"/>
        <v>0</v>
      </c>
      <c r="U140" s="39">
        <f t="shared" si="30"/>
        <v>0</v>
      </c>
    </row>
    <row r="141" spans="1:21" ht="23.1" customHeight="1">
      <c r="A141" s="55">
        <v>138</v>
      </c>
      <c r="B141" s="73"/>
      <c r="C141" s="73"/>
      <c r="D141" s="73"/>
      <c r="E141" s="73"/>
      <c r="F141" s="73"/>
      <c r="G141" s="107"/>
      <c r="H141" s="107"/>
      <c r="I141" s="74"/>
      <c r="J141" s="75"/>
      <c r="K141" s="76"/>
      <c r="L141" s="77"/>
      <c r="M141" s="78"/>
      <c r="N141" s="79"/>
      <c r="O141" s="109">
        <f t="shared" si="28"/>
        <v>0</v>
      </c>
      <c r="P141" s="80"/>
      <c r="Q141" s="115">
        <f>IF(OR(ISERROR(INDEX(食材料費等!$B:$B,MATCH($D141,食材料費等!$A:$A,0))), P141=0, P141=""), 0, P141 * INDEX(食材料費等!$B:$B, MATCH($D141,食材料費等!$A:$A, 0)) * IF(H141="○", IF(OR($D141="病院",$D141="有床診療所"),3/5,0.5),1))</f>
        <v>0</v>
      </c>
      <c r="R141" s="94" t="str">
        <f xml:space="preserve"> IF(ISNUMBER(MATCH(D141,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IF(H141="○", 0.5, 1), "")</f>
        <v/>
      </c>
      <c r="S141" s="114">
        <f t="shared" si="29"/>
        <v>0</v>
      </c>
      <c r="T141" s="39">
        <f t="shared" si="27"/>
        <v>0</v>
      </c>
      <c r="U141" s="39">
        <f t="shared" si="30"/>
        <v>0</v>
      </c>
    </row>
    <row r="142" spans="1:21" ht="23.1" customHeight="1">
      <c r="A142" s="55">
        <v>139</v>
      </c>
      <c r="B142" s="73"/>
      <c r="C142" s="73"/>
      <c r="D142" s="73"/>
      <c r="E142" s="73"/>
      <c r="F142" s="73"/>
      <c r="G142" s="107"/>
      <c r="H142" s="107"/>
      <c r="I142" s="74"/>
      <c r="J142" s="75"/>
      <c r="K142" s="76"/>
      <c r="L142" s="77"/>
      <c r="M142" s="78"/>
      <c r="N142" s="79"/>
      <c r="O142" s="109">
        <f t="shared" si="28"/>
        <v>0</v>
      </c>
      <c r="P142" s="80"/>
      <c r="Q142" s="115">
        <f>IF(OR(ISERROR(INDEX(食材料費等!$B:$B,MATCH($D142,食材料費等!$A:$A,0))), P142=0, P142=""), 0, P142 * INDEX(食材料費等!$B:$B, MATCH($D142,食材料費等!$A:$A, 0)) * IF(H142="○", IF(OR($D142="病院",$D142="有床診療所"),3/5,0.5),1))</f>
        <v>0</v>
      </c>
      <c r="R142" s="94" t="str">
        <f xml:space="preserve"> IF(ISNUMBER(MATCH(D142,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IF(H142="○", 0.5, 1), "")</f>
        <v/>
      </c>
      <c r="S142" s="114">
        <f t="shared" si="29"/>
        <v>0</v>
      </c>
      <c r="T142" s="39">
        <f t="shared" si="27"/>
        <v>0</v>
      </c>
      <c r="U142" s="39">
        <f t="shared" si="30"/>
        <v>0</v>
      </c>
    </row>
    <row r="143" spans="1:21" ht="23.1" customHeight="1">
      <c r="A143" s="55">
        <v>140</v>
      </c>
      <c r="B143" s="73"/>
      <c r="C143" s="73"/>
      <c r="D143" s="73"/>
      <c r="E143" s="73"/>
      <c r="F143" s="73"/>
      <c r="G143" s="107"/>
      <c r="H143" s="107"/>
      <c r="I143" s="74"/>
      <c r="J143" s="75"/>
      <c r="K143" s="76"/>
      <c r="L143" s="77"/>
      <c r="M143" s="78"/>
      <c r="N143" s="79"/>
      <c r="O143" s="109">
        <f t="shared" si="28"/>
        <v>0</v>
      </c>
      <c r="P143" s="80"/>
      <c r="Q143" s="115">
        <f>IF(OR(ISERROR(INDEX(食材料費等!$B:$B,MATCH($D143,食材料費等!$A:$A,0))), P143=0, P143=""), 0, P143 * INDEX(食材料費等!$B:$B, MATCH($D143,食材料費等!$A:$A, 0)) * IF(H143="○", IF(OR($D143="病院",$D143="有床診療所"),3/5,0.5),1))</f>
        <v>0</v>
      </c>
      <c r="R143" s="94" t="str">
        <f xml:space="preserve"> IF(ISNUMBER(MATCH(D143,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IF(H143="○", 0.5, 1), "")</f>
        <v/>
      </c>
      <c r="S143" s="114">
        <f t="shared" si="29"/>
        <v>0</v>
      </c>
      <c r="T143" s="39">
        <f t="shared" si="27"/>
        <v>0</v>
      </c>
      <c r="U143" s="39">
        <f t="shared" si="30"/>
        <v>0</v>
      </c>
    </row>
    <row r="144" spans="1:21" ht="23.1" customHeight="1">
      <c r="A144" s="55">
        <v>141</v>
      </c>
      <c r="B144" s="73"/>
      <c r="C144" s="73"/>
      <c r="D144" s="73"/>
      <c r="E144" s="73"/>
      <c r="F144" s="73"/>
      <c r="G144" s="107"/>
      <c r="H144" s="107"/>
      <c r="I144" s="74"/>
      <c r="J144" s="75"/>
      <c r="K144" s="76"/>
      <c r="L144" s="77"/>
      <c r="M144" s="78"/>
      <c r="N144" s="79"/>
      <c r="O144" s="109">
        <f t="shared" si="28"/>
        <v>0</v>
      </c>
      <c r="P144" s="80"/>
      <c r="Q144" s="115">
        <f>IF(OR(ISERROR(INDEX(食材料費等!$B:$B,MATCH($D144,食材料費等!$A:$A,0))), P144=0, P144=""), 0, P144 * INDEX(食材料費等!$B:$B, MATCH($D144,食材料費等!$A:$A, 0)) * IF(H144="○", IF(OR($D144="病院",$D144="有床診療所"),3/5,0.5),1))</f>
        <v>0</v>
      </c>
      <c r="R144" s="94" t="str">
        <f xml:space="preserve"> IF(ISNUMBER(MATCH(D144,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IF(H144="○", 0.5, 1), "")</f>
        <v/>
      </c>
      <c r="S144" s="114">
        <f t="shared" si="29"/>
        <v>0</v>
      </c>
      <c r="T144" s="39">
        <f t="shared" si="27"/>
        <v>0</v>
      </c>
      <c r="U144" s="39">
        <f t="shared" si="30"/>
        <v>0</v>
      </c>
    </row>
    <row r="145" spans="1:21" ht="23.1" customHeight="1">
      <c r="A145" s="55">
        <v>142</v>
      </c>
      <c r="B145" s="73"/>
      <c r="C145" s="73"/>
      <c r="D145" s="73"/>
      <c r="E145" s="73"/>
      <c r="F145" s="73"/>
      <c r="G145" s="107"/>
      <c r="H145" s="107"/>
      <c r="I145" s="74"/>
      <c r="J145" s="75"/>
      <c r="K145" s="76"/>
      <c r="L145" s="77"/>
      <c r="M145" s="78"/>
      <c r="N145" s="79"/>
      <c r="O145" s="109">
        <f t="shared" si="28"/>
        <v>0</v>
      </c>
      <c r="P145" s="80"/>
      <c r="Q145" s="115">
        <f>IF(OR(ISERROR(INDEX(食材料費等!$B:$B,MATCH($D145,食材料費等!$A:$A,0))), P145=0, P145=""), 0, P145 * INDEX(食材料費等!$B:$B, MATCH($D145,食材料費等!$A:$A, 0)) * IF(H145="○", IF(OR($D145="病院",$D145="有床診療所"),3/5,0.5),1))</f>
        <v>0</v>
      </c>
      <c r="R145" s="94" t="str">
        <f xml:space="preserve"> IF(ISNUMBER(MATCH(D145,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IF(H145="○", 0.5, 1), "")</f>
        <v/>
      </c>
      <c r="S145" s="114">
        <f t="shared" si="29"/>
        <v>0</v>
      </c>
      <c r="T145" s="39">
        <f t="shared" si="27"/>
        <v>0</v>
      </c>
      <c r="U145" s="39">
        <f t="shared" si="30"/>
        <v>0</v>
      </c>
    </row>
    <row r="146" spans="1:21" ht="23.1" customHeight="1">
      <c r="A146" s="55">
        <v>143</v>
      </c>
      <c r="B146" s="73"/>
      <c r="C146" s="73"/>
      <c r="D146" s="73"/>
      <c r="E146" s="73"/>
      <c r="F146" s="73"/>
      <c r="G146" s="107"/>
      <c r="H146" s="107"/>
      <c r="I146" s="74"/>
      <c r="J146" s="75"/>
      <c r="K146" s="76"/>
      <c r="L146" s="77"/>
      <c r="M146" s="78"/>
      <c r="N146" s="79"/>
      <c r="O146" s="109">
        <f t="shared" si="28"/>
        <v>0</v>
      </c>
      <c r="P146" s="80"/>
      <c r="Q146" s="115">
        <f>IF(OR(ISERROR(INDEX(食材料費等!$B:$B,MATCH($D146,食材料費等!$A:$A,0))), P146=0, P146=""), 0, P146 * INDEX(食材料費等!$B:$B, MATCH($D146,食材料費等!$A:$A, 0)) * IF(H146="○", IF(OR($D146="病院",$D146="有床診療所"),3/5,0.5),1))</f>
        <v>0</v>
      </c>
      <c r="R146" s="94" t="str">
        <f xml:space="preserve"> IF(ISNUMBER(MATCH(D146,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IF(H146="○", 0.5, 1), "")</f>
        <v/>
      </c>
      <c r="S146" s="114">
        <f t="shared" si="29"/>
        <v>0</v>
      </c>
      <c r="T146" s="39">
        <f t="shared" si="27"/>
        <v>0</v>
      </c>
      <c r="U146" s="39">
        <f t="shared" si="30"/>
        <v>0</v>
      </c>
    </row>
    <row r="147" spans="1:21" ht="23.1" customHeight="1">
      <c r="A147" s="55">
        <v>144</v>
      </c>
      <c r="B147" s="73"/>
      <c r="C147" s="73"/>
      <c r="D147" s="73"/>
      <c r="E147" s="73"/>
      <c r="F147" s="73"/>
      <c r="G147" s="107"/>
      <c r="H147" s="107"/>
      <c r="I147" s="74"/>
      <c r="J147" s="75"/>
      <c r="K147" s="76"/>
      <c r="L147" s="77"/>
      <c r="M147" s="78"/>
      <c r="N147" s="79"/>
      <c r="O147" s="109">
        <f t="shared" si="28"/>
        <v>0</v>
      </c>
      <c r="P147" s="80"/>
      <c r="Q147" s="115">
        <f>IF(OR(ISERROR(INDEX(食材料費等!$B:$B,MATCH($D147,食材料費等!$A:$A,0))), P147=0, P147=""), 0, P147 * INDEX(食材料費等!$B:$B, MATCH($D147,食材料費等!$A:$A, 0)) * IF(H147="○", IF(OR($D147="病院",$D147="有床診療所"),3/5,0.5),1))</f>
        <v>0</v>
      </c>
      <c r="R147" s="94" t="str">
        <f xml:space="preserve"> IF(ISNUMBER(MATCH(D147,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IF(H147="○", 0.5, 1), "")</f>
        <v/>
      </c>
      <c r="S147" s="114">
        <f t="shared" si="29"/>
        <v>0</v>
      </c>
      <c r="T147" s="39">
        <f t="shared" si="27"/>
        <v>0</v>
      </c>
      <c r="U147" s="39">
        <f t="shared" si="30"/>
        <v>0</v>
      </c>
    </row>
    <row r="148" spans="1:21" ht="23.1" customHeight="1">
      <c r="A148" s="55">
        <v>145</v>
      </c>
      <c r="B148" s="73"/>
      <c r="C148" s="73"/>
      <c r="D148" s="73"/>
      <c r="E148" s="73"/>
      <c r="F148" s="73"/>
      <c r="G148" s="107"/>
      <c r="H148" s="107"/>
      <c r="I148" s="74"/>
      <c r="J148" s="75"/>
      <c r="K148" s="76"/>
      <c r="L148" s="77"/>
      <c r="M148" s="78"/>
      <c r="N148" s="79"/>
      <c r="O148" s="109">
        <f t="shared" si="28"/>
        <v>0</v>
      </c>
      <c r="P148" s="80"/>
      <c r="Q148" s="115">
        <f>IF(OR(ISERROR(INDEX(食材料費等!$B:$B,MATCH($D148,食材料費等!$A:$A,0))), P148=0, P148=""), 0, P148 * INDEX(食材料費等!$B:$B, MATCH($D148,食材料費等!$A:$A, 0)) * IF(H148="○", IF(OR($D148="病院",$D148="有床診療所"),3/5,0.5),1))</f>
        <v>0</v>
      </c>
      <c r="R148" s="94" t="str">
        <f xml:space="preserve"> IF(ISNUMBER(MATCH(D148,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IF(H148="○", 0.5, 1), "")</f>
        <v/>
      </c>
      <c r="S148" s="114">
        <f t="shared" si="29"/>
        <v>0</v>
      </c>
      <c r="T148" s="39">
        <f t="shared" si="27"/>
        <v>0</v>
      </c>
      <c r="U148" s="39">
        <f t="shared" si="30"/>
        <v>0</v>
      </c>
    </row>
    <row r="149" spans="1:21" ht="23.1" customHeight="1">
      <c r="A149" s="55">
        <v>146</v>
      </c>
      <c r="B149" s="73"/>
      <c r="C149" s="73"/>
      <c r="D149" s="73"/>
      <c r="E149" s="73"/>
      <c r="F149" s="73"/>
      <c r="G149" s="107"/>
      <c r="H149" s="107"/>
      <c r="I149" s="74"/>
      <c r="J149" s="75"/>
      <c r="K149" s="76"/>
      <c r="L149" s="77"/>
      <c r="M149" s="78"/>
      <c r="N149" s="79"/>
      <c r="O149" s="109">
        <f t="shared" si="28"/>
        <v>0</v>
      </c>
      <c r="P149" s="80"/>
      <c r="Q149" s="115">
        <f>IF(OR(ISERROR(INDEX(食材料費等!$B:$B,MATCH($D149,食材料費等!$A:$A,0))), P149=0, P149=""), 0, P149 * INDEX(食材料費等!$B:$B, MATCH($D149,食材料費等!$A:$A, 0)) * IF(H149="○", IF(OR($D149="病院",$D149="有床診療所"),3/5,0.5),1))</f>
        <v>0</v>
      </c>
      <c r="R149" s="94" t="str">
        <f xml:space="preserve"> IF(ISNUMBER(MATCH(D149,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IF(H149="○", 0.5, 1), "")</f>
        <v/>
      </c>
      <c r="S149" s="114">
        <f t="shared" si="29"/>
        <v>0</v>
      </c>
      <c r="T149" s="39">
        <f t="shared" si="27"/>
        <v>0</v>
      </c>
      <c r="U149" s="39">
        <f t="shared" si="30"/>
        <v>0</v>
      </c>
    </row>
    <row r="150" spans="1:21" ht="23.1" customHeight="1">
      <c r="A150" s="55">
        <v>147</v>
      </c>
      <c r="B150" s="73"/>
      <c r="C150" s="73"/>
      <c r="D150" s="73"/>
      <c r="E150" s="73"/>
      <c r="F150" s="73"/>
      <c r="G150" s="107"/>
      <c r="H150" s="107"/>
      <c r="I150" s="74"/>
      <c r="J150" s="75"/>
      <c r="K150" s="76"/>
      <c r="L150" s="77"/>
      <c r="M150" s="78"/>
      <c r="N150" s="79"/>
      <c r="O150" s="109">
        <f t="shared" si="28"/>
        <v>0</v>
      </c>
      <c r="P150" s="80"/>
      <c r="Q150" s="115">
        <f>IF(OR(ISERROR(INDEX(食材料費等!$B:$B,MATCH($D150,食材料費等!$A:$A,0))), P150=0, P150=""), 0, P150 * INDEX(食材料費等!$B:$B, MATCH($D150,食材料費等!$A:$A, 0)) * IF(H150="○", IF(OR($D150="病院",$D150="有床診療所"),3/5,0.5),1))</f>
        <v>0</v>
      </c>
      <c r="R150" s="94" t="str">
        <f xml:space="preserve"> IF(ISNUMBER(MATCH(D150,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IF(H150="○", 0.5, 1), "")</f>
        <v/>
      </c>
      <c r="S150" s="114">
        <f t="shared" si="29"/>
        <v>0</v>
      </c>
      <c r="T150" s="39">
        <f t="shared" si="27"/>
        <v>0</v>
      </c>
      <c r="U150" s="39">
        <f t="shared" si="30"/>
        <v>0</v>
      </c>
    </row>
    <row r="151" spans="1:21" ht="23.1" customHeight="1">
      <c r="A151" s="55">
        <v>148</v>
      </c>
      <c r="B151" s="73"/>
      <c r="C151" s="73"/>
      <c r="D151" s="73"/>
      <c r="E151" s="73"/>
      <c r="F151" s="73"/>
      <c r="G151" s="107"/>
      <c r="H151" s="107"/>
      <c r="I151" s="74"/>
      <c r="J151" s="75"/>
      <c r="K151" s="76"/>
      <c r="L151" s="77"/>
      <c r="M151" s="78"/>
      <c r="N151" s="79"/>
      <c r="O151" s="109">
        <f t="shared" si="28"/>
        <v>0</v>
      </c>
      <c r="P151" s="80"/>
      <c r="Q151" s="115">
        <f>IF(OR(ISERROR(INDEX(食材料費等!$B:$B,MATCH($D151,食材料費等!$A:$A,0))), P151=0, P151=""), 0, P151 * INDEX(食材料費等!$B:$B, MATCH($D151,食材料費等!$A:$A, 0)) * IF(H151="○", IF(OR($D151="病院",$D151="有床診療所"),3/5,0.5),1))</f>
        <v>0</v>
      </c>
      <c r="R151" s="94" t="str">
        <f xml:space="preserve"> IF(ISNUMBER(MATCH(D151,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IF(H151="○", 0.5, 1), "")</f>
        <v/>
      </c>
      <c r="S151" s="114">
        <f t="shared" si="29"/>
        <v>0</v>
      </c>
      <c r="T151" s="39">
        <f t="shared" si="27"/>
        <v>0</v>
      </c>
      <c r="U151" s="39">
        <f t="shared" si="30"/>
        <v>0</v>
      </c>
    </row>
    <row r="152" spans="1:21" ht="23.1" customHeight="1">
      <c r="A152" s="55">
        <v>149</v>
      </c>
      <c r="B152" s="73"/>
      <c r="C152" s="73"/>
      <c r="D152" s="73"/>
      <c r="E152" s="73"/>
      <c r="F152" s="73"/>
      <c r="G152" s="107"/>
      <c r="H152" s="107"/>
      <c r="I152" s="74"/>
      <c r="J152" s="75"/>
      <c r="K152" s="76"/>
      <c r="L152" s="77"/>
      <c r="M152" s="78"/>
      <c r="N152" s="79"/>
      <c r="O152" s="109">
        <f t="shared" si="28"/>
        <v>0</v>
      </c>
      <c r="P152" s="80"/>
      <c r="Q152" s="115">
        <f>IF(OR(ISERROR(INDEX(食材料費等!$B:$B,MATCH($D152,食材料費等!$A:$A,0))), P152=0, P152=""), 0, P152 * INDEX(食材料費等!$B:$B, MATCH($D152,食材料費等!$A:$A, 0)) * IF(H152="○", IF(OR($D152="病院",$D152="有床診療所"),3/5,0.5),1))</f>
        <v>0</v>
      </c>
      <c r="R152" s="94" t="str">
        <f xml:space="preserve"> IF(ISNUMBER(MATCH(D152,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IF(H152="○", 0.5, 1), "")</f>
        <v/>
      </c>
      <c r="S152" s="114">
        <f t="shared" si="29"/>
        <v>0</v>
      </c>
      <c r="T152" s="39">
        <f t="shared" si="27"/>
        <v>0</v>
      </c>
      <c r="U152" s="39">
        <f t="shared" si="30"/>
        <v>0</v>
      </c>
    </row>
    <row r="153" spans="1:21" ht="23.1" customHeight="1" thickBot="1">
      <c r="A153" s="56">
        <v>150</v>
      </c>
      <c r="B153" s="81"/>
      <c r="C153" s="81"/>
      <c r="D153" s="81"/>
      <c r="E153" s="81"/>
      <c r="F153" s="81"/>
      <c r="G153" s="108"/>
      <c r="H153" s="108"/>
      <c r="I153" s="82"/>
      <c r="J153" s="83"/>
      <c r="K153" s="84"/>
      <c r="L153" s="85"/>
      <c r="M153" s="86"/>
      <c r="N153" s="87"/>
      <c r="O153" s="109">
        <f t="shared" si="28"/>
        <v>0</v>
      </c>
      <c r="P153" s="88"/>
      <c r="Q153" s="115">
        <f>IF(OR(ISERROR(INDEX(食材料費等!$B:$B,MATCH($D153,食材料費等!$A:$A,0))), P153=0, P153=""), 0, P153 * INDEX(食材料費等!$B:$B, MATCH($D153,食材料費等!$A:$A, 0)) * IF(H153="○", IF(OR($D153="病院",$D153="有床診療所"),3/5,0.5),1))</f>
        <v>0</v>
      </c>
      <c r="R153" s="94" t="str">
        <f xml:space="preserve"> IF(ISNUMBER(MATCH(D153, {"訪問介護事業所","訪問入浴介護事業所","訪問看護事業所（みなし指定を除く）","訪問リハビリテーション事業所（みなし指定を除く）","定期巡回・随時対応型訪問介護看護事業所","夜間対応型訪問介護事業所","居宅介護支援事業所","居宅療養管理指導事業所（みなし指定を除く）","居宅介護","重度訪問介護","同行援護","行動援護","自立生活援助","居宅訪問型児童発達支援","保育所等訪問支援"}, 0)), 20000 * IF(H153="○", 0.5, 1), "")</f>
        <v/>
      </c>
      <c r="S153" s="114">
        <f t="shared" si="29"/>
        <v>0</v>
      </c>
      <c r="T153" s="39">
        <f t="shared" si="27"/>
        <v>0</v>
      </c>
      <c r="U153" s="39">
        <f t="shared" si="30"/>
        <v>0</v>
      </c>
    </row>
  </sheetData>
  <sheetProtection password="CA9C" sheet="1" objects="1" scenarios="1" selectLockedCells="1" selectUnlockedCells="1"/>
  <mergeCells count="7">
    <mergeCell ref="W4:X4"/>
    <mergeCell ref="Y4:Z4"/>
    <mergeCell ref="AC4:AD4"/>
    <mergeCell ref="A1:B1"/>
    <mergeCell ref="J2:K2"/>
    <mergeCell ref="L2:M2"/>
    <mergeCell ref="N2:O2"/>
  </mergeCells>
  <phoneticPr fontId="2"/>
  <conditionalFormatting sqref="D4:D153">
    <cfRule type="expression" dxfId="11" priority="17">
      <formula>C4="その他※対象外"</formula>
    </cfRule>
  </conditionalFormatting>
  <conditionalFormatting sqref="N4:N153">
    <cfRule type="expression" dxfId="10" priority="15">
      <formula>IF(AND($D4&lt;&gt;"病院",$D4&lt;&gt;"有床診療所"),TRUE,FALSE)</formula>
    </cfRule>
  </conditionalFormatting>
  <conditionalFormatting sqref="J4:K153">
    <cfRule type="expression" dxfId="9" priority="12">
      <formula>IF($I4&lt;&gt;"",TRUE,FALSE)</formula>
    </cfRule>
  </conditionalFormatting>
  <conditionalFormatting sqref="O4:O153">
    <cfRule type="expression" dxfId="8" priority="9">
      <formula>IF(OR($C4="",$C4="その他※対象外"),TRUE,FALSE)</formula>
    </cfRule>
  </conditionalFormatting>
  <conditionalFormatting sqref="R4:R153">
    <cfRule type="expression" dxfId="7" priority="6">
      <formula>NOT(OR(    D4="訪問介護事業所",    D4="訪問入浴介護事業所",    D4="訪問看護事業所（みなし指定を除く）",    D4="訪問リハビリテーション事業所（みなし指定を除く）",    D4="定期巡回・随時対応型訪問介護看護事業所",    D4="夜間対応型訪問介護事業所",    D4="居宅介護支援事業所",    D4="居宅療養管理指導事業所（みなし指定を除く）",    D4="居宅介護",    D4="重度訪問介護",    D4="同行援護",    D4="行動援護",    D4="自立生活援助",    D4="居宅訪問型児童発達支援",    D4="保育所等訪問支援" ))</formula>
    </cfRule>
  </conditionalFormatting>
  <conditionalFormatting sqref="F4:F154">
    <cfRule type="expression" dxfId="6" priority="5">
      <formula>AND($C4&lt;&gt;"介護施設等", $C4&lt;&gt;"障害者施設", $C4&lt;&gt;"")</formula>
    </cfRule>
  </conditionalFormatting>
  <conditionalFormatting sqref="I4:I153">
    <cfRule type="expression" dxfId="5" priority="55">
      <formula>IF(OR(,$J4&lt;&gt;"",$K4&lt;&gt;""),TRUE,FALSE)</formula>
    </cfRule>
  </conditionalFormatting>
  <conditionalFormatting sqref="G4:G153">
    <cfRule type="expression" dxfId="4" priority="57">
      <formula>$H4="○"</formula>
    </cfRule>
  </conditionalFormatting>
  <conditionalFormatting sqref="H4:H153">
    <cfRule type="expression" dxfId="3" priority="58">
      <formula>$G4="○"</formula>
    </cfRule>
  </conditionalFormatting>
  <conditionalFormatting sqref="S4:S153">
    <cfRule type="expression" dxfId="2" priority="59">
      <formula>IF(OR($C4="その他※対象外",AND($O4=0,$Q4=0)),TRUE,FALSE)</formula>
    </cfRule>
  </conditionalFormatting>
  <dataValidations count="5">
    <dataValidation type="list" imeMode="halfAlpha" allowBlank="1" showInputMessage="1" showErrorMessage="1" errorTitle="補助率(病院・有床診療所のみ)" error="病院・有床診療所の場合は、省エネの取組に応じた補助率を選択してください。" sqref="N4:N153">
      <formula1>補助率_病院・有床診療所のみ</formula1>
    </dataValidation>
    <dataValidation imeMode="halfAlpha" allowBlank="1" showInputMessage="1" showErrorMessage="1" sqref="L4:M153 F4:F153 O4:R153"/>
    <dataValidation imeMode="hiragana" allowBlank="1" showInputMessage="1" showErrorMessage="1" sqref="E4:E153 B4:B153"/>
    <dataValidation type="list" allowBlank="1" showInputMessage="1" showErrorMessage="1" sqref="D4:D153">
      <formula1>INDIRECT(C4)</formula1>
    </dataValidation>
    <dataValidation type="list" imeMode="halfAlpha" allowBlank="1" showInputMessage="1" showErrorMessage="1" sqref="G4:H153">
      <formula1>"○"</formula1>
    </dataValidation>
  </dataValidations>
  <pageMargins left="0.19685039370078741" right="0.19685039370078741" top="0.78740157480314965" bottom="0.39370078740157483" header="0.59055118110236227" footer="0.19685039370078741"/>
  <pageSetup paperSize="9" scale="47" fitToHeight="0" orientation="landscape" r:id="rId1"/>
  <headerFooter>
    <oddFooter>&amp;R&amp;P/&amp;N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4CEC2E93-F6DF-4EA8-BF2B-86BE8AA7D560}">
            <xm:f>IF(ISERROR(INDEX(食材料費等!$B:$B,MATCH($D4,食材料費等!$A:$A,0))),TRUE,FALSE)</xm:f>
            <x14:dxf>
              <fill>
                <patternFill>
                  <bgColor theme="0" tint="-0.34998626667073579"/>
                </patternFill>
              </fill>
            </x14:dxf>
          </x14:cfRule>
          <xm:sqref>Q4:Q153</xm:sqref>
        </x14:conditionalFormatting>
        <x14:conditionalFormatting xmlns:xm="http://schemas.microsoft.com/office/excel/2006/main">
          <x14:cfRule type="expression" priority="16" id="{A34F5772-4EBE-4A29-ABEE-27E056E72A1D}">
            <xm:f>IF(ISERROR(INDEX(食材料費等!$B:$B,MATCH($D4,食材料費等!$A:$A,0))),TRUE,FALSE)</xm:f>
            <x14:dxf>
              <font>
                <color auto="1"/>
              </font>
              <fill>
                <patternFill>
                  <bgColor theme="0" tint="-0.34998626667073579"/>
                </patternFill>
              </fill>
              <border>
                <vertical/>
                <horizontal/>
              </border>
            </x14:dxf>
          </x14:cfRule>
          <xm:sqref>P4:P153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プルダウン一覧!$A$1:$E$1</xm:f>
          </x14:formula1>
          <xm:sqref>C4:C153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6"/>
  <sheetViews>
    <sheetView zoomScale="80" zoomScaleNormal="80" workbookViewId="0">
      <selection activeCell="E13" sqref="E13:E14"/>
    </sheetView>
  </sheetViews>
  <sheetFormatPr defaultColWidth="9" defaultRowHeight="18.75"/>
  <cols>
    <col min="1" max="1" width="19.125" style="16" bestFit="1" customWidth="1"/>
    <col min="2" max="2" width="52.125" style="16" bestFit="1" customWidth="1"/>
    <col min="3" max="3" width="25.5" style="16" bestFit="1" customWidth="1"/>
    <col min="4" max="4" width="50.5" style="16" bestFit="1" customWidth="1"/>
    <col min="5" max="5" width="15.375" style="16" bestFit="1" customWidth="1"/>
    <col min="6" max="6" width="11" style="16" bestFit="1" customWidth="1"/>
    <col min="7" max="7" width="13" style="17" bestFit="1" customWidth="1"/>
    <col min="8" max="16384" width="9" style="17"/>
  </cols>
  <sheetData>
    <row r="1" spans="1:7" s="41" customFormat="1" ht="18">
      <c r="A1" s="40" t="s">
        <v>32</v>
      </c>
      <c r="B1" s="40" t="s">
        <v>34</v>
      </c>
      <c r="C1" s="40" t="s">
        <v>35</v>
      </c>
      <c r="D1" s="40" t="s">
        <v>33</v>
      </c>
      <c r="E1" s="40" t="s">
        <v>105</v>
      </c>
      <c r="F1" s="40" t="s">
        <v>85</v>
      </c>
      <c r="G1" s="40"/>
    </row>
    <row r="2" spans="1:7">
      <c r="A2" s="44" t="s">
        <v>80</v>
      </c>
      <c r="B2" s="44" t="s">
        <v>36</v>
      </c>
      <c r="C2" s="44" t="s">
        <v>60</v>
      </c>
      <c r="D2" s="44" t="s">
        <v>132</v>
      </c>
      <c r="F2" s="16" t="s">
        <v>74</v>
      </c>
      <c r="G2" s="42" t="s">
        <v>253</v>
      </c>
    </row>
    <row r="3" spans="1:7">
      <c r="A3" s="44" t="s">
        <v>81</v>
      </c>
      <c r="B3" s="44" t="s">
        <v>37</v>
      </c>
      <c r="C3" s="44" t="s">
        <v>61</v>
      </c>
      <c r="D3" s="44" t="s">
        <v>147</v>
      </c>
      <c r="F3" s="16" t="s">
        <v>26</v>
      </c>
      <c r="G3" s="16" t="s">
        <v>86</v>
      </c>
    </row>
    <row r="4" spans="1:7">
      <c r="A4" s="16" t="s">
        <v>79</v>
      </c>
      <c r="B4" s="44" t="s">
        <v>38</v>
      </c>
      <c r="C4" s="42" t="s">
        <v>120</v>
      </c>
      <c r="D4" s="44" t="s">
        <v>133</v>
      </c>
      <c r="F4" s="16" t="s">
        <v>29</v>
      </c>
      <c r="G4" s="16" t="s">
        <v>87</v>
      </c>
    </row>
    <row r="5" spans="1:7">
      <c r="A5" s="16" t="s">
        <v>95</v>
      </c>
      <c r="B5" s="44" t="s">
        <v>39</v>
      </c>
      <c r="C5" s="42" t="s">
        <v>62</v>
      </c>
      <c r="D5" s="44" t="s">
        <v>151</v>
      </c>
      <c r="F5" s="16" t="s">
        <v>28</v>
      </c>
      <c r="G5" s="42" t="s">
        <v>88</v>
      </c>
    </row>
    <row r="6" spans="1:7">
      <c r="A6" s="16" t="s">
        <v>70</v>
      </c>
      <c r="B6" s="44" t="s">
        <v>40</v>
      </c>
      <c r="C6" s="42" t="s">
        <v>119</v>
      </c>
      <c r="D6" s="44" t="s">
        <v>149</v>
      </c>
    </row>
    <row r="7" spans="1:7">
      <c r="A7" s="16" t="s">
        <v>71</v>
      </c>
      <c r="B7" s="44" t="s">
        <v>41</v>
      </c>
      <c r="C7" s="16" t="s">
        <v>63</v>
      </c>
      <c r="D7" s="44" t="s">
        <v>153</v>
      </c>
    </row>
    <row r="8" spans="1:7">
      <c r="A8" s="16" t="s">
        <v>69</v>
      </c>
      <c r="B8" s="44" t="s">
        <v>42</v>
      </c>
      <c r="C8" s="16" t="s">
        <v>64</v>
      </c>
      <c r="D8" s="44" t="s">
        <v>134</v>
      </c>
    </row>
    <row r="9" spans="1:7">
      <c r="A9" s="42" t="s">
        <v>82</v>
      </c>
      <c r="B9" s="44" t="s">
        <v>43</v>
      </c>
      <c r="C9" s="16" t="s">
        <v>65</v>
      </c>
      <c r="F9" s="42"/>
    </row>
    <row r="10" spans="1:7">
      <c r="B10" s="44" t="s">
        <v>44</v>
      </c>
      <c r="C10" s="16" t="s">
        <v>121</v>
      </c>
    </row>
    <row r="11" spans="1:7">
      <c r="B11" s="44" t="s">
        <v>45</v>
      </c>
      <c r="C11" s="16" t="s">
        <v>122</v>
      </c>
    </row>
    <row r="12" spans="1:7">
      <c r="B12" s="44" t="s">
        <v>46</v>
      </c>
      <c r="C12" s="16" t="s">
        <v>123</v>
      </c>
    </row>
    <row r="13" spans="1:7">
      <c r="B13" s="16" t="s">
        <v>47</v>
      </c>
      <c r="C13" s="16" t="s">
        <v>124</v>
      </c>
    </row>
    <row r="14" spans="1:7">
      <c r="B14" s="16" t="s">
        <v>48</v>
      </c>
      <c r="C14" s="16" t="s">
        <v>125</v>
      </c>
    </row>
    <row r="15" spans="1:7">
      <c r="B15" s="16" t="s">
        <v>109</v>
      </c>
      <c r="C15" s="16" t="s">
        <v>66</v>
      </c>
    </row>
    <row r="16" spans="1:7">
      <c r="B16" s="16" t="s">
        <v>49</v>
      </c>
      <c r="C16" s="16" t="s">
        <v>67</v>
      </c>
    </row>
    <row r="17" spans="2:3">
      <c r="B17" s="16" t="s">
        <v>50</v>
      </c>
      <c r="C17" s="111" t="s">
        <v>68</v>
      </c>
    </row>
    <row r="18" spans="2:3">
      <c r="B18" s="16" t="s">
        <v>51</v>
      </c>
      <c r="C18" s="112" t="s">
        <v>126</v>
      </c>
    </row>
    <row r="19" spans="2:3">
      <c r="B19" s="111" t="s">
        <v>52</v>
      </c>
      <c r="C19" s="112" t="s">
        <v>127</v>
      </c>
    </row>
    <row r="20" spans="2:3">
      <c r="B20" s="112" t="s">
        <v>53</v>
      </c>
      <c r="C20" s="112" t="s">
        <v>128</v>
      </c>
    </row>
    <row r="21" spans="2:3">
      <c r="B21" s="112" t="s">
        <v>54</v>
      </c>
      <c r="C21" s="112" t="s">
        <v>129</v>
      </c>
    </row>
    <row r="22" spans="2:3">
      <c r="B22" s="112" t="s">
        <v>55</v>
      </c>
      <c r="C22" s="112" t="s">
        <v>130</v>
      </c>
    </row>
    <row r="23" spans="2:3">
      <c r="B23" s="112" t="s">
        <v>56</v>
      </c>
      <c r="C23" s="112" t="s">
        <v>131</v>
      </c>
    </row>
    <row r="24" spans="2:3">
      <c r="B24" s="112" t="s">
        <v>57</v>
      </c>
      <c r="C24" s="42" t="s">
        <v>83</v>
      </c>
    </row>
    <row r="25" spans="2:3">
      <c r="B25" s="112" t="s">
        <v>58</v>
      </c>
    </row>
    <row r="26" spans="2:3">
      <c r="B26" s="112" t="s">
        <v>59</v>
      </c>
    </row>
  </sheetData>
  <sheetProtection password="CA9C" sheet="1" objects="1" scenarios="1" selectLockedCells="1" selectUnlockedCell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23"/>
  <sheetViews>
    <sheetView workbookViewId="0">
      <selection activeCell="F11" sqref="F11"/>
    </sheetView>
  </sheetViews>
  <sheetFormatPr defaultRowHeight="18.75"/>
  <cols>
    <col min="1" max="1" width="50.5" bestFit="1" customWidth="1"/>
    <col min="2" max="2" width="11.125" bestFit="1" customWidth="1"/>
  </cols>
  <sheetData>
    <row r="1" spans="1:2">
      <c r="A1" s="43" t="s">
        <v>267</v>
      </c>
      <c r="B1" s="43" t="s">
        <v>231</v>
      </c>
    </row>
    <row r="2" spans="1:2">
      <c r="A2" t="s">
        <v>80</v>
      </c>
      <c r="B2" s="110">
        <v>9100</v>
      </c>
    </row>
    <row r="3" spans="1:2">
      <c r="A3" t="s">
        <v>106</v>
      </c>
      <c r="B3" s="110">
        <v>9100</v>
      </c>
    </row>
    <row r="4" spans="1:2">
      <c r="A4" t="s">
        <v>36</v>
      </c>
      <c r="B4" s="110">
        <v>10000</v>
      </c>
    </row>
    <row r="5" spans="1:2">
      <c r="A5" t="s">
        <v>37</v>
      </c>
      <c r="B5" s="110">
        <v>10000</v>
      </c>
    </row>
    <row r="6" spans="1:2">
      <c r="A6" t="s">
        <v>38</v>
      </c>
      <c r="B6" s="110">
        <v>10000</v>
      </c>
    </row>
    <row r="7" spans="1:2">
      <c r="A7" t="s">
        <v>39</v>
      </c>
      <c r="B7" s="110">
        <v>10000</v>
      </c>
    </row>
    <row r="8" spans="1:2">
      <c r="A8" t="s">
        <v>40</v>
      </c>
      <c r="B8" s="110">
        <v>10000</v>
      </c>
    </row>
    <row r="9" spans="1:2">
      <c r="A9" t="s">
        <v>41</v>
      </c>
      <c r="B9" s="110">
        <v>10000</v>
      </c>
    </row>
    <row r="10" spans="1:2">
      <c r="A10" t="s">
        <v>42</v>
      </c>
      <c r="B10" s="110">
        <v>10000</v>
      </c>
    </row>
    <row r="11" spans="1:2">
      <c r="A11" t="s">
        <v>43</v>
      </c>
      <c r="B11" s="110">
        <v>10000</v>
      </c>
    </row>
    <row r="12" spans="1:2">
      <c r="A12" t="s">
        <v>44</v>
      </c>
      <c r="B12" s="110">
        <v>10000</v>
      </c>
    </row>
    <row r="13" spans="1:2">
      <c r="A13" t="s">
        <v>45</v>
      </c>
      <c r="B13" s="110">
        <v>10000</v>
      </c>
    </row>
    <row r="14" spans="1:2">
      <c r="A14" t="s">
        <v>46</v>
      </c>
      <c r="B14" s="110">
        <v>10000</v>
      </c>
    </row>
    <row r="15" spans="1:2">
      <c r="A15" t="s">
        <v>60</v>
      </c>
      <c r="B15" s="110">
        <v>10000</v>
      </c>
    </row>
    <row r="16" spans="1:2">
      <c r="A16" t="s">
        <v>61</v>
      </c>
      <c r="B16" s="110">
        <v>10000</v>
      </c>
    </row>
    <row r="17" spans="1:2">
      <c r="A17" t="s">
        <v>132</v>
      </c>
      <c r="B17" s="110">
        <v>2000</v>
      </c>
    </row>
    <row r="18" spans="1:2">
      <c r="A18" t="s">
        <v>147</v>
      </c>
      <c r="B18" s="110">
        <v>2000</v>
      </c>
    </row>
    <row r="19" spans="1:2">
      <c r="A19" t="s">
        <v>133</v>
      </c>
      <c r="B19" s="110">
        <v>2000</v>
      </c>
    </row>
    <row r="20" spans="1:2">
      <c r="A20" t="s">
        <v>150</v>
      </c>
      <c r="B20" s="110">
        <v>2000</v>
      </c>
    </row>
    <row r="21" spans="1:2">
      <c r="A21" t="s">
        <v>148</v>
      </c>
      <c r="B21" s="110">
        <v>2000</v>
      </c>
    </row>
    <row r="22" spans="1:2">
      <c r="A22" t="s">
        <v>152</v>
      </c>
      <c r="B22" s="110">
        <v>2000</v>
      </c>
    </row>
    <row r="23" spans="1:2">
      <c r="A23" t="s">
        <v>134</v>
      </c>
      <c r="B23" s="110">
        <v>2000</v>
      </c>
    </row>
  </sheetData>
  <sheetProtection password="CA9C" sheet="1" objects="1" scenarios="1" selectLockedCells="1" selectUnlockedCell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4"/>
  <sheetViews>
    <sheetView workbookViewId="0"/>
  </sheetViews>
  <sheetFormatPr defaultRowHeight="18.75"/>
  <cols>
    <col min="1" max="1" width="7.375" style="60" bestFit="1" customWidth="1"/>
  </cols>
  <sheetData>
    <row r="1" spans="1:1">
      <c r="A1" s="59" t="s">
        <v>145</v>
      </c>
    </row>
    <row r="2" spans="1:1">
      <c r="A2" s="60">
        <v>0.5</v>
      </c>
    </row>
    <row r="3" spans="1:1">
      <c r="A3" s="60">
        <v>0.33333333333333331</v>
      </c>
    </row>
    <row r="4" spans="1:1">
      <c r="A4" s="60">
        <v>0.66666666666666663</v>
      </c>
    </row>
  </sheetData>
  <sheetProtection password="CA9C" sheet="1" objects="1" scenarios="1" selectLockedCells="1" selectUn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申請書</vt:lpstr>
      <vt:lpstr>施設内訳書</vt:lpstr>
      <vt:lpstr>【記載例】申請書</vt:lpstr>
      <vt:lpstr>【記載例】施設内訳書</vt:lpstr>
      <vt:lpstr>プルダウン一覧</vt:lpstr>
      <vt:lpstr>食材料費等</vt:lpstr>
      <vt:lpstr>補助率</vt:lpstr>
      <vt:lpstr>【記載例】施設内訳書!Print_Area</vt:lpstr>
      <vt:lpstr>【記載例】申請書!Print_Area</vt:lpstr>
      <vt:lpstr>施設内訳書!Print_Area</vt:lpstr>
      <vt:lpstr>申請書!Print_Area</vt:lpstr>
      <vt:lpstr>【記載例】施設内訳書!Print_Titles</vt:lpstr>
      <vt:lpstr>施設内訳書!Print_Titles</vt:lpstr>
      <vt:lpstr>医療機関等</vt:lpstr>
      <vt:lpstr>介護施設等</vt:lpstr>
      <vt:lpstr>障害者施設</vt:lpstr>
      <vt:lpstr>補助率_病院・有床診療所のみ</vt:lpstr>
      <vt:lpstr>幼保施設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2025-04-24T02:21:30Z</dcterms:modified>
</cp:coreProperties>
</file>