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1　人口動態調査\02　人口動態概数・確定数\人口動態確定数\R1確定数\30　概況\ＨＰ用\"/>
    </mc:Choice>
  </mc:AlternateContent>
  <bookViews>
    <workbookView xWindow="0" yWindow="0" windowWidth="20490" windowHeight="8355" tabRatio="616"/>
  </bookViews>
  <sheets>
    <sheet name="第２表" sheetId="17" r:id="rId1"/>
  </sheets>
  <externalReferences>
    <externalReference r:id="rId2"/>
  </externalReferences>
  <definedNames>
    <definedName name="_xlnm.Print_Area" localSheetId="0">第２表!$A$1:$BT$85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C73" i="17" l="1"/>
  <c r="AA73" i="17" s="1"/>
  <c r="C71" i="17"/>
  <c r="AA71" i="17" s="1"/>
  <c r="C67" i="17"/>
  <c r="AA67" i="17" s="1"/>
  <c r="C66" i="17"/>
  <c r="AA66" i="17" s="1"/>
  <c r="C61" i="17"/>
  <c r="C60" i="17"/>
  <c r="C56" i="17"/>
  <c r="AS55" i="17"/>
  <c r="AD55" i="17"/>
  <c r="C55" i="17"/>
  <c r="AA55" i="17" s="1"/>
  <c r="AS54" i="17"/>
  <c r="AD54" i="17"/>
  <c r="C54" i="17"/>
  <c r="AA54" i="17" s="1"/>
  <c r="C53" i="17"/>
  <c r="AA53" i="17" s="1"/>
  <c r="AS53" i="17"/>
  <c r="AD53" i="17"/>
  <c r="C51" i="17"/>
  <c r="AA51" i="17" s="1"/>
  <c r="BR51" i="17"/>
  <c r="BI51" i="17"/>
  <c r="BD51" i="17"/>
  <c r="AZ51" i="17"/>
  <c r="AV51" i="17"/>
  <c r="AS51" i="17"/>
  <c r="AQ51" i="17"/>
  <c r="AM51" i="17"/>
  <c r="AG51" i="17"/>
  <c r="AD51" i="17"/>
  <c r="O51" i="17"/>
  <c r="C50" i="17"/>
  <c r="AA50" i="17" s="1"/>
  <c r="BR50" i="17"/>
  <c r="BI50" i="17"/>
  <c r="BD50" i="17"/>
  <c r="AZ50" i="17"/>
  <c r="AV50" i="17"/>
  <c r="AS50" i="17"/>
  <c r="AQ50" i="17"/>
  <c r="AM50" i="17"/>
  <c r="AG50" i="17"/>
  <c r="AD50" i="17"/>
  <c r="O50" i="17"/>
  <c r="C49" i="17"/>
  <c r="AA49" i="17" s="1"/>
  <c r="BR49" i="17"/>
  <c r="BI49" i="17"/>
  <c r="BD49" i="17"/>
  <c r="AZ49" i="17"/>
  <c r="AV49" i="17"/>
  <c r="AS49" i="17"/>
  <c r="AQ49" i="17"/>
  <c r="AM49" i="17"/>
  <c r="AG49" i="17"/>
  <c r="AD49" i="17"/>
  <c r="O49" i="17"/>
  <c r="C48" i="17"/>
  <c r="AA48" i="17" s="1"/>
  <c r="BR48" i="17"/>
  <c r="BD48" i="17"/>
  <c r="AZ48" i="17"/>
  <c r="AV48" i="17"/>
  <c r="AS48" i="17"/>
  <c r="AQ48" i="17"/>
  <c r="AM48" i="17"/>
  <c r="AG48" i="17"/>
  <c r="AD48" i="17"/>
  <c r="O48" i="17"/>
  <c r="C47" i="17"/>
  <c r="AA47" i="17" s="1"/>
  <c r="BR47" i="17"/>
  <c r="BI47" i="17"/>
  <c r="BD47" i="17"/>
  <c r="AZ47" i="17"/>
  <c r="AV47" i="17"/>
  <c r="AS47" i="17"/>
  <c r="AQ47" i="17"/>
  <c r="AM47" i="17"/>
  <c r="AG47" i="17"/>
  <c r="AD47" i="17"/>
  <c r="O47" i="17"/>
  <c r="C45" i="17"/>
  <c r="AA45" i="17" s="1"/>
  <c r="BR45" i="17"/>
  <c r="BI45" i="17"/>
  <c r="BD45" i="17"/>
  <c r="AZ45" i="17"/>
  <c r="AV45" i="17"/>
  <c r="AS45" i="17"/>
  <c r="AQ45" i="17"/>
  <c r="AM45" i="17"/>
  <c r="AG45" i="17"/>
  <c r="AD45" i="17"/>
  <c r="O45" i="17"/>
  <c r="C44" i="17"/>
  <c r="AA44" i="17" s="1"/>
  <c r="BR44" i="17"/>
  <c r="BI44" i="17"/>
  <c r="BD44" i="17"/>
  <c r="AZ44" i="17"/>
  <c r="AV44" i="17"/>
  <c r="AS44" i="17"/>
  <c r="AQ44" i="17"/>
  <c r="AM44" i="17"/>
  <c r="AG44" i="17"/>
  <c r="AD44" i="17"/>
  <c r="O44" i="17"/>
  <c r="C43" i="17"/>
  <c r="AA43" i="17" s="1"/>
  <c r="BR43" i="17"/>
  <c r="BI43" i="17"/>
  <c r="BD43" i="17"/>
  <c r="AZ43" i="17"/>
  <c r="AV43" i="17"/>
  <c r="AS43" i="17"/>
  <c r="AQ43" i="17"/>
  <c r="AM43" i="17"/>
  <c r="AG43" i="17"/>
  <c r="AD43" i="17"/>
  <c r="C42" i="17"/>
  <c r="AA42" i="17" s="1"/>
  <c r="BR42" i="17"/>
  <c r="BI42" i="17"/>
  <c r="BD42" i="17"/>
  <c r="AZ42" i="17"/>
  <c r="AV42" i="17"/>
  <c r="AS42" i="17"/>
  <c r="AQ42" i="17"/>
  <c r="AM42" i="17"/>
  <c r="AG42" i="17"/>
  <c r="AD42" i="17"/>
  <c r="C41" i="17"/>
  <c r="AA41" i="17" s="1"/>
  <c r="BR41" i="17"/>
  <c r="BI41" i="17"/>
  <c r="BD41" i="17"/>
  <c r="AZ41" i="17"/>
  <c r="AV41" i="17"/>
  <c r="AS41" i="17"/>
  <c r="AQ41" i="17"/>
  <c r="AM41" i="17"/>
  <c r="AG41" i="17"/>
  <c r="AD41" i="17"/>
  <c r="C39" i="17"/>
  <c r="AA39" i="17" s="1"/>
  <c r="BR39" i="17"/>
  <c r="BI39" i="17"/>
  <c r="AV39" i="17"/>
  <c r="AS39" i="17"/>
  <c r="AG39" i="17"/>
  <c r="AD39" i="17"/>
  <c r="C38" i="17"/>
  <c r="AA38" i="17" s="1"/>
  <c r="BR38" i="17"/>
  <c r="BI38" i="17"/>
  <c r="AV38" i="17"/>
  <c r="AS38" i="17"/>
  <c r="AG38" i="17"/>
  <c r="AD38" i="17"/>
  <c r="C37" i="17"/>
  <c r="AA37" i="17" s="1"/>
  <c r="BR37" i="17"/>
  <c r="BI37" i="17"/>
  <c r="AV37" i="17"/>
  <c r="AS37" i="17"/>
  <c r="AG37" i="17"/>
  <c r="AD37" i="17"/>
  <c r="C36" i="17"/>
  <c r="AA36" i="17" s="1"/>
  <c r="BR36" i="17"/>
  <c r="BI36" i="17"/>
  <c r="AS36" i="17"/>
  <c r="AG36" i="17"/>
  <c r="AD36" i="17"/>
  <c r="C35" i="17"/>
  <c r="AA35" i="17" s="1"/>
  <c r="BR35" i="17"/>
  <c r="BI35" i="17"/>
  <c r="AS35" i="17"/>
  <c r="AG35" i="17"/>
  <c r="AD35" i="17"/>
  <c r="C33" i="17"/>
  <c r="AA33" i="17" s="1"/>
  <c r="BR33" i="17"/>
  <c r="BI33" i="17"/>
  <c r="AS33" i="17"/>
  <c r="AG33" i="17"/>
  <c r="AD33" i="17"/>
  <c r="T33" i="17"/>
  <c r="H33" i="17"/>
  <c r="C32" i="17"/>
  <c r="AA32" i="17" s="1"/>
  <c r="BR32" i="17"/>
  <c r="BI32" i="17"/>
  <c r="AS32" i="17"/>
  <c r="AG32" i="17"/>
  <c r="AD32" i="17"/>
  <c r="T32" i="17"/>
  <c r="H32" i="17"/>
  <c r="C31" i="17"/>
  <c r="AA31" i="17"/>
  <c r="BR31" i="17"/>
  <c r="BI31" i="17"/>
  <c r="AS31" i="17"/>
  <c r="AG31" i="17"/>
  <c r="AD31" i="17"/>
  <c r="T31" i="17"/>
  <c r="H31" i="17"/>
  <c r="C30" i="17"/>
  <c r="AA30" i="17" s="1"/>
  <c r="BR30" i="17"/>
  <c r="BI30" i="17"/>
  <c r="AS30" i="17"/>
  <c r="AG30" i="17"/>
  <c r="AD30" i="17"/>
  <c r="T30" i="17"/>
  <c r="H30" i="17"/>
  <c r="C29" i="17"/>
  <c r="AA29" i="17" s="1"/>
  <c r="BR29" i="17"/>
  <c r="BI29" i="17"/>
  <c r="AS29" i="17"/>
  <c r="AD29" i="17"/>
  <c r="T29" i="17"/>
  <c r="H29" i="17"/>
  <c r="C27" i="17"/>
  <c r="AA27" i="17" s="1"/>
  <c r="BR27" i="17"/>
  <c r="BI27" i="17"/>
  <c r="AS27" i="17"/>
  <c r="AG27" i="17"/>
  <c r="AD27" i="17"/>
  <c r="T27" i="17"/>
  <c r="H27" i="17"/>
  <c r="C26" i="17"/>
  <c r="AA26" i="17" s="1"/>
  <c r="AS26" i="17"/>
  <c r="AD26" i="17"/>
  <c r="C25" i="17"/>
  <c r="AA25" i="17" s="1"/>
  <c r="AS25" i="17"/>
  <c r="AD25" i="17"/>
  <c r="C24" i="17"/>
  <c r="AA24" i="17" s="1"/>
  <c r="AS24" i="17"/>
  <c r="AD24" i="17"/>
  <c r="C23" i="17"/>
  <c r="AA23" i="17" s="1"/>
  <c r="AS23" i="17"/>
  <c r="AD23" i="17"/>
  <c r="C21" i="17"/>
  <c r="AA21" i="17" s="1"/>
  <c r="BR21" i="17"/>
  <c r="BI21" i="17"/>
  <c r="AS21" i="17"/>
  <c r="AG21" i="17"/>
  <c r="AD21" i="17"/>
  <c r="T21" i="17"/>
  <c r="H21" i="17"/>
  <c r="C19" i="17"/>
  <c r="AA19" i="17"/>
  <c r="BR19" i="17"/>
  <c r="BI19" i="17"/>
  <c r="AS19" i="17"/>
  <c r="AG19" i="17"/>
  <c r="AD19" i="17"/>
  <c r="T19" i="17"/>
  <c r="H19" i="17"/>
  <c r="C17" i="17"/>
  <c r="AA17" i="17" s="1"/>
  <c r="BR17" i="17"/>
  <c r="BI17" i="17"/>
  <c r="AS17" i="17"/>
  <c r="AD17" i="17"/>
  <c r="T17" i="17"/>
  <c r="H17" i="17"/>
  <c r="C15" i="17"/>
  <c r="AA15" i="17" s="1"/>
  <c r="BR15" i="17"/>
  <c r="BI15" i="17"/>
  <c r="AS15" i="17"/>
  <c r="AD15" i="17"/>
  <c r="T15" i="17"/>
  <c r="H15" i="17"/>
  <c r="C13" i="17"/>
  <c r="AA13" i="17" s="1"/>
  <c r="AD13" i="17"/>
  <c r="T13" i="17"/>
  <c r="C9" i="17"/>
  <c r="C7" i="17"/>
</calcChain>
</file>

<file path=xl/sharedStrings.xml><?xml version="1.0" encoding="utf-8"?>
<sst xmlns="http://schemas.openxmlformats.org/spreadsheetml/2006/main" count="450" uniqueCount="65">
  <si>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</si>
  <si>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</si>
  <si>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</si>
  <si>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</si>
  <si>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</si>
  <si>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</si>
  <si>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</si>
  <si>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</si>
  <si>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</si>
  <si>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</si>
  <si>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</si>
  <si>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</si>
  <si>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</si>
  <si>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</si>
  <si>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</si>
  <si>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</si>
  <si>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</si>
  <si>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</si>
  <si>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</si>
  <si>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</si>
  <si>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</si>
  <si>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</si>
  <si>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</si>
  <si>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</si>
  <si>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</si>
  <si>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</si>
  <si>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</si>
  <si>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</si>
  <si>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</si>
  <si>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</si>
  <si>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</si>
  <si>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</si>
  <si>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</si>
  <si>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</si>
  <si>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</si>
  <si>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</si>
  <si>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</si>
  <si>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</si>
  <si>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  <phoneticPr fontId="5"/>
  </si>
  <si>
    <t>※3</t>
    <phoneticPr fontId="5"/>
  </si>
  <si>
    <t>実    数</t>
  </si>
  <si>
    <t>第２表　人口動態（実数・率）の年次推移</t>
    <phoneticPr fontId="5"/>
  </si>
  <si>
    <t>年次</t>
    <rPh sb="0" eb="2">
      <t>ネンジ</t>
    </rPh>
    <phoneticPr fontId="5"/>
  </si>
  <si>
    <t>乳    児　　　　　    死    亡</t>
    <phoneticPr fontId="5"/>
  </si>
  <si>
    <t>新   生   児   死   亡</t>
    <phoneticPr fontId="5"/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</si>
  <si>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5"/>
  </si>
  <si>
    <t>人口千対</t>
    <phoneticPr fontId="5"/>
  </si>
  <si>
    <t>茨城</t>
    <phoneticPr fontId="5"/>
  </si>
  <si>
    <t>全国</t>
    <phoneticPr fontId="5"/>
  </si>
  <si>
    <t xml:space="preserve"> 茨城</t>
    <phoneticPr fontId="5"/>
  </si>
  <si>
    <t>.,</t>
    <phoneticPr fontId="2"/>
  </si>
  <si>
    <t>注　（　）内は、全国順位</t>
    <phoneticPr fontId="5"/>
  </si>
  <si>
    <t>※1　出産千対は、</t>
    <rPh sb="3" eb="5">
      <t>シュツサン</t>
    </rPh>
    <rPh sb="5" eb="6">
      <t>セン</t>
    </rPh>
    <rPh sb="6" eb="7">
      <t>タイ</t>
    </rPh>
    <phoneticPr fontId="5"/>
  </si>
  <si>
    <t>　平成６年までは、妊娠満28週以後の死産の数。</t>
    <phoneticPr fontId="5"/>
  </si>
  <si>
    <t>　　　（出生数＋死産数）千対</t>
    <phoneticPr fontId="5"/>
  </si>
  <si>
    <t xml:space="preserve">　出産千対は、(出生数＋妊娠満22週以後の死産）千対。                     　　                                </t>
    <phoneticPr fontId="5"/>
  </si>
  <si>
    <t>実数</t>
    <rPh sb="0" eb="2">
      <t>ジッスウ</t>
    </rPh>
    <phoneticPr fontId="2"/>
  </si>
  <si>
    <t>茨城</t>
    <rPh sb="0" eb="2">
      <t>イバラキ</t>
    </rPh>
    <phoneticPr fontId="5"/>
  </si>
  <si>
    <t xml:space="preserve">･･･ </t>
    <phoneticPr fontId="2"/>
  </si>
  <si>
    <t>妊娠22週以後の死産　　      　（再掲）　　　　　　　※2</t>
    <phoneticPr fontId="5"/>
  </si>
  <si>
    <t xml:space="preserve"> </t>
    <phoneticPr fontId="2"/>
  </si>
  <si>
    <t>※平成16・18・21～29 年について，全国的な報告漏れにより，現在厚生労働省において再集計を行っているため，</t>
    <phoneticPr fontId="2"/>
  </si>
  <si>
    <t>　後日（時期未定）数値が修正される可能性がある。</t>
    <phoneticPr fontId="2"/>
  </si>
  <si>
    <t>　平成６年までは、出生千対。</t>
    <rPh sb="1" eb="3">
      <t>ヘイセイ</t>
    </rPh>
    <rPh sb="4" eb="5">
      <t>ネン</t>
    </rPh>
    <rPh sb="9" eb="11">
      <t>シュッショウ</t>
    </rPh>
    <rPh sb="11" eb="12">
      <t>セン</t>
    </rPh>
    <rPh sb="12" eb="13">
      <t>タイ</t>
    </rPh>
    <phoneticPr fontId="2"/>
  </si>
  <si>
    <t>令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</si>
</sst>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3" formatCode="_ * #,##0_ ;_ * &quot;△&quot;#,##0_ ;_ * &quot;-&quot;_ ;_ @_ "/>
    <numFmt numFmtId="190" formatCode="_ * #,##0.0_ ;_ * &quot;△&quot;#,##0.0_ "/>
    <numFmt numFmtId="191" formatCode="_ * #,##0.00_ ;_ * &quot;△&quot;#,##0.00_ "/>
    <numFmt numFmtId="192" formatCode="\(#,##0\)"/>
  </numFmts>
  <fonts count="11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166">
    <xf numFmtId="0" fontId="0" fillId="0" borderId="0" xfId="0"/>
    <xf numFmtId="37" fontId="3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8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11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Continuous" vertical="center"/>
    </xf>
    <xf numFmtId="37" fontId="3" fillId="0" borderId="19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Continuous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9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83" fontId="3" fillId="0" borderId="34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6" xfId="0" applyNumberFormat="1" applyFont="1" applyBorder="1" applyAlignment="1" applyProtection="1">
      <alignment vertical="center"/>
    </xf>
    <xf numFmtId="190" fontId="3" fillId="0" borderId="3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90" fontId="3" fillId="0" borderId="10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90" fontId="3" fillId="0" borderId="1" xfId="0" applyNumberFormat="1" applyFont="1" applyBorder="1" applyAlignment="1" applyProtection="1">
      <alignment vertical="center"/>
    </xf>
    <xf numFmtId="190" fontId="3" fillId="0" borderId="6" xfId="0" applyNumberFormat="1" applyFont="1" applyBorder="1" applyAlignment="1" applyProtection="1">
      <alignment vertical="center"/>
    </xf>
    <xf numFmtId="191" fontId="3" fillId="0" borderId="34" xfId="0" applyNumberFormat="1" applyFont="1" applyBorder="1" applyAlignment="1" applyProtection="1">
      <alignment vertical="center"/>
    </xf>
    <xf numFmtId="37" fontId="3" fillId="0" borderId="35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183" fontId="3" fillId="0" borderId="35" xfId="0" applyNumberFormat="1" applyFont="1" applyBorder="1" applyAlignment="1" applyProtection="1">
      <alignment vertical="center"/>
    </xf>
    <xf numFmtId="183" fontId="3" fillId="0" borderId="0" xfId="0" applyNumberFormat="1" applyFont="1" applyBorder="1" applyAlignment="1" applyProtection="1">
      <alignment vertical="center"/>
    </xf>
    <xf numFmtId="190" fontId="3" fillId="0" borderId="35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right" vertical="center"/>
    </xf>
    <xf numFmtId="190" fontId="3" fillId="0" borderId="4" xfId="0" applyNumberFormat="1" applyFont="1" applyBorder="1" applyAlignment="1" applyProtection="1">
      <alignment vertical="center"/>
    </xf>
    <xf numFmtId="192" fontId="3" fillId="0" borderId="2" xfId="0" applyNumberFormat="1" applyFont="1" applyBorder="1" applyAlignment="1" applyProtection="1">
      <alignment horizontal="right" vertical="center"/>
    </xf>
    <xf numFmtId="190" fontId="3" fillId="0" borderId="2" xfId="0" applyNumberFormat="1" applyFont="1" applyBorder="1" applyAlignment="1" applyProtection="1">
      <alignment vertical="center"/>
    </xf>
    <xf numFmtId="190" fontId="3" fillId="0" borderId="0" xfId="0" applyNumberFormat="1" applyFont="1" applyBorder="1" applyAlignment="1" applyProtection="1">
      <alignment vertical="center"/>
    </xf>
    <xf numFmtId="192" fontId="3" fillId="0" borderId="35" xfId="0" applyNumberFormat="1" applyFont="1" applyBorder="1" applyAlignment="1" applyProtection="1">
      <alignment horizontal="right" vertical="center"/>
    </xf>
    <xf numFmtId="192" fontId="3" fillId="0" borderId="0" xfId="0" applyNumberFormat="1" applyFont="1" applyBorder="1" applyAlignment="1" applyProtection="1">
      <alignment horizontal="right" vertical="center"/>
    </xf>
    <xf numFmtId="191" fontId="3" fillId="0" borderId="35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vertical="top"/>
    </xf>
    <xf numFmtId="37" fontId="3" fillId="0" borderId="36" xfId="0" applyNumberFormat="1" applyFont="1" applyBorder="1" applyAlignment="1" applyProtection="1">
      <alignment horizontal="centerContinuous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37" fontId="3" fillId="0" borderId="37" xfId="0" applyNumberFormat="1" applyFont="1" applyBorder="1" applyAlignment="1" applyProtection="1">
      <alignment horizontal="center"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39" xfId="0" applyNumberFormat="1" applyFont="1" applyBorder="1" applyAlignment="1" applyProtection="1">
      <alignment horizontal="centerContinuous" vertical="center"/>
    </xf>
    <xf numFmtId="37" fontId="3" fillId="0" borderId="40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41" xfId="0" applyNumberFormat="1" applyFont="1" applyBorder="1" applyAlignment="1" applyProtection="1">
      <alignment horizontal="centerContinuous" vertical="center"/>
    </xf>
    <xf numFmtId="37" fontId="3" fillId="0" borderId="42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43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183" fontId="3" fillId="0" borderId="10" xfId="0" applyNumberFormat="1" applyFont="1" applyBorder="1" applyAlignment="1" applyProtection="1">
      <alignment vertical="center"/>
    </xf>
    <xf numFmtId="37" fontId="4" fillId="0" borderId="0" xfId="0" applyNumberFormat="1" applyFont="1" applyAlignment="1" applyProtection="1">
      <alignment horizontal="left" vertical="center"/>
    </xf>
    <xf numFmtId="3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</xf>
    <xf numFmtId="37" fontId="4" fillId="0" borderId="0" xfId="0" applyNumberFormat="1" applyFont="1" applyAlignment="1" applyProtection="1">
      <alignment vertical="top"/>
    </xf>
    <xf numFmtId="37" fontId="4" fillId="0" borderId="0" xfId="0" applyNumberFormat="1" applyFont="1" applyAlignment="1" applyProtection="1">
      <alignment horizontal="right" vertical="top"/>
    </xf>
    <xf numFmtId="0" fontId="0" fillId="0" borderId="0" xfId="0" applyAlignment="1">
      <alignment vertical="center" wrapText="1"/>
    </xf>
    <xf numFmtId="191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37" fontId="3" fillId="0" borderId="18" xfId="0" applyNumberFormat="1" applyFont="1" applyBorder="1" applyAlignment="1" applyProtection="1">
      <alignment horizontal="center" vertical="center"/>
    </xf>
    <xf numFmtId="37" fontId="3" fillId="0" borderId="44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0" fontId="3" fillId="0" borderId="4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37" fontId="3" fillId="0" borderId="45" xfId="0" applyNumberFormat="1" applyFont="1" applyBorder="1" applyAlignment="1" applyProtection="1">
      <alignment horizontal="centerContinuous" vertical="center"/>
    </xf>
    <xf numFmtId="37" fontId="3" fillId="0" borderId="24" xfId="0" applyNumberFormat="1" applyFont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183" fontId="3" fillId="0" borderId="3" xfId="0" applyNumberFormat="1" applyFont="1" applyFill="1" applyBorder="1" applyAlignment="1" applyProtection="1">
      <alignment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190" fontId="3" fillId="0" borderId="0" xfId="0" applyNumberFormat="1" applyFont="1" applyFill="1" applyBorder="1" applyAlignment="1" applyProtection="1">
      <alignment vertical="center"/>
    </xf>
    <xf numFmtId="192" fontId="3" fillId="0" borderId="4" xfId="0" applyNumberFormat="1" applyFont="1" applyFill="1" applyBorder="1" applyAlignment="1" applyProtection="1">
      <alignment horizontal="right" vertical="center"/>
    </xf>
    <xf numFmtId="190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190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90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8" fontId="8" fillId="0" borderId="0" xfId="1" applyFont="1" applyFill="1"/>
    <xf numFmtId="0" fontId="0" fillId="0" borderId="0" xfId="0" applyFill="1" applyBorder="1"/>
    <xf numFmtId="183" fontId="3" fillId="0" borderId="35" xfId="0" applyNumberFormat="1" applyFont="1" applyFill="1" applyBorder="1" applyAlignment="1" applyProtection="1">
      <alignment vertical="center"/>
    </xf>
    <xf numFmtId="191" fontId="3" fillId="0" borderId="35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0" fontId="9" fillId="0" borderId="35" xfId="0" applyFont="1" applyFill="1" applyBorder="1"/>
    <xf numFmtId="0" fontId="9" fillId="0" borderId="0" xfId="0" applyFont="1" applyFill="1" applyBorder="1"/>
    <xf numFmtId="0" fontId="0" fillId="0" borderId="35" xfId="0" applyFill="1" applyBorder="1"/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38" xfId="0" applyNumberFormat="1" applyFont="1" applyBorder="1" applyAlignment="1" applyProtection="1">
      <alignment horizontal="center" vertical="center"/>
    </xf>
    <xf numFmtId="37" fontId="10" fillId="0" borderId="0" xfId="0" applyNumberFormat="1" applyFont="1" applyAlignment="1" applyProtection="1">
      <alignment vertical="center"/>
    </xf>
    <xf numFmtId="37" fontId="3" fillId="0" borderId="0" xfId="0" applyNumberFormat="1" applyFont="1" applyAlignment="1" applyProtection="1">
      <alignment horizontal="center" vertical="center"/>
    </xf>
    <xf numFmtId="37" fontId="4" fillId="0" borderId="0" xfId="0" applyNumberFormat="1" applyFont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183" fontId="3" fillId="0" borderId="32" xfId="0" applyNumberFormat="1" applyFont="1" applyFill="1" applyBorder="1" applyAlignment="1" applyProtection="1">
      <alignment vertical="center"/>
    </xf>
    <xf numFmtId="190" fontId="3" fillId="0" borderId="32" xfId="0" applyNumberFormat="1" applyFont="1" applyFill="1" applyBorder="1" applyAlignment="1" applyProtection="1">
      <alignment vertical="center"/>
    </xf>
    <xf numFmtId="192" fontId="3" fillId="0" borderId="31" xfId="0" applyNumberFormat="1" applyFont="1" applyFill="1" applyBorder="1" applyAlignment="1" applyProtection="1">
      <alignment horizontal="right" vertical="center"/>
    </xf>
    <xf numFmtId="191" fontId="3" fillId="0" borderId="32" xfId="0" applyNumberFormat="1" applyFont="1" applyFill="1" applyBorder="1" applyAlignment="1" applyProtection="1">
      <alignment vertical="center"/>
    </xf>
    <xf numFmtId="190" fontId="3" fillId="0" borderId="3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4" fillId="0" borderId="0" xfId="0" applyNumberFormat="1" applyFont="1" applyAlignment="1" applyProtection="1">
      <alignment vertical="center" wrapText="1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1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7" fontId="3" fillId="0" borderId="11" xfId="0" applyNumberFormat="1" applyFont="1" applyBorder="1" applyAlignment="1" applyProtection="1">
      <alignment horizontal="center" vertical="center" wrapText="1"/>
    </xf>
    <xf numFmtId="37" fontId="3" fillId="0" borderId="50" xfId="0" applyNumberFormat="1" applyFont="1" applyBorder="1" applyAlignment="1" applyProtection="1">
      <alignment horizontal="center" vertical="center" wrapText="1"/>
    </xf>
  </cellXfs>
  <cellStyles count="9">
    <cellStyle name="桁区切り" xfId="1" builtinId="6"/>
    <cellStyle name="桁区切り 2" xfId="4"/>
    <cellStyle name="桁区切り 3" xfId="2"/>
    <cellStyle name="標準" xfId="0" builtinId="0"/>
    <cellStyle name="標準 2" xfId="5"/>
    <cellStyle name="標準 2 2" xfId="6"/>
    <cellStyle name="標準 2 3" xfId="7"/>
    <cellStyle name="標準 3" xfId="3"/>
    <cellStyle name="標準 3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sqref="A1:H1"/>
    </sheetView>
  </sheetViews>
  <sheetFormatPr defaultRowHeight="13.5"/>
  <cols>
    <col min="1" max="1" width="2.75" style="4" customWidth="1"/>
    <col min="2" max="2" width="3.5" style="4" customWidth="1"/>
    <col min="3" max="3" width="8" style="4" customWidth="1"/>
    <col min="4" max="5" width="7.75" style="4" customWidth="1"/>
    <col min="6" max="6" width="10.375" style="4" customWidth="1"/>
    <col min="7" max="7" width="5.5" style="4" customWidth="1"/>
    <col min="8" max="8" width="4" style="4" customWidth="1"/>
    <col min="9" max="9" width="5.5" style="4" customWidth="1"/>
    <col min="10" max="11" width="5.625" style="4" customWidth="1"/>
    <col min="12" max="12" width="10.25" style="4" customWidth="1"/>
    <col min="13" max="13" width="10.875" style="4" bestFit="1" customWidth="1"/>
    <col min="14" max="16" width="7" style="4" customWidth="1"/>
    <col min="17" max="17" width="6.375" style="4" customWidth="1"/>
    <col min="18" max="18" width="9.25" style="4" customWidth="1"/>
    <col min="19" max="19" width="7.5" style="4" customWidth="1"/>
    <col min="20" max="20" width="4.75" style="4" customWidth="1"/>
    <col min="21" max="21" width="6.875" style="4" customWidth="1"/>
    <col min="22" max="22" width="7.125" style="4" customWidth="1"/>
    <col min="23" max="23" width="9.125" style="4" customWidth="1"/>
    <col min="24" max="24" width="6.375" style="4" customWidth="1"/>
    <col min="25" max="25" width="4.375" style="4" customWidth="1"/>
    <col min="26" max="26" width="7" style="4" customWidth="1"/>
    <col min="27" max="27" width="9.75" style="4" customWidth="1"/>
    <col min="28" max="28" width="7.125" style="4" bestFit="1" customWidth="1"/>
    <col min="29" max="29" width="6.375" style="4" customWidth="1"/>
    <col min="30" max="30" width="7.125" style="4" customWidth="1"/>
    <col min="31" max="31" width="10" style="4" customWidth="1"/>
    <col min="32" max="32" width="7.625" style="4" customWidth="1"/>
    <col min="33" max="33" width="5.75" style="4" customWidth="1"/>
    <col min="34" max="34" width="7.75" style="4" customWidth="1"/>
    <col min="35" max="35" width="2.375" style="4" customWidth="1"/>
    <col min="36" max="36" width="3.875" style="4" customWidth="1"/>
    <col min="37" max="37" width="8.125" style="4" customWidth="1"/>
    <col min="38" max="38" width="6.375" style="4" customWidth="1"/>
    <col min="39" max="39" width="4.375" style="4" customWidth="1"/>
    <col min="40" max="40" width="6.625" style="4" customWidth="1"/>
    <col min="41" max="42" width="6.875" style="4" customWidth="1"/>
    <col min="43" max="43" width="4.5" style="4" customWidth="1"/>
    <col min="44" max="44" width="6.25" style="4" customWidth="1"/>
    <col min="45" max="45" width="7.875" style="4" customWidth="1"/>
    <col min="46" max="46" width="9.375" style="4" customWidth="1"/>
    <col min="47" max="47" width="6.375" style="4" customWidth="1"/>
    <col min="48" max="48" width="4.375" style="4" customWidth="1"/>
    <col min="49" max="49" width="6.25" style="4" customWidth="1"/>
    <col min="50" max="50" width="7.375" style="4" customWidth="1"/>
    <col min="51" max="51" width="6" style="4" customWidth="1"/>
    <col min="52" max="52" width="4.25" style="4" customWidth="1"/>
    <col min="53" max="53" width="6.875" style="4" customWidth="1"/>
    <col min="54" max="54" width="5.5" style="4" customWidth="1"/>
    <col min="55" max="55" width="6.25" style="4" customWidth="1"/>
    <col min="56" max="56" width="4.125" style="4" customWidth="1"/>
    <col min="57" max="57" width="6.125" style="4" customWidth="1"/>
    <col min="58" max="58" width="7.875" style="4" customWidth="1"/>
    <col min="59" max="59" width="10" style="4" customWidth="1"/>
    <col min="60" max="60" width="4.875" style="4" customWidth="1"/>
    <col min="61" max="61" width="5.25" style="4" customWidth="1"/>
    <col min="62" max="62" width="5.625" style="4" customWidth="1"/>
    <col min="63" max="63" width="5.875" style="4" customWidth="1"/>
    <col min="64" max="64" width="5.625" style="4" customWidth="1"/>
    <col min="65" max="65" width="6.625" style="4" customWidth="1"/>
    <col min="66" max="66" width="6.125" style="4" customWidth="1"/>
    <col min="67" max="67" width="6.875" style="4" customWidth="1"/>
    <col min="68" max="68" width="10" style="4" customWidth="1"/>
    <col min="69" max="69" width="6.5" style="4" customWidth="1"/>
    <col min="70" max="70" width="4.125" style="4" customWidth="1"/>
    <col min="71" max="71" width="7.25" style="4" customWidth="1"/>
    <col min="79" max="16384" width="9" style="4"/>
  </cols>
  <sheetData>
    <row r="1" spans="1:71" ht="13.5" customHeight="1">
      <c r="A1" s="145" t="s">
        <v>41</v>
      </c>
      <c r="B1" s="145"/>
      <c r="C1" s="145"/>
      <c r="D1" s="145"/>
      <c r="E1" s="145"/>
      <c r="F1" s="145"/>
      <c r="G1" s="145"/>
      <c r="H1" s="1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2"/>
      <c r="AA1" s="3"/>
      <c r="AD1" s="2"/>
      <c r="AE1" s="2"/>
      <c r="AF1" s="2"/>
      <c r="AG1" s="2"/>
      <c r="AH1" s="2"/>
      <c r="AI1" s="1"/>
      <c r="AJ1" s="3"/>
      <c r="AK1" s="2"/>
      <c r="AL1" s="2"/>
      <c r="AM1" s="2"/>
      <c r="AN1" s="2"/>
      <c r="AO1" s="2"/>
      <c r="AP1" s="2"/>
      <c r="AQ1" s="2"/>
      <c r="AR1" s="3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27" customHeight="1">
      <c r="A3" s="152" t="s">
        <v>42</v>
      </c>
      <c r="B3" s="153"/>
      <c r="C3" s="5" t="s">
        <v>0</v>
      </c>
      <c r="D3" s="5"/>
      <c r="E3" s="5"/>
      <c r="F3" s="5"/>
      <c r="G3" s="67"/>
      <c r="H3" s="6"/>
      <c r="I3" s="6"/>
      <c r="J3" s="5"/>
      <c r="K3" s="99"/>
      <c r="L3" s="7" t="s">
        <v>1</v>
      </c>
      <c r="M3" s="5"/>
      <c r="N3" s="8"/>
      <c r="O3" s="7"/>
      <c r="P3" s="8"/>
      <c r="Q3" s="66" t="s">
        <v>43</v>
      </c>
      <c r="R3" s="71"/>
      <c r="S3" s="66"/>
      <c r="T3" s="67"/>
      <c r="U3" s="71"/>
      <c r="V3" s="7" t="s">
        <v>44</v>
      </c>
      <c r="W3" s="5"/>
      <c r="X3" s="5"/>
      <c r="Y3" s="5"/>
      <c r="Z3" s="8"/>
      <c r="AA3" s="7" t="s">
        <v>10</v>
      </c>
      <c r="AB3" s="5"/>
      <c r="AC3" s="8"/>
      <c r="AD3" s="74" t="s">
        <v>2</v>
      </c>
      <c r="AE3" s="6"/>
      <c r="AF3" s="6"/>
      <c r="AG3" s="6"/>
      <c r="AH3" s="10"/>
      <c r="AI3" s="152" t="s">
        <v>42</v>
      </c>
      <c r="AJ3" s="158"/>
      <c r="AK3" s="5" t="s">
        <v>3</v>
      </c>
      <c r="AL3" s="5"/>
      <c r="AM3" s="5"/>
      <c r="AN3" s="9"/>
      <c r="AO3" s="7" t="s">
        <v>4</v>
      </c>
      <c r="AP3" s="5"/>
      <c r="AQ3" s="5"/>
      <c r="AR3" s="8"/>
      <c r="AS3" s="5" t="s">
        <v>5</v>
      </c>
      <c r="AT3" s="5"/>
      <c r="AU3" s="5"/>
      <c r="AV3" s="5"/>
      <c r="AW3" s="5"/>
      <c r="AX3" s="161" t="s">
        <v>59</v>
      </c>
      <c r="AY3" s="162"/>
      <c r="AZ3" s="162"/>
      <c r="BA3" s="163"/>
      <c r="BB3" s="7" t="s">
        <v>6</v>
      </c>
      <c r="BC3" s="5"/>
      <c r="BD3" s="5"/>
      <c r="BE3" s="8"/>
      <c r="BF3" s="66" t="s">
        <v>7</v>
      </c>
      <c r="BG3" s="67"/>
      <c r="BH3" s="67"/>
      <c r="BI3" s="71"/>
      <c r="BJ3" s="71"/>
      <c r="BK3" s="66" t="s">
        <v>9</v>
      </c>
      <c r="BL3" s="67"/>
      <c r="BM3" s="67"/>
      <c r="BN3" s="71"/>
      <c r="BO3" s="74" t="s">
        <v>8</v>
      </c>
      <c r="BP3" s="6"/>
      <c r="BQ3" s="5"/>
      <c r="BR3" s="5"/>
      <c r="BS3" s="8"/>
    </row>
    <row r="4" spans="1:71" ht="27" customHeight="1">
      <c r="A4" s="154"/>
      <c r="B4" s="155"/>
      <c r="C4" s="75" t="s">
        <v>11</v>
      </c>
      <c r="D4" s="75"/>
      <c r="E4" s="75"/>
      <c r="F4" s="75"/>
      <c r="G4" s="7" t="s">
        <v>12</v>
      </c>
      <c r="H4" s="5"/>
      <c r="I4" s="8"/>
      <c r="J4" s="164" t="s">
        <v>45</v>
      </c>
      <c r="K4" s="165"/>
      <c r="L4" s="11" t="s">
        <v>13</v>
      </c>
      <c r="M4" s="12"/>
      <c r="N4" s="95" t="s">
        <v>12</v>
      </c>
      <c r="O4" s="11"/>
      <c r="P4" s="15"/>
      <c r="Q4" s="34" t="s">
        <v>40</v>
      </c>
      <c r="R4" s="35"/>
      <c r="S4" s="78" t="s">
        <v>14</v>
      </c>
      <c r="T4" s="79"/>
      <c r="U4" s="127"/>
      <c r="V4" s="11" t="s">
        <v>13</v>
      </c>
      <c r="W4" s="12"/>
      <c r="X4" s="13" t="s">
        <v>14</v>
      </c>
      <c r="Y4" s="14"/>
      <c r="Z4" s="15"/>
      <c r="AA4" s="20" t="s">
        <v>56</v>
      </c>
      <c r="AB4" s="13" t="s">
        <v>12</v>
      </c>
      <c r="AC4" s="15"/>
      <c r="AD4" s="11" t="s">
        <v>15</v>
      </c>
      <c r="AE4" s="12"/>
      <c r="AF4" s="13" t="s">
        <v>16</v>
      </c>
      <c r="AG4" s="14"/>
      <c r="AH4" s="76"/>
      <c r="AI4" s="154"/>
      <c r="AJ4" s="159"/>
      <c r="AK4" s="77" t="s">
        <v>17</v>
      </c>
      <c r="AL4" s="13" t="s">
        <v>16</v>
      </c>
      <c r="AM4" s="14"/>
      <c r="AN4" s="12"/>
      <c r="AO4" s="16" t="s">
        <v>18</v>
      </c>
      <c r="AP4" s="17" t="s">
        <v>16</v>
      </c>
      <c r="AQ4" s="18"/>
      <c r="AR4" s="19"/>
      <c r="AS4" s="14" t="s">
        <v>13</v>
      </c>
      <c r="AT4" s="12"/>
      <c r="AU4" s="13" t="s">
        <v>19</v>
      </c>
      <c r="AV4" s="14"/>
      <c r="AW4" s="14"/>
      <c r="AX4" s="20" t="s">
        <v>18</v>
      </c>
      <c r="AY4" s="13" t="s">
        <v>19</v>
      </c>
      <c r="AZ4" s="14"/>
      <c r="BA4" s="15"/>
      <c r="BB4" s="20" t="s">
        <v>20</v>
      </c>
      <c r="BC4" s="13" t="s">
        <v>14</v>
      </c>
      <c r="BD4" s="14"/>
      <c r="BE4" s="15"/>
      <c r="BF4" s="78" t="s">
        <v>21</v>
      </c>
      <c r="BG4" s="79"/>
      <c r="BH4" s="147" t="s">
        <v>46</v>
      </c>
      <c r="BI4" s="148"/>
      <c r="BJ4" s="149"/>
      <c r="BK4" s="80" t="s">
        <v>22</v>
      </c>
      <c r="BL4" s="79"/>
      <c r="BM4" s="66" t="s">
        <v>23</v>
      </c>
      <c r="BN4" s="71"/>
      <c r="BO4" s="66" t="s">
        <v>21</v>
      </c>
      <c r="BP4" s="71"/>
      <c r="BQ4" s="14" t="s">
        <v>12</v>
      </c>
      <c r="BR4" s="14"/>
      <c r="BS4" s="76"/>
    </row>
    <row r="5" spans="1:71" ht="13.5" customHeight="1">
      <c r="A5" s="156"/>
      <c r="B5" s="157"/>
      <c r="C5" s="72" t="s">
        <v>47</v>
      </c>
      <c r="D5" s="23" t="s">
        <v>24</v>
      </c>
      <c r="E5" s="22" t="s">
        <v>25</v>
      </c>
      <c r="F5" s="21" t="s">
        <v>48</v>
      </c>
      <c r="G5" s="150" t="s">
        <v>49</v>
      </c>
      <c r="H5" s="151"/>
      <c r="I5" s="26" t="s">
        <v>48</v>
      </c>
      <c r="J5" s="94" t="s">
        <v>47</v>
      </c>
      <c r="K5" s="24" t="s">
        <v>48</v>
      </c>
      <c r="L5" s="16" t="s">
        <v>47</v>
      </c>
      <c r="M5" s="28" t="s">
        <v>48</v>
      </c>
      <c r="N5" s="96" t="s">
        <v>49</v>
      </c>
      <c r="O5" s="98"/>
      <c r="P5" s="26" t="s">
        <v>48</v>
      </c>
      <c r="Q5" s="68" t="s">
        <v>47</v>
      </c>
      <c r="R5" s="128" t="s">
        <v>48</v>
      </c>
      <c r="S5" s="100" t="s">
        <v>47</v>
      </c>
      <c r="T5" s="29"/>
      <c r="U5" s="26" t="s">
        <v>48</v>
      </c>
      <c r="V5" s="30" t="s">
        <v>47</v>
      </c>
      <c r="W5" s="16" t="s">
        <v>48</v>
      </c>
      <c r="X5" s="17" t="s">
        <v>49</v>
      </c>
      <c r="Y5" s="29"/>
      <c r="Z5" s="26" t="s">
        <v>48</v>
      </c>
      <c r="AA5" s="16" t="s">
        <v>57</v>
      </c>
      <c r="AB5" s="28" t="s">
        <v>47</v>
      </c>
      <c r="AC5" s="26" t="s">
        <v>48</v>
      </c>
      <c r="AD5" s="16" t="s">
        <v>47</v>
      </c>
      <c r="AE5" s="28" t="s">
        <v>48</v>
      </c>
      <c r="AF5" s="17" t="s">
        <v>49</v>
      </c>
      <c r="AG5" s="18"/>
      <c r="AH5" s="23" t="s">
        <v>48</v>
      </c>
      <c r="AI5" s="156"/>
      <c r="AJ5" s="160"/>
      <c r="AK5" s="25" t="s">
        <v>47</v>
      </c>
      <c r="AL5" s="17" t="s">
        <v>49</v>
      </c>
      <c r="AM5" s="29"/>
      <c r="AN5" s="28" t="s">
        <v>48</v>
      </c>
      <c r="AO5" s="31" t="s">
        <v>47</v>
      </c>
      <c r="AP5" s="32" t="s">
        <v>49</v>
      </c>
      <c r="AQ5" s="33"/>
      <c r="AR5" s="23" t="s">
        <v>48</v>
      </c>
      <c r="AS5" s="25" t="s">
        <v>47</v>
      </c>
      <c r="AT5" s="28" t="s">
        <v>48</v>
      </c>
      <c r="AU5" s="17" t="s">
        <v>49</v>
      </c>
      <c r="AV5" s="29"/>
      <c r="AW5" s="27" t="s">
        <v>48</v>
      </c>
      <c r="AX5" s="16" t="s">
        <v>47</v>
      </c>
      <c r="AY5" s="17" t="s">
        <v>49</v>
      </c>
      <c r="AZ5" s="29"/>
      <c r="BA5" s="26" t="s">
        <v>48</v>
      </c>
      <c r="BB5" s="16" t="s">
        <v>47</v>
      </c>
      <c r="BC5" s="17" t="s">
        <v>49</v>
      </c>
      <c r="BD5" s="29"/>
      <c r="BE5" s="26" t="s">
        <v>48</v>
      </c>
      <c r="BF5" s="16" t="s">
        <v>47</v>
      </c>
      <c r="BG5" s="27" t="s">
        <v>48</v>
      </c>
      <c r="BH5" s="34" t="s">
        <v>49</v>
      </c>
      <c r="BI5" s="35"/>
      <c r="BJ5" s="23" t="s">
        <v>48</v>
      </c>
      <c r="BK5" s="23" t="s">
        <v>26</v>
      </c>
      <c r="BL5" s="25" t="s">
        <v>27</v>
      </c>
      <c r="BM5" s="31" t="s">
        <v>26</v>
      </c>
      <c r="BN5" s="73" t="s">
        <v>27</v>
      </c>
      <c r="BO5" s="81" t="s">
        <v>47</v>
      </c>
      <c r="BP5" s="31" t="s">
        <v>48</v>
      </c>
      <c r="BQ5" s="17" t="s">
        <v>49</v>
      </c>
      <c r="BR5" s="18"/>
      <c r="BS5" s="23" t="s">
        <v>48</v>
      </c>
    </row>
    <row r="6" spans="1:71" ht="13.5" customHeight="1">
      <c r="A6" s="36"/>
      <c r="B6" s="37"/>
      <c r="C6" s="38"/>
      <c r="D6" s="39"/>
      <c r="E6" s="40"/>
      <c r="F6" s="41"/>
      <c r="G6" s="42"/>
      <c r="H6" s="43"/>
      <c r="I6" s="44"/>
      <c r="J6" s="49"/>
      <c r="K6" s="62"/>
      <c r="L6" s="52"/>
      <c r="M6" s="46"/>
      <c r="N6" s="59"/>
      <c r="O6" s="97"/>
      <c r="P6" s="58"/>
      <c r="Q6" s="39"/>
      <c r="R6" s="39"/>
      <c r="S6" s="42"/>
      <c r="T6" s="43"/>
      <c r="U6" s="48"/>
      <c r="V6" s="46"/>
      <c r="W6" s="46"/>
      <c r="X6" s="42"/>
      <c r="Y6" s="43"/>
      <c r="Z6" s="48"/>
      <c r="AA6" s="46"/>
      <c r="AB6" s="47"/>
      <c r="AC6" s="47"/>
      <c r="AD6" s="46"/>
      <c r="AE6" s="46"/>
      <c r="AF6" s="42"/>
      <c r="AG6" s="82"/>
      <c r="AH6" s="47"/>
      <c r="AI6" s="36"/>
      <c r="AJ6" s="37"/>
      <c r="AK6" s="83"/>
      <c r="AL6" s="42"/>
      <c r="AM6" s="43"/>
      <c r="AN6" s="47"/>
      <c r="AO6" s="41"/>
      <c r="AP6" s="42"/>
      <c r="AQ6" s="43"/>
      <c r="AR6" s="47"/>
      <c r="AS6" s="46"/>
      <c r="AT6" s="46"/>
      <c r="AU6" s="42"/>
      <c r="AV6" s="43"/>
      <c r="AW6" s="48"/>
      <c r="AX6" s="46"/>
      <c r="AY6" s="42"/>
      <c r="AZ6" s="43"/>
      <c r="BA6" s="44"/>
      <c r="BB6" s="46"/>
      <c r="BC6" s="42"/>
      <c r="BD6" s="43"/>
      <c r="BE6" s="44"/>
      <c r="BF6" s="46"/>
      <c r="BG6" s="46"/>
      <c r="BH6" s="42"/>
      <c r="BI6" s="43"/>
      <c r="BJ6" s="48"/>
      <c r="BK6" s="47"/>
      <c r="BL6" s="47"/>
      <c r="BM6" s="47"/>
      <c r="BN6" s="47"/>
      <c r="BO6" s="46"/>
      <c r="BP6" s="46"/>
      <c r="BQ6" s="49"/>
      <c r="BR6" s="82"/>
      <c r="BS6" s="45"/>
    </row>
    <row r="7" spans="1:71" ht="13.5" customHeight="1">
      <c r="A7" s="50" t="s">
        <v>28</v>
      </c>
      <c r="B7" s="51">
        <v>10</v>
      </c>
      <c r="C7" s="52">
        <f>D7+E7</f>
        <v>53532</v>
      </c>
      <c r="D7" s="39">
        <v>27237</v>
      </c>
      <c r="E7" s="40">
        <v>26295</v>
      </c>
      <c r="F7" s="53">
        <v>2190704</v>
      </c>
      <c r="G7" s="54">
        <v>34.5</v>
      </c>
      <c r="H7" s="55" t="s">
        <v>29</v>
      </c>
      <c r="I7" s="56">
        <v>31.6</v>
      </c>
      <c r="J7" s="57" t="s">
        <v>29</v>
      </c>
      <c r="K7" s="57" t="s">
        <v>29</v>
      </c>
      <c r="L7" s="39">
        <v>27274</v>
      </c>
      <c r="M7" s="39">
        <v>1161936</v>
      </c>
      <c r="N7" s="54">
        <v>17.600000000000001</v>
      </c>
      <c r="O7" s="55" t="s">
        <v>29</v>
      </c>
      <c r="P7" s="58">
        <v>16.8</v>
      </c>
      <c r="Q7" s="39">
        <v>6842</v>
      </c>
      <c r="R7" s="39">
        <v>233706</v>
      </c>
      <c r="S7" s="54">
        <v>127.8</v>
      </c>
      <c r="T7" s="55" t="s">
        <v>29</v>
      </c>
      <c r="U7" s="59">
        <v>106.7</v>
      </c>
      <c r="V7" s="57" t="s">
        <v>29</v>
      </c>
      <c r="W7" s="39">
        <v>97994</v>
      </c>
      <c r="X7" s="60" t="s">
        <v>29</v>
      </c>
      <c r="Y7" s="55" t="s">
        <v>29</v>
      </c>
      <c r="Z7" s="59">
        <v>44.7</v>
      </c>
      <c r="AA7" s="39">
        <v>26258</v>
      </c>
      <c r="AB7" s="58">
        <v>16.899999999999999</v>
      </c>
      <c r="AC7" s="58">
        <v>14.9</v>
      </c>
      <c r="AD7" s="39">
        <v>3309</v>
      </c>
      <c r="AE7" s="39">
        <v>115593</v>
      </c>
      <c r="AF7" s="54">
        <v>58.2</v>
      </c>
      <c r="AG7" s="61" t="s">
        <v>29</v>
      </c>
      <c r="AH7" s="58">
        <v>50.1</v>
      </c>
      <c r="AI7" s="50" t="s">
        <v>28</v>
      </c>
      <c r="AJ7" s="51">
        <v>10</v>
      </c>
      <c r="AK7" s="55" t="s">
        <v>29</v>
      </c>
      <c r="AL7" s="60" t="s">
        <v>29</v>
      </c>
      <c r="AM7" s="55" t="s">
        <v>29</v>
      </c>
      <c r="AN7" s="57" t="s">
        <v>29</v>
      </c>
      <c r="AO7" s="61" t="s">
        <v>29</v>
      </c>
      <c r="AP7" s="60" t="s">
        <v>29</v>
      </c>
      <c r="AQ7" s="55" t="s">
        <v>29</v>
      </c>
      <c r="AR7" s="57" t="s">
        <v>29</v>
      </c>
      <c r="AS7" s="57" t="s">
        <v>29</v>
      </c>
      <c r="AT7" s="57" t="s">
        <v>29</v>
      </c>
      <c r="AU7" s="60" t="s">
        <v>29</v>
      </c>
      <c r="AV7" s="55" t="s">
        <v>29</v>
      </c>
      <c r="AW7" s="61" t="s">
        <v>29</v>
      </c>
      <c r="AX7" s="57" t="s">
        <v>29</v>
      </c>
      <c r="AY7" s="60" t="s">
        <v>29</v>
      </c>
      <c r="AZ7" s="55" t="s">
        <v>29</v>
      </c>
      <c r="BA7" s="55" t="s">
        <v>29</v>
      </c>
      <c r="BB7" s="57" t="s">
        <v>29</v>
      </c>
      <c r="BC7" s="60" t="s">
        <v>29</v>
      </c>
      <c r="BD7" s="55" t="s">
        <v>29</v>
      </c>
      <c r="BE7" s="55" t="s">
        <v>29</v>
      </c>
      <c r="BF7" s="39">
        <v>12181</v>
      </c>
      <c r="BG7" s="39">
        <v>556750</v>
      </c>
      <c r="BH7" s="54">
        <v>7.9</v>
      </c>
      <c r="BI7" s="55" t="s">
        <v>29</v>
      </c>
      <c r="BJ7" s="59">
        <v>8</v>
      </c>
      <c r="BK7" s="58">
        <v>27.3</v>
      </c>
      <c r="BL7" s="58">
        <v>24</v>
      </c>
      <c r="BM7" s="58">
        <v>27.8</v>
      </c>
      <c r="BN7" s="58">
        <v>23.8</v>
      </c>
      <c r="BO7" s="39">
        <v>725</v>
      </c>
      <c r="BP7" s="39">
        <v>48528</v>
      </c>
      <c r="BQ7" s="62">
        <v>0.47</v>
      </c>
      <c r="BR7" s="61" t="s">
        <v>29</v>
      </c>
      <c r="BS7" s="63">
        <v>0.7</v>
      </c>
    </row>
    <row r="8" spans="1:71" ht="13.5" customHeight="1">
      <c r="A8" s="50"/>
      <c r="B8" s="51"/>
      <c r="C8" s="52"/>
      <c r="D8" s="39"/>
      <c r="E8" s="40"/>
      <c r="F8" s="53"/>
      <c r="G8" s="54"/>
      <c r="H8" s="55"/>
      <c r="I8" s="56"/>
      <c r="J8" s="57"/>
      <c r="K8" s="57"/>
      <c r="L8" s="39"/>
      <c r="M8" s="39"/>
      <c r="N8" s="54"/>
      <c r="O8" s="55"/>
      <c r="P8" s="58"/>
      <c r="Q8" s="39"/>
      <c r="R8" s="39"/>
      <c r="S8" s="54"/>
      <c r="T8" s="55"/>
      <c r="U8" s="59"/>
      <c r="V8" s="57"/>
      <c r="W8" s="39"/>
      <c r="X8" s="60"/>
      <c r="Y8" s="55"/>
      <c r="Z8" s="59"/>
      <c r="AA8" s="39"/>
      <c r="AB8" s="58"/>
      <c r="AC8" s="58"/>
      <c r="AD8" s="39"/>
      <c r="AE8" s="39"/>
      <c r="AF8" s="54"/>
      <c r="AG8" s="61"/>
      <c r="AH8" s="58"/>
      <c r="AI8" s="50"/>
      <c r="AJ8" s="51"/>
      <c r="AK8" s="40"/>
      <c r="AL8" s="54"/>
      <c r="AM8" s="55"/>
      <c r="AN8" s="58"/>
      <c r="AO8" s="53"/>
      <c r="AP8" s="54"/>
      <c r="AQ8" s="55"/>
      <c r="AR8" s="58"/>
      <c r="AS8" s="39"/>
      <c r="AT8" s="39"/>
      <c r="AU8" s="54"/>
      <c r="AV8" s="55"/>
      <c r="AW8" s="59"/>
      <c r="AX8" s="39"/>
      <c r="AY8" s="54"/>
      <c r="AZ8" s="55"/>
      <c r="BA8" s="56"/>
      <c r="BB8" s="39"/>
      <c r="BC8" s="54"/>
      <c r="BD8" s="55"/>
      <c r="BE8" s="56"/>
      <c r="BF8" s="39"/>
      <c r="BG8" s="39"/>
      <c r="BH8" s="54"/>
      <c r="BI8" s="55"/>
      <c r="BJ8" s="59"/>
      <c r="BK8" s="58"/>
      <c r="BL8" s="58"/>
      <c r="BM8" s="58"/>
      <c r="BN8" s="58"/>
      <c r="BO8" s="39"/>
      <c r="BP8" s="39"/>
      <c r="BQ8" s="62"/>
      <c r="BR8" s="61"/>
      <c r="BS8" s="63"/>
    </row>
    <row r="9" spans="1:71" ht="13.5" customHeight="1">
      <c r="A9" s="50"/>
      <c r="B9" s="51">
        <v>15</v>
      </c>
      <c r="C9" s="52">
        <f>D9+E9</f>
        <v>51929</v>
      </c>
      <c r="D9" s="39">
        <v>26512</v>
      </c>
      <c r="E9" s="40">
        <v>25417</v>
      </c>
      <c r="F9" s="53">
        <v>2115867</v>
      </c>
      <c r="G9" s="54">
        <v>32</v>
      </c>
      <c r="H9" s="55" t="s">
        <v>29</v>
      </c>
      <c r="I9" s="56">
        <v>29.4</v>
      </c>
      <c r="J9" s="57" t="s">
        <v>29</v>
      </c>
      <c r="K9" s="57" t="s">
        <v>29</v>
      </c>
      <c r="L9" s="39">
        <v>28588</v>
      </c>
      <c r="M9" s="39">
        <v>1186595</v>
      </c>
      <c r="N9" s="54">
        <v>17.7</v>
      </c>
      <c r="O9" s="55" t="s">
        <v>29</v>
      </c>
      <c r="P9" s="58">
        <v>16.5</v>
      </c>
      <c r="Q9" s="39">
        <v>4955</v>
      </c>
      <c r="R9" s="39">
        <v>190509</v>
      </c>
      <c r="S9" s="54">
        <v>95.4</v>
      </c>
      <c r="T9" s="55" t="s">
        <v>29</v>
      </c>
      <c r="U9" s="59">
        <v>90</v>
      </c>
      <c r="V9" s="57" t="s">
        <v>29</v>
      </c>
      <c r="W9" s="39">
        <v>81869</v>
      </c>
      <c r="X9" s="60" t="s">
        <v>29</v>
      </c>
      <c r="Y9" s="55" t="s">
        <v>29</v>
      </c>
      <c r="Z9" s="59">
        <v>38.700000000000003</v>
      </c>
      <c r="AA9" s="39">
        <v>23341</v>
      </c>
      <c r="AB9" s="58">
        <v>14.4</v>
      </c>
      <c r="AC9" s="58">
        <v>12.9</v>
      </c>
      <c r="AD9" s="39">
        <v>2790</v>
      </c>
      <c r="AE9" s="39">
        <v>102034</v>
      </c>
      <c r="AF9" s="54">
        <v>50.6</v>
      </c>
      <c r="AG9" s="61" t="s">
        <v>29</v>
      </c>
      <c r="AH9" s="58">
        <v>46</v>
      </c>
      <c r="AI9" s="50"/>
      <c r="AJ9" s="51">
        <v>15</v>
      </c>
      <c r="AK9" s="55" t="s">
        <v>29</v>
      </c>
      <c r="AL9" s="60" t="s">
        <v>29</v>
      </c>
      <c r="AM9" s="55" t="s">
        <v>29</v>
      </c>
      <c r="AN9" s="57" t="s">
        <v>29</v>
      </c>
      <c r="AO9" s="61" t="s">
        <v>29</v>
      </c>
      <c r="AP9" s="60" t="s">
        <v>29</v>
      </c>
      <c r="AQ9" s="55" t="s">
        <v>29</v>
      </c>
      <c r="AR9" s="57" t="s">
        <v>29</v>
      </c>
      <c r="AS9" s="57" t="s">
        <v>29</v>
      </c>
      <c r="AT9" s="57" t="s">
        <v>29</v>
      </c>
      <c r="AU9" s="60" t="s">
        <v>29</v>
      </c>
      <c r="AV9" s="55" t="s">
        <v>29</v>
      </c>
      <c r="AW9" s="61" t="s">
        <v>29</v>
      </c>
      <c r="AX9" s="57" t="s">
        <v>29</v>
      </c>
      <c r="AY9" s="60" t="s">
        <v>29</v>
      </c>
      <c r="AZ9" s="55" t="s">
        <v>29</v>
      </c>
      <c r="BA9" s="55" t="s">
        <v>29</v>
      </c>
      <c r="BB9" s="57" t="s">
        <v>29</v>
      </c>
      <c r="BC9" s="60" t="s">
        <v>29</v>
      </c>
      <c r="BD9" s="55" t="s">
        <v>29</v>
      </c>
      <c r="BE9" s="55" t="s">
        <v>29</v>
      </c>
      <c r="BF9" s="39">
        <v>13910</v>
      </c>
      <c r="BG9" s="39">
        <v>666575</v>
      </c>
      <c r="BH9" s="54">
        <v>8.6</v>
      </c>
      <c r="BI9" s="55" t="s">
        <v>29</v>
      </c>
      <c r="BJ9" s="59">
        <v>9.3000000000000007</v>
      </c>
      <c r="BK9" s="58">
        <v>28.5</v>
      </c>
      <c r="BL9" s="58">
        <v>24.8</v>
      </c>
      <c r="BM9" s="58">
        <v>29</v>
      </c>
      <c r="BN9" s="58">
        <v>24.6</v>
      </c>
      <c r="BO9" s="39">
        <v>729</v>
      </c>
      <c r="BP9" s="39">
        <v>48556</v>
      </c>
      <c r="BQ9" s="62">
        <v>0.45</v>
      </c>
      <c r="BR9" s="61" t="s">
        <v>29</v>
      </c>
      <c r="BS9" s="63">
        <v>0.68</v>
      </c>
    </row>
    <row r="10" spans="1:71" ht="13.5" customHeight="1">
      <c r="A10" s="50"/>
      <c r="B10" s="51"/>
      <c r="C10" s="52"/>
      <c r="D10" s="39"/>
      <c r="E10" s="40"/>
      <c r="F10" s="53"/>
      <c r="G10" s="54"/>
      <c r="H10" s="55"/>
      <c r="I10" s="56"/>
      <c r="J10" s="57"/>
      <c r="K10" s="57"/>
      <c r="L10" s="39"/>
      <c r="M10" s="39"/>
      <c r="N10" s="54"/>
      <c r="O10" s="55"/>
      <c r="P10" s="58"/>
      <c r="Q10" s="39"/>
      <c r="R10" s="39"/>
      <c r="S10" s="54"/>
      <c r="T10" s="55"/>
      <c r="U10" s="59"/>
      <c r="V10" s="57"/>
      <c r="W10" s="39"/>
      <c r="X10" s="60"/>
      <c r="Y10" s="55"/>
      <c r="Z10" s="59"/>
      <c r="AA10" s="39"/>
      <c r="AB10" s="58"/>
      <c r="AC10" s="58"/>
      <c r="AD10" s="39"/>
      <c r="AE10" s="39"/>
      <c r="AF10" s="54"/>
      <c r="AG10" s="61"/>
      <c r="AH10" s="58"/>
      <c r="AI10" s="50"/>
      <c r="AJ10" s="51"/>
      <c r="AK10" s="40"/>
      <c r="AL10" s="54"/>
      <c r="AM10" s="55"/>
      <c r="AN10" s="58"/>
      <c r="AO10" s="53"/>
      <c r="AP10" s="54"/>
      <c r="AQ10" s="55"/>
      <c r="AR10" s="58"/>
      <c r="AS10" s="39"/>
      <c r="AT10" s="39"/>
      <c r="AU10" s="54"/>
      <c r="AV10" s="55"/>
      <c r="AW10" s="59"/>
      <c r="AX10" s="39"/>
      <c r="AY10" s="54"/>
      <c r="AZ10" s="55"/>
      <c r="BA10" s="56"/>
      <c r="BB10" s="39"/>
      <c r="BC10" s="54"/>
      <c r="BD10" s="55"/>
      <c r="BE10" s="56"/>
      <c r="BF10" s="39"/>
      <c r="BG10" s="39"/>
      <c r="BH10" s="54"/>
      <c r="BI10" s="55"/>
      <c r="BJ10" s="59"/>
      <c r="BK10" s="58"/>
      <c r="BL10" s="58"/>
      <c r="BM10" s="58"/>
      <c r="BN10" s="58"/>
      <c r="BO10" s="39"/>
      <c r="BP10" s="39"/>
      <c r="BQ10" s="62"/>
      <c r="BR10" s="61"/>
      <c r="BS10" s="63"/>
    </row>
    <row r="11" spans="1:71" ht="13.5" customHeight="1">
      <c r="A11" s="50"/>
      <c r="B11" s="51">
        <v>20</v>
      </c>
      <c r="C11" s="60" t="s">
        <v>29</v>
      </c>
      <c r="D11" s="57" t="s">
        <v>29</v>
      </c>
      <c r="E11" s="55" t="s">
        <v>29</v>
      </c>
      <c r="F11" s="61" t="s">
        <v>29</v>
      </c>
      <c r="G11" s="60" t="s">
        <v>29</v>
      </c>
      <c r="H11" s="55" t="s">
        <v>29</v>
      </c>
      <c r="I11" s="55" t="s">
        <v>29</v>
      </c>
      <c r="J11" s="57" t="s">
        <v>29</v>
      </c>
      <c r="K11" s="57" t="s">
        <v>29</v>
      </c>
      <c r="L11" s="57" t="s">
        <v>29</v>
      </c>
      <c r="M11" s="57" t="s">
        <v>29</v>
      </c>
      <c r="N11" s="60" t="s">
        <v>29</v>
      </c>
      <c r="O11" s="55" t="s">
        <v>29</v>
      </c>
      <c r="P11" s="57" t="s">
        <v>29</v>
      </c>
      <c r="Q11" s="57" t="s">
        <v>58</v>
      </c>
      <c r="R11" s="57" t="s">
        <v>29</v>
      </c>
      <c r="S11" s="60" t="s">
        <v>29</v>
      </c>
      <c r="T11" s="55" t="s">
        <v>29</v>
      </c>
      <c r="U11" s="61" t="s">
        <v>29</v>
      </c>
      <c r="V11" s="57" t="s">
        <v>29</v>
      </c>
      <c r="W11" s="57" t="s">
        <v>29</v>
      </c>
      <c r="X11" s="60" t="s">
        <v>29</v>
      </c>
      <c r="Y11" s="55" t="s">
        <v>29</v>
      </c>
      <c r="Z11" s="61" t="s">
        <v>29</v>
      </c>
      <c r="AA11" s="57" t="s">
        <v>29</v>
      </c>
      <c r="AB11" s="57" t="s">
        <v>29</v>
      </c>
      <c r="AC11" s="57" t="s">
        <v>29</v>
      </c>
      <c r="AD11" s="57" t="s">
        <v>29</v>
      </c>
      <c r="AE11" s="57" t="s">
        <v>29</v>
      </c>
      <c r="AF11" s="60" t="s">
        <v>29</v>
      </c>
      <c r="AG11" s="61" t="s">
        <v>29</v>
      </c>
      <c r="AH11" s="57" t="s">
        <v>29</v>
      </c>
      <c r="AI11" s="50"/>
      <c r="AJ11" s="51">
        <v>20</v>
      </c>
      <c r="AK11" s="55" t="s">
        <v>50</v>
      </c>
      <c r="AL11" s="60" t="s">
        <v>29</v>
      </c>
      <c r="AM11" s="55" t="s">
        <v>29</v>
      </c>
      <c r="AN11" s="57" t="s">
        <v>29</v>
      </c>
      <c r="AO11" s="61" t="s">
        <v>29</v>
      </c>
      <c r="AP11" s="60" t="s">
        <v>29</v>
      </c>
      <c r="AQ11" s="55" t="s">
        <v>29</v>
      </c>
      <c r="AR11" s="57" t="s">
        <v>29</v>
      </c>
      <c r="AS11" s="57" t="s">
        <v>29</v>
      </c>
      <c r="AT11" s="57" t="s">
        <v>29</v>
      </c>
      <c r="AU11" s="60" t="s">
        <v>29</v>
      </c>
      <c r="AV11" s="55" t="s">
        <v>29</v>
      </c>
      <c r="AW11" s="61" t="s">
        <v>29</v>
      </c>
      <c r="AX11" s="57" t="s">
        <v>29</v>
      </c>
      <c r="AY11" s="60" t="s">
        <v>29</v>
      </c>
      <c r="AZ11" s="55" t="s">
        <v>29</v>
      </c>
      <c r="BA11" s="55" t="s">
        <v>29</v>
      </c>
      <c r="BB11" s="57" t="s">
        <v>29</v>
      </c>
      <c r="BC11" s="60" t="s">
        <v>29</v>
      </c>
      <c r="BD11" s="55" t="s">
        <v>29</v>
      </c>
      <c r="BE11" s="55" t="s">
        <v>29</v>
      </c>
      <c r="BF11" s="57" t="s">
        <v>29</v>
      </c>
      <c r="BG11" s="57" t="s">
        <v>29</v>
      </c>
      <c r="BH11" s="60" t="s">
        <v>29</v>
      </c>
      <c r="BI11" s="55" t="s">
        <v>29</v>
      </c>
      <c r="BJ11" s="61" t="s">
        <v>29</v>
      </c>
      <c r="BK11" s="57" t="s">
        <v>29</v>
      </c>
      <c r="BL11" s="57" t="s">
        <v>29</v>
      </c>
      <c r="BM11" s="57" t="s">
        <v>29</v>
      </c>
      <c r="BN11" s="57" t="s">
        <v>29</v>
      </c>
      <c r="BO11" s="57" t="s">
        <v>29</v>
      </c>
      <c r="BP11" s="57" t="s">
        <v>29</v>
      </c>
      <c r="BQ11" s="60" t="s">
        <v>29</v>
      </c>
      <c r="BR11" s="61" t="s">
        <v>29</v>
      </c>
      <c r="BS11" s="57" t="s">
        <v>29</v>
      </c>
    </row>
    <row r="12" spans="1:71" ht="13.5" customHeight="1">
      <c r="A12" s="50"/>
      <c r="B12" s="51"/>
      <c r="C12" s="52"/>
      <c r="D12" s="39"/>
      <c r="E12" s="40"/>
      <c r="F12" s="53"/>
      <c r="G12" s="54"/>
      <c r="H12" s="55"/>
      <c r="I12" s="56"/>
      <c r="J12" s="63"/>
      <c r="K12" s="63"/>
      <c r="L12" s="39"/>
      <c r="M12" s="39"/>
      <c r="N12" s="54"/>
      <c r="O12" s="55"/>
      <c r="P12" s="58"/>
      <c r="Q12" s="39"/>
      <c r="R12" s="39"/>
      <c r="S12" s="54"/>
      <c r="T12" s="55"/>
      <c r="U12" s="59"/>
      <c r="V12" s="39"/>
      <c r="W12" s="39"/>
      <c r="X12" s="52"/>
      <c r="Y12" s="55"/>
      <c r="Z12" s="59"/>
      <c r="AA12" s="39"/>
      <c r="AB12" s="58"/>
      <c r="AC12" s="58"/>
      <c r="AD12" s="39"/>
      <c r="AE12" s="39"/>
      <c r="AF12" s="54"/>
      <c r="AG12" s="61"/>
      <c r="AH12" s="58"/>
      <c r="AI12" s="50"/>
      <c r="AJ12" s="51"/>
      <c r="AK12" s="40"/>
      <c r="AL12" s="54"/>
      <c r="AM12" s="55"/>
      <c r="AN12" s="58"/>
      <c r="AO12" s="53"/>
      <c r="AP12" s="54"/>
      <c r="AQ12" s="55"/>
      <c r="AR12" s="58"/>
      <c r="AS12" s="39"/>
      <c r="AT12" s="39"/>
      <c r="AU12" s="54"/>
      <c r="AV12" s="55"/>
      <c r="AW12" s="59"/>
      <c r="AX12" s="39"/>
      <c r="AY12" s="54"/>
      <c r="AZ12" s="55"/>
      <c r="BA12" s="56"/>
      <c r="BB12" s="39"/>
      <c r="BC12" s="54"/>
      <c r="BD12" s="55"/>
      <c r="BE12" s="56"/>
      <c r="BF12" s="39"/>
      <c r="BG12" s="39"/>
      <c r="BH12" s="54"/>
      <c r="BI12" s="55"/>
      <c r="BJ12" s="59"/>
      <c r="BK12" s="58"/>
      <c r="BL12" s="58"/>
      <c r="BM12" s="58"/>
      <c r="BN12" s="58"/>
      <c r="BO12" s="39"/>
      <c r="BP12" s="39"/>
      <c r="BQ12" s="62"/>
      <c r="BR12" s="61"/>
      <c r="BS12" s="63"/>
    </row>
    <row r="13" spans="1:71" ht="13.5" customHeight="1">
      <c r="A13" s="50"/>
      <c r="B13" s="51">
        <v>25</v>
      </c>
      <c r="C13" s="52">
        <f>D13+E13</f>
        <v>59723</v>
      </c>
      <c r="D13" s="39">
        <v>30639</v>
      </c>
      <c r="E13" s="40">
        <v>29084</v>
      </c>
      <c r="F13" s="53">
        <v>2337507</v>
      </c>
      <c r="G13" s="54">
        <v>29.3</v>
      </c>
      <c r="H13" s="55">
        <v>7</v>
      </c>
      <c r="I13" s="56">
        <v>28.1</v>
      </c>
      <c r="J13" s="63">
        <v>4.0199999999999996</v>
      </c>
      <c r="K13" s="63">
        <v>3.65</v>
      </c>
      <c r="L13" s="39">
        <v>24867</v>
      </c>
      <c r="M13" s="39">
        <v>904876</v>
      </c>
      <c r="N13" s="54">
        <v>12.2</v>
      </c>
      <c r="O13" s="55">
        <v>9</v>
      </c>
      <c r="P13" s="58">
        <v>10.9</v>
      </c>
      <c r="Q13" s="39">
        <v>4147</v>
      </c>
      <c r="R13" s="39">
        <v>140515</v>
      </c>
      <c r="S13" s="54">
        <v>69.400000000000006</v>
      </c>
      <c r="T13" s="55">
        <f>(8)</f>
        <v>8</v>
      </c>
      <c r="U13" s="59">
        <v>60.1</v>
      </c>
      <c r="V13" s="57" t="s">
        <v>29</v>
      </c>
      <c r="W13" s="39">
        <v>64142</v>
      </c>
      <c r="X13" s="60" t="s">
        <v>29</v>
      </c>
      <c r="Y13" s="55" t="s">
        <v>29</v>
      </c>
      <c r="Z13" s="61" t="s">
        <v>29</v>
      </c>
      <c r="AA13" s="39">
        <f>C13-L13</f>
        <v>34856</v>
      </c>
      <c r="AB13" s="58">
        <v>17.100000000000001</v>
      </c>
      <c r="AC13" s="58">
        <v>17.2</v>
      </c>
      <c r="AD13" s="39">
        <f>AK13+AO13</f>
        <v>5236</v>
      </c>
      <c r="AE13" s="39">
        <v>216974</v>
      </c>
      <c r="AF13" s="54">
        <v>87.6</v>
      </c>
      <c r="AG13" s="61" t="s">
        <v>29</v>
      </c>
      <c r="AH13" s="58">
        <v>84.9</v>
      </c>
      <c r="AI13" s="50"/>
      <c r="AJ13" s="51">
        <v>25</v>
      </c>
      <c r="AK13" s="40">
        <v>3192</v>
      </c>
      <c r="AL13" s="54">
        <v>49.1</v>
      </c>
      <c r="AM13" s="55" t="s">
        <v>29</v>
      </c>
      <c r="AN13" s="58">
        <v>41.7</v>
      </c>
      <c r="AO13" s="53">
        <v>2044</v>
      </c>
      <c r="AP13" s="54">
        <v>31.5</v>
      </c>
      <c r="AQ13" s="55" t="s">
        <v>29</v>
      </c>
      <c r="AR13" s="58">
        <v>43.2</v>
      </c>
      <c r="AS13" s="57" t="s">
        <v>29</v>
      </c>
      <c r="AT13" s="39">
        <v>108843</v>
      </c>
      <c r="AU13" s="60" t="s">
        <v>29</v>
      </c>
      <c r="AV13" s="55" t="s">
        <v>29</v>
      </c>
      <c r="AW13" s="61" t="s">
        <v>29</v>
      </c>
      <c r="AX13" s="57" t="s">
        <v>29</v>
      </c>
      <c r="AY13" s="60" t="s">
        <v>29</v>
      </c>
      <c r="AZ13" s="55" t="s">
        <v>29</v>
      </c>
      <c r="BA13" s="55" t="s">
        <v>29</v>
      </c>
      <c r="BB13" s="57" t="s">
        <v>29</v>
      </c>
      <c r="BC13" s="60" t="s">
        <v>29</v>
      </c>
      <c r="BD13" s="55" t="s">
        <v>29</v>
      </c>
      <c r="BE13" s="55" t="s">
        <v>29</v>
      </c>
      <c r="BF13" s="39">
        <v>15704</v>
      </c>
      <c r="BG13" s="39">
        <v>715081</v>
      </c>
      <c r="BH13" s="54">
        <v>7.7</v>
      </c>
      <c r="BI13" s="55" t="s">
        <v>29</v>
      </c>
      <c r="BJ13" s="59">
        <v>8.6</v>
      </c>
      <c r="BK13" s="58">
        <v>25.4</v>
      </c>
      <c r="BL13" s="58">
        <v>21.7</v>
      </c>
      <c r="BM13" s="58">
        <v>25.9</v>
      </c>
      <c r="BN13" s="58">
        <v>23</v>
      </c>
      <c r="BO13" s="39">
        <v>1230</v>
      </c>
      <c r="BP13" s="39">
        <v>83689</v>
      </c>
      <c r="BQ13" s="62">
        <v>0.64</v>
      </c>
      <c r="BR13" s="61" t="s">
        <v>29</v>
      </c>
      <c r="BS13" s="63">
        <v>1.01</v>
      </c>
    </row>
    <row r="14" spans="1:71" ht="13.5" customHeight="1">
      <c r="A14" s="50"/>
      <c r="B14" s="51"/>
      <c r="C14" s="52"/>
      <c r="D14" s="39"/>
      <c r="E14" s="40"/>
      <c r="F14" s="53"/>
      <c r="G14" s="54"/>
      <c r="H14" s="55"/>
      <c r="I14" s="56"/>
      <c r="J14" s="63"/>
      <c r="K14" s="63"/>
      <c r="L14" s="39"/>
      <c r="M14" s="39"/>
      <c r="N14" s="54"/>
      <c r="O14" s="55"/>
      <c r="P14" s="58"/>
      <c r="Q14" s="39"/>
      <c r="R14" s="39"/>
      <c r="S14" s="54"/>
      <c r="T14" s="55"/>
      <c r="U14" s="59"/>
      <c r="V14" s="39"/>
      <c r="W14" s="39"/>
      <c r="X14" s="54"/>
      <c r="Y14" s="55"/>
      <c r="Z14" s="59"/>
      <c r="AA14" s="39"/>
      <c r="AB14" s="58"/>
      <c r="AC14" s="58"/>
      <c r="AD14" s="39"/>
      <c r="AE14" s="39"/>
      <c r="AF14" s="54"/>
      <c r="AG14" s="61"/>
      <c r="AH14" s="58"/>
      <c r="AI14" s="50"/>
      <c r="AJ14" s="51"/>
      <c r="AK14" s="40"/>
      <c r="AL14" s="54"/>
      <c r="AM14" s="55"/>
      <c r="AN14" s="58"/>
      <c r="AO14" s="53"/>
      <c r="AP14" s="54"/>
      <c r="AQ14" s="55"/>
      <c r="AR14" s="58"/>
      <c r="AS14" s="39"/>
      <c r="AT14" s="39"/>
      <c r="AU14" s="54"/>
      <c r="AV14" s="55"/>
      <c r="AW14" s="59"/>
      <c r="AX14" s="39"/>
      <c r="AY14" s="54"/>
      <c r="AZ14" s="55"/>
      <c r="BA14" s="56"/>
      <c r="BB14" s="39"/>
      <c r="BC14" s="54"/>
      <c r="BD14" s="55"/>
      <c r="BE14" s="56"/>
      <c r="BF14" s="39"/>
      <c r="BG14" s="39"/>
      <c r="BH14" s="54"/>
      <c r="BI14" s="55"/>
      <c r="BJ14" s="59"/>
      <c r="BK14" s="58"/>
      <c r="BL14" s="58"/>
      <c r="BM14" s="58"/>
      <c r="BN14" s="58"/>
      <c r="BO14" s="39"/>
      <c r="BP14" s="39"/>
      <c r="BQ14" s="62"/>
      <c r="BR14" s="61"/>
      <c r="BS14" s="63"/>
    </row>
    <row r="15" spans="1:71" ht="13.5" customHeight="1">
      <c r="A15" s="50"/>
      <c r="B15" s="51">
        <v>30</v>
      </c>
      <c r="C15" s="52">
        <f>D15+E15</f>
        <v>44592</v>
      </c>
      <c r="D15" s="39">
        <v>22723</v>
      </c>
      <c r="E15" s="40">
        <v>21869</v>
      </c>
      <c r="F15" s="53">
        <v>1730692</v>
      </c>
      <c r="G15" s="54">
        <v>21.6</v>
      </c>
      <c r="H15" s="55">
        <f>(12)</f>
        <v>12</v>
      </c>
      <c r="I15" s="56">
        <v>19.399999999999999</v>
      </c>
      <c r="J15" s="63">
        <v>2.87</v>
      </c>
      <c r="K15" s="63">
        <v>2.37</v>
      </c>
      <c r="L15" s="39">
        <v>18732</v>
      </c>
      <c r="M15" s="39">
        <v>693523</v>
      </c>
      <c r="N15" s="54">
        <v>9.1</v>
      </c>
      <c r="O15" s="55">
        <v>2</v>
      </c>
      <c r="P15" s="58">
        <v>7.8</v>
      </c>
      <c r="Q15" s="39">
        <v>2099</v>
      </c>
      <c r="R15" s="39">
        <v>68801</v>
      </c>
      <c r="S15" s="54">
        <v>47.1</v>
      </c>
      <c r="T15" s="55">
        <f>(13)</f>
        <v>13</v>
      </c>
      <c r="U15" s="59">
        <v>39.799999999999997</v>
      </c>
      <c r="V15" s="39">
        <v>1278</v>
      </c>
      <c r="W15" s="39">
        <v>38646</v>
      </c>
      <c r="X15" s="54">
        <v>28.7</v>
      </c>
      <c r="Y15" s="55" t="s">
        <v>29</v>
      </c>
      <c r="Z15" s="59">
        <v>22.3</v>
      </c>
      <c r="AA15" s="39">
        <f>C15-L15</f>
        <v>25860</v>
      </c>
      <c r="AB15" s="58">
        <v>12.5</v>
      </c>
      <c r="AC15" s="58">
        <v>11.6</v>
      </c>
      <c r="AD15" s="39">
        <f>AK15+AO15</f>
        <v>4081</v>
      </c>
      <c r="AE15" s="39">
        <v>183265</v>
      </c>
      <c r="AF15" s="54">
        <v>83.8</v>
      </c>
      <c r="AG15" s="61" t="s">
        <v>29</v>
      </c>
      <c r="AH15" s="58">
        <v>95.8</v>
      </c>
      <c r="AI15" s="50"/>
      <c r="AJ15" s="51">
        <v>30</v>
      </c>
      <c r="AK15" s="40">
        <v>2268</v>
      </c>
      <c r="AL15" s="54">
        <v>46.6</v>
      </c>
      <c r="AM15" s="55" t="s">
        <v>29</v>
      </c>
      <c r="AN15" s="58">
        <v>44.5</v>
      </c>
      <c r="AO15" s="53">
        <v>1813</v>
      </c>
      <c r="AP15" s="54">
        <v>37.200000000000003</v>
      </c>
      <c r="AQ15" s="55" t="s">
        <v>29</v>
      </c>
      <c r="AR15" s="58">
        <v>51.3</v>
      </c>
      <c r="AS15" s="39">
        <f>AX15+BB15</f>
        <v>2401</v>
      </c>
      <c r="AT15" s="39">
        <v>75918</v>
      </c>
      <c r="AU15" s="54">
        <v>53.8</v>
      </c>
      <c r="AV15" s="55" t="s">
        <v>29</v>
      </c>
      <c r="AW15" s="59">
        <v>43.9</v>
      </c>
      <c r="AX15" s="39">
        <v>1644</v>
      </c>
      <c r="AY15" s="54">
        <v>36.9</v>
      </c>
      <c r="AZ15" s="55" t="s">
        <v>29</v>
      </c>
      <c r="BA15" s="56">
        <v>30.8</v>
      </c>
      <c r="BB15" s="39">
        <v>757</v>
      </c>
      <c r="BC15" s="54">
        <v>17</v>
      </c>
      <c r="BD15" s="55" t="s">
        <v>29</v>
      </c>
      <c r="BE15" s="56">
        <v>13.1</v>
      </c>
      <c r="BF15" s="39">
        <v>14684</v>
      </c>
      <c r="BG15" s="39">
        <v>714861</v>
      </c>
      <c r="BH15" s="54">
        <v>7.1</v>
      </c>
      <c r="BI15" s="55">
        <f>(45)</f>
        <v>45</v>
      </c>
      <c r="BJ15" s="59">
        <v>8</v>
      </c>
      <c r="BK15" s="58">
        <v>26.1</v>
      </c>
      <c r="BL15" s="58">
        <v>23.9</v>
      </c>
      <c r="BM15" s="58">
        <v>26.6</v>
      </c>
      <c r="BN15" s="58">
        <v>23.8</v>
      </c>
      <c r="BO15" s="39">
        <v>1046</v>
      </c>
      <c r="BP15" s="39">
        <v>75267</v>
      </c>
      <c r="BQ15" s="62">
        <v>0.51</v>
      </c>
      <c r="BR15" s="61">
        <f>(46)</f>
        <v>46</v>
      </c>
      <c r="BS15" s="63">
        <v>0.84</v>
      </c>
    </row>
    <row r="16" spans="1:71" ht="13.5" customHeight="1">
      <c r="A16" s="50"/>
      <c r="B16" s="51"/>
      <c r="C16" s="52"/>
      <c r="D16" s="39"/>
      <c r="E16" s="40"/>
      <c r="F16" s="53"/>
      <c r="G16" s="54"/>
      <c r="H16" s="55"/>
      <c r="I16" s="56"/>
      <c r="J16" s="63"/>
      <c r="K16" s="63"/>
      <c r="L16" s="39"/>
      <c r="M16" s="39"/>
      <c r="N16" s="54"/>
      <c r="O16" s="55"/>
      <c r="P16" s="58"/>
      <c r="Q16" s="39"/>
      <c r="R16" s="39"/>
      <c r="S16" s="54"/>
      <c r="T16" s="55"/>
      <c r="U16" s="59"/>
      <c r="V16" s="39"/>
      <c r="W16" s="39"/>
      <c r="X16" s="54"/>
      <c r="Y16" s="55"/>
      <c r="Z16" s="59"/>
      <c r="AA16" s="39"/>
      <c r="AB16" s="58"/>
      <c r="AC16" s="58"/>
      <c r="AD16" s="39"/>
      <c r="AE16" s="39"/>
      <c r="AF16" s="54"/>
      <c r="AG16" s="61"/>
      <c r="AH16" s="58"/>
      <c r="AI16" s="50"/>
      <c r="AJ16" s="51"/>
      <c r="AK16" s="40"/>
      <c r="AL16" s="54"/>
      <c r="AM16" s="55"/>
      <c r="AN16" s="58"/>
      <c r="AO16" s="53"/>
      <c r="AP16" s="54"/>
      <c r="AQ16" s="55"/>
      <c r="AR16" s="58"/>
      <c r="AS16" s="39"/>
      <c r="AT16" s="39"/>
      <c r="AU16" s="54"/>
      <c r="AV16" s="55"/>
      <c r="AW16" s="59"/>
      <c r="AX16" s="39"/>
      <c r="AY16" s="54"/>
      <c r="AZ16" s="55"/>
      <c r="BA16" s="56"/>
      <c r="BB16" s="39"/>
      <c r="BC16" s="54"/>
      <c r="BD16" s="55"/>
      <c r="BE16" s="56"/>
      <c r="BF16" s="39"/>
      <c r="BG16" s="39"/>
      <c r="BH16" s="54"/>
      <c r="BI16" s="55"/>
      <c r="BJ16" s="59"/>
      <c r="BK16" s="58"/>
      <c r="BL16" s="58"/>
      <c r="BM16" s="58"/>
      <c r="BN16" s="58"/>
      <c r="BO16" s="39"/>
      <c r="BP16" s="39"/>
      <c r="BQ16" s="62"/>
      <c r="BR16" s="61"/>
      <c r="BS16" s="63"/>
    </row>
    <row r="17" spans="1:71" ht="13.5" customHeight="1">
      <c r="A17" s="50"/>
      <c r="B17" s="51">
        <v>35</v>
      </c>
      <c r="C17" s="52">
        <f>D17+E17</f>
        <v>35664</v>
      </c>
      <c r="D17" s="39">
        <v>18201</v>
      </c>
      <c r="E17" s="40">
        <v>17463</v>
      </c>
      <c r="F17" s="53">
        <v>1606041</v>
      </c>
      <c r="G17" s="54">
        <v>17.399999999999999</v>
      </c>
      <c r="H17" s="55">
        <f>(15)</f>
        <v>15</v>
      </c>
      <c r="I17" s="56">
        <v>17.2</v>
      </c>
      <c r="J17" s="63">
        <v>2.31</v>
      </c>
      <c r="K17" s="63">
        <v>2</v>
      </c>
      <c r="L17" s="39">
        <v>17709</v>
      </c>
      <c r="M17" s="39">
        <v>706599</v>
      </c>
      <c r="N17" s="54">
        <v>8.6999999999999993</v>
      </c>
      <c r="O17" s="55">
        <v>12</v>
      </c>
      <c r="P17" s="58">
        <v>7.6</v>
      </c>
      <c r="Q17" s="39">
        <v>1473</v>
      </c>
      <c r="R17" s="39">
        <v>49293</v>
      </c>
      <c r="S17" s="54">
        <v>41.3</v>
      </c>
      <c r="T17" s="55">
        <f>(4)</f>
        <v>4</v>
      </c>
      <c r="U17" s="59">
        <v>30.7</v>
      </c>
      <c r="V17" s="39">
        <v>937</v>
      </c>
      <c r="W17" s="39">
        <v>27362</v>
      </c>
      <c r="X17" s="54">
        <v>26.3</v>
      </c>
      <c r="Y17" s="55" t="s">
        <v>29</v>
      </c>
      <c r="Z17" s="59">
        <v>17</v>
      </c>
      <c r="AA17" s="39">
        <f>C17-L17</f>
        <v>17955</v>
      </c>
      <c r="AB17" s="58">
        <v>9.3000000000000007</v>
      </c>
      <c r="AC17" s="58">
        <v>9.6</v>
      </c>
      <c r="AD17" s="39">
        <f>AK17+AO17</f>
        <v>3586</v>
      </c>
      <c r="AE17" s="39">
        <v>179281</v>
      </c>
      <c r="AF17" s="54">
        <v>91.4</v>
      </c>
      <c r="AG17" s="61" t="s">
        <v>29</v>
      </c>
      <c r="AH17" s="58">
        <v>100.4</v>
      </c>
      <c r="AI17" s="50"/>
      <c r="AJ17" s="51">
        <v>35</v>
      </c>
      <c r="AK17" s="40">
        <v>2109</v>
      </c>
      <c r="AL17" s="54">
        <v>53.7</v>
      </c>
      <c r="AM17" s="55" t="s">
        <v>29</v>
      </c>
      <c r="AN17" s="58">
        <v>52.3</v>
      </c>
      <c r="AO17" s="53">
        <v>1477</v>
      </c>
      <c r="AP17" s="54">
        <v>37.6</v>
      </c>
      <c r="AQ17" s="55" t="s">
        <v>29</v>
      </c>
      <c r="AR17" s="58">
        <v>48.1</v>
      </c>
      <c r="AS17" s="39">
        <f>AX17+BB17</f>
        <v>1903</v>
      </c>
      <c r="AT17" s="39">
        <v>66552</v>
      </c>
      <c r="AU17" s="54">
        <v>53.4</v>
      </c>
      <c r="AV17" s="55" t="s">
        <v>29</v>
      </c>
      <c r="AW17" s="59">
        <v>41.4</v>
      </c>
      <c r="AX17" s="39">
        <v>1333</v>
      </c>
      <c r="AY17" s="54">
        <v>37.4</v>
      </c>
      <c r="AZ17" s="55" t="s">
        <v>29</v>
      </c>
      <c r="BA17" s="56">
        <v>30.8</v>
      </c>
      <c r="BB17" s="39">
        <v>570</v>
      </c>
      <c r="BC17" s="54">
        <v>16</v>
      </c>
      <c r="BD17" s="55" t="s">
        <v>29</v>
      </c>
      <c r="BE17" s="56">
        <v>10.6</v>
      </c>
      <c r="BF17" s="39">
        <v>16326</v>
      </c>
      <c r="BG17" s="39">
        <v>866115</v>
      </c>
      <c r="BH17" s="54">
        <v>8</v>
      </c>
      <c r="BI17" s="55">
        <f>(32)</f>
        <v>32</v>
      </c>
      <c r="BJ17" s="59">
        <v>9.3000000000000007</v>
      </c>
      <c r="BK17" s="58">
        <v>26.8</v>
      </c>
      <c r="BL17" s="58">
        <v>24.4</v>
      </c>
      <c r="BM17" s="58">
        <v>27.2</v>
      </c>
      <c r="BN17" s="58">
        <v>24.4</v>
      </c>
      <c r="BO17" s="39">
        <v>996</v>
      </c>
      <c r="BP17" s="39">
        <v>69410</v>
      </c>
      <c r="BQ17" s="62">
        <v>0.49</v>
      </c>
      <c r="BR17" s="61">
        <f>(43)</f>
        <v>43</v>
      </c>
      <c r="BS17" s="63">
        <v>0.74</v>
      </c>
    </row>
    <row r="18" spans="1:71" ht="13.5" customHeight="1">
      <c r="A18" s="50"/>
      <c r="B18" s="51"/>
      <c r="C18" s="52"/>
      <c r="D18" s="39"/>
      <c r="E18" s="40"/>
      <c r="F18" s="53"/>
      <c r="G18" s="54"/>
      <c r="H18" s="55"/>
      <c r="I18" s="56"/>
      <c r="J18" s="63"/>
      <c r="K18" s="63"/>
      <c r="L18" s="39"/>
      <c r="M18" s="39"/>
      <c r="N18" s="54"/>
      <c r="O18" s="55"/>
      <c r="P18" s="58"/>
      <c r="Q18" s="39"/>
      <c r="R18" s="39"/>
      <c r="S18" s="54"/>
      <c r="T18" s="55"/>
      <c r="U18" s="59"/>
      <c r="V18" s="39"/>
      <c r="W18" s="39"/>
      <c r="X18" s="54"/>
      <c r="Y18" s="55"/>
      <c r="Z18" s="59"/>
      <c r="AA18" s="39"/>
      <c r="AB18" s="58"/>
      <c r="AC18" s="58"/>
      <c r="AD18" s="39"/>
      <c r="AE18" s="39"/>
      <c r="AF18" s="54"/>
      <c r="AG18" s="61"/>
      <c r="AH18" s="58"/>
      <c r="AI18" s="50"/>
      <c r="AJ18" s="51"/>
      <c r="AK18" s="40"/>
      <c r="AL18" s="54"/>
      <c r="AM18" s="55"/>
      <c r="AN18" s="58"/>
      <c r="AO18" s="53"/>
      <c r="AP18" s="54"/>
      <c r="AQ18" s="55"/>
      <c r="AR18" s="58"/>
      <c r="AS18" s="39"/>
      <c r="AT18" s="39"/>
      <c r="AU18" s="54"/>
      <c r="AV18" s="55"/>
      <c r="AW18" s="59"/>
      <c r="AX18" s="39"/>
      <c r="AY18" s="54"/>
      <c r="AZ18" s="55"/>
      <c r="BA18" s="56"/>
      <c r="BB18" s="39"/>
      <c r="BC18" s="54"/>
      <c r="BD18" s="55"/>
      <c r="BE18" s="56"/>
      <c r="BF18" s="39"/>
      <c r="BG18" s="39"/>
      <c r="BH18" s="54"/>
      <c r="BI18" s="55"/>
      <c r="BJ18" s="59"/>
      <c r="BK18" s="58"/>
      <c r="BL18" s="58"/>
      <c r="BM18" s="58"/>
      <c r="BN18" s="58"/>
      <c r="BO18" s="39"/>
      <c r="BP18" s="39"/>
      <c r="BQ18" s="62"/>
      <c r="BR18" s="61"/>
      <c r="BS18" s="63"/>
    </row>
    <row r="19" spans="1:71" ht="13.5" customHeight="1">
      <c r="A19" s="50"/>
      <c r="B19" s="51">
        <v>40</v>
      </c>
      <c r="C19" s="52">
        <f>D19+E19</f>
        <v>35460</v>
      </c>
      <c r="D19" s="39">
        <v>18090</v>
      </c>
      <c r="E19" s="40">
        <v>17370</v>
      </c>
      <c r="F19" s="53">
        <v>1823697</v>
      </c>
      <c r="G19" s="54">
        <v>17.2</v>
      </c>
      <c r="H19" s="55">
        <f>(20)</f>
        <v>20</v>
      </c>
      <c r="I19" s="56">
        <v>18.600000000000001</v>
      </c>
      <c r="J19" s="63">
        <v>2.35</v>
      </c>
      <c r="K19" s="63">
        <v>2.14</v>
      </c>
      <c r="L19" s="39">
        <v>17042</v>
      </c>
      <c r="M19" s="39">
        <v>700438</v>
      </c>
      <c r="N19" s="54">
        <v>8.3000000000000007</v>
      </c>
      <c r="O19" s="55">
        <v>20</v>
      </c>
      <c r="P19" s="58">
        <v>7.1</v>
      </c>
      <c r="Q19" s="39">
        <v>866</v>
      </c>
      <c r="R19" s="39">
        <v>33742</v>
      </c>
      <c r="S19" s="54">
        <v>24.4</v>
      </c>
      <c r="T19" s="55">
        <f>(5)</f>
        <v>5</v>
      </c>
      <c r="U19" s="59">
        <v>18.5</v>
      </c>
      <c r="V19" s="39">
        <v>545</v>
      </c>
      <c r="W19" s="39">
        <v>21260</v>
      </c>
      <c r="X19" s="54">
        <v>15.4</v>
      </c>
      <c r="Y19" s="55" t="s">
        <v>29</v>
      </c>
      <c r="Z19" s="59">
        <v>11.7</v>
      </c>
      <c r="AA19" s="39">
        <f>C19-L19</f>
        <v>18418</v>
      </c>
      <c r="AB19" s="58">
        <v>9</v>
      </c>
      <c r="AC19" s="58">
        <v>11.4</v>
      </c>
      <c r="AD19" s="39">
        <f>AK19+AO19</f>
        <v>2955</v>
      </c>
      <c r="AE19" s="39">
        <v>161617</v>
      </c>
      <c r="AF19" s="54">
        <v>76.900000000000006</v>
      </c>
      <c r="AG19" s="61">
        <f>(29)</f>
        <v>29</v>
      </c>
      <c r="AH19" s="58">
        <v>81.400000000000006</v>
      </c>
      <c r="AI19" s="50"/>
      <c r="AJ19" s="51">
        <v>40</v>
      </c>
      <c r="AK19" s="40">
        <v>1802</v>
      </c>
      <c r="AL19" s="54">
        <v>46.9</v>
      </c>
      <c r="AM19" s="55" t="s">
        <v>29</v>
      </c>
      <c r="AN19" s="58">
        <v>47.6</v>
      </c>
      <c r="AO19" s="53">
        <v>1153</v>
      </c>
      <c r="AP19" s="54">
        <v>30</v>
      </c>
      <c r="AQ19" s="55" t="s">
        <v>29</v>
      </c>
      <c r="AR19" s="58">
        <v>33.799999999999997</v>
      </c>
      <c r="AS19" s="39">
        <f>AX19+BB19</f>
        <v>1230</v>
      </c>
      <c r="AT19" s="39">
        <v>54904</v>
      </c>
      <c r="AU19" s="54">
        <v>34.700000000000003</v>
      </c>
      <c r="AV19" s="55" t="s">
        <v>29</v>
      </c>
      <c r="AW19" s="59">
        <v>30.1</v>
      </c>
      <c r="AX19" s="39">
        <v>876</v>
      </c>
      <c r="AY19" s="54">
        <v>24.7</v>
      </c>
      <c r="AZ19" s="55" t="s">
        <v>29</v>
      </c>
      <c r="BA19" s="56">
        <v>21.9</v>
      </c>
      <c r="BB19" s="39">
        <v>354</v>
      </c>
      <c r="BC19" s="54">
        <v>10</v>
      </c>
      <c r="BD19" s="55" t="s">
        <v>29</v>
      </c>
      <c r="BE19" s="56">
        <v>8.1999999999999993</v>
      </c>
      <c r="BF19" s="39">
        <v>17002</v>
      </c>
      <c r="BG19" s="39">
        <v>954852</v>
      </c>
      <c r="BH19" s="54">
        <v>8.3000000000000007</v>
      </c>
      <c r="BI19" s="55">
        <f>(22)</f>
        <v>22</v>
      </c>
      <c r="BJ19" s="59">
        <v>9.6999999999999993</v>
      </c>
      <c r="BK19" s="58">
        <v>27</v>
      </c>
      <c r="BL19" s="58">
        <v>24.4</v>
      </c>
      <c r="BM19" s="58">
        <v>27.2</v>
      </c>
      <c r="BN19" s="58">
        <v>24.5</v>
      </c>
      <c r="BO19" s="39">
        <v>955</v>
      </c>
      <c r="BP19" s="39">
        <v>77195</v>
      </c>
      <c r="BQ19" s="62">
        <v>0.46</v>
      </c>
      <c r="BR19" s="61">
        <f>(45)</f>
        <v>45</v>
      </c>
      <c r="BS19" s="63">
        <v>0.79</v>
      </c>
    </row>
    <row r="20" spans="1:71" ht="13.5" customHeight="1">
      <c r="A20" s="50"/>
      <c r="B20" s="51"/>
      <c r="C20" s="52"/>
      <c r="D20" s="39"/>
      <c r="E20" s="40"/>
      <c r="F20" s="53"/>
      <c r="G20" s="54"/>
      <c r="H20" s="55"/>
      <c r="I20" s="56"/>
      <c r="J20" s="63"/>
      <c r="K20" s="63"/>
      <c r="L20" s="39"/>
      <c r="M20" s="39"/>
      <c r="N20" s="54"/>
      <c r="O20" s="55"/>
      <c r="P20" s="58"/>
      <c r="Q20" s="39"/>
      <c r="R20" s="39"/>
      <c r="S20" s="54"/>
      <c r="T20" s="55"/>
      <c r="U20" s="59"/>
      <c r="V20" s="39"/>
      <c r="W20" s="39"/>
      <c r="X20" s="54"/>
      <c r="Y20" s="55"/>
      <c r="Z20" s="59"/>
      <c r="AA20" s="39"/>
      <c r="AB20" s="58"/>
      <c r="AC20" s="58"/>
      <c r="AD20" s="39"/>
      <c r="AE20" s="39"/>
      <c r="AF20" s="54"/>
      <c r="AG20" s="61"/>
      <c r="AH20" s="58"/>
      <c r="AI20" s="50"/>
      <c r="AJ20" s="51"/>
      <c r="AK20" s="40"/>
      <c r="AL20" s="54"/>
      <c r="AM20" s="55"/>
      <c r="AN20" s="58"/>
      <c r="AO20" s="53"/>
      <c r="AP20" s="54"/>
      <c r="AQ20" s="55"/>
      <c r="AR20" s="58"/>
      <c r="AS20" s="39"/>
      <c r="AT20" s="39"/>
      <c r="AU20" s="54"/>
      <c r="AV20" s="55"/>
      <c r="AW20" s="59"/>
      <c r="AX20" s="39"/>
      <c r="AY20" s="54"/>
      <c r="AZ20" s="55"/>
      <c r="BA20" s="56"/>
      <c r="BB20" s="39"/>
      <c r="BC20" s="54"/>
      <c r="BD20" s="55"/>
      <c r="BE20" s="56"/>
      <c r="BF20" s="39"/>
      <c r="BG20" s="39"/>
      <c r="BH20" s="54"/>
      <c r="BI20" s="55"/>
      <c r="BJ20" s="59"/>
      <c r="BK20" s="58"/>
      <c r="BL20" s="58"/>
      <c r="BM20" s="58"/>
      <c r="BN20" s="58"/>
      <c r="BO20" s="39"/>
      <c r="BP20" s="39"/>
      <c r="BQ20" s="62"/>
      <c r="BR20" s="61"/>
      <c r="BS20" s="63"/>
    </row>
    <row r="21" spans="1:71" ht="13.5" customHeight="1">
      <c r="A21" s="50"/>
      <c r="B21" s="51">
        <v>45</v>
      </c>
      <c r="C21" s="52">
        <f>D21+E21</f>
        <v>38597</v>
      </c>
      <c r="D21" s="39">
        <v>19844</v>
      </c>
      <c r="E21" s="40">
        <v>18753</v>
      </c>
      <c r="F21" s="53">
        <v>1934239</v>
      </c>
      <c r="G21" s="54">
        <v>18</v>
      </c>
      <c r="H21" s="55">
        <f>(16)</f>
        <v>16</v>
      </c>
      <c r="I21" s="56">
        <v>18.8</v>
      </c>
      <c r="J21" s="63">
        <v>2.2999999999999998</v>
      </c>
      <c r="K21" s="63">
        <v>2.13</v>
      </c>
      <c r="L21" s="39">
        <v>17395</v>
      </c>
      <c r="M21" s="39">
        <v>712962</v>
      </c>
      <c r="N21" s="54">
        <v>8.1</v>
      </c>
      <c r="O21" s="55">
        <v>22</v>
      </c>
      <c r="P21" s="58">
        <v>6.9</v>
      </c>
      <c r="Q21" s="39">
        <v>608</v>
      </c>
      <c r="R21" s="39">
        <v>25412</v>
      </c>
      <c r="S21" s="54">
        <v>15.8</v>
      </c>
      <c r="T21" s="55">
        <f>(9)</f>
        <v>9</v>
      </c>
      <c r="U21" s="59">
        <v>13.1</v>
      </c>
      <c r="V21" s="39">
        <v>399</v>
      </c>
      <c r="W21" s="39">
        <v>16742</v>
      </c>
      <c r="X21" s="54">
        <v>10.3</v>
      </c>
      <c r="Y21" s="55" t="s">
        <v>29</v>
      </c>
      <c r="Z21" s="59">
        <v>8.6999999999999993</v>
      </c>
      <c r="AA21" s="39">
        <f>C21-L21</f>
        <v>21202</v>
      </c>
      <c r="AB21" s="58">
        <v>9.9</v>
      </c>
      <c r="AC21" s="58">
        <v>11.8</v>
      </c>
      <c r="AD21" s="39">
        <f>AK21+AO21</f>
        <v>2355</v>
      </c>
      <c r="AE21" s="39">
        <v>135095</v>
      </c>
      <c r="AF21" s="54">
        <v>57.5</v>
      </c>
      <c r="AG21" s="61">
        <f>(37)</f>
        <v>37</v>
      </c>
      <c r="AH21" s="58">
        <v>65.3</v>
      </c>
      <c r="AI21" s="50"/>
      <c r="AJ21" s="51">
        <v>45</v>
      </c>
      <c r="AK21" s="40">
        <v>1623</v>
      </c>
      <c r="AL21" s="54">
        <v>39.6</v>
      </c>
      <c r="AM21" s="55" t="s">
        <v>29</v>
      </c>
      <c r="AN21" s="58">
        <v>40.6</v>
      </c>
      <c r="AO21" s="53">
        <v>732</v>
      </c>
      <c r="AP21" s="54">
        <v>17.399999999999999</v>
      </c>
      <c r="AQ21" s="55" t="s">
        <v>29</v>
      </c>
      <c r="AR21" s="58">
        <v>24.7</v>
      </c>
      <c r="AS21" s="39">
        <f>AX21+BB21</f>
        <v>953</v>
      </c>
      <c r="AT21" s="39">
        <v>41917</v>
      </c>
      <c r="AU21" s="54">
        <v>24.7</v>
      </c>
      <c r="AV21" s="55" t="s">
        <v>29</v>
      </c>
      <c r="AW21" s="59">
        <v>21.7</v>
      </c>
      <c r="AX21" s="39">
        <v>659</v>
      </c>
      <c r="AY21" s="54">
        <v>17.100000000000001</v>
      </c>
      <c r="AZ21" s="55" t="s">
        <v>29</v>
      </c>
      <c r="BA21" s="56">
        <v>15</v>
      </c>
      <c r="BB21" s="39">
        <v>294</v>
      </c>
      <c r="BC21" s="54">
        <v>7.6</v>
      </c>
      <c r="BD21" s="55" t="s">
        <v>29</v>
      </c>
      <c r="BE21" s="56">
        <v>6.6</v>
      </c>
      <c r="BF21" s="39">
        <v>19537</v>
      </c>
      <c r="BG21" s="39">
        <v>1029405</v>
      </c>
      <c r="BH21" s="54">
        <v>9.1</v>
      </c>
      <c r="BI21" s="55">
        <f>(18)</f>
        <v>18</v>
      </c>
      <c r="BJ21" s="59">
        <v>10</v>
      </c>
      <c r="BK21" s="58">
        <v>26.9</v>
      </c>
      <c r="BL21" s="58">
        <v>24</v>
      </c>
      <c r="BM21" s="58">
        <v>26.9</v>
      </c>
      <c r="BN21" s="58">
        <v>24.2</v>
      </c>
      <c r="BO21" s="39">
        <v>1358</v>
      </c>
      <c r="BP21" s="39">
        <v>95937</v>
      </c>
      <c r="BQ21" s="62">
        <v>0.63</v>
      </c>
      <c r="BR21" s="61">
        <f>(42)</f>
        <v>42</v>
      </c>
      <c r="BS21" s="63">
        <v>0.93</v>
      </c>
    </row>
    <row r="22" spans="1:71" ht="13.5" customHeight="1">
      <c r="A22" s="50"/>
      <c r="B22" s="51"/>
      <c r="C22" s="52"/>
      <c r="D22" s="39"/>
      <c r="E22" s="40"/>
      <c r="F22" s="53"/>
      <c r="G22" s="54"/>
      <c r="H22" s="55"/>
      <c r="I22" s="56"/>
      <c r="J22" s="63"/>
      <c r="K22" s="63"/>
      <c r="L22" s="39"/>
      <c r="M22" s="39"/>
      <c r="N22" s="54"/>
      <c r="O22" s="55"/>
      <c r="P22" s="58"/>
      <c r="Q22" s="39"/>
      <c r="R22" s="39"/>
      <c r="S22" s="54"/>
      <c r="T22" s="55"/>
      <c r="U22" s="59"/>
      <c r="V22" s="39"/>
      <c r="W22" s="39"/>
      <c r="X22" s="54"/>
      <c r="Y22" s="55"/>
      <c r="Z22" s="59"/>
      <c r="AA22" s="39"/>
      <c r="AB22" s="58"/>
      <c r="AC22" s="58"/>
      <c r="AD22" s="39"/>
      <c r="AE22" s="39"/>
      <c r="AF22" s="54"/>
      <c r="AG22" s="61"/>
      <c r="AH22" s="58"/>
      <c r="AI22" s="50"/>
      <c r="AJ22" s="51"/>
      <c r="AK22" s="40"/>
      <c r="AL22" s="54"/>
      <c r="AM22" s="55"/>
      <c r="AN22" s="58"/>
      <c r="AO22" s="53"/>
      <c r="AP22" s="54"/>
      <c r="AQ22" s="55"/>
      <c r="AR22" s="58"/>
      <c r="AS22" s="39"/>
      <c r="AT22" s="39"/>
      <c r="AU22" s="54"/>
      <c r="AV22" s="55"/>
      <c r="AW22" s="59"/>
      <c r="AX22" s="39"/>
      <c r="AY22" s="54"/>
      <c r="AZ22" s="55"/>
      <c r="BA22" s="56"/>
      <c r="BB22" s="39"/>
      <c r="BC22" s="54"/>
      <c r="BD22" s="55"/>
      <c r="BE22" s="56"/>
      <c r="BF22" s="39"/>
      <c r="BG22" s="39"/>
      <c r="BH22" s="54"/>
      <c r="BI22" s="55"/>
      <c r="BJ22" s="59"/>
      <c r="BK22" s="58"/>
      <c r="BL22" s="58"/>
      <c r="BM22" s="58"/>
      <c r="BN22" s="58"/>
      <c r="BO22" s="39"/>
      <c r="BP22" s="39"/>
      <c r="BQ22" s="62"/>
      <c r="BR22" s="61"/>
      <c r="BS22" s="63"/>
    </row>
    <row r="23" spans="1:71" ht="13.5" hidden="1" customHeight="1">
      <c r="A23" s="50"/>
      <c r="B23" s="51">
        <v>46</v>
      </c>
      <c r="C23" s="52">
        <f>D23+E23</f>
        <v>40325</v>
      </c>
      <c r="D23" s="39">
        <v>20743</v>
      </c>
      <c r="E23" s="40">
        <v>19582</v>
      </c>
      <c r="F23" s="53">
        <v>2000973</v>
      </c>
      <c r="G23" s="54">
        <v>18.5</v>
      </c>
      <c r="H23" s="55" t="s">
        <v>29</v>
      </c>
      <c r="I23" s="56">
        <v>19.2</v>
      </c>
      <c r="J23" s="57" t="s">
        <v>29</v>
      </c>
      <c r="K23" s="63">
        <v>2.16</v>
      </c>
      <c r="L23" s="39">
        <v>16762</v>
      </c>
      <c r="M23" s="39">
        <v>684521</v>
      </c>
      <c r="N23" s="54">
        <v>7.7</v>
      </c>
      <c r="O23" s="55" t="s">
        <v>29</v>
      </c>
      <c r="P23" s="58">
        <v>6.6</v>
      </c>
      <c r="Q23" s="39">
        <v>560</v>
      </c>
      <c r="R23" s="39">
        <v>24805</v>
      </c>
      <c r="S23" s="54">
        <v>13.9</v>
      </c>
      <c r="T23" s="55" t="s">
        <v>29</v>
      </c>
      <c r="U23" s="59">
        <v>12.4</v>
      </c>
      <c r="V23" s="39">
        <v>378</v>
      </c>
      <c r="W23" s="39">
        <v>16450</v>
      </c>
      <c r="X23" s="54">
        <v>9.4</v>
      </c>
      <c r="Y23" s="55" t="s">
        <v>29</v>
      </c>
      <c r="Z23" s="59">
        <v>8.1999999999999993</v>
      </c>
      <c r="AA23" s="39">
        <f>C23-L23</f>
        <v>23563</v>
      </c>
      <c r="AB23" s="58">
        <v>10.8</v>
      </c>
      <c r="AC23" s="58">
        <v>12.6</v>
      </c>
      <c r="AD23" s="39">
        <f>AK23+AO23</f>
        <v>2328</v>
      </c>
      <c r="AE23" s="39">
        <v>130920</v>
      </c>
      <c r="AF23" s="54">
        <v>54.6</v>
      </c>
      <c r="AG23" s="61" t="s">
        <v>29</v>
      </c>
      <c r="AH23" s="58">
        <v>61.4</v>
      </c>
      <c r="AI23" s="50"/>
      <c r="AJ23" s="51">
        <v>46</v>
      </c>
      <c r="AK23" s="40">
        <v>1760</v>
      </c>
      <c r="AL23" s="54">
        <v>41.3</v>
      </c>
      <c r="AM23" s="55" t="s">
        <v>29</v>
      </c>
      <c r="AN23" s="58">
        <v>39.299999999999997</v>
      </c>
      <c r="AO23" s="53">
        <v>568</v>
      </c>
      <c r="AP23" s="54">
        <v>13.3</v>
      </c>
      <c r="AQ23" s="55" t="s">
        <v>29</v>
      </c>
      <c r="AR23" s="58">
        <v>22.1</v>
      </c>
      <c r="AS23" s="39">
        <f>AX23+BB23</f>
        <v>943</v>
      </c>
      <c r="AT23" s="39">
        <v>40900</v>
      </c>
      <c r="AU23" s="54">
        <v>23.4</v>
      </c>
      <c r="AV23" s="55" t="s">
        <v>29</v>
      </c>
      <c r="AW23" s="59">
        <v>20.399999999999999</v>
      </c>
      <c r="AX23" s="39">
        <v>669</v>
      </c>
      <c r="AY23" s="54">
        <v>16.600000000000001</v>
      </c>
      <c r="AZ23" s="55" t="s">
        <v>29</v>
      </c>
      <c r="BA23" s="56">
        <v>14.1</v>
      </c>
      <c r="BB23" s="39">
        <v>274</v>
      </c>
      <c r="BC23" s="54">
        <v>6.8</v>
      </c>
      <c r="BD23" s="55" t="s">
        <v>29</v>
      </c>
      <c r="BE23" s="56">
        <v>6.3</v>
      </c>
      <c r="BF23" s="39">
        <v>20949</v>
      </c>
      <c r="BG23" s="39">
        <v>1091229</v>
      </c>
      <c r="BH23" s="54">
        <v>9.6</v>
      </c>
      <c r="BI23" s="55" t="s">
        <v>29</v>
      </c>
      <c r="BJ23" s="59">
        <v>10.5</v>
      </c>
      <c r="BK23" s="64" t="s">
        <v>29</v>
      </c>
      <c r="BL23" s="64" t="s">
        <v>29</v>
      </c>
      <c r="BM23" s="58">
        <v>26.8</v>
      </c>
      <c r="BN23" s="58">
        <v>24.2</v>
      </c>
      <c r="BO23" s="39">
        <v>1535</v>
      </c>
      <c r="BP23" s="39">
        <v>103595</v>
      </c>
      <c r="BQ23" s="62">
        <v>0.71</v>
      </c>
      <c r="BR23" s="61" t="s">
        <v>29</v>
      </c>
      <c r="BS23" s="63">
        <v>0.99</v>
      </c>
    </row>
    <row r="24" spans="1:71" ht="13.5" hidden="1" customHeight="1">
      <c r="A24" s="50"/>
      <c r="B24" s="51">
        <v>47</v>
      </c>
      <c r="C24" s="52">
        <f>D24+E24</f>
        <v>41817</v>
      </c>
      <c r="D24" s="39">
        <v>21551</v>
      </c>
      <c r="E24" s="40">
        <v>20266</v>
      </c>
      <c r="F24" s="53">
        <v>2038682</v>
      </c>
      <c r="G24" s="54">
        <v>19</v>
      </c>
      <c r="H24" s="55" t="s">
        <v>29</v>
      </c>
      <c r="I24" s="56">
        <v>19.3</v>
      </c>
      <c r="J24" s="57" t="s">
        <v>29</v>
      </c>
      <c r="K24" s="63">
        <v>2.14</v>
      </c>
      <c r="L24" s="39">
        <v>16632</v>
      </c>
      <c r="M24" s="39">
        <v>683751</v>
      </c>
      <c r="N24" s="54">
        <v>7.5</v>
      </c>
      <c r="O24" s="55" t="s">
        <v>29</v>
      </c>
      <c r="P24" s="58">
        <v>6.5</v>
      </c>
      <c r="Q24" s="39">
        <v>576</v>
      </c>
      <c r="R24" s="39">
        <v>23773</v>
      </c>
      <c r="S24" s="54">
        <v>13.8</v>
      </c>
      <c r="T24" s="55" t="s">
        <v>29</v>
      </c>
      <c r="U24" s="59">
        <v>11.7</v>
      </c>
      <c r="V24" s="39">
        <v>378</v>
      </c>
      <c r="W24" s="39">
        <v>15817</v>
      </c>
      <c r="X24" s="54">
        <v>9</v>
      </c>
      <c r="Y24" s="55" t="s">
        <v>29</v>
      </c>
      <c r="Z24" s="59">
        <v>7.8</v>
      </c>
      <c r="AA24" s="39">
        <f>C24-L24</f>
        <v>25185</v>
      </c>
      <c r="AB24" s="58">
        <v>11.4</v>
      </c>
      <c r="AC24" s="58">
        <v>12.8</v>
      </c>
      <c r="AD24" s="39">
        <f>AK24+AO24</f>
        <v>2197</v>
      </c>
      <c r="AE24" s="39">
        <v>125154</v>
      </c>
      <c r="AF24" s="54">
        <v>49.9</v>
      </c>
      <c r="AG24" s="61" t="s">
        <v>29</v>
      </c>
      <c r="AH24" s="58">
        <v>57.8</v>
      </c>
      <c r="AI24" s="50"/>
      <c r="AJ24" s="51">
        <v>47</v>
      </c>
      <c r="AK24" s="40">
        <v>1655</v>
      </c>
      <c r="AL24" s="54">
        <v>37.6</v>
      </c>
      <c r="AM24" s="55" t="s">
        <v>29</v>
      </c>
      <c r="AN24" s="58">
        <v>37.799999999999997</v>
      </c>
      <c r="AO24" s="53">
        <v>542</v>
      </c>
      <c r="AP24" s="54">
        <v>12.3</v>
      </c>
      <c r="AQ24" s="55" t="s">
        <v>29</v>
      </c>
      <c r="AR24" s="58">
        <v>20.100000000000001</v>
      </c>
      <c r="AS24" s="39">
        <f>AX24+BB24</f>
        <v>902</v>
      </c>
      <c r="AT24" s="39">
        <v>38754</v>
      </c>
      <c r="AU24" s="54">
        <v>21.6</v>
      </c>
      <c r="AV24" s="55" t="s">
        <v>29</v>
      </c>
      <c r="AW24" s="59">
        <v>19</v>
      </c>
      <c r="AX24" s="39">
        <v>598</v>
      </c>
      <c r="AY24" s="54">
        <v>14.3</v>
      </c>
      <c r="AZ24" s="55" t="s">
        <v>29</v>
      </c>
      <c r="BA24" s="56">
        <v>12.9</v>
      </c>
      <c r="BB24" s="39">
        <v>304</v>
      </c>
      <c r="BC24" s="54">
        <v>7.3</v>
      </c>
      <c r="BD24" s="55" t="s">
        <v>29</v>
      </c>
      <c r="BE24" s="56">
        <v>6.1</v>
      </c>
      <c r="BF24" s="39">
        <v>20644</v>
      </c>
      <c r="BG24" s="39">
        <v>1099984</v>
      </c>
      <c r="BH24" s="54">
        <v>9.4</v>
      </c>
      <c r="BI24" s="55" t="s">
        <v>29</v>
      </c>
      <c r="BJ24" s="59">
        <v>10.4</v>
      </c>
      <c r="BK24" s="64" t="s">
        <v>29</v>
      </c>
      <c r="BL24" s="64" t="s">
        <v>29</v>
      </c>
      <c r="BM24" s="58">
        <v>26.7</v>
      </c>
      <c r="BN24" s="58">
        <v>24.2</v>
      </c>
      <c r="BO24" s="39">
        <v>1562</v>
      </c>
      <c r="BP24" s="39">
        <v>108382</v>
      </c>
      <c r="BQ24" s="62">
        <v>0.71</v>
      </c>
      <c r="BR24" s="61" t="s">
        <v>29</v>
      </c>
      <c r="BS24" s="63">
        <v>1.02</v>
      </c>
    </row>
    <row r="25" spans="1:71" ht="13.5" hidden="1" customHeight="1">
      <c r="A25" s="50"/>
      <c r="B25" s="51">
        <v>48</v>
      </c>
      <c r="C25" s="52">
        <f>D25+E25</f>
        <v>42597</v>
      </c>
      <c r="D25" s="39">
        <v>21772</v>
      </c>
      <c r="E25" s="40">
        <v>20825</v>
      </c>
      <c r="F25" s="53">
        <v>2091983</v>
      </c>
      <c r="G25" s="54">
        <v>19</v>
      </c>
      <c r="H25" s="55" t="s">
        <v>29</v>
      </c>
      <c r="I25" s="56">
        <v>19.399999999999999</v>
      </c>
      <c r="J25" s="57" t="s">
        <v>29</v>
      </c>
      <c r="K25" s="63">
        <v>2.14</v>
      </c>
      <c r="L25" s="39">
        <v>17444</v>
      </c>
      <c r="M25" s="39">
        <v>709416</v>
      </c>
      <c r="N25" s="54">
        <v>7.8</v>
      </c>
      <c r="O25" s="55" t="s">
        <v>29</v>
      </c>
      <c r="P25" s="58">
        <v>6.6</v>
      </c>
      <c r="Q25" s="39">
        <v>553</v>
      </c>
      <c r="R25" s="39">
        <v>23683</v>
      </c>
      <c r="S25" s="54">
        <v>13</v>
      </c>
      <c r="T25" s="55" t="s">
        <v>29</v>
      </c>
      <c r="U25" s="59">
        <v>11.3</v>
      </c>
      <c r="V25" s="39">
        <v>349</v>
      </c>
      <c r="W25" s="39">
        <v>15473</v>
      </c>
      <c r="X25" s="54">
        <v>8.1999999999999993</v>
      </c>
      <c r="Y25" s="55" t="s">
        <v>29</v>
      </c>
      <c r="Z25" s="59">
        <v>7.4</v>
      </c>
      <c r="AA25" s="39">
        <f>C25-L25</f>
        <v>25153</v>
      </c>
      <c r="AB25" s="58">
        <v>11.2</v>
      </c>
      <c r="AC25" s="58">
        <v>12.8</v>
      </c>
      <c r="AD25" s="39">
        <f>AK25+AO25</f>
        <v>2025</v>
      </c>
      <c r="AE25" s="39">
        <v>116171</v>
      </c>
      <c r="AF25" s="54">
        <v>45.4</v>
      </c>
      <c r="AG25" s="61" t="s">
        <v>29</v>
      </c>
      <c r="AH25" s="58">
        <v>52.6</v>
      </c>
      <c r="AI25" s="50"/>
      <c r="AJ25" s="51">
        <v>48</v>
      </c>
      <c r="AK25" s="40">
        <v>1624</v>
      </c>
      <c r="AL25" s="54">
        <v>36.4</v>
      </c>
      <c r="AM25" s="55" t="s">
        <v>29</v>
      </c>
      <c r="AN25" s="58">
        <v>35.6</v>
      </c>
      <c r="AO25" s="53">
        <v>401</v>
      </c>
      <c r="AP25" s="54">
        <v>9</v>
      </c>
      <c r="AQ25" s="55" t="s">
        <v>29</v>
      </c>
      <c r="AR25" s="58">
        <v>17</v>
      </c>
      <c r="AS25" s="39">
        <f>AX25+BB25</f>
        <v>896</v>
      </c>
      <c r="AT25" s="39">
        <v>37598</v>
      </c>
      <c r="AU25" s="54">
        <v>21</v>
      </c>
      <c r="AV25" s="55" t="s">
        <v>29</v>
      </c>
      <c r="AW25" s="59">
        <v>18</v>
      </c>
      <c r="AX25" s="39">
        <v>635</v>
      </c>
      <c r="AY25" s="54">
        <v>14.9</v>
      </c>
      <c r="AZ25" s="55" t="s">
        <v>29</v>
      </c>
      <c r="BA25" s="56">
        <v>12.2</v>
      </c>
      <c r="BB25" s="39">
        <v>261</v>
      </c>
      <c r="BC25" s="54">
        <v>6.1</v>
      </c>
      <c r="BD25" s="55" t="s">
        <v>29</v>
      </c>
      <c r="BE25" s="56">
        <v>5.8</v>
      </c>
      <c r="BF25" s="39">
        <v>21043</v>
      </c>
      <c r="BG25" s="39">
        <v>1071923</v>
      </c>
      <c r="BH25" s="54">
        <v>9.4</v>
      </c>
      <c r="BI25" s="55" t="s">
        <v>29</v>
      </c>
      <c r="BJ25" s="59">
        <v>9.9</v>
      </c>
      <c r="BK25" s="64" t="s">
        <v>29</v>
      </c>
      <c r="BL25" s="64" t="s">
        <v>29</v>
      </c>
      <c r="BM25" s="58">
        <v>26.7</v>
      </c>
      <c r="BN25" s="58">
        <v>24.3</v>
      </c>
      <c r="BO25" s="39">
        <v>1605</v>
      </c>
      <c r="BP25" s="39">
        <v>111877</v>
      </c>
      <c r="BQ25" s="62">
        <v>0.72</v>
      </c>
      <c r="BR25" s="61" t="s">
        <v>29</v>
      </c>
      <c r="BS25" s="63">
        <v>1.04</v>
      </c>
    </row>
    <row r="26" spans="1:71" ht="13.5" hidden="1" customHeight="1">
      <c r="A26" s="50"/>
      <c r="B26" s="51">
        <v>49</v>
      </c>
      <c r="C26" s="52">
        <f>D26+E26</f>
        <v>42474</v>
      </c>
      <c r="D26" s="39">
        <v>21912</v>
      </c>
      <c r="E26" s="40">
        <v>20562</v>
      </c>
      <c r="F26" s="53">
        <v>2029989</v>
      </c>
      <c r="G26" s="54">
        <v>18.600000000000001</v>
      </c>
      <c r="H26" s="55" t="s">
        <v>29</v>
      </c>
      <c r="I26" s="56">
        <v>18.600000000000001</v>
      </c>
      <c r="J26" s="57" t="s">
        <v>29</v>
      </c>
      <c r="K26" s="63">
        <v>2.0499999999999998</v>
      </c>
      <c r="L26" s="39">
        <v>17090</v>
      </c>
      <c r="M26" s="39">
        <v>710510</v>
      </c>
      <c r="N26" s="54">
        <v>7.5</v>
      </c>
      <c r="O26" s="55" t="s">
        <v>29</v>
      </c>
      <c r="P26" s="58">
        <v>6.5</v>
      </c>
      <c r="Q26" s="39">
        <v>544</v>
      </c>
      <c r="R26" s="39">
        <v>21888</v>
      </c>
      <c r="S26" s="54">
        <v>12.8</v>
      </c>
      <c r="T26" s="55" t="s">
        <v>29</v>
      </c>
      <c r="U26" s="59">
        <v>10.8</v>
      </c>
      <c r="V26" s="39">
        <v>373</v>
      </c>
      <c r="W26" s="39">
        <v>14472</v>
      </c>
      <c r="X26" s="54">
        <v>8.8000000000000007</v>
      </c>
      <c r="Y26" s="55" t="s">
        <v>29</v>
      </c>
      <c r="Z26" s="59">
        <v>7.1</v>
      </c>
      <c r="AA26" s="39">
        <f>C26-L26</f>
        <v>25384</v>
      </c>
      <c r="AB26" s="58">
        <v>11.1</v>
      </c>
      <c r="AC26" s="58">
        <v>12.1</v>
      </c>
      <c r="AD26" s="39">
        <f>AK26+AO26</f>
        <v>1942</v>
      </c>
      <c r="AE26" s="39">
        <v>109738</v>
      </c>
      <c r="AF26" s="54">
        <v>43.7</v>
      </c>
      <c r="AG26" s="61" t="s">
        <v>29</v>
      </c>
      <c r="AH26" s="58">
        <v>51.3</v>
      </c>
      <c r="AI26" s="50"/>
      <c r="AJ26" s="51">
        <v>49</v>
      </c>
      <c r="AK26" s="40">
        <v>1571</v>
      </c>
      <c r="AL26" s="54">
        <v>35.4</v>
      </c>
      <c r="AM26" s="55" t="s">
        <v>29</v>
      </c>
      <c r="AN26" s="58">
        <v>34.9</v>
      </c>
      <c r="AO26" s="53">
        <v>371</v>
      </c>
      <c r="AP26" s="54">
        <v>8.3000000000000007</v>
      </c>
      <c r="AQ26" s="55" t="s">
        <v>29</v>
      </c>
      <c r="AR26" s="58">
        <v>16.399999999999999</v>
      </c>
      <c r="AS26" s="39">
        <f>AX26+BB26</f>
        <v>874</v>
      </c>
      <c r="AT26" s="39">
        <v>34383</v>
      </c>
      <c r="AU26" s="54">
        <v>20.6</v>
      </c>
      <c r="AV26" s="55" t="s">
        <v>29</v>
      </c>
      <c r="AW26" s="59">
        <v>16.899999999999999</v>
      </c>
      <c r="AX26" s="39">
        <v>610</v>
      </c>
      <c r="AY26" s="54">
        <v>14.4</v>
      </c>
      <c r="AZ26" s="55" t="s">
        <v>29</v>
      </c>
      <c r="BA26" s="56">
        <v>11.3</v>
      </c>
      <c r="BB26" s="39">
        <v>264</v>
      </c>
      <c r="BC26" s="54">
        <v>6.2</v>
      </c>
      <c r="BD26" s="55" t="s">
        <v>29</v>
      </c>
      <c r="BE26" s="56">
        <v>5.6</v>
      </c>
      <c r="BF26" s="39">
        <v>19483</v>
      </c>
      <c r="BG26" s="39">
        <v>1000455</v>
      </c>
      <c r="BH26" s="54">
        <v>8.5</v>
      </c>
      <c r="BI26" s="55" t="s">
        <v>29</v>
      </c>
      <c r="BJ26" s="59">
        <v>9.1</v>
      </c>
      <c r="BK26" s="64" t="s">
        <v>29</v>
      </c>
      <c r="BL26" s="64" t="s">
        <v>29</v>
      </c>
      <c r="BM26" s="58">
        <v>26.8</v>
      </c>
      <c r="BN26" s="58">
        <v>24.5</v>
      </c>
      <c r="BO26" s="39">
        <v>1684</v>
      </c>
      <c r="BP26" s="39">
        <v>113622</v>
      </c>
      <c r="BQ26" s="62">
        <v>0.74</v>
      </c>
      <c r="BR26" s="61" t="s">
        <v>29</v>
      </c>
      <c r="BS26" s="63">
        <v>1.04</v>
      </c>
    </row>
    <row r="27" spans="1:71" ht="13.5" customHeight="1">
      <c r="A27" s="50"/>
      <c r="B27" s="51">
        <v>50</v>
      </c>
      <c r="C27" s="52">
        <f>D27+E27</f>
        <v>40466</v>
      </c>
      <c r="D27" s="39">
        <v>20793</v>
      </c>
      <c r="E27" s="40">
        <v>19673</v>
      </c>
      <c r="F27" s="53">
        <v>1901440</v>
      </c>
      <c r="G27" s="54">
        <v>17.3</v>
      </c>
      <c r="H27" s="55">
        <f>(13)</f>
        <v>13</v>
      </c>
      <c r="I27" s="56">
        <v>17.100000000000001</v>
      </c>
      <c r="J27" s="63">
        <v>2.09</v>
      </c>
      <c r="K27" s="63">
        <v>1.91</v>
      </c>
      <c r="L27" s="39">
        <v>16773</v>
      </c>
      <c r="M27" s="39">
        <v>702275</v>
      </c>
      <c r="N27" s="54">
        <v>7.2</v>
      </c>
      <c r="O27" s="55">
        <v>26</v>
      </c>
      <c r="P27" s="58">
        <v>6.3</v>
      </c>
      <c r="Q27" s="39">
        <v>467</v>
      </c>
      <c r="R27" s="39">
        <v>19103</v>
      </c>
      <c r="S27" s="54">
        <v>11.5</v>
      </c>
      <c r="T27" s="55">
        <f>(11)</f>
        <v>11</v>
      </c>
      <c r="U27" s="59">
        <v>10</v>
      </c>
      <c r="V27" s="39">
        <v>315</v>
      </c>
      <c r="W27" s="39">
        <v>12912</v>
      </c>
      <c r="X27" s="54">
        <v>7.8</v>
      </c>
      <c r="Y27" s="55" t="s">
        <v>29</v>
      </c>
      <c r="Z27" s="59">
        <v>6.8</v>
      </c>
      <c r="AA27" s="39">
        <f>C27-L27</f>
        <v>23693</v>
      </c>
      <c r="AB27" s="58">
        <v>10.1</v>
      </c>
      <c r="AC27" s="58">
        <v>10.8</v>
      </c>
      <c r="AD27" s="39">
        <f>AK27+AO27</f>
        <v>1800</v>
      </c>
      <c r="AE27" s="39">
        <v>101862</v>
      </c>
      <c r="AF27" s="54">
        <v>42.6</v>
      </c>
      <c r="AG27" s="61">
        <f>(39)</f>
        <v>39</v>
      </c>
      <c r="AH27" s="58">
        <v>50.8</v>
      </c>
      <c r="AI27" s="50"/>
      <c r="AJ27" s="51">
        <v>50</v>
      </c>
      <c r="AK27" s="40">
        <v>1391</v>
      </c>
      <c r="AL27" s="54">
        <v>32.9</v>
      </c>
      <c r="AM27" s="55" t="s">
        <v>29</v>
      </c>
      <c r="AN27" s="58">
        <v>33.799999999999997</v>
      </c>
      <c r="AO27" s="53">
        <v>409</v>
      </c>
      <c r="AP27" s="54">
        <v>9.6999999999999993</v>
      </c>
      <c r="AQ27" s="55" t="s">
        <v>29</v>
      </c>
      <c r="AR27" s="58">
        <v>17.100000000000001</v>
      </c>
      <c r="AS27" s="39">
        <f>AX27+BB27</f>
        <v>723</v>
      </c>
      <c r="AT27" s="39">
        <v>30513</v>
      </c>
      <c r="AU27" s="54">
        <v>17.899999999999999</v>
      </c>
      <c r="AV27" s="55" t="s">
        <v>29</v>
      </c>
      <c r="AW27" s="59">
        <v>16</v>
      </c>
      <c r="AX27" s="39">
        <v>481</v>
      </c>
      <c r="AY27" s="54">
        <v>11.9</v>
      </c>
      <c r="AZ27" s="55" t="s">
        <v>29</v>
      </c>
      <c r="BA27" s="56">
        <v>10.7</v>
      </c>
      <c r="BB27" s="39">
        <v>242</v>
      </c>
      <c r="BC27" s="54">
        <v>6</v>
      </c>
      <c r="BD27" s="55" t="s">
        <v>29</v>
      </c>
      <c r="BE27" s="56">
        <v>5.4</v>
      </c>
      <c r="BF27" s="39">
        <v>18902</v>
      </c>
      <c r="BG27" s="39">
        <v>941628</v>
      </c>
      <c r="BH27" s="54">
        <v>8.1</v>
      </c>
      <c r="BI27" s="55">
        <f>(18)</f>
        <v>18</v>
      </c>
      <c r="BJ27" s="59">
        <v>8.5</v>
      </c>
      <c r="BK27" s="58">
        <v>26.9</v>
      </c>
      <c r="BL27" s="58">
        <v>24.4</v>
      </c>
      <c r="BM27" s="58">
        <v>27</v>
      </c>
      <c r="BN27" s="58">
        <v>24.7</v>
      </c>
      <c r="BO27" s="39">
        <v>1888</v>
      </c>
      <c r="BP27" s="39">
        <v>119135</v>
      </c>
      <c r="BQ27" s="62">
        <v>0.81</v>
      </c>
      <c r="BR27" s="61">
        <f>(41)</f>
        <v>41</v>
      </c>
      <c r="BS27" s="63">
        <v>1.07</v>
      </c>
    </row>
    <row r="28" spans="1:71" ht="13.5" customHeight="1">
      <c r="A28" s="50"/>
      <c r="B28" s="51"/>
      <c r="C28" s="52"/>
      <c r="D28" s="39"/>
      <c r="E28" s="40"/>
      <c r="F28" s="53"/>
      <c r="G28" s="54"/>
      <c r="H28" s="55"/>
      <c r="I28" s="56"/>
      <c r="J28" s="63"/>
      <c r="K28" s="63"/>
      <c r="L28" s="39"/>
      <c r="M28" s="39"/>
      <c r="N28" s="54"/>
      <c r="O28" s="55"/>
      <c r="P28" s="58"/>
      <c r="Q28" s="39"/>
      <c r="R28" s="39"/>
      <c r="S28" s="54"/>
      <c r="T28" s="55"/>
      <c r="U28" s="59"/>
      <c r="V28" s="39"/>
      <c r="W28" s="39"/>
      <c r="X28" s="54"/>
      <c r="Y28" s="55"/>
      <c r="Z28" s="59"/>
      <c r="AA28" s="39"/>
      <c r="AB28" s="58"/>
      <c r="AC28" s="58"/>
      <c r="AD28" s="39"/>
      <c r="AE28" s="39"/>
      <c r="AF28" s="54"/>
      <c r="AG28" s="61"/>
      <c r="AH28" s="58"/>
      <c r="AI28" s="50"/>
      <c r="AJ28" s="51"/>
      <c r="AK28" s="40"/>
      <c r="AL28" s="54"/>
      <c r="AM28" s="55"/>
      <c r="AN28" s="58"/>
      <c r="AO28" s="53"/>
      <c r="AP28" s="54"/>
      <c r="AQ28" s="55"/>
      <c r="AR28" s="58"/>
      <c r="AS28" s="39"/>
      <c r="AT28" s="39"/>
      <c r="AU28" s="54"/>
      <c r="AV28" s="55"/>
      <c r="AW28" s="59"/>
      <c r="AX28" s="39"/>
      <c r="AY28" s="54"/>
      <c r="AZ28" s="55"/>
      <c r="BA28" s="56"/>
      <c r="BB28" s="39"/>
      <c r="BC28" s="54"/>
      <c r="BD28" s="55"/>
      <c r="BE28" s="56"/>
      <c r="BF28" s="39"/>
      <c r="BG28" s="39"/>
      <c r="BH28" s="54"/>
      <c r="BI28" s="55"/>
      <c r="BJ28" s="59"/>
      <c r="BK28" s="58"/>
      <c r="BL28" s="58"/>
      <c r="BM28" s="58"/>
      <c r="BN28" s="58"/>
      <c r="BO28" s="39"/>
      <c r="BP28" s="39"/>
      <c r="BQ28" s="62"/>
      <c r="BR28" s="61"/>
      <c r="BS28" s="63"/>
    </row>
    <row r="29" spans="1:71" ht="13.5" customHeight="1">
      <c r="A29" s="50"/>
      <c r="B29" s="51">
        <v>51</v>
      </c>
      <c r="C29" s="52">
        <f>D29+E29</f>
        <v>39572</v>
      </c>
      <c r="D29" s="39">
        <v>20312</v>
      </c>
      <c r="E29" s="40">
        <v>19260</v>
      </c>
      <c r="F29" s="53">
        <v>1832617</v>
      </c>
      <c r="G29" s="54">
        <v>16.7</v>
      </c>
      <c r="H29" s="55">
        <f>(12)</f>
        <v>12</v>
      </c>
      <c r="I29" s="56">
        <v>16.3</v>
      </c>
      <c r="J29" s="57" t="s">
        <v>29</v>
      </c>
      <c r="K29" s="63">
        <v>1.85</v>
      </c>
      <c r="L29" s="39">
        <v>16774</v>
      </c>
      <c r="M29" s="39">
        <v>703270</v>
      </c>
      <c r="N29" s="54">
        <v>7.1</v>
      </c>
      <c r="O29" s="55">
        <v>26</v>
      </c>
      <c r="P29" s="58">
        <v>6.3</v>
      </c>
      <c r="Q29" s="39">
        <v>421</v>
      </c>
      <c r="R29" s="39">
        <v>17105</v>
      </c>
      <c r="S29" s="54">
        <v>10.6</v>
      </c>
      <c r="T29" s="55">
        <f>(12)</f>
        <v>12</v>
      </c>
      <c r="U29" s="59">
        <v>9.3000000000000007</v>
      </c>
      <c r="V29" s="39">
        <v>284</v>
      </c>
      <c r="W29" s="39">
        <v>11638</v>
      </c>
      <c r="X29" s="54">
        <v>7.2</v>
      </c>
      <c r="Y29" s="55" t="s">
        <v>29</v>
      </c>
      <c r="Z29" s="59">
        <v>6.4</v>
      </c>
      <c r="AA29" s="39">
        <f>C29-L29</f>
        <v>22798</v>
      </c>
      <c r="AB29" s="58">
        <v>9.6</v>
      </c>
      <c r="AC29" s="58">
        <v>10</v>
      </c>
      <c r="AD29" s="39">
        <f>AK29+AO29</f>
        <v>1698</v>
      </c>
      <c r="AE29" s="39">
        <v>101930</v>
      </c>
      <c r="AF29" s="54">
        <v>41.1</v>
      </c>
      <c r="AG29" s="61" t="s">
        <v>29</v>
      </c>
      <c r="AH29" s="58">
        <v>52.7</v>
      </c>
      <c r="AI29" s="50"/>
      <c r="AJ29" s="51">
        <v>51</v>
      </c>
      <c r="AK29" s="40">
        <v>1275</v>
      </c>
      <c r="AL29" s="54">
        <v>30.9</v>
      </c>
      <c r="AM29" s="55" t="s">
        <v>29</v>
      </c>
      <c r="AN29" s="58">
        <v>33.1</v>
      </c>
      <c r="AO29" s="53">
        <v>423</v>
      </c>
      <c r="AP29" s="54">
        <v>10.199999999999999</v>
      </c>
      <c r="AQ29" s="55" t="s">
        <v>29</v>
      </c>
      <c r="AR29" s="58">
        <v>19.600000000000001</v>
      </c>
      <c r="AS29" s="39">
        <f>AX29+BB29</f>
        <v>644</v>
      </c>
      <c r="AT29" s="39">
        <v>27133</v>
      </c>
      <c r="AU29" s="54">
        <v>16.3</v>
      </c>
      <c r="AV29" s="55" t="s">
        <v>29</v>
      </c>
      <c r="AW29" s="59">
        <v>14.8</v>
      </c>
      <c r="AX29" s="39">
        <v>418</v>
      </c>
      <c r="AY29" s="54">
        <v>10.6</v>
      </c>
      <c r="AZ29" s="55" t="s">
        <v>29</v>
      </c>
      <c r="BA29" s="56">
        <v>9.6999999999999993</v>
      </c>
      <c r="BB29" s="39">
        <v>226</v>
      </c>
      <c r="BC29" s="54">
        <v>5.7</v>
      </c>
      <c r="BD29" s="55" t="s">
        <v>29</v>
      </c>
      <c r="BE29" s="56">
        <v>5.0999999999999996</v>
      </c>
      <c r="BF29" s="39">
        <v>17978</v>
      </c>
      <c r="BG29" s="39">
        <v>871543</v>
      </c>
      <c r="BH29" s="54">
        <v>7.6</v>
      </c>
      <c r="BI29" s="55">
        <f>(15)</f>
        <v>15</v>
      </c>
      <c r="BJ29" s="59">
        <v>7.8</v>
      </c>
      <c r="BK29" s="64" t="s">
        <v>29</v>
      </c>
      <c r="BL29" s="64" t="s">
        <v>29</v>
      </c>
      <c r="BM29" s="58">
        <v>27.2</v>
      </c>
      <c r="BN29" s="58">
        <v>24.9</v>
      </c>
      <c r="BO29" s="39">
        <v>1895</v>
      </c>
      <c r="BP29" s="39">
        <v>124512</v>
      </c>
      <c r="BQ29" s="62">
        <v>0.8</v>
      </c>
      <c r="BR29" s="61">
        <f>(42)</f>
        <v>42</v>
      </c>
      <c r="BS29" s="63">
        <v>1.1100000000000001</v>
      </c>
    </row>
    <row r="30" spans="1:71" ht="13.5" customHeight="1">
      <c r="A30" s="50"/>
      <c r="B30" s="51">
        <v>52</v>
      </c>
      <c r="C30" s="52">
        <f>D30+E30</f>
        <v>38573</v>
      </c>
      <c r="D30" s="39">
        <v>19947</v>
      </c>
      <c r="E30" s="40">
        <v>18626</v>
      </c>
      <c r="F30" s="53">
        <v>1755100</v>
      </c>
      <c r="G30" s="54">
        <v>16</v>
      </c>
      <c r="H30" s="55">
        <f>(11)</f>
        <v>11</v>
      </c>
      <c r="I30" s="56">
        <v>15.5</v>
      </c>
      <c r="J30" s="57" t="s">
        <v>29</v>
      </c>
      <c r="K30" s="63">
        <v>1.8</v>
      </c>
      <c r="L30" s="39">
        <v>16294</v>
      </c>
      <c r="M30" s="39">
        <v>690074</v>
      </c>
      <c r="N30" s="54">
        <v>6.8</v>
      </c>
      <c r="O30" s="55">
        <v>28</v>
      </c>
      <c r="P30" s="58">
        <v>6.1</v>
      </c>
      <c r="Q30" s="39">
        <v>406</v>
      </c>
      <c r="R30" s="39">
        <v>15666</v>
      </c>
      <c r="S30" s="54">
        <v>10.5</v>
      </c>
      <c r="T30" s="55">
        <f>(9)</f>
        <v>9</v>
      </c>
      <c r="U30" s="59">
        <v>8.9</v>
      </c>
      <c r="V30" s="39">
        <v>270</v>
      </c>
      <c r="W30" s="39">
        <v>10773</v>
      </c>
      <c r="X30" s="54">
        <v>7</v>
      </c>
      <c r="Y30" s="55" t="s">
        <v>29</v>
      </c>
      <c r="Z30" s="59">
        <v>6.1</v>
      </c>
      <c r="AA30" s="39">
        <f>C30-L30</f>
        <v>22279</v>
      </c>
      <c r="AB30" s="58">
        <v>9.1999999999999993</v>
      </c>
      <c r="AC30" s="58">
        <v>9.4</v>
      </c>
      <c r="AD30" s="39">
        <f>AK30+AO30</f>
        <v>1731</v>
      </c>
      <c r="AE30" s="39">
        <v>95247</v>
      </c>
      <c r="AF30" s="54">
        <v>42.9</v>
      </c>
      <c r="AG30" s="61">
        <f>(41)</f>
        <v>41</v>
      </c>
      <c r="AH30" s="58">
        <v>51.5</v>
      </c>
      <c r="AI30" s="50"/>
      <c r="AJ30" s="51">
        <v>52</v>
      </c>
      <c r="AK30" s="40">
        <v>1291</v>
      </c>
      <c r="AL30" s="54">
        <v>32</v>
      </c>
      <c r="AM30" s="55" t="s">
        <v>29</v>
      </c>
      <c r="AN30" s="58">
        <v>32.6</v>
      </c>
      <c r="AO30" s="53">
        <v>440</v>
      </c>
      <c r="AP30" s="54">
        <v>10.9</v>
      </c>
      <c r="AQ30" s="55" t="s">
        <v>29</v>
      </c>
      <c r="AR30" s="58">
        <v>18.899999999999999</v>
      </c>
      <c r="AS30" s="39">
        <f>AX30+BB30</f>
        <v>630</v>
      </c>
      <c r="AT30" s="39">
        <v>24708</v>
      </c>
      <c r="AU30" s="54">
        <v>16.3</v>
      </c>
      <c r="AV30" s="55" t="s">
        <v>29</v>
      </c>
      <c r="AW30" s="59">
        <v>14.1</v>
      </c>
      <c r="AX30" s="39">
        <v>428</v>
      </c>
      <c r="AY30" s="54">
        <v>11.1</v>
      </c>
      <c r="AZ30" s="55" t="s">
        <v>29</v>
      </c>
      <c r="BA30" s="56">
        <v>9.1</v>
      </c>
      <c r="BB30" s="39">
        <v>202</v>
      </c>
      <c r="BC30" s="54">
        <v>5.2</v>
      </c>
      <c r="BD30" s="55" t="s">
        <v>29</v>
      </c>
      <c r="BE30" s="56">
        <v>4.9000000000000004</v>
      </c>
      <c r="BF30" s="39">
        <v>17331</v>
      </c>
      <c r="BG30" s="39">
        <v>821029</v>
      </c>
      <c r="BH30" s="54">
        <v>7.2</v>
      </c>
      <c r="BI30" s="55">
        <f>(12)</f>
        <v>12</v>
      </c>
      <c r="BJ30" s="59">
        <v>7.2</v>
      </c>
      <c r="BK30" s="64" t="s">
        <v>29</v>
      </c>
      <c r="BL30" s="64" t="s">
        <v>29</v>
      </c>
      <c r="BM30" s="58">
        <v>27.4</v>
      </c>
      <c r="BN30" s="58">
        <v>25</v>
      </c>
      <c r="BO30" s="39">
        <v>1958</v>
      </c>
      <c r="BP30" s="39">
        <v>129485</v>
      </c>
      <c r="BQ30" s="62">
        <v>0.81</v>
      </c>
      <c r="BR30" s="61">
        <f>(42)</f>
        <v>42</v>
      </c>
      <c r="BS30" s="63">
        <v>1.1399999999999999</v>
      </c>
    </row>
    <row r="31" spans="1:71" ht="13.5" customHeight="1">
      <c r="A31" s="50"/>
      <c r="B31" s="51">
        <v>53</v>
      </c>
      <c r="C31" s="52">
        <f>D31+E31</f>
        <v>37948</v>
      </c>
      <c r="D31" s="39">
        <v>19435</v>
      </c>
      <c r="E31" s="40">
        <v>18513</v>
      </c>
      <c r="F31" s="53">
        <v>1708643</v>
      </c>
      <c r="G31" s="54">
        <v>15.4</v>
      </c>
      <c r="H31" s="55">
        <f>(9)</f>
        <v>9</v>
      </c>
      <c r="I31" s="56">
        <v>14.9</v>
      </c>
      <c r="J31" s="57" t="s">
        <v>29</v>
      </c>
      <c r="K31" s="63">
        <v>1.79</v>
      </c>
      <c r="L31" s="39">
        <v>16482</v>
      </c>
      <c r="M31" s="39">
        <v>695821</v>
      </c>
      <c r="N31" s="54">
        <v>6.7</v>
      </c>
      <c r="O31" s="55">
        <v>29</v>
      </c>
      <c r="P31" s="58">
        <v>6.1</v>
      </c>
      <c r="Q31" s="39">
        <v>372</v>
      </c>
      <c r="R31" s="39">
        <v>14327</v>
      </c>
      <c r="S31" s="54">
        <v>9.8000000000000007</v>
      </c>
      <c r="T31" s="55">
        <f>(10)</f>
        <v>10</v>
      </c>
      <c r="U31" s="59">
        <v>8.4</v>
      </c>
      <c r="V31" s="39">
        <v>246</v>
      </c>
      <c r="W31" s="39">
        <v>9628</v>
      </c>
      <c r="X31" s="54">
        <v>6.5</v>
      </c>
      <c r="Y31" s="55" t="s">
        <v>29</v>
      </c>
      <c r="Z31" s="59">
        <v>5.6</v>
      </c>
      <c r="AA31" s="39">
        <f>C31-L31</f>
        <v>21466</v>
      </c>
      <c r="AB31" s="58">
        <v>8.6999999999999993</v>
      </c>
      <c r="AC31" s="58">
        <v>8.8000000000000007</v>
      </c>
      <c r="AD31" s="39">
        <f>AK31+AO31</f>
        <v>1676</v>
      </c>
      <c r="AE31" s="39">
        <v>87463</v>
      </c>
      <c r="AF31" s="54">
        <v>42.3</v>
      </c>
      <c r="AG31" s="61">
        <f>(37)</f>
        <v>37</v>
      </c>
      <c r="AH31" s="58">
        <v>48.7</v>
      </c>
      <c r="AI31" s="50"/>
      <c r="AJ31" s="51">
        <v>53</v>
      </c>
      <c r="AK31" s="40">
        <v>1239</v>
      </c>
      <c r="AL31" s="54">
        <v>31.3</v>
      </c>
      <c r="AM31" s="55" t="s">
        <v>29</v>
      </c>
      <c r="AN31" s="58">
        <v>31.1</v>
      </c>
      <c r="AO31" s="53">
        <v>437</v>
      </c>
      <c r="AP31" s="54">
        <v>11</v>
      </c>
      <c r="AQ31" s="55" t="s">
        <v>29</v>
      </c>
      <c r="AR31" s="58">
        <v>17.600000000000001</v>
      </c>
      <c r="AS31" s="39">
        <f>AX31+BB31</f>
        <v>581</v>
      </c>
      <c r="AT31" s="39">
        <v>22217</v>
      </c>
      <c r="AU31" s="54">
        <v>15.3</v>
      </c>
      <c r="AV31" s="55" t="s">
        <v>29</v>
      </c>
      <c r="AW31" s="59">
        <v>13</v>
      </c>
      <c r="AX31" s="39">
        <v>381</v>
      </c>
      <c r="AY31" s="54">
        <v>10</v>
      </c>
      <c r="AZ31" s="55" t="s">
        <v>29</v>
      </c>
      <c r="BA31" s="56">
        <v>8.5</v>
      </c>
      <c r="BB31" s="39">
        <v>200</v>
      </c>
      <c r="BC31" s="54">
        <v>5.3</v>
      </c>
      <c r="BD31" s="55" t="s">
        <v>29</v>
      </c>
      <c r="BE31" s="56">
        <v>4.5</v>
      </c>
      <c r="BF31" s="39">
        <v>16673</v>
      </c>
      <c r="BG31" s="39">
        <v>793257</v>
      </c>
      <c r="BH31" s="54">
        <v>6.8</v>
      </c>
      <c r="BI31" s="55">
        <f>(14)</f>
        <v>14</v>
      </c>
      <c r="BJ31" s="59">
        <v>6.9</v>
      </c>
      <c r="BK31" s="64" t="s">
        <v>29</v>
      </c>
      <c r="BL31" s="64" t="s">
        <v>29</v>
      </c>
      <c r="BM31" s="58">
        <v>27.6</v>
      </c>
      <c r="BN31" s="58">
        <v>25.1</v>
      </c>
      <c r="BO31" s="39">
        <v>2128</v>
      </c>
      <c r="BP31" s="39">
        <v>132146</v>
      </c>
      <c r="BQ31" s="62">
        <v>0.87</v>
      </c>
      <c r="BR31" s="61">
        <f>(39)</f>
        <v>39</v>
      </c>
      <c r="BS31" s="63">
        <v>1.1499999999999999</v>
      </c>
    </row>
    <row r="32" spans="1:71" ht="13.5" customHeight="1">
      <c r="A32" s="50"/>
      <c r="B32" s="51">
        <v>54</v>
      </c>
      <c r="C32" s="52">
        <f>D32+E32</f>
        <v>37505</v>
      </c>
      <c r="D32" s="39">
        <v>19268</v>
      </c>
      <c r="E32" s="40">
        <v>18237</v>
      </c>
      <c r="F32" s="53">
        <v>1642580</v>
      </c>
      <c r="G32" s="54">
        <v>15</v>
      </c>
      <c r="H32" s="55">
        <f>(8)</f>
        <v>8</v>
      </c>
      <c r="I32" s="56">
        <v>14.2</v>
      </c>
      <c r="J32" s="57" t="s">
        <v>29</v>
      </c>
      <c r="K32" s="63">
        <v>1.77</v>
      </c>
      <c r="L32" s="39">
        <v>16064</v>
      </c>
      <c r="M32" s="39">
        <v>689664</v>
      </c>
      <c r="N32" s="54">
        <v>6.4</v>
      </c>
      <c r="O32" s="55">
        <v>30</v>
      </c>
      <c r="P32" s="58">
        <v>6</v>
      </c>
      <c r="Q32" s="39">
        <v>364</v>
      </c>
      <c r="R32" s="39">
        <v>12923</v>
      </c>
      <c r="S32" s="54">
        <v>9.6999999999999993</v>
      </c>
      <c r="T32" s="55">
        <f>(5)</f>
        <v>5</v>
      </c>
      <c r="U32" s="59">
        <v>7.9</v>
      </c>
      <c r="V32" s="39">
        <v>254</v>
      </c>
      <c r="W32" s="39">
        <v>8590</v>
      </c>
      <c r="X32" s="54">
        <v>6.8</v>
      </c>
      <c r="Y32" s="55" t="s">
        <v>29</v>
      </c>
      <c r="Z32" s="59">
        <v>5.2</v>
      </c>
      <c r="AA32" s="39">
        <f>C32-L32</f>
        <v>21441</v>
      </c>
      <c r="AB32" s="58">
        <v>8.6</v>
      </c>
      <c r="AC32" s="58">
        <v>8.3000000000000007</v>
      </c>
      <c r="AD32" s="39">
        <f>AK32+AO32</f>
        <v>1551</v>
      </c>
      <c r="AE32" s="39">
        <v>82311</v>
      </c>
      <c r="AF32" s="54">
        <v>39.700000000000003</v>
      </c>
      <c r="AG32" s="61">
        <f>(39)</f>
        <v>39</v>
      </c>
      <c r="AH32" s="58">
        <v>47.7</v>
      </c>
      <c r="AI32" s="50"/>
      <c r="AJ32" s="51">
        <v>54</v>
      </c>
      <c r="AK32" s="40">
        <v>1091</v>
      </c>
      <c r="AL32" s="54">
        <v>27.9</v>
      </c>
      <c r="AM32" s="55" t="s">
        <v>29</v>
      </c>
      <c r="AN32" s="58">
        <v>29.6</v>
      </c>
      <c r="AO32" s="53">
        <v>460</v>
      </c>
      <c r="AP32" s="54">
        <v>11.8</v>
      </c>
      <c r="AQ32" s="55" t="s">
        <v>29</v>
      </c>
      <c r="AR32" s="58">
        <v>18.100000000000001</v>
      </c>
      <c r="AS32" s="39">
        <f>AX32+BB32</f>
        <v>563</v>
      </c>
      <c r="AT32" s="39">
        <v>20481</v>
      </c>
      <c r="AU32" s="54">
        <v>15</v>
      </c>
      <c r="AV32" s="55" t="s">
        <v>29</v>
      </c>
      <c r="AW32" s="59">
        <v>12.5</v>
      </c>
      <c r="AX32" s="39">
        <v>362</v>
      </c>
      <c r="AY32" s="54">
        <v>9.6999999999999993</v>
      </c>
      <c r="AZ32" s="55" t="s">
        <v>29</v>
      </c>
      <c r="BA32" s="56">
        <v>8.3000000000000007</v>
      </c>
      <c r="BB32" s="39">
        <v>201</v>
      </c>
      <c r="BC32" s="54">
        <v>5.4</v>
      </c>
      <c r="BD32" s="55" t="s">
        <v>29</v>
      </c>
      <c r="BE32" s="56">
        <v>4.2</v>
      </c>
      <c r="BF32" s="39">
        <v>17008</v>
      </c>
      <c r="BG32" s="39">
        <v>788505</v>
      </c>
      <c r="BH32" s="54">
        <v>6.8</v>
      </c>
      <c r="BI32" s="55">
        <f>(13)</f>
        <v>13</v>
      </c>
      <c r="BJ32" s="59">
        <v>6.8</v>
      </c>
      <c r="BK32" s="64" t="s">
        <v>29</v>
      </c>
      <c r="BL32" s="64" t="s">
        <v>29</v>
      </c>
      <c r="BM32" s="58">
        <v>27.7</v>
      </c>
      <c r="BN32" s="58">
        <v>25.2</v>
      </c>
      <c r="BO32" s="39">
        <v>2259</v>
      </c>
      <c r="BP32" s="39">
        <v>135250</v>
      </c>
      <c r="BQ32" s="62">
        <v>0.9</v>
      </c>
      <c r="BR32" s="61">
        <f>(38)</f>
        <v>38</v>
      </c>
      <c r="BS32" s="63">
        <v>1.17</v>
      </c>
    </row>
    <row r="33" spans="1:71" ht="13.5" customHeight="1">
      <c r="A33" s="50"/>
      <c r="B33" s="51">
        <v>55</v>
      </c>
      <c r="C33" s="52">
        <f>D33+E33</f>
        <v>36369</v>
      </c>
      <c r="D33" s="39">
        <v>18641</v>
      </c>
      <c r="E33" s="40">
        <v>17728</v>
      </c>
      <c r="F33" s="53">
        <v>1576889</v>
      </c>
      <c r="G33" s="54">
        <v>14.2</v>
      </c>
      <c r="H33" s="55">
        <f>(9)</f>
        <v>9</v>
      </c>
      <c r="I33" s="56">
        <v>13.6</v>
      </c>
      <c r="J33" s="63">
        <v>1.87</v>
      </c>
      <c r="K33" s="63">
        <v>1.75</v>
      </c>
      <c r="L33" s="39">
        <v>16858</v>
      </c>
      <c r="M33" s="39">
        <v>722801</v>
      </c>
      <c r="N33" s="54">
        <v>6.6</v>
      </c>
      <c r="O33" s="55">
        <v>32</v>
      </c>
      <c r="P33" s="58">
        <v>6.2</v>
      </c>
      <c r="Q33" s="39">
        <v>335</v>
      </c>
      <c r="R33" s="39">
        <v>11841</v>
      </c>
      <c r="S33" s="54">
        <v>9.1999999999999993</v>
      </c>
      <c r="T33" s="55">
        <f>(3)</f>
        <v>3</v>
      </c>
      <c r="U33" s="59">
        <v>7.5</v>
      </c>
      <c r="V33" s="39">
        <v>239</v>
      </c>
      <c r="W33" s="39">
        <v>7796</v>
      </c>
      <c r="X33" s="54">
        <v>6.6</v>
      </c>
      <c r="Y33" s="55" t="s">
        <v>29</v>
      </c>
      <c r="Z33" s="59">
        <v>4.9000000000000004</v>
      </c>
      <c r="AA33" s="39">
        <f>C33-L33</f>
        <v>19511</v>
      </c>
      <c r="AB33" s="58">
        <v>7.6</v>
      </c>
      <c r="AC33" s="58">
        <v>7.3</v>
      </c>
      <c r="AD33" s="39">
        <f>AK33+AO33</f>
        <v>1340</v>
      </c>
      <c r="AE33" s="39">
        <v>77446</v>
      </c>
      <c r="AF33" s="54">
        <v>35.5</v>
      </c>
      <c r="AG33" s="61">
        <f>(46)</f>
        <v>46</v>
      </c>
      <c r="AH33" s="58">
        <v>46.8</v>
      </c>
      <c r="AI33" s="50"/>
      <c r="AJ33" s="51">
        <v>55</v>
      </c>
      <c r="AK33" s="40">
        <v>933</v>
      </c>
      <c r="AL33" s="54">
        <v>24.7</v>
      </c>
      <c r="AM33" s="55" t="s">
        <v>29</v>
      </c>
      <c r="AN33" s="58">
        <v>28.8</v>
      </c>
      <c r="AO33" s="53">
        <v>407</v>
      </c>
      <c r="AP33" s="54">
        <v>10.8</v>
      </c>
      <c r="AQ33" s="55" t="s">
        <v>29</v>
      </c>
      <c r="AR33" s="58">
        <v>18</v>
      </c>
      <c r="AS33" s="39">
        <f>AX33+BB33</f>
        <v>522</v>
      </c>
      <c r="AT33" s="39">
        <v>18385</v>
      </c>
      <c r="AU33" s="54">
        <v>14.4</v>
      </c>
      <c r="AV33" s="55" t="s">
        <v>29</v>
      </c>
      <c r="AW33" s="59">
        <v>11.7</v>
      </c>
      <c r="AX33" s="39">
        <v>328</v>
      </c>
      <c r="AY33" s="54">
        <v>9</v>
      </c>
      <c r="AZ33" s="55" t="s">
        <v>29</v>
      </c>
      <c r="BA33" s="56">
        <v>7.8</v>
      </c>
      <c r="BB33" s="39">
        <v>194</v>
      </c>
      <c r="BC33" s="54">
        <v>5.3</v>
      </c>
      <c r="BD33" s="55" t="s">
        <v>29</v>
      </c>
      <c r="BE33" s="56">
        <v>3.9</v>
      </c>
      <c r="BF33" s="39">
        <v>16803</v>
      </c>
      <c r="BG33" s="39">
        <v>774702</v>
      </c>
      <c r="BH33" s="54">
        <v>6.6</v>
      </c>
      <c r="BI33" s="55">
        <f>(12)</f>
        <v>12</v>
      </c>
      <c r="BJ33" s="59">
        <v>6.7</v>
      </c>
      <c r="BK33" s="58">
        <v>27.7</v>
      </c>
      <c r="BL33" s="58">
        <v>24.9</v>
      </c>
      <c r="BM33" s="58">
        <v>27.8</v>
      </c>
      <c r="BN33" s="58">
        <v>25.2</v>
      </c>
      <c r="BO33" s="39">
        <v>2315</v>
      </c>
      <c r="BP33" s="39">
        <v>141689</v>
      </c>
      <c r="BQ33" s="62">
        <v>0.91</v>
      </c>
      <c r="BR33" s="61">
        <f>(41)</f>
        <v>41</v>
      </c>
      <c r="BS33" s="63">
        <v>1.22</v>
      </c>
    </row>
    <row r="34" spans="1:71" ht="13.5" customHeight="1">
      <c r="A34" s="50"/>
      <c r="B34" s="51"/>
      <c r="C34" s="52"/>
      <c r="D34" s="39"/>
      <c r="E34" s="40"/>
      <c r="F34" s="53"/>
      <c r="G34" s="54"/>
      <c r="H34" s="55"/>
      <c r="I34" s="56"/>
      <c r="J34" s="63"/>
      <c r="K34" s="63"/>
      <c r="L34" s="39"/>
      <c r="M34" s="39"/>
      <c r="N34" s="54"/>
      <c r="O34" s="55"/>
      <c r="P34" s="58"/>
      <c r="Q34" s="39"/>
      <c r="R34" s="39"/>
      <c r="S34" s="54"/>
      <c r="T34" s="55"/>
      <c r="U34" s="59"/>
      <c r="V34" s="39"/>
      <c r="W34" s="39"/>
      <c r="X34" s="54"/>
      <c r="Y34" s="55"/>
      <c r="Z34" s="59"/>
      <c r="AA34" s="39"/>
      <c r="AB34" s="58"/>
      <c r="AC34" s="58"/>
      <c r="AD34" s="39"/>
      <c r="AE34" s="39"/>
      <c r="AF34" s="54"/>
      <c r="AG34" s="61"/>
      <c r="AH34" s="58"/>
      <c r="AI34" s="50"/>
      <c r="AJ34" s="51"/>
      <c r="AK34" s="40"/>
      <c r="AL34" s="54"/>
      <c r="AM34" s="55"/>
      <c r="AN34" s="58"/>
      <c r="AO34" s="53"/>
      <c r="AP34" s="54"/>
      <c r="AQ34" s="55"/>
      <c r="AR34" s="58"/>
      <c r="AS34" s="39"/>
      <c r="AT34" s="39"/>
      <c r="AU34" s="54"/>
      <c r="AV34" s="55"/>
      <c r="AW34" s="59"/>
      <c r="AX34" s="39"/>
      <c r="AY34" s="54"/>
      <c r="AZ34" s="55"/>
      <c r="BA34" s="56"/>
      <c r="BB34" s="39"/>
      <c r="BC34" s="54"/>
      <c r="BD34" s="55"/>
      <c r="BE34" s="56"/>
      <c r="BF34" s="39"/>
      <c r="BG34" s="39"/>
      <c r="BH34" s="54"/>
      <c r="BI34" s="55"/>
      <c r="BJ34" s="59"/>
      <c r="BK34" s="58"/>
      <c r="BL34" s="58"/>
      <c r="BM34" s="58"/>
      <c r="BN34" s="58"/>
      <c r="BO34" s="39"/>
      <c r="BP34" s="39"/>
      <c r="BQ34" s="62"/>
      <c r="BR34" s="61"/>
      <c r="BS34" s="63"/>
    </row>
    <row r="35" spans="1:71" ht="13.5" customHeight="1">
      <c r="A35" s="50"/>
      <c r="B35" s="51">
        <v>56</v>
      </c>
      <c r="C35" s="52">
        <f>D35+E35</f>
        <v>35643</v>
      </c>
      <c r="D35" s="39">
        <v>18320</v>
      </c>
      <c r="E35" s="40">
        <v>17323</v>
      </c>
      <c r="F35" s="53">
        <v>1529455</v>
      </c>
      <c r="G35" s="54">
        <v>13.8</v>
      </c>
      <c r="H35" s="55">
        <v>8</v>
      </c>
      <c r="I35" s="56">
        <v>13</v>
      </c>
      <c r="J35" s="57" t="s">
        <v>29</v>
      </c>
      <c r="K35" s="63">
        <v>1.74</v>
      </c>
      <c r="L35" s="39">
        <v>16868</v>
      </c>
      <c r="M35" s="39">
        <v>720262</v>
      </c>
      <c r="N35" s="54">
        <v>6.5</v>
      </c>
      <c r="O35" s="55">
        <v>31</v>
      </c>
      <c r="P35" s="58">
        <v>6.1</v>
      </c>
      <c r="Q35" s="39">
        <v>336</v>
      </c>
      <c r="R35" s="39">
        <v>10891</v>
      </c>
      <c r="S35" s="54">
        <v>9.4</v>
      </c>
      <c r="T35" s="55">
        <v>3</v>
      </c>
      <c r="U35" s="59">
        <v>7.1</v>
      </c>
      <c r="V35" s="39">
        <v>230</v>
      </c>
      <c r="W35" s="39">
        <v>7188</v>
      </c>
      <c r="X35" s="54">
        <v>6.5</v>
      </c>
      <c r="Y35" s="55" t="s">
        <v>29</v>
      </c>
      <c r="Z35" s="59">
        <v>4.7</v>
      </c>
      <c r="AA35" s="39">
        <f>C35-L35</f>
        <v>18775</v>
      </c>
      <c r="AB35" s="58">
        <v>7.3</v>
      </c>
      <c r="AC35" s="58">
        <v>6.9</v>
      </c>
      <c r="AD35" s="39">
        <f>AK35+AO35</f>
        <v>1440</v>
      </c>
      <c r="AE35" s="39">
        <v>79222</v>
      </c>
      <c r="AF35" s="54">
        <v>38.799999999999997</v>
      </c>
      <c r="AG35" s="61">
        <f>(41)</f>
        <v>41</v>
      </c>
      <c r="AH35" s="58">
        <v>49.2</v>
      </c>
      <c r="AI35" s="50"/>
      <c r="AJ35" s="51">
        <v>56</v>
      </c>
      <c r="AK35" s="40">
        <v>974</v>
      </c>
      <c r="AL35" s="54">
        <v>26.3</v>
      </c>
      <c r="AM35" s="55" t="s">
        <v>29</v>
      </c>
      <c r="AN35" s="58">
        <v>28.8</v>
      </c>
      <c r="AO35" s="53">
        <v>466</v>
      </c>
      <c r="AP35" s="54">
        <v>12.6</v>
      </c>
      <c r="AQ35" s="55" t="s">
        <v>29</v>
      </c>
      <c r="AR35" s="58">
        <v>20.5</v>
      </c>
      <c r="AS35" s="39">
        <f>AX35+BB35</f>
        <v>484</v>
      </c>
      <c r="AT35" s="39">
        <v>16531</v>
      </c>
      <c r="AU35" s="54">
        <v>13.6</v>
      </c>
      <c r="AV35" s="55" t="s">
        <v>29</v>
      </c>
      <c r="AW35" s="59">
        <v>10.8</v>
      </c>
      <c r="AX35" s="39">
        <v>295</v>
      </c>
      <c r="AY35" s="54">
        <v>8.3000000000000007</v>
      </c>
      <c r="AZ35" s="55" t="s">
        <v>29</v>
      </c>
      <c r="BA35" s="56">
        <v>7.1</v>
      </c>
      <c r="BB35" s="39">
        <v>189</v>
      </c>
      <c r="BC35" s="54">
        <v>5.3</v>
      </c>
      <c r="BD35" s="55" t="s">
        <v>29</v>
      </c>
      <c r="BE35" s="56">
        <v>3.7</v>
      </c>
      <c r="BF35" s="39">
        <v>17025</v>
      </c>
      <c r="BG35" s="39">
        <v>776531</v>
      </c>
      <c r="BH35" s="54">
        <v>6.6</v>
      </c>
      <c r="BI35" s="55">
        <f>(13)</f>
        <v>13</v>
      </c>
      <c r="BJ35" s="59">
        <v>6.6</v>
      </c>
      <c r="BK35" s="58">
        <v>27.8</v>
      </c>
      <c r="BL35" s="58">
        <v>25</v>
      </c>
      <c r="BM35" s="58">
        <v>27.9</v>
      </c>
      <c r="BN35" s="58">
        <v>25.3</v>
      </c>
      <c r="BO35" s="39">
        <v>2691</v>
      </c>
      <c r="BP35" s="39">
        <v>154221</v>
      </c>
      <c r="BQ35" s="62">
        <v>1.04</v>
      </c>
      <c r="BR35" s="61">
        <f>(37)</f>
        <v>37</v>
      </c>
      <c r="BS35" s="63">
        <v>1.32</v>
      </c>
    </row>
    <row r="36" spans="1:71" ht="13.5" customHeight="1">
      <c r="A36" s="50"/>
      <c r="B36" s="51">
        <v>57</v>
      </c>
      <c r="C36" s="52">
        <f>D36+E36</f>
        <v>35742</v>
      </c>
      <c r="D36" s="39">
        <v>18439</v>
      </c>
      <c r="E36" s="40">
        <v>17303</v>
      </c>
      <c r="F36" s="53">
        <v>1515392</v>
      </c>
      <c r="G36" s="54">
        <v>13.6</v>
      </c>
      <c r="H36" s="55">
        <v>9</v>
      </c>
      <c r="I36" s="56">
        <v>12.8</v>
      </c>
      <c r="J36" s="57" t="s">
        <v>29</v>
      </c>
      <c r="K36" s="63">
        <v>1.77</v>
      </c>
      <c r="L36" s="39">
        <v>16922</v>
      </c>
      <c r="M36" s="39">
        <v>711883</v>
      </c>
      <c r="N36" s="54">
        <v>6.4</v>
      </c>
      <c r="O36" s="55">
        <v>29</v>
      </c>
      <c r="P36" s="58">
        <v>6</v>
      </c>
      <c r="Q36" s="39">
        <v>293</v>
      </c>
      <c r="R36" s="39">
        <v>9969</v>
      </c>
      <c r="S36" s="54">
        <v>8.1999999999999993</v>
      </c>
      <c r="T36" s="55">
        <v>5</v>
      </c>
      <c r="U36" s="59">
        <v>6.6</v>
      </c>
      <c r="V36" s="39">
        <v>194</v>
      </c>
      <c r="W36" s="39">
        <v>6425</v>
      </c>
      <c r="X36" s="54">
        <v>5.4</v>
      </c>
      <c r="Y36" s="55" t="s">
        <v>29</v>
      </c>
      <c r="Z36" s="59">
        <v>4.2</v>
      </c>
      <c r="AA36" s="39">
        <f>C36-L36</f>
        <v>18820</v>
      </c>
      <c r="AB36" s="58">
        <v>7.2</v>
      </c>
      <c r="AC36" s="58">
        <v>6.8</v>
      </c>
      <c r="AD36" s="39">
        <f>AK36+AO36</f>
        <v>1503</v>
      </c>
      <c r="AE36" s="39">
        <v>78107</v>
      </c>
      <c r="AF36" s="54">
        <v>40.4</v>
      </c>
      <c r="AG36" s="61">
        <f>(41)</f>
        <v>41</v>
      </c>
      <c r="AH36" s="58">
        <v>49</v>
      </c>
      <c r="AI36" s="50"/>
      <c r="AJ36" s="51">
        <v>57</v>
      </c>
      <c r="AK36" s="40">
        <v>973</v>
      </c>
      <c r="AL36" s="54">
        <v>26.1</v>
      </c>
      <c r="AM36" s="55" t="s">
        <v>29</v>
      </c>
      <c r="AN36" s="58">
        <v>27.7</v>
      </c>
      <c r="AO36" s="53">
        <v>530</v>
      </c>
      <c r="AP36" s="54">
        <v>14.2</v>
      </c>
      <c r="AQ36" s="55" t="s">
        <v>29</v>
      </c>
      <c r="AR36" s="58">
        <v>21.3</v>
      </c>
      <c r="AS36" s="39">
        <f>AX36+BB36</f>
        <v>446</v>
      </c>
      <c r="AT36" s="39">
        <v>15303</v>
      </c>
      <c r="AU36" s="54">
        <v>12.5</v>
      </c>
      <c r="AV36" s="55" t="s">
        <v>29</v>
      </c>
      <c r="AW36" s="59">
        <v>10.1</v>
      </c>
      <c r="AX36" s="39">
        <v>285</v>
      </c>
      <c r="AY36" s="54">
        <v>8</v>
      </c>
      <c r="AZ36" s="55" t="s">
        <v>29</v>
      </c>
      <c r="BA36" s="56">
        <v>6.8</v>
      </c>
      <c r="BB36" s="39">
        <v>161</v>
      </c>
      <c r="BC36" s="54">
        <v>4.5</v>
      </c>
      <c r="BD36" s="55" t="s">
        <v>29</v>
      </c>
      <c r="BE36" s="56">
        <v>3.3</v>
      </c>
      <c r="BF36" s="39">
        <v>17292</v>
      </c>
      <c r="BG36" s="39">
        <v>781252</v>
      </c>
      <c r="BH36" s="54">
        <v>6.6</v>
      </c>
      <c r="BI36" s="55">
        <f>(10)</f>
        <v>10</v>
      </c>
      <c r="BJ36" s="59">
        <v>6.6</v>
      </c>
      <c r="BK36" s="58">
        <v>27.9</v>
      </c>
      <c r="BL36" s="58">
        <v>25.1</v>
      </c>
      <c r="BM36" s="58">
        <v>28</v>
      </c>
      <c r="BN36" s="58">
        <v>25.3</v>
      </c>
      <c r="BO36" s="39">
        <v>2818</v>
      </c>
      <c r="BP36" s="39">
        <v>163980</v>
      </c>
      <c r="BQ36" s="62">
        <v>1.07</v>
      </c>
      <c r="BR36" s="61">
        <f>(37)</f>
        <v>37</v>
      </c>
      <c r="BS36" s="63">
        <v>1.39</v>
      </c>
    </row>
    <row r="37" spans="1:71" ht="13.5" customHeight="1">
      <c r="A37" s="50"/>
      <c r="B37" s="51">
        <v>58</v>
      </c>
      <c r="C37" s="52">
        <f>D37+E37</f>
        <v>35412</v>
      </c>
      <c r="D37" s="39">
        <v>18104</v>
      </c>
      <c r="E37" s="40">
        <v>17308</v>
      </c>
      <c r="F37" s="53">
        <v>1508687</v>
      </c>
      <c r="G37" s="54">
        <v>13.3</v>
      </c>
      <c r="H37" s="55">
        <v>14</v>
      </c>
      <c r="I37" s="56">
        <v>12.7</v>
      </c>
      <c r="J37" s="63">
        <v>1.91</v>
      </c>
      <c r="K37" s="63">
        <v>1.8</v>
      </c>
      <c r="L37" s="39">
        <v>17206</v>
      </c>
      <c r="M37" s="39">
        <v>740038</v>
      </c>
      <c r="N37" s="54">
        <v>6.5</v>
      </c>
      <c r="O37" s="55">
        <v>31</v>
      </c>
      <c r="P37" s="58">
        <v>6.2</v>
      </c>
      <c r="Q37" s="39">
        <v>289</v>
      </c>
      <c r="R37" s="39">
        <v>9406</v>
      </c>
      <c r="S37" s="54">
        <v>8.1999999999999993</v>
      </c>
      <c r="T37" s="55">
        <v>2</v>
      </c>
      <c r="U37" s="59">
        <v>6.2</v>
      </c>
      <c r="V37" s="39">
        <v>189</v>
      </c>
      <c r="W37" s="39">
        <v>5894</v>
      </c>
      <c r="X37" s="54">
        <v>5.3</v>
      </c>
      <c r="Y37" s="55" t="s">
        <v>29</v>
      </c>
      <c r="Z37" s="59">
        <v>3.9</v>
      </c>
      <c r="AA37" s="39">
        <f>C37-L37</f>
        <v>18206</v>
      </c>
      <c r="AB37" s="58">
        <v>6.8</v>
      </c>
      <c r="AC37" s="58">
        <v>6.5</v>
      </c>
      <c r="AD37" s="39">
        <f>AK37+AO37</f>
        <v>1453</v>
      </c>
      <c r="AE37" s="39">
        <v>71941</v>
      </c>
      <c r="AF37" s="54">
        <v>39.4</v>
      </c>
      <c r="AG37" s="61">
        <f>(33)</f>
        <v>33</v>
      </c>
      <c r="AH37" s="58">
        <v>45.5</v>
      </c>
      <c r="AI37" s="50"/>
      <c r="AJ37" s="51">
        <v>58</v>
      </c>
      <c r="AK37" s="40">
        <v>918</v>
      </c>
      <c r="AL37" s="54">
        <v>24.9</v>
      </c>
      <c r="AM37" s="55" t="s">
        <v>29</v>
      </c>
      <c r="AN37" s="58">
        <v>25.4</v>
      </c>
      <c r="AO37" s="53">
        <v>535</v>
      </c>
      <c r="AP37" s="54">
        <v>14.5</v>
      </c>
      <c r="AQ37" s="55" t="s">
        <v>29</v>
      </c>
      <c r="AR37" s="58">
        <v>20.100000000000001</v>
      </c>
      <c r="AS37" s="39">
        <f>AX37+BB37</f>
        <v>405</v>
      </c>
      <c r="AT37" s="39">
        <v>14035</v>
      </c>
      <c r="AU37" s="54">
        <v>11.4</v>
      </c>
      <c r="AV37" s="55">
        <f>(3)</f>
        <v>3</v>
      </c>
      <c r="AW37" s="59">
        <v>9.3000000000000007</v>
      </c>
      <c r="AX37" s="39">
        <v>252</v>
      </c>
      <c r="AY37" s="54">
        <v>7.1</v>
      </c>
      <c r="AZ37" s="55" t="s">
        <v>29</v>
      </c>
      <c r="BA37" s="56">
        <v>6.3</v>
      </c>
      <c r="BB37" s="39">
        <v>153</v>
      </c>
      <c r="BC37" s="54">
        <v>4.3</v>
      </c>
      <c r="BD37" s="55" t="s">
        <v>29</v>
      </c>
      <c r="BE37" s="56">
        <v>3</v>
      </c>
      <c r="BF37" s="39">
        <v>16898</v>
      </c>
      <c r="BG37" s="39">
        <v>762552</v>
      </c>
      <c r="BH37" s="54">
        <v>6.4</v>
      </c>
      <c r="BI37" s="55">
        <f>(10)</f>
        <v>10</v>
      </c>
      <c r="BJ37" s="59">
        <v>6.4</v>
      </c>
      <c r="BK37" s="58">
        <v>27.9</v>
      </c>
      <c r="BL37" s="58">
        <v>25.1</v>
      </c>
      <c r="BM37" s="58">
        <v>28</v>
      </c>
      <c r="BN37" s="58">
        <v>25.4</v>
      </c>
      <c r="BO37" s="39">
        <v>3109</v>
      </c>
      <c r="BP37" s="39">
        <v>179150</v>
      </c>
      <c r="BQ37" s="62">
        <v>1.17</v>
      </c>
      <c r="BR37" s="61">
        <f>(37)</f>
        <v>37</v>
      </c>
      <c r="BS37" s="63">
        <v>1.51</v>
      </c>
    </row>
    <row r="38" spans="1:71" ht="13.5" customHeight="1">
      <c r="A38" s="50"/>
      <c r="B38" s="51">
        <v>59</v>
      </c>
      <c r="C38" s="52">
        <f>D38+E38</f>
        <v>35301</v>
      </c>
      <c r="D38" s="39">
        <v>18025</v>
      </c>
      <c r="E38" s="40">
        <v>17276</v>
      </c>
      <c r="F38" s="53">
        <v>1489780</v>
      </c>
      <c r="G38" s="54">
        <v>13.1</v>
      </c>
      <c r="H38" s="55">
        <v>13</v>
      </c>
      <c r="I38" s="56">
        <v>12.5</v>
      </c>
      <c r="J38" s="63">
        <v>1.94</v>
      </c>
      <c r="K38" s="63">
        <v>1.81</v>
      </c>
      <c r="L38" s="39">
        <v>17448</v>
      </c>
      <c r="M38" s="39">
        <v>740247</v>
      </c>
      <c r="N38" s="54">
        <v>6.5</v>
      </c>
      <c r="O38" s="55">
        <v>34</v>
      </c>
      <c r="P38" s="58">
        <v>6.2</v>
      </c>
      <c r="Q38" s="39">
        <v>247</v>
      </c>
      <c r="R38" s="39">
        <v>8920</v>
      </c>
      <c r="S38" s="54">
        <v>7</v>
      </c>
      <c r="T38" s="55">
        <v>6</v>
      </c>
      <c r="U38" s="59">
        <v>6</v>
      </c>
      <c r="V38" s="39">
        <v>160</v>
      </c>
      <c r="W38" s="39">
        <v>5527</v>
      </c>
      <c r="X38" s="54">
        <v>4.5</v>
      </c>
      <c r="Y38" s="55" t="s">
        <v>29</v>
      </c>
      <c r="Z38" s="59">
        <v>3.7</v>
      </c>
      <c r="AA38" s="39">
        <f>C38-L38</f>
        <v>17853</v>
      </c>
      <c r="AB38" s="58">
        <v>6.7</v>
      </c>
      <c r="AC38" s="58">
        <v>6.2</v>
      </c>
      <c r="AD38" s="39">
        <f>AK38+AO38</f>
        <v>1510</v>
      </c>
      <c r="AE38" s="39">
        <v>72361</v>
      </c>
      <c r="AF38" s="54">
        <v>41</v>
      </c>
      <c r="AG38" s="61">
        <f>(31)</f>
        <v>31</v>
      </c>
      <c r="AH38" s="58">
        <v>46.3</v>
      </c>
      <c r="AI38" s="50"/>
      <c r="AJ38" s="51">
        <v>59</v>
      </c>
      <c r="AK38" s="40">
        <v>864</v>
      </c>
      <c r="AL38" s="54">
        <v>23.5</v>
      </c>
      <c r="AM38" s="55" t="s">
        <v>29</v>
      </c>
      <c r="AN38" s="58">
        <v>24.3</v>
      </c>
      <c r="AO38" s="53">
        <v>646</v>
      </c>
      <c r="AP38" s="54">
        <v>17.5</v>
      </c>
      <c r="AQ38" s="55" t="s">
        <v>29</v>
      </c>
      <c r="AR38" s="58">
        <v>22</v>
      </c>
      <c r="AS38" s="39">
        <f>AX38+BB38</f>
        <v>381</v>
      </c>
      <c r="AT38" s="39">
        <v>12998</v>
      </c>
      <c r="AU38" s="54">
        <v>10.8</v>
      </c>
      <c r="AV38" s="55">
        <f>(2)</f>
        <v>2</v>
      </c>
      <c r="AW38" s="59">
        <v>8.6999999999999993</v>
      </c>
      <c r="AX38" s="39">
        <v>241</v>
      </c>
      <c r="AY38" s="54">
        <v>6.8</v>
      </c>
      <c r="AZ38" s="55" t="s">
        <v>29</v>
      </c>
      <c r="BA38" s="56">
        <v>5.9</v>
      </c>
      <c r="BB38" s="39">
        <v>140</v>
      </c>
      <c r="BC38" s="54">
        <v>4</v>
      </c>
      <c r="BD38" s="55" t="s">
        <v>29</v>
      </c>
      <c r="BE38" s="56">
        <v>2.9</v>
      </c>
      <c r="BF38" s="39">
        <v>16150</v>
      </c>
      <c r="BG38" s="39">
        <v>739991</v>
      </c>
      <c r="BH38" s="54">
        <v>6</v>
      </c>
      <c r="BI38" s="55">
        <f>(18)</f>
        <v>18</v>
      </c>
      <c r="BJ38" s="59">
        <v>6.2</v>
      </c>
      <c r="BK38" s="58">
        <v>27.9</v>
      </c>
      <c r="BL38" s="58">
        <v>25.2</v>
      </c>
      <c r="BM38" s="58">
        <v>28.1</v>
      </c>
      <c r="BN38" s="58">
        <v>25.4</v>
      </c>
      <c r="BO38" s="39">
        <v>3112</v>
      </c>
      <c r="BP38" s="39">
        <v>178746</v>
      </c>
      <c r="BQ38" s="62">
        <v>1.1599999999999999</v>
      </c>
      <c r="BR38" s="61">
        <f>(37)</f>
        <v>37</v>
      </c>
      <c r="BS38" s="63">
        <v>1.5</v>
      </c>
    </row>
    <row r="39" spans="1:71" ht="13.5" customHeight="1">
      <c r="A39" s="50"/>
      <c r="B39" s="51">
        <v>60</v>
      </c>
      <c r="C39" s="52">
        <f>D39+E39</f>
        <v>33479</v>
      </c>
      <c r="D39" s="39">
        <v>17110</v>
      </c>
      <c r="E39" s="40">
        <v>16369</v>
      </c>
      <c r="F39" s="53">
        <v>1431577</v>
      </c>
      <c r="G39" s="54">
        <v>12.3</v>
      </c>
      <c r="H39" s="55">
        <v>14</v>
      </c>
      <c r="I39" s="56">
        <v>11.9</v>
      </c>
      <c r="J39" s="63">
        <v>1.85</v>
      </c>
      <c r="K39" s="63">
        <v>1.76</v>
      </c>
      <c r="L39" s="39">
        <v>17261</v>
      </c>
      <c r="M39" s="39">
        <v>752283</v>
      </c>
      <c r="N39" s="54">
        <v>6.4</v>
      </c>
      <c r="O39" s="55">
        <v>36</v>
      </c>
      <c r="P39" s="58">
        <v>6.3</v>
      </c>
      <c r="Q39" s="39">
        <v>213</v>
      </c>
      <c r="R39" s="39">
        <v>7899</v>
      </c>
      <c r="S39" s="54">
        <v>6.4</v>
      </c>
      <c r="T39" s="55">
        <v>10</v>
      </c>
      <c r="U39" s="59">
        <v>5.5</v>
      </c>
      <c r="V39" s="39">
        <v>128</v>
      </c>
      <c r="W39" s="39">
        <v>4910</v>
      </c>
      <c r="X39" s="54">
        <v>3.9</v>
      </c>
      <c r="Y39" s="55" t="s">
        <v>29</v>
      </c>
      <c r="Z39" s="59">
        <v>3.4</v>
      </c>
      <c r="AA39" s="39">
        <f>C39-L39</f>
        <v>16218</v>
      </c>
      <c r="AB39" s="58">
        <v>6</v>
      </c>
      <c r="AC39" s="58">
        <v>5.6</v>
      </c>
      <c r="AD39" s="39">
        <f>AK39+AO39</f>
        <v>1474</v>
      </c>
      <c r="AE39" s="39">
        <v>69009</v>
      </c>
      <c r="AF39" s="54">
        <v>42.2</v>
      </c>
      <c r="AG39" s="61">
        <f>(27)</f>
        <v>27</v>
      </c>
      <c r="AH39" s="58">
        <v>46</v>
      </c>
      <c r="AI39" s="50"/>
      <c r="AJ39" s="51">
        <v>60</v>
      </c>
      <c r="AK39" s="40">
        <v>784</v>
      </c>
      <c r="AL39" s="54">
        <v>22.4</v>
      </c>
      <c r="AM39" s="55" t="s">
        <v>29</v>
      </c>
      <c r="AN39" s="58">
        <v>22.1</v>
      </c>
      <c r="AO39" s="53">
        <v>690</v>
      </c>
      <c r="AP39" s="54">
        <v>19.7</v>
      </c>
      <c r="AQ39" s="55" t="s">
        <v>29</v>
      </c>
      <c r="AR39" s="58">
        <v>23.9</v>
      </c>
      <c r="AS39" s="39">
        <f>AX39+BB39</f>
        <v>331</v>
      </c>
      <c r="AT39" s="39">
        <v>11470</v>
      </c>
      <c r="AU39" s="54">
        <v>9.9</v>
      </c>
      <c r="AV39" s="55">
        <f>(2)</f>
        <v>2</v>
      </c>
      <c r="AW39" s="59">
        <v>8</v>
      </c>
      <c r="AX39" s="39">
        <v>229</v>
      </c>
      <c r="AY39" s="54">
        <v>6.8</v>
      </c>
      <c r="AZ39" s="55" t="s">
        <v>29</v>
      </c>
      <c r="BA39" s="56">
        <v>5.4</v>
      </c>
      <c r="BB39" s="39">
        <v>102</v>
      </c>
      <c r="BC39" s="54">
        <v>3</v>
      </c>
      <c r="BD39" s="55" t="s">
        <v>29</v>
      </c>
      <c r="BE39" s="56">
        <v>2.6</v>
      </c>
      <c r="BF39" s="39">
        <v>15832</v>
      </c>
      <c r="BG39" s="39">
        <v>735850</v>
      </c>
      <c r="BH39" s="54">
        <v>5.8</v>
      </c>
      <c r="BI39" s="55">
        <f>(24)</f>
        <v>24</v>
      </c>
      <c r="BJ39" s="59">
        <v>6.1</v>
      </c>
      <c r="BK39" s="58">
        <v>28.1</v>
      </c>
      <c r="BL39" s="58">
        <v>25.3</v>
      </c>
      <c r="BM39" s="58">
        <v>28.2</v>
      </c>
      <c r="BN39" s="58">
        <v>25.5</v>
      </c>
      <c r="BO39" s="39">
        <v>3102</v>
      </c>
      <c r="BP39" s="39">
        <v>166640</v>
      </c>
      <c r="BQ39" s="62">
        <v>1.1399999999999999</v>
      </c>
      <c r="BR39" s="61">
        <f>(34)</f>
        <v>34</v>
      </c>
      <c r="BS39" s="63">
        <v>1.39</v>
      </c>
    </row>
    <row r="40" spans="1:71" ht="13.5" customHeight="1">
      <c r="A40" s="50"/>
      <c r="B40" s="51"/>
      <c r="C40" s="52"/>
      <c r="D40" s="39"/>
      <c r="E40" s="40"/>
      <c r="F40" s="53"/>
      <c r="G40" s="54"/>
      <c r="H40" s="55"/>
      <c r="I40" s="56"/>
      <c r="J40" s="63"/>
      <c r="K40" s="63"/>
      <c r="L40" s="39"/>
      <c r="M40" s="39"/>
      <c r="N40" s="54"/>
      <c r="O40" s="55"/>
      <c r="P40" s="58"/>
      <c r="Q40" s="39"/>
      <c r="R40" s="39"/>
      <c r="S40" s="54"/>
      <c r="T40" s="55"/>
      <c r="U40" s="59"/>
      <c r="V40" s="39"/>
      <c r="W40" s="39"/>
      <c r="X40" s="54"/>
      <c r="Y40" s="55"/>
      <c r="Z40" s="59"/>
      <c r="AA40" s="39"/>
      <c r="AB40" s="58"/>
      <c r="AC40" s="58"/>
      <c r="AD40" s="39"/>
      <c r="AE40" s="39"/>
      <c r="AF40" s="54"/>
      <c r="AG40" s="61"/>
      <c r="AH40" s="58"/>
      <c r="AI40" s="50"/>
      <c r="AJ40" s="51"/>
      <c r="AK40" s="40"/>
      <c r="AL40" s="54"/>
      <c r="AM40" s="55"/>
      <c r="AN40" s="58"/>
      <c r="AO40" s="53"/>
      <c r="AP40" s="54"/>
      <c r="AQ40" s="55"/>
      <c r="AR40" s="58"/>
      <c r="AS40" s="39"/>
      <c r="AT40" s="39"/>
      <c r="AU40" s="54"/>
      <c r="AV40" s="55"/>
      <c r="AW40" s="59"/>
      <c r="AX40" s="39"/>
      <c r="AY40" s="54"/>
      <c r="AZ40" s="55"/>
      <c r="BA40" s="56"/>
      <c r="BB40" s="39"/>
      <c r="BC40" s="54"/>
      <c r="BD40" s="55"/>
      <c r="BE40" s="56"/>
      <c r="BF40" s="39"/>
      <c r="BG40" s="39"/>
      <c r="BH40" s="54"/>
      <c r="BI40" s="55"/>
      <c r="BJ40" s="59"/>
      <c r="BK40" s="58"/>
      <c r="BL40" s="58"/>
      <c r="BM40" s="58"/>
      <c r="BN40" s="58"/>
      <c r="BO40" s="39"/>
      <c r="BP40" s="39"/>
      <c r="BQ40" s="62"/>
      <c r="BR40" s="61"/>
      <c r="BS40" s="63"/>
    </row>
    <row r="41" spans="1:71" ht="13.5" customHeight="1">
      <c r="A41" s="50"/>
      <c r="B41" s="51">
        <v>61</v>
      </c>
      <c r="C41" s="52">
        <f>D41+E41</f>
        <v>32515</v>
      </c>
      <c r="D41" s="39">
        <v>16752</v>
      </c>
      <c r="E41" s="40">
        <v>15763</v>
      </c>
      <c r="F41" s="53">
        <v>1382946</v>
      </c>
      <c r="G41" s="54">
        <v>11.9</v>
      </c>
      <c r="H41" s="55">
        <v>14</v>
      </c>
      <c r="I41" s="56">
        <v>11.4</v>
      </c>
      <c r="J41" s="63">
        <v>1.84</v>
      </c>
      <c r="K41" s="63">
        <v>1.72</v>
      </c>
      <c r="L41" s="39">
        <v>17334</v>
      </c>
      <c r="M41" s="39">
        <v>750620</v>
      </c>
      <c r="N41" s="54">
        <v>6.3</v>
      </c>
      <c r="O41" s="55">
        <v>36</v>
      </c>
      <c r="P41" s="58">
        <v>6.2</v>
      </c>
      <c r="Q41" s="39">
        <v>196</v>
      </c>
      <c r="R41" s="39">
        <v>7251</v>
      </c>
      <c r="S41" s="54">
        <v>6</v>
      </c>
      <c r="T41" s="55">
        <v>9</v>
      </c>
      <c r="U41" s="59">
        <v>5.2</v>
      </c>
      <c r="V41" s="39">
        <v>113</v>
      </c>
      <c r="W41" s="39">
        <v>4296</v>
      </c>
      <c r="X41" s="54">
        <v>3.5</v>
      </c>
      <c r="Y41" s="55">
        <v>16</v>
      </c>
      <c r="Z41" s="59">
        <v>3.1</v>
      </c>
      <c r="AA41" s="39">
        <f>C41-L41</f>
        <v>15181</v>
      </c>
      <c r="AB41" s="58">
        <v>5.5</v>
      </c>
      <c r="AC41" s="58">
        <v>5.2</v>
      </c>
      <c r="AD41" s="39">
        <f>AK41+AO41</f>
        <v>1382</v>
      </c>
      <c r="AE41" s="39">
        <v>65678</v>
      </c>
      <c r="AF41" s="54">
        <v>40.799999999999997</v>
      </c>
      <c r="AG41" s="61">
        <f>(31)</f>
        <v>31</v>
      </c>
      <c r="AH41" s="58">
        <v>45.3</v>
      </c>
      <c r="AI41" s="50"/>
      <c r="AJ41" s="51">
        <v>61</v>
      </c>
      <c r="AK41" s="40">
        <v>719</v>
      </c>
      <c r="AL41" s="54">
        <v>21.2</v>
      </c>
      <c r="AM41" s="55">
        <f>(22)</f>
        <v>22</v>
      </c>
      <c r="AN41" s="58">
        <v>21.4</v>
      </c>
      <c r="AO41" s="53">
        <v>663</v>
      </c>
      <c r="AP41" s="54">
        <v>19.600000000000001</v>
      </c>
      <c r="AQ41" s="55">
        <f>(34)</f>
        <v>34</v>
      </c>
      <c r="AR41" s="58">
        <v>23.9</v>
      </c>
      <c r="AS41" s="39">
        <f>AX41+BB41</f>
        <v>269</v>
      </c>
      <c r="AT41" s="39">
        <v>10148</v>
      </c>
      <c r="AU41" s="54">
        <v>8.3000000000000007</v>
      </c>
      <c r="AV41" s="55">
        <f>(7)</f>
        <v>7</v>
      </c>
      <c r="AW41" s="59">
        <v>7.3</v>
      </c>
      <c r="AX41" s="39">
        <v>177</v>
      </c>
      <c r="AY41" s="54">
        <v>5.4</v>
      </c>
      <c r="AZ41" s="55">
        <f>(8)</f>
        <v>8</v>
      </c>
      <c r="BA41" s="56">
        <v>5</v>
      </c>
      <c r="BB41" s="39">
        <v>92</v>
      </c>
      <c r="BC41" s="54">
        <v>2.8</v>
      </c>
      <c r="BD41" s="55">
        <f>(29)</f>
        <v>29</v>
      </c>
      <c r="BE41" s="56">
        <v>2.2999999999999998</v>
      </c>
      <c r="BF41" s="39">
        <v>15148</v>
      </c>
      <c r="BG41" s="39">
        <v>710962</v>
      </c>
      <c r="BH41" s="54">
        <v>5.5</v>
      </c>
      <c r="BI41" s="55">
        <f>(26)</f>
        <v>26</v>
      </c>
      <c r="BJ41" s="59">
        <v>5.9</v>
      </c>
      <c r="BK41" s="58">
        <v>28.3</v>
      </c>
      <c r="BL41" s="58">
        <v>25.4</v>
      </c>
      <c r="BM41" s="58">
        <v>28.3</v>
      </c>
      <c r="BN41" s="58">
        <v>25.6</v>
      </c>
      <c r="BO41" s="39">
        <v>2948</v>
      </c>
      <c r="BP41" s="39">
        <v>166054</v>
      </c>
      <c r="BQ41" s="62">
        <v>1.08</v>
      </c>
      <c r="BR41" s="61">
        <f>(38)</f>
        <v>38</v>
      </c>
      <c r="BS41" s="63">
        <v>1.37</v>
      </c>
    </row>
    <row r="42" spans="1:71" ht="13.5" customHeight="1">
      <c r="A42" s="50"/>
      <c r="B42" s="51">
        <v>62</v>
      </c>
      <c r="C42" s="52">
        <f>D42+E42</f>
        <v>31817</v>
      </c>
      <c r="D42" s="39">
        <v>16321</v>
      </c>
      <c r="E42" s="40">
        <v>15496</v>
      </c>
      <c r="F42" s="53">
        <v>1346658</v>
      </c>
      <c r="G42" s="54">
        <v>11.5</v>
      </c>
      <c r="H42" s="55">
        <v>15</v>
      </c>
      <c r="I42" s="56">
        <v>11.1</v>
      </c>
      <c r="J42" s="63">
        <v>1.8</v>
      </c>
      <c r="K42" s="63">
        <v>1.69</v>
      </c>
      <c r="L42" s="39">
        <v>17353</v>
      </c>
      <c r="M42" s="39">
        <v>751172</v>
      </c>
      <c r="N42" s="54">
        <v>6.3</v>
      </c>
      <c r="O42" s="55">
        <v>35</v>
      </c>
      <c r="P42" s="58">
        <v>6.2</v>
      </c>
      <c r="Q42" s="39">
        <v>154</v>
      </c>
      <c r="R42" s="39">
        <v>6711</v>
      </c>
      <c r="S42" s="54">
        <v>4.8</v>
      </c>
      <c r="T42" s="55">
        <v>28</v>
      </c>
      <c r="U42" s="59">
        <v>5</v>
      </c>
      <c r="V42" s="39">
        <v>92</v>
      </c>
      <c r="W42" s="39">
        <v>3933</v>
      </c>
      <c r="X42" s="54">
        <v>2.9</v>
      </c>
      <c r="Y42" s="55">
        <v>28</v>
      </c>
      <c r="Z42" s="59">
        <v>2.9</v>
      </c>
      <c r="AA42" s="39">
        <f>C42-L42</f>
        <v>14464</v>
      </c>
      <c r="AB42" s="58">
        <v>5.2</v>
      </c>
      <c r="AC42" s="58">
        <v>4.9000000000000004</v>
      </c>
      <c r="AD42" s="39">
        <f>AK42+AO42</f>
        <v>1424</v>
      </c>
      <c r="AE42" s="39">
        <v>63834</v>
      </c>
      <c r="AF42" s="54">
        <v>42.8</v>
      </c>
      <c r="AG42" s="61">
        <f>(27)</f>
        <v>27</v>
      </c>
      <c r="AH42" s="58">
        <v>45.3</v>
      </c>
      <c r="AI42" s="50"/>
      <c r="AJ42" s="51">
        <v>62</v>
      </c>
      <c r="AK42" s="40">
        <v>692</v>
      </c>
      <c r="AL42" s="54">
        <v>20.8</v>
      </c>
      <c r="AM42" s="55">
        <f>(26)</f>
        <v>26</v>
      </c>
      <c r="AN42" s="58">
        <v>21.2</v>
      </c>
      <c r="AO42" s="53">
        <v>732</v>
      </c>
      <c r="AP42" s="54">
        <v>22</v>
      </c>
      <c r="AQ42" s="55">
        <f>(27)</f>
        <v>27</v>
      </c>
      <c r="AR42" s="58">
        <v>24</v>
      </c>
      <c r="AS42" s="39">
        <f>AX42+BB42</f>
        <v>274</v>
      </c>
      <c r="AT42" s="39">
        <v>9317</v>
      </c>
      <c r="AU42" s="54">
        <v>8.6</v>
      </c>
      <c r="AV42" s="55">
        <f>(6)</f>
        <v>6</v>
      </c>
      <c r="AW42" s="59">
        <v>6.9</v>
      </c>
      <c r="AX42" s="39">
        <v>203</v>
      </c>
      <c r="AY42" s="54">
        <v>6.4</v>
      </c>
      <c r="AZ42" s="55">
        <f>(1)</f>
        <v>1</v>
      </c>
      <c r="BA42" s="56">
        <v>4.5999999999999996</v>
      </c>
      <c r="BB42" s="39">
        <v>71</v>
      </c>
      <c r="BC42" s="54">
        <v>2.2000000000000002</v>
      </c>
      <c r="BD42" s="55">
        <f>(29)</f>
        <v>29</v>
      </c>
      <c r="BE42" s="56">
        <v>2.2999999999999998</v>
      </c>
      <c r="BF42" s="39">
        <v>14884</v>
      </c>
      <c r="BG42" s="39">
        <v>696173</v>
      </c>
      <c r="BH42" s="54">
        <v>5.4</v>
      </c>
      <c r="BI42" s="55">
        <f>(21)</f>
        <v>21</v>
      </c>
      <c r="BJ42" s="59">
        <v>5.7</v>
      </c>
      <c r="BK42" s="58">
        <v>28.2</v>
      </c>
      <c r="BL42" s="58">
        <v>25.5</v>
      </c>
      <c r="BM42" s="58">
        <v>28.4</v>
      </c>
      <c r="BN42" s="58">
        <v>25.7</v>
      </c>
      <c r="BO42" s="39">
        <v>2867</v>
      </c>
      <c r="BP42" s="39">
        <v>158227</v>
      </c>
      <c r="BQ42" s="62">
        <v>1.04</v>
      </c>
      <c r="BR42" s="61">
        <f>(38)</f>
        <v>38</v>
      </c>
      <c r="BS42" s="63">
        <v>1.3</v>
      </c>
    </row>
    <row r="43" spans="1:71" ht="13.5" customHeight="1">
      <c r="A43" s="50"/>
      <c r="B43" s="51">
        <v>63</v>
      </c>
      <c r="C43" s="52">
        <f>D43+E43</f>
        <v>30515</v>
      </c>
      <c r="D43" s="39">
        <v>15655</v>
      </c>
      <c r="E43" s="40">
        <v>14860</v>
      </c>
      <c r="F43" s="53">
        <v>1314006</v>
      </c>
      <c r="G43" s="54">
        <v>10.9</v>
      </c>
      <c r="H43" s="55">
        <v>16</v>
      </c>
      <c r="I43" s="56">
        <v>10.8</v>
      </c>
      <c r="J43" s="63">
        <v>1.72</v>
      </c>
      <c r="K43" s="63">
        <v>1.66</v>
      </c>
      <c r="L43" s="39">
        <v>18442</v>
      </c>
      <c r="M43" s="39">
        <v>793014</v>
      </c>
      <c r="N43" s="54">
        <v>6.6</v>
      </c>
      <c r="O43" s="55">
        <v>35</v>
      </c>
      <c r="P43" s="58">
        <v>6.5</v>
      </c>
      <c r="Q43" s="39">
        <v>168</v>
      </c>
      <c r="R43" s="39">
        <v>6265</v>
      </c>
      <c r="S43" s="54">
        <v>5.5</v>
      </c>
      <c r="T43" s="55">
        <v>8</v>
      </c>
      <c r="U43" s="59">
        <v>4.8</v>
      </c>
      <c r="V43" s="39">
        <v>89</v>
      </c>
      <c r="W43" s="39">
        <v>3592</v>
      </c>
      <c r="X43" s="54">
        <v>2.9</v>
      </c>
      <c r="Y43" s="55">
        <v>18</v>
      </c>
      <c r="Z43" s="59">
        <v>2.7</v>
      </c>
      <c r="AA43" s="39">
        <f>C43-L43</f>
        <v>12073</v>
      </c>
      <c r="AB43" s="58">
        <v>4.3</v>
      </c>
      <c r="AC43" s="58">
        <v>4.3</v>
      </c>
      <c r="AD43" s="39">
        <f>AK43+AO43</f>
        <v>1298</v>
      </c>
      <c r="AE43" s="39">
        <v>59636</v>
      </c>
      <c r="AF43" s="54">
        <v>40.799999999999997</v>
      </c>
      <c r="AG43" s="61">
        <f>(27)</f>
        <v>27</v>
      </c>
      <c r="AH43" s="58">
        <v>43.4</v>
      </c>
      <c r="AI43" s="50"/>
      <c r="AJ43" s="51">
        <v>63</v>
      </c>
      <c r="AK43" s="40">
        <v>610</v>
      </c>
      <c r="AL43" s="54">
        <v>19.2</v>
      </c>
      <c r="AM43" s="55">
        <f>(23)</f>
        <v>23</v>
      </c>
      <c r="AN43" s="58">
        <v>19.5</v>
      </c>
      <c r="AO43" s="53">
        <v>688</v>
      </c>
      <c r="AP43" s="54">
        <v>21.6</v>
      </c>
      <c r="AQ43" s="55">
        <f>(28)</f>
        <v>28</v>
      </c>
      <c r="AR43" s="58">
        <v>23.9</v>
      </c>
      <c r="AS43" s="39">
        <f>AX43+BB43</f>
        <v>233</v>
      </c>
      <c r="AT43" s="39">
        <v>8508</v>
      </c>
      <c r="AU43" s="54">
        <v>7.6</v>
      </c>
      <c r="AV43" s="55">
        <f>(5)</f>
        <v>5</v>
      </c>
      <c r="AW43" s="59">
        <v>6.5</v>
      </c>
      <c r="AX43" s="39">
        <v>172</v>
      </c>
      <c r="AY43" s="54">
        <v>5.6</v>
      </c>
      <c r="AZ43" s="55">
        <f>(2)</f>
        <v>2</v>
      </c>
      <c r="BA43" s="56">
        <v>4.4000000000000004</v>
      </c>
      <c r="BB43" s="39">
        <v>61</v>
      </c>
      <c r="BC43" s="54">
        <v>2</v>
      </c>
      <c r="BD43" s="55">
        <f>(33)</f>
        <v>33</v>
      </c>
      <c r="BE43" s="56">
        <v>2.1</v>
      </c>
      <c r="BF43" s="39">
        <v>15491</v>
      </c>
      <c r="BG43" s="39">
        <v>707716</v>
      </c>
      <c r="BH43" s="54">
        <v>5.6</v>
      </c>
      <c r="BI43" s="55">
        <f>(16)</f>
        <v>16</v>
      </c>
      <c r="BJ43" s="59">
        <v>5.8</v>
      </c>
      <c r="BK43" s="58">
        <v>28.3</v>
      </c>
      <c r="BL43" s="58">
        <v>25.6</v>
      </c>
      <c r="BM43" s="58">
        <v>28.4</v>
      </c>
      <c r="BN43" s="58">
        <v>25.8</v>
      </c>
      <c r="BO43" s="39">
        <v>2781</v>
      </c>
      <c r="BP43" s="39">
        <v>153600</v>
      </c>
      <c r="BQ43" s="62">
        <v>1</v>
      </c>
      <c r="BR43" s="61">
        <f>(38)</f>
        <v>38</v>
      </c>
      <c r="BS43" s="63">
        <v>1.26</v>
      </c>
    </row>
    <row r="44" spans="1:71" ht="13.5" customHeight="1">
      <c r="A44" s="50" t="s">
        <v>30</v>
      </c>
      <c r="B44" s="51" t="s">
        <v>31</v>
      </c>
      <c r="C44" s="52">
        <f>D44+E44</f>
        <v>29214</v>
      </c>
      <c r="D44" s="39">
        <v>15130</v>
      </c>
      <c r="E44" s="40">
        <v>14084</v>
      </c>
      <c r="F44" s="53">
        <v>1246802</v>
      </c>
      <c r="G44" s="54">
        <v>10.4</v>
      </c>
      <c r="H44" s="55">
        <v>18</v>
      </c>
      <c r="I44" s="56">
        <v>10.199999999999999</v>
      </c>
      <c r="J44" s="63">
        <v>1.63</v>
      </c>
      <c r="K44" s="63">
        <v>1.57</v>
      </c>
      <c r="L44" s="39">
        <v>17822</v>
      </c>
      <c r="M44" s="39">
        <v>788594</v>
      </c>
      <c r="N44" s="54">
        <v>6.3</v>
      </c>
      <c r="O44" s="55">
        <f>(37)</f>
        <v>37</v>
      </c>
      <c r="P44" s="58">
        <v>6.4</v>
      </c>
      <c r="Q44" s="39">
        <v>145</v>
      </c>
      <c r="R44" s="39">
        <v>5724</v>
      </c>
      <c r="S44" s="54">
        <v>5</v>
      </c>
      <c r="T44" s="55">
        <v>13</v>
      </c>
      <c r="U44" s="59">
        <v>4.5999999999999996</v>
      </c>
      <c r="V44" s="39">
        <v>81</v>
      </c>
      <c r="W44" s="39">
        <v>3214</v>
      </c>
      <c r="X44" s="54">
        <v>2.8</v>
      </c>
      <c r="Y44" s="55">
        <v>13</v>
      </c>
      <c r="Z44" s="59">
        <v>2.6</v>
      </c>
      <c r="AA44" s="39">
        <f>C44-L44</f>
        <v>11392</v>
      </c>
      <c r="AB44" s="58">
        <v>4</v>
      </c>
      <c r="AC44" s="58">
        <v>3.7</v>
      </c>
      <c r="AD44" s="39">
        <f>AK44+AO44</f>
        <v>1160</v>
      </c>
      <c r="AE44" s="39">
        <v>55204</v>
      </c>
      <c r="AF44" s="54">
        <v>38.200000000000003</v>
      </c>
      <c r="AG44" s="61">
        <f>(30)</f>
        <v>30</v>
      </c>
      <c r="AH44" s="58">
        <v>42.4</v>
      </c>
      <c r="AI44" s="50" t="s">
        <v>30</v>
      </c>
      <c r="AJ44" s="51" t="s">
        <v>31</v>
      </c>
      <c r="AK44" s="40">
        <v>578</v>
      </c>
      <c r="AL44" s="54">
        <v>19</v>
      </c>
      <c r="AM44" s="55">
        <f>(21)</f>
        <v>21</v>
      </c>
      <c r="AN44" s="58">
        <v>18.899999999999999</v>
      </c>
      <c r="AO44" s="53">
        <v>582</v>
      </c>
      <c r="AP44" s="54">
        <v>19.2</v>
      </c>
      <c r="AQ44" s="55">
        <f>(32)</f>
        <v>32</v>
      </c>
      <c r="AR44" s="58">
        <v>23.5</v>
      </c>
      <c r="AS44" s="39">
        <f>AX44+BB44</f>
        <v>185</v>
      </c>
      <c r="AT44" s="39">
        <v>7450</v>
      </c>
      <c r="AU44" s="54">
        <v>6.3</v>
      </c>
      <c r="AV44" s="55">
        <f>(15)</f>
        <v>15</v>
      </c>
      <c r="AW44" s="59">
        <v>6</v>
      </c>
      <c r="AX44" s="39">
        <v>123</v>
      </c>
      <c r="AY44" s="54">
        <v>4.2</v>
      </c>
      <c r="AZ44" s="55">
        <f>(20)</f>
        <v>20</v>
      </c>
      <c r="BA44" s="56">
        <v>4.0999999999999996</v>
      </c>
      <c r="BB44" s="39">
        <v>62</v>
      </c>
      <c r="BC44" s="54">
        <v>2.1</v>
      </c>
      <c r="BD44" s="55">
        <f>(16)</f>
        <v>16</v>
      </c>
      <c r="BE44" s="56">
        <v>1.9</v>
      </c>
      <c r="BF44" s="39">
        <v>15281</v>
      </c>
      <c r="BG44" s="39">
        <v>708316</v>
      </c>
      <c r="BH44" s="54">
        <v>5.4</v>
      </c>
      <c r="BI44" s="55">
        <f>(19)</f>
        <v>19</v>
      </c>
      <c r="BJ44" s="59">
        <v>5.8</v>
      </c>
      <c r="BK44" s="58">
        <v>28.3</v>
      </c>
      <c r="BL44" s="58">
        <v>25.6</v>
      </c>
      <c r="BM44" s="58">
        <v>28.5</v>
      </c>
      <c r="BN44" s="58">
        <v>25.8</v>
      </c>
      <c r="BO44" s="39">
        <v>2932</v>
      </c>
      <c r="BP44" s="39">
        <v>157811</v>
      </c>
      <c r="BQ44" s="62">
        <v>1.04</v>
      </c>
      <c r="BR44" s="61">
        <f>(36)</f>
        <v>36</v>
      </c>
      <c r="BS44" s="63">
        <v>1.29</v>
      </c>
    </row>
    <row r="45" spans="1:71" ht="13.5" customHeight="1">
      <c r="A45" s="50"/>
      <c r="B45" s="51" t="s">
        <v>32</v>
      </c>
      <c r="C45" s="52">
        <f>D45+E45</f>
        <v>28784</v>
      </c>
      <c r="D45" s="39">
        <v>14868</v>
      </c>
      <c r="E45" s="40">
        <v>13916</v>
      </c>
      <c r="F45" s="53">
        <v>1221585</v>
      </c>
      <c r="G45" s="54">
        <v>10.199999999999999</v>
      </c>
      <c r="H45" s="55">
        <v>15</v>
      </c>
      <c r="I45" s="56">
        <v>10</v>
      </c>
      <c r="J45" s="63">
        <v>1.64</v>
      </c>
      <c r="K45" s="63">
        <v>1.54</v>
      </c>
      <c r="L45" s="39">
        <v>18962</v>
      </c>
      <c r="M45" s="39">
        <v>820305</v>
      </c>
      <c r="N45" s="54">
        <v>6.7</v>
      </c>
      <c r="O45" s="55">
        <f>(35)</f>
        <v>35</v>
      </c>
      <c r="P45" s="58">
        <v>6.7</v>
      </c>
      <c r="Q45" s="39">
        <v>137</v>
      </c>
      <c r="R45" s="39">
        <v>5616</v>
      </c>
      <c r="S45" s="54">
        <v>4.8</v>
      </c>
      <c r="T45" s="55">
        <v>23</v>
      </c>
      <c r="U45" s="59">
        <v>4.5999999999999996</v>
      </c>
      <c r="V45" s="39">
        <v>70</v>
      </c>
      <c r="W45" s="39">
        <v>3179</v>
      </c>
      <c r="X45" s="54">
        <v>2.4</v>
      </c>
      <c r="Y45" s="55">
        <v>29</v>
      </c>
      <c r="Z45" s="59">
        <v>2.6</v>
      </c>
      <c r="AA45" s="39">
        <f>C45-L45</f>
        <v>9822</v>
      </c>
      <c r="AB45" s="58">
        <v>3.5</v>
      </c>
      <c r="AC45" s="58">
        <v>4</v>
      </c>
      <c r="AD45" s="39">
        <f>AK45+AO45</f>
        <v>1147</v>
      </c>
      <c r="AE45" s="39">
        <v>53892</v>
      </c>
      <c r="AF45" s="54">
        <v>38.299999999999997</v>
      </c>
      <c r="AG45" s="61">
        <f>(31)</f>
        <v>31</v>
      </c>
      <c r="AH45" s="58">
        <v>42.3</v>
      </c>
      <c r="AI45" s="50"/>
      <c r="AJ45" s="51" t="s">
        <v>32</v>
      </c>
      <c r="AK45" s="40">
        <v>528</v>
      </c>
      <c r="AL45" s="54">
        <v>17.600000000000001</v>
      </c>
      <c r="AM45" s="55">
        <f>(23)</f>
        <v>23</v>
      </c>
      <c r="AN45" s="58">
        <v>18.3</v>
      </c>
      <c r="AO45" s="53">
        <v>619</v>
      </c>
      <c r="AP45" s="54">
        <v>20.7</v>
      </c>
      <c r="AQ45" s="55">
        <f>(31)</f>
        <v>31</v>
      </c>
      <c r="AR45" s="58">
        <v>23.9</v>
      </c>
      <c r="AS45" s="39">
        <f>AX45+BB45</f>
        <v>168</v>
      </c>
      <c r="AT45" s="39">
        <v>7001</v>
      </c>
      <c r="AU45" s="54">
        <v>5.8</v>
      </c>
      <c r="AV45" s="55">
        <f>(18)</f>
        <v>18</v>
      </c>
      <c r="AW45" s="59">
        <v>5.7</v>
      </c>
      <c r="AX45" s="39">
        <v>120</v>
      </c>
      <c r="AY45" s="54">
        <v>4.2</v>
      </c>
      <c r="AZ45" s="55">
        <f>(10)</f>
        <v>10</v>
      </c>
      <c r="BA45" s="56">
        <v>3.8</v>
      </c>
      <c r="BB45" s="39">
        <v>48</v>
      </c>
      <c r="BC45" s="54">
        <v>1.7</v>
      </c>
      <c r="BD45" s="55">
        <f>(32)</f>
        <v>32</v>
      </c>
      <c r="BE45" s="56">
        <v>1.9</v>
      </c>
      <c r="BF45" s="39">
        <v>15487</v>
      </c>
      <c r="BG45" s="39">
        <v>722138</v>
      </c>
      <c r="BH45" s="54">
        <v>5.5</v>
      </c>
      <c r="BI45" s="55">
        <f>(21)</f>
        <v>21</v>
      </c>
      <c r="BJ45" s="59">
        <v>5.9</v>
      </c>
      <c r="BK45" s="58">
        <v>28.3</v>
      </c>
      <c r="BL45" s="58">
        <v>25.7</v>
      </c>
      <c r="BM45" s="58">
        <v>28.4</v>
      </c>
      <c r="BN45" s="58">
        <v>25.9</v>
      </c>
      <c r="BO45" s="39">
        <v>3014</v>
      </c>
      <c r="BP45" s="39">
        <v>157608</v>
      </c>
      <c r="BQ45" s="62">
        <v>1.06</v>
      </c>
      <c r="BR45" s="61">
        <f>(34)</f>
        <v>34</v>
      </c>
      <c r="BS45" s="63">
        <v>1.28</v>
      </c>
    </row>
    <row r="46" spans="1:71" ht="13.5" customHeight="1">
      <c r="A46" s="50"/>
      <c r="B46" s="51"/>
      <c r="C46" s="52"/>
      <c r="D46" s="39"/>
      <c r="E46" s="40"/>
      <c r="F46" s="53"/>
      <c r="G46" s="54"/>
      <c r="H46" s="55"/>
      <c r="I46" s="56"/>
      <c r="J46" s="63"/>
      <c r="K46" s="63"/>
      <c r="L46" s="39"/>
      <c r="M46" s="39"/>
      <c r="N46" s="54"/>
      <c r="O46" s="55"/>
      <c r="P46" s="58"/>
      <c r="Q46" s="39"/>
      <c r="R46" s="39"/>
      <c r="S46" s="54"/>
      <c r="T46" s="55"/>
      <c r="U46" s="59"/>
      <c r="V46" s="39"/>
      <c r="W46" s="39"/>
      <c r="X46" s="54"/>
      <c r="Y46" s="55"/>
      <c r="Z46" s="59"/>
      <c r="AA46" s="39"/>
      <c r="AB46" s="58"/>
      <c r="AC46" s="58"/>
      <c r="AD46" s="39"/>
      <c r="AE46" s="39"/>
      <c r="AF46" s="54"/>
      <c r="AG46" s="61"/>
      <c r="AH46" s="58"/>
      <c r="AI46" s="50"/>
      <c r="AJ46" s="51"/>
      <c r="AK46" s="40"/>
      <c r="AL46" s="54"/>
      <c r="AM46" s="55"/>
      <c r="AN46" s="58"/>
      <c r="AO46" s="53"/>
      <c r="AP46" s="54"/>
      <c r="AQ46" s="55"/>
      <c r="AR46" s="58"/>
      <c r="AS46" s="39"/>
      <c r="AT46" s="39"/>
      <c r="AU46" s="54"/>
      <c r="AV46" s="55"/>
      <c r="AW46" s="59"/>
      <c r="AX46" s="39"/>
      <c r="AY46" s="54"/>
      <c r="AZ46" s="55"/>
      <c r="BA46" s="56"/>
      <c r="BB46" s="39"/>
      <c r="BC46" s="54"/>
      <c r="BD46" s="55"/>
      <c r="BE46" s="56"/>
      <c r="BF46" s="39"/>
      <c r="BG46" s="39"/>
      <c r="BH46" s="54"/>
      <c r="BI46" s="55"/>
      <c r="BJ46" s="59"/>
      <c r="BK46" s="58"/>
      <c r="BL46" s="58"/>
      <c r="BM46" s="58"/>
      <c r="BN46" s="58"/>
      <c r="BO46" s="39"/>
      <c r="BP46" s="39"/>
      <c r="BQ46" s="62"/>
      <c r="BR46" s="61"/>
      <c r="BS46" s="63"/>
    </row>
    <row r="47" spans="1:71" ht="13.5" customHeight="1">
      <c r="A47" s="50"/>
      <c r="B47" s="51" t="s">
        <v>33</v>
      </c>
      <c r="C47" s="52">
        <f>D47+E47</f>
        <v>29057</v>
      </c>
      <c r="D47" s="39">
        <v>14995</v>
      </c>
      <c r="E47" s="40">
        <v>14062</v>
      </c>
      <c r="F47" s="53">
        <v>1223245</v>
      </c>
      <c r="G47" s="54">
        <v>10.199999999999999</v>
      </c>
      <c r="H47" s="55">
        <v>18</v>
      </c>
      <c r="I47" s="56">
        <v>9.9</v>
      </c>
      <c r="J47" s="63">
        <v>1.64</v>
      </c>
      <c r="K47" s="63">
        <v>1.53</v>
      </c>
      <c r="L47" s="39">
        <v>19037</v>
      </c>
      <c r="M47" s="39">
        <v>829797</v>
      </c>
      <c r="N47" s="54">
        <v>6.7</v>
      </c>
      <c r="O47" s="55">
        <f>(37)</f>
        <v>37</v>
      </c>
      <c r="P47" s="58">
        <v>6.7</v>
      </c>
      <c r="Q47" s="39">
        <v>131</v>
      </c>
      <c r="R47" s="39">
        <v>5418</v>
      </c>
      <c r="S47" s="54">
        <v>4.5</v>
      </c>
      <c r="T47" s="55">
        <v>24</v>
      </c>
      <c r="U47" s="59">
        <v>4.4000000000000004</v>
      </c>
      <c r="V47" s="39">
        <v>60</v>
      </c>
      <c r="W47" s="39">
        <v>2978</v>
      </c>
      <c r="X47" s="54">
        <v>2.1</v>
      </c>
      <c r="Y47" s="55">
        <v>42</v>
      </c>
      <c r="Z47" s="59">
        <v>2.4</v>
      </c>
      <c r="AA47" s="39">
        <f>C47-L47</f>
        <v>10020</v>
      </c>
      <c r="AB47" s="58">
        <v>3.5</v>
      </c>
      <c r="AC47" s="58">
        <v>3.2</v>
      </c>
      <c r="AD47" s="39">
        <f>AK47+AO47</f>
        <v>1097</v>
      </c>
      <c r="AE47" s="39">
        <v>50510</v>
      </c>
      <c r="AF47" s="54">
        <v>36.4</v>
      </c>
      <c r="AG47" s="61">
        <f>(30)</f>
        <v>30</v>
      </c>
      <c r="AH47" s="58">
        <v>39.700000000000003</v>
      </c>
      <c r="AI47" s="50"/>
      <c r="AJ47" s="51" t="s">
        <v>33</v>
      </c>
      <c r="AK47" s="40">
        <v>486</v>
      </c>
      <c r="AL47" s="54">
        <v>16.100000000000001</v>
      </c>
      <c r="AM47" s="55">
        <f>(30)</f>
        <v>30</v>
      </c>
      <c r="AN47" s="58">
        <v>17.5</v>
      </c>
      <c r="AO47" s="53">
        <v>611</v>
      </c>
      <c r="AP47" s="54">
        <v>20.3</v>
      </c>
      <c r="AQ47" s="55">
        <f>(25)</f>
        <v>25</v>
      </c>
      <c r="AR47" s="58">
        <v>22.1</v>
      </c>
      <c r="AS47" s="39">
        <f>AX47+BB47</f>
        <v>151</v>
      </c>
      <c r="AT47" s="39">
        <v>6544</v>
      </c>
      <c r="AU47" s="54">
        <v>5.2</v>
      </c>
      <c r="AV47" s="55">
        <f>(29)</f>
        <v>29</v>
      </c>
      <c r="AW47" s="59">
        <v>5.3</v>
      </c>
      <c r="AX47" s="39">
        <v>102</v>
      </c>
      <c r="AY47" s="54">
        <v>3.5</v>
      </c>
      <c r="AZ47" s="55">
        <f>(24)</f>
        <v>24</v>
      </c>
      <c r="BA47" s="56">
        <v>3.6</v>
      </c>
      <c r="BB47" s="39">
        <v>49</v>
      </c>
      <c r="BC47" s="54">
        <v>1.7</v>
      </c>
      <c r="BD47" s="55">
        <f>(29)</f>
        <v>29</v>
      </c>
      <c r="BE47" s="56">
        <v>1.8</v>
      </c>
      <c r="BF47" s="39">
        <v>16486</v>
      </c>
      <c r="BG47" s="39">
        <v>742264</v>
      </c>
      <c r="BH47" s="54">
        <v>5.8</v>
      </c>
      <c r="BI47" s="55">
        <f>(17)</f>
        <v>17</v>
      </c>
      <c r="BJ47" s="59">
        <v>6</v>
      </c>
      <c r="BK47" s="58">
        <v>28.3</v>
      </c>
      <c r="BL47" s="58">
        <v>25.7</v>
      </c>
      <c r="BM47" s="58">
        <v>28.4</v>
      </c>
      <c r="BN47" s="58">
        <v>25.9</v>
      </c>
      <c r="BO47" s="39">
        <v>3182</v>
      </c>
      <c r="BP47" s="39">
        <v>168969</v>
      </c>
      <c r="BQ47" s="62">
        <v>1.1100000000000001</v>
      </c>
      <c r="BR47" s="61">
        <f>(34)</f>
        <v>34</v>
      </c>
      <c r="BS47" s="63">
        <v>1.37</v>
      </c>
    </row>
    <row r="48" spans="1:71" ht="13.5" customHeight="1">
      <c r="A48" s="50"/>
      <c r="B48" s="51" t="s">
        <v>34</v>
      </c>
      <c r="C48" s="52">
        <f>D48+E48</f>
        <v>29046</v>
      </c>
      <c r="D48" s="39">
        <v>15056</v>
      </c>
      <c r="E48" s="40">
        <v>13990</v>
      </c>
      <c r="F48" s="53">
        <v>1208989</v>
      </c>
      <c r="G48" s="54">
        <v>10.1</v>
      </c>
      <c r="H48" s="55">
        <v>14</v>
      </c>
      <c r="I48" s="56">
        <v>9.8000000000000007</v>
      </c>
      <c r="J48" s="63">
        <v>1.6</v>
      </c>
      <c r="K48" s="63">
        <v>1.5</v>
      </c>
      <c r="L48" s="39">
        <v>19890</v>
      </c>
      <c r="M48" s="39">
        <v>856643</v>
      </c>
      <c r="N48" s="54">
        <v>6.9</v>
      </c>
      <c r="O48" s="55">
        <f>(35)</f>
        <v>35</v>
      </c>
      <c r="P48" s="58">
        <v>6.9</v>
      </c>
      <c r="Q48" s="39">
        <v>111</v>
      </c>
      <c r="R48" s="39">
        <v>5477</v>
      </c>
      <c r="S48" s="54">
        <v>3.8</v>
      </c>
      <c r="T48" s="55">
        <v>45</v>
      </c>
      <c r="U48" s="59">
        <v>4.5</v>
      </c>
      <c r="V48" s="39">
        <v>62</v>
      </c>
      <c r="W48" s="39">
        <v>2905</v>
      </c>
      <c r="X48" s="54">
        <v>2.1</v>
      </c>
      <c r="Y48" s="55">
        <v>35</v>
      </c>
      <c r="Z48" s="59">
        <v>2.4</v>
      </c>
      <c r="AA48" s="39">
        <f>C48-L48</f>
        <v>9156</v>
      </c>
      <c r="AB48" s="58">
        <v>3.2</v>
      </c>
      <c r="AC48" s="58">
        <v>2.9</v>
      </c>
      <c r="AD48" s="39">
        <f>AK48+AO48</f>
        <v>1068</v>
      </c>
      <c r="AE48" s="39">
        <v>48896</v>
      </c>
      <c r="AF48" s="54">
        <v>35.5</v>
      </c>
      <c r="AG48" s="61">
        <f>(30)</f>
        <v>30</v>
      </c>
      <c r="AH48" s="58">
        <v>38.9</v>
      </c>
      <c r="AI48" s="50"/>
      <c r="AJ48" s="51" t="s">
        <v>34</v>
      </c>
      <c r="AK48" s="40">
        <v>508</v>
      </c>
      <c r="AL48" s="54">
        <v>16.899999999999999</v>
      </c>
      <c r="AM48" s="55">
        <f>(27)</f>
        <v>27</v>
      </c>
      <c r="AN48" s="58">
        <v>17.2</v>
      </c>
      <c r="AO48" s="53">
        <v>560</v>
      </c>
      <c r="AP48" s="54">
        <v>18.600000000000001</v>
      </c>
      <c r="AQ48" s="55">
        <f>(33)</f>
        <v>33</v>
      </c>
      <c r="AR48" s="58">
        <v>21.6</v>
      </c>
      <c r="AS48" s="39">
        <f>AX48+BB48</f>
        <v>144</v>
      </c>
      <c r="AT48" s="39">
        <v>6321</v>
      </c>
      <c r="AU48" s="54">
        <v>5</v>
      </c>
      <c r="AV48" s="55">
        <f>(33)</f>
        <v>33</v>
      </c>
      <c r="AW48" s="59">
        <v>5.2</v>
      </c>
      <c r="AX48" s="39">
        <v>95</v>
      </c>
      <c r="AY48" s="54">
        <v>3.3</v>
      </c>
      <c r="AZ48" s="55">
        <f>(32)</f>
        <v>32</v>
      </c>
      <c r="BA48" s="56">
        <v>3.5</v>
      </c>
      <c r="BB48" s="39">
        <v>49</v>
      </c>
      <c r="BC48" s="54">
        <v>1.7</v>
      </c>
      <c r="BD48" s="55">
        <f>(25)</f>
        <v>25</v>
      </c>
      <c r="BE48" s="56">
        <v>1.8</v>
      </c>
      <c r="BF48" s="39">
        <v>16689</v>
      </c>
      <c r="BG48" s="39">
        <v>754441</v>
      </c>
      <c r="BH48" s="54">
        <v>5.8</v>
      </c>
      <c r="BI48" s="55">
        <v>18</v>
      </c>
      <c r="BJ48" s="59">
        <v>6.1</v>
      </c>
      <c r="BK48" s="58">
        <v>28.2</v>
      </c>
      <c r="BL48" s="58">
        <v>25.7</v>
      </c>
      <c r="BM48" s="58">
        <v>28.4</v>
      </c>
      <c r="BN48" s="58">
        <v>26</v>
      </c>
      <c r="BO48" s="39">
        <v>3430</v>
      </c>
      <c r="BP48" s="39">
        <v>179191</v>
      </c>
      <c r="BQ48" s="62">
        <v>1.19</v>
      </c>
      <c r="BR48" s="61">
        <f>(34)</f>
        <v>34</v>
      </c>
      <c r="BS48" s="63">
        <v>1.45</v>
      </c>
    </row>
    <row r="49" spans="1:78" ht="13.5" customHeight="1">
      <c r="A49" s="50"/>
      <c r="B49" s="51" t="s">
        <v>35</v>
      </c>
      <c r="C49" s="52">
        <f>D49+E49</f>
        <v>28379</v>
      </c>
      <c r="D49" s="39">
        <v>14653</v>
      </c>
      <c r="E49" s="40">
        <v>13726</v>
      </c>
      <c r="F49" s="53">
        <v>1188282</v>
      </c>
      <c r="G49" s="54">
        <v>9.8000000000000007</v>
      </c>
      <c r="H49" s="55">
        <v>18</v>
      </c>
      <c r="I49" s="56">
        <v>9.6</v>
      </c>
      <c r="J49" s="63">
        <v>1.54</v>
      </c>
      <c r="K49" s="63">
        <v>1.46</v>
      </c>
      <c r="L49" s="39">
        <v>20342</v>
      </c>
      <c r="M49" s="39">
        <v>878532</v>
      </c>
      <c r="N49" s="54">
        <v>7</v>
      </c>
      <c r="O49" s="55">
        <f>(36)</f>
        <v>36</v>
      </c>
      <c r="P49" s="58">
        <v>7.1</v>
      </c>
      <c r="Q49" s="39">
        <v>119</v>
      </c>
      <c r="R49" s="39">
        <v>5169</v>
      </c>
      <c r="S49" s="54">
        <v>4.2</v>
      </c>
      <c r="T49" s="55">
        <v>33</v>
      </c>
      <c r="U49" s="59">
        <v>4.3</v>
      </c>
      <c r="V49" s="39">
        <v>69</v>
      </c>
      <c r="W49" s="39">
        <v>2765</v>
      </c>
      <c r="X49" s="54">
        <v>2.4</v>
      </c>
      <c r="Y49" s="55">
        <v>21</v>
      </c>
      <c r="Z49" s="59">
        <v>2.2999999999999998</v>
      </c>
      <c r="AA49" s="39">
        <f>C49-L49</f>
        <v>8037</v>
      </c>
      <c r="AB49" s="58">
        <v>2.8</v>
      </c>
      <c r="AC49" s="58">
        <v>2.5</v>
      </c>
      <c r="AD49" s="39">
        <f>AK49+AO49</f>
        <v>1016</v>
      </c>
      <c r="AE49" s="39">
        <v>45090</v>
      </c>
      <c r="AF49" s="54">
        <v>34.6</v>
      </c>
      <c r="AG49" s="61">
        <f>(25)</f>
        <v>25</v>
      </c>
      <c r="AH49" s="58">
        <v>36.6</v>
      </c>
      <c r="AI49" s="50"/>
      <c r="AJ49" s="51" t="s">
        <v>35</v>
      </c>
      <c r="AK49" s="40">
        <v>493</v>
      </c>
      <c r="AL49" s="54">
        <v>16.8</v>
      </c>
      <c r="AM49" s="55">
        <f>(18)</f>
        <v>18</v>
      </c>
      <c r="AN49" s="58">
        <v>16.399999999999999</v>
      </c>
      <c r="AO49" s="53">
        <v>523</v>
      </c>
      <c r="AP49" s="54">
        <v>17.8</v>
      </c>
      <c r="AQ49" s="55">
        <f>(30)</f>
        <v>30</v>
      </c>
      <c r="AR49" s="58">
        <v>20.2</v>
      </c>
      <c r="AS49" s="39">
        <f>AX49+BB49</f>
        <v>162</v>
      </c>
      <c r="AT49" s="39">
        <v>5989</v>
      </c>
      <c r="AU49" s="54">
        <v>5.7</v>
      </c>
      <c r="AV49" s="55">
        <f>(11)</f>
        <v>11</v>
      </c>
      <c r="AW49" s="59">
        <v>5</v>
      </c>
      <c r="AX49" s="39">
        <v>114</v>
      </c>
      <c r="AY49" s="54">
        <v>4</v>
      </c>
      <c r="AZ49" s="55">
        <f>(6)</f>
        <v>6</v>
      </c>
      <c r="BA49" s="56">
        <v>3.3</v>
      </c>
      <c r="BB49" s="39">
        <v>48</v>
      </c>
      <c r="BC49" s="54">
        <v>1.7</v>
      </c>
      <c r="BD49" s="55">
        <f>(26)</f>
        <v>26</v>
      </c>
      <c r="BE49" s="56">
        <v>1.7</v>
      </c>
      <c r="BF49" s="39">
        <v>17530</v>
      </c>
      <c r="BG49" s="39">
        <v>792658</v>
      </c>
      <c r="BH49" s="54">
        <v>6</v>
      </c>
      <c r="BI49" s="55">
        <f>(18)</f>
        <v>18</v>
      </c>
      <c r="BJ49" s="59">
        <v>6.4</v>
      </c>
      <c r="BK49" s="58">
        <v>28.3</v>
      </c>
      <c r="BL49" s="58">
        <v>25.8</v>
      </c>
      <c r="BM49" s="58">
        <v>28.4</v>
      </c>
      <c r="BN49" s="58">
        <v>26.1</v>
      </c>
      <c r="BO49" s="39">
        <v>3872</v>
      </c>
      <c r="BP49" s="39">
        <v>188297</v>
      </c>
      <c r="BQ49" s="62">
        <v>1.33</v>
      </c>
      <c r="BR49" s="61">
        <f>(29)</f>
        <v>29</v>
      </c>
      <c r="BS49" s="63">
        <v>1.52</v>
      </c>
    </row>
    <row r="50" spans="1:78" ht="13.5" customHeight="1">
      <c r="A50" s="50"/>
      <c r="B50" s="51" t="s">
        <v>36</v>
      </c>
      <c r="C50" s="52">
        <f>D50+E50</f>
        <v>29483</v>
      </c>
      <c r="D50" s="39">
        <v>15310</v>
      </c>
      <c r="E50" s="40">
        <v>14173</v>
      </c>
      <c r="F50" s="53">
        <v>1238328</v>
      </c>
      <c r="G50" s="54">
        <v>10.1</v>
      </c>
      <c r="H50" s="55">
        <v>19</v>
      </c>
      <c r="I50" s="56">
        <v>10</v>
      </c>
      <c r="J50" s="63">
        <v>1.57</v>
      </c>
      <c r="K50" s="63">
        <v>1.5</v>
      </c>
      <c r="L50" s="39">
        <v>20073</v>
      </c>
      <c r="M50" s="39">
        <v>875933</v>
      </c>
      <c r="N50" s="54">
        <v>6.9</v>
      </c>
      <c r="O50" s="55">
        <f>(37)</f>
        <v>37</v>
      </c>
      <c r="P50" s="58">
        <v>7.1</v>
      </c>
      <c r="Q50" s="39">
        <v>117</v>
      </c>
      <c r="R50" s="39">
        <v>5261</v>
      </c>
      <c r="S50" s="54">
        <v>4</v>
      </c>
      <c r="T50" s="55">
        <v>34</v>
      </c>
      <c r="U50" s="59">
        <v>4.2</v>
      </c>
      <c r="V50" s="39">
        <v>59</v>
      </c>
      <c r="W50" s="39">
        <v>2889</v>
      </c>
      <c r="X50" s="54">
        <v>2</v>
      </c>
      <c r="Y50" s="55">
        <v>36</v>
      </c>
      <c r="Z50" s="59">
        <v>2.2999999999999998</v>
      </c>
      <c r="AA50" s="39">
        <f>C50-L50</f>
        <v>9410</v>
      </c>
      <c r="AB50" s="58">
        <v>3.2</v>
      </c>
      <c r="AC50" s="58">
        <v>2.9</v>
      </c>
      <c r="AD50" s="39">
        <f>AK50+AO50</f>
        <v>985</v>
      </c>
      <c r="AE50" s="39">
        <v>42962</v>
      </c>
      <c r="AF50" s="54">
        <v>32.299999999999997</v>
      </c>
      <c r="AG50" s="61">
        <f>(25)</f>
        <v>25</v>
      </c>
      <c r="AH50" s="58">
        <v>33.5</v>
      </c>
      <c r="AI50" s="50"/>
      <c r="AJ50" s="51" t="s">
        <v>36</v>
      </c>
      <c r="AK50" s="40">
        <v>482</v>
      </c>
      <c r="AL50" s="54">
        <v>15.8</v>
      </c>
      <c r="AM50" s="55">
        <f>(18)</f>
        <v>18</v>
      </c>
      <c r="AN50" s="58">
        <v>15.4</v>
      </c>
      <c r="AO50" s="53">
        <v>503</v>
      </c>
      <c r="AP50" s="54">
        <v>16.5</v>
      </c>
      <c r="AQ50" s="55">
        <f>(27)</f>
        <v>27</v>
      </c>
      <c r="AR50" s="58">
        <v>18.100000000000001</v>
      </c>
      <c r="AS50" s="39">
        <f>AX50+BB50</f>
        <v>148</v>
      </c>
      <c r="AT50" s="39">
        <v>6134</v>
      </c>
      <c r="AU50" s="54">
        <v>5</v>
      </c>
      <c r="AV50" s="55">
        <f>(20)</f>
        <v>20</v>
      </c>
      <c r="AW50" s="59">
        <v>5</v>
      </c>
      <c r="AX50" s="39">
        <v>103</v>
      </c>
      <c r="AY50" s="54">
        <v>3.5</v>
      </c>
      <c r="AZ50" s="55">
        <f>(15)</f>
        <v>15</v>
      </c>
      <c r="BA50" s="56">
        <v>3.3</v>
      </c>
      <c r="BB50" s="39">
        <v>45</v>
      </c>
      <c r="BC50" s="54">
        <v>1.5</v>
      </c>
      <c r="BD50" s="55">
        <f>(31)</f>
        <v>31</v>
      </c>
      <c r="BE50" s="56">
        <v>1.7</v>
      </c>
      <c r="BF50" s="39">
        <v>17749</v>
      </c>
      <c r="BG50" s="39">
        <v>782738</v>
      </c>
      <c r="BH50" s="54">
        <v>6.1</v>
      </c>
      <c r="BI50" s="55">
        <f>(16)</f>
        <v>16</v>
      </c>
      <c r="BJ50" s="59">
        <v>6.3</v>
      </c>
      <c r="BK50" s="58">
        <v>28.4</v>
      </c>
      <c r="BL50" s="58">
        <v>25.9</v>
      </c>
      <c r="BM50" s="58">
        <v>28.5</v>
      </c>
      <c r="BN50" s="58">
        <v>26.2</v>
      </c>
      <c r="BO50" s="39">
        <v>3923</v>
      </c>
      <c r="BP50" s="39">
        <v>195106</v>
      </c>
      <c r="BQ50" s="62">
        <v>1.34</v>
      </c>
      <c r="BR50" s="61">
        <f>(34)</f>
        <v>34</v>
      </c>
      <c r="BS50" s="63">
        <v>1.57</v>
      </c>
    </row>
    <row r="51" spans="1:78" ht="13.5" customHeight="1">
      <c r="A51" s="50"/>
      <c r="B51" s="51" t="s">
        <v>37</v>
      </c>
      <c r="C51" s="52">
        <f>D51+E51</f>
        <v>28234</v>
      </c>
      <c r="D51" s="39">
        <v>14567</v>
      </c>
      <c r="E51" s="40">
        <v>13667</v>
      </c>
      <c r="F51" s="53">
        <v>1187064</v>
      </c>
      <c r="G51" s="54">
        <v>9.6</v>
      </c>
      <c r="H51" s="55">
        <v>18</v>
      </c>
      <c r="I51" s="56">
        <v>9.6</v>
      </c>
      <c r="J51" s="63">
        <v>1.53</v>
      </c>
      <c r="K51" s="63">
        <v>1.42</v>
      </c>
      <c r="L51" s="39">
        <v>21621</v>
      </c>
      <c r="M51" s="39">
        <v>922139</v>
      </c>
      <c r="N51" s="54">
        <v>7.4</v>
      </c>
      <c r="O51" s="55">
        <f>(35)</f>
        <v>35</v>
      </c>
      <c r="P51" s="58">
        <v>7.4</v>
      </c>
      <c r="Q51" s="39">
        <v>125</v>
      </c>
      <c r="R51" s="39">
        <v>5054</v>
      </c>
      <c r="S51" s="54">
        <v>4.4000000000000004</v>
      </c>
      <c r="T51" s="55">
        <v>21</v>
      </c>
      <c r="U51" s="59">
        <v>4.3</v>
      </c>
      <c r="V51" s="39">
        <v>67</v>
      </c>
      <c r="W51" s="39">
        <v>2615</v>
      </c>
      <c r="X51" s="54">
        <v>2.4</v>
      </c>
      <c r="Y51" s="55">
        <v>17</v>
      </c>
      <c r="Z51" s="59">
        <v>2.2000000000000002</v>
      </c>
      <c r="AA51" s="39">
        <f>C51-L51</f>
        <v>6613</v>
      </c>
      <c r="AB51" s="58">
        <v>2.2999999999999998</v>
      </c>
      <c r="AC51" s="58">
        <v>2.1</v>
      </c>
      <c r="AD51" s="39">
        <f>AK51+AO51</f>
        <v>935</v>
      </c>
      <c r="AE51" s="39">
        <v>39403</v>
      </c>
      <c r="AF51" s="54">
        <v>32.1</v>
      </c>
      <c r="AG51" s="61">
        <f>(23)</f>
        <v>23</v>
      </c>
      <c r="AH51" s="58">
        <v>32.1</v>
      </c>
      <c r="AI51" s="50"/>
      <c r="AJ51" s="51" t="s">
        <v>37</v>
      </c>
      <c r="AK51" s="40">
        <v>443</v>
      </c>
      <c r="AL51" s="54">
        <v>15.2</v>
      </c>
      <c r="AM51" s="55">
        <f>(18)</f>
        <v>18</v>
      </c>
      <c r="AN51" s="58">
        <v>14.9</v>
      </c>
      <c r="AO51" s="53">
        <v>492</v>
      </c>
      <c r="AP51" s="54">
        <v>16.899999999999999</v>
      </c>
      <c r="AQ51" s="55">
        <f>(22)</f>
        <v>22</v>
      </c>
      <c r="AR51" s="58">
        <v>17.2</v>
      </c>
      <c r="AS51" s="39">
        <f>AX51+BB51</f>
        <v>224</v>
      </c>
      <c r="AT51" s="39">
        <v>8412</v>
      </c>
      <c r="AU51" s="54">
        <v>7.9</v>
      </c>
      <c r="AV51" s="55">
        <f>(10)</f>
        <v>10</v>
      </c>
      <c r="AW51" s="59">
        <v>7</v>
      </c>
      <c r="AX51" s="39">
        <v>173</v>
      </c>
      <c r="AY51" s="54">
        <v>6.1</v>
      </c>
      <c r="AZ51" s="55">
        <f>(10)</f>
        <v>10</v>
      </c>
      <c r="BA51" s="56">
        <v>5.5</v>
      </c>
      <c r="BB51" s="39">
        <v>51</v>
      </c>
      <c r="BC51" s="54">
        <v>1.8</v>
      </c>
      <c r="BD51" s="55">
        <f>(13)</f>
        <v>13</v>
      </c>
      <c r="BE51" s="56">
        <v>1.5</v>
      </c>
      <c r="BF51" s="39">
        <v>17519</v>
      </c>
      <c r="BG51" s="39">
        <v>791888</v>
      </c>
      <c r="BH51" s="54">
        <v>6</v>
      </c>
      <c r="BI51" s="55">
        <f>(20)</f>
        <v>20</v>
      </c>
      <c r="BJ51" s="59">
        <v>6.4</v>
      </c>
      <c r="BK51" s="58">
        <v>28.3</v>
      </c>
      <c r="BL51" s="58">
        <v>26</v>
      </c>
      <c r="BM51" s="58">
        <v>28.5</v>
      </c>
      <c r="BN51" s="58">
        <v>26.3</v>
      </c>
      <c r="BO51" s="39">
        <v>4249</v>
      </c>
      <c r="BP51" s="39">
        <v>199016</v>
      </c>
      <c r="BQ51" s="62">
        <v>1.45</v>
      </c>
      <c r="BR51" s="61">
        <f>(27)</f>
        <v>27</v>
      </c>
      <c r="BS51" s="63">
        <v>1.6</v>
      </c>
    </row>
    <row r="52" spans="1:78" ht="13.5" customHeight="1">
      <c r="A52" s="50"/>
      <c r="B52" s="51"/>
      <c r="C52" s="52"/>
      <c r="D52" s="39"/>
      <c r="E52" s="40"/>
      <c r="F52" s="53"/>
      <c r="G52" s="54"/>
      <c r="H52" s="55"/>
      <c r="I52" s="56"/>
      <c r="J52" s="63"/>
      <c r="K52" s="63"/>
      <c r="L52" s="39"/>
      <c r="M52" s="39"/>
      <c r="N52" s="54"/>
      <c r="O52" s="55"/>
      <c r="P52" s="58"/>
      <c r="Q52" s="39"/>
      <c r="R52" s="39"/>
      <c r="S52" s="54"/>
      <c r="T52" s="55"/>
      <c r="U52" s="59"/>
      <c r="V52" s="39"/>
      <c r="W52" s="39"/>
      <c r="X52" s="54"/>
      <c r="Y52" s="55"/>
      <c r="Z52" s="59"/>
      <c r="AA52" s="39"/>
      <c r="AB52" s="58"/>
      <c r="AC52" s="58"/>
      <c r="AD52" s="39"/>
      <c r="AE52" s="39"/>
      <c r="AF52" s="54"/>
      <c r="AG52" s="61"/>
      <c r="AH52" s="58"/>
      <c r="AI52" s="50"/>
      <c r="AJ52" s="51"/>
      <c r="AK52" s="40"/>
      <c r="AL52" s="54"/>
      <c r="AM52" s="55"/>
      <c r="AN52" s="58"/>
      <c r="AO52" s="53"/>
      <c r="AP52" s="54"/>
      <c r="AQ52" s="55"/>
      <c r="AR52" s="58"/>
      <c r="AS52" s="39"/>
      <c r="AT52" s="39"/>
      <c r="AU52" s="54"/>
      <c r="AV52" s="55"/>
      <c r="AW52" s="59"/>
      <c r="AX52" s="39"/>
      <c r="AY52" s="54"/>
      <c r="AZ52" s="55"/>
      <c r="BA52" s="56"/>
      <c r="BB52" s="39"/>
      <c r="BC52" s="54"/>
      <c r="BD52" s="55"/>
      <c r="BE52" s="56"/>
      <c r="BF52" s="39"/>
      <c r="BG52" s="39"/>
      <c r="BH52" s="54"/>
      <c r="BI52" s="55"/>
      <c r="BJ52" s="59"/>
      <c r="BK52" s="58"/>
      <c r="BL52" s="58"/>
      <c r="BM52" s="58"/>
      <c r="BN52" s="58"/>
      <c r="BO52" s="39"/>
      <c r="BP52" s="39"/>
      <c r="BQ52" s="62"/>
      <c r="BR52" s="61"/>
      <c r="BS52" s="63"/>
    </row>
    <row r="53" spans="1:78" ht="13.5" customHeight="1">
      <c r="A53" s="50"/>
      <c r="B53" s="51">
        <v>8</v>
      </c>
      <c r="C53" s="52">
        <f>D53+E53</f>
        <v>28785</v>
      </c>
      <c r="D53" s="39">
        <v>14878</v>
      </c>
      <c r="E53" s="40">
        <v>13907</v>
      </c>
      <c r="F53" s="53">
        <v>1206555</v>
      </c>
      <c r="G53" s="54">
        <v>9.8000000000000007</v>
      </c>
      <c r="H53" s="55">
        <v>18</v>
      </c>
      <c r="I53" s="56">
        <v>9.6999999999999993</v>
      </c>
      <c r="J53" s="63">
        <v>1.49</v>
      </c>
      <c r="K53" s="63">
        <v>1.43</v>
      </c>
      <c r="L53" s="39">
        <v>20884</v>
      </c>
      <c r="M53" s="39">
        <v>896211</v>
      </c>
      <c r="N53" s="54">
        <v>7.1</v>
      </c>
      <c r="O53" s="55">
        <v>36</v>
      </c>
      <c r="P53" s="58">
        <v>7.2</v>
      </c>
      <c r="Q53" s="39">
        <v>118</v>
      </c>
      <c r="R53" s="39">
        <v>4546</v>
      </c>
      <c r="S53" s="54">
        <v>4.0999999999999996</v>
      </c>
      <c r="T53" s="55">
        <v>16</v>
      </c>
      <c r="U53" s="59">
        <v>3.8</v>
      </c>
      <c r="V53" s="39">
        <v>63</v>
      </c>
      <c r="W53" s="39">
        <v>2438</v>
      </c>
      <c r="X53" s="54">
        <v>2.2000000000000002</v>
      </c>
      <c r="Y53" s="55">
        <v>19</v>
      </c>
      <c r="Z53" s="59">
        <v>2</v>
      </c>
      <c r="AA53" s="39">
        <f>C53-L53</f>
        <v>7901</v>
      </c>
      <c r="AB53" s="58">
        <v>2.7</v>
      </c>
      <c r="AC53" s="58">
        <v>2.5</v>
      </c>
      <c r="AD53" s="39">
        <f>AK53+AO53</f>
        <v>915</v>
      </c>
      <c r="AE53" s="39">
        <v>39536</v>
      </c>
      <c r="AF53" s="54">
        <v>30.8</v>
      </c>
      <c r="AG53" s="61">
        <v>24</v>
      </c>
      <c r="AH53" s="58">
        <v>31.7</v>
      </c>
      <c r="AI53" s="50"/>
      <c r="AJ53" s="51">
        <v>8</v>
      </c>
      <c r="AK53" s="40">
        <v>432</v>
      </c>
      <c r="AL53" s="54">
        <v>14.5</v>
      </c>
      <c r="AM53" s="55">
        <v>28</v>
      </c>
      <c r="AN53" s="58">
        <v>14.7</v>
      </c>
      <c r="AO53" s="53">
        <v>483</v>
      </c>
      <c r="AP53" s="54">
        <v>16.3</v>
      </c>
      <c r="AQ53" s="55">
        <v>23</v>
      </c>
      <c r="AR53" s="58">
        <v>17</v>
      </c>
      <c r="AS53" s="39">
        <f>AX53+BB53</f>
        <v>232</v>
      </c>
      <c r="AT53" s="39">
        <v>8080</v>
      </c>
      <c r="AU53" s="54">
        <v>8</v>
      </c>
      <c r="AV53" s="55">
        <v>3</v>
      </c>
      <c r="AW53" s="59">
        <v>6.7</v>
      </c>
      <c r="AX53" s="39">
        <v>188</v>
      </c>
      <c r="AY53" s="54">
        <v>6.5</v>
      </c>
      <c r="AZ53" s="55">
        <v>2</v>
      </c>
      <c r="BA53" s="56">
        <v>5.2</v>
      </c>
      <c r="BB53" s="39">
        <v>44</v>
      </c>
      <c r="BC53" s="54">
        <v>1.5</v>
      </c>
      <c r="BD53" s="55">
        <v>23</v>
      </c>
      <c r="BE53" s="56">
        <v>1.4</v>
      </c>
      <c r="BF53" s="39">
        <v>17558</v>
      </c>
      <c r="BG53" s="39">
        <v>795080</v>
      </c>
      <c r="BH53" s="54">
        <v>6</v>
      </c>
      <c r="BI53" s="55">
        <v>22</v>
      </c>
      <c r="BJ53" s="59">
        <v>6.4</v>
      </c>
      <c r="BK53" s="58">
        <v>28.4</v>
      </c>
      <c r="BL53" s="58">
        <v>26.2</v>
      </c>
      <c r="BM53" s="58">
        <v>28.5</v>
      </c>
      <c r="BN53" s="58">
        <v>26.4</v>
      </c>
      <c r="BO53" s="39">
        <v>4354</v>
      </c>
      <c r="BP53" s="39">
        <v>206955</v>
      </c>
      <c r="BQ53" s="62">
        <v>1.48</v>
      </c>
      <c r="BR53" s="61">
        <v>29</v>
      </c>
      <c r="BS53" s="63">
        <v>1.66</v>
      </c>
    </row>
    <row r="54" spans="1:78" ht="13.5" customHeight="1">
      <c r="A54" s="50"/>
      <c r="B54" s="51">
        <v>9</v>
      </c>
      <c r="C54" s="52">
        <f>D54+E54</f>
        <v>28331</v>
      </c>
      <c r="D54" s="39">
        <v>14506</v>
      </c>
      <c r="E54" s="40">
        <v>13825</v>
      </c>
      <c r="F54" s="53">
        <v>1191665</v>
      </c>
      <c r="G54" s="54">
        <v>9.6</v>
      </c>
      <c r="H54" s="55">
        <v>20</v>
      </c>
      <c r="I54" s="56">
        <v>9.5</v>
      </c>
      <c r="J54" s="63">
        <v>1.45</v>
      </c>
      <c r="K54" s="63">
        <v>1.39</v>
      </c>
      <c r="L54" s="39">
        <v>21806</v>
      </c>
      <c r="M54" s="39">
        <v>913402</v>
      </c>
      <c r="N54" s="54">
        <v>7.4</v>
      </c>
      <c r="O54" s="55">
        <v>35</v>
      </c>
      <c r="P54" s="58">
        <v>7.3</v>
      </c>
      <c r="Q54" s="39">
        <v>97</v>
      </c>
      <c r="R54" s="39">
        <v>4403</v>
      </c>
      <c r="S54" s="54">
        <v>3.4</v>
      </c>
      <c r="T54" s="55">
        <v>33</v>
      </c>
      <c r="U54" s="59">
        <v>3.7</v>
      </c>
      <c r="V54" s="39">
        <v>46</v>
      </c>
      <c r="W54" s="39">
        <v>2307</v>
      </c>
      <c r="X54" s="54">
        <v>1.6</v>
      </c>
      <c r="Y54" s="55">
        <v>34</v>
      </c>
      <c r="Z54" s="59">
        <v>1.9</v>
      </c>
      <c r="AA54" s="39">
        <f>C54-L54</f>
        <v>6525</v>
      </c>
      <c r="AB54" s="58">
        <v>2.2000000000000002</v>
      </c>
      <c r="AC54" s="58">
        <v>2.2000000000000002</v>
      </c>
      <c r="AD54" s="39">
        <f>AK54+AO54</f>
        <v>923</v>
      </c>
      <c r="AE54" s="39">
        <v>39546</v>
      </c>
      <c r="AF54" s="54">
        <v>31.6</v>
      </c>
      <c r="AG54" s="61">
        <v>21</v>
      </c>
      <c r="AH54" s="58">
        <v>32.1</v>
      </c>
      <c r="AI54" s="50"/>
      <c r="AJ54" s="51">
        <v>9</v>
      </c>
      <c r="AK54" s="40">
        <v>422</v>
      </c>
      <c r="AL54" s="54">
        <v>14.4</v>
      </c>
      <c r="AM54" s="55">
        <v>21</v>
      </c>
      <c r="AN54" s="58">
        <v>14.2</v>
      </c>
      <c r="AO54" s="53">
        <v>501</v>
      </c>
      <c r="AP54" s="54">
        <v>17.100000000000001</v>
      </c>
      <c r="AQ54" s="55">
        <v>25</v>
      </c>
      <c r="AR54" s="58">
        <v>17.899999999999999</v>
      </c>
      <c r="AS54" s="39">
        <f>AX54+BB54</f>
        <v>180</v>
      </c>
      <c r="AT54" s="39">
        <v>7624</v>
      </c>
      <c r="AU54" s="54">
        <v>6.3</v>
      </c>
      <c r="AV54" s="55">
        <v>28</v>
      </c>
      <c r="AW54" s="59">
        <v>6.4</v>
      </c>
      <c r="AX54" s="39">
        <v>146</v>
      </c>
      <c r="AY54" s="54">
        <v>5.0999999999999996</v>
      </c>
      <c r="AZ54" s="55">
        <v>22</v>
      </c>
      <c r="BA54" s="56">
        <v>5</v>
      </c>
      <c r="BB54" s="39">
        <v>34</v>
      </c>
      <c r="BC54" s="54">
        <v>1.2</v>
      </c>
      <c r="BD54" s="55">
        <v>36</v>
      </c>
      <c r="BE54" s="56">
        <v>1.4</v>
      </c>
      <c r="BF54" s="39">
        <v>17553</v>
      </c>
      <c r="BG54" s="39">
        <v>775651</v>
      </c>
      <c r="BH54" s="54">
        <v>5.9</v>
      </c>
      <c r="BI54" s="55">
        <v>17</v>
      </c>
      <c r="BJ54" s="59">
        <v>6.2</v>
      </c>
      <c r="BK54" s="58">
        <v>28.3</v>
      </c>
      <c r="BL54" s="58">
        <v>26.2</v>
      </c>
      <c r="BM54" s="58">
        <v>28.5</v>
      </c>
      <c r="BN54" s="58">
        <v>26.6</v>
      </c>
      <c r="BO54" s="39">
        <v>4881</v>
      </c>
      <c r="BP54" s="39">
        <v>222635</v>
      </c>
      <c r="BQ54" s="62">
        <v>1.65</v>
      </c>
      <c r="BR54" s="61">
        <v>21</v>
      </c>
      <c r="BS54" s="63">
        <v>1.78</v>
      </c>
    </row>
    <row r="55" spans="1:78" ht="13.5" customHeight="1">
      <c r="A55" s="50"/>
      <c r="B55" s="51">
        <v>10</v>
      </c>
      <c r="C55" s="52">
        <f>D55+E55</f>
        <v>28602</v>
      </c>
      <c r="D55" s="39">
        <v>14720</v>
      </c>
      <c r="E55" s="40">
        <v>13882</v>
      </c>
      <c r="F55" s="53">
        <v>1203147</v>
      </c>
      <c r="G55" s="54">
        <v>9.6999999999999993</v>
      </c>
      <c r="H55" s="55">
        <v>20</v>
      </c>
      <c r="I55" s="56">
        <v>9.6</v>
      </c>
      <c r="J55" s="63">
        <v>1.44</v>
      </c>
      <c r="K55" s="63">
        <v>1.38</v>
      </c>
      <c r="L55" s="39">
        <v>22154</v>
      </c>
      <c r="M55" s="39">
        <v>936484</v>
      </c>
      <c r="N55" s="54">
        <v>7.5</v>
      </c>
      <c r="O55" s="55">
        <v>35</v>
      </c>
      <c r="P55" s="58">
        <v>7.5</v>
      </c>
      <c r="Q55" s="39">
        <v>98</v>
      </c>
      <c r="R55" s="39">
        <v>4380</v>
      </c>
      <c r="S55" s="54">
        <v>3.4</v>
      </c>
      <c r="T55" s="55">
        <v>33</v>
      </c>
      <c r="U55" s="59">
        <v>3.6</v>
      </c>
      <c r="V55" s="39">
        <v>46</v>
      </c>
      <c r="W55" s="39">
        <v>2353</v>
      </c>
      <c r="X55" s="54">
        <v>1.6</v>
      </c>
      <c r="Y55" s="55">
        <v>44</v>
      </c>
      <c r="Z55" s="59">
        <v>2</v>
      </c>
      <c r="AA55" s="39">
        <f>C55-L55</f>
        <v>6448</v>
      </c>
      <c r="AB55" s="58">
        <v>2.2000000000000002</v>
      </c>
      <c r="AC55" s="58">
        <v>2.1</v>
      </c>
      <c r="AD55" s="39">
        <f>AK55+AO55</f>
        <v>965</v>
      </c>
      <c r="AE55" s="39">
        <v>38988</v>
      </c>
      <c r="AF55" s="54">
        <v>32.6</v>
      </c>
      <c r="AG55" s="61">
        <v>18</v>
      </c>
      <c r="AH55" s="58">
        <v>31.4</v>
      </c>
      <c r="AI55" s="50"/>
      <c r="AJ55" s="51">
        <v>10</v>
      </c>
      <c r="AK55" s="40">
        <v>392</v>
      </c>
      <c r="AL55" s="54">
        <v>13.3</v>
      </c>
      <c r="AM55" s="55">
        <v>26</v>
      </c>
      <c r="AN55" s="58">
        <v>13.6</v>
      </c>
      <c r="AO55" s="53">
        <v>573</v>
      </c>
      <c r="AP55" s="54">
        <v>19.399999999999999</v>
      </c>
      <c r="AQ55" s="55">
        <v>18</v>
      </c>
      <c r="AR55" s="58">
        <v>17.8</v>
      </c>
      <c r="AS55" s="39">
        <f>AX55+BB55</f>
        <v>176</v>
      </c>
      <c r="AT55" s="39">
        <v>7447</v>
      </c>
      <c r="AU55" s="54">
        <v>6.1</v>
      </c>
      <c r="AV55" s="55">
        <v>25</v>
      </c>
      <c r="AW55" s="59">
        <v>6.2</v>
      </c>
      <c r="AX55" s="39">
        <v>145</v>
      </c>
      <c r="AY55" s="54">
        <v>5</v>
      </c>
      <c r="AZ55" s="55">
        <v>17</v>
      </c>
      <c r="BA55" s="56">
        <v>4.8</v>
      </c>
      <c r="BB55" s="39">
        <v>31</v>
      </c>
      <c r="BC55" s="54">
        <v>1.1000000000000001</v>
      </c>
      <c r="BD55" s="55">
        <v>44</v>
      </c>
      <c r="BE55" s="56">
        <v>1.4</v>
      </c>
      <c r="BF55" s="39">
        <v>17580</v>
      </c>
      <c r="BG55" s="39">
        <v>784595</v>
      </c>
      <c r="BH55" s="54">
        <v>5.9</v>
      </c>
      <c r="BI55" s="55">
        <v>20</v>
      </c>
      <c r="BJ55" s="59">
        <v>6.3</v>
      </c>
      <c r="BK55" s="58">
        <v>28.4</v>
      </c>
      <c r="BL55" s="58">
        <v>26.4</v>
      </c>
      <c r="BM55" s="58">
        <v>28.6</v>
      </c>
      <c r="BN55" s="58">
        <v>26.7</v>
      </c>
      <c r="BO55" s="39">
        <v>5099</v>
      </c>
      <c r="BP55" s="39">
        <v>243183</v>
      </c>
      <c r="BQ55" s="62">
        <v>1.72</v>
      </c>
      <c r="BR55" s="61">
        <v>30</v>
      </c>
      <c r="BS55" s="63">
        <v>1.94</v>
      </c>
    </row>
    <row r="56" spans="1:78" ht="13.5" customHeight="1">
      <c r="A56" s="50"/>
      <c r="B56" s="51">
        <v>11</v>
      </c>
      <c r="C56" s="52">
        <f>D56+E56</f>
        <v>28261</v>
      </c>
      <c r="D56" s="39">
        <v>14520</v>
      </c>
      <c r="E56" s="40">
        <v>13741</v>
      </c>
      <c r="F56" s="53">
        <v>1177669</v>
      </c>
      <c r="G56" s="54">
        <v>9.5</v>
      </c>
      <c r="H56" s="55">
        <v>15</v>
      </c>
      <c r="I56" s="56">
        <v>9.4</v>
      </c>
      <c r="J56" s="63">
        <v>1.42</v>
      </c>
      <c r="K56" s="63">
        <v>1.34</v>
      </c>
      <c r="L56" s="39">
        <v>23373</v>
      </c>
      <c r="M56" s="39">
        <v>982031</v>
      </c>
      <c r="N56" s="54">
        <v>7.9</v>
      </c>
      <c r="O56" s="55">
        <v>34</v>
      </c>
      <c r="P56" s="58">
        <v>7.8</v>
      </c>
      <c r="Q56" s="39">
        <v>87</v>
      </c>
      <c r="R56" s="39">
        <v>4010</v>
      </c>
      <c r="S56" s="54">
        <v>3.1</v>
      </c>
      <c r="T56" s="55">
        <v>34</v>
      </c>
      <c r="U56" s="59">
        <v>3.4</v>
      </c>
      <c r="V56" s="39">
        <v>38</v>
      </c>
      <c r="W56" s="39">
        <v>2137</v>
      </c>
      <c r="X56" s="54">
        <v>1.3</v>
      </c>
      <c r="Y56" s="55">
        <v>43</v>
      </c>
      <c r="Z56" s="59">
        <v>1.8</v>
      </c>
      <c r="AA56" s="39">
        <v>4888</v>
      </c>
      <c r="AB56" s="58">
        <v>1.6</v>
      </c>
      <c r="AC56" s="58">
        <v>1.6</v>
      </c>
      <c r="AD56" s="39">
        <v>888</v>
      </c>
      <c r="AE56" s="39">
        <v>38452</v>
      </c>
      <c r="AF56" s="54">
        <v>30.5</v>
      </c>
      <c r="AG56" s="61">
        <v>28</v>
      </c>
      <c r="AH56" s="58">
        <v>31.6</v>
      </c>
      <c r="AI56" s="50"/>
      <c r="AJ56" s="51">
        <v>11</v>
      </c>
      <c r="AK56" s="40">
        <v>369</v>
      </c>
      <c r="AL56" s="54">
        <v>12.7</v>
      </c>
      <c r="AM56" s="55">
        <v>34</v>
      </c>
      <c r="AN56" s="58">
        <v>13.7</v>
      </c>
      <c r="AO56" s="53">
        <v>519</v>
      </c>
      <c r="AP56" s="54">
        <v>17.8</v>
      </c>
      <c r="AQ56" s="55">
        <v>25</v>
      </c>
      <c r="AR56" s="58">
        <v>17.899999999999999</v>
      </c>
      <c r="AS56" s="39">
        <v>179</v>
      </c>
      <c r="AT56" s="39">
        <v>7102</v>
      </c>
      <c r="AU56" s="54">
        <v>6.3</v>
      </c>
      <c r="AV56" s="55">
        <v>14</v>
      </c>
      <c r="AW56" s="59">
        <v>6</v>
      </c>
      <c r="AX56" s="39">
        <v>148</v>
      </c>
      <c r="AY56" s="54">
        <v>5.2</v>
      </c>
      <c r="AZ56" s="55">
        <v>8</v>
      </c>
      <c r="BA56" s="56">
        <v>4.7</v>
      </c>
      <c r="BB56" s="39">
        <v>31</v>
      </c>
      <c r="BC56" s="54">
        <v>1.1000000000000001</v>
      </c>
      <c r="BD56" s="55">
        <v>36</v>
      </c>
      <c r="BE56" s="56">
        <v>1.3</v>
      </c>
      <c r="BF56" s="39">
        <v>17340</v>
      </c>
      <c r="BG56" s="39">
        <v>762028</v>
      </c>
      <c r="BH56" s="54">
        <v>5.8</v>
      </c>
      <c r="BI56" s="55">
        <v>16</v>
      </c>
      <c r="BJ56" s="59">
        <v>6.1</v>
      </c>
      <c r="BK56" s="58">
        <v>28.5</v>
      </c>
      <c r="BL56" s="58">
        <v>26.5</v>
      </c>
      <c r="BM56" s="58">
        <v>28.7</v>
      </c>
      <c r="BN56" s="58">
        <v>26.8</v>
      </c>
      <c r="BO56" s="39">
        <v>5518</v>
      </c>
      <c r="BP56" s="39">
        <v>250529</v>
      </c>
      <c r="BQ56" s="62">
        <v>1.86</v>
      </c>
      <c r="BR56" s="61">
        <v>23</v>
      </c>
      <c r="BS56" s="63">
        <v>2</v>
      </c>
    </row>
    <row r="57" spans="1:78" ht="13.5" customHeight="1">
      <c r="A57" s="50"/>
      <c r="B57" s="51">
        <v>12</v>
      </c>
      <c r="C57" s="52">
        <v>28220</v>
      </c>
      <c r="D57" s="39">
        <v>14493</v>
      </c>
      <c r="E57" s="40">
        <v>13727</v>
      </c>
      <c r="F57" s="53">
        <v>1190547</v>
      </c>
      <c r="G57" s="54">
        <v>9.6</v>
      </c>
      <c r="H57" s="55">
        <v>21</v>
      </c>
      <c r="I57" s="56">
        <v>9.5</v>
      </c>
      <c r="J57" s="63">
        <v>1.47</v>
      </c>
      <c r="K57" s="63">
        <v>1.36</v>
      </c>
      <c r="L57" s="39">
        <v>22877</v>
      </c>
      <c r="M57" s="39">
        <v>961653</v>
      </c>
      <c r="N57" s="54">
        <v>7.7</v>
      </c>
      <c r="O57" s="55">
        <v>33</v>
      </c>
      <c r="P57" s="58">
        <v>7.7</v>
      </c>
      <c r="Q57" s="39">
        <v>87</v>
      </c>
      <c r="R57" s="39">
        <v>3830</v>
      </c>
      <c r="S57" s="54">
        <v>3.1</v>
      </c>
      <c r="T57" s="55">
        <v>29</v>
      </c>
      <c r="U57" s="59">
        <v>3.2</v>
      </c>
      <c r="V57" s="39">
        <v>40</v>
      </c>
      <c r="W57" s="39">
        <v>2106</v>
      </c>
      <c r="X57" s="54">
        <v>1.4</v>
      </c>
      <c r="Y57" s="55">
        <v>39</v>
      </c>
      <c r="Z57" s="59">
        <v>1.8</v>
      </c>
      <c r="AA57" s="39">
        <v>5343</v>
      </c>
      <c r="AB57" s="58">
        <v>1.8</v>
      </c>
      <c r="AC57" s="58">
        <v>1.8</v>
      </c>
      <c r="AD57" s="39">
        <v>933</v>
      </c>
      <c r="AE57" s="39">
        <v>38393</v>
      </c>
      <c r="AF57" s="54">
        <v>32</v>
      </c>
      <c r="AG57" s="61">
        <v>19</v>
      </c>
      <c r="AH57" s="58">
        <v>31.2</v>
      </c>
      <c r="AI57" s="50"/>
      <c r="AJ57" s="51">
        <v>12</v>
      </c>
      <c r="AK57" s="40">
        <v>376</v>
      </c>
      <c r="AL57" s="54">
        <v>12.9</v>
      </c>
      <c r="AM57" s="55">
        <v>24</v>
      </c>
      <c r="AN57" s="58">
        <v>13.2</v>
      </c>
      <c r="AO57" s="53">
        <v>557</v>
      </c>
      <c r="AP57" s="54">
        <v>19.100000000000001</v>
      </c>
      <c r="AQ57" s="55">
        <v>20</v>
      </c>
      <c r="AR57" s="58">
        <v>18.100000000000001</v>
      </c>
      <c r="AS57" s="39">
        <v>149</v>
      </c>
      <c r="AT57" s="39">
        <v>6881</v>
      </c>
      <c r="AU57" s="54">
        <v>5.3</v>
      </c>
      <c r="AV57" s="55">
        <v>36</v>
      </c>
      <c r="AW57" s="59">
        <v>5.8</v>
      </c>
      <c r="AX57" s="39">
        <v>117</v>
      </c>
      <c r="AY57" s="54">
        <v>4.0999999999999996</v>
      </c>
      <c r="AZ57" s="55">
        <v>33</v>
      </c>
      <c r="BA57" s="56">
        <v>4.5</v>
      </c>
      <c r="BB57" s="39">
        <v>32</v>
      </c>
      <c r="BC57" s="54">
        <v>1.1000000000000001</v>
      </c>
      <c r="BD57" s="55">
        <v>34</v>
      </c>
      <c r="BE57" s="56">
        <v>1.3</v>
      </c>
      <c r="BF57" s="39">
        <v>18378</v>
      </c>
      <c r="BG57" s="39">
        <v>798138</v>
      </c>
      <c r="BH57" s="54">
        <v>6.2</v>
      </c>
      <c r="BI57" s="55">
        <v>14</v>
      </c>
      <c r="BJ57" s="59">
        <v>6.4</v>
      </c>
      <c r="BK57" s="58">
        <v>28.6</v>
      </c>
      <c r="BL57" s="58">
        <v>26.6</v>
      </c>
      <c r="BM57" s="58">
        <v>28.8</v>
      </c>
      <c r="BN57" s="58">
        <v>27</v>
      </c>
      <c r="BO57" s="39">
        <v>5834</v>
      </c>
      <c r="BP57" s="39">
        <v>264246</v>
      </c>
      <c r="BQ57" s="62">
        <v>1.97</v>
      </c>
      <c r="BR57" s="61">
        <v>24</v>
      </c>
      <c r="BS57" s="63">
        <v>2.1</v>
      </c>
    </row>
    <row r="58" spans="1:78" ht="13.5" customHeight="1">
      <c r="A58" s="50"/>
      <c r="B58" s="51"/>
      <c r="C58" s="52"/>
      <c r="D58" s="39"/>
      <c r="E58" s="40"/>
      <c r="F58" s="53"/>
      <c r="G58" s="54"/>
      <c r="H58" s="55"/>
      <c r="I58" s="56"/>
      <c r="J58" s="63"/>
      <c r="K58" s="63"/>
      <c r="L58" s="39"/>
      <c r="M58" s="39"/>
      <c r="N58" s="54"/>
      <c r="O58" s="55"/>
      <c r="P58" s="58"/>
      <c r="Q58" s="39"/>
      <c r="R58" s="39"/>
      <c r="S58" s="54"/>
      <c r="T58" s="55"/>
      <c r="U58" s="59"/>
      <c r="V58" s="39"/>
      <c r="W58" s="39"/>
      <c r="X58" s="54"/>
      <c r="Y58" s="55"/>
      <c r="Z58" s="59"/>
      <c r="AA58" s="39"/>
      <c r="AB58" s="58"/>
      <c r="AC58" s="58"/>
      <c r="AD58" s="39"/>
      <c r="AE58" s="39"/>
      <c r="AF58" s="54"/>
      <c r="AG58" s="61"/>
      <c r="AH58" s="58"/>
      <c r="AI58" s="50"/>
      <c r="AJ58" s="51"/>
      <c r="AK58" s="40"/>
      <c r="AL58" s="54"/>
      <c r="AM58" s="55"/>
      <c r="AN58" s="58"/>
      <c r="AO58" s="53"/>
      <c r="AP58" s="54"/>
      <c r="AQ58" s="55"/>
      <c r="AR58" s="58"/>
      <c r="AS58" s="39"/>
      <c r="AT58" s="39"/>
      <c r="AU58" s="54"/>
      <c r="AV58" s="55"/>
      <c r="AW58" s="59"/>
      <c r="AX58" s="39"/>
      <c r="AY58" s="54"/>
      <c r="AZ58" s="55"/>
      <c r="BA58" s="56"/>
      <c r="BB58" s="39"/>
      <c r="BC58" s="54"/>
      <c r="BD58" s="55"/>
      <c r="BE58" s="56"/>
      <c r="BF58" s="39"/>
      <c r="BG58" s="39"/>
      <c r="BH58" s="54"/>
      <c r="BI58" s="55"/>
      <c r="BJ58" s="59"/>
      <c r="BK58" s="58"/>
      <c r="BL58" s="58"/>
      <c r="BM58" s="58"/>
      <c r="BN58" s="58"/>
      <c r="BO58" s="39"/>
      <c r="BP58" s="39"/>
      <c r="BQ58" s="62"/>
      <c r="BR58" s="61"/>
      <c r="BS58" s="63"/>
    </row>
    <row r="59" spans="1:78" ht="13.5" customHeight="1">
      <c r="A59" s="50"/>
      <c r="B59" s="51">
        <v>13</v>
      </c>
      <c r="C59" s="53">
        <v>27864</v>
      </c>
      <c r="D59" s="39">
        <v>14274</v>
      </c>
      <c r="E59" s="40">
        <v>13590</v>
      </c>
      <c r="F59" s="53">
        <v>1170662</v>
      </c>
      <c r="G59" s="54">
        <v>9.4</v>
      </c>
      <c r="H59" s="55">
        <v>19</v>
      </c>
      <c r="I59" s="56">
        <v>9.3000000000000007</v>
      </c>
      <c r="J59" s="63">
        <v>1.4</v>
      </c>
      <c r="K59" s="63">
        <v>1.33</v>
      </c>
      <c r="L59" s="39">
        <v>23056</v>
      </c>
      <c r="M59" s="39">
        <v>970331</v>
      </c>
      <c r="N59" s="54">
        <v>7.8</v>
      </c>
      <c r="O59" s="55">
        <v>32</v>
      </c>
      <c r="P59" s="58">
        <v>7.7</v>
      </c>
      <c r="Q59" s="39">
        <v>82</v>
      </c>
      <c r="R59" s="39">
        <v>3599</v>
      </c>
      <c r="S59" s="54">
        <v>2.9</v>
      </c>
      <c r="T59" s="55">
        <v>33</v>
      </c>
      <c r="U59" s="58">
        <v>3.1</v>
      </c>
      <c r="V59" s="39">
        <v>42</v>
      </c>
      <c r="W59" s="40">
        <v>1909</v>
      </c>
      <c r="X59" s="54">
        <v>1.5</v>
      </c>
      <c r="Y59" s="55">
        <v>34</v>
      </c>
      <c r="Z59" s="59">
        <v>1.6</v>
      </c>
      <c r="AA59" s="39">
        <v>4808</v>
      </c>
      <c r="AB59" s="58">
        <v>1.6</v>
      </c>
      <c r="AC59" s="58">
        <v>1.6</v>
      </c>
      <c r="AD59" s="39">
        <v>946</v>
      </c>
      <c r="AE59" s="39">
        <v>37467</v>
      </c>
      <c r="AF59" s="54">
        <v>32.799999999999997</v>
      </c>
      <c r="AG59" s="61">
        <v>17</v>
      </c>
      <c r="AH59" s="58">
        <v>31</v>
      </c>
      <c r="AI59" s="50"/>
      <c r="AJ59" s="51">
        <v>13</v>
      </c>
      <c r="AK59" s="40">
        <v>377</v>
      </c>
      <c r="AL59" s="54">
        <v>13.1</v>
      </c>
      <c r="AM59" s="55">
        <v>19</v>
      </c>
      <c r="AN59" s="58">
        <v>13</v>
      </c>
      <c r="AO59" s="53">
        <v>569</v>
      </c>
      <c r="AP59" s="54">
        <v>19.8</v>
      </c>
      <c r="AQ59" s="55">
        <v>18</v>
      </c>
      <c r="AR59" s="58">
        <v>18</v>
      </c>
      <c r="AS59" s="39">
        <v>186</v>
      </c>
      <c r="AT59" s="39">
        <v>6476</v>
      </c>
      <c r="AU59" s="54">
        <v>6.6</v>
      </c>
      <c r="AV59" s="55">
        <v>4</v>
      </c>
      <c r="AW59" s="59">
        <v>5.5</v>
      </c>
      <c r="AX59" s="39">
        <v>152</v>
      </c>
      <c r="AY59" s="54">
        <v>5.4</v>
      </c>
      <c r="AZ59" s="55">
        <v>3</v>
      </c>
      <c r="BA59" s="56">
        <v>4.3</v>
      </c>
      <c r="BB59" s="39">
        <v>34</v>
      </c>
      <c r="BC59" s="54">
        <v>1.2</v>
      </c>
      <c r="BD59" s="55">
        <v>22</v>
      </c>
      <c r="BE59" s="56">
        <v>1.2</v>
      </c>
      <c r="BF59" s="39">
        <v>18013</v>
      </c>
      <c r="BG59" s="39">
        <v>799999</v>
      </c>
      <c r="BH59" s="54">
        <v>6.1</v>
      </c>
      <c r="BI59" s="55">
        <v>16</v>
      </c>
      <c r="BJ59" s="59">
        <v>6.4</v>
      </c>
      <c r="BK59" s="58">
        <v>28.8</v>
      </c>
      <c r="BL59" s="58">
        <v>26.8</v>
      </c>
      <c r="BM59" s="58">
        <v>29</v>
      </c>
      <c r="BN59" s="58">
        <v>27.2</v>
      </c>
      <c r="BO59" s="39">
        <v>6301</v>
      </c>
      <c r="BP59" s="39">
        <v>285911</v>
      </c>
      <c r="BQ59" s="62">
        <v>2.13</v>
      </c>
      <c r="BR59" s="61">
        <v>27</v>
      </c>
      <c r="BS59" s="63">
        <v>2.27</v>
      </c>
    </row>
    <row r="60" spans="1:78" s="93" customFormat="1" ht="13.5" customHeight="1">
      <c r="A60" s="50"/>
      <c r="B60" s="51">
        <v>14</v>
      </c>
      <c r="C60" s="40">
        <f>D60+E60</f>
        <v>27337</v>
      </c>
      <c r="D60" s="39">
        <v>13995</v>
      </c>
      <c r="E60" s="39">
        <v>13342</v>
      </c>
      <c r="F60" s="39">
        <v>1153855</v>
      </c>
      <c r="G60" s="59">
        <v>9.3000000000000007</v>
      </c>
      <c r="H60" s="55">
        <v>20</v>
      </c>
      <c r="I60" s="58">
        <v>9.1999999999999993</v>
      </c>
      <c r="J60" s="63">
        <v>1.38</v>
      </c>
      <c r="K60" s="63">
        <v>1.32</v>
      </c>
      <c r="L60" s="39">
        <v>23722</v>
      </c>
      <c r="M60" s="39">
        <v>982379</v>
      </c>
      <c r="N60" s="59">
        <v>8</v>
      </c>
      <c r="O60" s="55">
        <v>32</v>
      </c>
      <c r="P60" s="58">
        <v>7.8</v>
      </c>
      <c r="Q60" s="39">
        <v>85</v>
      </c>
      <c r="R60" s="39">
        <v>3497</v>
      </c>
      <c r="S60" s="54">
        <v>3.1</v>
      </c>
      <c r="T60" s="55">
        <v>24</v>
      </c>
      <c r="U60" s="58">
        <v>3</v>
      </c>
      <c r="V60" s="39">
        <v>43</v>
      </c>
      <c r="W60" s="39">
        <v>1937</v>
      </c>
      <c r="X60" s="59">
        <v>1.6</v>
      </c>
      <c r="Y60" s="55">
        <v>28</v>
      </c>
      <c r="Z60" s="58">
        <v>1.7</v>
      </c>
      <c r="AA60" s="39">
        <v>3615</v>
      </c>
      <c r="AB60" s="58">
        <v>1.2</v>
      </c>
      <c r="AC60" s="58">
        <v>1.4</v>
      </c>
      <c r="AD60" s="39">
        <v>908</v>
      </c>
      <c r="AE60" s="39">
        <v>36978</v>
      </c>
      <c r="AF60" s="59">
        <v>32.1</v>
      </c>
      <c r="AG60" s="55">
        <v>19</v>
      </c>
      <c r="AH60" s="58">
        <v>31.1</v>
      </c>
      <c r="AI60" s="50"/>
      <c r="AJ60" s="51">
        <v>14</v>
      </c>
      <c r="AK60" s="39">
        <v>336</v>
      </c>
      <c r="AL60" s="59">
        <v>11.9</v>
      </c>
      <c r="AM60" s="55">
        <v>28</v>
      </c>
      <c r="AN60" s="58">
        <v>12.7</v>
      </c>
      <c r="AO60" s="39">
        <v>572</v>
      </c>
      <c r="AP60" s="59">
        <v>20.3</v>
      </c>
      <c r="AQ60" s="55">
        <v>19</v>
      </c>
      <c r="AR60" s="58">
        <v>18.3</v>
      </c>
      <c r="AS60" s="39">
        <v>154</v>
      </c>
      <c r="AT60" s="39">
        <v>6333</v>
      </c>
      <c r="AU60" s="59">
        <v>5.6</v>
      </c>
      <c r="AV60" s="55">
        <v>20</v>
      </c>
      <c r="AW60" s="58">
        <v>5.5</v>
      </c>
      <c r="AX60" s="39">
        <v>125</v>
      </c>
      <c r="AY60" s="59">
        <v>4.5999999999999996</v>
      </c>
      <c r="AZ60" s="55">
        <v>16</v>
      </c>
      <c r="BA60" s="58">
        <v>4.3</v>
      </c>
      <c r="BB60" s="39">
        <v>29</v>
      </c>
      <c r="BC60" s="59">
        <v>1.1000000000000001</v>
      </c>
      <c r="BD60" s="55">
        <v>31</v>
      </c>
      <c r="BE60" s="58">
        <v>1.2</v>
      </c>
      <c r="BF60" s="39">
        <v>17246</v>
      </c>
      <c r="BG60" s="39">
        <v>757331</v>
      </c>
      <c r="BH60" s="59">
        <v>5.8</v>
      </c>
      <c r="BI60" s="55">
        <v>14</v>
      </c>
      <c r="BJ60" s="58">
        <v>6</v>
      </c>
      <c r="BK60" s="56">
        <v>29</v>
      </c>
      <c r="BL60" s="58">
        <v>27</v>
      </c>
      <c r="BM60" s="58">
        <v>29.1</v>
      </c>
      <c r="BN60" s="58">
        <v>27.4</v>
      </c>
      <c r="BO60" s="39">
        <v>6534</v>
      </c>
      <c r="BP60" s="39">
        <v>289836</v>
      </c>
      <c r="BQ60" s="91">
        <v>2.21</v>
      </c>
      <c r="BR60" s="55">
        <v>21</v>
      </c>
      <c r="BS60" s="63">
        <v>2.2999999999999998</v>
      </c>
      <c r="BT60" s="92"/>
      <c r="BU60" s="92"/>
      <c r="BV60" s="92"/>
      <c r="BW60" s="92"/>
      <c r="BX60" s="92"/>
      <c r="BY60" s="92"/>
      <c r="BZ60" s="92"/>
    </row>
    <row r="61" spans="1:78" ht="13.5" customHeight="1">
      <c r="A61" s="69"/>
      <c r="B61" s="51">
        <v>15</v>
      </c>
      <c r="C61" s="40">
        <f>D61+E61</f>
        <v>26523</v>
      </c>
      <c r="D61" s="70">
        <v>13642</v>
      </c>
      <c r="E61" s="70">
        <v>12881</v>
      </c>
      <c r="F61" s="39">
        <v>1123610</v>
      </c>
      <c r="G61" s="59">
        <v>9</v>
      </c>
      <c r="H61" s="55">
        <v>21</v>
      </c>
      <c r="I61" s="58">
        <v>8.9</v>
      </c>
      <c r="J61" s="63">
        <v>1.34</v>
      </c>
      <c r="K61" s="63">
        <v>1.29</v>
      </c>
      <c r="L61" s="39">
        <v>24630</v>
      </c>
      <c r="M61" s="39">
        <v>1014951</v>
      </c>
      <c r="N61" s="54">
        <v>8.3000000000000007</v>
      </c>
      <c r="O61" s="55">
        <v>31</v>
      </c>
      <c r="P61" s="58">
        <v>8</v>
      </c>
      <c r="Q61" s="39">
        <v>77</v>
      </c>
      <c r="R61" s="39">
        <v>3364</v>
      </c>
      <c r="S61" s="54">
        <v>2.9</v>
      </c>
      <c r="T61" s="55">
        <v>26</v>
      </c>
      <c r="U61" s="58">
        <v>3</v>
      </c>
      <c r="V61" s="39">
        <v>43</v>
      </c>
      <c r="W61" s="39">
        <v>1879</v>
      </c>
      <c r="X61" s="54">
        <v>1.6</v>
      </c>
      <c r="Y61" s="55">
        <v>28</v>
      </c>
      <c r="Z61" s="58">
        <v>1.7</v>
      </c>
      <c r="AA61" s="39">
        <v>1893</v>
      </c>
      <c r="AB61" s="58">
        <v>0.6</v>
      </c>
      <c r="AC61" s="58">
        <v>0.9</v>
      </c>
      <c r="AD61" s="39">
        <v>839</v>
      </c>
      <c r="AE61" s="39">
        <v>35330</v>
      </c>
      <c r="AF61" s="59">
        <v>30.7</v>
      </c>
      <c r="AG61" s="55">
        <v>22</v>
      </c>
      <c r="AH61" s="58">
        <v>30.5</v>
      </c>
      <c r="AI61" s="50"/>
      <c r="AJ61" s="51">
        <v>15</v>
      </c>
      <c r="AK61" s="39">
        <v>356</v>
      </c>
      <c r="AL61" s="59">
        <v>13</v>
      </c>
      <c r="AM61" s="55">
        <v>21</v>
      </c>
      <c r="AN61" s="58">
        <v>12.6</v>
      </c>
      <c r="AO61" s="39">
        <v>483</v>
      </c>
      <c r="AP61" s="59">
        <v>17.7</v>
      </c>
      <c r="AQ61" s="55">
        <v>23</v>
      </c>
      <c r="AR61" s="58">
        <v>17.8</v>
      </c>
      <c r="AS61" s="39">
        <v>160</v>
      </c>
      <c r="AT61" s="39">
        <v>5929</v>
      </c>
      <c r="AU61" s="59">
        <v>6</v>
      </c>
      <c r="AV61" s="55">
        <v>10</v>
      </c>
      <c r="AW61" s="58">
        <v>5.3</v>
      </c>
      <c r="AX61" s="39">
        <v>130</v>
      </c>
      <c r="AY61" s="59">
        <v>4.9000000000000004</v>
      </c>
      <c r="AZ61" s="55">
        <v>3</v>
      </c>
      <c r="BA61" s="58">
        <v>4.0999999999999996</v>
      </c>
      <c r="BB61" s="39">
        <v>30</v>
      </c>
      <c r="BC61" s="59">
        <v>1.1000000000000001</v>
      </c>
      <c r="BD61" s="55">
        <v>27</v>
      </c>
      <c r="BE61" s="58">
        <v>1.2</v>
      </c>
      <c r="BF61" s="39">
        <v>16622</v>
      </c>
      <c r="BG61" s="39">
        <v>740191</v>
      </c>
      <c r="BH61" s="59">
        <v>5.6</v>
      </c>
      <c r="BI61" s="55">
        <v>16</v>
      </c>
      <c r="BJ61" s="58">
        <v>5.9</v>
      </c>
      <c r="BK61" s="56">
        <v>29.3</v>
      </c>
      <c r="BL61" s="58">
        <v>27.3</v>
      </c>
      <c r="BM61" s="58">
        <v>29.4</v>
      </c>
      <c r="BN61" s="58">
        <v>27.6</v>
      </c>
      <c r="BO61" s="39">
        <v>6285</v>
      </c>
      <c r="BP61" s="39">
        <v>283854</v>
      </c>
      <c r="BQ61" s="91">
        <v>2.13</v>
      </c>
      <c r="BR61" s="55">
        <v>28</v>
      </c>
      <c r="BS61" s="63">
        <v>2.25</v>
      </c>
    </row>
    <row r="62" spans="1:78" s="103" customFormat="1" ht="13.5" customHeight="1">
      <c r="A62" s="106"/>
      <c r="B62" s="107">
        <v>16</v>
      </c>
      <c r="C62" s="102">
        <v>26167</v>
      </c>
      <c r="D62" s="104">
        <v>13398</v>
      </c>
      <c r="E62" s="104">
        <v>12769</v>
      </c>
      <c r="F62" s="102">
        <v>1110721</v>
      </c>
      <c r="G62" s="108">
        <v>8.9</v>
      </c>
      <c r="H62" s="109">
        <v>21</v>
      </c>
      <c r="I62" s="110">
        <v>8.8000000000000007</v>
      </c>
      <c r="J62" s="111">
        <v>1.33</v>
      </c>
      <c r="K62" s="111">
        <v>1.29</v>
      </c>
      <c r="L62" s="102">
        <v>24343</v>
      </c>
      <c r="M62" s="102">
        <v>1028602</v>
      </c>
      <c r="N62" s="112">
        <v>8.3000000000000007</v>
      </c>
      <c r="O62" s="109">
        <v>33</v>
      </c>
      <c r="P62" s="110">
        <v>8.1999999999999993</v>
      </c>
      <c r="Q62" s="102">
        <v>66</v>
      </c>
      <c r="R62" s="102">
        <v>3122</v>
      </c>
      <c r="S62" s="112">
        <v>2.5</v>
      </c>
      <c r="T62" s="109">
        <v>40</v>
      </c>
      <c r="U62" s="110">
        <v>2.8</v>
      </c>
      <c r="V62" s="102">
        <v>25</v>
      </c>
      <c r="W62" s="102">
        <v>1622</v>
      </c>
      <c r="X62" s="112">
        <v>1</v>
      </c>
      <c r="Y62" s="109">
        <v>46</v>
      </c>
      <c r="Z62" s="110">
        <v>1.5</v>
      </c>
      <c r="AA62" s="102">
        <v>1824</v>
      </c>
      <c r="AB62" s="110">
        <v>0.6</v>
      </c>
      <c r="AC62" s="110">
        <v>0.7</v>
      </c>
      <c r="AD62" s="102">
        <v>822</v>
      </c>
      <c r="AE62" s="102">
        <v>34365</v>
      </c>
      <c r="AF62" s="108">
        <v>30.5</v>
      </c>
      <c r="AG62" s="109">
        <v>24</v>
      </c>
      <c r="AH62" s="110">
        <v>30</v>
      </c>
      <c r="AI62" s="106"/>
      <c r="AJ62" s="113">
        <v>16</v>
      </c>
      <c r="AK62" s="102">
        <v>357</v>
      </c>
      <c r="AL62" s="108">
        <v>13.2</v>
      </c>
      <c r="AM62" s="109">
        <v>14</v>
      </c>
      <c r="AN62" s="110">
        <v>12.5</v>
      </c>
      <c r="AO62" s="102">
        <v>465</v>
      </c>
      <c r="AP62" s="108">
        <v>17.2</v>
      </c>
      <c r="AQ62" s="109">
        <v>27</v>
      </c>
      <c r="AR62" s="110">
        <v>17.5</v>
      </c>
      <c r="AS62" s="102">
        <v>137</v>
      </c>
      <c r="AT62" s="102">
        <v>5541</v>
      </c>
      <c r="AU62" s="108">
        <v>5.2</v>
      </c>
      <c r="AV62" s="109">
        <v>21</v>
      </c>
      <c r="AW62" s="110">
        <v>5</v>
      </c>
      <c r="AX62" s="102">
        <v>119</v>
      </c>
      <c r="AY62" s="108">
        <v>4.5</v>
      </c>
      <c r="AZ62" s="109">
        <v>10</v>
      </c>
      <c r="BA62" s="110">
        <v>3.9</v>
      </c>
      <c r="BB62" s="102">
        <v>18</v>
      </c>
      <c r="BC62" s="108">
        <v>0.7</v>
      </c>
      <c r="BD62" s="109">
        <v>40</v>
      </c>
      <c r="BE62" s="110">
        <v>1.1000000000000001</v>
      </c>
      <c r="BF62" s="102">
        <v>15922</v>
      </c>
      <c r="BG62" s="102">
        <v>720417</v>
      </c>
      <c r="BH62" s="108">
        <v>5.4</v>
      </c>
      <c r="BI62" s="109">
        <v>18</v>
      </c>
      <c r="BJ62" s="110">
        <v>5.7</v>
      </c>
      <c r="BK62" s="114">
        <v>29.4</v>
      </c>
      <c r="BL62" s="110">
        <v>27.4</v>
      </c>
      <c r="BM62" s="110">
        <v>29.6</v>
      </c>
      <c r="BN62" s="110">
        <v>27.8</v>
      </c>
      <c r="BO62" s="102">
        <v>6004</v>
      </c>
      <c r="BP62" s="102">
        <v>270804</v>
      </c>
      <c r="BQ62" s="115">
        <v>2.04</v>
      </c>
      <c r="BR62" s="109">
        <v>28</v>
      </c>
      <c r="BS62" s="111">
        <v>2.15</v>
      </c>
      <c r="BT62" s="116"/>
      <c r="BU62" s="116"/>
      <c r="BV62" s="116"/>
      <c r="BW62" s="116"/>
      <c r="BX62" s="116"/>
      <c r="BY62" s="116"/>
      <c r="BZ62" s="116"/>
    </row>
    <row r="63" spans="1:78" s="103" customFormat="1" ht="13.5" customHeight="1">
      <c r="A63" s="106"/>
      <c r="B63" s="107">
        <v>17</v>
      </c>
      <c r="C63" s="102">
        <v>24244</v>
      </c>
      <c r="D63" s="104">
        <v>12429</v>
      </c>
      <c r="E63" s="104">
        <v>11815</v>
      </c>
      <c r="F63" s="102">
        <v>1062530</v>
      </c>
      <c r="G63" s="108">
        <v>8.3000000000000007</v>
      </c>
      <c r="H63" s="109">
        <v>28</v>
      </c>
      <c r="I63" s="110">
        <v>8.4</v>
      </c>
      <c r="J63" s="111">
        <v>1.32</v>
      </c>
      <c r="K63" s="111">
        <v>1.26</v>
      </c>
      <c r="L63" s="102">
        <v>25839</v>
      </c>
      <c r="M63" s="102">
        <v>1083796</v>
      </c>
      <c r="N63" s="112">
        <v>8.8000000000000007</v>
      </c>
      <c r="O63" s="109">
        <v>33</v>
      </c>
      <c r="P63" s="110">
        <v>8.6</v>
      </c>
      <c r="Q63" s="102">
        <v>68</v>
      </c>
      <c r="R63" s="102">
        <v>2958</v>
      </c>
      <c r="S63" s="112">
        <v>2.8</v>
      </c>
      <c r="T63" s="109">
        <v>20</v>
      </c>
      <c r="U63" s="110">
        <v>2.8</v>
      </c>
      <c r="V63" s="102">
        <v>33</v>
      </c>
      <c r="W63" s="102">
        <v>1510</v>
      </c>
      <c r="X63" s="112">
        <v>1.4</v>
      </c>
      <c r="Y63" s="109">
        <v>26</v>
      </c>
      <c r="Z63" s="110">
        <v>1.4</v>
      </c>
      <c r="AA63" s="102">
        <v>-1595</v>
      </c>
      <c r="AB63" s="110">
        <v>-0.5</v>
      </c>
      <c r="AC63" s="110">
        <v>-0.2</v>
      </c>
      <c r="AD63" s="102">
        <v>715</v>
      </c>
      <c r="AE63" s="102">
        <v>31818</v>
      </c>
      <c r="AF63" s="108">
        <v>28.6</v>
      </c>
      <c r="AG63" s="109">
        <v>22</v>
      </c>
      <c r="AH63" s="110">
        <v>29.1</v>
      </c>
      <c r="AI63" s="106"/>
      <c r="AJ63" s="113">
        <v>17</v>
      </c>
      <c r="AK63" s="102">
        <v>306</v>
      </c>
      <c r="AL63" s="108">
        <v>12.3</v>
      </c>
      <c r="AM63" s="109">
        <v>22</v>
      </c>
      <c r="AN63" s="110">
        <v>12.3</v>
      </c>
      <c r="AO63" s="102">
        <v>409</v>
      </c>
      <c r="AP63" s="108">
        <v>16.399999999999999</v>
      </c>
      <c r="AQ63" s="109">
        <v>26</v>
      </c>
      <c r="AR63" s="110">
        <v>16.7</v>
      </c>
      <c r="AS63" s="102">
        <v>113</v>
      </c>
      <c r="AT63" s="102">
        <v>5149</v>
      </c>
      <c r="AU63" s="108">
        <v>4.5999999999999996</v>
      </c>
      <c r="AV63" s="109">
        <v>31</v>
      </c>
      <c r="AW63" s="110">
        <v>4.8</v>
      </c>
      <c r="AX63" s="102">
        <v>90</v>
      </c>
      <c r="AY63" s="108">
        <v>3.7</v>
      </c>
      <c r="AZ63" s="109">
        <v>31</v>
      </c>
      <c r="BA63" s="110">
        <v>3.8</v>
      </c>
      <c r="BB63" s="102">
        <v>23</v>
      </c>
      <c r="BC63" s="108">
        <v>0.9</v>
      </c>
      <c r="BD63" s="109">
        <v>29</v>
      </c>
      <c r="BE63" s="110">
        <v>1</v>
      </c>
      <c r="BF63" s="102">
        <v>15534</v>
      </c>
      <c r="BG63" s="102">
        <v>714265</v>
      </c>
      <c r="BH63" s="108">
        <v>5.3</v>
      </c>
      <c r="BI63" s="109">
        <v>20</v>
      </c>
      <c r="BJ63" s="110">
        <v>5.7</v>
      </c>
      <c r="BK63" s="114">
        <v>29.7</v>
      </c>
      <c r="BL63" s="110">
        <v>27.6</v>
      </c>
      <c r="BM63" s="110">
        <v>29.8</v>
      </c>
      <c r="BN63" s="110">
        <v>28</v>
      </c>
      <c r="BO63" s="102">
        <v>5833</v>
      </c>
      <c r="BP63" s="102">
        <v>261917</v>
      </c>
      <c r="BQ63" s="115">
        <v>1.99</v>
      </c>
      <c r="BR63" s="109">
        <v>26</v>
      </c>
      <c r="BS63" s="111">
        <v>2.08</v>
      </c>
      <c r="BT63" s="126"/>
      <c r="BU63" s="116"/>
      <c r="BV63" s="116"/>
      <c r="BW63" s="116"/>
      <c r="BX63" s="116"/>
      <c r="BY63" s="116"/>
      <c r="BZ63" s="116"/>
    </row>
    <row r="64" spans="1:78" s="103" customFormat="1" ht="13.5" customHeight="1">
      <c r="A64" s="106"/>
      <c r="B64" s="107"/>
      <c r="C64" s="102"/>
      <c r="D64" s="104"/>
      <c r="E64" s="104"/>
      <c r="F64" s="102"/>
      <c r="G64" s="108"/>
      <c r="H64" s="109"/>
      <c r="I64" s="110"/>
      <c r="J64" s="111"/>
      <c r="K64" s="111"/>
      <c r="L64" s="102"/>
      <c r="M64" s="102"/>
      <c r="N64" s="112"/>
      <c r="O64" s="109"/>
      <c r="P64" s="110"/>
      <c r="Q64" s="102"/>
      <c r="R64" s="102"/>
      <c r="S64" s="112"/>
      <c r="T64" s="109"/>
      <c r="U64" s="110"/>
      <c r="V64" s="102"/>
      <c r="W64" s="102"/>
      <c r="X64" s="112"/>
      <c r="Y64" s="123"/>
      <c r="Z64" s="110"/>
      <c r="AA64" s="121"/>
      <c r="AB64" s="112"/>
      <c r="AC64" s="112"/>
      <c r="AD64" s="121"/>
      <c r="AE64" s="102"/>
      <c r="AF64" s="108"/>
      <c r="AG64" s="109"/>
      <c r="AH64" s="110"/>
      <c r="AI64" s="106"/>
      <c r="AJ64" s="113"/>
      <c r="AK64" s="102"/>
      <c r="AL64" s="108"/>
      <c r="AM64" s="109"/>
      <c r="AN64" s="110"/>
      <c r="AO64" s="102"/>
      <c r="AP64" s="108"/>
      <c r="AQ64" s="109"/>
      <c r="AR64" s="110"/>
      <c r="AS64" s="102"/>
      <c r="AT64" s="102"/>
      <c r="AU64" s="108"/>
      <c r="AV64" s="109"/>
      <c r="AW64" s="110"/>
      <c r="AX64" s="102"/>
      <c r="AY64" s="108"/>
      <c r="AZ64" s="109"/>
      <c r="BA64" s="110"/>
      <c r="BB64" s="121"/>
      <c r="BC64" s="112"/>
      <c r="BD64" s="123"/>
      <c r="BE64" s="110"/>
      <c r="BF64" s="102"/>
      <c r="BG64" s="102"/>
      <c r="BH64" s="108"/>
      <c r="BI64" s="109"/>
      <c r="BJ64" s="110"/>
      <c r="BK64" s="114"/>
      <c r="BL64" s="110"/>
      <c r="BM64" s="110"/>
      <c r="BN64" s="110"/>
      <c r="BO64" s="102"/>
      <c r="BP64" s="102"/>
      <c r="BQ64" s="115"/>
      <c r="BR64" s="109"/>
      <c r="BS64" s="122"/>
      <c r="BT64" s="126"/>
      <c r="BU64" s="116"/>
      <c r="BV64" s="116"/>
      <c r="BW64" s="116"/>
      <c r="BX64" s="116"/>
      <c r="BY64" s="116"/>
      <c r="BZ64" s="116"/>
    </row>
    <row r="65" spans="1:78" s="103" customFormat="1" ht="13.5" customHeight="1">
      <c r="A65" s="106"/>
      <c r="B65" s="107">
        <v>18</v>
      </c>
      <c r="C65" s="102">
        <v>25128</v>
      </c>
      <c r="D65" s="104">
        <v>12911</v>
      </c>
      <c r="E65" s="104">
        <v>12217</v>
      </c>
      <c r="F65" s="121">
        <v>1092674</v>
      </c>
      <c r="G65" s="112">
        <v>8.6</v>
      </c>
      <c r="H65" s="123">
        <v>26</v>
      </c>
      <c r="I65" s="112">
        <v>8.6999999999999993</v>
      </c>
      <c r="J65" s="122">
        <v>1.35</v>
      </c>
      <c r="K65" s="122">
        <v>1.32</v>
      </c>
      <c r="L65" s="121">
        <v>26061</v>
      </c>
      <c r="M65" s="121">
        <v>1084450</v>
      </c>
      <c r="N65" s="112">
        <v>8.9</v>
      </c>
      <c r="O65" s="123">
        <v>32</v>
      </c>
      <c r="P65" s="110">
        <v>8.6</v>
      </c>
      <c r="Q65" s="121">
        <v>65</v>
      </c>
      <c r="R65" s="102">
        <v>2864</v>
      </c>
      <c r="S65" s="112">
        <v>2.6</v>
      </c>
      <c r="T65" s="123">
        <v>27</v>
      </c>
      <c r="U65" s="112">
        <v>2.6</v>
      </c>
      <c r="V65" s="102">
        <v>32</v>
      </c>
      <c r="W65" s="121">
        <v>1444</v>
      </c>
      <c r="X65" s="112">
        <v>1.3</v>
      </c>
      <c r="Y65" s="123">
        <v>25</v>
      </c>
      <c r="Z65" s="112">
        <v>1.3</v>
      </c>
      <c r="AA65" s="102">
        <v>-933</v>
      </c>
      <c r="AB65" s="112">
        <v>-0.3</v>
      </c>
      <c r="AC65" s="112">
        <v>0.1</v>
      </c>
      <c r="AD65" s="121">
        <v>744</v>
      </c>
      <c r="AE65" s="121">
        <v>30911</v>
      </c>
      <c r="AF65" s="112">
        <v>28.8</v>
      </c>
      <c r="AG65" s="109">
        <v>19</v>
      </c>
      <c r="AH65" s="110">
        <v>27.5</v>
      </c>
      <c r="AI65" s="106"/>
      <c r="AJ65" s="107">
        <v>18</v>
      </c>
      <c r="AK65" s="121">
        <v>318</v>
      </c>
      <c r="AL65" s="112">
        <v>12.3</v>
      </c>
      <c r="AM65" s="123">
        <v>18</v>
      </c>
      <c r="AN65" s="112">
        <v>11.9</v>
      </c>
      <c r="AO65" s="121">
        <v>426</v>
      </c>
      <c r="AP65" s="112">
        <v>16.5</v>
      </c>
      <c r="AQ65" s="123">
        <v>19</v>
      </c>
      <c r="AR65" s="112">
        <v>15.6</v>
      </c>
      <c r="AS65" s="121">
        <v>116</v>
      </c>
      <c r="AT65" s="121">
        <v>5100</v>
      </c>
      <c r="AU65" s="112">
        <v>4.5999999999999996</v>
      </c>
      <c r="AV65" s="123">
        <v>27</v>
      </c>
      <c r="AW65" s="112">
        <v>4.7</v>
      </c>
      <c r="AX65" s="121">
        <v>90</v>
      </c>
      <c r="AY65" s="112">
        <v>3.6</v>
      </c>
      <c r="AZ65" s="123">
        <v>24</v>
      </c>
      <c r="BA65" s="110">
        <v>3.7</v>
      </c>
      <c r="BB65" s="102">
        <v>26</v>
      </c>
      <c r="BC65" s="112">
        <v>1</v>
      </c>
      <c r="BD65" s="123">
        <v>20</v>
      </c>
      <c r="BE65" s="110">
        <v>1</v>
      </c>
      <c r="BF65" s="102">
        <v>16029</v>
      </c>
      <c r="BG65" s="121">
        <v>730971</v>
      </c>
      <c r="BH65" s="112">
        <v>5.5</v>
      </c>
      <c r="BI65" s="123">
        <v>17</v>
      </c>
      <c r="BJ65" s="112">
        <v>5.8</v>
      </c>
      <c r="BK65" s="112">
        <v>29.8</v>
      </c>
      <c r="BL65" s="112">
        <v>27.7</v>
      </c>
      <c r="BM65" s="112">
        <v>30</v>
      </c>
      <c r="BN65" s="112">
        <v>28.2</v>
      </c>
      <c r="BO65" s="121">
        <v>5877</v>
      </c>
      <c r="BP65" s="121">
        <v>257475</v>
      </c>
      <c r="BQ65" s="122">
        <v>2</v>
      </c>
      <c r="BR65" s="123">
        <v>20</v>
      </c>
      <c r="BS65" s="122">
        <v>2.04</v>
      </c>
      <c r="BT65" s="126"/>
      <c r="BU65" s="116"/>
      <c r="BV65" s="116"/>
      <c r="BW65" s="116"/>
      <c r="BX65" s="116"/>
      <c r="BY65" s="116"/>
      <c r="BZ65" s="116"/>
    </row>
    <row r="66" spans="1:78" s="101" customFormat="1" ht="13.5" customHeight="1">
      <c r="A66" s="106"/>
      <c r="B66" s="107">
        <v>19</v>
      </c>
      <c r="C66" s="102">
        <f>D66+E66</f>
        <v>24829</v>
      </c>
      <c r="D66" s="121">
        <v>12733</v>
      </c>
      <c r="E66" s="121">
        <v>12096</v>
      </c>
      <c r="F66" s="121">
        <v>1089818</v>
      </c>
      <c r="G66" s="112">
        <v>8.5</v>
      </c>
      <c r="H66" s="123">
        <v>27</v>
      </c>
      <c r="I66" s="112">
        <v>8.6</v>
      </c>
      <c r="J66" s="122">
        <v>1.35</v>
      </c>
      <c r="K66" s="122">
        <v>1.34</v>
      </c>
      <c r="L66" s="121">
        <v>26244</v>
      </c>
      <c r="M66" s="121">
        <v>1108334</v>
      </c>
      <c r="N66" s="112">
        <v>9</v>
      </c>
      <c r="O66" s="123">
        <v>33</v>
      </c>
      <c r="P66" s="110">
        <v>8.8000000000000007</v>
      </c>
      <c r="Q66" s="121">
        <v>80</v>
      </c>
      <c r="R66" s="102">
        <v>2828</v>
      </c>
      <c r="S66" s="112">
        <v>3.2</v>
      </c>
      <c r="T66" s="123">
        <v>7</v>
      </c>
      <c r="U66" s="112">
        <v>2.6</v>
      </c>
      <c r="V66" s="102">
        <v>45</v>
      </c>
      <c r="W66" s="121">
        <v>1434</v>
      </c>
      <c r="X66" s="112">
        <v>1.8</v>
      </c>
      <c r="Y66" s="123">
        <v>6</v>
      </c>
      <c r="Z66" s="112">
        <v>1.3</v>
      </c>
      <c r="AA66" s="102">
        <f>C66-L66</f>
        <v>-1415</v>
      </c>
      <c r="AB66" s="112">
        <v>-0.5</v>
      </c>
      <c r="AC66" s="112">
        <v>-0.1</v>
      </c>
      <c r="AD66" s="121">
        <v>719</v>
      </c>
      <c r="AE66" s="121">
        <v>29313</v>
      </c>
      <c r="AF66" s="112">
        <v>28.1</v>
      </c>
      <c r="AG66" s="123">
        <v>16</v>
      </c>
      <c r="AH66" s="110">
        <v>26.2</v>
      </c>
      <c r="AI66" s="106"/>
      <c r="AJ66" s="107">
        <v>19</v>
      </c>
      <c r="AK66" s="121">
        <v>333</v>
      </c>
      <c r="AL66" s="112">
        <v>13</v>
      </c>
      <c r="AM66" s="123">
        <v>13</v>
      </c>
      <c r="AN66" s="112">
        <v>11.7</v>
      </c>
      <c r="AO66" s="121">
        <v>386</v>
      </c>
      <c r="AP66" s="112">
        <v>15.1</v>
      </c>
      <c r="AQ66" s="123">
        <v>20</v>
      </c>
      <c r="AR66" s="112">
        <v>14.5</v>
      </c>
      <c r="AS66" s="121">
        <v>139</v>
      </c>
      <c r="AT66" s="121">
        <v>4906</v>
      </c>
      <c r="AU66" s="112">
        <v>5.6</v>
      </c>
      <c r="AV66" s="123">
        <v>4</v>
      </c>
      <c r="AW66" s="112">
        <v>4.5</v>
      </c>
      <c r="AX66" s="121">
        <v>97</v>
      </c>
      <c r="AY66" s="112">
        <v>3.9</v>
      </c>
      <c r="AZ66" s="123">
        <v>14</v>
      </c>
      <c r="BA66" s="110">
        <v>3.5</v>
      </c>
      <c r="BB66" s="102">
        <v>42</v>
      </c>
      <c r="BC66" s="112">
        <v>1.7</v>
      </c>
      <c r="BD66" s="123">
        <v>3</v>
      </c>
      <c r="BE66" s="112">
        <v>1</v>
      </c>
      <c r="BF66" s="121">
        <v>15582</v>
      </c>
      <c r="BG66" s="121">
        <v>719822</v>
      </c>
      <c r="BH66" s="112">
        <v>5.3</v>
      </c>
      <c r="BI66" s="123">
        <v>18</v>
      </c>
      <c r="BJ66" s="112">
        <v>5.7</v>
      </c>
      <c r="BK66" s="112">
        <v>29.9</v>
      </c>
      <c r="BL66" s="112">
        <v>27.8</v>
      </c>
      <c r="BM66" s="112">
        <v>30.1</v>
      </c>
      <c r="BN66" s="112">
        <v>28.3</v>
      </c>
      <c r="BO66" s="121">
        <v>5824</v>
      </c>
      <c r="BP66" s="121">
        <v>254832</v>
      </c>
      <c r="BQ66" s="122">
        <v>1.99</v>
      </c>
      <c r="BR66" s="123">
        <v>20</v>
      </c>
      <c r="BS66" s="122">
        <v>2.02</v>
      </c>
      <c r="BT66" s="124"/>
      <c r="BU66" s="125"/>
      <c r="BV66" s="125"/>
      <c r="BW66" s="125"/>
      <c r="BX66" s="125"/>
      <c r="BY66" s="125"/>
      <c r="BZ66" s="125"/>
    </row>
    <row r="67" spans="1:78" s="101" customFormat="1" ht="13.5" customHeight="1">
      <c r="A67" s="106"/>
      <c r="B67" s="107">
        <v>20</v>
      </c>
      <c r="C67" s="102">
        <f>D67+E67</f>
        <v>24592</v>
      </c>
      <c r="D67" s="121">
        <v>12751</v>
      </c>
      <c r="E67" s="121">
        <v>11841</v>
      </c>
      <c r="F67" s="121">
        <v>1091156</v>
      </c>
      <c r="G67" s="112">
        <v>8.4</v>
      </c>
      <c r="H67" s="123">
        <v>30</v>
      </c>
      <c r="I67" s="112">
        <v>8.6999999999999993</v>
      </c>
      <c r="J67" s="122">
        <v>1.37</v>
      </c>
      <c r="K67" s="122">
        <v>1.37</v>
      </c>
      <c r="L67" s="121">
        <v>27466</v>
      </c>
      <c r="M67" s="121">
        <v>1142670</v>
      </c>
      <c r="N67" s="112">
        <v>9.4</v>
      </c>
      <c r="O67" s="123">
        <v>32</v>
      </c>
      <c r="P67" s="110">
        <v>9.1</v>
      </c>
      <c r="Q67" s="121">
        <v>61</v>
      </c>
      <c r="R67" s="102">
        <v>2798</v>
      </c>
      <c r="S67" s="112">
        <v>2.5</v>
      </c>
      <c r="T67" s="123">
        <v>25</v>
      </c>
      <c r="U67" s="112">
        <v>2.6</v>
      </c>
      <c r="V67" s="102">
        <v>29</v>
      </c>
      <c r="W67" s="121">
        <v>1331</v>
      </c>
      <c r="X67" s="112">
        <v>1.2</v>
      </c>
      <c r="Y67" s="123">
        <v>24</v>
      </c>
      <c r="Z67" s="112">
        <v>1.2</v>
      </c>
      <c r="AA67" s="102">
        <f>C67-L67</f>
        <v>-2874</v>
      </c>
      <c r="AB67" s="112">
        <v>-1</v>
      </c>
      <c r="AC67" s="112">
        <v>-0.4</v>
      </c>
      <c r="AD67" s="121">
        <v>691</v>
      </c>
      <c r="AE67" s="121">
        <v>28177</v>
      </c>
      <c r="AF67" s="112">
        <v>27.3</v>
      </c>
      <c r="AG67" s="123">
        <v>16</v>
      </c>
      <c r="AH67" s="110">
        <v>25.2</v>
      </c>
      <c r="AI67" s="106"/>
      <c r="AJ67" s="107">
        <v>20</v>
      </c>
      <c r="AK67" s="121">
        <v>295</v>
      </c>
      <c r="AL67" s="112">
        <v>11.7</v>
      </c>
      <c r="AM67" s="123">
        <v>17</v>
      </c>
      <c r="AN67" s="112">
        <v>11.3</v>
      </c>
      <c r="AO67" s="121">
        <v>396</v>
      </c>
      <c r="AP67" s="112">
        <v>15.7</v>
      </c>
      <c r="AQ67" s="123">
        <v>14</v>
      </c>
      <c r="AR67" s="112">
        <v>13.9</v>
      </c>
      <c r="AS67" s="121">
        <v>119</v>
      </c>
      <c r="AT67" s="121">
        <v>4720</v>
      </c>
      <c r="AU67" s="112">
        <v>4.8</v>
      </c>
      <c r="AV67" s="123">
        <v>11</v>
      </c>
      <c r="AW67" s="112">
        <v>4.3</v>
      </c>
      <c r="AX67" s="121">
        <v>100</v>
      </c>
      <c r="AY67" s="112">
        <v>4</v>
      </c>
      <c r="AZ67" s="123">
        <v>8</v>
      </c>
      <c r="BA67" s="110">
        <v>3.4</v>
      </c>
      <c r="BB67" s="102">
        <v>19</v>
      </c>
      <c r="BC67" s="112">
        <v>0.8</v>
      </c>
      <c r="BD67" s="123">
        <v>28</v>
      </c>
      <c r="BE67" s="112">
        <v>0.9</v>
      </c>
      <c r="BF67" s="121">
        <v>15866</v>
      </c>
      <c r="BG67" s="121">
        <v>726106</v>
      </c>
      <c r="BH67" s="112">
        <v>5.4</v>
      </c>
      <c r="BI67" s="123">
        <v>18</v>
      </c>
      <c r="BJ67" s="112">
        <v>5.8</v>
      </c>
      <c r="BK67" s="112">
        <v>30.1</v>
      </c>
      <c r="BL67" s="112">
        <v>28.1</v>
      </c>
      <c r="BM67" s="112">
        <v>30.2</v>
      </c>
      <c r="BN67" s="112">
        <v>28.5</v>
      </c>
      <c r="BO67" s="121">
        <v>5853</v>
      </c>
      <c r="BP67" s="121">
        <v>251136</v>
      </c>
      <c r="BQ67" s="122">
        <v>2</v>
      </c>
      <c r="BR67" s="123">
        <v>15</v>
      </c>
      <c r="BS67" s="122">
        <v>1.99</v>
      </c>
      <c r="BT67" s="124"/>
      <c r="BU67" s="125"/>
      <c r="BV67" s="125"/>
      <c r="BW67" s="125"/>
      <c r="BX67" s="125"/>
      <c r="BY67" s="125"/>
      <c r="BZ67" s="125"/>
    </row>
    <row r="68" spans="1:78" s="101" customFormat="1" ht="13.5" customHeight="1">
      <c r="A68" s="106"/>
      <c r="B68" s="107">
        <v>21</v>
      </c>
      <c r="C68" s="102">
        <v>24209</v>
      </c>
      <c r="D68" s="121">
        <v>12445</v>
      </c>
      <c r="E68" s="121">
        <v>11764</v>
      </c>
      <c r="F68" s="121">
        <v>1070035</v>
      </c>
      <c r="G68" s="112">
        <v>8.3000000000000007</v>
      </c>
      <c r="H68" s="123">
        <v>27</v>
      </c>
      <c r="I68" s="112">
        <v>8.5</v>
      </c>
      <c r="J68" s="122">
        <v>1.37</v>
      </c>
      <c r="K68" s="122">
        <v>1.37</v>
      </c>
      <c r="L68" s="121">
        <v>27807</v>
      </c>
      <c r="M68" s="121">
        <v>1141865</v>
      </c>
      <c r="N68" s="112">
        <v>9.5</v>
      </c>
      <c r="O68" s="123">
        <v>31</v>
      </c>
      <c r="P68" s="110">
        <v>9.1</v>
      </c>
      <c r="Q68" s="121">
        <v>53</v>
      </c>
      <c r="R68" s="102">
        <v>2556</v>
      </c>
      <c r="S68" s="112">
        <v>2.2000000000000002</v>
      </c>
      <c r="T68" s="123">
        <v>34</v>
      </c>
      <c r="U68" s="112">
        <v>2.4</v>
      </c>
      <c r="V68" s="102">
        <v>22</v>
      </c>
      <c r="W68" s="121">
        <v>1254</v>
      </c>
      <c r="X68" s="112">
        <v>0.9</v>
      </c>
      <c r="Y68" s="123">
        <v>39</v>
      </c>
      <c r="Z68" s="112">
        <v>1.2</v>
      </c>
      <c r="AA68" s="102">
        <v>-3598</v>
      </c>
      <c r="AB68" s="112">
        <v>-1.2</v>
      </c>
      <c r="AC68" s="112">
        <v>-0.6</v>
      </c>
      <c r="AD68" s="121">
        <v>631</v>
      </c>
      <c r="AE68" s="121">
        <v>27005</v>
      </c>
      <c r="AF68" s="112">
        <v>25.4</v>
      </c>
      <c r="AG68" s="123">
        <v>20</v>
      </c>
      <c r="AH68" s="110">
        <v>24.6</v>
      </c>
      <c r="AI68" s="106"/>
      <c r="AJ68" s="107">
        <v>21</v>
      </c>
      <c r="AK68" s="121">
        <v>271</v>
      </c>
      <c r="AL68" s="112">
        <v>10.9</v>
      </c>
      <c r="AM68" s="123">
        <v>27</v>
      </c>
      <c r="AN68" s="112">
        <v>11.1</v>
      </c>
      <c r="AO68" s="121">
        <v>360</v>
      </c>
      <c r="AP68" s="112">
        <v>14.5</v>
      </c>
      <c r="AQ68" s="123">
        <v>19</v>
      </c>
      <c r="AR68" s="112">
        <v>13.5</v>
      </c>
      <c r="AS68" s="121">
        <v>95</v>
      </c>
      <c r="AT68" s="121">
        <v>4519</v>
      </c>
      <c r="AU68" s="112">
        <v>3.9</v>
      </c>
      <c r="AV68" s="123">
        <v>34</v>
      </c>
      <c r="AW68" s="112">
        <v>4.2</v>
      </c>
      <c r="AX68" s="121">
        <v>78</v>
      </c>
      <c r="AY68" s="112">
        <v>3.2</v>
      </c>
      <c r="AZ68" s="123">
        <v>29</v>
      </c>
      <c r="BA68" s="110">
        <v>3.4</v>
      </c>
      <c r="BB68" s="102">
        <v>17</v>
      </c>
      <c r="BC68" s="112">
        <v>0.7</v>
      </c>
      <c r="BD68" s="123">
        <v>34</v>
      </c>
      <c r="BE68" s="112">
        <v>0.8</v>
      </c>
      <c r="BF68" s="121">
        <v>15286</v>
      </c>
      <c r="BG68" s="121">
        <v>707734</v>
      </c>
      <c r="BH68" s="112">
        <v>5.2</v>
      </c>
      <c r="BI68" s="123">
        <v>18</v>
      </c>
      <c r="BJ68" s="112">
        <v>5.6</v>
      </c>
      <c r="BK68" s="112">
        <v>30.2</v>
      </c>
      <c r="BL68" s="112">
        <v>28.2</v>
      </c>
      <c r="BM68" s="112">
        <v>30.4</v>
      </c>
      <c r="BN68" s="112">
        <v>28.6</v>
      </c>
      <c r="BO68" s="121">
        <v>5627</v>
      </c>
      <c r="BP68" s="121">
        <v>253353</v>
      </c>
      <c r="BQ68" s="122">
        <v>1.93</v>
      </c>
      <c r="BR68" s="123">
        <v>29</v>
      </c>
      <c r="BS68" s="122">
        <v>2.0099999999999998</v>
      </c>
      <c r="BT68" s="124"/>
      <c r="BU68" s="125"/>
      <c r="BV68" s="125"/>
      <c r="BW68" s="125"/>
      <c r="BX68" s="125"/>
      <c r="BY68" s="125"/>
      <c r="BZ68" s="125"/>
    </row>
    <row r="69" spans="1:78" s="101" customFormat="1" ht="13.5" customHeight="1">
      <c r="A69" s="106"/>
      <c r="B69" s="107">
        <v>22</v>
      </c>
      <c r="C69" s="102">
        <v>23989</v>
      </c>
      <c r="D69" s="121">
        <v>12326</v>
      </c>
      <c r="E69" s="121">
        <v>11663</v>
      </c>
      <c r="F69" s="121">
        <v>1071304</v>
      </c>
      <c r="G69" s="112">
        <v>8.1999999999999993</v>
      </c>
      <c r="H69" s="123">
        <v>26</v>
      </c>
      <c r="I69" s="112">
        <v>8.5</v>
      </c>
      <c r="J69" s="122">
        <v>1.44</v>
      </c>
      <c r="K69" s="122">
        <v>1.39</v>
      </c>
      <c r="L69" s="121">
        <v>28615</v>
      </c>
      <c r="M69" s="121">
        <v>1197012</v>
      </c>
      <c r="N69" s="112">
        <v>9.8000000000000007</v>
      </c>
      <c r="O69" s="123">
        <v>33</v>
      </c>
      <c r="P69" s="110">
        <v>9.5</v>
      </c>
      <c r="Q69" s="121">
        <v>60</v>
      </c>
      <c r="R69" s="102">
        <v>2450</v>
      </c>
      <c r="S69" s="112">
        <v>2.5</v>
      </c>
      <c r="T69" s="123">
        <v>18</v>
      </c>
      <c r="U69" s="112">
        <v>2.2999999999999998</v>
      </c>
      <c r="V69" s="102">
        <v>37</v>
      </c>
      <c r="W69" s="121">
        <v>1167</v>
      </c>
      <c r="X69" s="112">
        <v>1.5</v>
      </c>
      <c r="Y69" s="123">
        <v>5</v>
      </c>
      <c r="Z69" s="112">
        <v>1.1000000000000001</v>
      </c>
      <c r="AA69" s="102">
        <v>-4626</v>
      </c>
      <c r="AB69" s="112">
        <v>-1.6</v>
      </c>
      <c r="AC69" s="112">
        <v>-1</v>
      </c>
      <c r="AD69" s="121">
        <v>600</v>
      </c>
      <c r="AE69" s="121">
        <v>26560</v>
      </c>
      <c r="AF69" s="112">
        <v>24.4</v>
      </c>
      <c r="AG69" s="123">
        <v>23</v>
      </c>
      <c r="AH69" s="110">
        <v>24.2</v>
      </c>
      <c r="AI69" s="106"/>
      <c r="AJ69" s="107">
        <v>22</v>
      </c>
      <c r="AK69" s="121">
        <v>261</v>
      </c>
      <c r="AL69" s="112">
        <v>10.6</v>
      </c>
      <c r="AM69" s="123">
        <v>32</v>
      </c>
      <c r="AN69" s="112">
        <v>11.2</v>
      </c>
      <c r="AO69" s="121">
        <v>339</v>
      </c>
      <c r="AP69" s="112">
        <v>13.8</v>
      </c>
      <c r="AQ69" s="123">
        <v>19</v>
      </c>
      <c r="AR69" s="112">
        <v>13</v>
      </c>
      <c r="AS69" s="121">
        <v>112</v>
      </c>
      <c r="AT69" s="121">
        <v>4515</v>
      </c>
      <c r="AU69" s="112">
        <v>4.7</v>
      </c>
      <c r="AV69" s="123">
        <v>9</v>
      </c>
      <c r="AW69" s="112">
        <v>4.2</v>
      </c>
      <c r="AX69" s="121">
        <v>84</v>
      </c>
      <c r="AY69" s="112">
        <v>3.5</v>
      </c>
      <c r="AZ69" s="123">
        <v>16</v>
      </c>
      <c r="BA69" s="110">
        <v>3.4</v>
      </c>
      <c r="BB69" s="102">
        <v>28</v>
      </c>
      <c r="BC69" s="112">
        <v>1.2</v>
      </c>
      <c r="BD69" s="123">
        <v>6</v>
      </c>
      <c r="BE69" s="112">
        <v>0.8</v>
      </c>
      <c r="BF69" s="121">
        <v>15044</v>
      </c>
      <c r="BG69" s="121">
        <v>700214</v>
      </c>
      <c r="BH69" s="112">
        <v>5.0999999999999996</v>
      </c>
      <c r="BI69" s="123">
        <v>18</v>
      </c>
      <c r="BJ69" s="112">
        <v>5.5</v>
      </c>
      <c r="BK69" s="112">
        <v>30.4</v>
      </c>
      <c r="BL69" s="112">
        <v>28.5</v>
      </c>
      <c r="BM69" s="112">
        <v>30.5</v>
      </c>
      <c r="BN69" s="112">
        <v>28.8</v>
      </c>
      <c r="BO69" s="121">
        <v>5693</v>
      </c>
      <c r="BP69" s="121">
        <v>251378</v>
      </c>
      <c r="BQ69" s="122">
        <v>1.94</v>
      </c>
      <c r="BR69" s="123">
        <v>26</v>
      </c>
      <c r="BS69" s="122">
        <v>1.99</v>
      </c>
      <c r="BT69" s="124"/>
      <c r="BU69" s="125"/>
      <c r="BV69" s="125"/>
      <c r="BW69" s="125"/>
      <c r="BX69" s="125"/>
      <c r="BY69" s="125"/>
      <c r="BZ69" s="125"/>
    </row>
    <row r="70" spans="1:78" s="101" customFormat="1" ht="13.5" customHeight="1">
      <c r="A70" s="106"/>
      <c r="B70" s="107"/>
      <c r="C70" s="102"/>
      <c r="D70" s="121"/>
      <c r="E70" s="121"/>
      <c r="F70" s="121"/>
      <c r="G70" s="112"/>
      <c r="H70" s="123"/>
      <c r="I70" s="112"/>
      <c r="J70" s="122"/>
      <c r="K70" s="122"/>
      <c r="L70" s="121"/>
      <c r="M70" s="121"/>
      <c r="N70" s="112"/>
      <c r="O70" s="123"/>
      <c r="P70" s="110"/>
      <c r="Q70" s="121"/>
      <c r="R70" s="102"/>
      <c r="S70" s="112"/>
      <c r="T70" s="123"/>
      <c r="U70" s="112"/>
      <c r="V70" s="102"/>
      <c r="W70" s="121"/>
      <c r="X70" s="112"/>
      <c r="Y70" s="123"/>
      <c r="Z70" s="112"/>
      <c r="AA70" s="102"/>
      <c r="AB70" s="112"/>
      <c r="AC70" s="112"/>
      <c r="AD70" s="121"/>
      <c r="AE70" s="121"/>
      <c r="AF70" s="112"/>
      <c r="AG70" s="123"/>
      <c r="AH70" s="110"/>
      <c r="AI70" s="106"/>
      <c r="AJ70" s="107"/>
      <c r="AK70" s="121"/>
      <c r="AL70" s="112"/>
      <c r="AM70" s="123"/>
      <c r="AN70" s="112"/>
      <c r="AO70" s="121"/>
      <c r="AP70" s="112"/>
      <c r="AQ70" s="123"/>
      <c r="AR70" s="112"/>
      <c r="AS70" s="121"/>
      <c r="AT70" s="121"/>
      <c r="AU70" s="112"/>
      <c r="AV70" s="123"/>
      <c r="AW70" s="112"/>
      <c r="AX70" s="121"/>
      <c r="AY70" s="112"/>
      <c r="AZ70" s="123"/>
      <c r="BA70" s="110"/>
      <c r="BB70" s="102"/>
      <c r="BC70" s="112"/>
      <c r="BD70" s="123"/>
      <c r="BE70" s="112"/>
      <c r="BF70" s="121"/>
      <c r="BG70" s="121"/>
      <c r="BH70" s="112"/>
      <c r="BI70" s="123"/>
      <c r="BJ70" s="112"/>
      <c r="BK70" s="112"/>
      <c r="BL70" s="112"/>
      <c r="BM70" s="112"/>
      <c r="BN70" s="112"/>
      <c r="BO70" s="121"/>
      <c r="BP70" s="121"/>
      <c r="BQ70" s="122"/>
      <c r="BR70" s="123"/>
      <c r="BS70" s="122"/>
      <c r="BT70" s="124"/>
      <c r="BU70" s="125"/>
      <c r="BV70" s="125"/>
      <c r="BW70" s="125"/>
      <c r="BX70" s="125"/>
      <c r="BY70" s="125"/>
      <c r="BZ70" s="125"/>
    </row>
    <row r="71" spans="1:78" s="101" customFormat="1" ht="13.5" customHeight="1">
      <c r="A71" s="106"/>
      <c r="B71" s="107">
        <v>23</v>
      </c>
      <c r="C71" s="102">
        <f>D71+E71</f>
        <v>23219</v>
      </c>
      <c r="D71" s="121">
        <v>12050</v>
      </c>
      <c r="E71" s="121">
        <v>11169</v>
      </c>
      <c r="F71" s="121">
        <v>1050806</v>
      </c>
      <c r="G71" s="112">
        <v>8</v>
      </c>
      <c r="H71" s="123">
        <v>30</v>
      </c>
      <c r="I71" s="112">
        <v>8.3000000000000007</v>
      </c>
      <c r="J71" s="122">
        <v>1.39</v>
      </c>
      <c r="K71" s="122">
        <v>1.39</v>
      </c>
      <c r="L71" s="121">
        <v>29910</v>
      </c>
      <c r="M71" s="121">
        <v>1253066</v>
      </c>
      <c r="N71" s="112">
        <v>10.199999999999999</v>
      </c>
      <c r="O71" s="123">
        <v>33</v>
      </c>
      <c r="P71" s="110">
        <v>9.9</v>
      </c>
      <c r="Q71" s="121">
        <v>56</v>
      </c>
      <c r="R71" s="102">
        <v>2463</v>
      </c>
      <c r="S71" s="112">
        <v>2.4</v>
      </c>
      <c r="T71" s="123">
        <v>17</v>
      </c>
      <c r="U71" s="112">
        <v>2.2999999999999998</v>
      </c>
      <c r="V71" s="102">
        <v>25</v>
      </c>
      <c r="W71" s="121">
        <v>1147</v>
      </c>
      <c r="X71" s="112">
        <v>1.1000000000000001</v>
      </c>
      <c r="Y71" s="123">
        <v>21</v>
      </c>
      <c r="Z71" s="112">
        <v>1.1000000000000001</v>
      </c>
      <c r="AA71" s="102">
        <f>C71-L71</f>
        <v>-6691</v>
      </c>
      <c r="AB71" s="112">
        <v>-2.2999999999999998</v>
      </c>
      <c r="AC71" s="112">
        <v>-1.6</v>
      </c>
      <c r="AD71" s="121">
        <v>558</v>
      </c>
      <c r="AE71" s="121">
        <v>25751</v>
      </c>
      <c r="AF71" s="112">
        <v>23.5</v>
      </c>
      <c r="AG71" s="123">
        <v>26</v>
      </c>
      <c r="AH71" s="110">
        <v>23.9</v>
      </c>
      <c r="AI71" s="106"/>
      <c r="AJ71" s="107">
        <v>23</v>
      </c>
      <c r="AK71" s="121">
        <v>253</v>
      </c>
      <c r="AL71" s="112">
        <v>10.6</v>
      </c>
      <c r="AM71" s="123">
        <v>30</v>
      </c>
      <c r="AN71" s="112">
        <v>11.1</v>
      </c>
      <c r="AO71" s="121">
        <v>305</v>
      </c>
      <c r="AP71" s="112">
        <v>12.8</v>
      </c>
      <c r="AQ71" s="123">
        <v>22</v>
      </c>
      <c r="AR71" s="112">
        <v>12.8</v>
      </c>
      <c r="AS71" s="121">
        <v>94</v>
      </c>
      <c r="AT71" s="121">
        <v>4315</v>
      </c>
      <c r="AU71" s="112">
        <v>4</v>
      </c>
      <c r="AV71" s="123">
        <v>33</v>
      </c>
      <c r="AW71" s="112">
        <v>4.0999999999999996</v>
      </c>
      <c r="AX71" s="121">
        <v>76</v>
      </c>
      <c r="AY71" s="112">
        <v>3.3</v>
      </c>
      <c r="AZ71" s="123">
        <v>29</v>
      </c>
      <c r="BA71" s="110">
        <v>3.3</v>
      </c>
      <c r="BB71" s="102">
        <v>18</v>
      </c>
      <c r="BC71" s="112">
        <v>0.8</v>
      </c>
      <c r="BD71" s="123">
        <v>21</v>
      </c>
      <c r="BE71" s="112">
        <v>0.8</v>
      </c>
      <c r="BF71" s="121">
        <v>14381</v>
      </c>
      <c r="BG71" s="121">
        <v>661895</v>
      </c>
      <c r="BH71" s="112">
        <v>4.9000000000000004</v>
      </c>
      <c r="BI71" s="123">
        <v>19</v>
      </c>
      <c r="BJ71" s="112">
        <v>5.2</v>
      </c>
      <c r="BK71" s="112">
        <v>30.6</v>
      </c>
      <c r="BL71" s="112">
        <v>28.6</v>
      </c>
      <c r="BM71" s="112">
        <v>30.7</v>
      </c>
      <c r="BN71" s="112">
        <v>29</v>
      </c>
      <c r="BO71" s="121">
        <v>5079</v>
      </c>
      <c r="BP71" s="121">
        <v>235719</v>
      </c>
      <c r="BQ71" s="122">
        <v>1.74</v>
      </c>
      <c r="BR71" s="123">
        <v>32</v>
      </c>
      <c r="BS71" s="111">
        <v>1.87</v>
      </c>
      <c r="BT71" s="126"/>
      <c r="BU71" s="120"/>
      <c r="BV71" s="120"/>
      <c r="BW71" s="120"/>
      <c r="BX71" s="120"/>
      <c r="BY71" s="120"/>
      <c r="BZ71" s="120"/>
    </row>
    <row r="72" spans="1:78" s="101" customFormat="1" ht="13.5" customHeight="1">
      <c r="A72" s="106"/>
      <c r="B72" s="107">
        <v>24</v>
      </c>
      <c r="C72" s="102">
        <v>22896</v>
      </c>
      <c r="D72" s="121">
        <v>11590</v>
      </c>
      <c r="E72" s="121">
        <v>11306</v>
      </c>
      <c r="F72" s="121">
        <v>1037231</v>
      </c>
      <c r="G72" s="112">
        <v>7.9</v>
      </c>
      <c r="H72" s="123">
        <v>31</v>
      </c>
      <c r="I72" s="112">
        <v>8.1999999999999993</v>
      </c>
      <c r="J72" s="122">
        <v>1.41</v>
      </c>
      <c r="K72" s="122">
        <v>1.41</v>
      </c>
      <c r="L72" s="121">
        <v>30009</v>
      </c>
      <c r="M72" s="121">
        <v>1256359</v>
      </c>
      <c r="N72" s="112">
        <v>10.3</v>
      </c>
      <c r="O72" s="123">
        <v>34</v>
      </c>
      <c r="P72" s="110">
        <v>10</v>
      </c>
      <c r="Q72" s="121">
        <v>61</v>
      </c>
      <c r="R72" s="102">
        <v>2299</v>
      </c>
      <c r="S72" s="112">
        <v>2.7</v>
      </c>
      <c r="T72" s="123">
        <v>9</v>
      </c>
      <c r="U72" s="112">
        <v>2.2000000000000002</v>
      </c>
      <c r="V72" s="102">
        <v>25</v>
      </c>
      <c r="W72" s="121">
        <v>1065</v>
      </c>
      <c r="X72" s="112">
        <v>1.1000000000000001</v>
      </c>
      <c r="Y72" s="123">
        <v>19</v>
      </c>
      <c r="Z72" s="112">
        <v>1</v>
      </c>
      <c r="AA72" s="102">
        <v>-7113</v>
      </c>
      <c r="AB72" s="112">
        <v>-2.4</v>
      </c>
      <c r="AC72" s="112">
        <v>-1.7</v>
      </c>
      <c r="AD72" s="121">
        <v>577</v>
      </c>
      <c r="AE72" s="121">
        <v>24800</v>
      </c>
      <c r="AF72" s="112">
        <v>24.6</v>
      </c>
      <c r="AG72" s="123">
        <v>20</v>
      </c>
      <c r="AH72" s="110">
        <v>23.4</v>
      </c>
      <c r="AI72" s="106"/>
      <c r="AJ72" s="107">
        <v>24</v>
      </c>
      <c r="AK72" s="121">
        <v>274</v>
      </c>
      <c r="AL72" s="112">
        <v>11.7</v>
      </c>
      <c r="AM72" s="123">
        <v>12</v>
      </c>
      <c r="AN72" s="112">
        <v>10.8</v>
      </c>
      <c r="AO72" s="121">
        <v>304</v>
      </c>
      <c r="AP72" s="112">
        <v>12.9</v>
      </c>
      <c r="AQ72" s="123">
        <v>23</v>
      </c>
      <c r="AR72" s="112">
        <v>12.6</v>
      </c>
      <c r="AS72" s="121">
        <v>110</v>
      </c>
      <c r="AT72" s="121">
        <v>4133</v>
      </c>
      <c r="AU72" s="112">
        <v>4.8</v>
      </c>
      <c r="AV72" s="123">
        <v>7</v>
      </c>
      <c r="AW72" s="112">
        <v>4</v>
      </c>
      <c r="AX72" s="121">
        <v>91</v>
      </c>
      <c r="AY72" s="112">
        <v>4</v>
      </c>
      <c r="AZ72" s="123">
        <v>6</v>
      </c>
      <c r="BA72" s="110">
        <v>3.2</v>
      </c>
      <c r="BB72" s="102">
        <v>19</v>
      </c>
      <c r="BC72" s="112">
        <v>0.8</v>
      </c>
      <c r="BD72" s="123">
        <v>20</v>
      </c>
      <c r="BE72" s="112">
        <v>0.8</v>
      </c>
      <c r="BF72" s="121">
        <v>14477</v>
      </c>
      <c r="BG72" s="121">
        <v>668869</v>
      </c>
      <c r="BH72" s="112">
        <v>5</v>
      </c>
      <c r="BI72" s="123">
        <v>19</v>
      </c>
      <c r="BJ72" s="112">
        <v>5.3</v>
      </c>
      <c r="BK72" s="112">
        <v>30.6</v>
      </c>
      <c r="BL72" s="112">
        <v>28.8</v>
      </c>
      <c r="BM72" s="112">
        <v>30.8</v>
      </c>
      <c r="BN72" s="112">
        <v>29.2</v>
      </c>
      <c r="BO72" s="121">
        <v>5261</v>
      </c>
      <c r="BP72" s="121">
        <v>235406</v>
      </c>
      <c r="BQ72" s="122">
        <v>1.81</v>
      </c>
      <c r="BR72" s="123">
        <v>23</v>
      </c>
      <c r="BS72" s="122">
        <v>1.87</v>
      </c>
      <c r="BT72" s="126"/>
      <c r="BU72" s="120"/>
      <c r="BV72" s="120"/>
      <c r="BW72" s="120"/>
      <c r="BX72" s="120"/>
      <c r="BY72" s="120"/>
      <c r="BZ72" s="120"/>
    </row>
    <row r="73" spans="1:78" s="101" customFormat="1" ht="13.5" customHeight="1">
      <c r="A73" s="106"/>
      <c r="B73" s="132">
        <v>25</v>
      </c>
      <c r="C73" s="102">
        <f>D73+E73</f>
        <v>22358</v>
      </c>
      <c r="D73" s="121">
        <v>11551</v>
      </c>
      <c r="E73" s="121">
        <v>10807</v>
      </c>
      <c r="F73" s="121">
        <v>1029816</v>
      </c>
      <c r="G73" s="112">
        <v>7.7</v>
      </c>
      <c r="H73" s="123">
        <v>31</v>
      </c>
      <c r="I73" s="112">
        <v>8.1999999999999993</v>
      </c>
      <c r="J73" s="122">
        <v>1.42</v>
      </c>
      <c r="K73" s="122">
        <v>1.43</v>
      </c>
      <c r="L73" s="121">
        <v>30368</v>
      </c>
      <c r="M73" s="121">
        <v>1268436</v>
      </c>
      <c r="N73" s="112">
        <v>10.5</v>
      </c>
      <c r="O73" s="123">
        <v>32</v>
      </c>
      <c r="P73" s="110">
        <v>10.1</v>
      </c>
      <c r="Q73" s="121">
        <v>56</v>
      </c>
      <c r="R73" s="102">
        <v>2185</v>
      </c>
      <c r="S73" s="112">
        <v>2.5</v>
      </c>
      <c r="T73" s="123">
        <v>13</v>
      </c>
      <c r="U73" s="112">
        <v>2.1</v>
      </c>
      <c r="V73" s="102">
        <v>32</v>
      </c>
      <c r="W73" s="121">
        <v>1026</v>
      </c>
      <c r="X73" s="112">
        <v>1.4</v>
      </c>
      <c r="Y73" s="123">
        <v>7</v>
      </c>
      <c r="Z73" s="112">
        <v>1</v>
      </c>
      <c r="AA73" s="102">
        <f>C73-L73</f>
        <v>-8010</v>
      </c>
      <c r="AB73" s="112">
        <v>-2.8</v>
      </c>
      <c r="AC73" s="112">
        <v>-1.9</v>
      </c>
      <c r="AD73" s="121">
        <v>538</v>
      </c>
      <c r="AE73" s="121">
        <v>24102</v>
      </c>
      <c r="AF73" s="112">
        <v>23.5</v>
      </c>
      <c r="AG73" s="123">
        <v>18</v>
      </c>
      <c r="AH73" s="110">
        <v>22.9</v>
      </c>
      <c r="AI73" s="106"/>
      <c r="AJ73" s="132">
        <v>25</v>
      </c>
      <c r="AK73" s="121">
        <v>238</v>
      </c>
      <c r="AL73" s="112">
        <v>10.4</v>
      </c>
      <c r="AM73" s="123">
        <v>21</v>
      </c>
      <c r="AN73" s="112">
        <v>10.4</v>
      </c>
      <c r="AO73" s="121">
        <v>300</v>
      </c>
      <c r="AP73" s="112">
        <v>13.1</v>
      </c>
      <c r="AQ73" s="123">
        <v>17</v>
      </c>
      <c r="AR73" s="112">
        <v>12.5</v>
      </c>
      <c r="AS73" s="121">
        <v>95</v>
      </c>
      <c r="AT73" s="121">
        <v>3862</v>
      </c>
      <c r="AU73" s="112">
        <v>4.2</v>
      </c>
      <c r="AV73" s="123">
        <v>13</v>
      </c>
      <c r="AW73" s="112">
        <v>3.7</v>
      </c>
      <c r="AX73" s="121">
        <v>70</v>
      </c>
      <c r="AY73" s="112">
        <v>3.1</v>
      </c>
      <c r="AZ73" s="123">
        <v>14</v>
      </c>
      <c r="BA73" s="110">
        <v>3</v>
      </c>
      <c r="BB73" s="102">
        <v>25</v>
      </c>
      <c r="BC73" s="112">
        <v>1.1000000000000001</v>
      </c>
      <c r="BD73" s="123">
        <v>6</v>
      </c>
      <c r="BE73" s="112">
        <v>0.7</v>
      </c>
      <c r="BF73" s="121">
        <v>14323</v>
      </c>
      <c r="BG73" s="121">
        <v>660613</v>
      </c>
      <c r="BH73" s="112">
        <v>4.9000000000000004</v>
      </c>
      <c r="BI73" s="123">
        <v>18</v>
      </c>
      <c r="BJ73" s="112">
        <v>5.3</v>
      </c>
      <c r="BK73" s="112">
        <v>30.7</v>
      </c>
      <c r="BL73" s="112">
        <v>28.9</v>
      </c>
      <c r="BM73" s="112">
        <v>30.9</v>
      </c>
      <c r="BN73" s="112">
        <v>29.3</v>
      </c>
      <c r="BO73" s="121">
        <v>5047</v>
      </c>
      <c r="BP73" s="121">
        <v>231383</v>
      </c>
      <c r="BQ73" s="122">
        <v>1.74</v>
      </c>
      <c r="BR73" s="123">
        <v>30</v>
      </c>
      <c r="BS73" s="111">
        <v>1.84</v>
      </c>
      <c r="BT73" s="126"/>
      <c r="BU73" s="120"/>
      <c r="BV73" s="120"/>
      <c r="BW73" s="120"/>
      <c r="BX73" s="120"/>
      <c r="BY73" s="120"/>
      <c r="BZ73" s="120"/>
    </row>
    <row r="74" spans="1:78" s="101" customFormat="1" ht="13.5" customHeight="1">
      <c r="A74" s="106"/>
      <c r="B74" s="107">
        <v>26</v>
      </c>
      <c r="C74" s="102">
        <v>21873</v>
      </c>
      <c r="D74" s="121">
        <v>11197</v>
      </c>
      <c r="E74" s="121">
        <v>10676</v>
      </c>
      <c r="F74" s="121">
        <v>1003539</v>
      </c>
      <c r="G74" s="112">
        <v>7.6</v>
      </c>
      <c r="H74" s="123">
        <v>30</v>
      </c>
      <c r="I74" s="112">
        <v>8</v>
      </c>
      <c r="J74" s="122">
        <v>1.43</v>
      </c>
      <c r="K74" s="122">
        <v>1.42</v>
      </c>
      <c r="L74" s="121">
        <v>30341</v>
      </c>
      <c r="M74" s="121">
        <v>1273004</v>
      </c>
      <c r="N74" s="112">
        <v>10.5</v>
      </c>
      <c r="O74" s="123">
        <v>32</v>
      </c>
      <c r="P74" s="110">
        <v>10.1</v>
      </c>
      <c r="Q74" s="121">
        <v>58</v>
      </c>
      <c r="R74" s="102">
        <v>2080</v>
      </c>
      <c r="S74" s="112">
        <v>2.7</v>
      </c>
      <c r="T74" s="123">
        <v>6</v>
      </c>
      <c r="U74" s="112">
        <v>2.1</v>
      </c>
      <c r="V74" s="102">
        <v>31</v>
      </c>
      <c r="W74" s="121">
        <v>952</v>
      </c>
      <c r="X74" s="112">
        <v>1.4</v>
      </c>
      <c r="Y74" s="123">
        <v>4</v>
      </c>
      <c r="Z74" s="112">
        <v>0.9</v>
      </c>
      <c r="AA74" s="102">
        <v>-8468</v>
      </c>
      <c r="AB74" s="112">
        <v>-2.9</v>
      </c>
      <c r="AC74" s="112">
        <v>-2.1</v>
      </c>
      <c r="AD74" s="121">
        <v>491</v>
      </c>
      <c r="AE74" s="121">
        <v>23524</v>
      </c>
      <c r="AF74" s="112">
        <v>22</v>
      </c>
      <c r="AG74" s="123">
        <v>29</v>
      </c>
      <c r="AH74" s="110">
        <v>22.9</v>
      </c>
      <c r="AI74" s="106"/>
      <c r="AJ74" s="107">
        <v>26</v>
      </c>
      <c r="AK74" s="121">
        <v>239</v>
      </c>
      <c r="AL74" s="112">
        <v>10.7</v>
      </c>
      <c r="AM74" s="123">
        <v>22</v>
      </c>
      <c r="AN74" s="112">
        <v>10.6</v>
      </c>
      <c r="AO74" s="121">
        <v>252</v>
      </c>
      <c r="AP74" s="112">
        <v>11.3</v>
      </c>
      <c r="AQ74" s="123">
        <v>29</v>
      </c>
      <c r="AR74" s="112">
        <v>12.3</v>
      </c>
      <c r="AS74" s="121">
        <v>97</v>
      </c>
      <c r="AT74" s="121">
        <v>3750</v>
      </c>
      <c r="AU74" s="112">
        <v>4.4000000000000004</v>
      </c>
      <c r="AV74" s="123">
        <v>7</v>
      </c>
      <c r="AW74" s="112">
        <v>3.7</v>
      </c>
      <c r="AX74" s="121">
        <v>72</v>
      </c>
      <c r="AY74" s="112">
        <v>3.3</v>
      </c>
      <c r="AZ74" s="123">
        <v>14</v>
      </c>
      <c r="BA74" s="110">
        <v>3</v>
      </c>
      <c r="BB74" s="102">
        <v>25</v>
      </c>
      <c r="BC74" s="112">
        <v>1.1000000000000001</v>
      </c>
      <c r="BD74" s="123">
        <v>3</v>
      </c>
      <c r="BE74" s="112">
        <v>0.7</v>
      </c>
      <c r="BF74" s="121">
        <v>13800</v>
      </c>
      <c r="BG74" s="121">
        <v>643749</v>
      </c>
      <c r="BH74" s="112">
        <v>4.8</v>
      </c>
      <c r="BI74" s="123">
        <v>20</v>
      </c>
      <c r="BJ74" s="112">
        <v>5.0999999999999996</v>
      </c>
      <c r="BK74" s="112">
        <v>30.8</v>
      </c>
      <c r="BL74" s="112">
        <v>29</v>
      </c>
      <c r="BM74" s="112">
        <v>31.1</v>
      </c>
      <c r="BN74" s="112">
        <v>29.4</v>
      </c>
      <c r="BO74" s="121">
        <v>4955</v>
      </c>
      <c r="BP74" s="121">
        <v>222107</v>
      </c>
      <c r="BQ74" s="122">
        <v>1.72</v>
      </c>
      <c r="BR74" s="123">
        <v>24</v>
      </c>
      <c r="BS74" s="122">
        <v>1.77</v>
      </c>
      <c r="BT74" s="124"/>
      <c r="BU74" s="125"/>
      <c r="BV74" s="125"/>
      <c r="BW74" s="125"/>
      <c r="BX74" s="125"/>
      <c r="BY74" s="125"/>
      <c r="BZ74" s="125"/>
    </row>
    <row r="75" spans="1:78" s="101" customFormat="1" ht="13.5" customHeight="1">
      <c r="A75" s="106"/>
      <c r="B75" s="133">
        <v>27</v>
      </c>
      <c r="C75" s="102">
        <v>21700</v>
      </c>
      <c r="D75" s="121">
        <v>11074</v>
      </c>
      <c r="E75" s="121">
        <v>10626</v>
      </c>
      <c r="F75" s="121">
        <v>1005677</v>
      </c>
      <c r="G75" s="112">
        <v>7.5</v>
      </c>
      <c r="H75" s="123">
        <v>31</v>
      </c>
      <c r="I75" s="112">
        <v>8</v>
      </c>
      <c r="J75" s="122">
        <v>1.48</v>
      </c>
      <c r="K75" s="122">
        <v>1.45</v>
      </c>
      <c r="L75" s="121">
        <v>31025</v>
      </c>
      <c r="M75" s="121">
        <v>1290444</v>
      </c>
      <c r="N75" s="112">
        <v>10.8</v>
      </c>
      <c r="O75" s="123">
        <v>31</v>
      </c>
      <c r="P75" s="110">
        <v>10.3</v>
      </c>
      <c r="Q75" s="121">
        <v>53</v>
      </c>
      <c r="R75" s="102">
        <v>1916</v>
      </c>
      <c r="S75" s="112">
        <v>2.4</v>
      </c>
      <c r="T75" s="123">
        <v>6</v>
      </c>
      <c r="U75" s="112">
        <v>1.9</v>
      </c>
      <c r="V75" s="102">
        <v>21</v>
      </c>
      <c r="W75" s="121">
        <v>902</v>
      </c>
      <c r="X75" s="112">
        <v>1</v>
      </c>
      <c r="Y75" s="123">
        <v>21</v>
      </c>
      <c r="Z75" s="112">
        <v>0.9</v>
      </c>
      <c r="AA75" s="102">
        <v>-9325</v>
      </c>
      <c r="AB75" s="112">
        <v>-3.2</v>
      </c>
      <c r="AC75" s="112">
        <v>-2.2999999999999998</v>
      </c>
      <c r="AD75" s="121">
        <v>489</v>
      </c>
      <c r="AE75" s="121">
        <v>22617</v>
      </c>
      <c r="AF75" s="112">
        <v>22</v>
      </c>
      <c r="AG75" s="123">
        <v>22</v>
      </c>
      <c r="AH75" s="110">
        <v>22</v>
      </c>
      <c r="AI75" s="106"/>
      <c r="AJ75" s="133">
        <v>27</v>
      </c>
      <c r="AK75" s="121">
        <v>249</v>
      </c>
      <c r="AL75" s="112">
        <v>11.2</v>
      </c>
      <c r="AM75" s="123">
        <v>18</v>
      </c>
      <c r="AN75" s="112">
        <v>10.6</v>
      </c>
      <c r="AO75" s="121">
        <v>240</v>
      </c>
      <c r="AP75" s="112">
        <v>10.8</v>
      </c>
      <c r="AQ75" s="123">
        <v>29</v>
      </c>
      <c r="AR75" s="112">
        <v>11.4</v>
      </c>
      <c r="AS75" s="121">
        <v>91</v>
      </c>
      <c r="AT75" s="121">
        <v>3728</v>
      </c>
      <c r="AU75" s="112">
        <v>4.2</v>
      </c>
      <c r="AV75" s="123">
        <v>13</v>
      </c>
      <c r="AW75" s="112">
        <v>3.7</v>
      </c>
      <c r="AX75" s="121">
        <v>73</v>
      </c>
      <c r="AY75" s="112">
        <v>3.4</v>
      </c>
      <c r="AZ75" s="123">
        <v>13</v>
      </c>
      <c r="BA75" s="110">
        <v>3</v>
      </c>
      <c r="BB75" s="102">
        <v>18</v>
      </c>
      <c r="BC75" s="112">
        <v>0.8</v>
      </c>
      <c r="BD75" s="123">
        <v>9</v>
      </c>
      <c r="BE75" s="112">
        <v>0.7</v>
      </c>
      <c r="BF75" s="121">
        <v>13498</v>
      </c>
      <c r="BG75" s="121">
        <v>635156</v>
      </c>
      <c r="BH75" s="112">
        <v>4.7</v>
      </c>
      <c r="BI75" s="123">
        <v>22</v>
      </c>
      <c r="BJ75" s="112">
        <v>5.0999999999999996</v>
      </c>
      <c r="BK75" s="112">
        <v>30.8</v>
      </c>
      <c r="BL75" s="112">
        <v>29.1</v>
      </c>
      <c r="BM75" s="112">
        <v>31.1</v>
      </c>
      <c r="BN75" s="112">
        <v>29.4</v>
      </c>
      <c r="BO75" s="121">
        <v>5190</v>
      </c>
      <c r="BP75" s="121">
        <v>226215</v>
      </c>
      <c r="BQ75" s="122">
        <v>1.8</v>
      </c>
      <c r="BR75" s="123">
        <v>13</v>
      </c>
      <c r="BS75" s="111">
        <v>1.81</v>
      </c>
      <c r="BT75" s="126"/>
      <c r="BU75" s="120"/>
      <c r="BV75" s="120"/>
      <c r="BW75" s="120"/>
      <c r="BX75" s="120"/>
      <c r="BY75" s="120"/>
      <c r="BZ75" s="120"/>
    </row>
    <row r="76" spans="1:78" s="101" customFormat="1" ht="13.5" customHeight="1">
      <c r="A76" s="106"/>
      <c r="B76" s="134"/>
      <c r="C76" s="102"/>
      <c r="D76" s="121"/>
      <c r="E76" s="121"/>
      <c r="F76" s="121"/>
      <c r="G76" s="112"/>
      <c r="H76" s="123"/>
      <c r="I76" s="112"/>
      <c r="J76" s="122"/>
      <c r="K76" s="122"/>
      <c r="L76" s="121"/>
      <c r="M76" s="121"/>
      <c r="N76" s="112"/>
      <c r="O76" s="123"/>
      <c r="P76" s="110"/>
      <c r="Q76" s="121"/>
      <c r="R76" s="102"/>
      <c r="S76" s="112"/>
      <c r="T76" s="123"/>
      <c r="U76" s="112"/>
      <c r="V76" s="102"/>
      <c r="W76" s="121"/>
      <c r="X76" s="112"/>
      <c r="Y76" s="123"/>
      <c r="Z76" s="112"/>
      <c r="AA76" s="102"/>
      <c r="AB76" s="112"/>
      <c r="AC76" s="112"/>
      <c r="AD76" s="121"/>
      <c r="AE76" s="121"/>
      <c r="AF76" s="112"/>
      <c r="AG76" s="123"/>
      <c r="AH76" s="110"/>
      <c r="AI76" s="106"/>
      <c r="AJ76" s="134"/>
      <c r="AK76" s="121"/>
      <c r="AL76" s="112"/>
      <c r="AM76" s="123"/>
      <c r="AN76" s="112"/>
      <c r="AO76" s="121"/>
      <c r="AP76" s="112"/>
      <c r="AQ76" s="123"/>
      <c r="AR76" s="112"/>
      <c r="AS76" s="121"/>
      <c r="AT76" s="121"/>
      <c r="AU76" s="112"/>
      <c r="AV76" s="123"/>
      <c r="AW76" s="112"/>
      <c r="AX76" s="121"/>
      <c r="AY76" s="112"/>
      <c r="AZ76" s="123"/>
      <c r="BA76" s="110"/>
      <c r="BB76" s="102"/>
      <c r="BC76" s="112"/>
      <c r="BD76" s="123"/>
      <c r="BE76" s="112"/>
      <c r="BF76" s="121"/>
      <c r="BG76" s="121"/>
      <c r="BH76" s="112"/>
      <c r="BI76" s="123"/>
      <c r="BJ76" s="112"/>
      <c r="BK76" s="112"/>
      <c r="BL76" s="112"/>
      <c r="BM76" s="112"/>
      <c r="BN76" s="112"/>
      <c r="BO76" s="121"/>
      <c r="BP76" s="121"/>
      <c r="BQ76" s="122"/>
      <c r="BR76" s="123"/>
      <c r="BS76" s="111"/>
      <c r="BT76" s="126"/>
      <c r="BU76" s="120"/>
      <c r="BV76" s="120"/>
      <c r="BW76" s="120"/>
      <c r="BX76" s="120"/>
      <c r="BY76" s="120"/>
      <c r="BZ76" s="120"/>
    </row>
    <row r="77" spans="1:78" s="101" customFormat="1" ht="13.5" customHeight="1">
      <c r="A77" s="106"/>
      <c r="B77" s="135">
        <v>28</v>
      </c>
      <c r="C77" s="102">
        <v>20878</v>
      </c>
      <c r="D77" s="121">
        <v>10710</v>
      </c>
      <c r="E77" s="121">
        <v>10168</v>
      </c>
      <c r="F77" s="121">
        <v>976978</v>
      </c>
      <c r="G77" s="112">
        <v>7.3</v>
      </c>
      <c r="H77" s="123">
        <v>31</v>
      </c>
      <c r="I77" s="112">
        <v>7.8</v>
      </c>
      <c r="J77" s="122">
        <v>1.47</v>
      </c>
      <c r="K77" s="122">
        <v>1.44</v>
      </c>
      <c r="L77" s="121">
        <v>31414</v>
      </c>
      <c r="M77" s="121">
        <v>1307748</v>
      </c>
      <c r="N77" s="112">
        <v>11</v>
      </c>
      <c r="O77" s="123">
        <v>31</v>
      </c>
      <c r="P77" s="110">
        <v>10.5</v>
      </c>
      <c r="Q77" s="121">
        <v>40</v>
      </c>
      <c r="R77" s="102">
        <v>1928</v>
      </c>
      <c r="S77" s="112">
        <v>1.9</v>
      </c>
      <c r="T77" s="123">
        <v>28</v>
      </c>
      <c r="U77" s="112">
        <v>2</v>
      </c>
      <c r="V77" s="102">
        <v>21</v>
      </c>
      <c r="W77" s="121">
        <v>874</v>
      </c>
      <c r="X77" s="112">
        <v>1</v>
      </c>
      <c r="Y77" s="123">
        <v>17</v>
      </c>
      <c r="Z77" s="112">
        <v>0.9</v>
      </c>
      <c r="AA77" s="102">
        <v>-10536</v>
      </c>
      <c r="AB77" s="112">
        <v>-3.7</v>
      </c>
      <c r="AC77" s="112">
        <v>-2.6</v>
      </c>
      <c r="AD77" s="121">
        <v>423</v>
      </c>
      <c r="AE77" s="121">
        <v>20934</v>
      </c>
      <c r="AF77" s="112">
        <v>19.899999999999999</v>
      </c>
      <c r="AG77" s="123">
        <v>34</v>
      </c>
      <c r="AH77" s="110">
        <v>21</v>
      </c>
      <c r="AI77" s="106"/>
      <c r="AJ77" s="135">
        <v>28</v>
      </c>
      <c r="AK77" s="121">
        <v>208</v>
      </c>
      <c r="AL77" s="112">
        <v>9.8000000000000007</v>
      </c>
      <c r="AM77" s="123">
        <v>29</v>
      </c>
      <c r="AN77" s="112">
        <v>10.1</v>
      </c>
      <c r="AO77" s="121">
        <v>215</v>
      </c>
      <c r="AP77" s="112">
        <v>10.1</v>
      </c>
      <c r="AQ77" s="123">
        <v>31</v>
      </c>
      <c r="AR77" s="112">
        <v>10.9</v>
      </c>
      <c r="AS77" s="121">
        <v>83</v>
      </c>
      <c r="AT77" s="121">
        <v>3516</v>
      </c>
      <c r="AU77" s="112">
        <v>4</v>
      </c>
      <c r="AV77" s="123">
        <v>11</v>
      </c>
      <c r="AW77" s="112">
        <v>3.6</v>
      </c>
      <c r="AX77" s="121">
        <v>70</v>
      </c>
      <c r="AY77" s="112">
        <v>3.3</v>
      </c>
      <c r="AZ77" s="123">
        <v>11</v>
      </c>
      <c r="BA77" s="110">
        <v>2.9</v>
      </c>
      <c r="BB77" s="102">
        <v>13</v>
      </c>
      <c r="BC77" s="112">
        <v>0.6</v>
      </c>
      <c r="BD77" s="123">
        <v>29</v>
      </c>
      <c r="BE77" s="112">
        <v>0.7</v>
      </c>
      <c r="BF77" s="121">
        <v>13201</v>
      </c>
      <c r="BG77" s="121">
        <v>620531</v>
      </c>
      <c r="BH77" s="112">
        <v>4.5999999999999996</v>
      </c>
      <c r="BI77" s="123">
        <v>20</v>
      </c>
      <c r="BJ77" s="112">
        <v>5</v>
      </c>
      <c r="BK77" s="112">
        <v>31.1</v>
      </c>
      <c r="BL77" s="112">
        <v>29.1</v>
      </c>
      <c r="BM77" s="112">
        <v>31.1</v>
      </c>
      <c r="BN77" s="112">
        <v>29.4</v>
      </c>
      <c r="BO77" s="121">
        <v>4816</v>
      </c>
      <c r="BP77" s="121">
        <v>216798</v>
      </c>
      <c r="BQ77" s="122">
        <v>1.68</v>
      </c>
      <c r="BR77" s="123">
        <v>20</v>
      </c>
      <c r="BS77" s="111">
        <v>1.73</v>
      </c>
      <c r="BT77" s="126"/>
      <c r="BU77" s="120"/>
      <c r="BV77" s="120"/>
      <c r="BW77" s="120"/>
      <c r="BX77" s="120"/>
      <c r="BY77" s="120"/>
      <c r="BZ77" s="120"/>
    </row>
    <row r="78" spans="1:78" s="101" customFormat="1" ht="13.5" customHeight="1">
      <c r="A78" s="106"/>
      <c r="B78" s="136">
        <v>29</v>
      </c>
      <c r="C78" s="102">
        <v>20431</v>
      </c>
      <c r="D78" s="121">
        <v>10572</v>
      </c>
      <c r="E78" s="121">
        <v>9859</v>
      </c>
      <c r="F78" s="121">
        <v>946065</v>
      </c>
      <c r="G78" s="112">
        <v>7.2</v>
      </c>
      <c r="H78" s="123">
        <v>28</v>
      </c>
      <c r="I78" s="112">
        <v>7.6</v>
      </c>
      <c r="J78" s="122">
        <v>1.48</v>
      </c>
      <c r="K78" s="122">
        <v>1.43</v>
      </c>
      <c r="L78" s="121">
        <v>32260</v>
      </c>
      <c r="M78" s="121">
        <v>1340397</v>
      </c>
      <c r="N78" s="112">
        <v>11.3</v>
      </c>
      <c r="O78" s="123">
        <v>31</v>
      </c>
      <c r="P78" s="110">
        <v>10.8</v>
      </c>
      <c r="Q78" s="121">
        <v>44</v>
      </c>
      <c r="R78" s="102">
        <v>1761</v>
      </c>
      <c r="S78" s="112">
        <v>2.2000000000000002</v>
      </c>
      <c r="T78" s="123">
        <v>14</v>
      </c>
      <c r="U78" s="112">
        <v>1.9</v>
      </c>
      <c r="V78" s="102">
        <v>20</v>
      </c>
      <c r="W78" s="121">
        <v>832</v>
      </c>
      <c r="X78" s="112">
        <v>1</v>
      </c>
      <c r="Y78" s="123">
        <v>15</v>
      </c>
      <c r="Z78" s="112">
        <v>0.9</v>
      </c>
      <c r="AA78" s="102">
        <v>-11829</v>
      </c>
      <c r="AB78" s="112">
        <v>-4.2</v>
      </c>
      <c r="AC78" s="112">
        <v>-3.2</v>
      </c>
      <c r="AD78" s="121">
        <v>443</v>
      </c>
      <c r="AE78" s="121">
        <v>20358</v>
      </c>
      <c r="AF78" s="112">
        <v>21.2</v>
      </c>
      <c r="AG78" s="123">
        <v>19</v>
      </c>
      <c r="AH78" s="110">
        <v>21.1</v>
      </c>
      <c r="AI78" s="106"/>
      <c r="AJ78" s="136">
        <v>29</v>
      </c>
      <c r="AK78" s="121">
        <v>208</v>
      </c>
      <c r="AL78" s="112">
        <v>10</v>
      </c>
      <c r="AM78" s="123">
        <v>24</v>
      </c>
      <c r="AN78" s="112">
        <v>10.1</v>
      </c>
      <c r="AO78" s="121">
        <v>235</v>
      </c>
      <c r="AP78" s="112">
        <v>11.3</v>
      </c>
      <c r="AQ78" s="123">
        <v>18</v>
      </c>
      <c r="AR78" s="112">
        <v>11</v>
      </c>
      <c r="AS78" s="121">
        <v>70</v>
      </c>
      <c r="AT78" s="121">
        <v>3308</v>
      </c>
      <c r="AU78" s="112">
        <v>3.4</v>
      </c>
      <c r="AV78" s="123">
        <v>27</v>
      </c>
      <c r="AW78" s="112">
        <v>3.5</v>
      </c>
      <c r="AX78" s="121">
        <v>56</v>
      </c>
      <c r="AY78" s="112">
        <v>2.7</v>
      </c>
      <c r="AZ78" s="123">
        <v>29</v>
      </c>
      <c r="BA78" s="110">
        <v>2.8</v>
      </c>
      <c r="BB78" s="102">
        <v>14</v>
      </c>
      <c r="BC78" s="112">
        <v>0.7</v>
      </c>
      <c r="BD78" s="123">
        <v>24</v>
      </c>
      <c r="BE78" s="112">
        <v>0.7</v>
      </c>
      <c r="BF78" s="121">
        <v>12790</v>
      </c>
      <c r="BG78" s="121">
        <v>606866</v>
      </c>
      <c r="BH78" s="112">
        <v>4.5</v>
      </c>
      <c r="BI78" s="123">
        <v>22</v>
      </c>
      <c r="BJ78" s="112">
        <v>4.9000000000000004</v>
      </c>
      <c r="BK78" s="112">
        <v>31</v>
      </c>
      <c r="BL78" s="112">
        <v>29.1</v>
      </c>
      <c r="BM78" s="112">
        <v>31.1</v>
      </c>
      <c r="BN78" s="112">
        <v>29.4</v>
      </c>
      <c r="BO78" s="121">
        <v>4694</v>
      </c>
      <c r="BP78" s="121">
        <v>212262</v>
      </c>
      <c r="BQ78" s="122">
        <v>1.65</v>
      </c>
      <c r="BR78" s="123">
        <v>24</v>
      </c>
      <c r="BS78" s="111">
        <v>1.7</v>
      </c>
      <c r="BT78" s="126"/>
      <c r="BU78" s="120"/>
      <c r="BV78" s="120"/>
      <c r="BW78" s="120"/>
      <c r="BX78" s="120"/>
      <c r="BY78" s="120"/>
      <c r="BZ78" s="120"/>
    </row>
    <row r="79" spans="1:78" s="101" customFormat="1" ht="13.5" customHeight="1">
      <c r="A79" s="106"/>
      <c r="B79" s="137">
        <v>30</v>
      </c>
      <c r="C79" s="102">
        <v>19368</v>
      </c>
      <c r="D79" s="121">
        <v>9879</v>
      </c>
      <c r="E79" s="121">
        <v>9489</v>
      </c>
      <c r="F79" s="121">
        <v>918400</v>
      </c>
      <c r="G79" s="112">
        <v>6.8</v>
      </c>
      <c r="H79" s="123">
        <v>33</v>
      </c>
      <c r="I79" s="112">
        <v>7.4</v>
      </c>
      <c r="J79" s="122">
        <v>1.44</v>
      </c>
      <c r="K79" s="122">
        <v>1.42</v>
      </c>
      <c r="L79" s="121">
        <v>32927</v>
      </c>
      <c r="M79" s="121">
        <v>1362470</v>
      </c>
      <c r="N79" s="112">
        <v>11.6</v>
      </c>
      <c r="O79" s="123">
        <v>31</v>
      </c>
      <c r="P79" s="110">
        <v>11</v>
      </c>
      <c r="Q79" s="121">
        <v>51</v>
      </c>
      <c r="R79" s="102">
        <v>1748</v>
      </c>
      <c r="S79" s="112">
        <v>2.6</v>
      </c>
      <c r="T79" s="123">
        <v>2</v>
      </c>
      <c r="U79" s="112">
        <v>1.9</v>
      </c>
      <c r="V79" s="102">
        <v>24</v>
      </c>
      <c r="W79" s="121">
        <v>801</v>
      </c>
      <c r="X79" s="112">
        <v>1.2</v>
      </c>
      <c r="Y79" s="123">
        <v>5</v>
      </c>
      <c r="Z79" s="112">
        <v>0.9</v>
      </c>
      <c r="AA79" s="102">
        <v>-13559</v>
      </c>
      <c r="AB79" s="112">
        <v>-4.8</v>
      </c>
      <c r="AC79" s="112">
        <v>-3.6</v>
      </c>
      <c r="AD79" s="121">
        <v>420</v>
      </c>
      <c r="AE79" s="121">
        <v>19614</v>
      </c>
      <c r="AF79" s="112">
        <v>21.2</v>
      </c>
      <c r="AG79" s="123">
        <v>20</v>
      </c>
      <c r="AH79" s="110">
        <v>20.9</v>
      </c>
      <c r="AI79" s="106"/>
      <c r="AJ79" s="137">
        <v>30</v>
      </c>
      <c r="AK79" s="121">
        <v>204</v>
      </c>
      <c r="AL79" s="112">
        <v>10.3</v>
      </c>
      <c r="AM79" s="123">
        <v>16</v>
      </c>
      <c r="AN79" s="112">
        <v>9.9</v>
      </c>
      <c r="AO79" s="121">
        <v>216</v>
      </c>
      <c r="AP79" s="112">
        <v>10.9</v>
      </c>
      <c r="AQ79" s="123">
        <v>21</v>
      </c>
      <c r="AR79" s="112">
        <v>11</v>
      </c>
      <c r="AS79" s="121">
        <v>93</v>
      </c>
      <c r="AT79" s="121">
        <v>2999</v>
      </c>
      <c r="AU79" s="112">
        <v>4.8</v>
      </c>
      <c r="AV79" s="123">
        <v>1</v>
      </c>
      <c r="AW79" s="112">
        <v>3.3</v>
      </c>
      <c r="AX79" s="121">
        <v>74</v>
      </c>
      <c r="AY79" s="112">
        <v>3.8</v>
      </c>
      <c r="AZ79" s="123">
        <v>2</v>
      </c>
      <c r="BA79" s="110">
        <v>2.6</v>
      </c>
      <c r="BB79" s="102">
        <v>19</v>
      </c>
      <c r="BC79" s="112">
        <v>1</v>
      </c>
      <c r="BD79" s="123">
        <v>8</v>
      </c>
      <c r="BE79" s="112">
        <v>0.7</v>
      </c>
      <c r="BF79" s="121">
        <v>12332</v>
      </c>
      <c r="BG79" s="121">
        <v>586481</v>
      </c>
      <c r="BH79" s="112">
        <v>4.4000000000000004</v>
      </c>
      <c r="BI79" s="123">
        <v>20</v>
      </c>
      <c r="BJ79" s="112">
        <v>4.7</v>
      </c>
      <c r="BK79" s="112">
        <v>31.1</v>
      </c>
      <c r="BL79" s="112">
        <v>29.1</v>
      </c>
      <c r="BM79" s="112">
        <v>31.1</v>
      </c>
      <c r="BN79" s="112">
        <v>29.4</v>
      </c>
      <c r="BO79" s="121">
        <v>4751</v>
      </c>
      <c r="BP79" s="121">
        <v>208333</v>
      </c>
      <c r="BQ79" s="122">
        <v>1.68</v>
      </c>
      <c r="BR79" s="123">
        <v>14</v>
      </c>
      <c r="BS79" s="111">
        <v>1.68</v>
      </c>
      <c r="BT79" s="126"/>
      <c r="BU79" s="120"/>
      <c r="BV79" s="120"/>
      <c r="BW79" s="120"/>
      <c r="BX79" s="120"/>
      <c r="BY79" s="120"/>
      <c r="BZ79" s="120"/>
    </row>
    <row r="80" spans="1:78" s="101" customFormat="1" ht="13.5" customHeight="1">
      <c r="A80" s="138" t="s">
        <v>64</v>
      </c>
      <c r="B80" s="139" t="s">
        <v>31</v>
      </c>
      <c r="C80" s="105">
        <v>18004</v>
      </c>
      <c r="D80" s="140">
        <v>9239</v>
      </c>
      <c r="E80" s="140">
        <v>8765</v>
      </c>
      <c r="F80" s="140">
        <v>865239</v>
      </c>
      <c r="G80" s="141">
        <v>6.4</v>
      </c>
      <c r="H80" s="142">
        <v>34</v>
      </c>
      <c r="I80" s="141">
        <v>7</v>
      </c>
      <c r="J80" s="143">
        <v>1.39</v>
      </c>
      <c r="K80" s="143">
        <v>1.36</v>
      </c>
      <c r="L80" s="140">
        <v>33440</v>
      </c>
      <c r="M80" s="140">
        <v>1381093</v>
      </c>
      <c r="N80" s="141">
        <v>11.9</v>
      </c>
      <c r="O80" s="142">
        <v>29</v>
      </c>
      <c r="P80" s="144">
        <v>11.2</v>
      </c>
      <c r="Q80" s="140">
        <v>53</v>
      </c>
      <c r="R80" s="105">
        <v>1654</v>
      </c>
      <c r="S80" s="141">
        <v>2.9</v>
      </c>
      <c r="T80" s="142">
        <v>2</v>
      </c>
      <c r="U80" s="141">
        <v>1.9</v>
      </c>
      <c r="V80" s="105">
        <v>26</v>
      </c>
      <c r="W80" s="140">
        <v>755</v>
      </c>
      <c r="X80" s="141">
        <v>1.4</v>
      </c>
      <c r="Y80" s="142">
        <v>4</v>
      </c>
      <c r="Z80" s="141">
        <v>0.9</v>
      </c>
      <c r="AA80" s="105">
        <v>-15436</v>
      </c>
      <c r="AB80" s="141">
        <v>-5.5</v>
      </c>
      <c r="AC80" s="141">
        <v>-4.2</v>
      </c>
      <c r="AD80" s="140">
        <v>408</v>
      </c>
      <c r="AE80" s="140">
        <v>19454</v>
      </c>
      <c r="AF80" s="141">
        <v>22.2</v>
      </c>
      <c r="AG80" s="142">
        <v>19</v>
      </c>
      <c r="AH80" s="144">
        <v>22</v>
      </c>
      <c r="AI80" s="117" t="s">
        <v>64</v>
      </c>
      <c r="AJ80" s="118" t="s">
        <v>31</v>
      </c>
      <c r="AK80" s="140">
        <v>200</v>
      </c>
      <c r="AL80" s="141">
        <v>10.9</v>
      </c>
      <c r="AM80" s="142">
        <v>17</v>
      </c>
      <c r="AN80" s="141">
        <v>10.199999999999999</v>
      </c>
      <c r="AO80" s="140">
        <v>208</v>
      </c>
      <c r="AP80" s="141">
        <v>11.3</v>
      </c>
      <c r="AQ80" s="142">
        <v>26</v>
      </c>
      <c r="AR80" s="141">
        <v>11.8</v>
      </c>
      <c r="AS80" s="140">
        <v>87</v>
      </c>
      <c r="AT80" s="140">
        <v>2955</v>
      </c>
      <c r="AU80" s="141">
        <v>4.8</v>
      </c>
      <c r="AV80" s="142">
        <v>4</v>
      </c>
      <c r="AW80" s="141">
        <v>3.4</v>
      </c>
      <c r="AX80" s="140">
        <v>69</v>
      </c>
      <c r="AY80" s="141">
        <v>3.8</v>
      </c>
      <c r="AZ80" s="142">
        <v>3</v>
      </c>
      <c r="BA80" s="144">
        <v>2.7</v>
      </c>
      <c r="BB80" s="105">
        <v>18</v>
      </c>
      <c r="BC80" s="141">
        <v>1</v>
      </c>
      <c r="BD80" s="142">
        <v>8</v>
      </c>
      <c r="BE80" s="141">
        <v>0.7</v>
      </c>
      <c r="BF80" s="140">
        <v>12270</v>
      </c>
      <c r="BG80" s="140">
        <v>599007</v>
      </c>
      <c r="BH80" s="141">
        <v>4.4000000000000004</v>
      </c>
      <c r="BI80" s="142">
        <v>26</v>
      </c>
      <c r="BJ80" s="141">
        <v>4.8</v>
      </c>
      <c r="BK80" s="141">
        <v>31.3</v>
      </c>
      <c r="BL80" s="141">
        <v>29.4</v>
      </c>
      <c r="BM80" s="141">
        <v>31.2</v>
      </c>
      <c r="BN80" s="141">
        <v>29.6</v>
      </c>
      <c r="BO80" s="140">
        <v>4664</v>
      </c>
      <c r="BP80" s="140">
        <v>208496</v>
      </c>
      <c r="BQ80" s="143">
        <v>1.66</v>
      </c>
      <c r="BR80" s="142">
        <v>19</v>
      </c>
      <c r="BS80" s="143">
        <v>1.69</v>
      </c>
      <c r="BT80" s="126"/>
      <c r="BU80" s="120"/>
      <c r="BV80" s="120"/>
      <c r="BW80" s="120"/>
      <c r="BX80" s="120"/>
      <c r="BY80" s="120"/>
      <c r="BZ80" s="120"/>
    </row>
    <row r="81" spans="1:71">
      <c r="D81" s="119"/>
      <c r="AS81" s="87" t="s">
        <v>38</v>
      </c>
      <c r="AT81" s="85" t="s">
        <v>53</v>
      </c>
    </row>
    <row r="82" spans="1:71" ht="13.5" customHeight="1">
      <c r="A82" s="130"/>
      <c r="B82" s="130"/>
      <c r="D82" s="130"/>
      <c r="E82" s="130"/>
      <c r="F82" s="130"/>
      <c r="G82" s="84" t="s">
        <v>51</v>
      </c>
      <c r="H82" s="85"/>
      <c r="I82" s="85"/>
      <c r="J82" s="8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85" t="s">
        <v>52</v>
      </c>
      <c r="AE82" s="86"/>
      <c r="AF82" s="85"/>
      <c r="AG82" s="131"/>
      <c r="AH82" s="131"/>
      <c r="AI82" s="3"/>
      <c r="AJ82" s="3"/>
      <c r="AK82" s="3"/>
      <c r="AN82" s="3"/>
      <c r="AO82" s="3"/>
      <c r="AP82" s="3"/>
      <c r="AQ82" s="3"/>
      <c r="AR82" s="3"/>
      <c r="AS82" s="89" t="s">
        <v>39</v>
      </c>
      <c r="AT82" s="146" t="s">
        <v>55</v>
      </c>
      <c r="AU82" s="146"/>
      <c r="AV82" s="146"/>
      <c r="AW82" s="146"/>
      <c r="AX82" s="146"/>
      <c r="AY82" s="146"/>
      <c r="AZ82" s="146"/>
      <c r="BA82" s="146"/>
      <c r="BB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3.5" customHeight="1">
      <c r="A83" s="3"/>
      <c r="B83" s="3"/>
      <c r="C83" s="3"/>
      <c r="D83" s="12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88" t="s">
        <v>54</v>
      </c>
      <c r="AE83" s="88"/>
      <c r="AF83" s="85"/>
      <c r="AG83" s="85"/>
      <c r="AH83" s="88"/>
      <c r="AI83" s="65"/>
      <c r="AK83" s="65"/>
      <c r="AN83" s="65"/>
      <c r="AO83" s="3"/>
      <c r="AP83" s="3"/>
      <c r="AQ83" s="3"/>
      <c r="AR83" s="3"/>
      <c r="AT83" s="86" t="s">
        <v>63</v>
      </c>
      <c r="BB83" s="90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3.5" customHeight="1">
      <c r="C84" s="4" t="s">
        <v>61</v>
      </c>
    </row>
    <row r="85" spans="1:71" ht="13.5" customHeight="1">
      <c r="C85" s="4" t="s">
        <v>62</v>
      </c>
    </row>
    <row r="86" spans="1:71" ht="13.5" customHeight="1">
      <c r="D86" s="4" t="s">
        <v>60</v>
      </c>
    </row>
    <row r="87" spans="1:71" ht="13.5" customHeight="1"/>
    <row r="88" spans="1:71" ht="13.5" customHeight="1"/>
  </sheetData>
  <mergeCells count="8">
    <mergeCell ref="A1:H1"/>
    <mergeCell ref="AT82:BA82"/>
    <mergeCell ref="BH4:BJ4"/>
    <mergeCell ref="G5:H5"/>
    <mergeCell ref="A3:B5"/>
    <mergeCell ref="AI3:AJ5"/>
    <mergeCell ref="AX3:BA3"/>
    <mergeCell ref="J4:K4"/>
  </mergeCells>
  <phoneticPr fontId="2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0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83" man="1"/>
    <brk id="34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2020-09-24T06:22:47Z</cp:lastPrinted>
  <dcterms:created xsi:type="dcterms:W3CDTF">1998-08-29T15:22:53Z</dcterms:created>
  <dcterms:modified xsi:type="dcterms:W3CDTF">2020-10-05T23:37:52Z</dcterms:modified>
</cp:coreProperties>
</file>