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71" yWindow="65431" windowWidth="15480" windowHeight="11370" activeTab="1"/>
  </bookViews>
  <sheets>
    <sheet name="記入例" sheetId="1" r:id="rId1"/>
    <sheet name="ワークシート" sheetId="2" r:id="rId2"/>
  </sheets>
  <definedNames/>
  <calcPr fullCalcOnLoad="1"/>
</workbook>
</file>

<file path=xl/sharedStrings.xml><?xml version="1.0" encoding="utf-8"?>
<sst xmlns="http://schemas.openxmlformats.org/spreadsheetml/2006/main" count="332" uniqueCount="117">
  <si>
    <t>利用者数</t>
  </si>
  <si>
    <t>１日</t>
  </si>
  <si>
    <t>２日</t>
  </si>
  <si>
    <t>３日</t>
  </si>
  <si>
    <t>４日</t>
  </si>
  <si>
    <t>５日</t>
  </si>
  <si>
    <t>６日</t>
  </si>
  <si>
    <t>７日</t>
  </si>
  <si>
    <t>８日</t>
  </si>
  <si>
    <t>９日</t>
  </si>
  <si>
    <t>１０日</t>
  </si>
  <si>
    <t>１１日</t>
  </si>
  <si>
    <t>１２日</t>
  </si>
  <si>
    <t>１３日</t>
  </si>
  <si>
    <t>１４日</t>
  </si>
  <si>
    <t>１５日</t>
  </si>
  <si>
    <t>１６日</t>
  </si>
  <si>
    <t>１７日</t>
  </si>
  <si>
    <t>１８日</t>
  </si>
  <si>
    <t>１９日</t>
  </si>
  <si>
    <t>２０日</t>
  </si>
  <si>
    <t>２１日</t>
  </si>
  <si>
    <t>２２日</t>
  </si>
  <si>
    <t>２３日</t>
  </si>
  <si>
    <t>２４日</t>
  </si>
  <si>
    <t>２５日</t>
  </si>
  <si>
    <t>２６日</t>
  </si>
  <si>
    <t>２７日</t>
  </si>
  <si>
    <t>２８日</t>
  </si>
  <si>
    <t>２９日</t>
  </si>
  <si>
    <t>３０日</t>
  </si>
  <si>
    <t>３１日</t>
  </si>
  <si>
    <t>措置者数</t>
  </si>
  <si>
    <t>事業所番号</t>
  </si>
  <si>
    <t>定員数</t>
  </si>
  <si>
    <t>注１）</t>
  </si>
  <si>
    <t>注２）</t>
  </si>
  <si>
    <t>注３）</t>
  </si>
  <si>
    <t>注４）</t>
  </si>
  <si>
    <t>曜日</t>
  </si>
  <si>
    <t>　　　区　分</t>
  </si>
  <si>
    <t>算定対象外人数（再掲）</t>
  </si>
  <si>
    <t>　　　計</t>
  </si>
  <si>
    <t>月サービス分　）</t>
  </si>
  <si>
    <t>障害者デイ</t>
  </si>
  <si>
    <t>児童デイ</t>
  </si>
  <si>
    <t>短期入所（日中）</t>
  </si>
  <si>
    <t>通所施設</t>
  </si>
  <si>
    <t>入所施設</t>
  </si>
  <si>
    <t>当該月の一日当たり平均利用者数</t>
  </si>
  <si>
    <t>当該月の平均利用率（％未満切上げ）</t>
  </si>
  <si>
    <t>延べ人数</t>
  </si>
  <si>
    <t>開設日数</t>
  </si>
  <si>
    <t>平均利用率</t>
  </si>
  <si>
    <t>前３か月の利用状況</t>
  </si>
  <si>
    <t>（平成</t>
  </si>
  <si>
    <t>年</t>
  </si>
  <si>
    <t>区　　分</t>
  </si>
  <si>
    <t>事業所・施設名</t>
  </si>
  <si>
    <t>単位中の</t>
  </si>
  <si>
    <t>注５）</t>
  </si>
  <si>
    <t>注６）</t>
  </si>
  <si>
    <t>注７）</t>
  </si>
  <si>
    <r>
      <t>　算定されない者を再掲すること。（一日当たりの算定対象利用者数が定員超過上限を超える場合、⑤欄に「</t>
    </r>
    <r>
      <rPr>
        <sz val="10"/>
        <color indexed="10"/>
        <rFont val="ＭＳ Ｐゴシック"/>
        <family val="3"/>
      </rPr>
      <t>○</t>
    </r>
    <r>
      <rPr>
        <sz val="10"/>
        <rFont val="ＭＳ Ｐゴシック"/>
        <family val="3"/>
      </rPr>
      <t>」が表示される。）</t>
    </r>
  </si>
  <si>
    <t>サービス提供単位がある場合</t>
  </si>
  <si>
    <t>前３か月計</t>
  </si>
  <si>
    <t>短期入所（宿泊）</t>
  </si>
  <si>
    <t>サービス提供単位がある場合にはサービス提供単位ごとに作成し（短期入所の宿泊利用と日中利用も同様）、何単位中の何</t>
  </si>
  <si>
    <t>（</t>
  </si>
  <si>
    <t>→</t>
  </si>
  <si>
    <t>②</t>
  </si>
  <si>
    <t>④</t>
  </si>
  <si>
    <t>合計</t>
  </si>
  <si>
    <t>算定対象利用者数（②-③）</t>
  </si>
  <si>
    <t>入院・外泊者数（入所）</t>
  </si>
  <si>
    <t>離職者等（入所授産・更生）</t>
  </si>
  <si>
    <t>算定対象外人数欄の入所施設における入院・外泊者数は、入院・外泊の初日及び最終日は計上しないこと。また、入所授産・</t>
  </si>
  <si>
    <t>　更生施設は、離職者等欄に定員外受入が認められている離職者・地域移行困難者数を定員の５％を上限として再掲すること。</t>
  </si>
  <si>
    <t>離職者等の多計上警告</t>
  </si>
  <si>
    <r>
      <t>　（離職者・地域移行困難者数の計上が定員の５％を超える場合、表下に「</t>
    </r>
    <r>
      <rPr>
        <sz val="10"/>
        <color indexed="10"/>
        <rFont val="ＭＳ Ｐゴシック"/>
        <family val="3"/>
      </rPr>
      <t>超過</t>
    </r>
    <r>
      <rPr>
        <sz val="10"/>
        <rFont val="ＭＳ Ｐゴシック"/>
        <family val="3"/>
      </rPr>
      <t>」と表示される。）</t>
    </r>
  </si>
  <si>
    <r>
      <t>　「</t>
    </r>
    <r>
      <rPr>
        <sz val="10"/>
        <color indexed="10"/>
        <rFont val="ＭＳ Ｐゴシック"/>
        <family val="3"/>
      </rPr>
      <t>注！</t>
    </r>
    <r>
      <rPr>
        <sz val="10"/>
        <rFont val="ＭＳ Ｐゴシック"/>
        <family val="3"/>
      </rPr>
      <t>」と表示される。）</t>
    </r>
  </si>
  <si>
    <t>前３か月の利用状況は、前３か月のワークシートから転記されること。（前３か月の平均</t>
  </si>
  <si>
    <r>
      <t>　　　利用率が１０５％を超える場合、表下に「</t>
    </r>
    <r>
      <rPr>
        <sz val="10"/>
        <color indexed="10"/>
        <rFont val="ＭＳ Ｐゴシック"/>
        <family val="3"/>
      </rPr>
      <t>減算！</t>
    </r>
    <r>
      <rPr>
        <sz val="10"/>
        <rFont val="ＭＳ Ｐゴシック"/>
        <family val="3"/>
      </rPr>
      <t>」と表示される。）</t>
    </r>
  </si>
  <si>
    <t>→</t>
  </si>
  <si>
    <t>平成</t>
  </si>
  <si>
    <t>平　　　均
利用者数</t>
  </si>
  <si>
    <t>月サービス分</t>
  </si>
  <si>
    <t>開所日</t>
  </si>
  <si>
    <t>定員超過利用減算に係る利用実績記録票</t>
  </si>
  <si>
    <t>サービス</t>
  </si>
  <si>
    <t>①</t>
  </si>
  <si>
    <t>黄色のセルのみ入力又は選択すること。（他は自動計算）</t>
  </si>
  <si>
    <t>定員超過利用減算該当日</t>
  </si>
  <si>
    <t>単位目　）</t>
  </si>
  <si>
    <t>開所日の入力漏れ警告</t>
  </si>
  <si>
    <t>事業種別(選択)</t>
  </si>
  <si>
    <t>サービスの種類欄は、事業種別（選択）の欄で該当する事業を選択すること。（各事業の該当欄に○印が表示される。）</t>
  </si>
  <si>
    <t>　単位目かを該当欄に入力すること。なお、その場合の定員は当該サービス提供単位の定員数とすること。</t>
  </si>
  <si>
    <t>事業を行った日（開所日）は、①欄に○印を入力すること。（○印がないにもかかわらず利用者数が計上された場合は、表上に</t>
  </si>
  <si>
    <t>利用者数は、開所日に実際に利用した人数（入所施設においては入院・外泊中の者を含む。）を計上し、内訳欄に超過利用に</t>
  </si>
  <si>
    <t>短期入所（宿泊）</t>
  </si>
  <si>
    <t>短期入所（日中）</t>
  </si>
  <si>
    <t>③</t>
  </si>
  <si>
    <t>⑤</t>
  </si>
  <si>
    <t>土</t>
  </si>
  <si>
    <t>土</t>
  </si>
  <si>
    <t>日</t>
  </si>
  <si>
    <t>月</t>
  </si>
  <si>
    <t>火</t>
  </si>
  <si>
    <t>水</t>
  </si>
  <si>
    <t>木</t>
  </si>
  <si>
    <t>金</t>
  </si>
  <si>
    <t>○</t>
  </si>
  <si>
    <t>金</t>
  </si>
  <si>
    <t>③</t>
  </si>
  <si>
    <t>　</t>
  </si>
  <si>
    <t>○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</si>
</sst>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F400]h:mm:ss\ AM/PM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dotted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medium"/>
      <top style="medium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thin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9" fontId="2" fillId="0" borderId="29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 applyProtection="1">
      <alignment vertical="center"/>
      <protection locked="0"/>
    </xf>
    <xf numFmtId="0" fontId="2" fillId="2" borderId="40" xfId="0" applyFont="1" applyFill="1" applyBorder="1" applyAlignment="1" applyProtection="1">
      <alignment vertical="center"/>
      <protection locked="0"/>
    </xf>
    <xf numFmtId="0" fontId="2" fillId="2" borderId="41" xfId="0" applyFont="1" applyFill="1" applyBorder="1" applyAlignment="1" applyProtection="1">
      <alignment vertical="center"/>
      <protection locked="0"/>
    </xf>
    <xf numFmtId="0" fontId="2" fillId="2" borderId="42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43" xfId="0" applyFont="1" applyFill="1" applyBorder="1" applyAlignment="1" applyProtection="1">
      <alignment vertic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4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center" vertical="center"/>
      <protection/>
    </xf>
    <xf numFmtId="0" fontId="2" fillId="0" borderId="51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52" xfId="0" applyFont="1" applyBorder="1" applyAlignment="1">
      <alignment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textRotation="255"/>
    </xf>
    <xf numFmtId="0" fontId="5" fillId="0" borderId="58" xfId="0" applyFont="1" applyBorder="1" applyAlignment="1">
      <alignment horizontal="center" vertical="center" textRotation="255"/>
    </xf>
    <xf numFmtId="0" fontId="5" fillId="0" borderId="59" xfId="0" applyFont="1" applyBorder="1" applyAlignment="1">
      <alignment horizontal="center" vertical="center" textRotation="255"/>
    </xf>
    <xf numFmtId="0" fontId="2" fillId="0" borderId="60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2" borderId="49" xfId="0" applyNumberFormat="1" applyFont="1" applyFill="1" applyBorder="1" applyAlignment="1" applyProtection="1">
      <alignment horizontal="center" vertical="center"/>
      <protection locked="0"/>
    </xf>
    <xf numFmtId="0" fontId="2" fillId="2" borderId="28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distributed" vertical="center" indent="1"/>
      <protection locked="0"/>
    </xf>
    <xf numFmtId="0" fontId="2" fillId="2" borderId="29" xfId="0" applyFont="1" applyFill="1" applyBorder="1" applyAlignment="1" applyProtection="1">
      <alignment horizontal="distributed" vertical="center" indent="1"/>
      <protection locked="0"/>
    </xf>
    <xf numFmtId="0" fontId="2" fillId="0" borderId="6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38" fontId="2" fillId="0" borderId="65" xfId="17" applyFont="1" applyFill="1" applyBorder="1" applyAlignment="1" applyProtection="1">
      <alignment horizontal="right" vertical="center"/>
      <protection locked="0"/>
    </xf>
    <xf numFmtId="38" fontId="2" fillId="0" borderId="13" xfId="17" applyFont="1" applyFill="1" applyBorder="1" applyAlignment="1" applyProtection="1">
      <alignment horizontal="right" vertical="center"/>
      <protection locked="0"/>
    </xf>
    <xf numFmtId="0" fontId="2" fillId="0" borderId="5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9" fontId="2" fillId="0" borderId="66" xfId="17" applyNumberFormat="1" applyFont="1" applyBorder="1" applyAlignment="1">
      <alignment horizontal="right" vertical="center"/>
    </xf>
    <xf numFmtId="9" fontId="2" fillId="0" borderId="67" xfId="17" applyNumberFormat="1" applyFont="1" applyBorder="1" applyAlignment="1">
      <alignment horizontal="right" vertical="center"/>
    </xf>
    <xf numFmtId="0" fontId="4" fillId="0" borderId="61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68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 applyProtection="1">
      <alignment horizontal="center" vertical="center"/>
      <protection/>
    </xf>
    <xf numFmtId="0" fontId="2" fillId="0" borderId="65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60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9" fontId="2" fillId="0" borderId="61" xfId="17" applyNumberFormat="1" applyFont="1" applyBorder="1" applyAlignment="1">
      <alignment horizontal="right" vertical="center"/>
    </xf>
    <xf numFmtId="9" fontId="2" fillId="0" borderId="62" xfId="17" applyNumberFormat="1" applyFont="1" applyBorder="1" applyAlignment="1">
      <alignment horizontal="right" vertical="center"/>
    </xf>
    <xf numFmtId="9" fontId="2" fillId="0" borderId="71" xfId="17" applyNumberFormat="1" applyFont="1" applyBorder="1" applyAlignment="1">
      <alignment horizontal="right" vertical="center"/>
    </xf>
    <xf numFmtId="9" fontId="2" fillId="0" borderId="72" xfId="17" applyNumberFormat="1" applyFont="1" applyBorder="1" applyAlignment="1">
      <alignment horizontal="right" vertical="center"/>
    </xf>
    <xf numFmtId="38" fontId="2" fillId="0" borderId="68" xfId="17" applyFont="1" applyFill="1" applyBorder="1" applyAlignment="1" applyProtection="1">
      <alignment horizontal="right" vertical="center"/>
      <protection locked="0"/>
    </xf>
    <xf numFmtId="38" fontId="2" fillId="0" borderId="45" xfId="17" applyFont="1" applyFill="1" applyBorder="1" applyAlignment="1" applyProtection="1">
      <alignment horizontal="right" vertical="center"/>
      <protection locked="0"/>
    </xf>
    <xf numFmtId="38" fontId="2" fillId="0" borderId="61" xfId="17" applyFont="1" applyFill="1" applyBorder="1" applyAlignment="1">
      <alignment horizontal="right" vertical="center"/>
    </xf>
    <xf numFmtId="38" fontId="2" fillId="0" borderId="48" xfId="17" applyFont="1" applyFill="1" applyBorder="1" applyAlignment="1">
      <alignment horizontal="right" vertical="center"/>
    </xf>
    <xf numFmtId="0" fontId="2" fillId="2" borderId="64" xfId="0" applyFont="1" applyFill="1" applyBorder="1" applyAlignment="1" applyProtection="1">
      <alignment horizontal="center" vertical="center"/>
      <protection locked="0"/>
    </xf>
    <xf numFmtId="0" fontId="2" fillId="2" borderId="62" xfId="0" applyFont="1" applyFill="1" applyBorder="1" applyAlignment="1" applyProtection="1">
      <alignment horizontal="center" vertical="center"/>
      <protection locked="0"/>
    </xf>
    <xf numFmtId="0" fontId="2" fillId="0" borderId="63" xfId="0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48" xfId="0" applyBorder="1" applyAlignment="1">
      <alignment vertical="center"/>
    </xf>
    <xf numFmtId="0" fontId="2" fillId="0" borderId="5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9" fontId="2" fillId="0" borderId="73" xfId="17" applyNumberFormat="1" applyFont="1" applyBorder="1" applyAlignment="1">
      <alignment horizontal="right" vertical="center"/>
    </xf>
    <xf numFmtId="9" fontId="2" fillId="0" borderId="74" xfId="17" applyNumberFormat="1" applyFont="1" applyBorder="1" applyAlignment="1">
      <alignment horizontal="right" vertical="center"/>
    </xf>
    <xf numFmtId="38" fontId="2" fillId="0" borderId="73" xfId="17" applyFont="1" applyFill="1" applyBorder="1" applyAlignment="1" applyProtection="1">
      <alignment horizontal="right" vertical="center"/>
      <protection locked="0"/>
    </xf>
    <xf numFmtId="38" fontId="2" fillId="0" borderId="1" xfId="17" applyFont="1" applyFill="1" applyBorder="1" applyAlignment="1" applyProtection="1">
      <alignment horizontal="right" vertical="center"/>
      <protection locked="0"/>
    </xf>
    <xf numFmtId="38" fontId="2" fillId="0" borderId="75" xfId="17" applyFont="1" applyFill="1" applyBorder="1" applyAlignment="1" applyProtection="1">
      <alignment horizontal="right" vertical="center"/>
      <protection locked="0"/>
    </xf>
    <xf numFmtId="38" fontId="2" fillId="0" borderId="14" xfId="17" applyFont="1" applyFill="1" applyBorder="1" applyAlignment="1" applyProtection="1">
      <alignment horizontal="right" vertical="center"/>
      <protection locked="0"/>
    </xf>
    <xf numFmtId="38" fontId="2" fillId="0" borderId="71" xfId="17" applyFont="1" applyFill="1" applyBorder="1" applyAlignment="1" applyProtection="1">
      <alignment horizontal="right" vertical="center"/>
      <protection locked="0"/>
    </xf>
    <xf numFmtId="38" fontId="2" fillId="0" borderId="76" xfId="17" applyFont="1" applyFill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33"/>
  </sheetPr>
  <dimension ref="A1:AN30"/>
  <sheetViews>
    <sheetView showGridLines="0" zoomScale="75" zoomScaleNormal="75" workbookViewId="0" topLeftCell="I10">
      <selection activeCell="AI22" sqref="AI22:AJ22"/>
    </sheetView>
  </sheetViews>
  <sheetFormatPr defaultColWidth="9.00390625" defaultRowHeight="24.75" customHeight="1"/>
  <cols>
    <col min="1" max="2" width="2.625" style="1" customWidth="1"/>
    <col min="3" max="3" width="18.125" style="1" customWidth="1"/>
    <col min="4" max="35" width="4.625" style="1" customWidth="1"/>
    <col min="36" max="36" width="7.125" style="1" customWidth="1"/>
    <col min="37" max="39" width="9.00390625" style="1" customWidth="1"/>
    <col min="40" max="40" width="0" style="1" hidden="1" customWidth="1"/>
    <col min="41" max="16384" width="9.00390625" style="1" customWidth="1"/>
  </cols>
  <sheetData>
    <row r="1" spans="2:37" ht="24.75" customHeight="1">
      <c r="B1" s="9"/>
      <c r="C1" s="9"/>
      <c r="D1" s="9"/>
      <c r="E1" s="9"/>
      <c r="F1" s="9"/>
      <c r="G1" s="9"/>
      <c r="H1" s="9"/>
      <c r="I1" s="9"/>
      <c r="J1" s="64" t="s">
        <v>88</v>
      </c>
      <c r="K1" s="64"/>
      <c r="L1" s="64"/>
      <c r="M1" s="64"/>
      <c r="N1" s="64"/>
      <c r="O1" s="64"/>
      <c r="P1" s="64"/>
      <c r="Q1" s="64"/>
      <c r="R1" s="64"/>
      <c r="T1" s="63"/>
      <c r="U1" s="65" t="s">
        <v>55</v>
      </c>
      <c r="V1" s="86">
        <v>20</v>
      </c>
      <c r="W1" s="66" t="s">
        <v>56</v>
      </c>
      <c r="X1" s="86">
        <v>4</v>
      </c>
      <c r="Y1" s="64" t="s">
        <v>43</v>
      </c>
      <c r="Z1" s="64"/>
      <c r="AA1" s="64"/>
      <c r="AB1" s="64"/>
      <c r="AD1" s="16"/>
      <c r="AE1" s="18"/>
      <c r="AF1" s="16"/>
      <c r="AG1" s="16"/>
      <c r="AH1" s="16"/>
      <c r="AI1" s="16"/>
      <c r="AJ1" s="16"/>
      <c r="AK1" s="17"/>
    </row>
    <row r="2" spans="13:40" ht="24.75" customHeight="1" thickBot="1">
      <c r="M2" s="9"/>
      <c r="N2" s="9"/>
      <c r="O2" s="9"/>
      <c r="P2" s="9"/>
      <c r="Q2" s="9"/>
      <c r="R2" s="9"/>
      <c r="S2" s="9"/>
      <c r="T2" s="9"/>
      <c r="U2" s="9"/>
      <c r="V2" s="9"/>
      <c r="W2" s="9"/>
      <c r="AD2" s="16"/>
      <c r="AE2" s="16"/>
      <c r="AF2" s="16"/>
      <c r="AG2" s="16"/>
      <c r="AH2" s="16"/>
      <c r="AI2" s="16"/>
      <c r="AJ2" s="16"/>
      <c r="AN2" s="1" t="s">
        <v>89</v>
      </c>
    </row>
    <row r="3" spans="11:40" ht="24.75" customHeight="1" thickBot="1">
      <c r="K3" s="145" t="s">
        <v>95</v>
      </c>
      <c r="L3" s="146"/>
      <c r="M3" s="147"/>
      <c r="N3" s="143" t="s">
        <v>47</v>
      </c>
      <c r="O3" s="143"/>
      <c r="P3" s="144"/>
      <c r="Q3" s="127" t="s">
        <v>45</v>
      </c>
      <c r="R3" s="128"/>
      <c r="S3" s="129"/>
      <c r="T3" s="81">
        <f>IF($N$3=Q3,"○","")</f>
      </c>
      <c r="U3" s="121" t="s">
        <v>66</v>
      </c>
      <c r="V3" s="122"/>
      <c r="W3" s="123"/>
      <c r="X3" s="81">
        <f>IF($N$3=U3,"○","")</f>
      </c>
      <c r="Y3" s="121" t="s">
        <v>47</v>
      </c>
      <c r="Z3" s="122"/>
      <c r="AA3" s="123"/>
      <c r="AB3" s="82" t="str">
        <f>IF($N$3=Y3,"○","")</f>
        <v>○</v>
      </c>
      <c r="AC3" s="118" t="s">
        <v>33</v>
      </c>
      <c r="AD3" s="119"/>
      <c r="AE3" s="120"/>
      <c r="AF3" s="103"/>
      <c r="AG3" s="103"/>
      <c r="AH3" s="103"/>
      <c r="AI3" s="103"/>
      <c r="AJ3" s="104"/>
      <c r="AN3" s="1" t="s">
        <v>45</v>
      </c>
    </row>
    <row r="4" spans="17:40" ht="24.75" customHeight="1" thickBot="1">
      <c r="Q4" s="130" t="s">
        <v>44</v>
      </c>
      <c r="R4" s="131"/>
      <c r="S4" s="132"/>
      <c r="T4" s="83">
        <f>IF($N$3=Q4,"○","")</f>
      </c>
      <c r="U4" s="124" t="s">
        <v>46</v>
      </c>
      <c r="V4" s="125"/>
      <c r="W4" s="126"/>
      <c r="X4" s="83">
        <f>IF($N$3=U4,"○","")</f>
      </c>
      <c r="Y4" s="124" t="s">
        <v>48</v>
      </c>
      <c r="Z4" s="125"/>
      <c r="AA4" s="126"/>
      <c r="AB4" s="84">
        <f>IF($N$3=Y4,"○","")</f>
      </c>
      <c r="AC4" s="111" t="s">
        <v>58</v>
      </c>
      <c r="AD4" s="112"/>
      <c r="AE4" s="113"/>
      <c r="AF4" s="105"/>
      <c r="AG4" s="105"/>
      <c r="AH4" s="105"/>
      <c r="AI4" s="105"/>
      <c r="AJ4" s="106"/>
      <c r="AN4" s="1" t="s">
        <v>44</v>
      </c>
    </row>
    <row r="5" spans="21:40" ht="24.75" customHeight="1" thickBot="1">
      <c r="U5" s="44" t="s">
        <v>64</v>
      </c>
      <c r="V5" s="44" t="s">
        <v>68</v>
      </c>
      <c r="W5" s="60" t="s">
        <v>115</v>
      </c>
      <c r="X5" s="88" t="s">
        <v>59</v>
      </c>
      <c r="Y5" s="88"/>
      <c r="Z5" s="60"/>
      <c r="AA5" s="1" t="s">
        <v>93</v>
      </c>
      <c r="AH5" s="107" t="s">
        <v>34</v>
      </c>
      <c r="AI5" s="108"/>
      <c r="AJ5" s="61">
        <v>60</v>
      </c>
      <c r="AN5" s="1" t="s">
        <v>100</v>
      </c>
    </row>
    <row r="6" spans="1:40" ht="24.75" customHeight="1" thickBot="1">
      <c r="A6" s="16"/>
      <c r="B6" s="16"/>
      <c r="C6" s="16" t="s">
        <v>94</v>
      </c>
      <c r="D6" s="10" t="s">
        <v>69</v>
      </c>
      <c r="E6" s="20">
        <f aca="true" t="shared" si="0" ref="E6:AI6">IF(AND(E9="",E10&gt;0),"注！","")</f>
      </c>
      <c r="F6" s="20">
        <f t="shared" si="0"/>
      </c>
      <c r="G6" s="20">
        <f t="shared" si="0"/>
      </c>
      <c r="H6" s="20">
        <f t="shared" si="0"/>
      </c>
      <c r="I6" s="20">
        <f t="shared" si="0"/>
      </c>
      <c r="J6" s="20">
        <f t="shared" si="0"/>
      </c>
      <c r="K6" s="20">
        <f t="shared" si="0"/>
      </c>
      <c r="L6" s="20">
        <f t="shared" si="0"/>
      </c>
      <c r="M6" s="20">
        <f t="shared" si="0"/>
      </c>
      <c r="N6" s="20">
        <f t="shared" si="0"/>
      </c>
      <c r="O6" s="20">
        <f t="shared" si="0"/>
      </c>
      <c r="P6" s="20">
        <f t="shared" si="0"/>
      </c>
      <c r="Q6" s="20">
        <f t="shared" si="0"/>
      </c>
      <c r="R6" s="20">
        <f t="shared" si="0"/>
      </c>
      <c r="S6" s="20">
        <f t="shared" si="0"/>
      </c>
      <c r="T6" s="20">
        <f t="shared" si="0"/>
      </c>
      <c r="U6" s="20">
        <f t="shared" si="0"/>
      </c>
      <c r="V6" s="20">
        <f t="shared" si="0"/>
      </c>
      <c r="W6" s="20">
        <f t="shared" si="0"/>
      </c>
      <c r="X6" s="20">
        <f t="shared" si="0"/>
      </c>
      <c r="Y6" s="20">
        <f t="shared" si="0"/>
      </c>
      <c r="Z6" s="20">
        <f t="shared" si="0"/>
      </c>
      <c r="AA6" s="20">
        <f t="shared" si="0"/>
      </c>
      <c r="AB6" s="20">
        <f t="shared" si="0"/>
      </c>
      <c r="AC6" s="20">
        <f t="shared" si="0"/>
      </c>
      <c r="AD6" s="20">
        <f t="shared" si="0"/>
      </c>
      <c r="AE6" s="20">
        <f t="shared" si="0"/>
      </c>
      <c r="AF6" s="20">
        <f t="shared" si="0"/>
      </c>
      <c r="AG6" s="20">
        <f t="shared" si="0"/>
      </c>
      <c r="AH6" s="20">
        <f t="shared" si="0"/>
      </c>
      <c r="AI6" s="20">
        <f t="shared" si="0"/>
      </c>
      <c r="AN6" s="1" t="s">
        <v>101</v>
      </c>
    </row>
    <row r="7" spans="1:40" ht="24.75" customHeight="1">
      <c r="A7" s="87" t="s">
        <v>40</v>
      </c>
      <c r="B7" s="88"/>
      <c r="C7" s="88"/>
      <c r="D7" s="27"/>
      <c r="E7" s="28" t="s">
        <v>1</v>
      </c>
      <c r="F7" s="28" t="s">
        <v>2</v>
      </c>
      <c r="G7" s="28" t="s">
        <v>3</v>
      </c>
      <c r="H7" s="28" t="s">
        <v>4</v>
      </c>
      <c r="I7" s="28" t="s">
        <v>5</v>
      </c>
      <c r="J7" s="28" t="s">
        <v>6</v>
      </c>
      <c r="K7" s="28" t="s">
        <v>7</v>
      </c>
      <c r="L7" s="28" t="s">
        <v>8</v>
      </c>
      <c r="M7" s="28" t="s">
        <v>9</v>
      </c>
      <c r="N7" s="28" t="s">
        <v>10</v>
      </c>
      <c r="O7" s="28" t="s">
        <v>11</v>
      </c>
      <c r="P7" s="28" t="s">
        <v>12</v>
      </c>
      <c r="Q7" s="28" t="s">
        <v>13</v>
      </c>
      <c r="R7" s="28" t="s">
        <v>14</v>
      </c>
      <c r="S7" s="28" t="s">
        <v>15</v>
      </c>
      <c r="T7" s="28" t="s">
        <v>16</v>
      </c>
      <c r="U7" s="28" t="s">
        <v>17</v>
      </c>
      <c r="V7" s="28" t="s">
        <v>18</v>
      </c>
      <c r="W7" s="28" t="s">
        <v>19</v>
      </c>
      <c r="X7" s="28" t="s">
        <v>20</v>
      </c>
      <c r="Y7" s="28" t="s">
        <v>21</v>
      </c>
      <c r="Z7" s="28" t="s">
        <v>22</v>
      </c>
      <c r="AA7" s="28" t="s">
        <v>23</v>
      </c>
      <c r="AB7" s="28" t="s">
        <v>24</v>
      </c>
      <c r="AC7" s="28" t="s">
        <v>25</v>
      </c>
      <c r="AD7" s="28" t="s">
        <v>26</v>
      </c>
      <c r="AE7" s="28" t="s">
        <v>27</v>
      </c>
      <c r="AF7" s="28" t="s">
        <v>28</v>
      </c>
      <c r="AG7" s="28" t="s">
        <v>29</v>
      </c>
      <c r="AH7" s="28" t="s">
        <v>30</v>
      </c>
      <c r="AI7" s="28" t="s">
        <v>31</v>
      </c>
      <c r="AJ7" s="133" t="s">
        <v>72</v>
      </c>
      <c r="AN7" s="1" t="s">
        <v>47</v>
      </c>
    </row>
    <row r="8" spans="1:40" ht="24.75" customHeight="1" thickBot="1">
      <c r="A8" s="89"/>
      <c r="B8" s="90"/>
      <c r="C8" s="90"/>
      <c r="D8" s="41" t="s">
        <v>39</v>
      </c>
      <c r="E8" s="62" t="s">
        <v>113</v>
      </c>
      <c r="F8" s="62" t="s">
        <v>105</v>
      </c>
      <c r="G8" s="62" t="s">
        <v>106</v>
      </c>
      <c r="H8" s="62" t="s">
        <v>107</v>
      </c>
      <c r="I8" s="62" t="s">
        <v>108</v>
      </c>
      <c r="J8" s="62" t="s">
        <v>109</v>
      </c>
      <c r="K8" s="62" t="s">
        <v>110</v>
      </c>
      <c r="L8" s="62" t="s">
        <v>111</v>
      </c>
      <c r="M8" s="62" t="s">
        <v>104</v>
      </c>
      <c r="N8" s="62" t="s">
        <v>106</v>
      </c>
      <c r="O8" s="62" t="s">
        <v>107</v>
      </c>
      <c r="P8" s="62" t="s">
        <v>108</v>
      </c>
      <c r="Q8" s="62" t="s">
        <v>109</v>
      </c>
      <c r="R8" s="62" t="s">
        <v>110</v>
      </c>
      <c r="S8" s="62" t="s">
        <v>111</v>
      </c>
      <c r="T8" s="62" t="s">
        <v>104</v>
      </c>
      <c r="U8" s="62" t="s">
        <v>106</v>
      </c>
      <c r="V8" s="62" t="s">
        <v>107</v>
      </c>
      <c r="W8" s="62" t="s">
        <v>108</v>
      </c>
      <c r="X8" s="62" t="s">
        <v>109</v>
      </c>
      <c r="Y8" s="62" t="s">
        <v>110</v>
      </c>
      <c r="Z8" s="62" t="s">
        <v>111</v>
      </c>
      <c r="AA8" s="62" t="s">
        <v>104</v>
      </c>
      <c r="AB8" s="62" t="s">
        <v>106</v>
      </c>
      <c r="AC8" s="62" t="s">
        <v>107</v>
      </c>
      <c r="AD8" s="62" t="s">
        <v>108</v>
      </c>
      <c r="AE8" s="62" t="s">
        <v>109</v>
      </c>
      <c r="AF8" s="62" t="s">
        <v>110</v>
      </c>
      <c r="AG8" s="62" t="s">
        <v>111</v>
      </c>
      <c r="AH8" s="62"/>
      <c r="AI8" s="62"/>
      <c r="AJ8" s="134"/>
      <c r="AN8" s="1" t="s">
        <v>48</v>
      </c>
    </row>
    <row r="9" spans="1:36" ht="24.75" customHeight="1">
      <c r="A9" s="36" t="s">
        <v>87</v>
      </c>
      <c r="B9" s="23"/>
      <c r="C9" s="23"/>
      <c r="D9" s="8" t="s">
        <v>90</v>
      </c>
      <c r="E9" s="55" t="s">
        <v>112</v>
      </c>
      <c r="F9" s="55"/>
      <c r="G9" s="55"/>
      <c r="H9" s="55" t="s">
        <v>112</v>
      </c>
      <c r="I9" s="55" t="s">
        <v>112</v>
      </c>
      <c r="J9" s="55" t="s">
        <v>112</v>
      </c>
      <c r="K9" s="55" t="s">
        <v>112</v>
      </c>
      <c r="L9" s="55" t="s">
        <v>112</v>
      </c>
      <c r="M9" s="55"/>
      <c r="N9" s="55"/>
      <c r="O9" s="55" t="s">
        <v>116</v>
      </c>
      <c r="P9" s="55" t="s">
        <v>112</v>
      </c>
      <c r="Q9" s="55" t="s">
        <v>112</v>
      </c>
      <c r="R9" s="55" t="s">
        <v>112</v>
      </c>
      <c r="S9" s="55" t="s">
        <v>112</v>
      </c>
      <c r="T9" s="55"/>
      <c r="U9" s="55"/>
      <c r="V9" s="55" t="s">
        <v>112</v>
      </c>
      <c r="W9" s="55" t="s">
        <v>112</v>
      </c>
      <c r="X9" s="55" t="s">
        <v>112</v>
      </c>
      <c r="Y9" s="55" t="s">
        <v>112</v>
      </c>
      <c r="Z9" s="55" t="s">
        <v>112</v>
      </c>
      <c r="AA9" s="55"/>
      <c r="AB9" s="55"/>
      <c r="AC9" s="55" t="s">
        <v>112</v>
      </c>
      <c r="AD9" s="55" t="s">
        <v>112</v>
      </c>
      <c r="AE9" s="55" t="s">
        <v>112</v>
      </c>
      <c r="AF9" s="55" t="s">
        <v>112</v>
      </c>
      <c r="AG9" s="55" t="s">
        <v>112</v>
      </c>
      <c r="AH9" s="55"/>
      <c r="AI9" s="55"/>
      <c r="AJ9" s="40">
        <f>COUNTIF(E9:AI9,"○")</f>
        <v>21</v>
      </c>
    </row>
    <row r="10" spans="1:36" ht="24.75" customHeight="1">
      <c r="A10" s="30" t="s">
        <v>0</v>
      </c>
      <c r="B10" s="19"/>
      <c r="C10" s="19"/>
      <c r="D10" s="7" t="s">
        <v>70</v>
      </c>
      <c r="E10" s="56">
        <v>61</v>
      </c>
      <c r="F10" s="56"/>
      <c r="G10" s="56"/>
      <c r="H10" s="56">
        <v>61</v>
      </c>
      <c r="I10" s="56">
        <v>63</v>
      </c>
      <c r="J10" s="56">
        <v>62</v>
      </c>
      <c r="K10" s="56">
        <v>61</v>
      </c>
      <c r="L10" s="56">
        <v>63</v>
      </c>
      <c r="M10" s="56"/>
      <c r="N10" s="56"/>
      <c r="O10" s="56">
        <v>60</v>
      </c>
      <c r="P10" s="56">
        <v>58</v>
      </c>
      <c r="Q10" s="56">
        <v>62</v>
      </c>
      <c r="R10" s="56">
        <v>63</v>
      </c>
      <c r="S10" s="56">
        <v>61</v>
      </c>
      <c r="T10" s="56"/>
      <c r="U10" s="56"/>
      <c r="V10" s="56">
        <v>58</v>
      </c>
      <c r="W10" s="56">
        <v>62</v>
      </c>
      <c r="X10" s="56">
        <v>63</v>
      </c>
      <c r="Y10" s="56">
        <v>61</v>
      </c>
      <c r="Z10" s="56">
        <v>56</v>
      </c>
      <c r="AA10" s="56"/>
      <c r="AB10" s="56"/>
      <c r="AC10" s="56">
        <v>52</v>
      </c>
      <c r="AD10" s="56">
        <v>62</v>
      </c>
      <c r="AE10" s="56">
        <v>63</v>
      </c>
      <c r="AF10" s="56">
        <v>59</v>
      </c>
      <c r="AG10" s="56">
        <v>59</v>
      </c>
      <c r="AH10" s="56"/>
      <c r="AI10" s="56"/>
      <c r="AJ10" s="31">
        <f aca="true" t="shared" si="1" ref="AJ10:AJ16">SUM(E10:AI10)</f>
        <v>1270</v>
      </c>
    </row>
    <row r="11" spans="1:36" ht="24.75" customHeight="1">
      <c r="A11" s="32"/>
      <c r="B11" s="91" t="s">
        <v>41</v>
      </c>
      <c r="C11" s="69" t="s">
        <v>74</v>
      </c>
      <c r="D11" s="13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33">
        <f t="shared" si="1"/>
        <v>0</v>
      </c>
    </row>
    <row r="12" spans="1:36" ht="24.75" customHeight="1">
      <c r="A12" s="32"/>
      <c r="B12" s="92"/>
      <c r="C12" s="70" t="s">
        <v>32</v>
      </c>
      <c r="D12" s="14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34">
        <f t="shared" si="1"/>
        <v>0</v>
      </c>
    </row>
    <row r="13" spans="1:36" ht="24.75" customHeight="1">
      <c r="A13" s="32"/>
      <c r="B13" s="92"/>
      <c r="C13" s="70" t="s">
        <v>75</v>
      </c>
      <c r="D13" s="14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34">
        <f t="shared" si="1"/>
        <v>0</v>
      </c>
    </row>
    <row r="14" spans="1:36" ht="24.75" customHeight="1">
      <c r="A14" s="32"/>
      <c r="B14" s="92"/>
      <c r="C14" s="11"/>
      <c r="D14" s="15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35">
        <f t="shared" si="1"/>
        <v>0</v>
      </c>
    </row>
    <row r="15" spans="1:36" ht="24.75" customHeight="1">
      <c r="A15" s="36"/>
      <c r="B15" s="93"/>
      <c r="C15" s="12" t="s">
        <v>42</v>
      </c>
      <c r="D15" s="5" t="s">
        <v>102</v>
      </c>
      <c r="E15" s="4">
        <f aca="true" t="shared" si="2" ref="E15:AI15">SUM(E11:E14)</f>
        <v>0</v>
      </c>
      <c r="F15" s="4">
        <f t="shared" si="2"/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  <c r="J15" s="4">
        <f t="shared" si="2"/>
        <v>0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2"/>
        <v>0</v>
      </c>
      <c r="O15" s="4">
        <f t="shared" si="2"/>
        <v>0</v>
      </c>
      <c r="P15" s="4">
        <f t="shared" si="2"/>
        <v>0</v>
      </c>
      <c r="Q15" s="4">
        <f t="shared" si="2"/>
        <v>0</v>
      </c>
      <c r="R15" s="4">
        <f t="shared" si="2"/>
        <v>0</v>
      </c>
      <c r="S15" s="4">
        <f t="shared" si="2"/>
        <v>0</v>
      </c>
      <c r="T15" s="4">
        <f t="shared" si="2"/>
        <v>0</v>
      </c>
      <c r="U15" s="4">
        <f t="shared" si="2"/>
        <v>0</v>
      </c>
      <c r="V15" s="4">
        <f t="shared" si="2"/>
        <v>0</v>
      </c>
      <c r="W15" s="4">
        <f t="shared" si="2"/>
        <v>0</v>
      </c>
      <c r="X15" s="4">
        <f t="shared" si="2"/>
        <v>0</v>
      </c>
      <c r="Y15" s="4">
        <f t="shared" si="2"/>
        <v>0</v>
      </c>
      <c r="Z15" s="4">
        <f t="shared" si="2"/>
        <v>0</v>
      </c>
      <c r="AA15" s="4">
        <f t="shared" si="2"/>
        <v>0</v>
      </c>
      <c r="AB15" s="4">
        <f t="shared" si="2"/>
        <v>0</v>
      </c>
      <c r="AC15" s="4">
        <f t="shared" si="2"/>
        <v>0</v>
      </c>
      <c r="AD15" s="4">
        <f t="shared" si="2"/>
        <v>0</v>
      </c>
      <c r="AE15" s="4">
        <f t="shared" si="2"/>
        <v>0</v>
      </c>
      <c r="AF15" s="4">
        <f t="shared" si="2"/>
        <v>0</v>
      </c>
      <c r="AG15" s="4">
        <f t="shared" si="2"/>
        <v>0</v>
      </c>
      <c r="AH15" s="4">
        <f t="shared" si="2"/>
        <v>0</v>
      </c>
      <c r="AI15" s="4">
        <f t="shared" si="2"/>
        <v>0</v>
      </c>
      <c r="AJ15" s="37">
        <f t="shared" si="1"/>
        <v>0</v>
      </c>
    </row>
    <row r="16" spans="1:36" ht="24.75" customHeight="1">
      <c r="A16" s="29" t="s">
        <v>73</v>
      </c>
      <c r="B16" s="3"/>
      <c r="C16" s="3"/>
      <c r="D16" s="6" t="s">
        <v>71</v>
      </c>
      <c r="E16" s="4">
        <f aca="true" t="shared" si="3" ref="E16:AI16">E10-E15</f>
        <v>61</v>
      </c>
      <c r="F16" s="4">
        <f t="shared" si="3"/>
        <v>0</v>
      </c>
      <c r="G16" s="4">
        <f t="shared" si="3"/>
        <v>0</v>
      </c>
      <c r="H16" s="4">
        <f t="shared" si="3"/>
        <v>61</v>
      </c>
      <c r="I16" s="4">
        <f t="shared" si="3"/>
        <v>63</v>
      </c>
      <c r="J16" s="4">
        <f t="shared" si="3"/>
        <v>62</v>
      </c>
      <c r="K16" s="4">
        <f t="shared" si="3"/>
        <v>61</v>
      </c>
      <c r="L16" s="4">
        <f t="shared" si="3"/>
        <v>63</v>
      </c>
      <c r="M16" s="4">
        <f t="shared" si="3"/>
        <v>0</v>
      </c>
      <c r="N16" s="4">
        <f t="shared" si="3"/>
        <v>0</v>
      </c>
      <c r="O16" s="4">
        <f t="shared" si="3"/>
        <v>60</v>
      </c>
      <c r="P16" s="4">
        <f t="shared" si="3"/>
        <v>58</v>
      </c>
      <c r="Q16" s="4">
        <f t="shared" si="3"/>
        <v>62</v>
      </c>
      <c r="R16" s="4">
        <f t="shared" si="3"/>
        <v>63</v>
      </c>
      <c r="S16" s="4">
        <f t="shared" si="3"/>
        <v>61</v>
      </c>
      <c r="T16" s="4">
        <f t="shared" si="3"/>
        <v>0</v>
      </c>
      <c r="U16" s="4">
        <f t="shared" si="3"/>
        <v>0</v>
      </c>
      <c r="V16" s="4">
        <f t="shared" si="3"/>
        <v>58</v>
      </c>
      <c r="W16" s="4">
        <f t="shared" si="3"/>
        <v>62</v>
      </c>
      <c r="X16" s="4">
        <f t="shared" si="3"/>
        <v>63</v>
      </c>
      <c r="Y16" s="4">
        <f t="shared" si="3"/>
        <v>61</v>
      </c>
      <c r="Z16" s="4">
        <f t="shared" si="3"/>
        <v>56</v>
      </c>
      <c r="AA16" s="4">
        <f t="shared" si="3"/>
        <v>0</v>
      </c>
      <c r="AB16" s="4">
        <f t="shared" si="3"/>
        <v>0</v>
      </c>
      <c r="AC16" s="4">
        <f t="shared" si="3"/>
        <v>52</v>
      </c>
      <c r="AD16" s="4">
        <f t="shared" si="3"/>
        <v>62</v>
      </c>
      <c r="AE16" s="4">
        <f t="shared" si="3"/>
        <v>63</v>
      </c>
      <c r="AF16" s="4">
        <f t="shared" si="3"/>
        <v>59</v>
      </c>
      <c r="AG16" s="4">
        <f t="shared" si="3"/>
        <v>59</v>
      </c>
      <c r="AH16" s="4">
        <f t="shared" si="3"/>
        <v>0</v>
      </c>
      <c r="AI16" s="4">
        <f t="shared" si="3"/>
        <v>0</v>
      </c>
      <c r="AJ16" s="37">
        <f t="shared" si="1"/>
        <v>1270</v>
      </c>
    </row>
    <row r="17" spans="1:36" ht="24.75" customHeight="1" thickBot="1">
      <c r="A17" s="85" t="s">
        <v>92</v>
      </c>
      <c r="B17" s="24"/>
      <c r="C17" s="24"/>
      <c r="D17" s="26" t="s">
        <v>103</v>
      </c>
      <c r="E17" s="38">
        <f aca="true" t="shared" si="4" ref="E17:AI17">IF(OR($T$3="○",$T$4="○",$X$3="○",$X$4="○",AND($AB$3="○",$AJ$5&lt;=50)),IF(E16&gt;$AJ$5*120/100,"○",""),IF(AND($AB$3="○",$AJ$5&gt;50),IF(E16&gt;($AJ$5+10+($AJ$5-50)*10/100),"○",""),IF(AND($AB$4="○",$AJ$5&gt;50),IF(E16&gt;($AJ$5+5+($AJ$5-50)*5/100),"○",""),IF(AND($AB$4="○",$AJ$5&lt;=50),IF(E16&gt;$AJ$5*110/100,"○",""),"E"))))</f>
      </c>
      <c r="F17" s="38">
        <f t="shared" si="4"/>
      </c>
      <c r="G17" s="38">
        <f t="shared" si="4"/>
      </c>
      <c r="H17" s="38">
        <f t="shared" si="4"/>
      </c>
      <c r="I17" s="38">
        <f t="shared" si="4"/>
      </c>
      <c r="J17" s="38">
        <f t="shared" si="4"/>
      </c>
      <c r="K17" s="38">
        <f t="shared" si="4"/>
      </c>
      <c r="L17" s="38">
        <f t="shared" si="4"/>
      </c>
      <c r="M17" s="38">
        <f t="shared" si="4"/>
      </c>
      <c r="N17" s="38">
        <f t="shared" si="4"/>
      </c>
      <c r="O17" s="38">
        <f t="shared" si="4"/>
      </c>
      <c r="P17" s="38">
        <f t="shared" si="4"/>
      </c>
      <c r="Q17" s="38">
        <f t="shared" si="4"/>
      </c>
      <c r="R17" s="38">
        <f t="shared" si="4"/>
      </c>
      <c r="S17" s="38">
        <f t="shared" si="4"/>
      </c>
      <c r="T17" s="38">
        <f t="shared" si="4"/>
      </c>
      <c r="U17" s="38">
        <f t="shared" si="4"/>
      </c>
      <c r="V17" s="38">
        <f t="shared" si="4"/>
      </c>
      <c r="W17" s="38">
        <f t="shared" si="4"/>
      </c>
      <c r="X17" s="38">
        <f t="shared" si="4"/>
      </c>
      <c r="Y17" s="38">
        <f t="shared" si="4"/>
      </c>
      <c r="Z17" s="38">
        <f t="shared" si="4"/>
      </c>
      <c r="AA17" s="38">
        <f t="shared" si="4"/>
      </c>
      <c r="AB17" s="38">
        <f t="shared" si="4"/>
      </c>
      <c r="AC17" s="38">
        <f t="shared" si="4"/>
      </c>
      <c r="AD17" s="38">
        <f t="shared" si="4"/>
      </c>
      <c r="AE17" s="38">
        <f t="shared" si="4"/>
      </c>
      <c r="AF17" s="38">
        <f t="shared" si="4"/>
      </c>
      <c r="AG17" s="38">
        <f t="shared" si="4"/>
      </c>
      <c r="AH17" s="38">
        <f t="shared" si="4"/>
      </c>
      <c r="AI17" s="38">
        <f t="shared" si="4"/>
      </c>
      <c r="AJ17" s="39">
        <f>COUNTIF(E17:AI17,"○")</f>
        <v>0</v>
      </c>
    </row>
    <row r="18" spans="3:35" ht="24.75" customHeight="1" thickBot="1">
      <c r="C18" s="1" t="s">
        <v>78</v>
      </c>
      <c r="D18" s="74" t="s">
        <v>83</v>
      </c>
      <c r="E18" s="73">
        <f aca="true" t="shared" si="5" ref="E18:AI18">IF(E13&gt;$AJ$5*0.05,"超過","")</f>
      </c>
      <c r="F18" s="73">
        <f t="shared" si="5"/>
      </c>
      <c r="G18" s="73">
        <f t="shared" si="5"/>
      </c>
      <c r="H18" s="73">
        <f t="shared" si="5"/>
      </c>
      <c r="I18" s="73">
        <f t="shared" si="5"/>
      </c>
      <c r="J18" s="73">
        <f t="shared" si="5"/>
      </c>
      <c r="K18" s="73">
        <f t="shared" si="5"/>
      </c>
      <c r="L18" s="73">
        <f t="shared" si="5"/>
      </c>
      <c r="M18" s="73">
        <f t="shared" si="5"/>
      </c>
      <c r="N18" s="73">
        <f t="shared" si="5"/>
      </c>
      <c r="O18" s="73">
        <f t="shared" si="5"/>
      </c>
      <c r="P18" s="73">
        <f t="shared" si="5"/>
      </c>
      <c r="Q18" s="73">
        <f t="shared" si="5"/>
      </c>
      <c r="R18" s="73">
        <f t="shared" si="5"/>
      </c>
      <c r="S18" s="73">
        <f t="shared" si="5"/>
      </c>
      <c r="T18" s="73">
        <f t="shared" si="5"/>
      </c>
      <c r="U18" s="73">
        <f t="shared" si="5"/>
      </c>
      <c r="V18" s="73">
        <f t="shared" si="5"/>
      </c>
      <c r="W18" s="73">
        <f t="shared" si="5"/>
      </c>
      <c r="X18" s="73">
        <f t="shared" si="5"/>
      </c>
      <c r="Y18" s="73">
        <f t="shared" si="5"/>
      </c>
      <c r="Z18" s="73">
        <f t="shared" si="5"/>
      </c>
      <c r="AA18" s="73">
        <f t="shared" si="5"/>
      </c>
      <c r="AB18" s="73">
        <f t="shared" si="5"/>
      </c>
      <c r="AC18" s="73">
        <f t="shared" si="5"/>
      </c>
      <c r="AD18" s="73">
        <f t="shared" si="5"/>
      </c>
      <c r="AE18" s="73">
        <f t="shared" si="5"/>
      </c>
      <c r="AF18" s="73">
        <f t="shared" si="5"/>
      </c>
      <c r="AG18" s="73">
        <f t="shared" si="5"/>
      </c>
      <c r="AH18" s="73">
        <f t="shared" si="5"/>
      </c>
      <c r="AI18" s="73">
        <f t="shared" si="5"/>
      </c>
    </row>
    <row r="19" spans="1:36" ht="24.75" customHeight="1">
      <c r="A19" s="45" t="s">
        <v>35</v>
      </c>
      <c r="B19" s="46"/>
      <c r="C19" s="46" t="s">
        <v>91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/>
      <c r="AC19" s="94" t="s">
        <v>49</v>
      </c>
      <c r="AD19" s="95"/>
      <c r="AE19" s="95"/>
      <c r="AF19" s="95"/>
      <c r="AG19" s="95"/>
      <c r="AH19" s="95"/>
      <c r="AI19" s="96"/>
      <c r="AJ19" s="42">
        <f>IF(ISERROR(ROUNDUP(AJ16/AJ9,0)),0,ROUNDUP(AJ16/AJ9,0))</f>
        <v>61</v>
      </c>
    </row>
    <row r="20" spans="1:36" ht="24.75" customHeight="1" thickBot="1">
      <c r="A20" s="48" t="s">
        <v>36</v>
      </c>
      <c r="B20" s="17"/>
      <c r="C20" s="17" t="s">
        <v>96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49"/>
      <c r="AC20" s="148" t="s">
        <v>50</v>
      </c>
      <c r="AD20" s="149"/>
      <c r="AE20" s="149"/>
      <c r="AF20" s="149"/>
      <c r="AG20" s="149"/>
      <c r="AH20" s="149"/>
      <c r="AI20" s="150"/>
      <c r="AJ20" s="43">
        <f>IF(ISERROR(ROUNDUP(AJ19/$AJ$5,2)),0,ROUNDUP(AJ19/$AJ$5,2))</f>
        <v>1.02</v>
      </c>
    </row>
    <row r="21" spans="1:22" ht="24.75" customHeight="1" thickBot="1">
      <c r="A21" s="48" t="s">
        <v>37</v>
      </c>
      <c r="B21" s="17"/>
      <c r="C21" s="17" t="s">
        <v>67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49"/>
      <c r="V21" s="21" t="s">
        <v>54</v>
      </c>
    </row>
    <row r="22" spans="1:36" ht="24.75" customHeight="1" thickBot="1">
      <c r="A22" s="48"/>
      <c r="B22" s="17" t="s">
        <v>97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49"/>
      <c r="V22" s="99" t="s">
        <v>57</v>
      </c>
      <c r="W22" s="100"/>
      <c r="X22" s="100"/>
      <c r="Y22" s="100"/>
      <c r="Z22" s="100"/>
      <c r="AA22" s="100"/>
      <c r="AB22" s="75"/>
      <c r="AC22" s="101" t="s">
        <v>51</v>
      </c>
      <c r="AD22" s="102"/>
      <c r="AE22" s="101" t="s">
        <v>52</v>
      </c>
      <c r="AF22" s="102"/>
      <c r="AG22" s="116" t="s">
        <v>85</v>
      </c>
      <c r="AH22" s="117"/>
      <c r="AI22" s="97" t="s">
        <v>53</v>
      </c>
      <c r="AJ22" s="98"/>
    </row>
    <row r="23" spans="1:36" ht="24.75" customHeight="1">
      <c r="A23" s="48" t="s">
        <v>38</v>
      </c>
      <c r="B23" s="17"/>
      <c r="C23" s="17" t="s">
        <v>98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49"/>
      <c r="V23" s="77" t="s">
        <v>84</v>
      </c>
      <c r="W23" s="68">
        <v>20</v>
      </c>
      <c r="X23" s="68" t="s">
        <v>56</v>
      </c>
      <c r="Y23" s="68">
        <v>1</v>
      </c>
      <c r="Z23" s="80" t="s">
        <v>86</v>
      </c>
      <c r="AA23" s="80"/>
      <c r="AB23" s="67"/>
      <c r="AC23" s="139">
        <v>1330</v>
      </c>
      <c r="AD23" s="140"/>
      <c r="AE23" s="139">
        <v>22</v>
      </c>
      <c r="AF23" s="140"/>
      <c r="AG23" s="139">
        <v>61</v>
      </c>
      <c r="AH23" s="140"/>
      <c r="AI23" s="137">
        <v>1.02</v>
      </c>
      <c r="AJ23" s="138"/>
    </row>
    <row r="24" spans="1:36" ht="24.75" customHeight="1">
      <c r="A24" s="48"/>
      <c r="B24" s="17" t="s">
        <v>80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49"/>
      <c r="V24" s="78" t="s">
        <v>84</v>
      </c>
      <c r="W24" s="71">
        <v>20</v>
      </c>
      <c r="X24" s="71" t="s">
        <v>56</v>
      </c>
      <c r="Y24" s="71">
        <v>2</v>
      </c>
      <c r="Z24" s="53" t="s">
        <v>86</v>
      </c>
      <c r="AA24" s="53"/>
      <c r="AB24" s="2"/>
      <c r="AC24" s="153">
        <v>1290</v>
      </c>
      <c r="AD24" s="154"/>
      <c r="AE24" s="153">
        <v>21</v>
      </c>
      <c r="AF24" s="154"/>
      <c r="AG24" s="153">
        <v>62</v>
      </c>
      <c r="AH24" s="154"/>
      <c r="AI24" s="151">
        <v>1.04</v>
      </c>
      <c r="AJ24" s="152"/>
    </row>
    <row r="25" spans="1:36" ht="24.75" customHeight="1" thickBot="1">
      <c r="A25" s="48" t="s">
        <v>60</v>
      </c>
      <c r="B25" s="17"/>
      <c r="C25" s="17" t="s">
        <v>99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49"/>
      <c r="V25" s="79" t="s">
        <v>84</v>
      </c>
      <c r="W25" s="76">
        <v>20</v>
      </c>
      <c r="X25" s="76" t="s">
        <v>56</v>
      </c>
      <c r="Y25" s="76">
        <v>3</v>
      </c>
      <c r="Z25" s="54" t="s">
        <v>86</v>
      </c>
      <c r="AA25" s="54"/>
      <c r="AB25" s="25"/>
      <c r="AC25" s="109">
        <v>1300</v>
      </c>
      <c r="AD25" s="110"/>
      <c r="AE25" s="109">
        <v>22</v>
      </c>
      <c r="AF25" s="110"/>
      <c r="AG25" s="109">
        <v>60</v>
      </c>
      <c r="AH25" s="110"/>
      <c r="AI25" s="114">
        <v>1</v>
      </c>
      <c r="AJ25" s="115"/>
    </row>
    <row r="26" spans="1:36" ht="24.75" customHeight="1" thickBot="1">
      <c r="A26" s="48"/>
      <c r="B26" s="17" t="s">
        <v>63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49"/>
      <c r="V26" s="99" t="s">
        <v>65</v>
      </c>
      <c r="W26" s="100"/>
      <c r="X26" s="100"/>
      <c r="Y26" s="100"/>
      <c r="Z26" s="100"/>
      <c r="AA26" s="100"/>
      <c r="AB26" s="75"/>
      <c r="AC26" s="141">
        <f>SUM(AC23:AD25)</f>
        <v>3920</v>
      </c>
      <c r="AD26" s="142"/>
      <c r="AE26" s="141">
        <f>SUM(AE23:AF25)</f>
        <v>65</v>
      </c>
      <c r="AF26" s="142"/>
      <c r="AG26" s="141">
        <f>IF(ISERROR(ROUNDUP(AC26/AE26,0)),0,ROUNDUP(AC26/AE26,0))</f>
        <v>61</v>
      </c>
      <c r="AH26" s="142"/>
      <c r="AI26" s="135">
        <f>IF(ISERROR(ROUNDUP(AG26/$AJ$5,2)),0,ROUNDUP(AG26/$AJ$5,2))</f>
        <v>1.02</v>
      </c>
      <c r="AJ26" s="136"/>
    </row>
    <row r="27" spans="1:36" ht="24.75" customHeight="1">
      <c r="A27" s="48" t="s">
        <v>61</v>
      </c>
      <c r="B27" s="72"/>
      <c r="C27" s="72" t="s">
        <v>76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49"/>
      <c r="AJ27" s="22">
        <f>IF(AI26&gt;105%,"減算！","")</f>
      </c>
    </row>
    <row r="28" spans="1:36" ht="24.75" customHeight="1">
      <c r="A28" s="48"/>
      <c r="B28" s="17" t="s">
        <v>77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46"/>
      <c r="V28" s="46" t="s">
        <v>62</v>
      </c>
      <c r="W28" s="46" t="s">
        <v>81</v>
      </c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7"/>
    </row>
    <row r="29" spans="1:36" ht="24.75" customHeight="1">
      <c r="A29" s="50"/>
      <c r="B29" s="51" t="s">
        <v>79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 t="s">
        <v>82</v>
      </c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2"/>
    </row>
    <row r="30" spans="1:20" ht="24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</sheetData>
  <sheetProtection/>
  <mergeCells count="41">
    <mergeCell ref="AE26:AF26"/>
    <mergeCell ref="AG26:AH26"/>
    <mergeCell ref="N3:P3"/>
    <mergeCell ref="K3:M3"/>
    <mergeCell ref="AC20:AI20"/>
    <mergeCell ref="AI24:AJ24"/>
    <mergeCell ref="Y4:AA4"/>
    <mergeCell ref="AC24:AD24"/>
    <mergeCell ref="AE24:AF24"/>
    <mergeCell ref="AG24:AH24"/>
    <mergeCell ref="X5:Y5"/>
    <mergeCell ref="Q4:S4"/>
    <mergeCell ref="AJ7:AJ8"/>
    <mergeCell ref="AI26:AJ26"/>
    <mergeCell ref="AI23:AJ23"/>
    <mergeCell ref="V26:AA26"/>
    <mergeCell ref="AC23:AD23"/>
    <mergeCell ref="AE23:AF23"/>
    <mergeCell ref="AG23:AH23"/>
    <mergeCell ref="AC26:AD26"/>
    <mergeCell ref="U3:W3"/>
    <mergeCell ref="U4:W4"/>
    <mergeCell ref="Y3:AA3"/>
    <mergeCell ref="Q3:S3"/>
    <mergeCell ref="AF3:AJ3"/>
    <mergeCell ref="AF4:AJ4"/>
    <mergeCell ref="AH5:AI5"/>
    <mergeCell ref="AC25:AD25"/>
    <mergeCell ref="AE25:AF25"/>
    <mergeCell ref="AG25:AH25"/>
    <mergeCell ref="AC4:AE4"/>
    <mergeCell ref="AI25:AJ25"/>
    <mergeCell ref="AG22:AH22"/>
    <mergeCell ref="AC3:AE3"/>
    <mergeCell ref="A7:C8"/>
    <mergeCell ref="B11:B15"/>
    <mergeCell ref="AC19:AI19"/>
    <mergeCell ref="AI22:AJ22"/>
    <mergeCell ref="V22:AA22"/>
    <mergeCell ref="AC22:AD22"/>
    <mergeCell ref="AE22:AF22"/>
  </mergeCells>
  <dataValidations count="7">
    <dataValidation type="whole" allowBlank="1" showInputMessage="1" showErrorMessage="1" imeMode="off" sqref="E11:AI14">
      <formula1>0</formula1>
      <formula2>999</formula2>
    </dataValidation>
    <dataValidation showInputMessage="1" showErrorMessage="1" sqref="T3:T4 X3:X4 AB3:AB4"/>
    <dataValidation allowBlank="1" showInputMessage="1" showErrorMessage="1" imeMode="off" sqref="AF3:AJ3"/>
    <dataValidation type="list" allowBlank="1" showInputMessage="1" showErrorMessage="1" sqref="N3:P3">
      <formula1>$AN$3:$AN$8</formula1>
    </dataValidation>
    <dataValidation type="whole" allowBlank="1" showInputMessage="1" showErrorMessage="1" sqref="V1">
      <formula1>18</formula1>
      <formula2>21</formula2>
    </dataValidation>
    <dataValidation type="whole" allowBlank="1" showInputMessage="1" showErrorMessage="1" sqref="X1">
      <formula1>1</formula1>
      <formula2>12</formula2>
    </dataValidation>
    <dataValidation type="whole" allowBlank="1" showInputMessage="1" showErrorMessage="1" imeMode="off" sqref="E10:AI10">
      <formula1>0</formula1>
      <formula2>1000</formula2>
    </dataValidation>
  </dataValidations>
  <printOptions/>
  <pageMargins left="0.36" right="0.24" top="0.53" bottom="0.35" header="0.38" footer="0.28"/>
  <pageSetup horizontalDpi="600" verticalDpi="600" orientation="landscape" paperSize="9" scale="80" r:id="rId1"/>
  <headerFooter alignWithMargins="0">
    <oddHeader>&amp;R（様式５）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indexed="41"/>
  </sheetPr>
  <dimension ref="A1:AN30"/>
  <sheetViews>
    <sheetView showGridLines="0" tabSelected="1" zoomScale="75" zoomScaleNormal="75" workbookViewId="0" topLeftCell="E13">
      <selection activeCell="AF12" sqref="AF12"/>
    </sheetView>
  </sheetViews>
  <sheetFormatPr defaultColWidth="9.00390625" defaultRowHeight="24.75" customHeight="1"/>
  <cols>
    <col min="1" max="2" width="2.625" style="1" customWidth="1"/>
    <col min="3" max="3" width="18.125" style="1" customWidth="1"/>
    <col min="4" max="35" width="4.625" style="1" customWidth="1"/>
    <col min="36" max="36" width="7.125" style="1" customWidth="1"/>
    <col min="37" max="39" width="9.00390625" style="1" customWidth="1"/>
    <col min="40" max="40" width="0" style="1" hidden="1" customWidth="1"/>
    <col min="41" max="16384" width="9.00390625" style="1" customWidth="1"/>
  </cols>
  <sheetData>
    <row r="1" spans="2:37" ht="24.75" customHeight="1">
      <c r="B1" s="9"/>
      <c r="C1" s="9"/>
      <c r="D1" s="9"/>
      <c r="E1" s="9"/>
      <c r="F1" s="9"/>
      <c r="G1" s="9"/>
      <c r="H1" s="9"/>
      <c r="I1" s="9"/>
      <c r="J1" s="64" t="s">
        <v>88</v>
      </c>
      <c r="K1" s="64"/>
      <c r="L1" s="64"/>
      <c r="M1" s="64"/>
      <c r="N1" s="64"/>
      <c r="O1" s="64"/>
      <c r="P1" s="64"/>
      <c r="Q1" s="64"/>
      <c r="R1" s="64"/>
      <c r="T1" s="63"/>
      <c r="U1" s="65" t="s">
        <v>55</v>
      </c>
      <c r="V1" s="86">
        <v>20</v>
      </c>
      <c r="W1" s="66" t="s">
        <v>56</v>
      </c>
      <c r="X1" s="86">
        <v>4</v>
      </c>
      <c r="Y1" s="64" t="s">
        <v>43</v>
      </c>
      <c r="Z1" s="64"/>
      <c r="AA1" s="64"/>
      <c r="AB1" s="64"/>
      <c r="AD1" s="16"/>
      <c r="AE1" s="18"/>
      <c r="AF1" s="16"/>
      <c r="AG1" s="16"/>
      <c r="AH1" s="16"/>
      <c r="AI1" s="16"/>
      <c r="AJ1" s="16"/>
      <c r="AK1" s="17"/>
    </row>
    <row r="2" spans="13:40" ht="24.75" customHeight="1" thickBot="1">
      <c r="M2" s="9"/>
      <c r="N2" s="9"/>
      <c r="O2" s="9"/>
      <c r="P2" s="9"/>
      <c r="Q2" s="9"/>
      <c r="R2" s="9"/>
      <c r="S2" s="9"/>
      <c r="T2" s="9"/>
      <c r="U2" s="9"/>
      <c r="V2" s="9"/>
      <c r="W2" s="9"/>
      <c r="AD2" s="16"/>
      <c r="AE2" s="16"/>
      <c r="AF2" s="16"/>
      <c r="AG2" s="16"/>
      <c r="AH2" s="16"/>
      <c r="AI2" s="16"/>
      <c r="AJ2" s="16"/>
      <c r="AN2" s="1" t="s">
        <v>89</v>
      </c>
    </row>
    <row r="3" spans="11:40" ht="24.75" customHeight="1" thickBot="1">
      <c r="K3" s="145" t="s">
        <v>95</v>
      </c>
      <c r="L3" s="146"/>
      <c r="M3" s="147"/>
      <c r="N3" s="143" t="s">
        <v>47</v>
      </c>
      <c r="O3" s="143"/>
      <c r="P3" s="144"/>
      <c r="Q3" s="127" t="s">
        <v>45</v>
      </c>
      <c r="R3" s="128"/>
      <c r="S3" s="129"/>
      <c r="T3" s="81">
        <f>IF($N$3=Q3,"○","")</f>
      </c>
      <c r="U3" s="121" t="s">
        <v>66</v>
      </c>
      <c r="V3" s="122"/>
      <c r="W3" s="123"/>
      <c r="X3" s="81">
        <f>IF($N$3=U3,"○","")</f>
      </c>
      <c r="Y3" s="121" t="s">
        <v>47</v>
      </c>
      <c r="Z3" s="122"/>
      <c r="AA3" s="123"/>
      <c r="AB3" s="82" t="str">
        <f>IF($N$3=Y3,"○","")</f>
        <v>○</v>
      </c>
      <c r="AC3" s="118" t="s">
        <v>33</v>
      </c>
      <c r="AD3" s="119"/>
      <c r="AE3" s="120"/>
      <c r="AF3" s="103"/>
      <c r="AG3" s="103"/>
      <c r="AH3" s="103"/>
      <c r="AI3" s="103"/>
      <c r="AJ3" s="104"/>
      <c r="AN3" s="1" t="s">
        <v>45</v>
      </c>
    </row>
    <row r="4" spans="17:40" ht="24.75" customHeight="1" thickBot="1">
      <c r="Q4" s="130" t="s">
        <v>44</v>
      </c>
      <c r="R4" s="131"/>
      <c r="S4" s="132"/>
      <c r="T4" s="83">
        <f>IF($N$3=Q4,"○","")</f>
      </c>
      <c r="U4" s="124" t="s">
        <v>46</v>
      </c>
      <c r="V4" s="125"/>
      <c r="W4" s="126"/>
      <c r="X4" s="83">
        <f>IF($N$3=U4,"○","")</f>
      </c>
      <c r="Y4" s="124" t="s">
        <v>48</v>
      </c>
      <c r="Z4" s="125"/>
      <c r="AA4" s="126"/>
      <c r="AB4" s="84">
        <f>IF($N$3=Y4,"○","")</f>
      </c>
      <c r="AC4" s="111" t="s">
        <v>58</v>
      </c>
      <c r="AD4" s="112"/>
      <c r="AE4" s="113"/>
      <c r="AF4" s="105"/>
      <c r="AG4" s="105"/>
      <c r="AH4" s="105"/>
      <c r="AI4" s="105"/>
      <c r="AJ4" s="106"/>
      <c r="AN4" s="1" t="s">
        <v>44</v>
      </c>
    </row>
    <row r="5" spans="21:40" ht="24.75" customHeight="1" thickBot="1">
      <c r="U5" s="44" t="s">
        <v>64</v>
      </c>
      <c r="V5" s="44" t="s">
        <v>68</v>
      </c>
      <c r="W5" s="60"/>
      <c r="X5" s="88" t="s">
        <v>59</v>
      </c>
      <c r="Y5" s="88"/>
      <c r="Z5" s="60"/>
      <c r="AA5" s="1" t="s">
        <v>93</v>
      </c>
      <c r="AH5" s="107" t="s">
        <v>34</v>
      </c>
      <c r="AI5" s="108"/>
      <c r="AJ5" s="61"/>
      <c r="AN5" s="1" t="s">
        <v>100</v>
      </c>
    </row>
    <row r="6" spans="1:40" ht="24.75" customHeight="1" thickBot="1">
      <c r="A6" s="16"/>
      <c r="B6" s="16"/>
      <c r="C6" s="16" t="s">
        <v>94</v>
      </c>
      <c r="D6" s="10" t="s">
        <v>69</v>
      </c>
      <c r="E6" s="20">
        <f aca="true" t="shared" si="0" ref="E6:AI6">IF(AND(E9="",E10&gt;0),"注！","")</f>
      </c>
      <c r="F6" s="20">
        <f t="shared" si="0"/>
      </c>
      <c r="G6" s="20">
        <f t="shared" si="0"/>
      </c>
      <c r="H6" s="20">
        <f t="shared" si="0"/>
      </c>
      <c r="I6" s="20">
        <f t="shared" si="0"/>
      </c>
      <c r="J6" s="20">
        <f t="shared" si="0"/>
      </c>
      <c r="K6" s="20">
        <f t="shared" si="0"/>
      </c>
      <c r="L6" s="20">
        <f t="shared" si="0"/>
      </c>
      <c r="M6" s="20">
        <f t="shared" si="0"/>
      </c>
      <c r="N6" s="20">
        <f t="shared" si="0"/>
      </c>
      <c r="O6" s="20">
        <f t="shared" si="0"/>
      </c>
      <c r="P6" s="20">
        <f t="shared" si="0"/>
      </c>
      <c r="Q6" s="20">
        <f t="shared" si="0"/>
      </c>
      <c r="R6" s="20">
        <f t="shared" si="0"/>
      </c>
      <c r="S6" s="20">
        <f t="shared" si="0"/>
      </c>
      <c r="T6" s="20">
        <f t="shared" si="0"/>
      </c>
      <c r="U6" s="20">
        <f t="shared" si="0"/>
      </c>
      <c r="V6" s="20">
        <f t="shared" si="0"/>
      </c>
      <c r="W6" s="20">
        <f t="shared" si="0"/>
      </c>
      <c r="X6" s="20">
        <f t="shared" si="0"/>
      </c>
      <c r="Y6" s="20">
        <f t="shared" si="0"/>
      </c>
      <c r="Z6" s="20">
        <f t="shared" si="0"/>
      </c>
      <c r="AA6" s="20">
        <f t="shared" si="0"/>
      </c>
      <c r="AB6" s="20">
        <f t="shared" si="0"/>
      </c>
      <c r="AC6" s="20">
        <f t="shared" si="0"/>
      </c>
      <c r="AD6" s="20">
        <f t="shared" si="0"/>
      </c>
      <c r="AE6" s="20">
        <f t="shared" si="0"/>
      </c>
      <c r="AF6" s="20">
        <f t="shared" si="0"/>
      </c>
      <c r="AG6" s="20">
        <f t="shared" si="0"/>
      </c>
      <c r="AH6" s="20">
        <f t="shared" si="0"/>
      </c>
      <c r="AI6" s="20">
        <f t="shared" si="0"/>
      </c>
      <c r="AN6" s="1" t="s">
        <v>101</v>
      </c>
    </row>
    <row r="7" spans="1:40" ht="24.75" customHeight="1">
      <c r="A7" s="87" t="s">
        <v>40</v>
      </c>
      <c r="B7" s="88"/>
      <c r="C7" s="88"/>
      <c r="D7" s="27"/>
      <c r="E7" s="28" t="s">
        <v>1</v>
      </c>
      <c r="F7" s="28" t="s">
        <v>2</v>
      </c>
      <c r="G7" s="28" t="s">
        <v>3</v>
      </c>
      <c r="H7" s="28" t="s">
        <v>4</v>
      </c>
      <c r="I7" s="28" t="s">
        <v>5</v>
      </c>
      <c r="J7" s="28" t="s">
        <v>6</v>
      </c>
      <c r="K7" s="28" t="s">
        <v>7</v>
      </c>
      <c r="L7" s="28" t="s">
        <v>8</v>
      </c>
      <c r="M7" s="28" t="s">
        <v>9</v>
      </c>
      <c r="N7" s="28" t="s">
        <v>10</v>
      </c>
      <c r="O7" s="28" t="s">
        <v>11</v>
      </c>
      <c r="P7" s="28" t="s">
        <v>12</v>
      </c>
      <c r="Q7" s="28" t="s">
        <v>13</v>
      </c>
      <c r="R7" s="28" t="s">
        <v>14</v>
      </c>
      <c r="S7" s="28" t="s">
        <v>15</v>
      </c>
      <c r="T7" s="28" t="s">
        <v>16</v>
      </c>
      <c r="U7" s="28" t="s">
        <v>17</v>
      </c>
      <c r="V7" s="28" t="s">
        <v>18</v>
      </c>
      <c r="W7" s="28" t="s">
        <v>19</v>
      </c>
      <c r="X7" s="28" t="s">
        <v>20</v>
      </c>
      <c r="Y7" s="28" t="s">
        <v>21</v>
      </c>
      <c r="Z7" s="28" t="s">
        <v>22</v>
      </c>
      <c r="AA7" s="28" t="s">
        <v>23</v>
      </c>
      <c r="AB7" s="28" t="s">
        <v>24</v>
      </c>
      <c r="AC7" s="28" t="s">
        <v>25</v>
      </c>
      <c r="AD7" s="28" t="s">
        <v>26</v>
      </c>
      <c r="AE7" s="28" t="s">
        <v>27</v>
      </c>
      <c r="AF7" s="28" t="s">
        <v>28</v>
      </c>
      <c r="AG7" s="28" t="s">
        <v>29</v>
      </c>
      <c r="AH7" s="28" t="s">
        <v>30</v>
      </c>
      <c r="AI7" s="28" t="s">
        <v>31</v>
      </c>
      <c r="AJ7" s="133" t="s">
        <v>72</v>
      </c>
      <c r="AN7" s="1" t="s">
        <v>47</v>
      </c>
    </row>
    <row r="8" spans="1:40" ht="24.75" customHeight="1" thickBot="1">
      <c r="A8" s="89"/>
      <c r="B8" s="90"/>
      <c r="C8" s="90"/>
      <c r="D8" s="41" t="s">
        <v>39</v>
      </c>
      <c r="E8" s="62" t="s">
        <v>113</v>
      </c>
      <c r="F8" s="62" t="s">
        <v>105</v>
      </c>
      <c r="G8" s="62" t="s">
        <v>106</v>
      </c>
      <c r="H8" s="62" t="s">
        <v>107</v>
      </c>
      <c r="I8" s="62" t="s">
        <v>108</v>
      </c>
      <c r="J8" s="62" t="s">
        <v>109</v>
      </c>
      <c r="K8" s="62" t="s">
        <v>110</v>
      </c>
      <c r="L8" s="62" t="s">
        <v>111</v>
      </c>
      <c r="M8" s="62" t="s">
        <v>104</v>
      </c>
      <c r="N8" s="62" t="s">
        <v>106</v>
      </c>
      <c r="O8" s="62" t="s">
        <v>107</v>
      </c>
      <c r="P8" s="62" t="s">
        <v>108</v>
      </c>
      <c r="Q8" s="62" t="s">
        <v>109</v>
      </c>
      <c r="R8" s="62" t="s">
        <v>110</v>
      </c>
      <c r="S8" s="62" t="s">
        <v>111</v>
      </c>
      <c r="T8" s="62" t="s">
        <v>104</v>
      </c>
      <c r="U8" s="62" t="s">
        <v>106</v>
      </c>
      <c r="V8" s="62" t="s">
        <v>107</v>
      </c>
      <c r="W8" s="62" t="s">
        <v>108</v>
      </c>
      <c r="X8" s="62" t="s">
        <v>109</v>
      </c>
      <c r="Y8" s="62" t="s">
        <v>110</v>
      </c>
      <c r="Z8" s="62" t="s">
        <v>111</v>
      </c>
      <c r="AA8" s="62" t="s">
        <v>104</v>
      </c>
      <c r="AB8" s="62" t="s">
        <v>106</v>
      </c>
      <c r="AC8" s="62" t="s">
        <v>107</v>
      </c>
      <c r="AD8" s="62" t="s">
        <v>108</v>
      </c>
      <c r="AE8" s="62" t="s">
        <v>109</v>
      </c>
      <c r="AF8" s="62" t="s">
        <v>110</v>
      </c>
      <c r="AG8" s="62" t="s">
        <v>111</v>
      </c>
      <c r="AH8" s="62"/>
      <c r="AI8" s="62"/>
      <c r="AJ8" s="134"/>
      <c r="AN8" s="1" t="s">
        <v>48</v>
      </c>
    </row>
    <row r="9" spans="1:36" ht="24.75" customHeight="1">
      <c r="A9" s="36" t="s">
        <v>87</v>
      </c>
      <c r="B9" s="23"/>
      <c r="C9" s="23"/>
      <c r="D9" s="8" t="s">
        <v>90</v>
      </c>
      <c r="E9" s="55" t="s">
        <v>112</v>
      </c>
      <c r="F9" s="55"/>
      <c r="G9" s="55"/>
      <c r="H9" s="55" t="s">
        <v>112</v>
      </c>
      <c r="I9" s="55" t="s">
        <v>112</v>
      </c>
      <c r="J9" s="55" t="s">
        <v>112</v>
      </c>
      <c r="K9" s="55" t="s">
        <v>112</v>
      </c>
      <c r="L9" s="55" t="s">
        <v>112</v>
      </c>
      <c r="M9" s="55"/>
      <c r="N9" s="55"/>
      <c r="O9" s="55"/>
      <c r="P9" s="55" t="s">
        <v>112</v>
      </c>
      <c r="Q9" s="55" t="s">
        <v>112</v>
      </c>
      <c r="R9" s="55" t="s">
        <v>112</v>
      </c>
      <c r="S9" s="55" t="s">
        <v>112</v>
      </c>
      <c r="T9" s="55"/>
      <c r="U9" s="55"/>
      <c r="V9" s="55" t="s">
        <v>112</v>
      </c>
      <c r="W9" s="55" t="s">
        <v>112</v>
      </c>
      <c r="X9" s="55" t="s">
        <v>112</v>
      </c>
      <c r="Y9" s="55" t="s">
        <v>112</v>
      </c>
      <c r="Z9" s="55" t="s">
        <v>112</v>
      </c>
      <c r="AA9" s="55"/>
      <c r="AB9" s="55"/>
      <c r="AC9" s="55" t="s">
        <v>112</v>
      </c>
      <c r="AD9" s="55" t="s">
        <v>112</v>
      </c>
      <c r="AE9" s="55" t="s">
        <v>112</v>
      </c>
      <c r="AF9" s="55" t="s">
        <v>112</v>
      </c>
      <c r="AG9" s="55" t="s">
        <v>112</v>
      </c>
      <c r="AH9" s="55"/>
      <c r="AI9" s="55"/>
      <c r="AJ9" s="40">
        <f>COUNTIF(E9:AI9,"○")</f>
        <v>20</v>
      </c>
    </row>
    <row r="10" spans="1:36" ht="24.75" customHeight="1">
      <c r="A10" s="30" t="s">
        <v>0</v>
      </c>
      <c r="B10" s="19"/>
      <c r="C10" s="19"/>
      <c r="D10" s="7" t="s">
        <v>70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31">
        <f aca="true" t="shared" si="1" ref="AJ10:AJ16">SUM(E10:AI10)</f>
        <v>0</v>
      </c>
    </row>
    <row r="11" spans="1:36" ht="24.75" customHeight="1">
      <c r="A11" s="32"/>
      <c r="B11" s="91" t="s">
        <v>41</v>
      </c>
      <c r="C11" s="69" t="s">
        <v>74</v>
      </c>
      <c r="D11" s="13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33">
        <f t="shared" si="1"/>
        <v>0</v>
      </c>
    </row>
    <row r="12" spans="1:36" ht="24.75" customHeight="1">
      <c r="A12" s="32"/>
      <c r="B12" s="92"/>
      <c r="C12" s="70" t="s">
        <v>32</v>
      </c>
      <c r="D12" s="14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34">
        <f t="shared" si="1"/>
        <v>0</v>
      </c>
    </row>
    <row r="13" spans="1:36" ht="24.75" customHeight="1">
      <c r="A13" s="32"/>
      <c r="B13" s="92"/>
      <c r="C13" s="70" t="s">
        <v>75</v>
      </c>
      <c r="D13" s="14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34">
        <f t="shared" si="1"/>
        <v>0</v>
      </c>
    </row>
    <row r="14" spans="1:36" ht="24.75" customHeight="1">
      <c r="A14" s="32"/>
      <c r="B14" s="92"/>
      <c r="C14" s="11"/>
      <c r="D14" s="15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35">
        <f t="shared" si="1"/>
        <v>0</v>
      </c>
    </row>
    <row r="15" spans="1:36" ht="24.75" customHeight="1">
      <c r="A15" s="36"/>
      <c r="B15" s="93"/>
      <c r="C15" s="12" t="s">
        <v>42</v>
      </c>
      <c r="D15" s="5" t="s">
        <v>114</v>
      </c>
      <c r="E15" s="4">
        <f aca="true" t="shared" si="2" ref="E15:AI15">SUM(E11:E14)</f>
        <v>0</v>
      </c>
      <c r="F15" s="4">
        <f t="shared" si="2"/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  <c r="J15" s="4">
        <f t="shared" si="2"/>
        <v>0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2"/>
        <v>0</v>
      </c>
      <c r="O15" s="4">
        <f t="shared" si="2"/>
        <v>0</v>
      </c>
      <c r="P15" s="4">
        <f t="shared" si="2"/>
        <v>0</v>
      </c>
      <c r="Q15" s="4">
        <f t="shared" si="2"/>
        <v>0</v>
      </c>
      <c r="R15" s="4">
        <f t="shared" si="2"/>
        <v>0</v>
      </c>
      <c r="S15" s="4">
        <f t="shared" si="2"/>
        <v>0</v>
      </c>
      <c r="T15" s="4">
        <f t="shared" si="2"/>
        <v>0</v>
      </c>
      <c r="U15" s="4">
        <f t="shared" si="2"/>
        <v>0</v>
      </c>
      <c r="V15" s="4">
        <f t="shared" si="2"/>
        <v>0</v>
      </c>
      <c r="W15" s="4">
        <f t="shared" si="2"/>
        <v>0</v>
      </c>
      <c r="X15" s="4">
        <f t="shared" si="2"/>
        <v>0</v>
      </c>
      <c r="Y15" s="4">
        <f t="shared" si="2"/>
        <v>0</v>
      </c>
      <c r="Z15" s="4">
        <f t="shared" si="2"/>
        <v>0</v>
      </c>
      <c r="AA15" s="4">
        <f t="shared" si="2"/>
        <v>0</v>
      </c>
      <c r="AB15" s="4">
        <f t="shared" si="2"/>
        <v>0</v>
      </c>
      <c r="AC15" s="4">
        <f t="shared" si="2"/>
        <v>0</v>
      </c>
      <c r="AD15" s="4">
        <f t="shared" si="2"/>
        <v>0</v>
      </c>
      <c r="AE15" s="4">
        <f t="shared" si="2"/>
        <v>0</v>
      </c>
      <c r="AF15" s="4">
        <f t="shared" si="2"/>
        <v>0</v>
      </c>
      <c r="AG15" s="4">
        <f t="shared" si="2"/>
        <v>0</v>
      </c>
      <c r="AH15" s="4">
        <f t="shared" si="2"/>
        <v>0</v>
      </c>
      <c r="AI15" s="4">
        <f t="shared" si="2"/>
        <v>0</v>
      </c>
      <c r="AJ15" s="37">
        <f t="shared" si="1"/>
        <v>0</v>
      </c>
    </row>
    <row r="16" spans="1:36" ht="24.75" customHeight="1">
      <c r="A16" s="29" t="s">
        <v>73</v>
      </c>
      <c r="B16" s="3"/>
      <c r="C16" s="3"/>
      <c r="D16" s="6" t="s">
        <v>71</v>
      </c>
      <c r="E16" s="4">
        <f aca="true" t="shared" si="3" ref="E16:AI16">E10-E15</f>
        <v>0</v>
      </c>
      <c r="F16" s="4">
        <f t="shared" si="3"/>
        <v>0</v>
      </c>
      <c r="G16" s="4">
        <f t="shared" si="3"/>
        <v>0</v>
      </c>
      <c r="H16" s="4">
        <f t="shared" si="3"/>
        <v>0</v>
      </c>
      <c r="I16" s="4">
        <f t="shared" si="3"/>
        <v>0</v>
      </c>
      <c r="J16" s="4">
        <f t="shared" si="3"/>
        <v>0</v>
      </c>
      <c r="K16" s="4">
        <f t="shared" si="3"/>
        <v>0</v>
      </c>
      <c r="L16" s="4">
        <f t="shared" si="3"/>
        <v>0</v>
      </c>
      <c r="M16" s="4">
        <f t="shared" si="3"/>
        <v>0</v>
      </c>
      <c r="N16" s="4">
        <f t="shared" si="3"/>
        <v>0</v>
      </c>
      <c r="O16" s="4">
        <f t="shared" si="3"/>
        <v>0</v>
      </c>
      <c r="P16" s="4">
        <f t="shared" si="3"/>
        <v>0</v>
      </c>
      <c r="Q16" s="4">
        <f t="shared" si="3"/>
        <v>0</v>
      </c>
      <c r="R16" s="4">
        <f t="shared" si="3"/>
        <v>0</v>
      </c>
      <c r="S16" s="4">
        <f t="shared" si="3"/>
        <v>0</v>
      </c>
      <c r="T16" s="4">
        <f t="shared" si="3"/>
        <v>0</v>
      </c>
      <c r="U16" s="4">
        <f t="shared" si="3"/>
        <v>0</v>
      </c>
      <c r="V16" s="4">
        <f t="shared" si="3"/>
        <v>0</v>
      </c>
      <c r="W16" s="4">
        <f t="shared" si="3"/>
        <v>0</v>
      </c>
      <c r="X16" s="4">
        <f t="shared" si="3"/>
        <v>0</v>
      </c>
      <c r="Y16" s="4">
        <f t="shared" si="3"/>
        <v>0</v>
      </c>
      <c r="Z16" s="4">
        <f t="shared" si="3"/>
        <v>0</v>
      </c>
      <c r="AA16" s="4">
        <f t="shared" si="3"/>
        <v>0</v>
      </c>
      <c r="AB16" s="4">
        <f t="shared" si="3"/>
        <v>0</v>
      </c>
      <c r="AC16" s="4">
        <f t="shared" si="3"/>
        <v>0</v>
      </c>
      <c r="AD16" s="4">
        <f t="shared" si="3"/>
        <v>0</v>
      </c>
      <c r="AE16" s="4">
        <f t="shared" si="3"/>
        <v>0</v>
      </c>
      <c r="AF16" s="4">
        <f t="shared" si="3"/>
        <v>0</v>
      </c>
      <c r="AG16" s="4">
        <f t="shared" si="3"/>
        <v>0</v>
      </c>
      <c r="AH16" s="4">
        <f t="shared" si="3"/>
        <v>0</v>
      </c>
      <c r="AI16" s="4">
        <f t="shared" si="3"/>
        <v>0</v>
      </c>
      <c r="AJ16" s="37">
        <f t="shared" si="1"/>
        <v>0</v>
      </c>
    </row>
    <row r="17" spans="1:36" ht="24.75" customHeight="1" thickBot="1">
      <c r="A17" s="85" t="s">
        <v>92</v>
      </c>
      <c r="B17" s="24"/>
      <c r="C17" s="24"/>
      <c r="D17" s="26" t="s">
        <v>103</v>
      </c>
      <c r="E17" s="38">
        <f aca="true" t="shared" si="4" ref="E17:AI17">IF(OR($T$3="○",$T$4="○",$X$3="○",$X$4="○",AND($AB$3="○",$AJ$5&lt;=50)),IF(E16&gt;$AJ$5*120/100,"○",""),IF(AND($AB$3="○",$AJ$5&gt;50),IF(E16&gt;($AJ$5+10+($AJ$5-50)*10/100),"○",""),IF(AND($AB$4="○",$AJ$5&gt;50),IF(E16&gt;($AJ$5+5+($AJ$5-50)*5/100),"○",""),IF(AND($AB$4="○",$AJ$5&lt;=50),IF(E16&gt;$AJ$5*110/100,"○",""),"E"))))</f>
      </c>
      <c r="F17" s="38">
        <f t="shared" si="4"/>
      </c>
      <c r="G17" s="38">
        <f t="shared" si="4"/>
      </c>
      <c r="H17" s="38">
        <f t="shared" si="4"/>
      </c>
      <c r="I17" s="38">
        <f t="shared" si="4"/>
      </c>
      <c r="J17" s="38">
        <f t="shared" si="4"/>
      </c>
      <c r="K17" s="38">
        <f t="shared" si="4"/>
      </c>
      <c r="L17" s="38">
        <f t="shared" si="4"/>
      </c>
      <c r="M17" s="38">
        <f t="shared" si="4"/>
      </c>
      <c r="N17" s="38">
        <f t="shared" si="4"/>
      </c>
      <c r="O17" s="38">
        <f t="shared" si="4"/>
      </c>
      <c r="P17" s="38">
        <f t="shared" si="4"/>
      </c>
      <c r="Q17" s="38">
        <f t="shared" si="4"/>
      </c>
      <c r="R17" s="38">
        <f t="shared" si="4"/>
      </c>
      <c r="S17" s="38">
        <f t="shared" si="4"/>
      </c>
      <c r="T17" s="38">
        <f t="shared" si="4"/>
      </c>
      <c r="U17" s="38">
        <f t="shared" si="4"/>
      </c>
      <c r="V17" s="38">
        <f t="shared" si="4"/>
      </c>
      <c r="W17" s="38">
        <f t="shared" si="4"/>
      </c>
      <c r="X17" s="38">
        <f t="shared" si="4"/>
      </c>
      <c r="Y17" s="38">
        <f t="shared" si="4"/>
      </c>
      <c r="Z17" s="38">
        <f t="shared" si="4"/>
      </c>
      <c r="AA17" s="38">
        <f t="shared" si="4"/>
      </c>
      <c r="AB17" s="38">
        <f t="shared" si="4"/>
      </c>
      <c r="AC17" s="38">
        <f t="shared" si="4"/>
      </c>
      <c r="AD17" s="38">
        <f t="shared" si="4"/>
      </c>
      <c r="AE17" s="38">
        <f t="shared" si="4"/>
      </c>
      <c r="AF17" s="38">
        <f t="shared" si="4"/>
      </c>
      <c r="AG17" s="38">
        <f t="shared" si="4"/>
      </c>
      <c r="AH17" s="38">
        <f t="shared" si="4"/>
      </c>
      <c r="AI17" s="38">
        <f t="shared" si="4"/>
      </c>
      <c r="AJ17" s="39">
        <f>COUNTIF(E17:AI17,"○")</f>
        <v>0</v>
      </c>
    </row>
    <row r="18" spans="3:35" ht="24.75" customHeight="1" thickBot="1">
      <c r="C18" s="1" t="s">
        <v>78</v>
      </c>
      <c r="D18" s="74" t="s">
        <v>83</v>
      </c>
      <c r="E18" s="73">
        <f aca="true" t="shared" si="5" ref="E18:AI18">IF(E13&gt;$AJ$5*0.05,"超過","")</f>
      </c>
      <c r="F18" s="73">
        <f t="shared" si="5"/>
      </c>
      <c r="G18" s="73">
        <f t="shared" si="5"/>
      </c>
      <c r="H18" s="73">
        <f t="shared" si="5"/>
      </c>
      <c r="I18" s="73">
        <f t="shared" si="5"/>
      </c>
      <c r="J18" s="73">
        <f t="shared" si="5"/>
      </c>
      <c r="K18" s="73">
        <f t="shared" si="5"/>
      </c>
      <c r="L18" s="73">
        <f t="shared" si="5"/>
      </c>
      <c r="M18" s="73">
        <f t="shared" si="5"/>
      </c>
      <c r="N18" s="73">
        <f t="shared" si="5"/>
      </c>
      <c r="O18" s="73">
        <f t="shared" si="5"/>
      </c>
      <c r="P18" s="73">
        <f t="shared" si="5"/>
      </c>
      <c r="Q18" s="73">
        <f t="shared" si="5"/>
      </c>
      <c r="R18" s="73">
        <f t="shared" si="5"/>
      </c>
      <c r="S18" s="73">
        <f t="shared" si="5"/>
      </c>
      <c r="T18" s="73">
        <f t="shared" si="5"/>
      </c>
      <c r="U18" s="73">
        <f t="shared" si="5"/>
      </c>
      <c r="V18" s="73">
        <f t="shared" si="5"/>
      </c>
      <c r="W18" s="73">
        <f t="shared" si="5"/>
      </c>
      <c r="X18" s="73">
        <f t="shared" si="5"/>
      </c>
      <c r="Y18" s="73">
        <f t="shared" si="5"/>
      </c>
      <c r="Z18" s="73">
        <f t="shared" si="5"/>
      </c>
      <c r="AA18" s="73">
        <f t="shared" si="5"/>
      </c>
      <c r="AB18" s="73">
        <f t="shared" si="5"/>
      </c>
      <c r="AC18" s="73">
        <f t="shared" si="5"/>
      </c>
      <c r="AD18" s="73">
        <f t="shared" si="5"/>
      </c>
      <c r="AE18" s="73">
        <f t="shared" si="5"/>
      </c>
      <c r="AF18" s="73">
        <f t="shared" si="5"/>
      </c>
      <c r="AG18" s="73">
        <f t="shared" si="5"/>
      </c>
      <c r="AH18" s="73">
        <f t="shared" si="5"/>
      </c>
      <c r="AI18" s="73">
        <f t="shared" si="5"/>
      </c>
    </row>
    <row r="19" spans="1:36" ht="24.75" customHeight="1">
      <c r="A19" s="45" t="s">
        <v>35</v>
      </c>
      <c r="B19" s="46"/>
      <c r="C19" s="46" t="s">
        <v>91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/>
      <c r="AC19" s="94" t="s">
        <v>49</v>
      </c>
      <c r="AD19" s="95"/>
      <c r="AE19" s="95"/>
      <c r="AF19" s="95"/>
      <c r="AG19" s="95"/>
      <c r="AH19" s="95"/>
      <c r="AI19" s="96"/>
      <c r="AJ19" s="42">
        <f>IF(ISERROR(ROUNDUP(AJ16/AJ9,0)),0,ROUNDUP(AJ16/AJ9,0))</f>
        <v>0</v>
      </c>
    </row>
    <row r="20" spans="1:36" ht="24.75" customHeight="1" thickBot="1">
      <c r="A20" s="48" t="s">
        <v>36</v>
      </c>
      <c r="B20" s="17"/>
      <c r="C20" s="17" t="s">
        <v>96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49"/>
      <c r="AC20" s="148" t="s">
        <v>50</v>
      </c>
      <c r="AD20" s="149"/>
      <c r="AE20" s="149"/>
      <c r="AF20" s="149"/>
      <c r="AG20" s="149"/>
      <c r="AH20" s="149"/>
      <c r="AI20" s="150"/>
      <c r="AJ20" s="43">
        <f>IF(ISERROR(ROUNDUP(AJ19/$AJ$5,2)),0,ROUNDUP(AJ19/$AJ$5,2))</f>
        <v>0</v>
      </c>
    </row>
    <row r="21" spans="1:22" ht="24.75" customHeight="1" thickBot="1">
      <c r="A21" s="48" t="s">
        <v>37</v>
      </c>
      <c r="B21" s="17"/>
      <c r="C21" s="17" t="s">
        <v>67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49"/>
      <c r="V21" s="21" t="s">
        <v>54</v>
      </c>
    </row>
    <row r="22" spans="1:36" ht="24.75" customHeight="1" thickBot="1">
      <c r="A22" s="48"/>
      <c r="B22" s="17" t="s">
        <v>97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49"/>
      <c r="V22" s="99" t="s">
        <v>57</v>
      </c>
      <c r="W22" s="100"/>
      <c r="X22" s="100"/>
      <c r="Y22" s="100"/>
      <c r="Z22" s="100"/>
      <c r="AA22" s="100"/>
      <c r="AB22" s="75"/>
      <c r="AC22" s="101" t="s">
        <v>51</v>
      </c>
      <c r="AD22" s="102"/>
      <c r="AE22" s="101" t="s">
        <v>52</v>
      </c>
      <c r="AF22" s="102"/>
      <c r="AG22" s="116" t="s">
        <v>85</v>
      </c>
      <c r="AH22" s="117"/>
      <c r="AI22" s="97" t="s">
        <v>53</v>
      </c>
      <c r="AJ22" s="98"/>
    </row>
    <row r="23" spans="1:36" ht="24.75" customHeight="1">
      <c r="A23" s="48" t="s">
        <v>38</v>
      </c>
      <c r="B23" s="17"/>
      <c r="C23" s="17" t="s">
        <v>98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49"/>
      <c r="V23" s="77" t="s">
        <v>84</v>
      </c>
      <c r="W23" s="68">
        <v>20</v>
      </c>
      <c r="X23" s="68" t="s">
        <v>56</v>
      </c>
      <c r="Y23" s="68"/>
      <c r="Z23" s="80" t="s">
        <v>86</v>
      </c>
      <c r="AA23" s="80"/>
      <c r="AB23" s="67"/>
      <c r="AC23" s="139"/>
      <c r="AD23" s="140"/>
      <c r="AE23" s="139"/>
      <c r="AF23" s="140"/>
      <c r="AG23" s="155" t="e">
        <f>ROUNDUP(+AC23/AE23,0)</f>
        <v>#DIV/0!</v>
      </c>
      <c r="AH23" s="156"/>
      <c r="AI23" s="137" t="e">
        <f>ROUNDUP(+AG23/$AJ$5,2)</f>
        <v>#DIV/0!</v>
      </c>
      <c r="AJ23" s="138"/>
    </row>
    <row r="24" spans="1:36" ht="24.75" customHeight="1">
      <c r="A24" s="48"/>
      <c r="B24" s="17" t="s">
        <v>80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49"/>
      <c r="V24" s="78" t="s">
        <v>84</v>
      </c>
      <c r="W24" s="71">
        <v>20</v>
      </c>
      <c r="X24" s="71" t="s">
        <v>56</v>
      </c>
      <c r="Y24" s="71"/>
      <c r="Z24" s="53" t="s">
        <v>86</v>
      </c>
      <c r="AA24" s="53"/>
      <c r="AB24" s="2"/>
      <c r="AC24" s="153"/>
      <c r="AD24" s="154"/>
      <c r="AE24" s="153"/>
      <c r="AF24" s="154"/>
      <c r="AG24" s="153" t="e">
        <f>ROUNDUP(+AC24/AE24,0)</f>
        <v>#DIV/0!</v>
      </c>
      <c r="AH24" s="154"/>
      <c r="AI24" s="137" t="e">
        <f>ROUNDUP(+AG24/$AJ$5,2)</f>
        <v>#DIV/0!</v>
      </c>
      <c r="AJ24" s="138"/>
    </row>
    <row r="25" spans="1:36" ht="24.75" customHeight="1" thickBot="1">
      <c r="A25" s="48" t="s">
        <v>60</v>
      </c>
      <c r="B25" s="17"/>
      <c r="C25" s="17" t="s">
        <v>99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49"/>
      <c r="V25" s="79" t="s">
        <v>84</v>
      </c>
      <c r="W25" s="76">
        <v>20</v>
      </c>
      <c r="X25" s="76" t="s">
        <v>56</v>
      </c>
      <c r="Y25" s="76"/>
      <c r="Z25" s="54" t="s">
        <v>86</v>
      </c>
      <c r="AA25" s="54"/>
      <c r="AB25" s="25"/>
      <c r="AC25" s="109"/>
      <c r="AD25" s="110"/>
      <c r="AE25" s="109"/>
      <c r="AF25" s="110"/>
      <c r="AG25" s="157" t="e">
        <f>ROUNDUP(+AC25/AE25,0)</f>
        <v>#DIV/0!</v>
      </c>
      <c r="AH25" s="158"/>
      <c r="AI25" s="137" t="e">
        <f>ROUNDUP(+AG25/$AJ$5,2)</f>
        <v>#DIV/0!</v>
      </c>
      <c r="AJ25" s="138"/>
    </row>
    <row r="26" spans="1:36" ht="24.75" customHeight="1" thickBot="1">
      <c r="A26" s="48"/>
      <c r="B26" s="17" t="s">
        <v>63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49"/>
      <c r="V26" s="99" t="s">
        <v>65</v>
      </c>
      <c r="W26" s="100"/>
      <c r="X26" s="100"/>
      <c r="Y26" s="100"/>
      <c r="Z26" s="100"/>
      <c r="AA26" s="100"/>
      <c r="AB26" s="75"/>
      <c r="AC26" s="141">
        <f>SUM(AC23:AD25)</f>
        <v>0</v>
      </c>
      <c r="AD26" s="142"/>
      <c r="AE26" s="141">
        <f>SUM(AE23:AF25)</f>
        <v>0</v>
      </c>
      <c r="AF26" s="142"/>
      <c r="AG26" s="141">
        <f>IF(ISERROR(ROUNDUP(AC26/AE26,0)),0,ROUNDUP(AC26/AE26,0))</f>
        <v>0</v>
      </c>
      <c r="AH26" s="142"/>
      <c r="AI26" s="135">
        <f>IF(ISERROR(ROUNDUP(AG26/$AJ$5,2)),0,ROUNDUP(AG26/$AJ$5,2))</f>
        <v>0</v>
      </c>
      <c r="AJ26" s="136"/>
    </row>
    <row r="27" spans="1:36" ht="24.75" customHeight="1">
      <c r="A27" s="48" t="s">
        <v>61</v>
      </c>
      <c r="B27" s="72"/>
      <c r="C27" s="72" t="s">
        <v>76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49"/>
      <c r="AJ27" s="22">
        <f>IF(AI26&gt;105%,"減算！","")</f>
      </c>
    </row>
    <row r="28" spans="1:36" ht="24.75" customHeight="1">
      <c r="A28" s="48"/>
      <c r="B28" s="17" t="s">
        <v>77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46"/>
      <c r="V28" s="46" t="s">
        <v>62</v>
      </c>
      <c r="W28" s="46" t="s">
        <v>81</v>
      </c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7"/>
    </row>
    <row r="29" spans="1:36" ht="24.75" customHeight="1">
      <c r="A29" s="50"/>
      <c r="B29" s="51" t="s">
        <v>79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 t="s">
        <v>82</v>
      </c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2"/>
    </row>
    <row r="30" spans="1:20" ht="24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</sheetData>
  <sheetProtection/>
  <mergeCells count="41">
    <mergeCell ref="A7:C8"/>
    <mergeCell ref="B11:B15"/>
    <mergeCell ref="AC19:AI19"/>
    <mergeCell ref="AI22:AJ22"/>
    <mergeCell ref="V22:AA22"/>
    <mergeCell ref="AC22:AD22"/>
    <mergeCell ref="AE22:AF22"/>
    <mergeCell ref="AF3:AJ3"/>
    <mergeCell ref="AF4:AJ4"/>
    <mergeCell ref="AH5:AI5"/>
    <mergeCell ref="AC25:AD25"/>
    <mergeCell ref="AE25:AF25"/>
    <mergeCell ref="AG25:AH25"/>
    <mergeCell ref="AC4:AE4"/>
    <mergeCell ref="AI25:AJ25"/>
    <mergeCell ref="AG22:AH22"/>
    <mergeCell ref="AC3:AE3"/>
    <mergeCell ref="U3:W3"/>
    <mergeCell ref="U4:W4"/>
    <mergeCell ref="Y3:AA3"/>
    <mergeCell ref="Q3:S3"/>
    <mergeCell ref="X5:Y5"/>
    <mergeCell ref="Q4:S4"/>
    <mergeCell ref="AJ7:AJ8"/>
    <mergeCell ref="AI26:AJ26"/>
    <mergeCell ref="AI23:AJ23"/>
    <mergeCell ref="V26:AA26"/>
    <mergeCell ref="AC23:AD23"/>
    <mergeCell ref="AE23:AF23"/>
    <mergeCell ref="AG23:AH23"/>
    <mergeCell ref="AC26:AD26"/>
    <mergeCell ref="AE26:AF26"/>
    <mergeCell ref="AG26:AH26"/>
    <mergeCell ref="N3:P3"/>
    <mergeCell ref="K3:M3"/>
    <mergeCell ref="AC20:AI20"/>
    <mergeCell ref="AI24:AJ24"/>
    <mergeCell ref="Y4:AA4"/>
    <mergeCell ref="AC24:AD24"/>
    <mergeCell ref="AE24:AF24"/>
    <mergeCell ref="AG24:AH24"/>
  </mergeCells>
  <dataValidations count="7">
    <dataValidation type="whole" allowBlank="1" showInputMessage="1" showErrorMessage="1" imeMode="off" sqref="E11:AI14">
      <formula1>0</formula1>
      <formula2>999</formula2>
    </dataValidation>
    <dataValidation showInputMessage="1" showErrorMessage="1" sqref="T3:T4 X3:X4 AB3:AB4"/>
    <dataValidation allowBlank="1" showInputMessage="1" showErrorMessage="1" imeMode="off" sqref="AF3:AJ3"/>
    <dataValidation type="list" allowBlank="1" showInputMessage="1" showErrorMessage="1" sqref="N3:P3">
      <formula1>$AN$3:$AN$8</formula1>
    </dataValidation>
    <dataValidation type="whole" allowBlank="1" showInputMessage="1" showErrorMessage="1" sqref="V1">
      <formula1>18</formula1>
      <formula2>21</formula2>
    </dataValidation>
    <dataValidation type="whole" allowBlank="1" showInputMessage="1" showErrorMessage="1" sqref="X1">
      <formula1>1</formula1>
      <formula2>12</formula2>
    </dataValidation>
    <dataValidation type="whole" allowBlank="1" showInputMessage="1" showErrorMessage="1" imeMode="off" sqref="E10:AI10">
      <formula1>0</formula1>
      <formula2>1000</formula2>
    </dataValidation>
  </dataValidations>
  <printOptions/>
  <pageMargins left="0.36" right="0.24" top="0.53" bottom="0.35" header="0.38" footer="0.28"/>
  <pageSetup horizontalDpi="600" verticalDpi="600" orientation="landscape" paperSize="9" scale="80" r:id="rId1"/>
  <headerFooter alignWithMargins="0">
    <oddHeader>&amp;R（様式５）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群馬県庁</cp:lastModifiedBy>
  <cp:lastPrinted>2008-02-18T12:16:07Z</cp:lastPrinted>
  <dcterms:created xsi:type="dcterms:W3CDTF">2006-04-06T17:13:53Z</dcterms:created>
  <dcterms:modified xsi:type="dcterms:W3CDTF">2008-05-15T02:20:35Z</dcterms:modified>
  <cp:category/>
  <cp:version/>
  <cp:contentType/>
  <cp:contentStatus/>
</cp:coreProperties>
</file>