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Y:\【担当別→事業別】\14工賃向上\R8\05_工賃（賃金）実績報告\01_【県→事業所】実績報告提出依頼\02_ＨＰ掲載用\"/>
    </mc:Choice>
  </mc:AlternateContent>
  <xr:revisionPtr revIDLastSave="0" documentId="13_ncr:1_{B42B7797-DEF8-4F55-ACF4-BFACF164A839}" xr6:coauthVersionLast="47" xr6:coauthVersionMax="47" xr10:uidLastSave="{00000000-0000-0000-0000-000000000000}"/>
  <workbookProtection workbookAlgorithmName="SHA-512" workbookHashValue="fgG5BQUL/khuTs/2U8eoBQG1i+wfLRzxn9Ujlwthx4EGJVNPRwh8U1JmTRxknugVK0uXNTxaDRl8J4w217IqiQ==" workbookSaltValue="G/lrd9aIaBNK9Lg5h1+VfA==" workbookSpinCount="100000" lockStructure="1"/>
  <bookViews>
    <workbookView xWindow="-110" yWindow="-110" windowWidth="19420" windowHeight="11500" xr2:uid="{00000000-000D-0000-FFFF-FFFF00000000}"/>
  </bookViews>
  <sheets>
    <sheet name="入力シート①" sheetId="5" r:id="rId1"/>
    <sheet name="入力シート②" sheetId="3" r:id="rId2"/>
    <sheet name="平均工賃（賃金）算出表" sheetId="6" r:id="rId3"/>
    <sheet name="県集計用※入力不可" sheetId="7" r:id="rId4"/>
    <sheet name="※非表示（リスト一覧）" sheetId="2" state="hidden" r:id="rId5"/>
    <sheet name="※非表示（事業所一覧）" sheetId="4" state="hidden" r:id="rId6"/>
  </sheets>
  <definedNames>
    <definedName name="_xlnm.Print_Area" localSheetId="0">入力シート①!$A$1:$CD$107</definedName>
    <definedName name="_xlnm.Print_Area" localSheetId="1">入力シート②!$A$1:$BL$105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 i="3" l="1"/>
  <c r="AY104" i="3"/>
  <c r="D105" i="3"/>
  <c r="C104" i="3"/>
  <c r="BA104" i="3"/>
  <c r="AY105" i="3" s="1"/>
  <c r="AW104" i="3"/>
  <c r="AS104" i="3"/>
  <c r="AO104" i="3"/>
  <c r="AU104" i="3"/>
  <c r="AQ104" i="3"/>
  <c r="AM104" i="3"/>
  <c r="AK104" i="3"/>
  <c r="AI104" i="3"/>
  <c r="AG104" i="3"/>
  <c r="AE104" i="3"/>
  <c r="AC104" i="3"/>
  <c r="AA104" i="3"/>
  <c r="Y104" i="3"/>
  <c r="W104" i="3"/>
  <c r="U104" i="3"/>
  <c r="S104" i="3"/>
  <c r="Q104" i="3"/>
  <c r="O104" i="3"/>
  <c r="K104" i="3"/>
  <c r="I104" i="3"/>
  <c r="G104" i="3"/>
  <c r="E104" i="3"/>
  <c r="BI38" i="5" a="1"/>
  <c r="BI38" i="5" s="1"/>
  <c r="AZ16" i="5" a="1"/>
  <c r="AZ16" i="5" s="1"/>
  <c r="AE16" i="5" a="1"/>
  <c r="AE16" i="5" s="1"/>
  <c r="J18" i="5" a="1"/>
  <c r="J18" i="5" s="1"/>
  <c r="J16" i="5" a="1"/>
  <c r="J16" i="5" s="1"/>
  <c r="BC104" i="3" l="1"/>
  <c r="BM4" i="3" l="1"/>
  <c r="Y3" i="7"/>
  <c r="I13" i="5"/>
  <c r="BQ3" i="7"/>
  <c r="BO3" i="7"/>
  <c r="BN3" i="7"/>
  <c r="BM3" i="7"/>
  <c r="BL3" i="7"/>
  <c r="BK3" i="7"/>
  <c r="BJ3" i="7"/>
  <c r="BI3" i="7"/>
  <c r="BH3" i="7"/>
  <c r="BG3" i="7"/>
  <c r="BF3" i="7"/>
  <c r="BE3" i="7"/>
  <c r="BD3" i="7"/>
  <c r="BC3" i="7"/>
  <c r="BB3" i="7"/>
  <c r="BA3" i="7"/>
  <c r="AZ3" i="7"/>
  <c r="AY3" i="7"/>
  <c r="AX3" i="7"/>
  <c r="AW3" i="7"/>
  <c r="AV3" i="7"/>
  <c r="AU3" i="7"/>
  <c r="AT3" i="7"/>
  <c r="AS3" i="7"/>
  <c r="AR3" i="7"/>
  <c r="AQ3" i="7"/>
  <c r="AP3" i="7"/>
  <c r="X3" i="7"/>
  <c r="AO3" i="7"/>
  <c r="AN3" i="7"/>
  <c r="AM3" i="7"/>
  <c r="AL3" i="7"/>
  <c r="AK3" i="7"/>
  <c r="AJ3" i="7"/>
  <c r="AI3" i="7"/>
  <c r="AH3" i="7"/>
  <c r="AG3" i="7"/>
  <c r="AF3" i="7"/>
  <c r="AE3" i="7"/>
  <c r="AD3" i="7"/>
  <c r="AC3" i="7"/>
  <c r="AB3" i="7"/>
  <c r="AA3" i="7"/>
  <c r="Z3" i="7"/>
  <c r="Q3" i="7"/>
  <c r="N3" i="7"/>
  <c r="BU29" i="5"/>
  <c r="P3" i="7" s="1"/>
  <c r="BU28" i="5"/>
  <c r="O3" i="7" s="1"/>
  <c r="BB30" i="5"/>
  <c r="R3" i="7" s="1"/>
  <c r="L3" i="7"/>
  <c r="K3" i="7"/>
  <c r="J3" i="7"/>
  <c r="I3" i="7"/>
  <c r="H3" i="7"/>
  <c r="S3" i="7"/>
  <c r="D3" i="7"/>
  <c r="G3" i="7"/>
  <c r="E3" i="7"/>
  <c r="F3" i="7"/>
  <c r="B3" i="7"/>
  <c r="A3" i="7"/>
  <c r="C3" i="7"/>
  <c r="H89" i="5"/>
  <c r="D4" i="3"/>
  <c r="AV4" i="3"/>
  <c r="AX103" i="3"/>
  <c r="AV103" i="3"/>
  <c r="AX102" i="3"/>
  <c r="AV102" i="3"/>
  <c r="AX101" i="3"/>
  <c r="AV101" i="3"/>
  <c r="AX100" i="3"/>
  <c r="AV100" i="3"/>
  <c r="AX99" i="3"/>
  <c r="AV99" i="3"/>
  <c r="AX98" i="3"/>
  <c r="AV98" i="3"/>
  <c r="AX97" i="3"/>
  <c r="AV97" i="3"/>
  <c r="AX96" i="3"/>
  <c r="AV96" i="3"/>
  <c r="AX95" i="3"/>
  <c r="AV95" i="3"/>
  <c r="AX94" i="3"/>
  <c r="AV94" i="3"/>
  <c r="AX93" i="3"/>
  <c r="AV93" i="3"/>
  <c r="AX92" i="3"/>
  <c r="AV92" i="3"/>
  <c r="AX91" i="3"/>
  <c r="AV91" i="3"/>
  <c r="AX90" i="3"/>
  <c r="AV90" i="3"/>
  <c r="AX89" i="3"/>
  <c r="AV89" i="3"/>
  <c r="AX88" i="3"/>
  <c r="AV88" i="3"/>
  <c r="AX87" i="3"/>
  <c r="AV87" i="3"/>
  <c r="AX86" i="3"/>
  <c r="AV86" i="3"/>
  <c r="AX85" i="3"/>
  <c r="AV85" i="3"/>
  <c r="AX84" i="3"/>
  <c r="AV84" i="3"/>
  <c r="AX83" i="3"/>
  <c r="AV83" i="3"/>
  <c r="AX82" i="3"/>
  <c r="AV82" i="3"/>
  <c r="AX81" i="3"/>
  <c r="AV81" i="3"/>
  <c r="AX80" i="3"/>
  <c r="AV80" i="3"/>
  <c r="AX79" i="3"/>
  <c r="AV79" i="3"/>
  <c r="AX78" i="3"/>
  <c r="AV78" i="3"/>
  <c r="AX77" i="3"/>
  <c r="AV77" i="3"/>
  <c r="AX76" i="3"/>
  <c r="AV76" i="3"/>
  <c r="AX75" i="3"/>
  <c r="AV75" i="3"/>
  <c r="AX74" i="3"/>
  <c r="AV74" i="3"/>
  <c r="AX73" i="3"/>
  <c r="AV73" i="3"/>
  <c r="AX72" i="3"/>
  <c r="AV72" i="3"/>
  <c r="AX71" i="3"/>
  <c r="AV71" i="3"/>
  <c r="AX70" i="3"/>
  <c r="AV70" i="3"/>
  <c r="AX69" i="3"/>
  <c r="AV69" i="3"/>
  <c r="AX68" i="3"/>
  <c r="AV68" i="3"/>
  <c r="AX67" i="3"/>
  <c r="AV67" i="3"/>
  <c r="AX66" i="3"/>
  <c r="AV66" i="3"/>
  <c r="AX65" i="3"/>
  <c r="AV65" i="3"/>
  <c r="AX64" i="3"/>
  <c r="AV64" i="3"/>
  <c r="AX63" i="3"/>
  <c r="AV63" i="3"/>
  <c r="AX62" i="3"/>
  <c r="AV62" i="3"/>
  <c r="AX61" i="3"/>
  <c r="AV61" i="3"/>
  <c r="AX60" i="3"/>
  <c r="AV60" i="3"/>
  <c r="AX59" i="3"/>
  <c r="AV59" i="3"/>
  <c r="AX58" i="3"/>
  <c r="AV58" i="3"/>
  <c r="AX57" i="3"/>
  <c r="AV57" i="3"/>
  <c r="AX56" i="3"/>
  <c r="AV56" i="3"/>
  <c r="AX55" i="3"/>
  <c r="AV55" i="3"/>
  <c r="AX54" i="3"/>
  <c r="AV54" i="3"/>
  <c r="AX53" i="3"/>
  <c r="AV53" i="3"/>
  <c r="AX52" i="3"/>
  <c r="AV52" i="3"/>
  <c r="AX51" i="3"/>
  <c r="AV51" i="3"/>
  <c r="AX50" i="3"/>
  <c r="AV50" i="3"/>
  <c r="AX49" i="3"/>
  <c r="AV49" i="3"/>
  <c r="AX48" i="3"/>
  <c r="AV48" i="3"/>
  <c r="AX47" i="3"/>
  <c r="AV47" i="3"/>
  <c r="AX46" i="3"/>
  <c r="AV46" i="3"/>
  <c r="AX45" i="3"/>
  <c r="AV45" i="3"/>
  <c r="AX44" i="3"/>
  <c r="AV44" i="3"/>
  <c r="AX43" i="3"/>
  <c r="AV43" i="3"/>
  <c r="AX42" i="3"/>
  <c r="AV42" i="3"/>
  <c r="AX41" i="3"/>
  <c r="AV41" i="3"/>
  <c r="AX40" i="3"/>
  <c r="AV40" i="3"/>
  <c r="AX39" i="3"/>
  <c r="AV39" i="3"/>
  <c r="AX38" i="3"/>
  <c r="AV38" i="3"/>
  <c r="AX37" i="3"/>
  <c r="AV37" i="3"/>
  <c r="AX36" i="3"/>
  <c r="AV36" i="3"/>
  <c r="AX35" i="3"/>
  <c r="AV35" i="3"/>
  <c r="AX34" i="3"/>
  <c r="AV34" i="3"/>
  <c r="AX33" i="3"/>
  <c r="AV33" i="3"/>
  <c r="AX32" i="3"/>
  <c r="AV32" i="3"/>
  <c r="AX31" i="3"/>
  <c r="AV31" i="3"/>
  <c r="AX30" i="3"/>
  <c r="AV30" i="3"/>
  <c r="AX29" i="3"/>
  <c r="AV29" i="3"/>
  <c r="AX28" i="3"/>
  <c r="AV28" i="3"/>
  <c r="AX27" i="3"/>
  <c r="AV27" i="3"/>
  <c r="AX26" i="3"/>
  <c r="AV26" i="3"/>
  <c r="AX25" i="3"/>
  <c r="AV25" i="3"/>
  <c r="AX24" i="3"/>
  <c r="AV24" i="3"/>
  <c r="AX23" i="3"/>
  <c r="AV23" i="3"/>
  <c r="AX22" i="3"/>
  <c r="AV22" i="3"/>
  <c r="AX21" i="3"/>
  <c r="AV21" i="3"/>
  <c r="AX20" i="3"/>
  <c r="AV20" i="3"/>
  <c r="AX19" i="3"/>
  <c r="AV19" i="3"/>
  <c r="AX18" i="3"/>
  <c r="AV18" i="3"/>
  <c r="AX17" i="3"/>
  <c r="AV17" i="3"/>
  <c r="AX16" i="3"/>
  <c r="AV16" i="3"/>
  <c r="AX15" i="3"/>
  <c r="AV15" i="3"/>
  <c r="AX14" i="3"/>
  <c r="AV14" i="3"/>
  <c r="AX13" i="3"/>
  <c r="AV13" i="3"/>
  <c r="AX12" i="3"/>
  <c r="AV12" i="3"/>
  <c r="AX11" i="3"/>
  <c r="AV11" i="3"/>
  <c r="AX10" i="3"/>
  <c r="AV10" i="3"/>
  <c r="AX9" i="3"/>
  <c r="AV9" i="3"/>
  <c r="AX8" i="3"/>
  <c r="AV8" i="3"/>
  <c r="AX7" i="3"/>
  <c r="AV7" i="3"/>
  <c r="AX6" i="3"/>
  <c r="AV6" i="3"/>
  <c r="AX5" i="3"/>
  <c r="AV5" i="3"/>
  <c r="AX4" i="3"/>
  <c r="AT103" i="3"/>
  <c r="AR103" i="3"/>
  <c r="AT102" i="3"/>
  <c r="AR102" i="3"/>
  <c r="AT101" i="3"/>
  <c r="AR101" i="3"/>
  <c r="AT100" i="3"/>
  <c r="AR100" i="3"/>
  <c r="AT99" i="3"/>
  <c r="AR99" i="3"/>
  <c r="AT98" i="3"/>
  <c r="AR98" i="3"/>
  <c r="AT97" i="3"/>
  <c r="AR97" i="3"/>
  <c r="AT96" i="3"/>
  <c r="AR96" i="3"/>
  <c r="AT95" i="3"/>
  <c r="AR95" i="3"/>
  <c r="AT94" i="3"/>
  <c r="AR94" i="3"/>
  <c r="AT93" i="3"/>
  <c r="AR93" i="3"/>
  <c r="AT92" i="3"/>
  <c r="AR92" i="3"/>
  <c r="AT91" i="3"/>
  <c r="AR91" i="3"/>
  <c r="AT90" i="3"/>
  <c r="AR90" i="3"/>
  <c r="AT89" i="3"/>
  <c r="AR89" i="3"/>
  <c r="AT88" i="3"/>
  <c r="AR88" i="3"/>
  <c r="AT87" i="3"/>
  <c r="AR87" i="3"/>
  <c r="AT86" i="3"/>
  <c r="AR86" i="3"/>
  <c r="AT85" i="3"/>
  <c r="AR85" i="3"/>
  <c r="AT84" i="3"/>
  <c r="AR84" i="3"/>
  <c r="AT83" i="3"/>
  <c r="AR83" i="3"/>
  <c r="AT82" i="3"/>
  <c r="AR82" i="3"/>
  <c r="AT81" i="3"/>
  <c r="AR81" i="3"/>
  <c r="AT80" i="3"/>
  <c r="AR80" i="3"/>
  <c r="AT79" i="3"/>
  <c r="AR79" i="3"/>
  <c r="AT78" i="3"/>
  <c r="AR78" i="3"/>
  <c r="AT77" i="3"/>
  <c r="AR77" i="3"/>
  <c r="AT76" i="3"/>
  <c r="AR76" i="3"/>
  <c r="AT75" i="3"/>
  <c r="AR75" i="3"/>
  <c r="AT74" i="3"/>
  <c r="AR74" i="3"/>
  <c r="AT73" i="3"/>
  <c r="AR73" i="3"/>
  <c r="AT72" i="3"/>
  <c r="AR72" i="3"/>
  <c r="AT71" i="3"/>
  <c r="AR71" i="3"/>
  <c r="AT70" i="3"/>
  <c r="AR70" i="3"/>
  <c r="AT69" i="3"/>
  <c r="AR69" i="3"/>
  <c r="AT68" i="3"/>
  <c r="AR68" i="3"/>
  <c r="AT67" i="3"/>
  <c r="AR67" i="3"/>
  <c r="AT66" i="3"/>
  <c r="AR66" i="3"/>
  <c r="AT65" i="3"/>
  <c r="AR65" i="3"/>
  <c r="AT64" i="3"/>
  <c r="AR64" i="3"/>
  <c r="AT63" i="3"/>
  <c r="AR63" i="3"/>
  <c r="AT62" i="3"/>
  <c r="AR62" i="3"/>
  <c r="AT61" i="3"/>
  <c r="AR61" i="3"/>
  <c r="AT60" i="3"/>
  <c r="AR60" i="3"/>
  <c r="AT59" i="3"/>
  <c r="AR59" i="3"/>
  <c r="AT58" i="3"/>
  <c r="AR58" i="3"/>
  <c r="AT57" i="3"/>
  <c r="AR57" i="3"/>
  <c r="AT56" i="3"/>
  <c r="AR56" i="3"/>
  <c r="AT55" i="3"/>
  <c r="AR55" i="3"/>
  <c r="AT54" i="3"/>
  <c r="AR54" i="3"/>
  <c r="AT53" i="3"/>
  <c r="AR53" i="3"/>
  <c r="AT52" i="3"/>
  <c r="AR52" i="3"/>
  <c r="AT51" i="3"/>
  <c r="AR51" i="3"/>
  <c r="AT50" i="3"/>
  <c r="AR50" i="3"/>
  <c r="AT49" i="3"/>
  <c r="AR49" i="3"/>
  <c r="AT48" i="3"/>
  <c r="AR48" i="3"/>
  <c r="AT47" i="3"/>
  <c r="AR47" i="3"/>
  <c r="AT46" i="3"/>
  <c r="AR46" i="3"/>
  <c r="AT45" i="3"/>
  <c r="AR45" i="3"/>
  <c r="AT44" i="3"/>
  <c r="AR44" i="3"/>
  <c r="AT43" i="3"/>
  <c r="AR43" i="3"/>
  <c r="AT42" i="3"/>
  <c r="AR42" i="3"/>
  <c r="AT41" i="3"/>
  <c r="AR41" i="3"/>
  <c r="AT40" i="3"/>
  <c r="AR40" i="3"/>
  <c r="AT39" i="3"/>
  <c r="AR39" i="3"/>
  <c r="AT38" i="3"/>
  <c r="AR38" i="3"/>
  <c r="AT37" i="3"/>
  <c r="AR37" i="3"/>
  <c r="AT36" i="3"/>
  <c r="AR36" i="3"/>
  <c r="AT35" i="3"/>
  <c r="AR35" i="3"/>
  <c r="AT34" i="3"/>
  <c r="AR34" i="3"/>
  <c r="AT33" i="3"/>
  <c r="AR33" i="3"/>
  <c r="AT32" i="3"/>
  <c r="AR32" i="3"/>
  <c r="AT31" i="3"/>
  <c r="AR31" i="3"/>
  <c r="AT30" i="3"/>
  <c r="AR30" i="3"/>
  <c r="AT29" i="3"/>
  <c r="AR29" i="3"/>
  <c r="AT28" i="3"/>
  <c r="AR28" i="3"/>
  <c r="AT27" i="3"/>
  <c r="AR27" i="3"/>
  <c r="AT26" i="3"/>
  <c r="AR26" i="3"/>
  <c r="AT25" i="3"/>
  <c r="AR25" i="3"/>
  <c r="AT24" i="3"/>
  <c r="AR24" i="3"/>
  <c r="AT23" i="3"/>
  <c r="AR23" i="3"/>
  <c r="AT22" i="3"/>
  <c r="AR22" i="3"/>
  <c r="AT21" i="3"/>
  <c r="AR21" i="3"/>
  <c r="AT20" i="3"/>
  <c r="AR20" i="3"/>
  <c r="AT19" i="3"/>
  <c r="AR19" i="3"/>
  <c r="AT18" i="3"/>
  <c r="AR18" i="3"/>
  <c r="AT17" i="3"/>
  <c r="AR17" i="3"/>
  <c r="AT16" i="3"/>
  <c r="AR16" i="3"/>
  <c r="AT15" i="3"/>
  <c r="AR15" i="3"/>
  <c r="AT14" i="3"/>
  <c r="AR14" i="3"/>
  <c r="AT13" i="3"/>
  <c r="AR13" i="3"/>
  <c r="AT12" i="3"/>
  <c r="AR12" i="3"/>
  <c r="AT11" i="3"/>
  <c r="AR11" i="3"/>
  <c r="AT10" i="3"/>
  <c r="AR10" i="3"/>
  <c r="AT9" i="3"/>
  <c r="AR9" i="3"/>
  <c r="AT8" i="3"/>
  <c r="AR8" i="3"/>
  <c r="AT7" i="3"/>
  <c r="AR7" i="3"/>
  <c r="AT6" i="3"/>
  <c r="AR6" i="3"/>
  <c r="AT5" i="3"/>
  <c r="AR5" i="3"/>
  <c r="AT4" i="3"/>
  <c r="AR4" i="3"/>
  <c r="AP103" i="3"/>
  <c r="AN103" i="3"/>
  <c r="AP102" i="3"/>
  <c r="AN102" i="3"/>
  <c r="AP101" i="3"/>
  <c r="AN101" i="3"/>
  <c r="AP100" i="3"/>
  <c r="AN100" i="3"/>
  <c r="AP99" i="3"/>
  <c r="AN99" i="3"/>
  <c r="AP98" i="3"/>
  <c r="AN98" i="3"/>
  <c r="AP97" i="3"/>
  <c r="AN97" i="3"/>
  <c r="AP96" i="3"/>
  <c r="AN96" i="3"/>
  <c r="AP95" i="3"/>
  <c r="AN95" i="3"/>
  <c r="AP94" i="3"/>
  <c r="AN94" i="3"/>
  <c r="AP93" i="3"/>
  <c r="AN93" i="3"/>
  <c r="AP92" i="3"/>
  <c r="AN92" i="3"/>
  <c r="AP91" i="3"/>
  <c r="AN91" i="3"/>
  <c r="AP90" i="3"/>
  <c r="AN90" i="3"/>
  <c r="AP89" i="3"/>
  <c r="AN89" i="3"/>
  <c r="AP88" i="3"/>
  <c r="AN88" i="3"/>
  <c r="AP87" i="3"/>
  <c r="AN87" i="3"/>
  <c r="AP86" i="3"/>
  <c r="AN86" i="3"/>
  <c r="AP85" i="3"/>
  <c r="AN85" i="3"/>
  <c r="AP84" i="3"/>
  <c r="AN84" i="3"/>
  <c r="AP83" i="3"/>
  <c r="AN83" i="3"/>
  <c r="AP82" i="3"/>
  <c r="AN82" i="3"/>
  <c r="AP81" i="3"/>
  <c r="AN81" i="3"/>
  <c r="AP80" i="3"/>
  <c r="AN80" i="3"/>
  <c r="AP79" i="3"/>
  <c r="AN79" i="3"/>
  <c r="AP78" i="3"/>
  <c r="AN78" i="3"/>
  <c r="AP77" i="3"/>
  <c r="AN77" i="3"/>
  <c r="AP76" i="3"/>
  <c r="AN76" i="3"/>
  <c r="AP75" i="3"/>
  <c r="AN75" i="3"/>
  <c r="AP74" i="3"/>
  <c r="AN74" i="3"/>
  <c r="AP73" i="3"/>
  <c r="AN73" i="3"/>
  <c r="AP72" i="3"/>
  <c r="AN72" i="3"/>
  <c r="AP71" i="3"/>
  <c r="AN71" i="3"/>
  <c r="AP70" i="3"/>
  <c r="AN70" i="3"/>
  <c r="AP69" i="3"/>
  <c r="AN69" i="3"/>
  <c r="AP68" i="3"/>
  <c r="AN68" i="3"/>
  <c r="AP67" i="3"/>
  <c r="AN67" i="3"/>
  <c r="AP66" i="3"/>
  <c r="AN66" i="3"/>
  <c r="AP65" i="3"/>
  <c r="AN65" i="3"/>
  <c r="AP64" i="3"/>
  <c r="AN64" i="3"/>
  <c r="AP63" i="3"/>
  <c r="AN63" i="3"/>
  <c r="AP62" i="3"/>
  <c r="AN62" i="3"/>
  <c r="AP61" i="3"/>
  <c r="AN61" i="3"/>
  <c r="AP60" i="3"/>
  <c r="AN60" i="3"/>
  <c r="AP59" i="3"/>
  <c r="AN59" i="3"/>
  <c r="AP58" i="3"/>
  <c r="AN58" i="3"/>
  <c r="AP57" i="3"/>
  <c r="AN57" i="3"/>
  <c r="AP56" i="3"/>
  <c r="AN56" i="3"/>
  <c r="AP55" i="3"/>
  <c r="AN55" i="3"/>
  <c r="AP54" i="3"/>
  <c r="AN54" i="3"/>
  <c r="AP53" i="3"/>
  <c r="AN53" i="3"/>
  <c r="AP52" i="3"/>
  <c r="AN52" i="3"/>
  <c r="AP51" i="3"/>
  <c r="AN51" i="3"/>
  <c r="AP50" i="3"/>
  <c r="AN50" i="3"/>
  <c r="AP49" i="3"/>
  <c r="AN49" i="3"/>
  <c r="AP48" i="3"/>
  <c r="AN48" i="3"/>
  <c r="AP47" i="3"/>
  <c r="AN47" i="3"/>
  <c r="AP46" i="3"/>
  <c r="AN46" i="3"/>
  <c r="AP45" i="3"/>
  <c r="AN45" i="3"/>
  <c r="AP44" i="3"/>
  <c r="AN44" i="3"/>
  <c r="AP43" i="3"/>
  <c r="AN43" i="3"/>
  <c r="AP42" i="3"/>
  <c r="AN42" i="3"/>
  <c r="AP41" i="3"/>
  <c r="AN41" i="3"/>
  <c r="AP40" i="3"/>
  <c r="AN40" i="3"/>
  <c r="AP39" i="3"/>
  <c r="AN39" i="3"/>
  <c r="AP38" i="3"/>
  <c r="AN38" i="3"/>
  <c r="AP37" i="3"/>
  <c r="AN37" i="3"/>
  <c r="AP36" i="3"/>
  <c r="AN36" i="3"/>
  <c r="AP35" i="3"/>
  <c r="AN35" i="3"/>
  <c r="AP34" i="3"/>
  <c r="AN34" i="3"/>
  <c r="AP33" i="3"/>
  <c r="AN33" i="3"/>
  <c r="AP32" i="3"/>
  <c r="AN32" i="3"/>
  <c r="AP31" i="3"/>
  <c r="AN31" i="3"/>
  <c r="AP30" i="3"/>
  <c r="AN30" i="3"/>
  <c r="AP29" i="3"/>
  <c r="AN29" i="3"/>
  <c r="AP28" i="3"/>
  <c r="AN28" i="3"/>
  <c r="AP27" i="3"/>
  <c r="AN27" i="3"/>
  <c r="AP26" i="3"/>
  <c r="AN26" i="3"/>
  <c r="AP25" i="3"/>
  <c r="AN25" i="3"/>
  <c r="AP24" i="3"/>
  <c r="AN24" i="3"/>
  <c r="AP23" i="3"/>
  <c r="AN23" i="3"/>
  <c r="AP22" i="3"/>
  <c r="AN22" i="3"/>
  <c r="AP21" i="3"/>
  <c r="AN21" i="3"/>
  <c r="AP20" i="3"/>
  <c r="AN20" i="3"/>
  <c r="AP19" i="3"/>
  <c r="AN19" i="3"/>
  <c r="AP18" i="3"/>
  <c r="AN18" i="3"/>
  <c r="AP17" i="3"/>
  <c r="AN17" i="3"/>
  <c r="AP16" i="3"/>
  <c r="AN16" i="3"/>
  <c r="AP15" i="3"/>
  <c r="AN15" i="3"/>
  <c r="AP14" i="3"/>
  <c r="AN14" i="3"/>
  <c r="AP13" i="3"/>
  <c r="AN13" i="3"/>
  <c r="AP12" i="3"/>
  <c r="AN12" i="3"/>
  <c r="AP11" i="3"/>
  <c r="AN11" i="3"/>
  <c r="AP10" i="3"/>
  <c r="AN10" i="3"/>
  <c r="AP9" i="3"/>
  <c r="AN9" i="3"/>
  <c r="AP8" i="3"/>
  <c r="AN8" i="3"/>
  <c r="AP7" i="3"/>
  <c r="AN7" i="3"/>
  <c r="AP6" i="3"/>
  <c r="AN6" i="3"/>
  <c r="AP5" i="3"/>
  <c r="AN5" i="3"/>
  <c r="AP4" i="3"/>
  <c r="AN4" i="3"/>
  <c r="AL103" i="3"/>
  <c r="AJ103" i="3"/>
  <c r="AL102" i="3"/>
  <c r="AJ102" i="3"/>
  <c r="AL101" i="3"/>
  <c r="AJ101" i="3"/>
  <c r="AL100" i="3"/>
  <c r="AJ100" i="3"/>
  <c r="AL99" i="3"/>
  <c r="AJ99" i="3"/>
  <c r="AL98" i="3"/>
  <c r="AJ98" i="3"/>
  <c r="AL97" i="3"/>
  <c r="AJ97" i="3"/>
  <c r="AL96" i="3"/>
  <c r="AJ96" i="3"/>
  <c r="AL95" i="3"/>
  <c r="AJ95" i="3"/>
  <c r="AL94" i="3"/>
  <c r="AJ94" i="3"/>
  <c r="AL93" i="3"/>
  <c r="AJ93" i="3"/>
  <c r="AL92" i="3"/>
  <c r="AJ92" i="3"/>
  <c r="AL91" i="3"/>
  <c r="AJ91" i="3"/>
  <c r="AL90" i="3"/>
  <c r="AJ90" i="3"/>
  <c r="AL89" i="3"/>
  <c r="AJ89" i="3"/>
  <c r="AL88" i="3"/>
  <c r="AJ88" i="3"/>
  <c r="AL87" i="3"/>
  <c r="AJ87" i="3"/>
  <c r="AL86" i="3"/>
  <c r="AJ86" i="3"/>
  <c r="AL85" i="3"/>
  <c r="AJ85" i="3"/>
  <c r="AL84" i="3"/>
  <c r="AJ84" i="3"/>
  <c r="AL83" i="3"/>
  <c r="AJ83" i="3"/>
  <c r="AL82" i="3"/>
  <c r="AJ82" i="3"/>
  <c r="AL81" i="3"/>
  <c r="AJ81" i="3"/>
  <c r="AL80" i="3"/>
  <c r="AJ80" i="3"/>
  <c r="AL79" i="3"/>
  <c r="AJ79" i="3"/>
  <c r="AL78" i="3"/>
  <c r="AJ78" i="3"/>
  <c r="AL77" i="3"/>
  <c r="AJ77" i="3"/>
  <c r="AL76" i="3"/>
  <c r="AJ76" i="3"/>
  <c r="AL75" i="3"/>
  <c r="AJ75" i="3"/>
  <c r="AL74" i="3"/>
  <c r="AJ74" i="3"/>
  <c r="AL73" i="3"/>
  <c r="AJ73" i="3"/>
  <c r="AL72" i="3"/>
  <c r="AJ72" i="3"/>
  <c r="AL71" i="3"/>
  <c r="AJ71" i="3"/>
  <c r="AL70" i="3"/>
  <c r="AJ70" i="3"/>
  <c r="AL69" i="3"/>
  <c r="AJ69" i="3"/>
  <c r="AL68" i="3"/>
  <c r="AJ68" i="3"/>
  <c r="AL67" i="3"/>
  <c r="AJ67" i="3"/>
  <c r="AL66" i="3"/>
  <c r="AJ66" i="3"/>
  <c r="AL65" i="3"/>
  <c r="AJ65" i="3"/>
  <c r="AL64" i="3"/>
  <c r="AJ64" i="3"/>
  <c r="AL63" i="3"/>
  <c r="AJ63" i="3"/>
  <c r="AL62" i="3"/>
  <c r="AJ62" i="3"/>
  <c r="AL61" i="3"/>
  <c r="AJ61" i="3"/>
  <c r="AL60" i="3"/>
  <c r="AJ60" i="3"/>
  <c r="AL59" i="3"/>
  <c r="AJ59" i="3"/>
  <c r="AL58" i="3"/>
  <c r="AJ58" i="3"/>
  <c r="AL57" i="3"/>
  <c r="AJ57" i="3"/>
  <c r="AL56" i="3"/>
  <c r="AJ56" i="3"/>
  <c r="AL55" i="3"/>
  <c r="AJ55" i="3"/>
  <c r="AL54" i="3"/>
  <c r="AJ54" i="3"/>
  <c r="AL53" i="3"/>
  <c r="AJ53" i="3"/>
  <c r="AL52" i="3"/>
  <c r="AJ52" i="3"/>
  <c r="AL51" i="3"/>
  <c r="AJ51" i="3"/>
  <c r="AL50" i="3"/>
  <c r="AJ50" i="3"/>
  <c r="AL49" i="3"/>
  <c r="AJ49" i="3"/>
  <c r="AL48" i="3"/>
  <c r="AJ48" i="3"/>
  <c r="AL47" i="3"/>
  <c r="AJ47" i="3"/>
  <c r="AL46" i="3"/>
  <c r="AJ46" i="3"/>
  <c r="AL45" i="3"/>
  <c r="AJ45" i="3"/>
  <c r="AL44" i="3"/>
  <c r="AJ44" i="3"/>
  <c r="AL43" i="3"/>
  <c r="AJ43" i="3"/>
  <c r="AL42" i="3"/>
  <c r="AJ42" i="3"/>
  <c r="AL41" i="3"/>
  <c r="AJ41" i="3"/>
  <c r="AL40" i="3"/>
  <c r="AJ40" i="3"/>
  <c r="AL39" i="3"/>
  <c r="AJ39" i="3"/>
  <c r="AL38" i="3"/>
  <c r="AJ38" i="3"/>
  <c r="AL37" i="3"/>
  <c r="AJ37" i="3"/>
  <c r="AL36" i="3"/>
  <c r="AJ36" i="3"/>
  <c r="AL35" i="3"/>
  <c r="AJ35" i="3"/>
  <c r="AL34" i="3"/>
  <c r="AJ34" i="3"/>
  <c r="AL33" i="3"/>
  <c r="AJ33" i="3"/>
  <c r="AL32" i="3"/>
  <c r="AJ32" i="3"/>
  <c r="AL31" i="3"/>
  <c r="AJ31" i="3"/>
  <c r="AL30" i="3"/>
  <c r="AJ30" i="3"/>
  <c r="AL29" i="3"/>
  <c r="AJ29" i="3"/>
  <c r="AL28" i="3"/>
  <c r="AJ28" i="3"/>
  <c r="AL27" i="3"/>
  <c r="AJ27" i="3"/>
  <c r="AL26" i="3"/>
  <c r="AJ26" i="3"/>
  <c r="AL25" i="3"/>
  <c r="AJ25" i="3"/>
  <c r="AL24" i="3"/>
  <c r="AJ24" i="3"/>
  <c r="AL23" i="3"/>
  <c r="AJ23" i="3"/>
  <c r="AL22" i="3"/>
  <c r="AJ22" i="3"/>
  <c r="AL21" i="3"/>
  <c r="AJ21" i="3"/>
  <c r="AL20" i="3"/>
  <c r="AJ20" i="3"/>
  <c r="AL19" i="3"/>
  <c r="AJ19" i="3"/>
  <c r="AL18" i="3"/>
  <c r="AJ18" i="3"/>
  <c r="AL17" i="3"/>
  <c r="AJ17" i="3"/>
  <c r="AL16" i="3"/>
  <c r="AJ16" i="3"/>
  <c r="AL15" i="3"/>
  <c r="AJ15" i="3"/>
  <c r="AL14" i="3"/>
  <c r="AJ14" i="3"/>
  <c r="AL13" i="3"/>
  <c r="AJ13" i="3"/>
  <c r="AL12" i="3"/>
  <c r="AJ12" i="3"/>
  <c r="AL11" i="3"/>
  <c r="AJ11" i="3"/>
  <c r="AL10" i="3"/>
  <c r="AJ10" i="3"/>
  <c r="AL9" i="3"/>
  <c r="AJ9" i="3"/>
  <c r="AL8" i="3"/>
  <c r="AJ8" i="3"/>
  <c r="AL7" i="3"/>
  <c r="AJ7" i="3"/>
  <c r="AL6" i="3"/>
  <c r="AJ6" i="3"/>
  <c r="AL5" i="3"/>
  <c r="AJ5" i="3"/>
  <c r="AL4" i="3"/>
  <c r="AJ4" i="3"/>
  <c r="AH103" i="3"/>
  <c r="AF103" i="3"/>
  <c r="AH102" i="3"/>
  <c r="AF102" i="3"/>
  <c r="AH101" i="3"/>
  <c r="AF101" i="3"/>
  <c r="AH100" i="3"/>
  <c r="AF100" i="3"/>
  <c r="AH99" i="3"/>
  <c r="AF99" i="3"/>
  <c r="AH98" i="3"/>
  <c r="AF98" i="3"/>
  <c r="AH97" i="3"/>
  <c r="AF97" i="3"/>
  <c r="AH96" i="3"/>
  <c r="AF96" i="3"/>
  <c r="AH95" i="3"/>
  <c r="AF95" i="3"/>
  <c r="AH94" i="3"/>
  <c r="AF94" i="3"/>
  <c r="AH93" i="3"/>
  <c r="AF93" i="3"/>
  <c r="AH92" i="3"/>
  <c r="AF92" i="3"/>
  <c r="AH91" i="3"/>
  <c r="AF91" i="3"/>
  <c r="AH90" i="3"/>
  <c r="AF90" i="3"/>
  <c r="AH89" i="3"/>
  <c r="AF89" i="3"/>
  <c r="AH88" i="3"/>
  <c r="AF88" i="3"/>
  <c r="AH87" i="3"/>
  <c r="AF87" i="3"/>
  <c r="AH86" i="3"/>
  <c r="AF86" i="3"/>
  <c r="AH85" i="3"/>
  <c r="AF85" i="3"/>
  <c r="AH84" i="3"/>
  <c r="AF84" i="3"/>
  <c r="AH83" i="3"/>
  <c r="AF83" i="3"/>
  <c r="AH82" i="3"/>
  <c r="AF82" i="3"/>
  <c r="AH81" i="3"/>
  <c r="AF81" i="3"/>
  <c r="AH80" i="3"/>
  <c r="AF80" i="3"/>
  <c r="AH79" i="3"/>
  <c r="AF79" i="3"/>
  <c r="AH78" i="3"/>
  <c r="AF78" i="3"/>
  <c r="AH77" i="3"/>
  <c r="AF77" i="3"/>
  <c r="AH76" i="3"/>
  <c r="AF76" i="3"/>
  <c r="AH75" i="3"/>
  <c r="AF75" i="3"/>
  <c r="AH74" i="3"/>
  <c r="AF74" i="3"/>
  <c r="AH73" i="3"/>
  <c r="AF73" i="3"/>
  <c r="AH72" i="3"/>
  <c r="AF72" i="3"/>
  <c r="AH71" i="3"/>
  <c r="AF71" i="3"/>
  <c r="AH70" i="3"/>
  <c r="AF70" i="3"/>
  <c r="AH69" i="3"/>
  <c r="AF69" i="3"/>
  <c r="AH68" i="3"/>
  <c r="AF68" i="3"/>
  <c r="AH67" i="3"/>
  <c r="AF67" i="3"/>
  <c r="AH66" i="3"/>
  <c r="AF66" i="3"/>
  <c r="AH65" i="3"/>
  <c r="AF65" i="3"/>
  <c r="AH64" i="3"/>
  <c r="AF64" i="3"/>
  <c r="AH63" i="3"/>
  <c r="AF63" i="3"/>
  <c r="AH62" i="3"/>
  <c r="AF62" i="3"/>
  <c r="AH61" i="3"/>
  <c r="AF61" i="3"/>
  <c r="AH60" i="3"/>
  <c r="AF60" i="3"/>
  <c r="AH59" i="3"/>
  <c r="AF59" i="3"/>
  <c r="AH58" i="3"/>
  <c r="AF58" i="3"/>
  <c r="AH57" i="3"/>
  <c r="AF57" i="3"/>
  <c r="AH56" i="3"/>
  <c r="AF56" i="3"/>
  <c r="AH55" i="3"/>
  <c r="AF55" i="3"/>
  <c r="AH54" i="3"/>
  <c r="AF54" i="3"/>
  <c r="AH53" i="3"/>
  <c r="AF53" i="3"/>
  <c r="AH52" i="3"/>
  <c r="AF52" i="3"/>
  <c r="AH51" i="3"/>
  <c r="AF51" i="3"/>
  <c r="AH50" i="3"/>
  <c r="AF50" i="3"/>
  <c r="AH49" i="3"/>
  <c r="AF49" i="3"/>
  <c r="AH48" i="3"/>
  <c r="AF48" i="3"/>
  <c r="AH47" i="3"/>
  <c r="AF47" i="3"/>
  <c r="AH46" i="3"/>
  <c r="AF46" i="3"/>
  <c r="AH45" i="3"/>
  <c r="AF45" i="3"/>
  <c r="AH44" i="3"/>
  <c r="AF44" i="3"/>
  <c r="AH43" i="3"/>
  <c r="AF43" i="3"/>
  <c r="AH42" i="3"/>
  <c r="AF42" i="3"/>
  <c r="AH41" i="3"/>
  <c r="AF41" i="3"/>
  <c r="AH40" i="3"/>
  <c r="AF40" i="3"/>
  <c r="AH39" i="3"/>
  <c r="AF39" i="3"/>
  <c r="AH38" i="3"/>
  <c r="AF38" i="3"/>
  <c r="AH37" i="3"/>
  <c r="AF37" i="3"/>
  <c r="AH36" i="3"/>
  <c r="AF36" i="3"/>
  <c r="AH35" i="3"/>
  <c r="AF35" i="3"/>
  <c r="AH34" i="3"/>
  <c r="AF34" i="3"/>
  <c r="AH33" i="3"/>
  <c r="AF33" i="3"/>
  <c r="AH32" i="3"/>
  <c r="AF32" i="3"/>
  <c r="AH31" i="3"/>
  <c r="AF31" i="3"/>
  <c r="AH30" i="3"/>
  <c r="AF30" i="3"/>
  <c r="AH29" i="3"/>
  <c r="AF29" i="3"/>
  <c r="AH28" i="3"/>
  <c r="AF28" i="3"/>
  <c r="AH27" i="3"/>
  <c r="AF27" i="3"/>
  <c r="AH26" i="3"/>
  <c r="AF26" i="3"/>
  <c r="AH25" i="3"/>
  <c r="AF25" i="3"/>
  <c r="AH24" i="3"/>
  <c r="AF24" i="3"/>
  <c r="AH23" i="3"/>
  <c r="AF23" i="3"/>
  <c r="AH22" i="3"/>
  <c r="AF22" i="3"/>
  <c r="AH21" i="3"/>
  <c r="AF21" i="3"/>
  <c r="AH20" i="3"/>
  <c r="AF20" i="3"/>
  <c r="AH19" i="3"/>
  <c r="AF19" i="3"/>
  <c r="AH18" i="3"/>
  <c r="AF18" i="3"/>
  <c r="AH17" i="3"/>
  <c r="AF17" i="3"/>
  <c r="AH16" i="3"/>
  <c r="AF16" i="3"/>
  <c r="AH15" i="3"/>
  <c r="AF15" i="3"/>
  <c r="AH14" i="3"/>
  <c r="AF14" i="3"/>
  <c r="AH13" i="3"/>
  <c r="AF13" i="3"/>
  <c r="AH12" i="3"/>
  <c r="AF12" i="3"/>
  <c r="AH11" i="3"/>
  <c r="AF11" i="3"/>
  <c r="AH10" i="3"/>
  <c r="AF10" i="3"/>
  <c r="AH9" i="3"/>
  <c r="AF9" i="3"/>
  <c r="AH8" i="3"/>
  <c r="AF8" i="3"/>
  <c r="AH7" i="3"/>
  <c r="AF7" i="3"/>
  <c r="AH6" i="3"/>
  <c r="AF6" i="3"/>
  <c r="AH5" i="3"/>
  <c r="AF5" i="3"/>
  <c r="AH4" i="3"/>
  <c r="AF4" i="3"/>
  <c r="AD103" i="3"/>
  <c r="AB103" i="3"/>
  <c r="AD102" i="3"/>
  <c r="AB102" i="3"/>
  <c r="AD101" i="3"/>
  <c r="AB101" i="3"/>
  <c r="AD100" i="3"/>
  <c r="AB100" i="3"/>
  <c r="AD99" i="3"/>
  <c r="AB99" i="3"/>
  <c r="AD98" i="3"/>
  <c r="AB98" i="3"/>
  <c r="AD97" i="3"/>
  <c r="AB97" i="3"/>
  <c r="AD96" i="3"/>
  <c r="AB96" i="3"/>
  <c r="AD95" i="3"/>
  <c r="AB95" i="3"/>
  <c r="AD94" i="3"/>
  <c r="AB94" i="3"/>
  <c r="AD93" i="3"/>
  <c r="AB93" i="3"/>
  <c r="AD92" i="3"/>
  <c r="AB92" i="3"/>
  <c r="AD91" i="3"/>
  <c r="AB91" i="3"/>
  <c r="AD90" i="3"/>
  <c r="AB90" i="3"/>
  <c r="AD89" i="3"/>
  <c r="AB89" i="3"/>
  <c r="AD88" i="3"/>
  <c r="AB88" i="3"/>
  <c r="AD87" i="3"/>
  <c r="AB87" i="3"/>
  <c r="AD86" i="3"/>
  <c r="AB86" i="3"/>
  <c r="AD85" i="3"/>
  <c r="AB85" i="3"/>
  <c r="AD84" i="3"/>
  <c r="AB84" i="3"/>
  <c r="AD83" i="3"/>
  <c r="AB83" i="3"/>
  <c r="AD82" i="3"/>
  <c r="AB82" i="3"/>
  <c r="AD81" i="3"/>
  <c r="AB81" i="3"/>
  <c r="AD80" i="3"/>
  <c r="AB80" i="3"/>
  <c r="AD79" i="3"/>
  <c r="AB79" i="3"/>
  <c r="AD78" i="3"/>
  <c r="AB78" i="3"/>
  <c r="AD77" i="3"/>
  <c r="AB77" i="3"/>
  <c r="AD76" i="3"/>
  <c r="AB76" i="3"/>
  <c r="AD75" i="3"/>
  <c r="AB75" i="3"/>
  <c r="AD74" i="3"/>
  <c r="AB74" i="3"/>
  <c r="AD73" i="3"/>
  <c r="AB73" i="3"/>
  <c r="AD72" i="3"/>
  <c r="AB72" i="3"/>
  <c r="AD71" i="3"/>
  <c r="AB71" i="3"/>
  <c r="AD70" i="3"/>
  <c r="AB70" i="3"/>
  <c r="AD69" i="3"/>
  <c r="AB69" i="3"/>
  <c r="AD68" i="3"/>
  <c r="AB68" i="3"/>
  <c r="AD67" i="3"/>
  <c r="AB67" i="3"/>
  <c r="AD66" i="3"/>
  <c r="AB66" i="3"/>
  <c r="AD65" i="3"/>
  <c r="AB65" i="3"/>
  <c r="AD64" i="3"/>
  <c r="AB64" i="3"/>
  <c r="AD63" i="3"/>
  <c r="AB63" i="3"/>
  <c r="AD62" i="3"/>
  <c r="AB62" i="3"/>
  <c r="AD61" i="3"/>
  <c r="AB61" i="3"/>
  <c r="AD60" i="3"/>
  <c r="AB60" i="3"/>
  <c r="AD59" i="3"/>
  <c r="AB59" i="3"/>
  <c r="AD58" i="3"/>
  <c r="AB58" i="3"/>
  <c r="AD57" i="3"/>
  <c r="AB57" i="3"/>
  <c r="AD56" i="3"/>
  <c r="AB56" i="3"/>
  <c r="AD55" i="3"/>
  <c r="AB55" i="3"/>
  <c r="AD54" i="3"/>
  <c r="AB54" i="3"/>
  <c r="AD53" i="3"/>
  <c r="AB53" i="3"/>
  <c r="AD52" i="3"/>
  <c r="AB52" i="3"/>
  <c r="AD51" i="3"/>
  <c r="AB51" i="3"/>
  <c r="AD50" i="3"/>
  <c r="AB50" i="3"/>
  <c r="AD49" i="3"/>
  <c r="AB49" i="3"/>
  <c r="AD48" i="3"/>
  <c r="AB48" i="3"/>
  <c r="AD47" i="3"/>
  <c r="AB47" i="3"/>
  <c r="AD46" i="3"/>
  <c r="AB46" i="3"/>
  <c r="AD45" i="3"/>
  <c r="AB45" i="3"/>
  <c r="AD44" i="3"/>
  <c r="AB44" i="3"/>
  <c r="AD43" i="3"/>
  <c r="AB43" i="3"/>
  <c r="AD42" i="3"/>
  <c r="AB42" i="3"/>
  <c r="AD41" i="3"/>
  <c r="AB41" i="3"/>
  <c r="AD40" i="3"/>
  <c r="AB40" i="3"/>
  <c r="AD39" i="3"/>
  <c r="AB39" i="3"/>
  <c r="AD38" i="3"/>
  <c r="AB38" i="3"/>
  <c r="AD37" i="3"/>
  <c r="AB37" i="3"/>
  <c r="AD36" i="3"/>
  <c r="AB36" i="3"/>
  <c r="AD35" i="3"/>
  <c r="AB35" i="3"/>
  <c r="AD34" i="3"/>
  <c r="AB34" i="3"/>
  <c r="AD33" i="3"/>
  <c r="AB33" i="3"/>
  <c r="AD32" i="3"/>
  <c r="AB32" i="3"/>
  <c r="AD31" i="3"/>
  <c r="AB31" i="3"/>
  <c r="AD30" i="3"/>
  <c r="AB30" i="3"/>
  <c r="AD29" i="3"/>
  <c r="AB29" i="3"/>
  <c r="AD28" i="3"/>
  <c r="AB28" i="3"/>
  <c r="AD27" i="3"/>
  <c r="AB27" i="3"/>
  <c r="AD26" i="3"/>
  <c r="AB26" i="3"/>
  <c r="AD25" i="3"/>
  <c r="AB25" i="3"/>
  <c r="AD24" i="3"/>
  <c r="AB24" i="3"/>
  <c r="AD23" i="3"/>
  <c r="AB23" i="3"/>
  <c r="AD22" i="3"/>
  <c r="AB22" i="3"/>
  <c r="AD21" i="3"/>
  <c r="AB21" i="3"/>
  <c r="AD20" i="3"/>
  <c r="AB20" i="3"/>
  <c r="AD19" i="3"/>
  <c r="AB19" i="3"/>
  <c r="AD18" i="3"/>
  <c r="AB18" i="3"/>
  <c r="AD17" i="3"/>
  <c r="AB17" i="3"/>
  <c r="AD16" i="3"/>
  <c r="AB16" i="3"/>
  <c r="AD15" i="3"/>
  <c r="AB15" i="3"/>
  <c r="AD14" i="3"/>
  <c r="AB14" i="3"/>
  <c r="AD13" i="3"/>
  <c r="AB13" i="3"/>
  <c r="AD12" i="3"/>
  <c r="AB12" i="3"/>
  <c r="AD11" i="3"/>
  <c r="AB11" i="3"/>
  <c r="AD10" i="3"/>
  <c r="AB10" i="3"/>
  <c r="AD9" i="3"/>
  <c r="AB9" i="3"/>
  <c r="AD8" i="3"/>
  <c r="AB8" i="3"/>
  <c r="AD7" i="3"/>
  <c r="AB7" i="3"/>
  <c r="AD6" i="3"/>
  <c r="AB6" i="3"/>
  <c r="AD5" i="3"/>
  <c r="AB5" i="3"/>
  <c r="AD4" i="3"/>
  <c r="AB4" i="3"/>
  <c r="Z103" i="3"/>
  <c r="X103" i="3"/>
  <c r="Z102" i="3"/>
  <c r="X102" i="3"/>
  <c r="Z101" i="3"/>
  <c r="X101" i="3"/>
  <c r="Z100" i="3"/>
  <c r="X100" i="3"/>
  <c r="Z99" i="3"/>
  <c r="X99" i="3"/>
  <c r="Z98" i="3"/>
  <c r="X98" i="3"/>
  <c r="Z97" i="3"/>
  <c r="X97" i="3"/>
  <c r="Z96" i="3"/>
  <c r="X96" i="3"/>
  <c r="Z95" i="3"/>
  <c r="X95" i="3"/>
  <c r="Z94" i="3"/>
  <c r="X94" i="3"/>
  <c r="Z93" i="3"/>
  <c r="X93" i="3"/>
  <c r="Z92" i="3"/>
  <c r="X92" i="3"/>
  <c r="Z91" i="3"/>
  <c r="X91" i="3"/>
  <c r="Z90" i="3"/>
  <c r="X90" i="3"/>
  <c r="Z89" i="3"/>
  <c r="X89" i="3"/>
  <c r="Z88" i="3"/>
  <c r="X88" i="3"/>
  <c r="Z87" i="3"/>
  <c r="X87" i="3"/>
  <c r="Z86" i="3"/>
  <c r="X86" i="3"/>
  <c r="Z85" i="3"/>
  <c r="X85" i="3"/>
  <c r="Z84" i="3"/>
  <c r="X84" i="3"/>
  <c r="Z83" i="3"/>
  <c r="X83" i="3"/>
  <c r="Z82" i="3"/>
  <c r="X82" i="3"/>
  <c r="Z81" i="3"/>
  <c r="X81" i="3"/>
  <c r="Z80" i="3"/>
  <c r="X80" i="3"/>
  <c r="Z79" i="3"/>
  <c r="X79" i="3"/>
  <c r="Z78" i="3"/>
  <c r="X78" i="3"/>
  <c r="Z77" i="3"/>
  <c r="X77" i="3"/>
  <c r="Z76" i="3"/>
  <c r="X76" i="3"/>
  <c r="Z75" i="3"/>
  <c r="X75" i="3"/>
  <c r="Z74" i="3"/>
  <c r="X74" i="3"/>
  <c r="Z73" i="3"/>
  <c r="X73" i="3"/>
  <c r="Z72" i="3"/>
  <c r="X72" i="3"/>
  <c r="Z71" i="3"/>
  <c r="X71" i="3"/>
  <c r="Z70" i="3"/>
  <c r="X70" i="3"/>
  <c r="Z69" i="3"/>
  <c r="X69" i="3"/>
  <c r="Z68" i="3"/>
  <c r="X68" i="3"/>
  <c r="Z67" i="3"/>
  <c r="X67" i="3"/>
  <c r="Z66" i="3"/>
  <c r="X66" i="3"/>
  <c r="Z65" i="3"/>
  <c r="X65" i="3"/>
  <c r="Z64" i="3"/>
  <c r="X64" i="3"/>
  <c r="Z63" i="3"/>
  <c r="X63" i="3"/>
  <c r="Z62" i="3"/>
  <c r="X62" i="3"/>
  <c r="Z61" i="3"/>
  <c r="X61" i="3"/>
  <c r="Z60" i="3"/>
  <c r="X60" i="3"/>
  <c r="Z59" i="3"/>
  <c r="X59" i="3"/>
  <c r="Z58" i="3"/>
  <c r="X58" i="3"/>
  <c r="Z57" i="3"/>
  <c r="X57" i="3"/>
  <c r="Z56" i="3"/>
  <c r="X56" i="3"/>
  <c r="Z55" i="3"/>
  <c r="X55" i="3"/>
  <c r="Z54" i="3"/>
  <c r="X54" i="3"/>
  <c r="Z53" i="3"/>
  <c r="X53" i="3"/>
  <c r="Z52" i="3"/>
  <c r="X52" i="3"/>
  <c r="Z51" i="3"/>
  <c r="X51" i="3"/>
  <c r="Z50" i="3"/>
  <c r="X50" i="3"/>
  <c r="Z49" i="3"/>
  <c r="X49" i="3"/>
  <c r="Z48" i="3"/>
  <c r="X48" i="3"/>
  <c r="Z47" i="3"/>
  <c r="X47" i="3"/>
  <c r="Z46" i="3"/>
  <c r="X46" i="3"/>
  <c r="Z45" i="3"/>
  <c r="X45" i="3"/>
  <c r="Z44" i="3"/>
  <c r="X44" i="3"/>
  <c r="Z43" i="3"/>
  <c r="X43" i="3"/>
  <c r="Z42" i="3"/>
  <c r="X42" i="3"/>
  <c r="Z41" i="3"/>
  <c r="X41" i="3"/>
  <c r="Z40" i="3"/>
  <c r="X40" i="3"/>
  <c r="Z39" i="3"/>
  <c r="X39" i="3"/>
  <c r="Z38" i="3"/>
  <c r="X38" i="3"/>
  <c r="Z37" i="3"/>
  <c r="X37" i="3"/>
  <c r="Z36" i="3"/>
  <c r="X36" i="3"/>
  <c r="Z35" i="3"/>
  <c r="X35" i="3"/>
  <c r="Z34" i="3"/>
  <c r="X34" i="3"/>
  <c r="Z33" i="3"/>
  <c r="X33" i="3"/>
  <c r="Z32" i="3"/>
  <c r="X32" i="3"/>
  <c r="Z31" i="3"/>
  <c r="X31" i="3"/>
  <c r="Z30" i="3"/>
  <c r="X30" i="3"/>
  <c r="Z29" i="3"/>
  <c r="X29" i="3"/>
  <c r="Z28" i="3"/>
  <c r="X28" i="3"/>
  <c r="Z27" i="3"/>
  <c r="X27" i="3"/>
  <c r="Z26" i="3"/>
  <c r="X26" i="3"/>
  <c r="Z25" i="3"/>
  <c r="X25" i="3"/>
  <c r="Z24" i="3"/>
  <c r="X24" i="3"/>
  <c r="Z23" i="3"/>
  <c r="X23" i="3"/>
  <c r="Z22" i="3"/>
  <c r="X22" i="3"/>
  <c r="Z21" i="3"/>
  <c r="X21" i="3"/>
  <c r="Z20" i="3"/>
  <c r="X20" i="3"/>
  <c r="Z19" i="3"/>
  <c r="X19" i="3"/>
  <c r="Z18" i="3"/>
  <c r="X18" i="3"/>
  <c r="Z17" i="3"/>
  <c r="X17" i="3"/>
  <c r="Z16" i="3"/>
  <c r="X16" i="3"/>
  <c r="Z15" i="3"/>
  <c r="X15" i="3"/>
  <c r="Z14" i="3"/>
  <c r="X14" i="3"/>
  <c r="Z13" i="3"/>
  <c r="X13" i="3"/>
  <c r="Z12" i="3"/>
  <c r="X12" i="3"/>
  <c r="Z11" i="3"/>
  <c r="X11" i="3"/>
  <c r="Z10" i="3"/>
  <c r="X10" i="3"/>
  <c r="Z9" i="3"/>
  <c r="X9" i="3"/>
  <c r="Z8" i="3"/>
  <c r="X8" i="3"/>
  <c r="Z7" i="3"/>
  <c r="X7" i="3"/>
  <c r="Z6" i="3"/>
  <c r="X6" i="3"/>
  <c r="Z5" i="3"/>
  <c r="X5" i="3"/>
  <c r="Z4" i="3"/>
  <c r="X4" i="3"/>
  <c r="V103" i="3"/>
  <c r="T103" i="3"/>
  <c r="V102" i="3"/>
  <c r="T102" i="3"/>
  <c r="V101" i="3"/>
  <c r="T101" i="3"/>
  <c r="V100" i="3"/>
  <c r="T100" i="3"/>
  <c r="V99" i="3"/>
  <c r="T99" i="3"/>
  <c r="V98" i="3"/>
  <c r="T98" i="3"/>
  <c r="V97" i="3"/>
  <c r="T97" i="3"/>
  <c r="V96" i="3"/>
  <c r="T96" i="3"/>
  <c r="V95" i="3"/>
  <c r="T95" i="3"/>
  <c r="V94" i="3"/>
  <c r="T94" i="3"/>
  <c r="V93" i="3"/>
  <c r="T93" i="3"/>
  <c r="V92" i="3"/>
  <c r="T92" i="3"/>
  <c r="V91" i="3"/>
  <c r="T91" i="3"/>
  <c r="V90" i="3"/>
  <c r="T90" i="3"/>
  <c r="V89" i="3"/>
  <c r="T89" i="3"/>
  <c r="V88" i="3"/>
  <c r="T88" i="3"/>
  <c r="V87" i="3"/>
  <c r="T87" i="3"/>
  <c r="V86" i="3"/>
  <c r="T86" i="3"/>
  <c r="V85" i="3"/>
  <c r="T85" i="3"/>
  <c r="V84" i="3"/>
  <c r="T84" i="3"/>
  <c r="V83" i="3"/>
  <c r="T83" i="3"/>
  <c r="V82" i="3"/>
  <c r="T82" i="3"/>
  <c r="V81" i="3"/>
  <c r="T81" i="3"/>
  <c r="V80" i="3"/>
  <c r="T80" i="3"/>
  <c r="V79" i="3"/>
  <c r="T79" i="3"/>
  <c r="V78" i="3"/>
  <c r="T78" i="3"/>
  <c r="V77" i="3"/>
  <c r="T77" i="3"/>
  <c r="V76" i="3"/>
  <c r="T76" i="3"/>
  <c r="V75" i="3"/>
  <c r="T75" i="3"/>
  <c r="V74" i="3"/>
  <c r="T74" i="3"/>
  <c r="V73" i="3"/>
  <c r="T73" i="3"/>
  <c r="V72" i="3"/>
  <c r="T72" i="3"/>
  <c r="V71" i="3"/>
  <c r="T71" i="3"/>
  <c r="V70" i="3"/>
  <c r="T70" i="3"/>
  <c r="V69" i="3"/>
  <c r="T69" i="3"/>
  <c r="V68" i="3"/>
  <c r="T68" i="3"/>
  <c r="V67" i="3"/>
  <c r="T67" i="3"/>
  <c r="V66" i="3"/>
  <c r="T66" i="3"/>
  <c r="V65" i="3"/>
  <c r="T65" i="3"/>
  <c r="V64" i="3"/>
  <c r="T64" i="3"/>
  <c r="V63" i="3"/>
  <c r="T63" i="3"/>
  <c r="V62" i="3"/>
  <c r="T62" i="3"/>
  <c r="V61" i="3"/>
  <c r="T61" i="3"/>
  <c r="V60" i="3"/>
  <c r="T60" i="3"/>
  <c r="V59" i="3"/>
  <c r="T59" i="3"/>
  <c r="V58" i="3"/>
  <c r="T58" i="3"/>
  <c r="V57" i="3"/>
  <c r="T57" i="3"/>
  <c r="V56" i="3"/>
  <c r="T56" i="3"/>
  <c r="V55" i="3"/>
  <c r="T55" i="3"/>
  <c r="V54" i="3"/>
  <c r="T54" i="3"/>
  <c r="V53" i="3"/>
  <c r="T53" i="3"/>
  <c r="V52" i="3"/>
  <c r="T52" i="3"/>
  <c r="V51" i="3"/>
  <c r="T51" i="3"/>
  <c r="V50" i="3"/>
  <c r="T50" i="3"/>
  <c r="V49" i="3"/>
  <c r="T49" i="3"/>
  <c r="V48" i="3"/>
  <c r="T48" i="3"/>
  <c r="V47" i="3"/>
  <c r="T47" i="3"/>
  <c r="V46" i="3"/>
  <c r="T46" i="3"/>
  <c r="V45" i="3"/>
  <c r="T45" i="3"/>
  <c r="V44" i="3"/>
  <c r="T44" i="3"/>
  <c r="V43" i="3"/>
  <c r="T43" i="3"/>
  <c r="V42" i="3"/>
  <c r="T42" i="3"/>
  <c r="V41" i="3"/>
  <c r="T41" i="3"/>
  <c r="V40" i="3"/>
  <c r="T40" i="3"/>
  <c r="V39" i="3"/>
  <c r="T39" i="3"/>
  <c r="V38" i="3"/>
  <c r="T38" i="3"/>
  <c r="V37" i="3"/>
  <c r="T37" i="3"/>
  <c r="V36" i="3"/>
  <c r="T36" i="3"/>
  <c r="V35" i="3"/>
  <c r="T35" i="3"/>
  <c r="V34" i="3"/>
  <c r="T34" i="3"/>
  <c r="V33" i="3"/>
  <c r="T33" i="3"/>
  <c r="V32" i="3"/>
  <c r="T32" i="3"/>
  <c r="V31" i="3"/>
  <c r="T31" i="3"/>
  <c r="V30" i="3"/>
  <c r="T30" i="3"/>
  <c r="V29" i="3"/>
  <c r="T29" i="3"/>
  <c r="V28" i="3"/>
  <c r="T28" i="3"/>
  <c r="V27" i="3"/>
  <c r="T27" i="3"/>
  <c r="V26" i="3"/>
  <c r="T26" i="3"/>
  <c r="V25" i="3"/>
  <c r="T25" i="3"/>
  <c r="V24" i="3"/>
  <c r="T24" i="3"/>
  <c r="V23" i="3"/>
  <c r="T23" i="3"/>
  <c r="V22" i="3"/>
  <c r="T22" i="3"/>
  <c r="V21" i="3"/>
  <c r="T21" i="3"/>
  <c r="V20" i="3"/>
  <c r="T20" i="3"/>
  <c r="V19" i="3"/>
  <c r="T19" i="3"/>
  <c r="V18" i="3"/>
  <c r="T18" i="3"/>
  <c r="V17" i="3"/>
  <c r="T17" i="3"/>
  <c r="V16" i="3"/>
  <c r="T16" i="3"/>
  <c r="V15" i="3"/>
  <c r="T15" i="3"/>
  <c r="V14" i="3"/>
  <c r="T14" i="3"/>
  <c r="V13" i="3"/>
  <c r="T13" i="3"/>
  <c r="V12" i="3"/>
  <c r="T12" i="3"/>
  <c r="V11" i="3"/>
  <c r="T11" i="3"/>
  <c r="V10" i="3"/>
  <c r="T10" i="3"/>
  <c r="V9" i="3"/>
  <c r="T9" i="3"/>
  <c r="V8" i="3"/>
  <c r="T8" i="3"/>
  <c r="V7" i="3"/>
  <c r="T7" i="3"/>
  <c r="V6" i="3"/>
  <c r="T6" i="3"/>
  <c r="V5" i="3"/>
  <c r="T5" i="3"/>
  <c r="V4" i="3"/>
  <c r="T4" i="3"/>
  <c r="R103" i="3"/>
  <c r="P103" i="3"/>
  <c r="R102" i="3"/>
  <c r="P102" i="3"/>
  <c r="R101" i="3"/>
  <c r="P101" i="3"/>
  <c r="R100" i="3"/>
  <c r="P100" i="3"/>
  <c r="R99" i="3"/>
  <c r="P99" i="3"/>
  <c r="R98" i="3"/>
  <c r="P98" i="3"/>
  <c r="R97" i="3"/>
  <c r="P97" i="3"/>
  <c r="R96" i="3"/>
  <c r="P96" i="3"/>
  <c r="R95" i="3"/>
  <c r="P95" i="3"/>
  <c r="R94" i="3"/>
  <c r="P94" i="3"/>
  <c r="R93" i="3"/>
  <c r="P93" i="3"/>
  <c r="R92" i="3"/>
  <c r="P92" i="3"/>
  <c r="R91" i="3"/>
  <c r="P91" i="3"/>
  <c r="R90" i="3"/>
  <c r="P90" i="3"/>
  <c r="R89" i="3"/>
  <c r="P89" i="3"/>
  <c r="R88" i="3"/>
  <c r="P88" i="3"/>
  <c r="R87" i="3"/>
  <c r="P87" i="3"/>
  <c r="R86" i="3"/>
  <c r="P86" i="3"/>
  <c r="R85" i="3"/>
  <c r="P85" i="3"/>
  <c r="R84" i="3"/>
  <c r="P84" i="3"/>
  <c r="R83" i="3"/>
  <c r="P83" i="3"/>
  <c r="R82" i="3"/>
  <c r="P82" i="3"/>
  <c r="R81" i="3"/>
  <c r="P81" i="3"/>
  <c r="R80" i="3"/>
  <c r="P80" i="3"/>
  <c r="R79" i="3"/>
  <c r="P79" i="3"/>
  <c r="R78" i="3"/>
  <c r="P78" i="3"/>
  <c r="R77" i="3"/>
  <c r="P77" i="3"/>
  <c r="R76" i="3"/>
  <c r="P76" i="3"/>
  <c r="R75" i="3"/>
  <c r="P75" i="3"/>
  <c r="R74" i="3"/>
  <c r="P74" i="3"/>
  <c r="R73" i="3"/>
  <c r="P73" i="3"/>
  <c r="R72" i="3"/>
  <c r="P72" i="3"/>
  <c r="R71" i="3"/>
  <c r="P71" i="3"/>
  <c r="R70" i="3"/>
  <c r="P70" i="3"/>
  <c r="R69" i="3"/>
  <c r="P69" i="3"/>
  <c r="R68" i="3"/>
  <c r="P68" i="3"/>
  <c r="R67" i="3"/>
  <c r="P67" i="3"/>
  <c r="R66" i="3"/>
  <c r="P66" i="3"/>
  <c r="R65" i="3"/>
  <c r="P65" i="3"/>
  <c r="R64" i="3"/>
  <c r="P64" i="3"/>
  <c r="R63" i="3"/>
  <c r="P63" i="3"/>
  <c r="R62" i="3"/>
  <c r="P62" i="3"/>
  <c r="R61" i="3"/>
  <c r="P61" i="3"/>
  <c r="R60" i="3"/>
  <c r="P60" i="3"/>
  <c r="R59" i="3"/>
  <c r="P59" i="3"/>
  <c r="R58" i="3"/>
  <c r="P58" i="3"/>
  <c r="R57" i="3"/>
  <c r="P57" i="3"/>
  <c r="R56" i="3"/>
  <c r="P56" i="3"/>
  <c r="R55" i="3"/>
  <c r="P55" i="3"/>
  <c r="R54" i="3"/>
  <c r="P54" i="3"/>
  <c r="R53" i="3"/>
  <c r="P53" i="3"/>
  <c r="R52" i="3"/>
  <c r="P52" i="3"/>
  <c r="R51" i="3"/>
  <c r="P51" i="3"/>
  <c r="R50" i="3"/>
  <c r="P50" i="3"/>
  <c r="R49" i="3"/>
  <c r="P49" i="3"/>
  <c r="R48" i="3"/>
  <c r="P48" i="3"/>
  <c r="R47" i="3"/>
  <c r="P47" i="3"/>
  <c r="R46" i="3"/>
  <c r="P46" i="3"/>
  <c r="R45" i="3"/>
  <c r="P45" i="3"/>
  <c r="R44" i="3"/>
  <c r="P44" i="3"/>
  <c r="R43" i="3"/>
  <c r="P43" i="3"/>
  <c r="R42" i="3"/>
  <c r="P42" i="3"/>
  <c r="R41" i="3"/>
  <c r="P41" i="3"/>
  <c r="R40" i="3"/>
  <c r="P40" i="3"/>
  <c r="R39" i="3"/>
  <c r="P39" i="3"/>
  <c r="R38" i="3"/>
  <c r="P38" i="3"/>
  <c r="R37" i="3"/>
  <c r="P37" i="3"/>
  <c r="R36" i="3"/>
  <c r="P36" i="3"/>
  <c r="R35" i="3"/>
  <c r="P35" i="3"/>
  <c r="R34" i="3"/>
  <c r="P34" i="3"/>
  <c r="R33" i="3"/>
  <c r="P33" i="3"/>
  <c r="R32" i="3"/>
  <c r="P32" i="3"/>
  <c r="R31" i="3"/>
  <c r="P31" i="3"/>
  <c r="R30" i="3"/>
  <c r="P30" i="3"/>
  <c r="R29" i="3"/>
  <c r="P29" i="3"/>
  <c r="R28" i="3"/>
  <c r="P28" i="3"/>
  <c r="R27" i="3"/>
  <c r="P27" i="3"/>
  <c r="R26" i="3"/>
  <c r="P26" i="3"/>
  <c r="R25" i="3"/>
  <c r="P25" i="3"/>
  <c r="R24" i="3"/>
  <c r="P24" i="3"/>
  <c r="R23" i="3"/>
  <c r="P23" i="3"/>
  <c r="R22" i="3"/>
  <c r="P22" i="3"/>
  <c r="R21" i="3"/>
  <c r="P21" i="3"/>
  <c r="R20" i="3"/>
  <c r="P20" i="3"/>
  <c r="R19" i="3"/>
  <c r="P19" i="3"/>
  <c r="R18" i="3"/>
  <c r="P18" i="3"/>
  <c r="R17" i="3"/>
  <c r="P17" i="3"/>
  <c r="R16" i="3"/>
  <c r="P16" i="3"/>
  <c r="R15" i="3"/>
  <c r="P15" i="3"/>
  <c r="R14" i="3"/>
  <c r="P14" i="3"/>
  <c r="R13" i="3"/>
  <c r="P13" i="3"/>
  <c r="R12" i="3"/>
  <c r="P12" i="3"/>
  <c r="R11" i="3"/>
  <c r="P11" i="3"/>
  <c r="R10" i="3"/>
  <c r="P10" i="3"/>
  <c r="R9" i="3"/>
  <c r="P9" i="3"/>
  <c r="R8" i="3"/>
  <c r="P8" i="3"/>
  <c r="R7" i="3"/>
  <c r="P7" i="3"/>
  <c r="R6" i="3"/>
  <c r="P6" i="3"/>
  <c r="R5" i="3"/>
  <c r="P5" i="3"/>
  <c r="R4" i="3"/>
  <c r="P4" i="3"/>
  <c r="N103" i="3"/>
  <c r="L103" i="3"/>
  <c r="N102" i="3"/>
  <c r="L102" i="3"/>
  <c r="N101" i="3"/>
  <c r="L101" i="3"/>
  <c r="N100" i="3"/>
  <c r="L100" i="3"/>
  <c r="N99" i="3"/>
  <c r="L99" i="3"/>
  <c r="N98" i="3"/>
  <c r="L98" i="3"/>
  <c r="N97" i="3"/>
  <c r="L97" i="3"/>
  <c r="N96" i="3"/>
  <c r="L96" i="3"/>
  <c r="N95" i="3"/>
  <c r="L95" i="3"/>
  <c r="N94" i="3"/>
  <c r="L94" i="3"/>
  <c r="N93" i="3"/>
  <c r="L93" i="3"/>
  <c r="N92" i="3"/>
  <c r="L92" i="3"/>
  <c r="N91" i="3"/>
  <c r="L91" i="3"/>
  <c r="N90" i="3"/>
  <c r="L90" i="3"/>
  <c r="N89" i="3"/>
  <c r="L89" i="3"/>
  <c r="N88" i="3"/>
  <c r="L88" i="3"/>
  <c r="N87" i="3"/>
  <c r="L87" i="3"/>
  <c r="N86" i="3"/>
  <c r="L86" i="3"/>
  <c r="N85" i="3"/>
  <c r="L85" i="3"/>
  <c r="N84" i="3"/>
  <c r="L84" i="3"/>
  <c r="N83" i="3"/>
  <c r="L83" i="3"/>
  <c r="N82" i="3"/>
  <c r="L82" i="3"/>
  <c r="N81" i="3"/>
  <c r="L81" i="3"/>
  <c r="N80" i="3"/>
  <c r="L80" i="3"/>
  <c r="N79" i="3"/>
  <c r="L79" i="3"/>
  <c r="N78" i="3"/>
  <c r="L78" i="3"/>
  <c r="N77" i="3"/>
  <c r="L77" i="3"/>
  <c r="N76" i="3"/>
  <c r="L76" i="3"/>
  <c r="N75" i="3"/>
  <c r="L75" i="3"/>
  <c r="N74" i="3"/>
  <c r="L74" i="3"/>
  <c r="N73" i="3"/>
  <c r="L73" i="3"/>
  <c r="N72" i="3"/>
  <c r="L72" i="3"/>
  <c r="N71" i="3"/>
  <c r="L71" i="3"/>
  <c r="N70" i="3"/>
  <c r="L70" i="3"/>
  <c r="N69" i="3"/>
  <c r="L69" i="3"/>
  <c r="N68" i="3"/>
  <c r="L68" i="3"/>
  <c r="N67" i="3"/>
  <c r="L67" i="3"/>
  <c r="N66" i="3"/>
  <c r="L66" i="3"/>
  <c r="N65" i="3"/>
  <c r="L65" i="3"/>
  <c r="N64" i="3"/>
  <c r="L64" i="3"/>
  <c r="N63" i="3"/>
  <c r="L63" i="3"/>
  <c r="N62" i="3"/>
  <c r="L62" i="3"/>
  <c r="N61" i="3"/>
  <c r="L61" i="3"/>
  <c r="N60" i="3"/>
  <c r="L60" i="3"/>
  <c r="N59" i="3"/>
  <c r="L59" i="3"/>
  <c r="N58" i="3"/>
  <c r="L58" i="3"/>
  <c r="N57" i="3"/>
  <c r="L57" i="3"/>
  <c r="N56" i="3"/>
  <c r="L56" i="3"/>
  <c r="N55" i="3"/>
  <c r="L55" i="3"/>
  <c r="N54" i="3"/>
  <c r="L54" i="3"/>
  <c r="N53" i="3"/>
  <c r="L53" i="3"/>
  <c r="N52" i="3"/>
  <c r="L52" i="3"/>
  <c r="N51" i="3"/>
  <c r="L51" i="3"/>
  <c r="N50" i="3"/>
  <c r="L50" i="3"/>
  <c r="N49" i="3"/>
  <c r="L49" i="3"/>
  <c r="N48" i="3"/>
  <c r="L48" i="3"/>
  <c r="N47" i="3"/>
  <c r="L47" i="3"/>
  <c r="N46" i="3"/>
  <c r="L46" i="3"/>
  <c r="N45" i="3"/>
  <c r="L45" i="3"/>
  <c r="N44" i="3"/>
  <c r="L44" i="3"/>
  <c r="N43" i="3"/>
  <c r="L43" i="3"/>
  <c r="N42" i="3"/>
  <c r="L42" i="3"/>
  <c r="N41" i="3"/>
  <c r="L41" i="3"/>
  <c r="N40" i="3"/>
  <c r="L40" i="3"/>
  <c r="N39" i="3"/>
  <c r="L39" i="3"/>
  <c r="N38" i="3"/>
  <c r="L38" i="3"/>
  <c r="N37" i="3"/>
  <c r="L37" i="3"/>
  <c r="N36" i="3"/>
  <c r="L36" i="3"/>
  <c r="N35" i="3"/>
  <c r="L35" i="3"/>
  <c r="N34" i="3"/>
  <c r="L34" i="3"/>
  <c r="N33" i="3"/>
  <c r="L33" i="3"/>
  <c r="N32" i="3"/>
  <c r="L32" i="3"/>
  <c r="N31" i="3"/>
  <c r="L31" i="3"/>
  <c r="N30" i="3"/>
  <c r="L30" i="3"/>
  <c r="N29" i="3"/>
  <c r="L29" i="3"/>
  <c r="N28" i="3"/>
  <c r="L28" i="3"/>
  <c r="N27" i="3"/>
  <c r="L27" i="3"/>
  <c r="N26" i="3"/>
  <c r="L26" i="3"/>
  <c r="N25" i="3"/>
  <c r="L25" i="3"/>
  <c r="N24" i="3"/>
  <c r="L24" i="3"/>
  <c r="N23" i="3"/>
  <c r="L23" i="3"/>
  <c r="N22" i="3"/>
  <c r="L22" i="3"/>
  <c r="N21" i="3"/>
  <c r="L21" i="3"/>
  <c r="N20" i="3"/>
  <c r="L20" i="3"/>
  <c r="N19" i="3"/>
  <c r="L19" i="3"/>
  <c r="N18" i="3"/>
  <c r="L18" i="3"/>
  <c r="N17" i="3"/>
  <c r="L17" i="3"/>
  <c r="N16" i="3"/>
  <c r="L16" i="3"/>
  <c r="N15" i="3"/>
  <c r="L15" i="3"/>
  <c r="N14" i="3"/>
  <c r="L14" i="3"/>
  <c r="N13" i="3"/>
  <c r="L13" i="3"/>
  <c r="N12" i="3"/>
  <c r="L12" i="3"/>
  <c r="N11" i="3"/>
  <c r="L11" i="3"/>
  <c r="N10" i="3"/>
  <c r="L10" i="3"/>
  <c r="L9" i="3"/>
  <c r="N8" i="3"/>
  <c r="L8" i="3"/>
  <c r="N7" i="3"/>
  <c r="L7" i="3"/>
  <c r="N6" i="3"/>
  <c r="L6" i="3"/>
  <c r="N5" i="3"/>
  <c r="L5" i="3"/>
  <c r="N4" i="3"/>
  <c r="H5" i="3"/>
  <c r="J103" i="3"/>
  <c r="H103" i="3"/>
  <c r="J102" i="3"/>
  <c r="H102" i="3"/>
  <c r="J101" i="3"/>
  <c r="H101" i="3"/>
  <c r="J100" i="3"/>
  <c r="H100" i="3"/>
  <c r="J99" i="3"/>
  <c r="H99" i="3"/>
  <c r="J98" i="3"/>
  <c r="H98" i="3"/>
  <c r="J97" i="3"/>
  <c r="H97" i="3"/>
  <c r="J96" i="3"/>
  <c r="H96" i="3"/>
  <c r="J95" i="3"/>
  <c r="H95" i="3"/>
  <c r="J94" i="3"/>
  <c r="H94" i="3"/>
  <c r="J93" i="3"/>
  <c r="H93" i="3"/>
  <c r="J92" i="3"/>
  <c r="H92" i="3"/>
  <c r="J91" i="3"/>
  <c r="H91" i="3"/>
  <c r="J90" i="3"/>
  <c r="H90" i="3"/>
  <c r="J89" i="3"/>
  <c r="H89" i="3"/>
  <c r="J88" i="3"/>
  <c r="H88" i="3"/>
  <c r="J87" i="3"/>
  <c r="H87" i="3"/>
  <c r="J86" i="3"/>
  <c r="H86" i="3"/>
  <c r="J85" i="3"/>
  <c r="H85" i="3"/>
  <c r="J84" i="3"/>
  <c r="H84" i="3"/>
  <c r="J83" i="3"/>
  <c r="H83" i="3"/>
  <c r="J82" i="3"/>
  <c r="H82" i="3"/>
  <c r="J81" i="3"/>
  <c r="H81" i="3"/>
  <c r="J80" i="3"/>
  <c r="H80" i="3"/>
  <c r="J79" i="3"/>
  <c r="H79" i="3"/>
  <c r="J78" i="3"/>
  <c r="H78" i="3"/>
  <c r="J77" i="3"/>
  <c r="H77" i="3"/>
  <c r="J76" i="3"/>
  <c r="H76" i="3"/>
  <c r="J75" i="3"/>
  <c r="H75" i="3"/>
  <c r="J74" i="3"/>
  <c r="H74" i="3"/>
  <c r="J73" i="3"/>
  <c r="H73" i="3"/>
  <c r="J72" i="3"/>
  <c r="H72" i="3"/>
  <c r="J71" i="3"/>
  <c r="H71" i="3"/>
  <c r="J70" i="3"/>
  <c r="H70" i="3"/>
  <c r="J69" i="3"/>
  <c r="H69" i="3"/>
  <c r="J68" i="3"/>
  <c r="H68" i="3"/>
  <c r="J67" i="3"/>
  <c r="H67" i="3"/>
  <c r="J66" i="3"/>
  <c r="H66" i="3"/>
  <c r="J65" i="3"/>
  <c r="H65" i="3"/>
  <c r="J64" i="3"/>
  <c r="H64" i="3"/>
  <c r="J63" i="3"/>
  <c r="H63" i="3"/>
  <c r="J62" i="3"/>
  <c r="H62" i="3"/>
  <c r="J61" i="3"/>
  <c r="H61" i="3"/>
  <c r="J60" i="3"/>
  <c r="H60" i="3"/>
  <c r="J59" i="3"/>
  <c r="H59" i="3"/>
  <c r="J58" i="3"/>
  <c r="H58" i="3"/>
  <c r="J57" i="3"/>
  <c r="H57" i="3"/>
  <c r="J56" i="3"/>
  <c r="H56" i="3"/>
  <c r="J55" i="3"/>
  <c r="H55" i="3"/>
  <c r="J54" i="3"/>
  <c r="H54" i="3"/>
  <c r="J53" i="3"/>
  <c r="H53" i="3"/>
  <c r="J52" i="3"/>
  <c r="H52" i="3"/>
  <c r="J51" i="3"/>
  <c r="H51" i="3"/>
  <c r="J50" i="3"/>
  <c r="H50" i="3"/>
  <c r="J49" i="3"/>
  <c r="H49" i="3"/>
  <c r="J48" i="3"/>
  <c r="H48" i="3"/>
  <c r="J47" i="3"/>
  <c r="H47" i="3"/>
  <c r="J46" i="3"/>
  <c r="H46" i="3"/>
  <c r="J45" i="3"/>
  <c r="H45" i="3"/>
  <c r="J44" i="3"/>
  <c r="H44" i="3"/>
  <c r="J43" i="3"/>
  <c r="H43" i="3"/>
  <c r="J42" i="3"/>
  <c r="H42" i="3"/>
  <c r="J41" i="3"/>
  <c r="H41" i="3"/>
  <c r="J40" i="3"/>
  <c r="H40" i="3"/>
  <c r="J39" i="3"/>
  <c r="H39" i="3"/>
  <c r="J38" i="3"/>
  <c r="H38" i="3"/>
  <c r="J37" i="3"/>
  <c r="H37" i="3"/>
  <c r="J36" i="3"/>
  <c r="H36" i="3"/>
  <c r="J35" i="3"/>
  <c r="H35" i="3"/>
  <c r="J34" i="3"/>
  <c r="H34" i="3"/>
  <c r="J33" i="3"/>
  <c r="H33" i="3"/>
  <c r="J32" i="3"/>
  <c r="H32" i="3"/>
  <c r="J31" i="3"/>
  <c r="H31" i="3"/>
  <c r="J30" i="3"/>
  <c r="H30" i="3"/>
  <c r="J29" i="3"/>
  <c r="H29" i="3"/>
  <c r="J28" i="3"/>
  <c r="H28" i="3"/>
  <c r="J27" i="3"/>
  <c r="H27" i="3"/>
  <c r="J26" i="3"/>
  <c r="H26" i="3"/>
  <c r="J25" i="3"/>
  <c r="H25" i="3"/>
  <c r="J24" i="3"/>
  <c r="H24" i="3"/>
  <c r="J23" i="3"/>
  <c r="H23" i="3"/>
  <c r="J22" i="3"/>
  <c r="H22" i="3"/>
  <c r="J21" i="3"/>
  <c r="H21" i="3"/>
  <c r="J20" i="3"/>
  <c r="H20" i="3"/>
  <c r="J19" i="3"/>
  <c r="H19" i="3"/>
  <c r="J18" i="3"/>
  <c r="H18" i="3"/>
  <c r="J17" i="3"/>
  <c r="H17" i="3"/>
  <c r="J16" i="3"/>
  <c r="H16" i="3"/>
  <c r="J15" i="3"/>
  <c r="H15" i="3"/>
  <c r="J14" i="3"/>
  <c r="H14" i="3"/>
  <c r="J13" i="3"/>
  <c r="H13" i="3"/>
  <c r="J12" i="3"/>
  <c r="H12" i="3"/>
  <c r="J11" i="3"/>
  <c r="H11" i="3"/>
  <c r="J10" i="3"/>
  <c r="H10" i="3"/>
  <c r="J9" i="3"/>
  <c r="H9" i="3"/>
  <c r="J8" i="3"/>
  <c r="H8" i="3"/>
  <c r="J7" i="3"/>
  <c r="H7" i="3"/>
  <c r="J6" i="3"/>
  <c r="H6" i="3"/>
  <c r="J5" i="3"/>
  <c r="J4" i="3"/>
  <c r="H4" i="3"/>
  <c r="F48"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D87" i="3"/>
  <c r="D103" i="3"/>
  <c r="D102" i="3"/>
  <c r="D101" i="3"/>
  <c r="D100" i="3"/>
  <c r="D99" i="3"/>
  <c r="D98" i="3"/>
  <c r="D97" i="3"/>
  <c r="D96" i="3"/>
  <c r="D95" i="3"/>
  <c r="D94" i="3"/>
  <c r="D93" i="3"/>
  <c r="D92" i="3"/>
  <c r="D91" i="3"/>
  <c r="D90" i="3"/>
  <c r="D89" i="3"/>
  <c r="D88"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F4" i="3"/>
  <c r="V2" i="6"/>
  <c r="O105" i="3"/>
  <c r="C105" i="3"/>
  <c r="G105" i="3"/>
  <c r="K105" i="3"/>
  <c r="S105" i="3"/>
  <c r="W105" i="3"/>
  <c r="AA105" i="3"/>
  <c r="AE105" i="3"/>
  <c r="AI105" i="3"/>
  <c r="AM105" i="3"/>
  <c r="AQ105" i="3"/>
  <c r="AU105" i="3"/>
  <c r="BH5" i="3"/>
  <c r="BH6" i="3"/>
  <c r="BH7" i="3"/>
  <c r="BH8" i="3"/>
  <c r="BH9" i="3"/>
  <c r="BH10" i="3"/>
  <c r="BH11" i="3"/>
  <c r="BH12" i="3"/>
  <c r="BH13" i="3"/>
  <c r="BH14" i="3"/>
  <c r="BH15" i="3"/>
  <c r="BH16" i="3"/>
  <c r="BH17" i="3"/>
  <c r="BH18" i="3"/>
  <c r="BH19" i="3"/>
  <c r="BH20" i="3"/>
  <c r="BH21" i="3"/>
  <c r="BH22" i="3"/>
  <c r="BH23" i="3"/>
  <c r="BH24" i="3"/>
  <c r="BH25" i="3"/>
  <c r="BH26" i="3"/>
  <c r="BH27" i="3"/>
  <c r="BH28" i="3"/>
  <c r="BH29" i="3"/>
  <c r="BH30" i="3"/>
  <c r="BH31" i="3"/>
  <c r="BH32" i="3"/>
  <c r="BH33" i="3"/>
  <c r="BH34" i="3"/>
  <c r="BH35" i="3"/>
  <c r="BH36" i="3"/>
  <c r="BH37" i="3"/>
  <c r="BH38" i="3"/>
  <c r="BH39" i="3"/>
  <c r="BH40" i="3"/>
  <c r="BH41" i="3"/>
  <c r="BH42" i="3"/>
  <c r="BH43" i="3"/>
  <c r="BH44" i="3"/>
  <c r="BH45" i="3"/>
  <c r="BH46" i="3"/>
  <c r="BH47" i="3"/>
  <c r="BH48" i="3"/>
  <c r="BH49" i="3"/>
  <c r="BH50" i="3"/>
  <c r="BH51" i="3"/>
  <c r="BH52" i="3"/>
  <c r="BH53" i="3"/>
  <c r="BH54" i="3"/>
  <c r="BH55" i="3"/>
  <c r="BH56" i="3"/>
  <c r="BH57" i="3"/>
  <c r="BH58" i="3"/>
  <c r="BH59" i="3"/>
  <c r="BH60" i="3"/>
  <c r="BH61" i="3"/>
  <c r="BH62" i="3"/>
  <c r="BH63" i="3"/>
  <c r="BH64" i="3"/>
  <c r="BH65" i="3"/>
  <c r="BH66" i="3"/>
  <c r="BH67" i="3"/>
  <c r="BH68" i="3"/>
  <c r="BH69" i="3"/>
  <c r="BH70" i="3"/>
  <c r="BH71" i="3"/>
  <c r="BH72" i="3"/>
  <c r="BH73" i="3"/>
  <c r="BH74" i="3"/>
  <c r="BH75" i="3"/>
  <c r="BH76" i="3"/>
  <c r="BH77" i="3"/>
  <c r="BH78" i="3"/>
  <c r="BH79" i="3"/>
  <c r="BH80" i="3"/>
  <c r="BH81" i="3"/>
  <c r="BH82" i="3"/>
  <c r="BH83" i="3"/>
  <c r="BH84" i="3"/>
  <c r="BH85" i="3"/>
  <c r="BH86" i="3"/>
  <c r="BH87" i="3"/>
  <c r="BH88" i="3"/>
  <c r="BH89" i="3"/>
  <c r="BH90" i="3"/>
  <c r="BH91" i="3"/>
  <c r="BH92" i="3"/>
  <c r="BH93" i="3"/>
  <c r="BH94" i="3"/>
  <c r="BH95" i="3"/>
  <c r="BH96" i="3"/>
  <c r="BH97" i="3"/>
  <c r="BH98" i="3"/>
  <c r="BH99" i="3"/>
  <c r="BH100" i="3"/>
  <c r="BH101" i="3"/>
  <c r="BH102" i="3"/>
  <c r="BH103" i="3"/>
  <c r="BE105" i="3" l="1"/>
  <c r="AI30" i="6" s="1"/>
  <c r="BE9" i="6"/>
  <c r="CC3" i="7" s="1"/>
  <c r="I16" i="6"/>
  <c r="BU3" i="7" s="1"/>
  <c r="B16" i="6" l="1"/>
  <c r="P16" i="6" s="1"/>
  <c r="BV3" i="7" s="1"/>
  <c r="AB30" i="6"/>
  <c r="AP30" i="6" s="1"/>
  <c r="CJ3" i="7" s="1"/>
  <c r="AB16" i="6"/>
  <c r="AB23" i="6"/>
  <c r="AB9" i="6"/>
  <c r="BY3" i="7" s="1"/>
  <c r="CI3" i="7"/>
  <c r="I9" i="6"/>
  <c r="BS3" i="7" s="1"/>
  <c r="AI9" i="6"/>
  <c r="AI23" i="6"/>
  <c r="B23" i="6"/>
  <c r="B9" i="6"/>
  <c r="P9" i="6" l="1"/>
  <c r="BT3" i="7" s="1"/>
  <c r="BR3" i="7"/>
  <c r="AP23" i="6"/>
  <c r="CH3" i="7" s="1"/>
  <c r="CG3" i="7"/>
  <c r="BZ3" i="7"/>
  <c r="BV96" i="5"/>
  <c r="BB26" i="5"/>
  <c r="M3" i="7" s="1"/>
  <c r="BQ96" i="5"/>
  <c r="BK96" i="5"/>
  <c r="BE96" i="5"/>
  <c r="AY96" i="5"/>
  <c r="AM96" i="5"/>
  <c r="AA96" i="5"/>
  <c r="U96" i="5"/>
  <c r="O96" i="5"/>
  <c r="I96" i="5"/>
  <c r="AS96" i="5"/>
  <c r="AG96" i="5"/>
  <c r="C96" i="5"/>
  <c r="BA30" i="5" a="1"/>
  <c r="BA30" i="5" s="1"/>
  <c r="AZ30" i="5" a="1"/>
  <c r="AZ30" i="5" s="1"/>
  <c r="BT29" i="5" a="1"/>
  <c r="BT29" i="5" s="1"/>
  <c r="BS29" i="5" a="1"/>
  <c r="BS29" i="5" s="1"/>
  <c r="BT28" i="5" a="1"/>
  <c r="BT28" i="5" s="1"/>
  <c r="BS28" i="5" a="1"/>
  <c r="BS28" i="5" s="1"/>
  <c r="BA26" i="5" a="1"/>
  <c r="BA26" i="5" s="1"/>
  <c r="AZ26" i="5" a="1"/>
  <c r="AZ26" i="5" s="1"/>
  <c r="V24" i="5"/>
  <c r="BV94" i="5"/>
  <c r="AV105" i="3"/>
  <c r="BP96" i="5" s="1"/>
  <c r="AR105" i="3"/>
  <c r="BJ96" i="5" s="1"/>
  <c r="AN105" i="3"/>
  <c r="BD96" i="5" s="1"/>
  <c r="AJ105" i="3"/>
  <c r="AX96" i="5" s="1"/>
  <c r="AF105" i="3"/>
  <c r="AR96" i="5" s="1"/>
  <c r="AB105" i="3"/>
  <c r="AL96" i="5" s="1"/>
  <c r="X105" i="3"/>
  <c r="AF96" i="5" s="1"/>
  <c r="T105" i="3"/>
  <c r="Z96" i="5" s="1"/>
  <c r="P105" i="3"/>
  <c r="T96" i="5" s="1"/>
  <c r="L105" i="3"/>
  <c r="N96" i="5" s="1"/>
  <c r="H105" i="3"/>
  <c r="H96" i="5" s="1"/>
  <c r="B96" i="5"/>
  <c r="AV80" i="5"/>
  <c r="BO14" i="5"/>
  <c r="BP14" i="5" s="1"/>
  <c r="BN14" i="5"/>
  <c r="AE48" i="5"/>
  <c r="W3" i="7" s="1"/>
  <c r="S50" i="5"/>
  <c r="V3" i="7" s="1"/>
  <c r="G54" i="5"/>
  <c r="U3" i="7" s="1"/>
  <c r="BC4" i="3"/>
  <c r="BC103" i="3"/>
  <c r="BC102" i="3"/>
  <c r="BC101" i="3"/>
  <c r="BC100" i="3"/>
  <c r="BC99" i="3"/>
  <c r="BC98" i="3"/>
  <c r="BC97" i="3"/>
  <c r="BC96" i="3"/>
  <c r="BC95" i="3"/>
  <c r="BC94" i="3"/>
  <c r="BC93" i="3"/>
  <c r="BC92" i="3"/>
  <c r="BC91" i="3"/>
  <c r="BC90" i="3"/>
  <c r="BC89" i="3"/>
  <c r="BC88" i="3"/>
  <c r="BC87" i="3"/>
  <c r="BC86" i="3"/>
  <c r="BC85" i="3"/>
  <c r="BC84" i="3"/>
  <c r="BC83" i="3"/>
  <c r="BC82" i="3"/>
  <c r="BC81" i="3"/>
  <c r="BC80" i="3"/>
  <c r="BC79" i="3"/>
  <c r="BC78" i="3"/>
  <c r="BC77" i="3"/>
  <c r="BC76" i="3"/>
  <c r="BC75" i="3"/>
  <c r="BC74" i="3"/>
  <c r="BC73" i="3"/>
  <c r="BC72" i="3"/>
  <c r="BC71" i="3"/>
  <c r="BC70" i="3"/>
  <c r="BC69" i="3"/>
  <c r="BC68" i="3"/>
  <c r="BC67" i="3"/>
  <c r="BC66" i="3"/>
  <c r="BC65" i="3"/>
  <c r="BC64" i="3"/>
  <c r="BC63" i="3"/>
  <c r="BC62" i="3"/>
  <c r="BC61" i="3"/>
  <c r="BC60" i="3"/>
  <c r="BC59" i="3"/>
  <c r="BC58" i="3"/>
  <c r="BC57" i="3"/>
  <c r="BC56" i="3"/>
  <c r="BC55" i="3"/>
  <c r="BC54" i="3"/>
  <c r="BC53" i="3"/>
  <c r="BC52" i="3"/>
  <c r="BC51" i="3"/>
  <c r="BC50" i="3"/>
  <c r="BC49" i="3"/>
  <c r="BC48" i="3"/>
  <c r="BC47" i="3"/>
  <c r="BC46" i="3"/>
  <c r="BC45" i="3"/>
  <c r="BC44" i="3"/>
  <c r="BC43" i="3"/>
  <c r="BC42" i="3"/>
  <c r="BC41" i="3"/>
  <c r="BC40" i="3"/>
  <c r="BC39" i="3"/>
  <c r="BC38" i="3"/>
  <c r="BC37" i="3"/>
  <c r="BC36" i="3"/>
  <c r="BC35" i="3"/>
  <c r="BC34" i="3"/>
  <c r="BC33" i="3"/>
  <c r="BC32" i="3"/>
  <c r="BC31" i="3"/>
  <c r="BC30" i="3"/>
  <c r="BC29" i="3"/>
  <c r="BC28" i="3"/>
  <c r="BC27" i="3"/>
  <c r="BC26" i="3"/>
  <c r="BC25" i="3"/>
  <c r="BC24" i="3"/>
  <c r="BC23" i="3"/>
  <c r="BC22" i="3"/>
  <c r="BC21" i="3"/>
  <c r="BC20" i="3"/>
  <c r="BC19" i="3"/>
  <c r="BC18" i="3"/>
  <c r="BC17" i="3"/>
  <c r="BC16" i="3"/>
  <c r="BC15" i="3"/>
  <c r="BC14" i="3"/>
  <c r="BC13" i="3"/>
  <c r="BC12" i="3"/>
  <c r="BC11" i="3"/>
  <c r="BC10" i="3"/>
  <c r="BC9" i="3"/>
  <c r="BC8" i="3"/>
  <c r="BC7" i="3"/>
  <c r="BC6" i="3"/>
  <c r="BC5" i="3"/>
  <c r="BP3" i="7" l="1"/>
  <c r="Q91" i="5"/>
  <c r="Q92" i="5"/>
  <c r="P84" i="5" a="1"/>
  <c r="P84" i="5" s="1"/>
  <c r="I12" i="5" a="1"/>
  <c r="I12" i="5" s="1"/>
  <c r="BC105" i="3"/>
  <c r="AP9" i="6"/>
  <c r="AW9" i="6" s="1"/>
  <c r="N93" i="5"/>
  <c r="T93" i="5"/>
  <c r="Z93" i="5"/>
  <c r="AL93" i="5"/>
  <c r="AI16" i="6"/>
  <c r="CE3" i="7" s="1"/>
  <c r="I23" i="6"/>
  <c r="AP16" i="6"/>
  <c r="CF3" i="7" s="1"/>
  <c r="AR93" i="5"/>
  <c r="AF93" i="5"/>
  <c r="AX93" i="5"/>
  <c r="BV93" i="5"/>
  <c r="H93" i="5"/>
  <c r="B93" i="5"/>
  <c r="I22" i="5"/>
  <c r="BP93" i="5"/>
  <c r="BD93" i="5"/>
  <c r="BJ93" i="5"/>
  <c r="I23" i="5"/>
  <c r="BI40" i="5"/>
  <c r="T3" i="7" s="1"/>
  <c r="CA3" i="7" l="1"/>
  <c r="CB3" i="7"/>
  <c r="P23" i="6"/>
  <c r="BX3" i="7" s="1"/>
  <c r="BW3" i="7"/>
  <c r="BL9" i="6" l="1"/>
  <c r="CD3" i="7" s="1"/>
  <c r="BH4" i="3" l="1"/>
  <c r="BH104" i="3" s="1"/>
  <c r="L4" i="3"/>
  <c r="M10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<sst xmlns="http://schemas.openxmlformats.org/spreadsheetml/2006/main" count="4570" uniqueCount="2482">
  <si>
    <t>※黄色セルのみ入力又は選択し、他のセルには触れないでください※　　　　　　　　　　　　　　　　　　　※シートの追加やシート名の変更は行わないでください※</t>
    <rPh sb="1" eb="3">
      <t>キイロ</t>
    </rPh>
    <rPh sb="7" eb="9">
      <t>ニュウリョク</t>
    </rPh>
    <rPh sb="9" eb="10">
      <t>マタ</t>
    </rPh>
    <rPh sb="11" eb="13">
      <t>センタク</t>
    </rPh>
    <rPh sb="15" eb="16">
      <t>ホカ</t>
    </rPh>
    <rPh sb="21" eb="22">
      <t>フ</t>
    </rPh>
    <rPh sb="55" eb="57">
      <t>ツイカ</t>
    </rPh>
    <rPh sb="61" eb="62">
      <t>メイ</t>
    </rPh>
    <rPh sb="63" eb="65">
      <t>ヘンコウ</t>
    </rPh>
    <rPh sb="66" eb="67">
      <t>オコナ</t>
    </rPh>
    <phoneticPr fontId="1"/>
  </si>
  <si>
    <t>令和７年度工賃（賃金）実績報告様式</t>
    <rPh sb="0" eb="2">
      <t>レイワ</t>
    </rPh>
    <rPh sb="3" eb="5">
      <t>ネンド</t>
    </rPh>
    <rPh sb="5" eb="7">
      <t>コウチン</t>
    </rPh>
    <rPh sb="8" eb="10">
      <t>チンギン</t>
    </rPh>
    <rPh sb="11" eb="15">
      <t>ジッセキホウコク</t>
    </rPh>
    <rPh sb="15" eb="17">
      <t>ヨウシキ</t>
    </rPh>
    <phoneticPr fontId="1"/>
  </si>
  <si>
    <t>【提出先】茨城県福祉部障害福祉課企画担当（皆川）
  E-mail 　shofuku-kikaku@pref.ibaraki.lg.jp</t>
    <phoneticPr fontId="1"/>
  </si>
  <si>
    <t>【基礎情報】</t>
    <rPh sb="1" eb="3">
      <t>キソ</t>
    </rPh>
    <rPh sb="3" eb="5">
      <t>ジョウホウ</t>
    </rPh>
    <phoneticPr fontId="1"/>
  </si>
  <si>
    <t>法人名
（自動入力）</t>
    <rPh sb="0" eb="3">
      <t>ホウジンメイ</t>
    </rPh>
    <rPh sb="5" eb="9">
      <t>ジドウニュウリョク</t>
    </rPh>
    <phoneticPr fontId="1"/>
  </si>
  <si>
    <t>事業所名
（自動入力）</t>
    <rPh sb="0" eb="4">
      <t>ジギョウショメイ</t>
    </rPh>
    <rPh sb="6" eb="10">
      <t>ジドウニュウリョク</t>
    </rPh>
    <phoneticPr fontId="1"/>
  </si>
  <si>
    <t>担当者</t>
    <rPh sb="0" eb="3">
      <t>タントウシャ</t>
    </rPh>
    <phoneticPr fontId="1"/>
  </si>
  <si>
    <t>法人種別</t>
    <rPh sb="0" eb="4">
      <t>ホウジンシュベツ</t>
    </rPh>
    <phoneticPr fontId="1"/>
  </si>
  <si>
    <t>事業所種類
（Ａ型／Ｂ型）</t>
    <rPh sb="0" eb="5">
      <t>ジギョウショシュルイ</t>
    </rPh>
    <rPh sb="8" eb="9">
      <t>ガタ</t>
    </rPh>
    <rPh sb="11" eb="12">
      <t>ガタ</t>
    </rPh>
    <phoneticPr fontId="1"/>
  </si>
  <si>
    <t>メールアドレス</t>
    <phoneticPr fontId="1"/>
  </si>
  <si>
    <t>【事業所概要】</t>
    <rPh sb="1" eb="4">
      <t>ジギョウショ</t>
    </rPh>
    <rPh sb="4" eb="6">
      <t>ガイヨウ</t>
    </rPh>
    <phoneticPr fontId="1"/>
  </si>
  <si>
    <t>市町村</t>
    <rPh sb="0" eb="3">
      <t>シチョウソン</t>
    </rPh>
    <phoneticPr fontId="1"/>
  </si>
  <si>
    <t>定員</t>
    <rPh sb="0" eb="2">
      <t>テイイン</t>
    </rPh>
    <phoneticPr fontId="1"/>
  </si>
  <si>
    <t>新設した年月日
（指定年月日）</t>
    <rPh sb="0" eb="2">
      <t>シンセツ</t>
    </rPh>
    <rPh sb="4" eb="7">
      <t>ネンガッピ</t>
    </rPh>
    <rPh sb="9" eb="14">
      <t>シテイネンガッピ</t>
    </rPh>
    <phoneticPr fontId="1"/>
  </si>
  <si>
    <t>～</t>
    <phoneticPr fontId="1"/>
  </si>
  <si>
    <t>年</t>
    <rPh sb="0" eb="1">
      <t>ネン</t>
    </rPh>
    <phoneticPr fontId="1"/>
  </si>
  <si>
    <t>日</t>
    <rPh sb="0" eb="1">
      <t>ニチ</t>
    </rPh>
    <phoneticPr fontId="1"/>
  </si>
  <si>
    <t>月</t>
    <rPh sb="0" eb="1">
      <t>ツキ</t>
    </rPh>
    <phoneticPr fontId="1"/>
  </si>
  <si>
    <t>多機能型事業所に移行</t>
    <rPh sb="0" eb="4">
      <t>タキノウガタ</t>
    </rPh>
    <rPh sb="4" eb="7">
      <t>ジギョウショ</t>
    </rPh>
    <rPh sb="8" eb="10">
      <t>イコウ</t>
    </rPh>
    <phoneticPr fontId="1"/>
  </si>
  <si>
    <t>多機能型事業所に
移行した年月日</t>
    <rPh sb="0" eb="4">
      <t>タキノウガタ</t>
    </rPh>
    <rPh sb="4" eb="7">
      <t>ジギョウショ</t>
    </rPh>
    <rPh sb="9" eb="11">
      <t>イコウ</t>
    </rPh>
    <rPh sb="13" eb="16">
      <t>ネンガッピ</t>
    </rPh>
    <phoneticPr fontId="1"/>
  </si>
  <si>
    <t>【作業内容】</t>
    <rPh sb="1" eb="3">
      <t>サギョウ</t>
    </rPh>
    <rPh sb="3" eb="5">
      <t>ナイヨウ</t>
    </rPh>
    <phoneticPr fontId="1"/>
  </si>
  <si>
    <t>令和７年度
新規事業</t>
    <rPh sb="0" eb="2">
      <t>レイワ</t>
    </rPh>
    <rPh sb="3" eb="5">
      <t>ネンド</t>
    </rPh>
    <rPh sb="6" eb="10">
      <t>シンキジギョウ</t>
    </rPh>
    <phoneticPr fontId="1"/>
  </si>
  <si>
    <t>※収入額の割合の多い順に５つ記入下さい。</t>
    <rPh sb="1" eb="4">
      <t>シュウニュウガク</t>
    </rPh>
    <rPh sb="5" eb="7">
      <t>ワリアイ</t>
    </rPh>
    <rPh sb="8" eb="9">
      <t>オオ</t>
    </rPh>
    <rPh sb="10" eb="11">
      <t>ジュン</t>
    </rPh>
    <rPh sb="14" eb="16">
      <t>キニュウ</t>
    </rPh>
    <rPh sb="16" eb="17">
      <t>クダ</t>
    </rPh>
    <phoneticPr fontId="1"/>
  </si>
  <si>
    <t>円</t>
    <rPh sb="0" eb="1">
      <t>エン</t>
    </rPh>
    <phoneticPr fontId="1"/>
  </si>
  <si>
    <t>※原則として、工賃の支払いが生じる生産活動の実施月数を入力</t>
    <rPh sb="1" eb="3">
      <t>ゲンソク</t>
    </rPh>
    <rPh sb="7" eb="9">
      <t>コウチン</t>
    </rPh>
    <rPh sb="10" eb="12">
      <t>シハラ</t>
    </rPh>
    <rPh sb="14" eb="15">
      <t>ショウ</t>
    </rPh>
    <rPh sb="17" eb="21">
      <t>セイサンカツドウ</t>
    </rPh>
    <rPh sb="22" eb="25">
      <t>ジッシツキ</t>
    </rPh>
    <rPh sb="25" eb="26">
      <t>スウ</t>
    </rPh>
    <rPh sb="27" eb="29">
      <t>ニュウリョク</t>
    </rPh>
    <phoneticPr fontId="1"/>
  </si>
  <si>
    <t>令和７年度
開所月数</t>
    <rPh sb="0" eb="2">
      <t>レイワ</t>
    </rPh>
    <rPh sb="3" eb="5">
      <t>ネンド</t>
    </rPh>
    <rPh sb="6" eb="10">
      <t>カイショツキスウ</t>
    </rPh>
    <phoneticPr fontId="1"/>
  </si>
  <si>
    <t>【令和７年度事業所開所日数】</t>
    <rPh sb="1" eb="3">
      <t>レイワ</t>
    </rPh>
    <rPh sb="4" eb="6">
      <t>ネンド</t>
    </rPh>
    <rPh sb="6" eb="9">
      <t>ジギョウショ</t>
    </rPh>
    <rPh sb="9" eb="11">
      <t>カイショ</t>
    </rPh>
    <rPh sb="11" eb="13">
      <t>ニッスウ</t>
    </rPh>
    <phoneticPr fontId="1"/>
  </si>
  <si>
    <t>【令和７年度事業所開所月数】</t>
    <rPh sb="1" eb="3">
      <t>レイワ</t>
    </rPh>
    <rPh sb="4" eb="6">
      <t>ネンド</t>
    </rPh>
    <rPh sb="6" eb="9">
      <t>ジギョウショ</t>
    </rPh>
    <rPh sb="9" eb="11">
      <t>カイショ</t>
    </rPh>
    <rPh sb="11" eb="13">
      <t>ツキスウ</t>
    </rPh>
    <phoneticPr fontId="1"/>
  </si>
  <si>
    <t>５月</t>
  </si>
  <si>
    <t>６月</t>
  </si>
  <si>
    <t>７月</t>
  </si>
  <si>
    <t>８月</t>
  </si>
  <si>
    <t>９月</t>
  </si>
  <si>
    <t>２月</t>
  </si>
  <si>
    <t>３月</t>
  </si>
  <si>
    <t>【令和７年度各利用者別・月額工賃（賃金）支払額等】</t>
    <rPh sb="1" eb="3">
      <t>レイワ</t>
    </rPh>
    <rPh sb="4" eb="6">
      <t>ネンド</t>
    </rPh>
    <rPh sb="6" eb="7">
      <t>カク</t>
    </rPh>
    <rPh sb="7" eb="10">
      <t>リヨウシャ</t>
    </rPh>
    <rPh sb="10" eb="11">
      <t>ベツ</t>
    </rPh>
    <rPh sb="12" eb="16">
      <t>ゲツガクコウチン</t>
    </rPh>
    <rPh sb="17" eb="19">
      <t>チンギン</t>
    </rPh>
    <rPh sb="20" eb="23">
      <t>シハライガク</t>
    </rPh>
    <rPh sb="23" eb="24">
      <t>トウ</t>
    </rPh>
    <phoneticPr fontId="1"/>
  </si>
  <si>
    <t>時間</t>
    <rPh sb="0" eb="2">
      <t>ジカン</t>
    </rPh>
    <phoneticPr fontId="1"/>
  </si>
  <si>
    <t>分</t>
    <rPh sb="0" eb="1">
      <t>フン</t>
    </rPh>
    <phoneticPr fontId="1"/>
  </si>
  <si>
    <t>就労日数</t>
    <rPh sb="0" eb="4">
      <t>シュウロウニッスウ</t>
    </rPh>
    <phoneticPr fontId="1"/>
  </si>
  <si>
    <t>支払額</t>
    <rPh sb="0" eb="3">
      <t>シハライガク</t>
    </rPh>
    <phoneticPr fontId="1"/>
  </si>
  <si>
    <t>４月</t>
    <rPh sb="1" eb="2">
      <t>ガツ</t>
    </rPh>
    <phoneticPr fontId="1"/>
  </si>
  <si>
    <t>１月</t>
  </si>
  <si>
    <t>計</t>
    <rPh sb="0" eb="1">
      <t>ケイ</t>
    </rPh>
    <phoneticPr fontId="1"/>
  </si>
  <si>
    <t>令和７年度中
(令和７年４月～令和８年３月)に新設</t>
    <rPh sb="0" eb="2">
      <t>レイワ</t>
    </rPh>
    <rPh sb="3" eb="4">
      <t>ネン</t>
    </rPh>
    <rPh sb="4" eb="5">
      <t>ド</t>
    </rPh>
    <rPh sb="5" eb="6">
      <t>チュウ</t>
    </rPh>
    <rPh sb="8" eb="10">
      <t>レイワ</t>
    </rPh>
    <rPh sb="11" eb="12">
      <t>ネン</t>
    </rPh>
    <rPh sb="13" eb="14">
      <t>ガツ</t>
    </rPh>
    <rPh sb="15" eb="17">
      <t>レイワ</t>
    </rPh>
    <rPh sb="18" eb="19">
      <t>ネン</t>
    </rPh>
    <rPh sb="20" eb="21">
      <t>ガツ</t>
    </rPh>
    <rPh sb="23" eb="25">
      <t>シンセツ</t>
    </rPh>
    <phoneticPr fontId="1"/>
  </si>
  <si>
    <t>令和７年度中
(令和７年４月～令和８年３月)に休止</t>
    <rPh sb="0" eb="2">
      <t>レイワ</t>
    </rPh>
    <rPh sb="3" eb="5">
      <t>ネンド</t>
    </rPh>
    <rPh sb="5" eb="6">
      <t>チュウ</t>
    </rPh>
    <rPh sb="23" eb="25">
      <t>キュウシ</t>
    </rPh>
    <phoneticPr fontId="1"/>
  </si>
  <si>
    <t>休止した(している)期間</t>
    <rPh sb="0" eb="2">
      <t>キュウシ</t>
    </rPh>
    <rPh sb="10" eb="12">
      <t>キカン</t>
    </rPh>
    <phoneticPr fontId="1"/>
  </si>
  <si>
    <t>↓「昭和＝Ｓ」「平成＝Ｈ」「令和＝Ｒ」</t>
    <rPh sb="2" eb="4">
      <t>ショウワ</t>
    </rPh>
    <rPh sb="8" eb="10">
      <t>ヘイセイ</t>
    </rPh>
    <rPh sb="14" eb="16">
      <t>レイワ</t>
    </rPh>
    <phoneticPr fontId="1"/>
  </si>
  <si>
    <t>就労日数</t>
    <phoneticPr fontId="1"/>
  </si>
  <si>
    <t>【利用者数】</t>
  </si>
  <si>
    <t>【市町村】</t>
    <rPh sb="1" eb="4">
      <t>シチョウソン</t>
    </rPh>
    <phoneticPr fontId="1"/>
  </si>
  <si>
    <t>水戸市</t>
    <rPh sb="0" eb="3">
      <t>ミトシ</t>
    </rPh>
    <phoneticPr fontId="6"/>
  </si>
  <si>
    <t>日立市</t>
    <rPh sb="0" eb="3">
      <t>ヒタチシ</t>
    </rPh>
    <phoneticPr fontId="6"/>
  </si>
  <si>
    <t>土浦市</t>
    <rPh sb="0" eb="3">
      <t>ツチウラシ</t>
    </rPh>
    <phoneticPr fontId="6"/>
  </si>
  <si>
    <t>古河市</t>
    <rPh sb="0" eb="3">
      <t>コガシ</t>
    </rPh>
    <phoneticPr fontId="6"/>
  </si>
  <si>
    <t>石岡市</t>
    <rPh sb="0" eb="3">
      <t>イシオカシ</t>
    </rPh>
    <phoneticPr fontId="6"/>
  </si>
  <si>
    <t>結城市</t>
    <rPh sb="0" eb="3">
      <t>ユウキシ</t>
    </rPh>
    <phoneticPr fontId="6"/>
  </si>
  <si>
    <t>龍ケ崎市</t>
    <rPh sb="0" eb="4">
      <t>リュウ</t>
    </rPh>
    <phoneticPr fontId="6"/>
  </si>
  <si>
    <t>下妻市</t>
    <rPh sb="0" eb="3">
      <t>シモツマシ</t>
    </rPh>
    <phoneticPr fontId="6"/>
  </si>
  <si>
    <t>常総市</t>
    <rPh sb="0" eb="2">
      <t>ジョウソウ</t>
    </rPh>
    <rPh sb="2" eb="3">
      <t>シ</t>
    </rPh>
    <phoneticPr fontId="6"/>
  </si>
  <si>
    <t>常陸太田市</t>
    <rPh sb="0" eb="5">
      <t>ヒタチオオタシ</t>
    </rPh>
    <phoneticPr fontId="6"/>
  </si>
  <si>
    <t>高萩市</t>
    <rPh sb="0" eb="3">
      <t>タカハギシ</t>
    </rPh>
    <phoneticPr fontId="6"/>
  </si>
  <si>
    <t>北茨城市</t>
    <rPh sb="0" eb="4">
      <t>キタイバラキシ</t>
    </rPh>
    <phoneticPr fontId="6"/>
  </si>
  <si>
    <t>笠間市</t>
    <rPh sb="0" eb="3">
      <t>カサマシ</t>
    </rPh>
    <phoneticPr fontId="6"/>
  </si>
  <si>
    <t>取手市</t>
    <rPh sb="0" eb="3">
      <t>トリデシ</t>
    </rPh>
    <phoneticPr fontId="6"/>
  </si>
  <si>
    <t>牛久市</t>
    <rPh sb="0" eb="3">
      <t>ウシクシ</t>
    </rPh>
    <phoneticPr fontId="6"/>
  </si>
  <si>
    <t>つくば市</t>
    <rPh sb="3" eb="4">
      <t>シ</t>
    </rPh>
    <phoneticPr fontId="6"/>
  </si>
  <si>
    <t>ひたちなか市</t>
    <rPh sb="5" eb="6">
      <t>シ</t>
    </rPh>
    <phoneticPr fontId="6"/>
  </si>
  <si>
    <t>鹿嶋市</t>
    <rPh sb="0" eb="3">
      <t>カシマシ</t>
    </rPh>
    <phoneticPr fontId="6"/>
  </si>
  <si>
    <t>潮来市</t>
    <rPh sb="0" eb="3">
      <t>イタコシ</t>
    </rPh>
    <phoneticPr fontId="6"/>
  </si>
  <si>
    <t>守谷市</t>
    <rPh sb="0" eb="3">
      <t>モリヤシ</t>
    </rPh>
    <phoneticPr fontId="6"/>
  </si>
  <si>
    <t>常陸大宮市</t>
    <rPh sb="0" eb="5">
      <t>ヒタチオオミヤシ</t>
    </rPh>
    <phoneticPr fontId="6"/>
  </si>
  <si>
    <t>那珂市</t>
    <rPh sb="0" eb="2">
      <t>ナカ</t>
    </rPh>
    <rPh sb="2" eb="3">
      <t>シ</t>
    </rPh>
    <phoneticPr fontId="6"/>
  </si>
  <si>
    <t>筑西市</t>
    <rPh sb="0" eb="3">
      <t>チクセイシ</t>
    </rPh>
    <phoneticPr fontId="6"/>
  </si>
  <si>
    <t>坂東市</t>
    <rPh sb="0" eb="3">
      <t>バンドウシ</t>
    </rPh>
    <phoneticPr fontId="6"/>
  </si>
  <si>
    <t>稲敷市</t>
    <rPh sb="0" eb="3">
      <t>イナシキシ</t>
    </rPh>
    <phoneticPr fontId="6"/>
  </si>
  <si>
    <t>かすみがうら市</t>
    <rPh sb="6" eb="7">
      <t>シ</t>
    </rPh>
    <phoneticPr fontId="6"/>
  </si>
  <si>
    <t>桜川市</t>
    <rPh sb="0" eb="3">
      <t>サクラガワシ</t>
    </rPh>
    <phoneticPr fontId="6"/>
  </si>
  <si>
    <t>神栖市</t>
    <rPh sb="0" eb="3">
      <t>カミスシ</t>
    </rPh>
    <phoneticPr fontId="6"/>
  </si>
  <si>
    <t>行方市</t>
    <rPh sb="0" eb="2">
      <t>ナメガタ</t>
    </rPh>
    <rPh sb="2" eb="3">
      <t>シ</t>
    </rPh>
    <phoneticPr fontId="6"/>
  </si>
  <si>
    <t>鉾田市</t>
    <rPh sb="0" eb="3">
      <t>ホコタシ</t>
    </rPh>
    <phoneticPr fontId="6"/>
  </si>
  <si>
    <t>つくばみらい市</t>
    <rPh sb="6" eb="7">
      <t>シ</t>
    </rPh>
    <phoneticPr fontId="6"/>
  </si>
  <si>
    <t>小美玉市</t>
    <rPh sb="0" eb="4">
      <t>オミタマシ</t>
    </rPh>
    <phoneticPr fontId="6"/>
  </si>
  <si>
    <t>茨城町</t>
    <rPh sb="0" eb="3">
      <t>イバラキマチ</t>
    </rPh>
    <phoneticPr fontId="6"/>
  </si>
  <si>
    <t>大洗町</t>
    <rPh sb="0" eb="3">
      <t>オオアライマチ</t>
    </rPh>
    <phoneticPr fontId="6"/>
  </si>
  <si>
    <t>城里町</t>
    <rPh sb="0" eb="3">
      <t>シロサトマチ</t>
    </rPh>
    <phoneticPr fontId="6"/>
  </si>
  <si>
    <t>東海村</t>
    <rPh sb="0" eb="3">
      <t>トウカイムラ</t>
    </rPh>
    <phoneticPr fontId="6"/>
  </si>
  <si>
    <t>大子町</t>
    <rPh sb="0" eb="3">
      <t>ダイゴマチ</t>
    </rPh>
    <phoneticPr fontId="6"/>
  </si>
  <si>
    <t>美浦村</t>
    <rPh sb="0" eb="3">
      <t>ミホムラ</t>
    </rPh>
    <phoneticPr fontId="6"/>
  </si>
  <si>
    <t>阿見町</t>
    <rPh sb="0" eb="3">
      <t>アミマチ</t>
    </rPh>
    <phoneticPr fontId="6"/>
  </si>
  <si>
    <t>河内町</t>
    <rPh sb="0" eb="2">
      <t>カワチ</t>
    </rPh>
    <rPh sb="2" eb="3">
      <t>マチ</t>
    </rPh>
    <phoneticPr fontId="6"/>
  </si>
  <si>
    <t>八千代町</t>
    <rPh sb="0" eb="4">
      <t>ヤチヨマチ</t>
    </rPh>
    <phoneticPr fontId="6"/>
  </si>
  <si>
    <t>五霞町</t>
    <rPh sb="0" eb="3">
      <t>ゴカマチ</t>
    </rPh>
    <phoneticPr fontId="6"/>
  </si>
  <si>
    <t>境町</t>
    <rPh sb="0" eb="2">
      <t>サカイマチ</t>
    </rPh>
    <phoneticPr fontId="6"/>
  </si>
  <si>
    <t>利根町</t>
    <rPh sb="0" eb="3">
      <t>トネマチ</t>
    </rPh>
    <phoneticPr fontId="6"/>
  </si>
  <si>
    <t>【作業の分類】</t>
    <rPh sb="1" eb="3">
      <t>サギョウ</t>
    </rPh>
    <rPh sb="4" eb="6">
      <t>ブンルイ</t>
    </rPh>
    <phoneticPr fontId="1"/>
  </si>
  <si>
    <t>施設外（農業）</t>
    <rPh sb="0" eb="3">
      <t>シセツガイ</t>
    </rPh>
    <rPh sb="4" eb="6">
      <t>ノウギョウ</t>
    </rPh>
    <phoneticPr fontId="11"/>
  </si>
  <si>
    <t>施設外</t>
    <rPh sb="0" eb="2">
      <t>シセツ</t>
    </rPh>
    <rPh sb="2" eb="3">
      <t>ガイ</t>
    </rPh>
    <phoneticPr fontId="11"/>
  </si>
  <si>
    <t>施設外（水産業）</t>
    <rPh sb="0" eb="3">
      <t>シセツガイ</t>
    </rPh>
    <rPh sb="4" eb="7">
      <t>スイサンギョウ</t>
    </rPh>
    <phoneticPr fontId="11"/>
  </si>
  <si>
    <t>施設外（林業）</t>
    <rPh sb="0" eb="3">
      <t>シセツガイ</t>
    </rPh>
    <rPh sb="4" eb="6">
      <t>リンギョウ</t>
    </rPh>
    <phoneticPr fontId="11"/>
  </si>
  <si>
    <t>10月</t>
    <phoneticPr fontId="1"/>
  </si>
  <si>
    <t>11月</t>
    <phoneticPr fontId="1"/>
  </si>
  <si>
    <t>12月</t>
    <phoneticPr fontId="1"/>
  </si>
  <si>
    <t>※令和８年３月31日時点の情報でご記入ください</t>
    <rPh sb="1" eb="3">
      <t>レイワ</t>
    </rPh>
    <rPh sb="4" eb="5">
      <t>ネン</t>
    </rPh>
    <rPh sb="6" eb="7">
      <t>ガツ</t>
    </rPh>
    <rPh sb="9" eb="10">
      <t>ニチ</t>
    </rPh>
    <rPh sb="10" eb="12">
      <t>ジテン</t>
    </rPh>
    <rPh sb="13" eb="15">
      <t>ジョウホウ</t>
    </rPh>
    <rPh sb="17" eb="19">
      <t>キニュウ</t>
    </rPh>
    <phoneticPr fontId="1"/>
  </si>
  <si>
    <t>番号</t>
    <rPh sb="0" eb="2">
      <t>バンゴウ</t>
    </rPh>
    <phoneticPr fontId="1"/>
  </si>
  <si>
    <t>年間就労時間</t>
    <rPh sb="0" eb="2">
      <t>ネンカン</t>
    </rPh>
    <rPh sb="2" eb="6">
      <t>シュウロウジカン</t>
    </rPh>
    <phoneticPr fontId="1"/>
  </si>
  <si>
    <t>自主製品</t>
    <rPh sb="0" eb="4">
      <t>ジシュセイヒン</t>
    </rPh>
    <phoneticPr fontId="11"/>
  </si>
  <si>
    <t>自主製品（農業）</t>
    <rPh sb="0" eb="4">
      <t>ジシュセイヒン</t>
    </rPh>
    <rPh sb="5" eb="7">
      <t>ノウギョウ</t>
    </rPh>
    <phoneticPr fontId="1"/>
  </si>
  <si>
    <t>自主製品（水産業）</t>
    <rPh sb="0" eb="4">
      <t>ジシュセイヒン</t>
    </rPh>
    <rPh sb="5" eb="8">
      <t>スイサンギョウ</t>
    </rPh>
    <phoneticPr fontId="1"/>
  </si>
  <si>
    <t>自主製品（林業）</t>
    <rPh sb="0" eb="4">
      <t>ジシュセイヒン</t>
    </rPh>
    <rPh sb="5" eb="7">
      <t>リンギョウ</t>
    </rPh>
    <phoneticPr fontId="1"/>
  </si>
  <si>
    <t>合計</t>
    <rPh sb="0" eb="2">
      <t>ゴウケイ</t>
    </rPh>
    <phoneticPr fontId="1"/>
  </si>
  <si>
    <t>【年度選択】</t>
    <rPh sb="1" eb="3">
      <t>ネンド</t>
    </rPh>
    <rPh sb="3" eb="5">
      <t>センタク</t>
    </rPh>
    <phoneticPr fontId="1"/>
  </si>
  <si>
    <t>Ｓ</t>
    <phoneticPr fontId="1"/>
  </si>
  <si>
    <t>Ｈ</t>
    <phoneticPr fontId="1"/>
  </si>
  <si>
    <t>Ｒ</t>
    <phoneticPr fontId="1"/>
  </si>
  <si>
    <t>昭和</t>
    <rPh sb="0" eb="2">
      <t>ショウワ</t>
    </rPh>
    <phoneticPr fontId="1"/>
  </si>
  <si>
    <t>平成</t>
    <rPh sb="0" eb="2">
      <t>ヘイセイ</t>
    </rPh>
    <phoneticPr fontId="1"/>
  </si>
  <si>
    <t>令和</t>
    <rPh sb="0" eb="2">
      <t>レイワ</t>
    </rPh>
    <phoneticPr fontId="1"/>
  </si>
  <si>
    <t>①</t>
    <phoneticPr fontId="1"/>
  </si>
  <si>
    <t>作業内容</t>
    <rPh sb="0" eb="4">
      <t>サギョウナイヨウ</t>
    </rPh>
    <phoneticPr fontId="1"/>
  </si>
  <si>
    <t>作業内容詳細
※利用者の作業内容をご記入願います</t>
    <rPh sb="0" eb="2">
      <t>サギョウ</t>
    </rPh>
    <rPh sb="2" eb="4">
      <t>ナイヨウ</t>
    </rPh>
    <rPh sb="4" eb="6">
      <t>ショウサイ</t>
    </rPh>
    <rPh sb="8" eb="11">
      <t>リヨウシャ</t>
    </rPh>
    <rPh sb="12" eb="14">
      <t>サギョウ</t>
    </rPh>
    <rPh sb="14" eb="16">
      <t>ナイヨウ</t>
    </rPh>
    <rPh sb="18" eb="20">
      <t>キニュウ</t>
    </rPh>
    <rPh sb="20" eb="21">
      <t>ネガ</t>
    </rPh>
    <phoneticPr fontId="1"/>
  </si>
  <si>
    <t>作業分類</t>
    <rPh sb="0" eb="4">
      <t>サギョウブンルイ</t>
    </rPh>
    <phoneticPr fontId="1"/>
  </si>
  <si>
    <t>内職</t>
    <rPh sb="0" eb="2">
      <t>ナイショク</t>
    </rPh>
    <phoneticPr fontId="11"/>
  </si>
  <si>
    <t>内職（農業）</t>
    <rPh sb="0" eb="2">
      <t>ナイショク</t>
    </rPh>
    <rPh sb="3" eb="5">
      <t>ノウギョウ</t>
    </rPh>
    <phoneticPr fontId="11"/>
  </si>
  <si>
    <t>内職（水産業）</t>
    <rPh sb="0" eb="2">
      <t>ナイショク</t>
    </rPh>
    <rPh sb="3" eb="6">
      <t>スイサンギョウ</t>
    </rPh>
    <phoneticPr fontId="11"/>
  </si>
  <si>
    <t>内職（林業）</t>
    <rPh sb="0" eb="2">
      <t>ナイショク</t>
    </rPh>
    <rPh sb="3" eb="5">
      <t>リンギョウ</t>
    </rPh>
    <phoneticPr fontId="11"/>
  </si>
  <si>
    <t>②</t>
    <phoneticPr fontId="1"/>
  </si>
  <si>
    <t>③</t>
    <phoneticPr fontId="1"/>
  </si>
  <si>
    <t>④</t>
    <phoneticPr fontId="1"/>
  </si>
  <si>
    <t>⑤</t>
    <phoneticPr fontId="1"/>
  </si>
  <si>
    <t>身体障害者手帳</t>
    <rPh sb="0" eb="5">
      <t>シンタイショウガイシャ</t>
    </rPh>
    <rPh sb="5" eb="7">
      <t>テチョウ</t>
    </rPh>
    <phoneticPr fontId="1"/>
  </si>
  <si>
    <t>１級</t>
    <rPh sb="1" eb="2">
      <t>キュウ</t>
    </rPh>
    <phoneticPr fontId="1"/>
  </si>
  <si>
    <t>２級</t>
    <rPh sb="1" eb="2">
      <t>キュウ</t>
    </rPh>
    <phoneticPr fontId="1"/>
  </si>
  <si>
    <t>３級</t>
    <rPh sb="1" eb="2">
      <t>キュウ</t>
    </rPh>
    <phoneticPr fontId="1"/>
  </si>
  <si>
    <t>４級</t>
    <rPh sb="1" eb="2">
      <t>キュウ</t>
    </rPh>
    <phoneticPr fontId="1"/>
  </si>
  <si>
    <t>５級</t>
    <rPh sb="1" eb="2">
      <t>キュウ</t>
    </rPh>
    <phoneticPr fontId="1"/>
  </si>
  <si>
    <t>６級</t>
    <rPh sb="1" eb="2">
      <t>キュウ</t>
    </rPh>
    <phoneticPr fontId="1"/>
  </si>
  <si>
    <t>人</t>
    <rPh sb="0" eb="1">
      <t>ニン</t>
    </rPh>
    <phoneticPr fontId="1"/>
  </si>
  <si>
    <t>知的障害者手帳</t>
    <rPh sb="0" eb="1">
      <t>チ</t>
    </rPh>
    <rPh sb="1" eb="2">
      <t>テキ</t>
    </rPh>
    <rPh sb="2" eb="5">
      <t>ショウガイシャ</t>
    </rPh>
    <rPh sb="5" eb="7">
      <t>テチョウ</t>
    </rPh>
    <phoneticPr fontId="1"/>
  </si>
  <si>
    <t>最重度</t>
    <rPh sb="0" eb="3">
      <t>サイジュウド</t>
    </rPh>
    <phoneticPr fontId="1"/>
  </si>
  <si>
    <t>重度</t>
    <rPh sb="0" eb="2">
      <t>ジュウド</t>
    </rPh>
    <phoneticPr fontId="1"/>
  </si>
  <si>
    <t>中度</t>
    <rPh sb="0" eb="2">
      <t>チュウド</t>
    </rPh>
    <phoneticPr fontId="1"/>
  </si>
  <si>
    <t>軽度</t>
    <rPh sb="0" eb="2">
      <t>ケイド</t>
    </rPh>
    <phoneticPr fontId="1"/>
  </si>
  <si>
    <t>精神障害者手帳</t>
    <rPh sb="0" eb="2">
      <t>セイシン</t>
    </rPh>
    <rPh sb="2" eb="5">
      <t>ショウガイシャ</t>
    </rPh>
    <rPh sb="5" eb="7">
      <t>テチョウ</t>
    </rPh>
    <phoneticPr fontId="1"/>
  </si>
  <si>
    <t>人</t>
    <rPh sb="0" eb="1">
      <t>ヒト</t>
    </rPh>
    <phoneticPr fontId="1"/>
  </si>
  <si>
    <t>定員</t>
    <rPh sb="0" eb="2">
      <t>テイイン</t>
    </rPh>
    <phoneticPr fontId="1"/>
  </si>
  <si>
    <t>利用者数</t>
    <rPh sb="0" eb="3">
      <t>リヨウシャ</t>
    </rPh>
    <rPh sb="3" eb="4">
      <t>スウ</t>
    </rPh>
    <phoneticPr fontId="1"/>
  </si>
  <si>
    <t>計</t>
    <rPh sb="0" eb="1">
      <t>ケイ</t>
    </rPh>
    <phoneticPr fontId="1"/>
  </si>
  <si>
    <t>その他（手帳未所持など）</t>
    <rPh sb="2" eb="3">
      <t>タ</t>
    </rPh>
    <rPh sb="4" eb="6">
      <t>テチョウ</t>
    </rPh>
    <rPh sb="6" eb="9">
      <t>ミショジ</t>
    </rPh>
    <phoneticPr fontId="1"/>
  </si>
  <si>
    <t>【備考欄】</t>
    <rPh sb="1" eb="4">
      <t>ビコウラン</t>
    </rPh>
    <phoneticPr fontId="1"/>
  </si>
  <si>
    <r>
      <t xml:space="preserve">Ａ型の場合
</t>
    </r>
    <r>
      <rPr>
        <sz val="10"/>
        <color theme="1"/>
        <rFont val="ＭＳ 明朝"/>
        <family val="1"/>
        <charset val="128"/>
      </rPr>
      <t>(雇用型／非雇用型)</t>
    </r>
    <rPh sb="1" eb="2">
      <t>ガタ</t>
    </rPh>
    <rPh sb="3" eb="5">
      <t>バアイ</t>
    </rPh>
    <rPh sb="7" eb="10">
      <t>コヨウガタ</t>
    </rPh>
    <rPh sb="11" eb="15">
      <t>ヒコヨウガタ</t>
    </rPh>
    <phoneticPr fontId="1"/>
  </si>
  <si>
    <t>電話番号</t>
    <rPh sb="0" eb="2">
      <t>デンワ</t>
    </rPh>
    <rPh sb="2" eb="4">
      <t>バンゴウ</t>
    </rPh>
    <phoneticPr fontId="1"/>
  </si>
  <si>
    <t>法人番号
（自動入力）</t>
    <rPh sb="0" eb="4">
      <t>ホウジンバンゴウ</t>
    </rPh>
    <rPh sb="6" eb="10">
      <t>ジドウニュウリョク</t>
    </rPh>
    <phoneticPr fontId="1"/>
  </si>
  <si>
    <t>0810100750</t>
  </si>
  <si>
    <t>0810101428</t>
  </si>
  <si>
    <t>0810101956</t>
  </si>
  <si>
    <t>0810102103</t>
  </si>
  <si>
    <t>0810102137</t>
  </si>
  <si>
    <t>Ａ型</t>
    <rPh sb="1" eb="2">
      <t>ガタ</t>
    </rPh>
    <phoneticPr fontId="1"/>
  </si>
  <si>
    <t>就労支援事業所水戸市リサイクルセンター</t>
  </si>
  <si>
    <t>ともにー</t>
  </si>
  <si>
    <t>ｍｉｒａｉｅ</t>
  </si>
  <si>
    <t>self-A・アドバンフォース水戸堀町</t>
  </si>
  <si>
    <t>さくら</t>
  </si>
  <si>
    <t>水戸市</t>
  </si>
  <si>
    <t>特定非営利活動法人茨城自立支援センター</t>
  </si>
  <si>
    <t>エスケーネクステージ株式会社</t>
  </si>
  <si>
    <t>株式会社茨城プラネッツ福祉センター</t>
  </si>
  <si>
    <t>一般社団法人　春風</t>
  </si>
  <si>
    <t>2050005011779</t>
  </si>
  <si>
    <t>地方公共団体（市町村）</t>
  </si>
  <si>
    <t>非営利法人（NPO）</t>
  </si>
  <si>
    <t>営利法人</t>
  </si>
  <si>
    <t>社団・財団</t>
  </si>
  <si>
    <t>Ｂ型</t>
    <rPh sb="1" eb="2">
      <t>ガタ</t>
    </rPh>
    <phoneticPr fontId="1"/>
  </si>
  <si>
    <t>0810100271</t>
  </si>
  <si>
    <t>0810100420</t>
  </si>
  <si>
    <t>事業所番号</t>
    <rPh sb="0" eb="3">
      <t>ジギョウショ</t>
    </rPh>
    <rPh sb="3" eb="5">
      <t>バンゴウ</t>
    </rPh>
    <phoneticPr fontId="1"/>
  </si>
  <si>
    <t>事業所名</t>
    <rPh sb="0" eb="4">
      <t>ジギョウショメイ</t>
    </rPh>
    <phoneticPr fontId="1"/>
  </si>
  <si>
    <t>法人名</t>
    <rPh sb="0" eb="3">
      <t>ホウジンメイ</t>
    </rPh>
    <phoneticPr fontId="1"/>
  </si>
  <si>
    <t>法人番号</t>
    <rPh sb="0" eb="4">
      <t>ホウジンバンゴウ</t>
    </rPh>
    <phoneticPr fontId="1"/>
  </si>
  <si>
    <t>ユーアイキッチン</t>
  </si>
  <si>
    <t>スペース・ドリーム</t>
  </si>
  <si>
    <t>水戸市身体障害者就労支援施設のぞみ</t>
  </si>
  <si>
    <t>社会福祉法人　ユーアイ村</t>
  </si>
  <si>
    <t>社会福祉法人　木犀会</t>
  </si>
  <si>
    <t>社会福祉法人（社協以外）</t>
  </si>
  <si>
    <t>事業所番号
（10桁半角数字）</t>
    <rPh sb="0" eb="5">
      <t>ジギョウショバンゴウ</t>
    </rPh>
    <rPh sb="9" eb="10">
      <t>ケタ</t>
    </rPh>
    <rPh sb="10" eb="12">
      <t>ハンカク</t>
    </rPh>
    <rPh sb="12" eb="14">
      <t>スウジ</t>
    </rPh>
    <phoneticPr fontId="1"/>
  </si>
  <si>
    <t>↓令和８年３月31日時点で休止している場合は「Ｒ8年3月31日」と記載</t>
    <rPh sb="1" eb="3">
      <t>レイワ</t>
    </rPh>
    <rPh sb="4" eb="5">
      <t>ネン</t>
    </rPh>
    <rPh sb="6" eb="7">
      <t>ガツ</t>
    </rPh>
    <rPh sb="9" eb="10">
      <t>ニチ</t>
    </rPh>
    <rPh sb="10" eb="12">
      <t>ジテン</t>
    </rPh>
    <rPh sb="13" eb="15">
      <t>キュウシ</t>
    </rPh>
    <rPh sb="19" eb="21">
      <t>バアイ</t>
    </rPh>
    <rPh sb="25" eb="26">
      <t>ネン</t>
    </rPh>
    <rPh sb="27" eb="28">
      <t>ガツ</t>
    </rPh>
    <rPh sb="30" eb="31">
      <t>ニチ</t>
    </rPh>
    <rPh sb="33" eb="35">
      <t>キサイ</t>
    </rPh>
    <phoneticPr fontId="1"/>
  </si>
  <si>
    <t>※上記以外の作業がある場合、その他の収入をご記入ください。</t>
    <rPh sb="1" eb="3">
      <t>ジョウキ</t>
    </rPh>
    <rPh sb="3" eb="5">
      <t>イガイ</t>
    </rPh>
    <rPh sb="6" eb="8">
      <t>サギョウ</t>
    </rPh>
    <rPh sb="11" eb="13">
      <t>バアイ</t>
    </rPh>
    <rPh sb="16" eb="17">
      <t>タ</t>
    </rPh>
    <rPh sb="18" eb="20">
      <t>シュウニュウ</t>
    </rPh>
    <rPh sb="22" eb="24">
      <t>キニュウ</t>
    </rPh>
    <phoneticPr fontId="1"/>
  </si>
  <si>
    <t>円</t>
    <rPh sb="0" eb="1">
      <t>エン</t>
    </rPh>
    <phoneticPr fontId="1"/>
  </si>
  <si>
    <r>
      <t xml:space="preserve">その他
</t>
    </r>
    <r>
      <rPr>
        <sz val="10"/>
        <color theme="1"/>
        <rFont val="ＭＳ 明朝"/>
        <family val="1"/>
        <charset val="128"/>
      </rPr>
      <t>(等級不明など)</t>
    </r>
    <rPh sb="2" eb="3">
      <t>タ</t>
    </rPh>
    <rPh sb="5" eb="7">
      <t>トウキュウ</t>
    </rPh>
    <rPh sb="7" eb="9">
      <t>フメイ</t>
    </rPh>
    <phoneticPr fontId="1"/>
  </si>
  <si>
    <t>【年間開所月数】</t>
    <rPh sb="1" eb="5">
      <t>ネンカンカイショ</t>
    </rPh>
    <rPh sb="5" eb="7">
      <t>ツキスウ</t>
    </rPh>
    <phoneticPr fontId="1"/>
  </si>
  <si>
    <t>１ヵ月</t>
    <rPh sb="2" eb="3">
      <t>ゲツ</t>
    </rPh>
    <phoneticPr fontId="1"/>
  </si>
  <si>
    <t>２ヵ月</t>
    <rPh sb="2" eb="3">
      <t>ゲツ</t>
    </rPh>
    <phoneticPr fontId="1"/>
  </si>
  <si>
    <t>３ヵ月</t>
    <rPh sb="2" eb="3">
      <t>ゲツ</t>
    </rPh>
    <phoneticPr fontId="1"/>
  </si>
  <si>
    <t>４ヵ月</t>
    <rPh sb="2" eb="3">
      <t>ゲツ</t>
    </rPh>
    <phoneticPr fontId="1"/>
  </si>
  <si>
    <t>５ヵ月</t>
    <rPh sb="2" eb="3">
      <t>ゲツ</t>
    </rPh>
    <phoneticPr fontId="1"/>
  </si>
  <si>
    <t>６ヵ月</t>
    <rPh sb="2" eb="3">
      <t>ゲツ</t>
    </rPh>
    <phoneticPr fontId="1"/>
  </si>
  <si>
    <t>７ヵ月</t>
    <rPh sb="2" eb="3">
      <t>ゲツ</t>
    </rPh>
    <phoneticPr fontId="1"/>
  </si>
  <si>
    <t>８ヵ月</t>
    <rPh sb="2" eb="3">
      <t>ゲツ</t>
    </rPh>
    <phoneticPr fontId="1"/>
  </si>
  <si>
    <t>９ヵ月</t>
    <rPh sb="2" eb="3">
      <t>ゲツ</t>
    </rPh>
    <phoneticPr fontId="1"/>
  </si>
  <si>
    <t>１０ヵ月</t>
    <rPh sb="3" eb="4">
      <t>ゲツ</t>
    </rPh>
    <phoneticPr fontId="1"/>
  </si>
  <si>
    <t>１１ヵ月</t>
    <rPh sb="3" eb="4">
      <t>ゲツ</t>
    </rPh>
    <phoneticPr fontId="1"/>
  </si>
  <si>
    <t>１２ヵ月</t>
    <rPh sb="3" eb="4">
      <t>ゲツ</t>
    </rPh>
    <phoneticPr fontId="1"/>
  </si>
  <si>
    <t>【Ａ型事業所】</t>
    <rPh sb="2" eb="3">
      <t>ガタ</t>
    </rPh>
    <rPh sb="3" eb="6">
      <t>ジギョウショ</t>
    </rPh>
    <phoneticPr fontId="1"/>
  </si>
  <si>
    <t>月額賃金</t>
    <rPh sb="0" eb="4">
      <t>ゲツガクチンギン</t>
    </rPh>
    <phoneticPr fontId="1"/>
  </si>
  <si>
    <t>月額平均賃金
（①÷②）</t>
    <rPh sb="0" eb="2">
      <t>ゲツガク</t>
    </rPh>
    <rPh sb="2" eb="4">
      <t>ヘイキン</t>
    </rPh>
    <rPh sb="4" eb="6">
      <t>チンギン</t>
    </rPh>
    <phoneticPr fontId="1"/>
  </si>
  <si>
    <t>賃金支払総額①</t>
    <rPh sb="0" eb="2">
      <t>チンギン</t>
    </rPh>
    <rPh sb="2" eb="6">
      <t>シハライソウガク</t>
    </rPh>
    <phoneticPr fontId="1"/>
  </si>
  <si>
    <t>時間額</t>
    <rPh sb="0" eb="3">
      <t>ジカンガク</t>
    </rPh>
    <phoneticPr fontId="1"/>
  </si>
  <si>
    <t>日額</t>
    <rPh sb="0" eb="2">
      <t>ニチガク</t>
    </rPh>
    <phoneticPr fontId="1"/>
  </si>
  <si>
    <t>延就労時間③</t>
    <rPh sb="0" eb="1">
      <t>ノベ</t>
    </rPh>
    <rPh sb="1" eb="3">
      <t>シュウロウ</t>
    </rPh>
    <rPh sb="3" eb="5">
      <t>ジカン</t>
    </rPh>
    <phoneticPr fontId="1"/>
  </si>
  <si>
    <t>対象者延人数②
（月延べ）</t>
    <rPh sb="0" eb="3">
      <t>タイショウシャ</t>
    </rPh>
    <rPh sb="3" eb="4">
      <t>ノ</t>
    </rPh>
    <rPh sb="4" eb="6">
      <t>ニンズウ</t>
    </rPh>
    <rPh sb="9" eb="10">
      <t>ツキ</t>
    </rPh>
    <rPh sb="10" eb="11">
      <t>ノ</t>
    </rPh>
    <phoneticPr fontId="1"/>
  </si>
  <si>
    <t>延利用者数④</t>
    <rPh sb="0" eb="1">
      <t>ノベ</t>
    </rPh>
    <rPh sb="1" eb="3">
      <t>リヨウ</t>
    </rPh>
    <rPh sb="3" eb="4">
      <t>シャ</t>
    </rPh>
    <rPh sb="4" eb="5">
      <t>スウ</t>
    </rPh>
    <phoneticPr fontId="1"/>
  </si>
  <si>
    <t>【Ｂ型事業所】</t>
    <rPh sb="2" eb="3">
      <t>ガタ</t>
    </rPh>
    <rPh sb="3" eb="6">
      <t>ジギョウショ</t>
    </rPh>
    <phoneticPr fontId="1"/>
  </si>
  <si>
    <t>月額工賃</t>
    <rPh sb="0" eb="4">
      <t>ゲツガクコウチン</t>
    </rPh>
    <phoneticPr fontId="1"/>
  </si>
  <si>
    <t>工賃支払総額⑤</t>
    <rPh sb="0" eb="2">
      <t>コウチン</t>
    </rPh>
    <rPh sb="2" eb="6">
      <t>シハライソウガク</t>
    </rPh>
    <phoneticPr fontId="1"/>
  </si>
  <si>
    <t>利用者延人数⑥
（日延べ）</t>
    <rPh sb="0" eb="3">
      <t>リヨウシャ</t>
    </rPh>
    <rPh sb="3" eb="4">
      <t>ノ</t>
    </rPh>
    <rPh sb="4" eb="6">
      <t>ニンズウ</t>
    </rPh>
    <rPh sb="9" eb="11">
      <t>ヒノベ</t>
    </rPh>
    <phoneticPr fontId="1"/>
  </si>
  <si>
    <t>年間開所日数⑦</t>
    <rPh sb="0" eb="4">
      <t>ネンカンカイショ</t>
    </rPh>
    <rPh sb="4" eb="6">
      <t>ニッスウ</t>
    </rPh>
    <phoneticPr fontId="1"/>
  </si>
  <si>
    <t>開所日１日あたりの
平均利用者数⑧</t>
    <rPh sb="0" eb="3">
      <t>カイショビ</t>
    </rPh>
    <rPh sb="4" eb="5">
      <t>ニチ</t>
    </rPh>
    <rPh sb="10" eb="12">
      <t>ヘイキン</t>
    </rPh>
    <rPh sb="12" eb="15">
      <t>リヨウシャ</t>
    </rPh>
    <rPh sb="15" eb="16">
      <t>スウ</t>
    </rPh>
    <phoneticPr fontId="1"/>
  </si>
  <si>
    <t>年間開所月数⑨</t>
    <rPh sb="0" eb="2">
      <t>ネンカン</t>
    </rPh>
    <rPh sb="2" eb="6">
      <t>カイショツキスウ</t>
    </rPh>
    <phoneticPr fontId="1"/>
  </si>
  <si>
    <t>月額平均工賃</t>
    <rPh sb="0" eb="2">
      <t>ゲツガク</t>
    </rPh>
    <rPh sb="2" eb="4">
      <t>ヘイキン</t>
    </rPh>
    <rPh sb="4" eb="6">
      <t>コウチン</t>
    </rPh>
    <phoneticPr fontId="1"/>
  </si>
  <si>
    <t>↑⑥÷⑦
小数点第2位切り上げ</t>
    <rPh sb="5" eb="8">
      <t>ショウスウテン</t>
    </rPh>
    <rPh sb="8" eb="9">
      <t>ダイ</t>
    </rPh>
    <rPh sb="10" eb="11">
      <t>イ</t>
    </rPh>
    <rPh sb="11" eb="12">
      <t>キ</t>
    </rPh>
    <rPh sb="13" eb="14">
      <t>ア</t>
    </rPh>
    <phoneticPr fontId="1"/>
  </si>
  <si>
    <t>↑⑤÷⑧÷⑨
小数点第１位四捨五入</t>
    <rPh sb="7" eb="10">
      <t>ショウスウテン</t>
    </rPh>
    <rPh sb="10" eb="11">
      <t>ダイ</t>
    </rPh>
    <rPh sb="12" eb="13">
      <t>イ</t>
    </rPh>
    <rPh sb="13" eb="17">
      <t>シシャゴニュウ</t>
    </rPh>
    <phoneticPr fontId="1"/>
  </si>
  <si>
    <t>延就労時間⑩</t>
    <rPh sb="0" eb="1">
      <t>ノベ</t>
    </rPh>
    <rPh sb="1" eb="3">
      <t>シュウロウ</t>
    </rPh>
    <rPh sb="3" eb="5">
      <t>ジカン</t>
    </rPh>
    <phoneticPr fontId="1"/>
  </si>
  <si>
    <t>延利用者数⑪</t>
    <rPh sb="0" eb="1">
      <t>ノベ</t>
    </rPh>
    <rPh sb="1" eb="3">
      <t>リヨウ</t>
    </rPh>
    <rPh sb="3" eb="4">
      <t>シャ</t>
    </rPh>
    <rPh sb="4" eb="5">
      <t>スウ</t>
    </rPh>
    <phoneticPr fontId="1"/>
  </si>
  <si>
    <t>平均工賃（賃金）実績算出表</t>
    <rPh sb="0" eb="2">
      <t>ヘイキン</t>
    </rPh>
    <rPh sb="2" eb="4">
      <t>コウチン</t>
    </rPh>
    <rPh sb="5" eb="7">
      <t>チンギン</t>
    </rPh>
    <rPh sb="8" eb="10">
      <t>ジッセキ</t>
    </rPh>
    <rPh sb="10" eb="13">
      <t>サンシュツヒョウ</t>
    </rPh>
    <phoneticPr fontId="1"/>
  </si>
  <si>
    <t>10</t>
  </si>
  <si>
    <t>20</t>
  </si>
  <si>
    <t>事業所種別</t>
    <rPh sb="0" eb="5">
      <t>ジギョウショシュベツ</t>
    </rPh>
    <phoneticPr fontId="1"/>
  </si>
  <si>
    <t>Ａ型の場合
(雇用型／非雇用型)</t>
    <phoneticPr fontId="1"/>
  </si>
  <si>
    <t>電話番号</t>
    <rPh sb="0" eb="4">
      <t>デンワバンゴウ</t>
    </rPh>
    <phoneticPr fontId="1"/>
  </si>
  <si>
    <t>新設</t>
    <rPh sb="0" eb="2">
      <t>シンセツ</t>
    </rPh>
    <phoneticPr fontId="1"/>
  </si>
  <si>
    <t>新設年月日</t>
    <rPh sb="0" eb="2">
      <t>シンセツ</t>
    </rPh>
    <rPh sb="2" eb="5">
      <t>ネンガッピ</t>
    </rPh>
    <phoneticPr fontId="1"/>
  </si>
  <si>
    <t>休止</t>
    <rPh sb="0" eb="2">
      <t>キュウシ</t>
    </rPh>
    <phoneticPr fontId="1"/>
  </si>
  <si>
    <t>休止期間
（開始）</t>
    <rPh sb="0" eb="4">
      <t>キュウシキカン</t>
    </rPh>
    <rPh sb="6" eb="8">
      <t>カイシ</t>
    </rPh>
    <phoneticPr fontId="1"/>
  </si>
  <si>
    <t>休止期間
（終了）</t>
    <rPh sb="0" eb="4">
      <t>キュウシキカン</t>
    </rPh>
    <rPh sb="6" eb="8">
      <t>シュウリョウ</t>
    </rPh>
    <phoneticPr fontId="1"/>
  </si>
  <si>
    <t>多機能</t>
    <rPh sb="0" eb="3">
      <t>タキノウ</t>
    </rPh>
    <phoneticPr fontId="1"/>
  </si>
  <si>
    <t>多機能移行年月日</t>
    <rPh sb="0" eb="3">
      <t>タキノウ</t>
    </rPh>
    <rPh sb="3" eb="5">
      <t>イコウ</t>
    </rPh>
    <rPh sb="5" eb="8">
      <t>ネンガッピ</t>
    </rPh>
    <phoneticPr fontId="1"/>
  </si>
  <si>
    <t>身体
（１級）</t>
    <rPh sb="0" eb="2">
      <t>シンタイ</t>
    </rPh>
    <rPh sb="5" eb="6">
      <t>キュウ</t>
    </rPh>
    <phoneticPr fontId="1"/>
  </si>
  <si>
    <t>身体
（２級）</t>
    <rPh sb="0" eb="2">
      <t>シンタイ</t>
    </rPh>
    <rPh sb="5" eb="6">
      <t>キュウ</t>
    </rPh>
    <phoneticPr fontId="1"/>
  </si>
  <si>
    <t>身体
（３級）</t>
    <rPh sb="0" eb="2">
      <t>シンタイ</t>
    </rPh>
    <rPh sb="5" eb="6">
      <t>キュウ</t>
    </rPh>
    <phoneticPr fontId="1"/>
  </si>
  <si>
    <t>身体
（４級）</t>
    <rPh sb="0" eb="2">
      <t>シンタイ</t>
    </rPh>
    <rPh sb="5" eb="6">
      <t>キュウ</t>
    </rPh>
    <phoneticPr fontId="1"/>
  </si>
  <si>
    <t>身体
（５級）</t>
    <rPh sb="0" eb="2">
      <t>シンタイ</t>
    </rPh>
    <rPh sb="5" eb="6">
      <t>キュウ</t>
    </rPh>
    <phoneticPr fontId="1"/>
  </si>
  <si>
    <t>身体
（６級）</t>
    <rPh sb="0" eb="2">
      <t>シンタイ</t>
    </rPh>
    <rPh sb="5" eb="6">
      <t>キュウ</t>
    </rPh>
    <phoneticPr fontId="1"/>
  </si>
  <si>
    <t>身体
（その他）</t>
    <rPh sb="0" eb="2">
      <t>シンタイ</t>
    </rPh>
    <rPh sb="6" eb="7">
      <t>タ</t>
    </rPh>
    <phoneticPr fontId="1"/>
  </si>
  <si>
    <t>知的
（最重度）</t>
    <rPh sb="0" eb="2">
      <t>チテキ</t>
    </rPh>
    <rPh sb="4" eb="7">
      <t>サイジュウド</t>
    </rPh>
    <phoneticPr fontId="1"/>
  </si>
  <si>
    <t>知的
（重度）</t>
    <rPh sb="0" eb="2">
      <t>チテキ</t>
    </rPh>
    <rPh sb="4" eb="6">
      <t>ジュウド</t>
    </rPh>
    <phoneticPr fontId="1"/>
  </si>
  <si>
    <t>知的
（中度）</t>
    <rPh sb="0" eb="2">
      <t>チテキ</t>
    </rPh>
    <rPh sb="4" eb="6">
      <t>チュウド</t>
    </rPh>
    <phoneticPr fontId="1"/>
  </si>
  <si>
    <t>知的
（軽度）</t>
    <rPh sb="0" eb="2">
      <t>チテキ</t>
    </rPh>
    <rPh sb="4" eb="6">
      <t>ケイド</t>
    </rPh>
    <phoneticPr fontId="1"/>
  </si>
  <si>
    <t>知的
（その他）</t>
    <rPh sb="0" eb="2">
      <t>チテキ</t>
    </rPh>
    <rPh sb="6" eb="7">
      <t>タ</t>
    </rPh>
    <phoneticPr fontId="1"/>
  </si>
  <si>
    <t>精神
（１級）</t>
    <rPh sb="0" eb="2">
      <t>セイシン</t>
    </rPh>
    <rPh sb="5" eb="6">
      <t>キュウ</t>
    </rPh>
    <phoneticPr fontId="1"/>
  </si>
  <si>
    <t>精神
（２級）</t>
    <rPh sb="0" eb="2">
      <t>セイシン</t>
    </rPh>
    <rPh sb="5" eb="6">
      <t>キュウ</t>
    </rPh>
    <phoneticPr fontId="1"/>
  </si>
  <si>
    <t>精神
（３級）</t>
    <rPh sb="0" eb="2">
      <t>セイシン</t>
    </rPh>
    <rPh sb="5" eb="6">
      <t>キュウ</t>
    </rPh>
    <phoneticPr fontId="1"/>
  </si>
  <si>
    <t>精神
（その他）</t>
    <rPh sb="0" eb="2">
      <t>セイシン</t>
    </rPh>
    <rPh sb="6" eb="7">
      <t>タ</t>
    </rPh>
    <phoneticPr fontId="1"/>
  </si>
  <si>
    <t>その他</t>
    <rPh sb="2" eb="3">
      <t>タ</t>
    </rPh>
    <phoneticPr fontId="1"/>
  </si>
  <si>
    <t>身体合計</t>
    <rPh sb="0" eb="2">
      <t>シンタイ</t>
    </rPh>
    <rPh sb="2" eb="4">
      <t>ゴウケイ</t>
    </rPh>
    <phoneticPr fontId="1"/>
  </si>
  <si>
    <t>知的合計</t>
    <rPh sb="0" eb="2">
      <t>チテキ</t>
    </rPh>
    <rPh sb="2" eb="4">
      <t>ゴウケイ</t>
    </rPh>
    <phoneticPr fontId="1"/>
  </si>
  <si>
    <t>精神合計</t>
    <rPh sb="0" eb="2">
      <t>セイシン</t>
    </rPh>
    <rPh sb="2" eb="4">
      <t>ゴウケイ</t>
    </rPh>
    <phoneticPr fontId="1"/>
  </si>
  <si>
    <t>作業内容①</t>
    <rPh sb="0" eb="4">
      <t>サギョウナイヨウ</t>
    </rPh>
    <phoneticPr fontId="1"/>
  </si>
  <si>
    <t>作業内容詳細①</t>
    <rPh sb="0" eb="4">
      <t>サギョウナイヨウ</t>
    </rPh>
    <rPh sb="4" eb="6">
      <t>ショウサイ</t>
    </rPh>
    <phoneticPr fontId="1"/>
  </si>
  <si>
    <t>生産活動収入①</t>
    <rPh sb="0" eb="2">
      <t>セイサン</t>
    </rPh>
    <rPh sb="2" eb="4">
      <t>カツドウ</t>
    </rPh>
    <rPh sb="4" eb="6">
      <t>シュウニュウ</t>
    </rPh>
    <phoneticPr fontId="1"/>
  </si>
  <si>
    <t>新規事業①</t>
    <rPh sb="0" eb="4">
      <t>シンキジギョウ</t>
    </rPh>
    <phoneticPr fontId="1"/>
  </si>
  <si>
    <t>作業分類①</t>
    <rPh sb="0" eb="4">
      <t>サギョウブンルイ</t>
    </rPh>
    <phoneticPr fontId="1"/>
  </si>
  <si>
    <t>作業内容②</t>
    <rPh sb="0" eb="4">
      <t>サギョウナイヨウ</t>
    </rPh>
    <phoneticPr fontId="1"/>
  </si>
  <si>
    <t>作業内容詳細②</t>
    <rPh sb="0" eb="4">
      <t>サギョウナイヨウ</t>
    </rPh>
    <rPh sb="4" eb="6">
      <t>ショウサイ</t>
    </rPh>
    <phoneticPr fontId="1"/>
  </si>
  <si>
    <t>作業分類②</t>
    <rPh sb="0" eb="4">
      <t>サギョウブンルイ</t>
    </rPh>
    <phoneticPr fontId="1"/>
  </si>
  <si>
    <t>新規事業②</t>
    <rPh sb="0" eb="4">
      <t>シンキジギョウ</t>
    </rPh>
    <phoneticPr fontId="1"/>
  </si>
  <si>
    <t>生産活動収入②</t>
    <rPh sb="0" eb="2">
      <t>セイサン</t>
    </rPh>
    <rPh sb="2" eb="4">
      <t>カツドウ</t>
    </rPh>
    <rPh sb="4" eb="6">
      <t>シュウニュウ</t>
    </rPh>
    <phoneticPr fontId="1"/>
  </si>
  <si>
    <t>作業内容③</t>
    <rPh sb="0" eb="4">
      <t>サギョウナイヨウ</t>
    </rPh>
    <phoneticPr fontId="1"/>
  </si>
  <si>
    <t>作業内容詳細③</t>
    <rPh sb="0" eb="4">
      <t>サギョウナイヨウ</t>
    </rPh>
    <rPh sb="4" eb="6">
      <t>ショウサイ</t>
    </rPh>
    <phoneticPr fontId="1"/>
  </si>
  <si>
    <t>作業分類③</t>
    <rPh sb="0" eb="4">
      <t>サギョウブンルイ</t>
    </rPh>
    <phoneticPr fontId="1"/>
  </si>
  <si>
    <t>新規事業③</t>
    <rPh sb="0" eb="4">
      <t>シンキジギョウ</t>
    </rPh>
    <phoneticPr fontId="1"/>
  </si>
  <si>
    <t>生産活動収入③</t>
    <rPh sb="0" eb="2">
      <t>セイサン</t>
    </rPh>
    <rPh sb="2" eb="4">
      <t>カツドウ</t>
    </rPh>
    <rPh sb="4" eb="6">
      <t>シュウニュウ</t>
    </rPh>
    <phoneticPr fontId="1"/>
  </si>
  <si>
    <t>作業内容④</t>
    <rPh sb="0" eb="4">
      <t>サギョウナイヨウ</t>
    </rPh>
    <phoneticPr fontId="1"/>
  </si>
  <si>
    <t>作業内容詳細④</t>
    <rPh sb="0" eb="4">
      <t>サギョウナイヨウ</t>
    </rPh>
    <rPh sb="4" eb="6">
      <t>ショウサイ</t>
    </rPh>
    <phoneticPr fontId="1"/>
  </si>
  <si>
    <t>作業分類④</t>
    <rPh sb="0" eb="4">
      <t>サギョウブンルイ</t>
    </rPh>
    <phoneticPr fontId="1"/>
  </si>
  <si>
    <t>新規事業④</t>
    <rPh sb="0" eb="4">
      <t>シンキジギョウ</t>
    </rPh>
    <phoneticPr fontId="1"/>
  </si>
  <si>
    <t>生産活動収入④</t>
    <rPh sb="0" eb="2">
      <t>セイサン</t>
    </rPh>
    <rPh sb="2" eb="4">
      <t>カツドウ</t>
    </rPh>
    <rPh sb="4" eb="6">
      <t>シュウニュウ</t>
    </rPh>
    <phoneticPr fontId="1"/>
  </si>
  <si>
    <t>作業内容⑤</t>
    <rPh sb="0" eb="4">
      <t>サギョウナイヨウ</t>
    </rPh>
    <phoneticPr fontId="1"/>
  </si>
  <si>
    <t>作業内容詳細⑤</t>
    <rPh sb="0" eb="4">
      <t>サギョウナイヨウ</t>
    </rPh>
    <rPh sb="4" eb="6">
      <t>ショウサイ</t>
    </rPh>
    <phoneticPr fontId="1"/>
  </si>
  <si>
    <t>作業分類⑤</t>
    <rPh sb="0" eb="4">
      <t>サギョウブンルイ</t>
    </rPh>
    <phoneticPr fontId="1"/>
  </si>
  <si>
    <t>新規事業⑤</t>
    <rPh sb="0" eb="4">
      <t>シンキジギョウ</t>
    </rPh>
    <phoneticPr fontId="1"/>
  </si>
  <si>
    <t>生産活動収入⑤</t>
    <rPh sb="0" eb="2">
      <t>セイサン</t>
    </rPh>
    <rPh sb="2" eb="4">
      <t>カツドウ</t>
    </rPh>
    <rPh sb="4" eb="6">
      <t>シュウニュウ</t>
    </rPh>
    <phoneticPr fontId="1"/>
  </si>
  <si>
    <t>その他
生産活動収入</t>
    <rPh sb="2" eb="3">
      <t>タ</t>
    </rPh>
    <rPh sb="4" eb="10">
      <t>セイサンカツドウシュウニュウ</t>
    </rPh>
    <phoneticPr fontId="1"/>
  </si>
  <si>
    <t>生産活動収入</t>
    <rPh sb="0" eb="4">
      <t>セイサンカツドウ</t>
    </rPh>
    <rPh sb="4" eb="6">
      <t>シュウニュウ</t>
    </rPh>
    <phoneticPr fontId="1"/>
  </si>
  <si>
    <t>備考欄</t>
    <rPh sb="0" eb="3">
      <t>ビコウラン</t>
    </rPh>
    <phoneticPr fontId="1"/>
  </si>
  <si>
    <t>（旧計算式）月額賃金</t>
    <rPh sb="1" eb="2">
      <t>キュウ</t>
    </rPh>
    <rPh sb="2" eb="5">
      <t>ケイサンシキ</t>
    </rPh>
    <rPh sb="6" eb="10">
      <t>ゲツガクチンギン</t>
    </rPh>
    <phoneticPr fontId="1"/>
  </si>
  <si>
    <t>利用者延人数②
（月延べ）</t>
    <rPh sb="0" eb="3">
      <t>リヨウシャ</t>
    </rPh>
    <rPh sb="3" eb="4">
      <t>ノ</t>
    </rPh>
    <rPh sb="4" eb="6">
      <t>ニンズウ</t>
    </rPh>
    <rPh sb="9" eb="10">
      <t>ツキ</t>
    </rPh>
    <rPh sb="10" eb="11">
      <t>ノ</t>
    </rPh>
    <phoneticPr fontId="1"/>
  </si>
  <si>
    <t>【Ａ型】
賃金支払総額</t>
    <rPh sb="2" eb="3">
      <t>ガタ</t>
    </rPh>
    <rPh sb="5" eb="7">
      <t>チンギン</t>
    </rPh>
    <rPh sb="7" eb="11">
      <t>シハライソウガク</t>
    </rPh>
    <phoneticPr fontId="1"/>
  </si>
  <si>
    <t>【Ａ型】
利用者延人数（月延べ）</t>
    <rPh sb="2" eb="3">
      <t>ガタ</t>
    </rPh>
    <rPh sb="5" eb="8">
      <t>リヨウシャ</t>
    </rPh>
    <rPh sb="8" eb="11">
      <t>ノベニンズウ</t>
    </rPh>
    <rPh sb="12" eb="14">
      <t>ツキノ</t>
    </rPh>
    <phoneticPr fontId="1"/>
  </si>
  <si>
    <t>【Ａ型】
月額平均賃金</t>
    <rPh sb="2" eb="3">
      <t>ガタ</t>
    </rPh>
    <rPh sb="5" eb="9">
      <t>ゲツガクヘイキン</t>
    </rPh>
    <rPh sb="9" eb="11">
      <t>チンギン</t>
    </rPh>
    <phoneticPr fontId="1"/>
  </si>
  <si>
    <t>【Ａ型】
延就労時間</t>
    <rPh sb="2" eb="3">
      <t>ガタ</t>
    </rPh>
    <rPh sb="5" eb="6">
      <t>ノベ</t>
    </rPh>
    <rPh sb="6" eb="8">
      <t>シュウロウ</t>
    </rPh>
    <rPh sb="8" eb="10">
      <t>ジカン</t>
    </rPh>
    <phoneticPr fontId="1"/>
  </si>
  <si>
    <t>【Ａ型】
延利用者数</t>
    <rPh sb="2" eb="3">
      <t>ガタ</t>
    </rPh>
    <rPh sb="5" eb="6">
      <t>ノ</t>
    </rPh>
    <rPh sb="6" eb="9">
      <t>リヨウシャ</t>
    </rPh>
    <rPh sb="9" eb="10">
      <t>スウ</t>
    </rPh>
    <phoneticPr fontId="1"/>
  </si>
  <si>
    <t>【Ａ型】
時間額平均賃金</t>
    <rPh sb="2" eb="3">
      <t>ガタ</t>
    </rPh>
    <rPh sb="5" eb="8">
      <t>ジカンガク</t>
    </rPh>
    <rPh sb="8" eb="10">
      <t>ヘイキン</t>
    </rPh>
    <rPh sb="10" eb="12">
      <t>チンギン</t>
    </rPh>
    <phoneticPr fontId="1"/>
  </si>
  <si>
    <t>【Ａ型】
日額平均工賃</t>
    <rPh sb="2" eb="3">
      <t>ガタ</t>
    </rPh>
    <rPh sb="5" eb="7">
      <t>ニチガク</t>
    </rPh>
    <rPh sb="7" eb="11">
      <t>ヘイキンコウチン</t>
    </rPh>
    <phoneticPr fontId="1"/>
  </si>
  <si>
    <t>時間額平均賃金
（①÷③）</t>
    <rPh sb="0" eb="3">
      <t>ジカンガク</t>
    </rPh>
    <rPh sb="3" eb="5">
      <t>ヘイキン</t>
    </rPh>
    <rPh sb="5" eb="7">
      <t>チンギン</t>
    </rPh>
    <phoneticPr fontId="1"/>
  </si>
  <si>
    <t>日額平均賃金
（①÷④）</t>
    <rPh sb="0" eb="2">
      <t>ニチガク</t>
    </rPh>
    <rPh sb="2" eb="4">
      <t>ヘイキン</t>
    </rPh>
    <rPh sb="4" eb="6">
      <t>チンギン</t>
    </rPh>
    <phoneticPr fontId="1"/>
  </si>
  <si>
    <t>時間額平均賃金
（⑤÷⑩）</t>
    <rPh sb="0" eb="3">
      <t>ジカンガク</t>
    </rPh>
    <rPh sb="3" eb="5">
      <t>ヘイキン</t>
    </rPh>
    <rPh sb="5" eb="7">
      <t>チンギン</t>
    </rPh>
    <phoneticPr fontId="1"/>
  </si>
  <si>
    <t>日額平均賃金
（⑤÷⑪）</t>
    <rPh sb="0" eb="2">
      <t>ニチガク</t>
    </rPh>
    <rPh sb="2" eb="4">
      <t>ヘイキン</t>
    </rPh>
    <rPh sb="4" eb="6">
      <t>チンギン</t>
    </rPh>
    <phoneticPr fontId="1"/>
  </si>
  <si>
    <t>【Ｂ型】
工賃支払総額</t>
    <rPh sb="2" eb="3">
      <t>ガタ</t>
    </rPh>
    <rPh sb="5" eb="7">
      <t>コウチン</t>
    </rPh>
    <rPh sb="7" eb="11">
      <t>シハライソウガク</t>
    </rPh>
    <phoneticPr fontId="1"/>
  </si>
  <si>
    <t>【Ｂ型】
利用者延人数</t>
    <rPh sb="2" eb="3">
      <t>ガタ</t>
    </rPh>
    <rPh sb="5" eb="8">
      <t>リヨウシャ</t>
    </rPh>
    <rPh sb="8" eb="11">
      <t>ノベニンズウ</t>
    </rPh>
    <phoneticPr fontId="1"/>
  </si>
  <si>
    <t>【Ｂ型】
年間開所日数</t>
    <rPh sb="2" eb="3">
      <t>ガタ</t>
    </rPh>
    <rPh sb="5" eb="9">
      <t>ネンカンカイショ</t>
    </rPh>
    <rPh sb="9" eb="11">
      <t>ニッスウ</t>
    </rPh>
    <phoneticPr fontId="1"/>
  </si>
  <si>
    <t>【Ｂ型】
開所日１日あたり平均利用者数</t>
    <rPh sb="2" eb="3">
      <t>ガタ</t>
    </rPh>
    <rPh sb="5" eb="8">
      <t>カイショビ</t>
    </rPh>
    <rPh sb="9" eb="10">
      <t>ニチ</t>
    </rPh>
    <rPh sb="13" eb="18">
      <t>ヘイキンリヨウシャ</t>
    </rPh>
    <rPh sb="18" eb="19">
      <t>スウ</t>
    </rPh>
    <phoneticPr fontId="1"/>
  </si>
  <si>
    <t>【Ｂ型】
年間開所月数</t>
    <rPh sb="2" eb="3">
      <t>ガタ</t>
    </rPh>
    <rPh sb="5" eb="9">
      <t>ネンカンカイショ</t>
    </rPh>
    <rPh sb="9" eb="11">
      <t>ツキスウ</t>
    </rPh>
    <phoneticPr fontId="1"/>
  </si>
  <si>
    <t>【Ｂ型】
月額平均工賃</t>
    <rPh sb="2" eb="3">
      <t>ガタ</t>
    </rPh>
    <rPh sb="5" eb="11">
      <t>ゲツガクヘイキンコウチン</t>
    </rPh>
    <phoneticPr fontId="1"/>
  </si>
  <si>
    <t>【Ｂ型】
延就労時間</t>
    <rPh sb="2" eb="3">
      <t>ガタ</t>
    </rPh>
    <rPh sb="5" eb="6">
      <t>ノベ</t>
    </rPh>
    <rPh sb="6" eb="8">
      <t>シュウロウ</t>
    </rPh>
    <rPh sb="8" eb="10">
      <t>ジカン</t>
    </rPh>
    <phoneticPr fontId="1"/>
  </si>
  <si>
    <t>【Ｂ型】
時間額平均工賃</t>
    <rPh sb="2" eb="3">
      <t>ガタ</t>
    </rPh>
    <rPh sb="5" eb="8">
      <t>ジカンガク</t>
    </rPh>
    <rPh sb="8" eb="12">
      <t>ヘイキンコウチン</t>
    </rPh>
    <phoneticPr fontId="1"/>
  </si>
  <si>
    <t>【Ｂ型】
延利用者数</t>
    <rPh sb="2" eb="3">
      <t>ガタ</t>
    </rPh>
    <rPh sb="5" eb="6">
      <t>ノ</t>
    </rPh>
    <rPh sb="6" eb="9">
      <t>リヨウシャ</t>
    </rPh>
    <rPh sb="9" eb="10">
      <t>スウ</t>
    </rPh>
    <phoneticPr fontId="1"/>
  </si>
  <si>
    <t>【Ｂ型】
日額平均工賃</t>
    <rPh sb="2" eb="3">
      <t>ガタ</t>
    </rPh>
    <rPh sb="5" eb="11">
      <t>ニチガクヘイキンコウチン</t>
    </rPh>
    <phoneticPr fontId="1"/>
  </si>
  <si>
    <t>【Ｂ型】
対象者延人数</t>
    <rPh sb="2" eb="3">
      <t>ガタ</t>
    </rPh>
    <rPh sb="5" eb="8">
      <t>タイショウシャ</t>
    </rPh>
    <rPh sb="8" eb="9">
      <t>ノ</t>
    </rPh>
    <rPh sb="9" eb="11">
      <t>ニンズウ</t>
    </rPh>
    <phoneticPr fontId="1"/>
  </si>
  <si>
    <t>【Ｂ型】
(旧)月額平均工賃</t>
    <rPh sb="2" eb="3">
      <t>ガタ</t>
    </rPh>
    <rPh sb="6" eb="7">
      <t>キュウ</t>
    </rPh>
    <rPh sb="8" eb="14">
      <t>ゲツガクヘイキンコウチン</t>
    </rPh>
    <phoneticPr fontId="1"/>
  </si>
  <si>
    <t>作業ごとの
生産活動収益</t>
    <rPh sb="0" eb="2">
      <t>サギョウ</t>
    </rPh>
    <rPh sb="6" eb="8">
      <t>セイサン</t>
    </rPh>
    <rPh sb="8" eb="10">
      <t>カツドウ</t>
    </rPh>
    <rPh sb="10" eb="12">
      <t>シュウエキ</t>
    </rPh>
    <phoneticPr fontId="1"/>
  </si>
  <si>
    <t>うち在宅利用者数</t>
    <rPh sb="2" eb="7">
      <t>ザイタクリヨウシャ</t>
    </rPh>
    <rPh sb="7" eb="8">
      <t>スウ</t>
    </rPh>
    <phoneticPr fontId="1"/>
  </si>
  <si>
    <t>人</t>
    <rPh sb="0" eb="1">
      <t>ニン</t>
    </rPh>
    <phoneticPr fontId="1"/>
  </si>
  <si>
    <t>在宅利用者数</t>
    <rPh sb="0" eb="6">
      <t>ザイタクリヨウシャスウ</t>
    </rPh>
    <phoneticPr fontId="1"/>
  </si>
  <si>
    <t>その他生産活動収益
（上記に含まない作業）</t>
    <rPh sb="2" eb="3">
      <t>タ</t>
    </rPh>
    <rPh sb="3" eb="7">
      <t>セイサンカツドウ</t>
    </rPh>
    <rPh sb="7" eb="9">
      <t>シュウエキ</t>
    </rPh>
    <rPh sb="11" eb="13">
      <t>ジョウキ</t>
    </rPh>
    <rPh sb="14" eb="15">
      <t>フク</t>
    </rPh>
    <rPh sb="18" eb="20">
      <t>サギョウ</t>
    </rPh>
    <phoneticPr fontId="1"/>
  </si>
  <si>
    <t>生産活動収益合計</t>
    <rPh sb="0" eb="4">
      <t>セイサンカツドウ</t>
    </rPh>
    <rPh sb="4" eb="6">
      <t>シュウエキ</t>
    </rPh>
    <rPh sb="6" eb="8">
      <t>ゴウケイ</t>
    </rPh>
    <phoneticPr fontId="1"/>
  </si>
  <si>
    <t>0810100453</t>
  </si>
  <si>
    <t>0810100461</t>
  </si>
  <si>
    <t>0810100479</t>
  </si>
  <si>
    <t>0810100487</t>
  </si>
  <si>
    <t>0810100495</t>
  </si>
  <si>
    <t>0810100651</t>
  </si>
  <si>
    <t>0810100677</t>
  </si>
  <si>
    <t>0810100719</t>
  </si>
  <si>
    <t>0810100743</t>
  </si>
  <si>
    <t>0810100768</t>
  </si>
  <si>
    <t>0810100776</t>
  </si>
  <si>
    <t>0810100784</t>
  </si>
  <si>
    <t>0810100925</t>
  </si>
  <si>
    <t>0810100958</t>
  </si>
  <si>
    <t>0810101147</t>
  </si>
  <si>
    <t>0810101154</t>
  </si>
  <si>
    <t>0810101287</t>
  </si>
  <si>
    <t>0810101295</t>
  </si>
  <si>
    <t>0810101311</t>
  </si>
  <si>
    <t>0810101337</t>
  </si>
  <si>
    <t>0810101469</t>
  </si>
  <si>
    <t>0810101493</t>
  </si>
  <si>
    <t>0810101501</t>
  </si>
  <si>
    <t>0810101543</t>
  </si>
  <si>
    <t>0810101576</t>
  </si>
  <si>
    <t>0810101600</t>
  </si>
  <si>
    <t>0810101964</t>
  </si>
  <si>
    <t>0810101980</t>
  </si>
  <si>
    <t>0810101998</t>
  </si>
  <si>
    <t>0810102210</t>
  </si>
  <si>
    <t>0810102236</t>
  </si>
  <si>
    <t>0810102277</t>
  </si>
  <si>
    <t>0810102335</t>
  </si>
  <si>
    <t>0810102368</t>
  </si>
  <si>
    <t>0810102442</t>
  </si>
  <si>
    <t>0810102475</t>
  </si>
  <si>
    <t>0810102483</t>
  </si>
  <si>
    <t>0810102608</t>
  </si>
  <si>
    <t>0810102624</t>
  </si>
  <si>
    <t>0810102665</t>
  </si>
  <si>
    <t>0810102731</t>
  </si>
  <si>
    <t>0810102806</t>
  </si>
  <si>
    <t>0810102814</t>
  </si>
  <si>
    <t>0810102822</t>
  </si>
  <si>
    <t>0810102830</t>
  </si>
  <si>
    <t>0810102848</t>
  </si>
  <si>
    <t>0810102889</t>
  </si>
  <si>
    <t>0810102921</t>
  </si>
  <si>
    <t>0810102988</t>
  </si>
  <si>
    <t>0810103028</t>
  </si>
  <si>
    <t>0810103036</t>
  </si>
  <si>
    <t>0810103085</t>
  </si>
  <si>
    <t>0810103093</t>
  </si>
  <si>
    <t>0810103101</t>
  </si>
  <si>
    <t>0810103143</t>
  </si>
  <si>
    <t>0810103184</t>
  </si>
  <si>
    <t>0810103218</t>
  </si>
  <si>
    <t>0810103226</t>
  </si>
  <si>
    <t>0810103283</t>
  </si>
  <si>
    <t>0810103291</t>
  </si>
  <si>
    <t>0810103366</t>
  </si>
  <si>
    <t>0810103416</t>
  </si>
  <si>
    <t>0810103440</t>
  </si>
  <si>
    <t>0810103473</t>
  </si>
  <si>
    <t>0810103507</t>
  </si>
  <si>
    <t>0810200139</t>
  </si>
  <si>
    <t>0810200170</t>
  </si>
  <si>
    <t>0810200212</t>
  </si>
  <si>
    <t>0810200279</t>
  </si>
  <si>
    <t>0810200287</t>
  </si>
  <si>
    <t>0810200295</t>
  </si>
  <si>
    <t>0810200436</t>
  </si>
  <si>
    <t>0810200527</t>
  </si>
  <si>
    <t>0810200576</t>
  </si>
  <si>
    <t>0810200592</t>
  </si>
  <si>
    <t>0810200642</t>
  </si>
  <si>
    <t>0810200725</t>
  </si>
  <si>
    <t>0810200782</t>
  </si>
  <si>
    <t>0810200816</t>
  </si>
  <si>
    <t>0810200824</t>
  </si>
  <si>
    <t>0810200832</t>
  </si>
  <si>
    <t>0810200857</t>
  </si>
  <si>
    <t>0810200873</t>
  </si>
  <si>
    <t>0810200899</t>
  </si>
  <si>
    <t>0810200907</t>
  </si>
  <si>
    <t>0810200949</t>
  </si>
  <si>
    <t>0810201020</t>
  </si>
  <si>
    <t>0810201046</t>
  </si>
  <si>
    <t>0810201079</t>
  </si>
  <si>
    <t>0810201103</t>
  </si>
  <si>
    <t>0810201111</t>
  </si>
  <si>
    <t>0810201129</t>
  </si>
  <si>
    <t>0810201137</t>
  </si>
  <si>
    <t>0810201186</t>
  </si>
  <si>
    <t>0810201210</t>
  </si>
  <si>
    <t>0810300095</t>
  </si>
  <si>
    <t>0810300178</t>
  </si>
  <si>
    <t>0810300335</t>
  </si>
  <si>
    <t>0810300384</t>
  </si>
  <si>
    <t>0810300566</t>
  </si>
  <si>
    <t>0810300616</t>
  </si>
  <si>
    <t>0810300632</t>
  </si>
  <si>
    <t>0810300673</t>
  </si>
  <si>
    <t>0810300830</t>
  </si>
  <si>
    <t>0810300863</t>
  </si>
  <si>
    <t>0810300954</t>
  </si>
  <si>
    <t>0810300996</t>
  </si>
  <si>
    <t>0810301028</t>
  </si>
  <si>
    <t>0810301036</t>
  </si>
  <si>
    <t>0810301051</t>
  </si>
  <si>
    <t>0810301077</t>
  </si>
  <si>
    <t>0810301150</t>
  </si>
  <si>
    <t>0810400176</t>
  </si>
  <si>
    <t>0810400317</t>
  </si>
  <si>
    <t>0810400325</t>
  </si>
  <si>
    <t>0810400358</t>
  </si>
  <si>
    <t>0810400382</t>
  </si>
  <si>
    <t>0810400473</t>
  </si>
  <si>
    <t>0810400481</t>
  </si>
  <si>
    <t>0810400499</t>
  </si>
  <si>
    <t>0810400564</t>
  </si>
  <si>
    <t>0810400663</t>
  </si>
  <si>
    <t>0810400796</t>
  </si>
  <si>
    <t>0810400812</t>
  </si>
  <si>
    <t>0810400978</t>
  </si>
  <si>
    <t>0810401000</t>
  </si>
  <si>
    <t>0810500066</t>
  </si>
  <si>
    <t>0810500082</t>
  </si>
  <si>
    <t>0810500124</t>
  </si>
  <si>
    <t>0810500165</t>
  </si>
  <si>
    <t>0810500173</t>
  </si>
  <si>
    <t>0810500298</t>
  </si>
  <si>
    <t>0810500314</t>
  </si>
  <si>
    <t>0810500330</t>
  </si>
  <si>
    <t>0810500405</t>
  </si>
  <si>
    <t>0810500462</t>
  </si>
  <si>
    <t>0810500470</t>
  </si>
  <si>
    <t>0810500512</t>
  </si>
  <si>
    <t>0810500520</t>
  </si>
  <si>
    <t>0810500546</t>
  </si>
  <si>
    <t>0810700013</t>
  </si>
  <si>
    <t>0810700062</t>
  </si>
  <si>
    <t>0810700146</t>
  </si>
  <si>
    <t>0810700161</t>
  </si>
  <si>
    <t>0810700211</t>
  </si>
  <si>
    <t>0810700237</t>
  </si>
  <si>
    <t>0810700252</t>
  </si>
  <si>
    <t>0810700260</t>
  </si>
  <si>
    <t>0810700336</t>
  </si>
  <si>
    <t>0810700393</t>
  </si>
  <si>
    <t>0810800086</t>
  </si>
  <si>
    <t>0810800151</t>
  </si>
  <si>
    <t>0810800193</t>
  </si>
  <si>
    <t>0810800227</t>
  </si>
  <si>
    <t>0810800334</t>
  </si>
  <si>
    <t>0810800375</t>
  </si>
  <si>
    <t>0810800409</t>
  </si>
  <si>
    <t>0810800425</t>
  </si>
  <si>
    <t>0810800524</t>
  </si>
  <si>
    <t>0810800532</t>
  </si>
  <si>
    <t>0810800565</t>
  </si>
  <si>
    <t>0810800599</t>
  </si>
  <si>
    <t>0810800607</t>
  </si>
  <si>
    <t>0810800631</t>
  </si>
  <si>
    <t>0810800649</t>
  </si>
  <si>
    <t>0810800664</t>
  </si>
  <si>
    <t>0811000058</t>
  </si>
  <si>
    <t>0811000108</t>
  </si>
  <si>
    <t>0811000231</t>
  </si>
  <si>
    <t>0811000256</t>
  </si>
  <si>
    <t>0811100072</t>
  </si>
  <si>
    <t>0811100122</t>
  </si>
  <si>
    <t>0811100197</t>
  </si>
  <si>
    <t>0811100221</t>
  </si>
  <si>
    <t>0811100346</t>
  </si>
  <si>
    <t>0811100403</t>
  </si>
  <si>
    <t>0811100437</t>
  </si>
  <si>
    <t>0811200070</t>
  </si>
  <si>
    <t>0811200229</t>
  </si>
  <si>
    <t>0811200260</t>
  </si>
  <si>
    <t>0811200328</t>
  </si>
  <si>
    <t>0811200336</t>
  </si>
  <si>
    <t>0811200344</t>
  </si>
  <si>
    <t>0811200369</t>
  </si>
  <si>
    <t>0811400092</t>
  </si>
  <si>
    <t>0811400118</t>
  </si>
  <si>
    <t>0811400142</t>
  </si>
  <si>
    <t>0811400217</t>
  </si>
  <si>
    <t>0811500073</t>
  </si>
  <si>
    <t>0811500099</t>
  </si>
  <si>
    <t>0811500115</t>
  </si>
  <si>
    <t>0811500222</t>
  </si>
  <si>
    <t>0811500263</t>
  </si>
  <si>
    <t>0811500289</t>
  </si>
  <si>
    <t>0811500297</t>
  </si>
  <si>
    <t>0811500305</t>
  </si>
  <si>
    <t>0811500321</t>
  </si>
  <si>
    <t>0811500354</t>
  </si>
  <si>
    <t>0811600147</t>
  </si>
  <si>
    <t>0811600196</t>
  </si>
  <si>
    <t>0811600212</t>
  </si>
  <si>
    <t>0811600253</t>
  </si>
  <si>
    <t>0811600261</t>
  </si>
  <si>
    <t>0811600360</t>
  </si>
  <si>
    <t>0811600378</t>
  </si>
  <si>
    <t>0811600428</t>
  </si>
  <si>
    <t>0811600436</t>
  </si>
  <si>
    <t>0811600469</t>
  </si>
  <si>
    <t>0811600493</t>
  </si>
  <si>
    <t>0811600527</t>
  </si>
  <si>
    <t>0811600659</t>
  </si>
  <si>
    <t>0811600667</t>
  </si>
  <si>
    <t>0811600725</t>
  </si>
  <si>
    <t>0811600741</t>
  </si>
  <si>
    <t>0811600774</t>
  </si>
  <si>
    <t>0811700103</t>
  </si>
  <si>
    <t>0811700111</t>
  </si>
  <si>
    <t>0811700137</t>
  </si>
  <si>
    <t>0811700194</t>
  </si>
  <si>
    <t>0811700228</t>
  </si>
  <si>
    <t>0811700301</t>
  </si>
  <si>
    <t>0811700467</t>
  </si>
  <si>
    <t>0811700657</t>
  </si>
  <si>
    <t>0811700673</t>
  </si>
  <si>
    <t>0811700699</t>
  </si>
  <si>
    <t>0811700723</t>
  </si>
  <si>
    <t>0811700764</t>
  </si>
  <si>
    <t>0811700772</t>
  </si>
  <si>
    <t>0811700780</t>
  </si>
  <si>
    <t>0811700814</t>
  </si>
  <si>
    <t>0811700848</t>
  </si>
  <si>
    <t>0811700871</t>
  </si>
  <si>
    <t>0811800010</t>
  </si>
  <si>
    <t>0811800101</t>
  </si>
  <si>
    <t>0811800119</t>
  </si>
  <si>
    <t>0811800135</t>
  </si>
  <si>
    <t>0811800317</t>
  </si>
  <si>
    <t>0811800325</t>
  </si>
  <si>
    <t>0811900091</t>
  </si>
  <si>
    <t>0811900166</t>
  </si>
  <si>
    <t>0811900208</t>
  </si>
  <si>
    <t>0811900224</t>
  </si>
  <si>
    <t>0811900356</t>
  </si>
  <si>
    <t>0811900414</t>
  </si>
  <si>
    <t>0811900505</t>
  </si>
  <si>
    <t>0811900521</t>
  </si>
  <si>
    <t>0811900596</t>
  </si>
  <si>
    <t>0811900604</t>
  </si>
  <si>
    <t>0811900620</t>
  </si>
  <si>
    <t>0811900695</t>
  </si>
  <si>
    <t>0811900745</t>
  </si>
  <si>
    <t>0811900778</t>
  </si>
  <si>
    <t>0811900794</t>
  </si>
  <si>
    <t>0811900802</t>
  </si>
  <si>
    <t>0811900844</t>
  </si>
  <si>
    <t>0811900851</t>
  </si>
  <si>
    <t>0812000230</t>
  </si>
  <si>
    <t>0812000248</t>
  </si>
  <si>
    <t>0812000271</t>
  </si>
  <si>
    <t>0812000289</t>
  </si>
  <si>
    <t>0812000388</t>
  </si>
  <si>
    <t>0812000479</t>
  </si>
  <si>
    <t>0812000503</t>
  </si>
  <si>
    <t>0812000552</t>
  </si>
  <si>
    <t>0812000677</t>
  </si>
  <si>
    <t>0812000784</t>
  </si>
  <si>
    <t>0812000800</t>
  </si>
  <si>
    <t>0812000875</t>
  </si>
  <si>
    <t>0812000883</t>
  </si>
  <si>
    <t>0812000891</t>
  </si>
  <si>
    <t>0812000933</t>
  </si>
  <si>
    <t>0812000974</t>
  </si>
  <si>
    <t>0812000982</t>
  </si>
  <si>
    <t>0812001030</t>
  </si>
  <si>
    <t>0812001162</t>
  </si>
  <si>
    <t>0812001287</t>
  </si>
  <si>
    <t>0812001311</t>
  </si>
  <si>
    <t>0812001345</t>
  </si>
  <si>
    <t>0812001378</t>
  </si>
  <si>
    <t>0812001386</t>
  </si>
  <si>
    <t>0812001444</t>
  </si>
  <si>
    <t>0812001493</t>
  </si>
  <si>
    <t>0812001535</t>
  </si>
  <si>
    <t>0812001543</t>
  </si>
  <si>
    <t>0812001568</t>
  </si>
  <si>
    <t>0812001592</t>
  </si>
  <si>
    <t>0812001626</t>
  </si>
  <si>
    <t>0812001642</t>
  </si>
  <si>
    <t>0812001683</t>
  </si>
  <si>
    <t>0812001733</t>
  </si>
  <si>
    <t>0812001758</t>
  </si>
  <si>
    <t>0812001774</t>
  </si>
  <si>
    <t>0812001782</t>
  </si>
  <si>
    <t>0812100089</t>
  </si>
  <si>
    <t>0812100154</t>
  </si>
  <si>
    <t>0812100204</t>
  </si>
  <si>
    <t>0812100261</t>
  </si>
  <si>
    <t>0812100527</t>
  </si>
  <si>
    <t>0812100550</t>
  </si>
  <si>
    <t>0812100576</t>
  </si>
  <si>
    <t>0812100584</t>
  </si>
  <si>
    <t>0812100774</t>
  </si>
  <si>
    <t>0812100816</t>
  </si>
  <si>
    <t>0812100873</t>
  </si>
  <si>
    <t>0812100881</t>
  </si>
  <si>
    <t>0812100899</t>
  </si>
  <si>
    <t>0812100931</t>
  </si>
  <si>
    <t>0812100964</t>
  </si>
  <si>
    <t>0812100980</t>
  </si>
  <si>
    <t>0812101004</t>
  </si>
  <si>
    <t>0812101020</t>
  </si>
  <si>
    <t>0812101053</t>
  </si>
  <si>
    <t>0812101079</t>
  </si>
  <si>
    <t>0812101095</t>
  </si>
  <si>
    <t>0812101103</t>
  </si>
  <si>
    <t>0812101160</t>
  </si>
  <si>
    <t>0812101178</t>
  </si>
  <si>
    <t>0812101202</t>
  </si>
  <si>
    <t>0812101228</t>
  </si>
  <si>
    <t>0812101236</t>
  </si>
  <si>
    <t>0812200053</t>
  </si>
  <si>
    <t>0812200194</t>
  </si>
  <si>
    <t>0812200210</t>
  </si>
  <si>
    <t>0812200269</t>
  </si>
  <si>
    <t>0812200327</t>
  </si>
  <si>
    <t>0812200384</t>
  </si>
  <si>
    <t>0812200418</t>
  </si>
  <si>
    <t>0812200426</t>
  </si>
  <si>
    <t>0812200475</t>
  </si>
  <si>
    <t>0812200509</t>
  </si>
  <si>
    <t>0812300101</t>
  </si>
  <si>
    <t>0812300127</t>
  </si>
  <si>
    <t>0812300226</t>
  </si>
  <si>
    <t>0812300259</t>
  </si>
  <si>
    <t>0812300283</t>
  </si>
  <si>
    <t>0812400059</t>
  </si>
  <si>
    <t>0812400109</t>
  </si>
  <si>
    <t>0812400117</t>
  </si>
  <si>
    <t>0812400158</t>
  </si>
  <si>
    <t>0812400299</t>
  </si>
  <si>
    <t>0812400356</t>
  </si>
  <si>
    <t>0812400364</t>
  </si>
  <si>
    <t>0812400398</t>
  </si>
  <si>
    <t>0812400406</t>
  </si>
  <si>
    <t>0812400455</t>
  </si>
  <si>
    <t>0812400463</t>
  </si>
  <si>
    <t>0812500056</t>
  </si>
  <si>
    <t>0812500072</t>
  </si>
  <si>
    <t>0812500098</t>
  </si>
  <si>
    <t>0812500221</t>
  </si>
  <si>
    <t>0812500247</t>
  </si>
  <si>
    <t>0812500353</t>
  </si>
  <si>
    <t>0812600047</t>
  </si>
  <si>
    <t>0812600104</t>
  </si>
  <si>
    <t>0812600120</t>
  </si>
  <si>
    <t>0812600252</t>
  </si>
  <si>
    <t>0812600278</t>
  </si>
  <si>
    <t>0812600286</t>
  </si>
  <si>
    <t>0812600328</t>
  </si>
  <si>
    <t>0812600369</t>
  </si>
  <si>
    <t>0812600476</t>
  </si>
  <si>
    <t>0812600559</t>
  </si>
  <si>
    <t>0812600625</t>
  </si>
  <si>
    <t>0812600633</t>
  </si>
  <si>
    <t>0812600641</t>
  </si>
  <si>
    <t>0812600682</t>
  </si>
  <si>
    <t>0812600690</t>
  </si>
  <si>
    <t>0812700243</t>
  </si>
  <si>
    <t>0812700250</t>
  </si>
  <si>
    <t>0812700300</t>
  </si>
  <si>
    <t>0812700342</t>
  </si>
  <si>
    <t>0812700383</t>
  </si>
  <si>
    <t>0812700441</t>
  </si>
  <si>
    <t>0812700474</t>
  </si>
  <si>
    <t>0812700508</t>
  </si>
  <si>
    <t>0812700615</t>
  </si>
  <si>
    <t>0812700631</t>
  </si>
  <si>
    <t>0812700649</t>
  </si>
  <si>
    <t>0812700706</t>
  </si>
  <si>
    <t>0812700763</t>
  </si>
  <si>
    <t>0812700789</t>
  </si>
  <si>
    <t>0812700896</t>
  </si>
  <si>
    <t>0812700938</t>
  </si>
  <si>
    <t>0812700953</t>
  </si>
  <si>
    <t>0812700979</t>
  </si>
  <si>
    <t>0812700995</t>
  </si>
  <si>
    <t>0812701001</t>
  </si>
  <si>
    <t>0812701043</t>
  </si>
  <si>
    <t>0812701050</t>
  </si>
  <si>
    <t>0812701092</t>
  </si>
  <si>
    <t>0812701183</t>
  </si>
  <si>
    <t>0812800043</t>
  </si>
  <si>
    <t>0812800076</t>
  </si>
  <si>
    <t>0812800134</t>
  </si>
  <si>
    <t>0812800183</t>
  </si>
  <si>
    <t>0812800241</t>
  </si>
  <si>
    <t>0812800316</t>
  </si>
  <si>
    <t>0812800340</t>
  </si>
  <si>
    <t>0812800357</t>
  </si>
  <si>
    <t>0812800365</t>
  </si>
  <si>
    <t>0812900165</t>
  </si>
  <si>
    <t>0812900314</t>
  </si>
  <si>
    <t>0812900504</t>
  </si>
  <si>
    <t>0812900538</t>
  </si>
  <si>
    <t>0812900561</t>
  </si>
  <si>
    <t>0812900595</t>
  </si>
  <si>
    <t>0812900603</t>
  </si>
  <si>
    <t>0812900611</t>
  </si>
  <si>
    <t>0812900694</t>
  </si>
  <si>
    <t>0812900702</t>
  </si>
  <si>
    <t>0812900710</t>
  </si>
  <si>
    <t>0812900884</t>
  </si>
  <si>
    <t>0813000064</t>
  </si>
  <si>
    <t>0813000072</t>
  </si>
  <si>
    <t>0813000189</t>
  </si>
  <si>
    <t>0813000197</t>
  </si>
  <si>
    <t>0813000205</t>
  </si>
  <si>
    <t>0813000213</t>
  </si>
  <si>
    <t>0813000221</t>
  </si>
  <si>
    <t>0813100021</t>
  </si>
  <si>
    <t>0813100112</t>
  </si>
  <si>
    <t>0813100187</t>
  </si>
  <si>
    <t>0813100203</t>
  </si>
  <si>
    <t>0813100310</t>
  </si>
  <si>
    <t>0813100344</t>
  </si>
  <si>
    <t>0813100377</t>
  </si>
  <si>
    <t>0813100385</t>
  </si>
  <si>
    <t>0813100393</t>
  </si>
  <si>
    <t>0813300035</t>
  </si>
  <si>
    <t>0813300084</t>
  </si>
  <si>
    <t>0813300118</t>
  </si>
  <si>
    <t>0813300167</t>
  </si>
  <si>
    <t>0813300308</t>
  </si>
  <si>
    <t>0813400017</t>
  </si>
  <si>
    <t>0813400074</t>
  </si>
  <si>
    <t>0813400132</t>
  </si>
  <si>
    <t>0813400181</t>
  </si>
  <si>
    <t>0813800034</t>
  </si>
  <si>
    <t>0813800067</t>
  </si>
  <si>
    <t>0813800240</t>
  </si>
  <si>
    <t>0813800257</t>
  </si>
  <si>
    <t>0813800356</t>
  </si>
  <si>
    <t>0813800414</t>
  </si>
  <si>
    <t>0813800430</t>
  </si>
  <si>
    <t>0813800497</t>
  </si>
  <si>
    <t>0813800505</t>
  </si>
  <si>
    <t>0813800521</t>
  </si>
  <si>
    <t>0813800539</t>
  </si>
  <si>
    <t>0813800562</t>
  </si>
  <si>
    <t>0813800596</t>
  </si>
  <si>
    <t>0813800638</t>
  </si>
  <si>
    <t>0813800646</t>
  </si>
  <si>
    <t>0814200044</t>
  </si>
  <si>
    <t>0814200101</t>
  </si>
  <si>
    <t>0814200127</t>
  </si>
  <si>
    <t>0814200143</t>
  </si>
  <si>
    <t>0814300117</t>
  </si>
  <si>
    <t>0814300182</t>
  </si>
  <si>
    <t>0814300208</t>
  </si>
  <si>
    <t>0814300216</t>
  </si>
  <si>
    <t>0817100084</t>
  </si>
  <si>
    <t>0817100175</t>
  </si>
  <si>
    <t>0817100233</t>
  </si>
  <si>
    <t>0817100258</t>
  </si>
  <si>
    <t>0817100290</t>
  </si>
  <si>
    <t>0817200140</t>
  </si>
  <si>
    <t>0817200199</t>
  </si>
  <si>
    <t>0817200223</t>
  </si>
  <si>
    <t>0817200249</t>
  </si>
  <si>
    <t>0817200256</t>
  </si>
  <si>
    <t>0817200306</t>
  </si>
  <si>
    <t>0817200348</t>
  </si>
  <si>
    <t>0817200355</t>
  </si>
  <si>
    <t>0817200389</t>
  </si>
  <si>
    <t>0817300049</t>
  </si>
  <si>
    <t>0817300114</t>
  </si>
  <si>
    <t>0817300171</t>
  </si>
  <si>
    <t>0817300197</t>
  </si>
  <si>
    <t>0817300239</t>
  </si>
  <si>
    <t>0817300312</t>
  </si>
  <si>
    <t>0817300361</t>
  </si>
  <si>
    <t>0817400039</t>
  </si>
  <si>
    <t>0817400120</t>
  </si>
  <si>
    <t>0817400146</t>
  </si>
  <si>
    <t>0817400187</t>
  </si>
  <si>
    <t>0817400229</t>
  </si>
  <si>
    <t>0817400278</t>
  </si>
  <si>
    <t>若葉園</t>
  </si>
  <si>
    <t>もちの木作業所</t>
  </si>
  <si>
    <t>障害福祉サービス事業所　かがやき</t>
  </si>
  <si>
    <t>水戸市知的障害者就労支援施設はげみ</t>
  </si>
  <si>
    <t>水戸市知的障害者就労支援施設みのり</t>
  </si>
  <si>
    <t>やまびこ作業所</t>
  </si>
  <si>
    <t>ＮＰＯ法人　ボイス社</t>
  </si>
  <si>
    <t>障がい者自立支援事業所　ディライトホーム</t>
  </si>
  <si>
    <t>就労継続支援事業所「すみれ」</t>
  </si>
  <si>
    <t>くれよん工房</t>
  </si>
  <si>
    <t>聴覚障がい者就労支援施設　工房ふくろう</t>
  </si>
  <si>
    <t>精神障害者自立支援事業所ひだまり</t>
  </si>
  <si>
    <t>かしの木　水戸</t>
  </si>
  <si>
    <t>スリーアール水戸</t>
  </si>
  <si>
    <t>就労支援事業所あかつか</t>
  </si>
  <si>
    <t>スマイル水戸　かがやき</t>
  </si>
  <si>
    <t>障害者自立支援センター　ゆきわりそう</t>
  </si>
  <si>
    <t>障害者自立支援センター　みなみかぜ</t>
  </si>
  <si>
    <t>就労支援施設オオダラワークス</t>
  </si>
  <si>
    <t>おおぞら館</t>
  </si>
  <si>
    <t>フレンドハウス</t>
  </si>
  <si>
    <t>自立支援センター奏</t>
  </si>
  <si>
    <t>さぼてん</t>
  </si>
  <si>
    <t>みらいの森</t>
  </si>
  <si>
    <t>水戸自立支援センター　グリーンカンパニーファーム</t>
  </si>
  <si>
    <t>レインボー</t>
  </si>
  <si>
    <t>森のキッチン＆ギャラリーうさぎの家</t>
  </si>
  <si>
    <t>オールマスターズ</t>
  </si>
  <si>
    <t>障害者自立支援センターつばさ</t>
  </si>
  <si>
    <t>KURITAワークサポートセンター「Work-Work」</t>
  </si>
  <si>
    <t>就労支援サービス　はじめの一歩</t>
  </si>
  <si>
    <t>あさひ弁当工房</t>
  </si>
  <si>
    <t>クオリティ・オブ・ライフ就労支援センター</t>
  </si>
  <si>
    <t>就労支援事業所ふう</t>
  </si>
  <si>
    <t>グリーンピース</t>
  </si>
  <si>
    <t>障害者支援施設　水戸友舞の郷</t>
  </si>
  <si>
    <t>コミュニティパルプラス</t>
  </si>
  <si>
    <t>ＪＩＭＯＮ</t>
  </si>
  <si>
    <t>就労継続支援Ｂ型事業所　ひまわり</t>
  </si>
  <si>
    <t>はたらくガッツ村　スイーツ工房</t>
  </si>
  <si>
    <t>ゆずりは</t>
  </si>
  <si>
    <t>おさえん通りめだか販売店</t>
  </si>
  <si>
    <t>えみてる水戸見川</t>
  </si>
  <si>
    <t>エナベルビズ水戸駅南</t>
  </si>
  <si>
    <t>手仕事工房のっぱらの扉</t>
  </si>
  <si>
    <t>とまとくらぶ</t>
  </si>
  <si>
    <t>Take off・でじるみ茨城水戸</t>
  </si>
  <si>
    <t>就労継続支援Ｂ型　赤とんぼ</t>
  </si>
  <si>
    <t>チャレンジド・ファーム水戸</t>
  </si>
  <si>
    <t>たけのこワークス</t>
  </si>
  <si>
    <t>ハミルトン</t>
  </si>
  <si>
    <t>たけのこアドバンス</t>
  </si>
  <si>
    <t>障害がい福祉サービス事業所　クオリード</t>
  </si>
  <si>
    <t>ぽかぽかファーム石川</t>
  </si>
  <si>
    <t>水戸のいいもの</t>
  </si>
  <si>
    <t>就労支援施設　39PLAZA　MiTo</t>
  </si>
  <si>
    <t>障害福祉サービス事業所　わくわく</t>
  </si>
  <si>
    <t>はじめの一歩　OHANA</t>
  </si>
  <si>
    <t>ロイヤルファーム　こいぶち</t>
  </si>
  <si>
    <t>ストライド</t>
  </si>
  <si>
    <t>就労継続支援事業所　暮らしの広場　花暦</t>
  </si>
  <si>
    <t>就労継続支援Ａ型・Ｂ型事業所 Garden</t>
  </si>
  <si>
    <t>就労移行支援・就労継続支援Ｂ型　ペガサス</t>
  </si>
  <si>
    <t>たんぽぽ</t>
  </si>
  <si>
    <t>就労継続支援Ｂ型施設　Happyえがお</t>
  </si>
  <si>
    <t>日立市しいの木学園</t>
  </si>
  <si>
    <t>みなみひまわり学園</t>
  </si>
  <si>
    <t>ワークスたんぽぽ成沢事業所</t>
  </si>
  <si>
    <t>日立共同作業所　ふきのとう</t>
  </si>
  <si>
    <t>日立市滑川福祉作業所</t>
  </si>
  <si>
    <t>日立市十王福祉作業所</t>
  </si>
  <si>
    <t>複合福祉施設　一想園</t>
  </si>
  <si>
    <t>就労支援事業所　まゆみの里</t>
  </si>
  <si>
    <t>障がい者就労支援施設キルトハウス</t>
  </si>
  <si>
    <t>エイトファクトリーヒタチ</t>
  </si>
  <si>
    <t>Ｄｒ’ｓハーブラボ</t>
  </si>
  <si>
    <t>ワークセンターひたち</t>
  </si>
  <si>
    <t>ＬＩＢ</t>
  </si>
  <si>
    <t>ともさんかくじはま</t>
  </si>
  <si>
    <t>ｏｂｒｉｇａｄｏ</t>
  </si>
  <si>
    <t>ワークセンターあゆかわ</t>
  </si>
  <si>
    <t>Ｓｍｉｌｅ　未来</t>
  </si>
  <si>
    <t>就労継続支援Ｂ型事業所　たまご</t>
  </si>
  <si>
    <t>いばらきのケア　多機能型生活支援センター　うみう</t>
  </si>
  <si>
    <t>障がい福祉サービス事業所ハンドinハンド</t>
  </si>
  <si>
    <t>就労支援事業所諏訪ひまわり</t>
  </si>
  <si>
    <t>多機能型事業所サポートスクエアひたち</t>
  </si>
  <si>
    <t>ワークセンターなるさわ</t>
  </si>
  <si>
    <t>ＳＭＩＬＯＮ　ＨＩＴＡＣＨＩ</t>
  </si>
  <si>
    <t>ウーリー日立</t>
  </si>
  <si>
    <t>ＳＫＹ　ＬＯＵＮＧＥ</t>
  </si>
  <si>
    <t>ＥＶＥＲＹ　１</t>
  </si>
  <si>
    <t>就労継続支援Ｂ型事業所　ひなたぼっこ</t>
  </si>
  <si>
    <t>ひばり</t>
  </si>
  <si>
    <t>ウーリー大みか</t>
  </si>
  <si>
    <t>土浦市つくしの家</t>
  </si>
  <si>
    <t>にいはり園</t>
  </si>
  <si>
    <t>自立支援センター　はなまる</t>
  </si>
  <si>
    <t>おひさま</t>
  </si>
  <si>
    <t>BeeCorporation</t>
  </si>
  <si>
    <t>はすね</t>
  </si>
  <si>
    <t>就労センター飯田</t>
  </si>
  <si>
    <t>就労継続支援Ｂ型キドックス</t>
  </si>
  <si>
    <t>就労継続支援Ｂ型事業所クララ</t>
  </si>
  <si>
    <t>就労　Lab hitonowa</t>
  </si>
  <si>
    <t>ウーリー土浦</t>
  </si>
  <si>
    <t>あんじん　古の花</t>
  </si>
  <si>
    <t>ウーリー荒川沖</t>
  </si>
  <si>
    <t>プラネッツ土浦大町</t>
  </si>
  <si>
    <t>ココロオドル</t>
  </si>
  <si>
    <t>スマイル・エー土浦</t>
  </si>
  <si>
    <t>あんじん　初風</t>
  </si>
  <si>
    <t>あじさい学園</t>
  </si>
  <si>
    <t>障がい福祉センター　みらい</t>
  </si>
  <si>
    <t>心音の杜</t>
  </si>
  <si>
    <t>サフラン工房</t>
  </si>
  <si>
    <t>いちばん星</t>
  </si>
  <si>
    <t>多機能型事業所おおぞら</t>
  </si>
  <si>
    <t>多機能型事業所たんぽぽ</t>
  </si>
  <si>
    <t>パンでリハみらい</t>
  </si>
  <si>
    <t>就労支援事業所　トライアングル</t>
  </si>
  <si>
    <t>くるみ</t>
  </si>
  <si>
    <t>総活躍　古河</t>
  </si>
  <si>
    <t>就労支援サービス　イマココ古河</t>
  </si>
  <si>
    <t>リハスワーク古河</t>
  </si>
  <si>
    <t>ＡＪＩＳＡＩ　ＨＯＵＳＥ</t>
  </si>
  <si>
    <t>障がい者・人間・生活・労働・社会参加サポートセンター　うきうき　マイスター</t>
  </si>
  <si>
    <t>まいえの里</t>
  </si>
  <si>
    <t>知的障害者授産施設　しろがね苑</t>
  </si>
  <si>
    <t>はーとふる・ビレッジ</t>
  </si>
  <si>
    <t>知的障害者授産施設　銀の笛</t>
  </si>
  <si>
    <t>トラットリア・アグレステ</t>
  </si>
  <si>
    <t>シリウス</t>
  </si>
  <si>
    <t>ＳＢワークス石岡</t>
  </si>
  <si>
    <t>ワークセンター　しろがね</t>
  </si>
  <si>
    <t>あいホーム石岡</t>
  </si>
  <si>
    <t>しいのみ</t>
  </si>
  <si>
    <t>フルハウス</t>
  </si>
  <si>
    <t>多機能型　まめの木農園　石岡</t>
  </si>
  <si>
    <t>まめの木農園　石岡</t>
  </si>
  <si>
    <t>就労継続支援事業所　きぼう</t>
  </si>
  <si>
    <t>障害福祉支援センターヴィラ結城</t>
  </si>
  <si>
    <t>ばく</t>
  </si>
  <si>
    <t>サポートセンターゆうき</t>
  </si>
  <si>
    <t>ジョブライフ　ＰＥＡＣＨ</t>
  </si>
  <si>
    <t>紬の家あおやま</t>
  </si>
  <si>
    <t>結城就労支援センター　ハッブル</t>
  </si>
  <si>
    <t>結城市社会福祉協議会多機能型事業所</t>
  </si>
  <si>
    <t>結</t>
  </si>
  <si>
    <t>結城就労支援センター千喜</t>
  </si>
  <si>
    <t>障害福祉サービス事業所　ひまわり園</t>
  </si>
  <si>
    <t>多機能型障害福祉サービス事業所　ミントの家</t>
  </si>
  <si>
    <t>花農場</t>
  </si>
  <si>
    <t>かんぱにぃ</t>
  </si>
  <si>
    <t>就労支援施設　ヒスイ</t>
  </si>
  <si>
    <t>スマイル＆ピース</t>
  </si>
  <si>
    <t>障害福祉サービス事業所　多機能型　農楽里</t>
  </si>
  <si>
    <t>就労支援施設　コハク</t>
  </si>
  <si>
    <t>アリス</t>
  </si>
  <si>
    <t>就労支援施設サンゴ</t>
  </si>
  <si>
    <t>就労継続支援Ｂ型事業所　みなてらす</t>
  </si>
  <si>
    <t>そらな</t>
  </si>
  <si>
    <t>is スタジオ</t>
  </si>
  <si>
    <t>就労継続支援Ｂ型　すみれＷＯＲＫＳ</t>
  </si>
  <si>
    <t>就労支援Ｂ型事業所　ＫＩＮＯＰＰＩ　ＣＡＦＥ</t>
  </si>
  <si>
    <t>陽なたの工房</t>
  </si>
  <si>
    <t>マルニカレッジ</t>
  </si>
  <si>
    <t>たから学園</t>
  </si>
  <si>
    <t>あいあいわーく</t>
  </si>
  <si>
    <t>あおぞら</t>
  </si>
  <si>
    <t>常総市心身障害者福祉センター</t>
  </si>
  <si>
    <t>和耕学園</t>
  </si>
  <si>
    <t>ひまわり学園　水海道</t>
  </si>
  <si>
    <t>日新学園</t>
  </si>
  <si>
    <t>多機能型通所施設　ハレルヤ</t>
  </si>
  <si>
    <t>福祉事業所　てくてく</t>
  </si>
  <si>
    <t>みつばち</t>
  </si>
  <si>
    <t>ひまわり</t>
  </si>
  <si>
    <t>いばらきのケア多機能型生活支援センター　やまぶき</t>
  </si>
  <si>
    <t>エイトファクトリーオオタ</t>
  </si>
  <si>
    <t>山のcafe　Sasahara</t>
  </si>
  <si>
    <t>ひまわりぱん</t>
  </si>
  <si>
    <t>アクアスペース</t>
  </si>
  <si>
    <t>障害者福祉事業所Lotus</t>
  </si>
  <si>
    <t>はっぴぃ・べる</t>
  </si>
  <si>
    <t>リバティ・サポートセンターゆい</t>
  </si>
  <si>
    <t>ぽこりっと　高萩</t>
  </si>
  <si>
    <t>ワークサポートめだか</t>
  </si>
  <si>
    <t>障害者支援施設はまなす荘</t>
  </si>
  <si>
    <t>タンポポ畑</t>
  </si>
  <si>
    <t>西明寺事業所ステップ</t>
  </si>
  <si>
    <t>就労継続支援Ｂ型事業所　希望</t>
  </si>
  <si>
    <t>ファームこごみ</t>
  </si>
  <si>
    <t>エイトファクトリーいそはら</t>
  </si>
  <si>
    <t>ウィズ</t>
  </si>
  <si>
    <t>就労継続支援Ｂ型つなぐ</t>
  </si>
  <si>
    <t>障がい者就労継続支援Ｂ型事業所　どんぐり</t>
  </si>
  <si>
    <t>ウーリー北茨城</t>
  </si>
  <si>
    <t>福祉サポートセンターあすなろ</t>
  </si>
  <si>
    <t>森田屋</t>
  </si>
  <si>
    <t>精神障害地域ケア研究所「光（ＫＯＯ）」</t>
  </si>
  <si>
    <t>障害者日中活動支援センター</t>
  </si>
  <si>
    <t>社会福祉法人　自立奉仕会　あいふぁーむ茨城</t>
  </si>
  <si>
    <t>就労支援センターかつらぎ</t>
  </si>
  <si>
    <t>自立支援センター　こいぶち</t>
  </si>
  <si>
    <t>スマイル笠間かがやき</t>
  </si>
  <si>
    <t>ともにープラス</t>
  </si>
  <si>
    <t>チャレンジ～challenge～</t>
  </si>
  <si>
    <t>双葉園</t>
  </si>
  <si>
    <t>就労支援センターともべ</t>
  </si>
  <si>
    <t>ネクスト</t>
  </si>
  <si>
    <t>来々瑠</t>
  </si>
  <si>
    <t>就労支援事業所LaLa</t>
  </si>
  <si>
    <t>Level2</t>
  </si>
  <si>
    <t>取手市立障害者福祉センターつつじ園</t>
  </si>
  <si>
    <t>ポニーの家　多機能</t>
  </si>
  <si>
    <t>取手市立障害者福祉センターふじしろ</t>
  </si>
  <si>
    <t>ふくろうの郷</t>
  </si>
  <si>
    <t>そよかぜ</t>
  </si>
  <si>
    <t>アクア</t>
  </si>
  <si>
    <t>ハイライフサポート多機能・取手</t>
  </si>
  <si>
    <t>就労継続支援Ｂ型ぱすてる</t>
  </si>
  <si>
    <t>ウーリー取手</t>
  </si>
  <si>
    <t>Ohana</t>
  </si>
  <si>
    <t>リハスワーク取手</t>
  </si>
  <si>
    <t>就労支援　恩と穏　取手</t>
  </si>
  <si>
    <t>自立支援センターくる実</t>
  </si>
  <si>
    <t>つむぐ</t>
  </si>
  <si>
    <t>就労継続支援Ｂ型事業所　ＴＳＪ</t>
  </si>
  <si>
    <t>こみちの杜　取手</t>
  </si>
  <si>
    <t>陸</t>
  </si>
  <si>
    <t>吉泉苑</t>
  </si>
  <si>
    <t>オーロラ</t>
  </si>
  <si>
    <t>慈光青年寮</t>
  </si>
  <si>
    <t>しずかの創造苑</t>
  </si>
  <si>
    <t>就労支援Ｂ型事業所　竹林カフェ</t>
  </si>
  <si>
    <t>ライフワーク坂東</t>
  </si>
  <si>
    <t>指定知的障害者デイサービスわくわく</t>
  </si>
  <si>
    <t>みのるの郷</t>
  </si>
  <si>
    <t>kokoro</t>
  </si>
  <si>
    <t>自立支援センター　希望の峰</t>
  </si>
  <si>
    <t>就労支援事業所　ほっとピア・ワークス</t>
  </si>
  <si>
    <t>就労支援事業所　きりの木</t>
  </si>
  <si>
    <t>ハイライフサポート多機能・牛久</t>
  </si>
  <si>
    <t>いいはたらくばトポス</t>
  </si>
  <si>
    <t>ＬＡＣＣ牛久</t>
  </si>
  <si>
    <t>まどか</t>
  </si>
  <si>
    <t>ワークサポートにじいろ</t>
  </si>
  <si>
    <t>シンビオーシス牛久</t>
  </si>
  <si>
    <t>Ｃｏｌｏｒ　Ｓｈｅｅｐｓ</t>
  </si>
  <si>
    <t>Ｂ　alright</t>
  </si>
  <si>
    <t>つばさ牛久駅前</t>
  </si>
  <si>
    <t>就労継続支援Ｂ型事業所　クレヨン　</t>
  </si>
  <si>
    <t>Ｏｎｅ　Ｓｔｅｐ</t>
  </si>
  <si>
    <t>Ｗｏｎｄｅｒ　Ｓｔｕｄｉｏひたち野うしく</t>
  </si>
  <si>
    <t>ぽらん・わーくす</t>
  </si>
  <si>
    <t>どりーむ工房</t>
  </si>
  <si>
    <t>障害者支援センター未来　平沢事業所</t>
  </si>
  <si>
    <t>筑波エコー学園</t>
  </si>
  <si>
    <t>ひまわり学園</t>
  </si>
  <si>
    <t>さくら学園</t>
  </si>
  <si>
    <t>ごきげんファーム</t>
  </si>
  <si>
    <t>サポートセンターきずな</t>
  </si>
  <si>
    <t>フレッシュグリーン</t>
  </si>
  <si>
    <t>み・らいず愛織</t>
  </si>
  <si>
    <t>サポートセンターこころ</t>
  </si>
  <si>
    <t>ワークイノベーションセンター</t>
  </si>
  <si>
    <t>ごきげんファーム　茎崎</t>
  </si>
  <si>
    <t>サポートセンターきずなPLUS</t>
  </si>
  <si>
    <t>笹の葉ワーク</t>
  </si>
  <si>
    <t>就労継続支援Ｂ型事業所とよさと</t>
  </si>
  <si>
    <t>障害者支援施設さつき園</t>
  </si>
  <si>
    <t>夢実現カンパニーつくば</t>
  </si>
  <si>
    <t>smile</t>
  </si>
  <si>
    <t>就労継続支援B型　FUJISAN</t>
  </si>
  <si>
    <t>就労支援施設　オハナ</t>
  </si>
  <si>
    <t>就労継続支援Ｂ型　風</t>
  </si>
  <si>
    <t>ゆーりえっとつくば</t>
  </si>
  <si>
    <t>畑楽屋</t>
  </si>
  <si>
    <t>ごきげんファーム　上郷</t>
  </si>
  <si>
    <t>多機能型事業所　千年一日珈琲焙煎所</t>
  </si>
  <si>
    <t>フリースタイルつくば</t>
  </si>
  <si>
    <t>就労継続支援Ｂ型事業所　ほほえみ　つくば</t>
  </si>
  <si>
    <t>就労継続支援Ｂ型事業所　創愛</t>
  </si>
  <si>
    <t>就労継続支援Ｂ型　アシタエラボ</t>
  </si>
  <si>
    <t>就労継続支援Ｂ型　あいホームつくば</t>
  </si>
  <si>
    <t>きらり</t>
  </si>
  <si>
    <t>ごきげんファーム上ノ室</t>
  </si>
  <si>
    <t>Ｍｉｒａ</t>
  </si>
  <si>
    <t>就労継続支援Ｂ型事業所カラフル</t>
  </si>
  <si>
    <t>リハスワークつくば</t>
  </si>
  <si>
    <t>ウーリーつくば</t>
  </si>
  <si>
    <t>ハートケアセンターひたちなか</t>
  </si>
  <si>
    <t>かしの木　ひたちなか</t>
  </si>
  <si>
    <t>NPO法人らぽーる朋　共同作業所ふれあい</t>
  </si>
  <si>
    <t>チェリー館</t>
  </si>
  <si>
    <t>心【Shin】</t>
  </si>
  <si>
    <t>就労支援センター北勝園　みなと館</t>
  </si>
  <si>
    <t>エイトファクトリーひたちなか</t>
  </si>
  <si>
    <t>就労継続支援Ｂ型事業所ＣＯＬＯＲＳ（カラーズ）</t>
  </si>
  <si>
    <t>就労継続支援Ｂ型事業所　Trust</t>
  </si>
  <si>
    <t>ライブラ</t>
  </si>
  <si>
    <t>39PLAZA</t>
  </si>
  <si>
    <t>わたぼうし</t>
  </si>
  <si>
    <t>多機能型事業所　スマイル</t>
  </si>
  <si>
    <t>ルミナス</t>
  </si>
  <si>
    <t>就労継続支援Ｂ型アトムワークス</t>
  </si>
  <si>
    <t>自立支援センターおんりーわん</t>
  </si>
  <si>
    <t>ＯＨＡＮＡ</t>
  </si>
  <si>
    <t>ライフサポートセンターつむぎ</t>
  </si>
  <si>
    <t>多機能型事業所あぐりん</t>
  </si>
  <si>
    <t>就労支援　じゃんぷ</t>
  </si>
  <si>
    <t>障害福祉サービス事業所　紬</t>
  </si>
  <si>
    <t>就労継続支援Ｂ型事業所コンパス</t>
  </si>
  <si>
    <t>にじげん　ひたちなか</t>
  </si>
  <si>
    <t>ワーク　えくぼ　ひたちなか</t>
  </si>
  <si>
    <t>多機能型事業所Ｐｒｅｍｏ</t>
  </si>
  <si>
    <t>フロイデ工房かつた</t>
  </si>
  <si>
    <t>ＡＷＡＮＡ　ひたちなか支店</t>
  </si>
  <si>
    <t>鹿嶋市総合福祉センター</t>
  </si>
  <si>
    <t>就労支援事業所　Ｏne Ｈeart</t>
  </si>
  <si>
    <t>鹿島の里　就労支援事業所</t>
  </si>
  <si>
    <t>潮騒ファーム</t>
  </si>
  <si>
    <t>マルシェ</t>
  </si>
  <si>
    <t>グリーンフィールド鹿嶋</t>
  </si>
  <si>
    <t>ヴェリー鹿嶋</t>
  </si>
  <si>
    <t>多機能型支援事業所アシストプラスかしま</t>
  </si>
  <si>
    <t>ライフディア鹿嶋</t>
  </si>
  <si>
    <t>ハチドリ鹿嶋</t>
  </si>
  <si>
    <t>株式会社　ブリッジタウン</t>
  </si>
  <si>
    <t>グッドライフ潮来みはる園</t>
  </si>
  <si>
    <t>サンデール</t>
  </si>
  <si>
    <t>鹿島育成園　アイリス</t>
  </si>
  <si>
    <t>オアシス</t>
  </si>
  <si>
    <t>守谷市障がい者福祉センター</t>
  </si>
  <si>
    <t>レジーア</t>
  </si>
  <si>
    <t>Zero Point</t>
  </si>
  <si>
    <t>ワークショップ　リベルテ</t>
  </si>
  <si>
    <t>訓練サポートセンター　ライフ守谷</t>
  </si>
  <si>
    <t>D-works</t>
  </si>
  <si>
    <t>ぽんてヴィータ</t>
  </si>
  <si>
    <t>アドバンス</t>
  </si>
  <si>
    <t>ウーリー守谷</t>
  </si>
  <si>
    <t>Ｒｅｈａ　Ｃａｍｐ　就労　守谷</t>
  </si>
  <si>
    <t>やまびこ厚生園</t>
  </si>
  <si>
    <t>社会福祉法人常陸大宮市社会福祉協議会　障害福祉サービス事業所「太陽」</t>
  </si>
  <si>
    <t>きよらの郷</t>
  </si>
  <si>
    <t>障害福祉サービス事業所　おさだの杜</t>
  </si>
  <si>
    <t>ＰＩＥＣＥ</t>
  </si>
  <si>
    <t>エイトファクトリーおおみや</t>
  </si>
  <si>
    <t>サンファーム　なるみ</t>
  </si>
  <si>
    <t>障害者就労支援事業所あおいとり</t>
  </si>
  <si>
    <t>就労支援事業所みらい</t>
  </si>
  <si>
    <t>エイトファクトリーゴダイ</t>
  </si>
  <si>
    <t>ぎふう工房</t>
  </si>
  <si>
    <t>ライフワークサポートなか</t>
  </si>
  <si>
    <t>障がい者活動センター　えくぼ</t>
  </si>
  <si>
    <t>ナザレ園就労支援事業所</t>
  </si>
  <si>
    <t>フロイデ工房なか</t>
  </si>
  <si>
    <t>就労支援事業所　りとる</t>
  </si>
  <si>
    <t>総合自立支援就労事業所1up</t>
  </si>
  <si>
    <t>サンゴワークス</t>
  </si>
  <si>
    <t>エルピス　ごだい</t>
  </si>
  <si>
    <t>サポート愛とびら</t>
  </si>
  <si>
    <t>菫授園</t>
  </si>
  <si>
    <t>ふれあいの里中山園</t>
  </si>
  <si>
    <t>まごころ</t>
  </si>
  <si>
    <t>稲敷市障がい者センターハートピアいなしき</t>
  </si>
  <si>
    <t>障害福祉多機能型事業所　歩実</t>
  </si>
  <si>
    <t>天神の郷</t>
  </si>
  <si>
    <t>ロメオ障害福祉サービス１号館</t>
  </si>
  <si>
    <t>朝幸の郷下館</t>
  </si>
  <si>
    <t>あゆみほっとハウス</t>
  </si>
  <si>
    <t>就労支援サービス　イマココ</t>
  </si>
  <si>
    <t>ロメオ障害福祉サービス２号館</t>
  </si>
  <si>
    <t>たまご</t>
  </si>
  <si>
    <t>あやとりワーク筑西</t>
  </si>
  <si>
    <t>障がい児・者通所支援センター　ライフサポートヒラソル</t>
  </si>
  <si>
    <t>みんなの学校いなしき</t>
  </si>
  <si>
    <t>紬の家あおやま折本</t>
  </si>
  <si>
    <t>しもだてパンの店　える</t>
  </si>
  <si>
    <t>すまいる工房　あおい</t>
  </si>
  <si>
    <t>ステップアップ</t>
  </si>
  <si>
    <t>自立詩園株式会社　スカイホーク</t>
  </si>
  <si>
    <t>ジョブライフ　Ｒａｂｂｉｔ</t>
  </si>
  <si>
    <t>ワークしもだて</t>
  </si>
  <si>
    <t>タカバンワークス</t>
  </si>
  <si>
    <t>障害者支援施設ほびき園</t>
  </si>
  <si>
    <t>しらゆり荘</t>
  </si>
  <si>
    <t>りんご館</t>
  </si>
  <si>
    <t>サポートステーション　オリオン</t>
  </si>
  <si>
    <t>Ｃａｌｍ</t>
  </si>
  <si>
    <t>就労継続支援B型　シュート</t>
  </si>
  <si>
    <t>就労支援センター　リゲル</t>
  </si>
  <si>
    <t>自立サポートセンター　Ｓｅｅｄｅｒ（シーダー）</t>
  </si>
  <si>
    <t>福祉センター愛　かすみがうら</t>
  </si>
  <si>
    <t>ハミングハウス</t>
  </si>
  <si>
    <t>グッドライフ神栖みはる園２号館</t>
  </si>
  <si>
    <t>ｼﾞｮﾌﾞｻﾎﾟｰﾄｾﾝﾀｰ</t>
  </si>
  <si>
    <t>就労移行・就労継続Ｂ型支援事業所　レインボー・ブリッジ</t>
  </si>
  <si>
    <t>Kichi-Kuro</t>
  </si>
  <si>
    <t>ひだまり</t>
  </si>
  <si>
    <t>特定非営利活動法人ハートスペースあゆみ</t>
  </si>
  <si>
    <t>障がい者就労支援事業所　コンパス</t>
  </si>
  <si>
    <t>いしかわ治療院</t>
  </si>
  <si>
    <t>ジョブサポートセンター２</t>
  </si>
  <si>
    <t>グッドライフ神栖みはる園１号館</t>
  </si>
  <si>
    <t>神栖市福祉作業所きぼうの家</t>
  </si>
  <si>
    <t>障害者就労支援事業所　フリーダム</t>
  </si>
  <si>
    <t>障害者就労支援事業所　いもや</t>
  </si>
  <si>
    <t>ブレイクタイム　五町田事業所</t>
  </si>
  <si>
    <t>かすみがうら作業所</t>
  </si>
  <si>
    <t>ワークセンターステラ</t>
  </si>
  <si>
    <t>障害者就労支援事業所さくら</t>
  </si>
  <si>
    <t>絆Nexus</t>
  </si>
  <si>
    <t>社会福祉法人茨城町社会福祉協議会　指定障害福祉サービス事業所カルム</t>
  </si>
  <si>
    <t>かしの木　城里</t>
  </si>
  <si>
    <t>フロイデ工房しろさと</t>
  </si>
  <si>
    <t>ネットワーク</t>
  </si>
  <si>
    <t>ＳＭＩＬＯＮ</t>
  </si>
  <si>
    <t>Courage</t>
  </si>
  <si>
    <t>ひらり</t>
  </si>
  <si>
    <t>就労継続支援Ｂ型事業所ふるさと</t>
  </si>
  <si>
    <t>ぽとふ</t>
  </si>
  <si>
    <t>幸の実園</t>
  </si>
  <si>
    <t>障がい者就労支援事業所　わーくるほーぷ</t>
  </si>
  <si>
    <t>ドリームたんぽぽ</t>
  </si>
  <si>
    <t>ハピネス東海</t>
  </si>
  <si>
    <t>障がい福祉センターぱすてる工房</t>
  </si>
  <si>
    <t>就労継続支援Ｂ型 MINA AMIGO</t>
  </si>
  <si>
    <t>社会福祉法人大子町社会福祉協議会　指定就労継続支援事業所「大子福祉作業所」</t>
  </si>
  <si>
    <t>障がい者福祉サービス事業所　ひまわり</t>
  </si>
  <si>
    <t>エイトファクトリーだいご</t>
  </si>
  <si>
    <t>ケアステーション・コナン</t>
  </si>
  <si>
    <t>ワークステーション若草園</t>
  </si>
  <si>
    <t>ＡＭＩ福祉工場</t>
  </si>
  <si>
    <t>社会福祉法人　恵和会　恵和社会復帰センター</t>
  </si>
  <si>
    <t>美浦村自立支援センターホープ</t>
  </si>
  <si>
    <t>あじさい福祉園　れるび</t>
  </si>
  <si>
    <t>就労継続支援Ｂ型　コトリノ木</t>
  </si>
  <si>
    <t>チャレンジドファーム稲敷</t>
  </si>
  <si>
    <t>多機能型事業所アミアス</t>
  </si>
  <si>
    <t>特定非営利活動法人いろどり</t>
  </si>
  <si>
    <t>日中活動支援　虹色</t>
  </si>
  <si>
    <t>就労支援センターtetote　　</t>
  </si>
  <si>
    <t>TｈoｒｎCａｓｔｌe☆STAR</t>
  </si>
  <si>
    <t>就労継続支援Ｂ型事業所　ＤＩＳＣＯＶＥＲＹ</t>
  </si>
  <si>
    <t>Ｂｅｓｔ</t>
  </si>
  <si>
    <t>あじさい学園八千代</t>
  </si>
  <si>
    <t>ＢＩＣＭＡＭＡ　ファミリア</t>
  </si>
  <si>
    <t>ベルあじさい学園</t>
  </si>
  <si>
    <t>SHIBAまごころデイサービス．シニアクラブ</t>
  </si>
  <si>
    <t>自立支援センターきぼう</t>
  </si>
  <si>
    <t>境町社会福祉協議会B型事業所</t>
  </si>
  <si>
    <t>めぐファーム・ゴカ</t>
  </si>
  <si>
    <t>ふぁむワークス</t>
  </si>
  <si>
    <t>真壁授産学園</t>
  </si>
  <si>
    <t>さくらのおか</t>
  </si>
  <si>
    <t>就労支援センター｢時計台｣</t>
  </si>
  <si>
    <t>生活介護・就労支援施設　やまと</t>
  </si>
  <si>
    <t>アルファーム桜川</t>
  </si>
  <si>
    <t>はぴねす</t>
  </si>
  <si>
    <t>アクティブ</t>
  </si>
  <si>
    <t>たいよう</t>
  </si>
  <si>
    <t>もみやまリハビリテーションセンター</t>
  </si>
  <si>
    <t>ライフディア　鉾田</t>
  </si>
  <si>
    <t>就労継続支援事業所のぞみ</t>
  </si>
  <si>
    <t>縁・心</t>
  </si>
  <si>
    <t>縁力人</t>
  </si>
  <si>
    <t>縁・ジョイント</t>
  </si>
  <si>
    <t>就労支援施設　ぱれっと</t>
  </si>
  <si>
    <t>オーシャンロッジ</t>
  </si>
  <si>
    <t>縁・サポート</t>
  </si>
  <si>
    <t>就労継続支援Ｂ型　ともだち村</t>
  </si>
  <si>
    <t>ひばり園</t>
  </si>
  <si>
    <t>サポートセンター芝</t>
  </si>
  <si>
    <t>風</t>
  </si>
  <si>
    <t>エクラつくばみらい</t>
  </si>
  <si>
    <t>ふわふわ</t>
  </si>
  <si>
    <t>ジョインアスつくばみらい</t>
  </si>
  <si>
    <t>あけぼの荘</t>
  </si>
  <si>
    <t>ひまわりの郷</t>
  </si>
  <si>
    <t>サポートセンター　きらら</t>
  </si>
  <si>
    <t>りんご館　小美玉</t>
  </si>
  <si>
    <t>ジョブタマ</t>
  </si>
  <si>
    <t>Ｆｒｏｍｊｏｂ小美玉羽鳥</t>
  </si>
  <si>
    <t>社会福祉法人　栄寿会</t>
  </si>
  <si>
    <t>社会福祉法人友幸会</t>
  </si>
  <si>
    <t>特定非営利活動法人オプティマム</t>
  </si>
  <si>
    <t>特定非営利活動法人　ボイス社</t>
  </si>
  <si>
    <t>社会福祉法人　ひだまり会</t>
  </si>
  <si>
    <t>特定非営利活動法人　朋秀会</t>
  </si>
  <si>
    <t>社会福祉法人　くれよん</t>
  </si>
  <si>
    <t>特定非営利活動法人　ふくろう</t>
  </si>
  <si>
    <t>社会福祉法人　やまびこの里福祉会</t>
  </si>
  <si>
    <t>特定非営利活動法人　スリーアール茨城</t>
  </si>
  <si>
    <t>特定非営利活動法人　喜友会</t>
  </si>
  <si>
    <t>有限会社はなぶさ</t>
  </si>
  <si>
    <t>特定非営利活動法人友愛会</t>
  </si>
  <si>
    <t>特定非営利活動法人　広栄会</t>
  </si>
  <si>
    <t>特定非営利活動法人　虹の会</t>
  </si>
  <si>
    <t>特定非営利活動法人　康生会</t>
  </si>
  <si>
    <t>特定非営利活動法人　未来会</t>
  </si>
  <si>
    <t>一般社団法人グリーンカンパニー</t>
  </si>
  <si>
    <t>株式会社　パートナーズ</t>
  </si>
  <si>
    <t>有限会社　大槻流通サービス</t>
  </si>
  <si>
    <t>株式会社オーバースロー</t>
  </si>
  <si>
    <t>一般社団法人こころの未来創造舎</t>
  </si>
  <si>
    <t>一般社団法人ぱすてるはうす</t>
  </si>
  <si>
    <t>一般社団法人クオリティ・オブ・ライフ</t>
  </si>
  <si>
    <t>アイルマネーマネジメント有限会社</t>
  </si>
  <si>
    <t>一般社団法人サイコー</t>
  </si>
  <si>
    <t>社会福祉法人　二十一世紀会</t>
  </si>
  <si>
    <t>一般社団法人アットホームパル</t>
  </si>
  <si>
    <t>株式会社慈門</t>
  </si>
  <si>
    <t>特定非営利活動法人ひまわりの家</t>
  </si>
  <si>
    <t>社会福祉法人茨城補成会</t>
  </si>
  <si>
    <t>特定非営利活動法人優心会</t>
  </si>
  <si>
    <t>株式会社D</t>
  </si>
  <si>
    <t>株式会社アーバンアーキテック</t>
  </si>
  <si>
    <t>合同会社ハーモニーワークス</t>
  </si>
  <si>
    <t>株式会社ひとは</t>
  </si>
  <si>
    <t>フィールドアップ株式会社</t>
  </si>
  <si>
    <t>株式会社つくよみ</t>
  </si>
  <si>
    <t>イチフジ合同会社</t>
  </si>
  <si>
    <t>株式会社ＴＲＵＥ・ＳＴＹＬＥ</t>
  </si>
  <si>
    <t>合同会社ライフパートナー</t>
  </si>
  <si>
    <t>一般社団法人クオリード</t>
  </si>
  <si>
    <t>株式会社ぽかぽかファーム</t>
  </si>
  <si>
    <t>ＮＰＯ法人桜倖会</t>
  </si>
  <si>
    <t>株式会社　はぴ・ねす</t>
  </si>
  <si>
    <t>株式会社ロイヤルコーポレーション</t>
  </si>
  <si>
    <t>社会福祉法人誠仁会</t>
  </si>
  <si>
    <t>株式会社ダイダラ</t>
  </si>
  <si>
    <t>株式会社Southern Cross</t>
  </si>
  <si>
    <t>特定非営利活動法人Happyえがお</t>
  </si>
  <si>
    <t>日立市</t>
  </si>
  <si>
    <t>社会福祉法人ひたち育成会</t>
  </si>
  <si>
    <t>特定非営利活動法人ワークスたんぽぽを支える会</t>
  </si>
  <si>
    <t>特定非営利活動法人日立ふきのとうの会</t>
  </si>
  <si>
    <t>社会福祉法人　愛正会</t>
  </si>
  <si>
    <t>医療法人圭愛会</t>
  </si>
  <si>
    <t>株式会社楽腰館</t>
  </si>
  <si>
    <t>株式会社エイト</t>
  </si>
  <si>
    <t>医療法人永慈会</t>
  </si>
  <si>
    <t>株式会社あかつき</t>
  </si>
  <si>
    <t>一般社団法人ＮＥＸＵＳ</t>
  </si>
  <si>
    <t>株式会社サトウエージェンシー</t>
  </si>
  <si>
    <t>株式会社UNION WORKS</t>
  </si>
  <si>
    <t>一般社団法人Ｓｍｉｌｅ　Ｐｌｕｓ</t>
  </si>
  <si>
    <t>株式会社Ｒｅ－ｅＧＧ</t>
  </si>
  <si>
    <t>株式会社いばらきのケア</t>
  </si>
  <si>
    <t>株式会社フォワード</t>
  </si>
  <si>
    <t>株式会社カラフル</t>
  </si>
  <si>
    <t>特定非営利活動法人　ダイシン</t>
  </si>
  <si>
    <t>ワンドットワン株式会社</t>
  </si>
  <si>
    <t>ＷＯＯＯＬＹ株式会社</t>
  </si>
  <si>
    <t>ナッティジャパン合同会社</t>
  </si>
  <si>
    <t>株式会社GIFTED</t>
  </si>
  <si>
    <t>株式会社URUOU</t>
  </si>
  <si>
    <t>NEWT株式会社</t>
  </si>
  <si>
    <t>土浦市</t>
  </si>
  <si>
    <t>社会福祉法人　にいはり福祉会</t>
  </si>
  <si>
    <t>株式会社乙戸の杜</t>
  </si>
  <si>
    <t>プルメリア訪問介護株式会社</t>
  </si>
  <si>
    <t>社会福祉法人俊真会</t>
  </si>
  <si>
    <t>一般社団法人全国就労支援協会</t>
  </si>
  <si>
    <t>特定非営利活動法人キドックス</t>
  </si>
  <si>
    <t>株式会社クライス</t>
  </si>
  <si>
    <t>一般社団法人hitonowa</t>
  </si>
  <si>
    <t>特定非営利活動法人つくば心理支援総合研究所</t>
  </si>
  <si>
    <t>株式会社グッドライフ</t>
  </si>
  <si>
    <t>ココロオドル合同会社</t>
  </si>
  <si>
    <t>株式会社スマイル・エー</t>
  </si>
  <si>
    <t>社会福祉法人共生社</t>
  </si>
  <si>
    <t>有限会社　倖せの里</t>
  </si>
  <si>
    <t>有限会社ケアサービスコスモス倶楽部</t>
  </si>
  <si>
    <t>社会福祉法人　亮和会</t>
  </si>
  <si>
    <t>社会福祉法人パステル</t>
  </si>
  <si>
    <t>特定非営利活動法人愛・ＬＯＶＥ・みらい</t>
  </si>
  <si>
    <t>特定非営利活動法人　エイエスピー</t>
  </si>
  <si>
    <t>株式会社　まくらがの里</t>
  </si>
  <si>
    <t>株式会社Ｂ－ＷＯＲＫ</t>
  </si>
  <si>
    <t>一般社団法人アイネット</t>
  </si>
  <si>
    <t>株式会社リハス</t>
  </si>
  <si>
    <t>医療法人幕内会</t>
  </si>
  <si>
    <t>特定非営利活動法人　まいえの里</t>
  </si>
  <si>
    <t>社会福祉法人白銀会</t>
  </si>
  <si>
    <t>社会福祉法人　陽山会</t>
  </si>
  <si>
    <t>株式会社サシノベルテ</t>
  </si>
  <si>
    <t>社会福祉法人桐孝会</t>
  </si>
  <si>
    <t>特定非営利活動法人どんぐりころころ</t>
  </si>
  <si>
    <t>KISEKI合同会社</t>
  </si>
  <si>
    <t>株式会社百笑会</t>
  </si>
  <si>
    <t>社会福祉法人　希望会</t>
  </si>
  <si>
    <t>特定非営利活動法人セラヴィ</t>
  </si>
  <si>
    <t>一般社団法人地域自立サポートセンター</t>
  </si>
  <si>
    <t>特定非営利活動法人あんびしゃす</t>
  </si>
  <si>
    <t>合同会社青山（郵送物は事業所へ）</t>
  </si>
  <si>
    <t>結城社会福祉株式会社</t>
  </si>
  <si>
    <t>社会福祉法人結城市社会福祉協議会</t>
  </si>
  <si>
    <t>社会福祉法人春の里</t>
  </si>
  <si>
    <t>社会福祉法人　龍ケ崎市社会福祉協議会</t>
  </si>
  <si>
    <t>特定非営利活動法人　愛in龍ヶ崎</t>
  </si>
  <si>
    <t>社会福祉法人ゆっこら</t>
  </si>
  <si>
    <t>特定非営利活動法人一会</t>
  </si>
  <si>
    <t>株式会社　万壽</t>
  </si>
  <si>
    <t>株式会社Ｓ＆Ｔ９８</t>
  </si>
  <si>
    <t>特定非営利活動法人農・出会いの里</t>
  </si>
  <si>
    <t>株式会社アイ.ティア</t>
  </si>
  <si>
    <t>アスピレーションズ株式会社</t>
  </si>
  <si>
    <t>一般社団法人ＶＥＮＴＯ</t>
  </si>
  <si>
    <t>ｉｓ－ａｓｓｉｓｔ株式会社</t>
  </si>
  <si>
    <t>合同会社Ｌｅａｖｅｓ</t>
  </si>
  <si>
    <t>ＴＨＥ　ＧＯＯＤ　ＬＩＦＥ株式会社</t>
  </si>
  <si>
    <t>株式会社暮らしの計画</t>
  </si>
  <si>
    <t>社会福祉法人　みどり会</t>
  </si>
  <si>
    <t>特定非営利活動法人　宝山会</t>
  </si>
  <si>
    <t>株式会社ほーむけあいしやま</t>
  </si>
  <si>
    <t>ワンズベスト株式会社</t>
  </si>
  <si>
    <t>常総市</t>
  </si>
  <si>
    <t>社会福祉法人　和耕会</t>
  </si>
  <si>
    <t>特定非営利活動法人艫づな会</t>
  </si>
  <si>
    <t>特定非営利活動法人ルネッサンス</t>
  </si>
  <si>
    <t>社会福祉法人　日本キングス･ガーデン</t>
  </si>
  <si>
    <t>Ｊ・Ｉ・ＴＥＣ株式会社</t>
  </si>
  <si>
    <t>ＢｅｅＬａｎｄ株式会社</t>
  </si>
  <si>
    <t>社会福祉法人朋友会</t>
  </si>
  <si>
    <t>一般社団法人山里舎</t>
  </si>
  <si>
    <t>合同会社D・blue</t>
  </si>
  <si>
    <t>株式会社陽</t>
  </si>
  <si>
    <t>特定非営利活動法人ＮＰＯウィッシュ</t>
  </si>
  <si>
    <t>社会福祉法人親交会</t>
  </si>
  <si>
    <t>特定非営利活動法人　ぽこりっと</t>
  </si>
  <si>
    <t>特定非営利活動法人高萩めだかの会</t>
  </si>
  <si>
    <t>社会福祉法人　ときわの杜</t>
  </si>
  <si>
    <t>特定非営利活動法人夢工房</t>
  </si>
  <si>
    <t>特定非営利活動法人　北茨城市手をつなぐ親の会</t>
  </si>
  <si>
    <t>特定非営利活動法人ひまわり</t>
  </si>
  <si>
    <t>有限会社在宅介護プランこごみ</t>
  </si>
  <si>
    <t>株式会社Ｒｉｓｍ</t>
  </si>
  <si>
    <t>株式会社つなぐ</t>
  </si>
  <si>
    <t>株式会社ＳＡＴＯＨ</t>
  </si>
  <si>
    <t>社会福祉法人　茨城県社会福祉事業団</t>
  </si>
  <si>
    <t>有限会社　森田屋縫製</t>
  </si>
  <si>
    <t>社会福祉法人　光風会</t>
  </si>
  <si>
    <t>渡辺福祉サポート株式会社</t>
  </si>
  <si>
    <t>社会福祉法人　自立奉仕会</t>
  </si>
  <si>
    <t>株式会社　かつらぎ</t>
  </si>
  <si>
    <t>特定非営利活動法人　たくみ</t>
  </si>
  <si>
    <t>特定非営利活動法人　茨城依存症回復支援協会</t>
  </si>
  <si>
    <t>株式会社ＤＣＬ</t>
  </si>
  <si>
    <t>特定非営利活動法人　双葉園</t>
  </si>
  <si>
    <t>株式会社ＡＤＡＣＨＩ福祉サポート</t>
  </si>
  <si>
    <t>株式会社DCLF</t>
  </si>
  <si>
    <t>株式会社道進</t>
  </si>
  <si>
    <t>株式会社立原工業</t>
  </si>
  <si>
    <t>株式会社LAXIS</t>
  </si>
  <si>
    <t>社会福祉法人　取手市社会福祉協議会</t>
  </si>
  <si>
    <t>社会福祉法人　身障者ポニーの会</t>
  </si>
  <si>
    <t>特定非営利活動法人　がってん</t>
  </si>
  <si>
    <t>特定非営利活動法人らしん盤</t>
  </si>
  <si>
    <t>株式会社バーニング</t>
  </si>
  <si>
    <t>株式会社ハイライフサポート</t>
  </si>
  <si>
    <t>合同会社ぱれっと</t>
  </si>
  <si>
    <t>有限会社マルタカ・プランニング</t>
  </si>
  <si>
    <t>合同会社来夢</t>
  </si>
  <si>
    <t>株式会社KindPlace</t>
  </si>
  <si>
    <t>合同会社LIBRA</t>
  </si>
  <si>
    <t>株式会社咲顔</t>
  </si>
  <si>
    <t>合同会社ＴＳＪ</t>
  </si>
  <si>
    <t>株式会社ＦＡＢＵＬＯＵＳ</t>
  </si>
  <si>
    <t>株式会社リュティル</t>
  </si>
  <si>
    <t>医療法人　清風会</t>
  </si>
  <si>
    <t>特定非営利活動法人　オンリーワン</t>
  </si>
  <si>
    <t>社会福祉法人　慈光学園</t>
  </si>
  <si>
    <t>社会福祉法人　修倫福祉会</t>
  </si>
  <si>
    <t>インペックス株式会社</t>
  </si>
  <si>
    <t>株式会社　傍楽会</t>
  </si>
  <si>
    <t>社会福祉法人牛久市社会福祉協議会</t>
  </si>
  <si>
    <t>社会福祉法人　新世会</t>
  </si>
  <si>
    <t>株式会社　創想</t>
  </si>
  <si>
    <t>株式会社　泰平</t>
  </si>
  <si>
    <t>特定非営利活動法人　ほっとピア</t>
  </si>
  <si>
    <t>特定非営利活動法人　おおぞら</t>
  </si>
  <si>
    <t>一般社団法人おひさま</t>
  </si>
  <si>
    <t>株式会社平山ＬＡＣＣ</t>
  </si>
  <si>
    <t>株式会社中島企画</t>
  </si>
  <si>
    <t>特定非営利活動法人にじいろ</t>
  </si>
  <si>
    <t>有限会社ペット医学機構</t>
  </si>
  <si>
    <t>株式会社Ｗｉｎｇｒｉｎ</t>
  </si>
  <si>
    <t>株式会社冨岡商店</t>
  </si>
  <si>
    <t>株式会社ヒーロープラス</t>
  </si>
  <si>
    <t>株式会社飯島</t>
  </si>
  <si>
    <t>合同会社Ｃｏｆｆｉｎ</t>
  </si>
  <si>
    <t>ＲＥＸＴ株式会社</t>
  </si>
  <si>
    <t>特定非営利活動法人　ポランのひろば</t>
  </si>
  <si>
    <t>社会福祉法人創志会</t>
  </si>
  <si>
    <t>社会福祉法人　筑峯学園</t>
  </si>
  <si>
    <t>社会福祉法人　ふたば会</t>
  </si>
  <si>
    <t>特定非営利活動法人　明豊会</t>
  </si>
  <si>
    <t>特定非営利活動法人ユアフィールドつくば</t>
  </si>
  <si>
    <t>株式会社　フューチャーサポート</t>
  </si>
  <si>
    <t>特定非営利活動法人ＯＲＩＯＮ</t>
  </si>
  <si>
    <t>株式会社心</t>
  </si>
  <si>
    <t>株式会社幸和義肢研究所</t>
  </si>
  <si>
    <t>常南交通株式会社</t>
  </si>
  <si>
    <t>医療法人社団つくば健仁会</t>
  </si>
  <si>
    <t>特定非営利活動法人共生会</t>
  </si>
  <si>
    <t>ハピネス合同会社</t>
  </si>
  <si>
    <t>合同会社ＮＩＣＯ</t>
  </si>
  <si>
    <t>合同会社　My PLACE未来</t>
  </si>
  <si>
    <t>合同会社Hit wu</t>
  </si>
  <si>
    <t>風株式会社</t>
  </si>
  <si>
    <t>株式会社やまにし</t>
  </si>
  <si>
    <t>カルチベイジ合同会社</t>
  </si>
  <si>
    <t>合同会社千年一日珈琲焙煎所</t>
  </si>
  <si>
    <t>株式会社フリースタイル</t>
  </si>
  <si>
    <t>株式会社ありがとう</t>
  </si>
  <si>
    <t>株式会社愛カンパニー</t>
  </si>
  <si>
    <t>株式会社ＨＯＰＥ</t>
  </si>
  <si>
    <t>Ｃｏｓｍｉｃ　ａｒｔ　Ｍｉｒａ合同会社</t>
  </si>
  <si>
    <t>株式会社ｍａｇｅｎｔａ</t>
  </si>
  <si>
    <t>社会福祉法人はまぎくの会</t>
  </si>
  <si>
    <t>特定非営利活動法人らぽーる朋</t>
  </si>
  <si>
    <t>特定非営利活動法人　チェリー館</t>
  </si>
  <si>
    <t>社会福祉法人心の和</t>
  </si>
  <si>
    <t>社会福祉法人北養会</t>
  </si>
  <si>
    <t>株式会社　ＴＲＥＥ</t>
  </si>
  <si>
    <t>Trust株式会社</t>
  </si>
  <si>
    <t>株式会社星</t>
  </si>
  <si>
    <t>株式会社はぴ・ねす</t>
  </si>
  <si>
    <t>一般社団法人スマイルライフ</t>
  </si>
  <si>
    <t>特定非営利活動法人かりんの輪</t>
  </si>
  <si>
    <t>合同会社ALMA・i</t>
  </si>
  <si>
    <t>株式会社コムズケア水戸</t>
  </si>
  <si>
    <t>特定非営利活動法人ひたちなか自立支援センターおんりーわん</t>
  </si>
  <si>
    <t>株式会社アイ・シー・ラボ</t>
  </si>
  <si>
    <t>合同会社Ｌｅａｐ</t>
  </si>
  <si>
    <t>合同会社あぐりん</t>
  </si>
  <si>
    <t>ケアシエスタ合同会社</t>
  </si>
  <si>
    <t>社会福祉法人　ひたちなか市社会福祉協議会</t>
  </si>
  <si>
    <t>株式会社ＢＥ</t>
  </si>
  <si>
    <t>株式会社ＮＥＸＴ　ＳＴＡＧＥ</t>
  </si>
  <si>
    <t>有限会社えくぼ</t>
  </si>
  <si>
    <t>株式会社Ｓ－ｓｔａｇｅ</t>
  </si>
  <si>
    <t>社会福祉法人　博友会</t>
  </si>
  <si>
    <t>合同会社パル</t>
  </si>
  <si>
    <t>鹿嶋市</t>
  </si>
  <si>
    <t>医療法人社団善仁会</t>
  </si>
  <si>
    <t>公益財団法人　鹿島病院</t>
  </si>
  <si>
    <t>特定非営利活動法人潮騒ジョブトレーニングセンター</t>
  </si>
  <si>
    <t>一般社団法人福祉サポートヴェリー鹿嶋</t>
  </si>
  <si>
    <t>一般社団法人アシスト</t>
  </si>
  <si>
    <t>株式会社スペースリンク</t>
  </si>
  <si>
    <t>ハチドリ合同会社</t>
  </si>
  <si>
    <t>社会福祉法人　鹿島育成園</t>
  </si>
  <si>
    <t>合同会社オアシス</t>
  </si>
  <si>
    <t>守谷市</t>
  </si>
  <si>
    <t>特定非営利活動法人　鼎</t>
  </si>
  <si>
    <t>株式会社　コミュニティライフプロモーションズ</t>
  </si>
  <si>
    <t>合同会社　リベルテ</t>
  </si>
  <si>
    <t>株式会社エミフク</t>
  </si>
  <si>
    <t>株式会社ウェルビー</t>
  </si>
  <si>
    <t>株式会社ＰＯＮＴＥ</t>
  </si>
  <si>
    <t>合同会社ＫＵＫＵＲＵ</t>
  </si>
  <si>
    <t>株式会社Ｒｅｈａ　Ｃａｍｐ</t>
  </si>
  <si>
    <t>社会福祉法人　慈徳会</t>
  </si>
  <si>
    <t>社会福祉法人　常陸大宮市社会福祉協議会</t>
  </si>
  <si>
    <t>特定非営利活動法人　おさだの杜</t>
  </si>
  <si>
    <t>特定非営利活動法人恵</t>
  </si>
  <si>
    <t>社会福祉法人実誠会</t>
  </si>
  <si>
    <t>有限会社　あおいとり</t>
  </si>
  <si>
    <t>特定非営利活動法人　スマイル愛昌園</t>
  </si>
  <si>
    <t>特定非営利活動法人　とびら</t>
  </si>
  <si>
    <t>株式会社　フレーズ</t>
  </si>
  <si>
    <t>社会福祉法人ナザレ園</t>
  </si>
  <si>
    <t>一般社団法人シャローム</t>
  </si>
  <si>
    <t>株式会社１ｕｐ</t>
  </si>
  <si>
    <t>特定非営利活動法人クオーレ</t>
  </si>
  <si>
    <t>ドリエーション株式会社</t>
  </si>
  <si>
    <t>株式会社　サポート愛いばらぎ</t>
  </si>
  <si>
    <t>社会福祉法人　恒徳会</t>
  </si>
  <si>
    <t>社会福祉法人　あけの会</t>
  </si>
  <si>
    <t>社会福祉法人　筑西市社会福祉協議会</t>
  </si>
  <si>
    <t>社会福祉法人稲敷市社会福祉協議会</t>
  </si>
  <si>
    <t>特定非営利活動法人歩実</t>
  </si>
  <si>
    <t>特定非営利活動法人　天神の郷</t>
  </si>
  <si>
    <t>有限会社ロメオ</t>
  </si>
  <si>
    <t>株式会社稲善</t>
  </si>
  <si>
    <t>特定非営利活動法人エフ・エイチ・ピー協会</t>
  </si>
  <si>
    <t>特定非営利活動法人あゆみ</t>
  </si>
  <si>
    <t>合同会社にこ</t>
  </si>
  <si>
    <t>株式会社ケアプログレス</t>
  </si>
  <si>
    <t>社会福祉法人征峯会</t>
  </si>
  <si>
    <t>社会福祉法人蒼天</t>
  </si>
  <si>
    <t>株式会社　LookRock</t>
  </si>
  <si>
    <t>株式会社ビーウェル</t>
  </si>
  <si>
    <t>エビデンスサポート株式会社</t>
  </si>
  <si>
    <t>自立詩園株式会社</t>
  </si>
  <si>
    <t>社会福祉法人　慶育会</t>
  </si>
  <si>
    <t>株式会社タカバン</t>
  </si>
  <si>
    <t>社会福祉法人明清会</t>
  </si>
  <si>
    <t>社会福祉法人川惣会</t>
  </si>
  <si>
    <t>特定非営利活動法人新和会</t>
  </si>
  <si>
    <t>一般社団法人　銀河</t>
  </si>
  <si>
    <t>株式会社ＡＱＵＡ</t>
  </si>
  <si>
    <t>合同会社ARROWZ</t>
  </si>
  <si>
    <t>合同会社さとり</t>
  </si>
  <si>
    <t>株式会社　Ｉ</t>
  </si>
  <si>
    <t>社会福祉法人しあわせ会</t>
  </si>
  <si>
    <t>株式会社ブレーメン</t>
  </si>
  <si>
    <t>特定非営利活動法人　ＫＡＳＨＩＭＡアディクションサポートセンター</t>
  </si>
  <si>
    <t>一般社団法人O.K. factory</t>
  </si>
  <si>
    <t>株式会社コンパス</t>
  </si>
  <si>
    <t>株式会社石川治療院</t>
  </si>
  <si>
    <t>特定非営利活動法人　フリーダム</t>
  </si>
  <si>
    <t>一般社団法人いもや</t>
  </si>
  <si>
    <t>合同会社ブレイクタイム</t>
  </si>
  <si>
    <t>一般社団法人ハッピープロジェクト</t>
  </si>
  <si>
    <t>特定非営利活動法人よつ葉</t>
  </si>
  <si>
    <t>株式会社アプレーヴ</t>
  </si>
  <si>
    <t>社会福祉法人　茨城町社会福祉協議会</t>
  </si>
  <si>
    <t>特定非営利活動法人アースカラー</t>
  </si>
  <si>
    <t>株式会社ヒラサワオート</t>
  </si>
  <si>
    <t>ふるさとばんく合同会社</t>
  </si>
  <si>
    <t>株式会社ギガネット</t>
  </si>
  <si>
    <t>社会福祉法人　愛信会</t>
  </si>
  <si>
    <t>特定非営利活動法人　東海村障がい者地域生活自立支援ネットワークまつぼっくり</t>
  </si>
  <si>
    <t>特定非営利活動法人ドリームたんぽぽ</t>
  </si>
  <si>
    <t>一般社団法人　ハピネス東海</t>
  </si>
  <si>
    <t>株式会社ＰＳＡ</t>
  </si>
  <si>
    <t>医療法人直志会</t>
  </si>
  <si>
    <t>社会福祉法人　大子町社会福祉協議会　</t>
  </si>
  <si>
    <t>社会福祉法人　若草会</t>
  </si>
  <si>
    <t>社会福祉法人　あすなろ会</t>
  </si>
  <si>
    <t>社会福祉法人　恵和会</t>
  </si>
  <si>
    <t>社会福祉法人　美浦村社会福祉協議会</t>
  </si>
  <si>
    <t>社会福祉法人河内厚生会</t>
  </si>
  <si>
    <t>特定非営利活動法人ハチドリ</t>
  </si>
  <si>
    <t>株式会社サニープラント</t>
  </si>
  <si>
    <t>特定非営利活動法人青少年の自立を支える会シオン</t>
  </si>
  <si>
    <t>社会福祉法人美しの森</t>
  </si>
  <si>
    <t>合同会社ｔｅｔｏｔｅ</t>
  </si>
  <si>
    <t>一般社団法人配慮者支援協会</t>
  </si>
  <si>
    <t>株式会社ＲＯＵＮＤＡＢＯＵＴ</t>
  </si>
  <si>
    <t>合同会社ｂｅｓｔ</t>
  </si>
  <si>
    <t>株式会社　ＢＩＣＭＡＭＡ</t>
  </si>
  <si>
    <t>合同会社チームSHIBA</t>
  </si>
  <si>
    <t>株式会社　岩井企画　</t>
  </si>
  <si>
    <t>境総合サービス合同会社</t>
  </si>
  <si>
    <t>めぐ株式会社</t>
  </si>
  <si>
    <t>ＳＳＰ株式会社</t>
  </si>
  <si>
    <t>社会福祉法人　筑紫会</t>
  </si>
  <si>
    <t>社会福祉法人桜川福祉会</t>
  </si>
  <si>
    <t>社会福祉法人　桜川市社会福祉協議会</t>
  </si>
  <si>
    <t>一般社団法人Wing</t>
  </si>
  <si>
    <t>株式会社Ｐｏｎｏ</t>
  </si>
  <si>
    <t>社会福祉法人　美成福祉会</t>
  </si>
  <si>
    <t>社会福祉法人　樅山会</t>
  </si>
  <si>
    <t>社会福祉法人　鉾田市社会福祉協議会</t>
  </si>
  <si>
    <t>ＴＤＴ株式会社</t>
  </si>
  <si>
    <t>社会福祉法人縁と和心会</t>
  </si>
  <si>
    <t>有限会社　君嶋製作所</t>
  </si>
  <si>
    <t>株式会社シバコーポレーション</t>
  </si>
  <si>
    <t>株式会社Ｍ．Ｖ．Ｓ．Ｓ．</t>
  </si>
  <si>
    <t>合同会社エクラ</t>
  </si>
  <si>
    <t>株式会社あいうえ丘</t>
  </si>
  <si>
    <t>特定非営利活動法人ジョインアス</t>
  </si>
  <si>
    <t>社会福祉法人　聖隷会</t>
  </si>
  <si>
    <t>特定非営利活動法人春きゃべつ</t>
  </si>
  <si>
    <t>株式会社　きらら</t>
  </si>
  <si>
    <t>株式会社とわ</t>
  </si>
  <si>
    <t>Fromjob株式会社</t>
  </si>
  <si>
    <t>2050001047570</t>
  </si>
  <si>
    <t>3050003005063</t>
  </si>
  <si>
    <t>5050001048112</t>
  </si>
  <si>
    <t>4050005013006</t>
  </si>
  <si>
    <t>8050001050098</t>
  </si>
  <si>
    <t>2050005012224</t>
  </si>
  <si>
    <t>4050001035540</t>
  </si>
  <si>
    <t>3030001011172</t>
  </si>
  <si>
    <t>6050005006890</t>
  </si>
  <si>
    <t>4050001055877</t>
  </si>
  <si>
    <t>2050001056225</t>
  </si>
  <si>
    <t>2050005013189</t>
  </si>
  <si>
    <t>1050005007002</t>
  </si>
  <si>
    <t>4050005007247</t>
  </si>
  <si>
    <t>8050005007532</t>
  </si>
  <si>
    <t>6050005007435</t>
  </si>
  <si>
    <t>6050005007170</t>
  </si>
  <si>
    <t>3050001005635</t>
  </si>
  <si>
    <t>3050001019957</t>
  </si>
  <si>
    <t>1050005007167</t>
  </si>
  <si>
    <t>7050001040793</t>
  </si>
  <si>
    <t>2050005012216</t>
  </si>
  <si>
    <t>3050001034163</t>
  </si>
  <si>
    <t>5050001040853</t>
  </si>
  <si>
    <t>8050005012318</t>
  </si>
  <si>
    <t>2050001038520</t>
  </si>
  <si>
    <t>9050001027161</t>
  </si>
  <si>
    <t>1050001044180</t>
  </si>
  <si>
    <t>1050001047539</t>
  </si>
  <si>
    <t>4050005012924</t>
  </si>
  <si>
    <t>7050001041800</t>
  </si>
  <si>
    <t>3010001195769</t>
  </si>
  <si>
    <t>2050001053494</t>
  </si>
  <si>
    <t>7050001056071</t>
  </si>
  <si>
    <t>4000020082031</t>
  </si>
  <si>
    <t>4050005002925</t>
  </si>
  <si>
    <t>9050001012551</t>
  </si>
  <si>
    <t>8050001027278</t>
  </si>
  <si>
    <t>5050001012803</t>
  </si>
  <si>
    <t>6050005011718</t>
  </si>
  <si>
    <t>1050005011276</t>
  </si>
  <si>
    <t>2050005010863</t>
  </si>
  <si>
    <t>1050001039259</t>
  </si>
  <si>
    <t>6050005012955</t>
  </si>
  <si>
    <t>8050005005478</t>
  </si>
  <si>
    <t>8040001085302</t>
  </si>
  <si>
    <t>4050003008247</t>
  </si>
  <si>
    <t>9050001055294</t>
  </si>
  <si>
    <t>1050005005542</t>
  </si>
  <si>
    <t>7050002025117</t>
  </si>
  <si>
    <t>8050002024919</t>
  </si>
  <si>
    <t>3050005005755</t>
  </si>
  <si>
    <t>7060005005156</t>
  </si>
  <si>
    <t>1050005010798</t>
  </si>
  <si>
    <t>8050005005742</t>
  </si>
  <si>
    <t>8050003001223</t>
  </si>
  <si>
    <t>8050001044744</t>
  </si>
  <si>
    <t>4050005011174</t>
  </si>
  <si>
    <t>1220001018282</t>
  </si>
  <si>
    <t>9050005003588</t>
  </si>
  <si>
    <t>4050005003989</t>
  </si>
  <si>
    <t>2050005003652</t>
  </si>
  <si>
    <t>7050005003648</t>
  </si>
  <si>
    <t>1050001039148</t>
  </si>
  <si>
    <t>6050005012039</t>
  </si>
  <si>
    <t>8050005012598</t>
  </si>
  <si>
    <t>8050003006395</t>
  </si>
  <si>
    <t>5050001052048</t>
  </si>
  <si>
    <t>1050005010311</t>
  </si>
  <si>
    <t>4050005010523</t>
  </si>
  <si>
    <t>5050005011685</t>
  </si>
  <si>
    <t>2060005007710</t>
  </si>
  <si>
    <t>1050003002112</t>
  </si>
  <si>
    <t>2050001040699</t>
  </si>
  <si>
    <t>9050005010477</t>
  </si>
  <si>
    <t>7050005013060</t>
  </si>
  <si>
    <t>5050005007700</t>
  </si>
  <si>
    <t>3050005008072</t>
  </si>
  <si>
    <t>2050005008073</t>
  </si>
  <si>
    <t>9050005008133</t>
  </si>
  <si>
    <t>7050001041734</t>
  </si>
  <si>
    <t>3050001038429</t>
  </si>
  <si>
    <t>4050005012131</t>
  </si>
  <si>
    <t>1050001049171</t>
  </si>
  <si>
    <t>2050001051705</t>
  </si>
  <si>
    <t>5050005013194</t>
  </si>
  <si>
    <t>5050001049779</t>
  </si>
  <si>
    <t>7050003003030</t>
  </si>
  <si>
    <t>7050001053985</t>
  </si>
  <si>
    <t>4050001054251</t>
  </si>
  <si>
    <t>3050005004402</t>
  </si>
  <si>
    <t>8050005004793</t>
  </si>
  <si>
    <t>2050001031970</t>
  </si>
  <si>
    <t>5050001031150</t>
  </si>
  <si>
    <t>7050005009546</t>
  </si>
  <si>
    <t>6050005009547</t>
  </si>
  <si>
    <t>1050005005451</t>
  </si>
  <si>
    <t>5050005010646</t>
  </si>
  <si>
    <t>4050005009549</t>
  </si>
  <si>
    <t>6050001035852</t>
  </si>
  <si>
    <t>5050001039425</t>
  </si>
  <si>
    <t>8050005008357</t>
  </si>
  <si>
    <t>8050005012086</t>
  </si>
  <si>
    <t>6050003004748</t>
  </si>
  <si>
    <t>4050001048138</t>
  </si>
  <si>
    <t>5050005007527</t>
  </si>
  <si>
    <t>4050005007437</t>
  </si>
  <si>
    <t>2050005010558</t>
  </si>
  <si>
    <t>5050005012221</t>
  </si>
  <si>
    <t>7050005007426</t>
  </si>
  <si>
    <t>5050005007551</t>
  </si>
  <si>
    <t>8050005007540</t>
  </si>
  <si>
    <t>8050005012012</t>
  </si>
  <si>
    <t>5050002031918</t>
  </si>
  <si>
    <t>6050001047138</t>
  </si>
  <si>
    <t>9050001052903</t>
  </si>
  <si>
    <t>4050001054565</t>
  </si>
  <si>
    <t>8050005000504</t>
  </si>
  <si>
    <t>7050002010507</t>
  </si>
  <si>
    <t>3050005001003</t>
  </si>
  <si>
    <t>6050001008296</t>
  </si>
  <si>
    <t>1050001034850</t>
  </si>
  <si>
    <t>5050005010605</t>
  </si>
  <si>
    <t>5050005002833</t>
  </si>
  <si>
    <t>7050005002798</t>
  </si>
  <si>
    <t>5050005010555</t>
  </si>
  <si>
    <t>3050001039484</t>
  </si>
  <si>
    <t>5050005011883</t>
  </si>
  <si>
    <t>2050001048957</t>
  </si>
  <si>
    <t>6050001048953</t>
  </si>
  <si>
    <t>1050001040477</t>
  </si>
  <si>
    <t>5050001027322</t>
  </si>
  <si>
    <t>6050001045389</t>
  </si>
  <si>
    <t>2050005008759</t>
  </si>
  <si>
    <t>7050005009117</t>
  </si>
  <si>
    <t>3050005009797</t>
  </si>
  <si>
    <t>3050005009153</t>
  </si>
  <si>
    <t>2050001037968</t>
  </si>
  <si>
    <t>3050001035649</t>
  </si>
  <si>
    <t>9050003005792</t>
  </si>
  <si>
    <t>5040002042429</t>
  </si>
  <si>
    <t>1050003007383</t>
  </si>
  <si>
    <t>5040001129490</t>
  </si>
  <si>
    <t>1050003006666</t>
  </si>
  <si>
    <t>7050001052987</t>
  </si>
  <si>
    <t>5010001144963</t>
  </si>
  <si>
    <t>9050001055757</t>
  </si>
  <si>
    <t>8050005004579</t>
  </si>
  <si>
    <t>7050005004737</t>
  </si>
  <si>
    <t>4050005004608</t>
  </si>
  <si>
    <t>8030001036537</t>
  </si>
  <si>
    <t>6050005009010</t>
  </si>
  <si>
    <t>2050005002415</t>
  </si>
  <si>
    <t>4050001030748</t>
  </si>
  <si>
    <t>8050001030983</t>
  </si>
  <si>
    <t>2050005010913</t>
  </si>
  <si>
    <t>3050005009087</t>
  </si>
  <si>
    <t>9050005011962</t>
  </si>
  <si>
    <t>3010401129285</t>
  </si>
  <si>
    <t>3050001030690</t>
  </si>
  <si>
    <t>5050005012428</t>
  </si>
  <si>
    <t>9050002038802</t>
  </si>
  <si>
    <t>7050001052153</t>
  </si>
  <si>
    <t>8050001020019</t>
  </si>
  <si>
    <t>6050001053078</t>
  </si>
  <si>
    <t>4050003006143</t>
  </si>
  <si>
    <t>1011001010440</t>
  </si>
  <si>
    <t>6050005005240</t>
  </si>
  <si>
    <t>7050005005116</t>
  </si>
  <si>
    <t>1050005005105</t>
  </si>
  <si>
    <t>4050005005300</t>
  </si>
  <si>
    <t>7050005005529</t>
  </si>
  <si>
    <t>2050005005533</t>
  </si>
  <si>
    <t>5050001033816</t>
  </si>
  <si>
    <t>1050005011557</t>
  </si>
  <si>
    <t>4050003002869</t>
  </si>
  <si>
    <t>1050001015611</t>
  </si>
  <si>
    <t>8050001018046</t>
  </si>
  <si>
    <t>6050005005232</t>
  </si>
  <si>
    <t>7050005011964</t>
  </si>
  <si>
    <t>3050003002721</t>
  </si>
  <si>
    <t>5050003004492</t>
  </si>
  <si>
    <t>9050003005223</t>
  </si>
  <si>
    <t>8030001136320</t>
  </si>
  <si>
    <t>3020001100645</t>
  </si>
  <si>
    <t>9050003005818</t>
  </si>
  <si>
    <t>3050003005220</t>
  </si>
  <si>
    <t>1050001039189</t>
  </si>
  <si>
    <t>3050001043338</t>
  </si>
  <si>
    <t>3050001019965</t>
  </si>
  <si>
    <t>2050001052091</t>
  </si>
  <si>
    <t>6050003004731</t>
  </si>
  <si>
    <t>5050001054465</t>
  </si>
  <si>
    <t>5050005002346</t>
  </si>
  <si>
    <t>4050005002479</t>
  </si>
  <si>
    <t>1050005002432</t>
  </si>
  <si>
    <t>4050005011637</t>
  </si>
  <si>
    <t>5050005000531</t>
  </si>
  <si>
    <t>1050001040592</t>
  </si>
  <si>
    <t>2050001044485</t>
  </si>
  <si>
    <t>8050001044620</t>
  </si>
  <si>
    <t>5050005011297</t>
  </si>
  <si>
    <t>6050005012410</t>
  </si>
  <si>
    <t>1050003005346</t>
  </si>
  <si>
    <t>9050000100883</t>
  </si>
  <si>
    <t>3050005013080</t>
  </si>
  <si>
    <t>5310001004559</t>
  </si>
  <si>
    <t>4050003006705</t>
  </si>
  <si>
    <t>1050003007152</t>
  </si>
  <si>
    <t>4050003002266</t>
  </si>
  <si>
    <t>6050005002345</t>
  </si>
  <si>
    <t>4050001052932</t>
  </si>
  <si>
    <t>9050001052671</t>
  </si>
  <si>
    <t>3050002006500</t>
  </si>
  <si>
    <t>5021001072410</t>
  </si>
  <si>
    <t>7050005008408</t>
  </si>
  <si>
    <t>3180003023536</t>
  </si>
  <si>
    <t>6000020082228</t>
  </si>
  <si>
    <t>6050005006024</t>
  </si>
  <si>
    <t>7050005010702</t>
  </si>
  <si>
    <t>4050005006967</t>
  </si>
  <si>
    <t>8050005012532</t>
  </si>
  <si>
    <t>2050005012711</t>
  </si>
  <si>
    <t>3011101052934</t>
  </si>
  <si>
    <t>5050003007487</t>
  </si>
  <si>
    <t>6050001022743</t>
  </si>
  <si>
    <t>1050003008522</t>
  </si>
  <si>
    <t>2050005009807</t>
  </si>
  <si>
    <t>5050001034392</t>
  </si>
  <si>
    <t>9040003005901</t>
  </si>
  <si>
    <t>2050001043669</t>
  </si>
  <si>
    <t>8050002039099</t>
  </si>
  <si>
    <t>5040001101482</t>
  </si>
  <si>
    <t>6050003003907</t>
  </si>
  <si>
    <t>6050001055944</t>
  </si>
  <si>
    <t>9050005008406</t>
  </si>
  <si>
    <t>9050005008397</t>
  </si>
  <si>
    <t>4050005008410</t>
  </si>
  <si>
    <t>8050005008662</t>
  </si>
  <si>
    <t>9050005011302</t>
  </si>
  <si>
    <t>1050005001657</t>
  </si>
  <si>
    <t>3050002006624</t>
  </si>
  <si>
    <t>5050005002081</t>
  </si>
  <si>
    <t>1050005002845</t>
  </si>
  <si>
    <t>1050001008821</t>
  </si>
  <si>
    <t>6050005001644</t>
  </si>
  <si>
    <t>4050005012494</t>
  </si>
  <si>
    <t>5050001043402</t>
  </si>
  <si>
    <t>9050005012795</t>
  </si>
  <si>
    <t>2050001035848</t>
  </si>
  <si>
    <t>7050001039893</t>
  </si>
  <si>
    <t>4050005010060</t>
  </si>
  <si>
    <t>5050005010126</t>
  </si>
  <si>
    <t>4000020082295</t>
  </si>
  <si>
    <t>8050005010536</t>
  </si>
  <si>
    <t>9050005010824</t>
  </si>
  <si>
    <t>9050002043232</t>
  </si>
  <si>
    <t>2050001031905</t>
  </si>
  <si>
    <t>5050005010308</t>
  </si>
  <si>
    <t>7050005008069</t>
  </si>
  <si>
    <t>5050003004071</t>
  </si>
  <si>
    <t>8050001035611</t>
  </si>
  <si>
    <t>7050005009926</t>
  </si>
  <si>
    <t>2050005012876</t>
  </si>
  <si>
    <t>8050001044785</t>
  </si>
  <si>
    <t>9050001040833</t>
  </si>
  <si>
    <t>1050001037275</t>
  </si>
  <si>
    <t>2050001041508</t>
  </si>
  <si>
    <t>1050005009931</t>
  </si>
  <si>
    <t>6050001033195</t>
  </si>
  <si>
    <t>8050005003317</t>
  </si>
  <si>
    <t>7050005003417</t>
  </si>
  <si>
    <t>2050005010756</t>
  </si>
  <si>
    <t>4050005011182</t>
  </si>
  <si>
    <t>2050001042571</t>
  </si>
  <si>
    <t>8050003005273</t>
  </si>
  <si>
    <t>6050003007908</t>
  </si>
  <si>
    <t>5050001035812</t>
  </si>
  <si>
    <t>9050005006104</t>
  </si>
  <si>
    <t>5050001038831</t>
  </si>
  <si>
    <t>5050005006900</t>
  </si>
  <si>
    <t>6050005011750</t>
  </si>
  <si>
    <t>8050005011848</t>
  </si>
  <si>
    <t>6050001040943</t>
  </si>
  <si>
    <t>4040001046456</t>
  </si>
  <si>
    <t>7050005006964</t>
  </si>
  <si>
    <t>7050005006948</t>
  </si>
  <si>
    <t>7050003003138</t>
  </si>
  <si>
    <t>9050005006995</t>
  </si>
  <si>
    <t>8040005018712</t>
  </si>
  <si>
    <t>8050001046625</t>
  </si>
  <si>
    <t>5050005000507</t>
  </si>
  <si>
    <t>9050005002821</t>
  </si>
  <si>
    <t>4050001050267</t>
  </si>
  <si>
    <t>7011803002332</t>
  </si>
  <si>
    <t>8430001031225</t>
  </si>
  <si>
    <t>2050005001747</t>
  </si>
  <si>
    <t>1050005002044</t>
  </si>
  <si>
    <t>4050005001943</t>
  </si>
  <si>
    <t>8050005011360</t>
  </si>
  <si>
    <t>6050001034573</t>
  </si>
  <si>
    <t>7050005008457</t>
  </si>
  <si>
    <t>3050005008460</t>
  </si>
  <si>
    <t>6050002007925</t>
  </si>
  <si>
    <t>8050005002590</t>
  </si>
  <si>
    <t>7050005003490</t>
  </si>
  <si>
    <t>4050005002933</t>
  </si>
  <si>
    <t>5050005002932</t>
  </si>
  <si>
    <t>5050005008021</t>
  </si>
  <si>
    <t>4050005011876</t>
  </si>
  <si>
    <t>2050001045673</t>
  </si>
  <si>
    <t>3050005003305</t>
  </si>
  <si>
    <t>3050005012693</t>
  </si>
  <si>
    <t>7050005002939</t>
  </si>
  <si>
    <t>9050003007459</t>
  </si>
  <si>
    <t>7010405018398</t>
  </si>
  <si>
    <t>9050001045460</t>
  </si>
  <si>
    <t>6050003003989</t>
  </si>
  <si>
    <t>1050001015165</t>
  </si>
  <si>
    <t>5050003003651</t>
  </si>
  <si>
    <t>2050001014769</t>
  </si>
  <si>
    <t>2050003002573</t>
  </si>
  <si>
    <t>1050001045451</t>
  </si>
  <si>
    <t>5050005010010</t>
  </si>
  <si>
    <t>3050005010524</t>
  </si>
  <si>
    <t>3050005012438</t>
  </si>
  <si>
    <t>3060001037347</t>
  </si>
  <si>
    <t>4050005006686</t>
  </si>
  <si>
    <t>7050005006691</t>
  </si>
  <si>
    <t>2050005006894</t>
  </si>
  <si>
    <t>8050001045065</t>
  </si>
  <si>
    <t>3050005013510</t>
  </si>
  <si>
    <t>9050002039321</t>
  </si>
  <si>
    <t>6050001029202</t>
  </si>
  <si>
    <t>5050001043055</t>
  </si>
  <si>
    <t>7050003005043</t>
  </si>
  <si>
    <t>8050001053142</t>
  </si>
  <si>
    <t>2050005013123</t>
  </si>
  <si>
    <t>8050005003639</t>
  </si>
  <si>
    <t>9050005008694</t>
  </si>
  <si>
    <t>6050001034920</t>
  </si>
  <si>
    <t>5050001045126</t>
  </si>
  <si>
    <t>7120001215108</t>
  </si>
  <si>
    <t>医療法人</t>
  </si>
  <si>
    <t>社会福祉法人（社協）</t>
  </si>
  <si>
    <t>その他法人</t>
  </si>
  <si>
    <t>その他</t>
  </si>
  <si>
    <t>34</t>
  </si>
  <si>
    <t>25</t>
  </si>
  <si>
    <t>30</t>
  </si>
  <si>
    <t>16</t>
  </si>
  <si>
    <t>54</t>
  </si>
  <si>
    <t>40</t>
  </si>
  <si>
    <t>15</t>
  </si>
  <si>
    <t>14</t>
  </si>
  <si>
    <t>13</t>
  </si>
  <si>
    <t>29</t>
  </si>
  <si>
    <t>50</t>
  </si>
  <si>
    <t>17</t>
  </si>
  <si>
    <t>26</t>
  </si>
  <si>
    <t>12</t>
  </si>
  <si>
    <t>24</t>
  </si>
  <si>
    <t>46</t>
  </si>
  <si>
    <t>35</t>
  </si>
  <si>
    <t>18</t>
  </si>
  <si>
    <t>28</t>
  </si>
  <si>
    <t>22</t>
  </si>
  <si>
    <t>0</t>
  </si>
  <si>
    <t>19</t>
  </si>
  <si>
    <t>59</t>
  </si>
  <si>
    <t>48</t>
  </si>
  <si>
    <t>32</t>
  </si>
  <si>
    <t>31</t>
  </si>
  <si>
    <t>45</t>
  </si>
  <si>
    <t>27</t>
  </si>
  <si>
    <t>0810102301</t>
  </si>
  <si>
    <t>0810102459</t>
  </si>
  <si>
    <t>0810102509</t>
  </si>
  <si>
    <t>0810102517</t>
  </si>
  <si>
    <t>0810102566</t>
  </si>
  <si>
    <t>0810102723</t>
  </si>
  <si>
    <t>0810102756</t>
  </si>
  <si>
    <t>0810102863</t>
  </si>
  <si>
    <t>0810102947</t>
  </si>
  <si>
    <t>0810103150</t>
  </si>
  <si>
    <t>0810103192</t>
  </si>
  <si>
    <t>0810103200</t>
  </si>
  <si>
    <t>0810103267</t>
  </si>
  <si>
    <t>0810103341</t>
  </si>
  <si>
    <t>0810200600</t>
  </si>
  <si>
    <t>0810200733</t>
  </si>
  <si>
    <t>0810200774</t>
  </si>
  <si>
    <t>0810200790</t>
  </si>
  <si>
    <t>0810200808</t>
  </si>
  <si>
    <t>0810201145</t>
  </si>
  <si>
    <t>0810201160</t>
  </si>
  <si>
    <t>0810300509</t>
  </si>
  <si>
    <t>0810300517</t>
  </si>
  <si>
    <t>0810300533</t>
  </si>
  <si>
    <t>0810300558</t>
  </si>
  <si>
    <t>0810300665</t>
  </si>
  <si>
    <t>0810300715</t>
  </si>
  <si>
    <t>0810300749</t>
  </si>
  <si>
    <t>0810300871</t>
  </si>
  <si>
    <t>0810300905</t>
  </si>
  <si>
    <t>0810301002</t>
  </si>
  <si>
    <t>0810301101</t>
  </si>
  <si>
    <t>0810400713</t>
  </si>
  <si>
    <t>0810400838</t>
  </si>
  <si>
    <t>0810400887</t>
  </si>
  <si>
    <t>0810401018</t>
  </si>
  <si>
    <t>0810401075</t>
  </si>
  <si>
    <t>0810500454</t>
  </si>
  <si>
    <t>0810500496</t>
  </si>
  <si>
    <t>0810700179</t>
  </si>
  <si>
    <t>0810700351</t>
  </si>
  <si>
    <t>0810800326</t>
  </si>
  <si>
    <t>0810800359</t>
  </si>
  <si>
    <t>0810800441</t>
  </si>
  <si>
    <t>0810800680</t>
  </si>
  <si>
    <t>0811100320</t>
  </si>
  <si>
    <t>0811200310</t>
  </si>
  <si>
    <t>0811600097</t>
  </si>
  <si>
    <t>0811700434</t>
  </si>
  <si>
    <t>0811700533</t>
  </si>
  <si>
    <t>0811700574</t>
  </si>
  <si>
    <t>0811700590</t>
  </si>
  <si>
    <t>0811700616</t>
  </si>
  <si>
    <t>0811700665</t>
  </si>
  <si>
    <t>0811700681</t>
  </si>
  <si>
    <t>0811700749</t>
  </si>
  <si>
    <t>0811700830</t>
  </si>
  <si>
    <t>0811800200</t>
  </si>
  <si>
    <t>0811800291</t>
  </si>
  <si>
    <t>0811800366</t>
  </si>
  <si>
    <t>0811900372</t>
  </si>
  <si>
    <t>0811900471</t>
  </si>
  <si>
    <t>0811900679</t>
  </si>
  <si>
    <t>0811900687</t>
  </si>
  <si>
    <t>0811900752</t>
  </si>
  <si>
    <t>0811900786</t>
  </si>
  <si>
    <t>0812000685</t>
  </si>
  <si>
    <t>0812000719</t>
  </si>
  <si>
    <t>0812001014</t>
  </si>
  <si>
    <t>0812001071</t>
  </si>
  <si>
    <t>0812001253</t>
  </si>
  <si>
    <t>0812001352</t>
  </si>
  <si>
    <t>0812001691</t>
  </si>
  <si>
    <t>0812001725</t>
  </si>
  <si>
    <t>0812100717</t>
  </si>
  <si>
    <t>0812101061</t>
  </si>
  <si>
    <t>0812101137</t>
  </si>
  <si>
    <t>0812101194</t>
  </si>
  <si>
    <t>0812200277</t>
  </si>
  <si>
    <t>0812200376</t>
  </si>
  <si>
    <t>0812300267</t>
  </si>
  <si>
    <t>0812300275</t>
  </si>
  <si>
    <t>0812400273</t>
  </si>
  <si>
    <t>0812500361</t>
  </si>
  <si>
    <t>0812500379</t>
  </si>
  <si>
    <t>0812500387</t>
  </si>
  <si>
    <t>0812600492</t>
  </si>
  <si>
    <t>0812700821</t>
  </si>
  <si>
    <t>0812700839</t>
  </si>
  <si>
    <t>0812701118</t>
  </si>
  <si>
    <t>0812800209</t>
  </si>
  <si>
    <t>0812900793</t>
  </si>
  <si>
    <t>0812900819</t>
  </si>
  <si>
    <t>0813300274</t>
  </si>
  <si>
    <t>0814300133</t>
  </si>
  <si>
    <t>0817300098</t>
  </si>
  <si>
    <t>self-A・アドバンフォース水戸駅南</t>
  </si>
  <si>
    <t>ステップワン　水戸</t>
  </si>
  <si>
    <t>エナベル水戸駅南</t>
  </si>
  <si>
    <t>ＱＯＬ就労継続支援Ａ型事業所</t>
  </si>
  <si>
    <t>サポート愛いばらぎ</t>
  </si>
  <si>
    <t>ポルテ</t>
  </si>
  <si>
    <t>フロイデ工房みと堀町</t>
  </si>
  <si>
    <t>キルト千波</t>
  </si>
  <si>
    <t>ステップワン三の丸</t>
  </si>
  <si>
    <t>就労継続支援Ａ型事業所　ノア</t>
  </si>
  <si>
    <t>Tetoria水戸</t>
  </si>
  <si>
    <t>就労継続支援　といろ</t>
  </si>
  <si>
    <t>アドバンスマーリン</t>
  </si>
  <si>
    <t>就労継続支援Ａ型事業所　トゥモロー</t>
  </si>
  <si>
    <t>大みかきのこランド</t>
  </si>
  <si>
    <t>self-A　こころと　大みか</t>
  </si>
  <si>
    <t>self-A・こころと　日立</t>
  </si>
  <si>
    <t>Self-A・こころと日立助川町</t>
  </si>
  <si>
    <t>アイディ日立</t>
  </si>
  <si>
    <t>ＱＯＬ日立事業所</t>
  </si>
  <si>
    <t>ALL　WIN</t>
  </si>
  <si>
    <t>ハイライフサポート土浦</t>
  </si>
  <si>
    <t>就労センター土浦</t>
  </si>
  <si>
    <t>ワークステーション　土浦</t>
  </si>
  <si>
    <t>ハイライフサポート神立</t>
  </si>
  <si>
    <t>ワークラボ</t>
  </si>
  <si>
    <t>就労継続支援A型キドックス</t>
  </si>
  <si>
    <t>就労継続支援センターほほえみ</t>
  </si>
  <si>
    <t>筑紫野苑</t>
  </si>
  <si>
    <t>あらた土浦事業所</t>
  </si>
  <si>
    <t>ＰＲＯＧＲＥＳＳ</t>
  </si>
  <si>
    <t>ＣＯＲＥＫＡＲＡ</t>
  </si>
  <si>
    <t>イルミナジョブ＆カレッジ土浦校</t>
  </si>
  <si>
    <t>就労継続支援Ａ型事業所　遼</t>
  </si>
  <si>
    <t>就労継続支援A型事業所パッソ</t>
  </si>
  <si>
    <t>オハナ</t>
  </si>
  <si>
    <t>ハッピーデイズ古河駅前</t>
  </si>
  <si>
    <t>ルラシアス</t>
  </si>
  <si>
    <t>Fromjob石岡</t>
  </si>
  <si>
    <t>境総合サービス　石岡事業所</t>
  </si>
  <si>
    <t>ひまわり印刷工房</t>
  </si>
  <si>
    <t>スマイル</t>
  </si>
  <si>
    <t>ハッピーライフ結城駅前</t>
  </si>
  <si>
    <t>障害者就労継続支援Ａ型　アットホーム</t>
  </si>
  <si>
    <t>創希</t>
  </si>
  <si>
    <t>創希2号店</t>
  </si>
  <si>
    <t>縁人　龍ケ崎事業所</t>
  </si>
  <si>
    <t>インクル・ベース</t>
  </si>
  <si>
    <t>はもれびの丘</t>
  </si>
  <si>
    <t>社会福祉法人自立奉仕会　茨城福祉工場</t>
  </si>
  <si>
    <t>ともにーアレス</t>
  </si>
  <si>
    <t>ありがとう</t>
  </si>
  <si>
    <t>ワンダーグロース</t>
  </si>
  <si>
    <t>おかげさま</t>
  </si>
  <si>
    <t>エピ</t>
  </si>
  <si>
    <t>くくる取手事業所</t>
  </si>
  <si>
    <t>就労支援事業所ステージ</t>
  </si>
  <si>
    <t>Tetoria取手</t>
  </si>
  <si>
    <t>ＯＨＡＮＡ取手</t>
  </si>
  <si>
    <t>あかつき</t>
  </si>
  <si>
    <t>エフピコ愛パック株式会社　茨城工場</t>
  </si>
  <si>
    <t>ＰＲＯＧＲＥＳＳ坂東</t>
  </si>
  <si>
    <t>ハーベストタイム・坂東</t>
  </si>
  <si>
    <t>ハイライフサポート</t>
  </si>
  <si>
    <t>シーエンス</t>
  </si>
  <si>
    <t>すまいるスプリング</t>
  </si>
  <si>
    <t>健康弁当おはな</t>
  </si>
  <si>
    <t>ｂｅｓｔ２号店</t>
  </si>
  <si>
    <t>ＫＡＮＡＭＥ　ＵＳＨＩＫＵ</t>
  </si>
  <si>
    <t>就労センターつくば</t>
  </si>
  <si>
    <t>オーガファーム</t>
  </si>
  <si>
    <t>就労センターグリーンつくば</t>
  </si>
  <si>
    <t>ラポール　つくば</t>
  </si>
  <si>
    <t>Crescita</t>
  </si>
  <si>
    <t>ＣＷらぼ　つくば</t>
  </si>
  <si>
    <t>ＩＴサポート吾妻</t>
  </si>
  <si>
    <t>イルミナジョブ＆カレッジ　つくば校</t>
  </si>
  <si>
    <t>夕なぎの空</t>
  </si>
  <si>
    <t>フロイデ工房ひたちなか</t>
  </si>
  <si>
    <t>ＱＯＬひたちなか事業所</t>
  </si>
  <si>
    <t>いやしの杜</t>
  </si>
  <si>
    <t>エバーグリーン鹿嶋</t>
  </si>
  <si>
    <t>特定非営利活動法人　就労支援事業所　アンクール</t>
  </si>
  <si>
    <t>エバーグリーン潮来</t>
  </si>
  <si>
    <t>かやの木</t>
  </si>
  <si>
    <t>ＫＵＫＵＲＵ</t>
  </si>
  <si>
    <t>エナベル常陸大宮</t>
  </si>
  <si>
    <t>ワカバ常陸大宮</t>
  </si>
  <si>
    <t>Ｐｏｌａｒｉｓ</t>
  </si>
  <si>
    <t>hikarie</t>
  </si>
  <si>
    <t>スイッチ下館</t>
  </si>
  <si>
    <t>あか楽</t>
  </si>
  <si>
    <t>ハッピーライフ下館駅前</t>
  </si>
  <si>
    <t>福祉センター愛　岩坪</t>
  </si>
  <si>
    <t>エバーグリーン神栖</t>
  </si>
  <si>
    <t>エバーグリーン波崎</t>
  </si>
  <si>
    <t>めし処　まんてん</t>
  </si>
  <si>
    <t>はる風の唄</t>
  </si>
  <si>
    <t>境総合サービス</t>
  </si>
  <si>
    <t>ソーシャルファーム</t>
  </si>
  <si>
    <t>株式会社ＡＲＣＨ</t>
  </si>
  <si>
    <t>株式会社ＱＯＬ</t>
  </si>
  <si>
    <t>株式会社千手</t>
  </si>
  <si>
    <t>医療法人　博仁会</t>
  </si>
  <si>
    <t>World Line株式会社</t>
  </si>
  <si>
    <t>一般社団法人みらい</t>
  </si>
  <si>
    <t>株式会社　おにぎり村</t>
  </si>
  <si>
    <t>マーリン就労支援サービス合同会社</t>
  </si>
  <si>
    <t>合同会社TPC</t>
  </si>
  <si>
    <t>あいファーム株式会社</t>
  </si>
  <si>
    <t>ＢＲｂｐｏサービス株式会社</t>
  </si>
  <si>
    <t>株式会社ＡＩＤコーポレーション</t>
  </si>
  <si>
    <t>ALL　WIN合同会社</t>
  </si>
  <si>
    <t>一般社団法人　恵匠会</t>
  </si>
  <si>
    <t>ワークラボ株式会社</t>
  </si>
  <si>
    <t>株式会社アグリ</t>
  </si>
  <si>
    <t>株式会社あらた</t>
  </si>
  <si>
    <t>ＰＲＯＧＲＥＳＳ株式会社</t>
  </si>
  <si>
    <t>合同会社サポートクリエイション</t>
  </si>
  <si>
    <t>株式会社イルミナ</t>
  </si>
  <si>
    <t>医療法人　桂樹会</t>
  </si>
  <si>
    <t>株式会社リライアンス</t>
  </si>
  <si>
    <t>株式会社ＯＨＡＮＡ</t>
  </si>
  <si>
    <t>株式会社リソシア</t>
  </si>
  <si>
    <t>ルラシアス合同会社</t>
  </si>
  <si>
    <t>株式会社スマイル</t>
  </si>
  <si>
    <t>合同会社ＫＩＺＵＮＡ</t>
  </si>
  <si>
    <t>株式会社　未來</t>
  </si>
  <si>
    <t>株式会社創希</t>
  </si>
  <si>
    <t>合同会社縁人</t>
  </si>
  <si>
    <t>一般社団法人グローバルセンター・コモンズ</t>
  </si>
  <si>
    <t>株式会社アスイノベーション</t>
  </si>
  <si>
    <t>株式会社アリガトウ</t>
  </si>
  <si>
    <t>株式会社セクトワン</t>
  </si>
  <si>
    <t>合同会社ステージ</t>
  </si>
  <si>
    <t>合同会社An</t>
  </si>
  <si>
    <t>合同会社Ｈ＆Ｓ</t>
  </si>
  <si>
    <t>エフピコ愛パック株式会社</t>
  </si>
  <si>
    <t>株式会社エンライト</t>
  </si>
  <si>
    <t>エミエル合同会社</t>
  </si>
  <si>
    <t>株式会社ＫＡＮＡＭＥ</t>
  </si>
  <si>
    <t>一般社団法人　全国就労支援協会</t>
  </si>
  <si>
    <t>株式会社　オーガファーム</t>
  </si>
  <si>
    <t>農業生産法人ユニバーサルファーム株式会社</t>
  </si>
  <si>
    <t>株式会社フランジ</t>
  </si>
  <si>
    <t>有限会社FMF</t>
  </si>
  <si>
    <t>株式会社マーベリック</t>
  </si>
  <si>
    <t>合同会社つくばライフサポート</t>
  </si>
  <si>
    <t>株式会社RISE</t>
  </si>
  <si>
    <t>特定非営利活動法人アンクール</t>
  </si>
  <si>
    <t>合同会社かやの木</t>
  </si>
  <si>
    <t>徳光ライフサポート株式会社</t>
  </si>
  <si>
    <t>株式会社スイッチ</t>
  </si>
  <si>
    <t>合同会社あか楽</t>
  </si>
  <si>
    <t>株式会社ソーシャルファーム</t>
  </si>
  <si>
    <t>9050001038480</t>
  </si>
  <si>
    <t>4050005013179</t>
  </si>
  <si>
    <t>5120001222659</t>
  </si>
  <si>
    <t>9050003006964</t>
  </si>
  <si>
    <t>5050003007917</t>
  </si>
  <si>
    <t>5050001034459</t>
  </si>
  <si>
    <t>4011501021587</t>
  </si>
  <si>
    <t>4380001026399</t>
  </si>
  <si>
    <t>4050001043072</t>
  </si>
  <si>
    <t>6050003007981</t>
  </si>
  <si>
    <t>9050005011616</t>
  </si>
  <si>
    <t>4050001041877</t>
  </si>
  <si>
    <t>9040002027244</t>
  </si>
  <si>
    <t>5040001085296</t>
  </si>
  <si>
    <t>2050001050194</t>
  </si>
  <si>
    <t>2050003007886</t>
  </si>
  <si>
    <t>9010401176041</t>
  </si>
  <si>
    <t>2030005016879</t>
  </si>
  <si>
    <t>4050001047081</t>
  </si>
  <si>
    <t>5060001033526</t>
  </si>
  <si>
    <t>4050001054045</t>
  </si>
  <si>
    <t>4030003023909</t>
  </si>
  <si>
    <t>2050001040220</t>
  </si>
  <si>
    <t>3050001032852</t>
  </si>
  <si>
    <t>6050001040976</t>
  </si>
  <si>
    <t>2050003003539</t>
  </si>
  <si>
    <t>6040003019210</t>
  </si>
  <si>
    <t>3050005012009</t>
  </si>
  <si>
    <t>2050001038446</t>
  </si>
  <si>
    <t>4050005002586</t>
  </si>
  <si>
    <t>7050001027592</t>
  </si>
  <si>
    <t>6050001044655</t>
  </si>
  <si>
    <t>6020001100683</t>
  </si>
  <si>
    <t>6050003005969</t>
  </si>
  <si>
    <t>3040003018446</t>
  </si>
  <si>
    <t>1050003007482</t>
  </si>
  <si>
    <t>6050001054869</t>
  </si>
  <si>
    <t>2240001034954</t>
  </si>
  <si>
    <t>2050003004685</t>
  </si>
  <si>
    <t>9050001049899</t>
  </si>
  <si>
    <t>2040001116145</t>
  </si>
  <si>
    <t>6050001037213</t>
  </si>
  <si>
    <t>7050001042765</t>
  </si>
  <si>
    <t>9050001017897</t>
  </si>
  <si>
    <t>9050002022426</t>
  </si>
  <si>
    <t>8011201016322</t>
  </si>
  <si>
    <t>4050003007851</t>
  </si>
  <si>
    <t>3050005008411</t>
  </si>
  <si>
    <t>8050001056005</t>
  </si>
  <si>
    <t>9050005011946</t>
  </si>
  <si>
    <t>6040001110508</t>
  </si>
  <si>
    <t>6050003006488</t>
  </si>
  <si>
    <t>8050003003954</t>
  </si>
  <si>
    <t>2040001121921</t>
  </si>
  <si>
    <t>4011801034982</t>
  </si>
  <si>
    <t>7050003004441</t>
  </si>
  <si>
    <t>1370801001497</t>
  </si>
  <si>
    <t>60</t>
  </si>
  <si>
    <t>事業所番号</t>
    <rPh sb="0" eb="3">
      <t>ジギョウショ</t>
    </rPh>
    <rPh sb="3" eb="5">
      <t>バンゴウ</t>
    </rPh>
    <phoneticPr fontId="3"/>
  </si>
  <si>
    <t>事業所名</t>
    <rPh sb="0" eb="3">
      <t>ジギョウショ</t>
    </rPh>
    <rPh sb="3" eb="4">
      <t>メイ</t>
    </rPh>
    <phoneticPr fontId="3"/>
  </si>
  <si>
    <t>法人名（設置法人）</t>
    <rPh sb="0" eb="3">
      <t>ホウジンメイ</t>
    </rPh>
    <rPh sb="4" eb="6">
      <t>セッチ</t>
    </rPh>
    <rPh sb="6" eb="8">
      <t>ホウジン</t>
    </rPh>
    <phoneticPr fontId="3"/>
  </si>
  <si>
    <t>法人番号</t>
    <rPh sb="0" eb="4">
      <t>ホウジンバンゴウ</t>
    </rPh>
    <phoneticPr fontId="3"/>
  </si>
  <si>
    <t>法人種別</t>
    <rPh sb="0" eb="4">
      <t>ホウジンシュベツ</t>
    </rPh>
    <phoneticPr fontId="3"/>
  </si>
  <si>
    <t>定員</t>
    <rPh sb="0" eb="2">
      <t>テイイン</t>
    </rPh>
    <phoneticPr fontId="3"/>
  </si>
  <si>
    <t>4050005000532</t>
  </si>
  <si>
    <t>4050001039822</t>
  </si>
  <si>
    <t>6050001043574</t>
  </si>
  <si>
    <t>2050001038727</t>
  </si>
  <si>
    <t>0810103515</t>
  </si>
  <si>
    <t>イルミナジョブ＆カレッジ　水戸校</t>
  </si>
  <si>
    <t>0810103564</t>
  </si>
  <si>
    <t>Kindness</t>
  </si>
  <si>
    <t>FrontierDyne株式会社</t>
  </si>
  <si>
    <t>3040001132174</t>
  </si>
  <si>
    <t>3011501025622</t>
  </si>
  <si>
    <t>0812001873</t>
  </si>
  <si>
    <t>ジョワつくば</t>
  </si>
  <si>
    <t>株式会社グランディール</t>
  </si>
  <si>
    <t>4050001057527</t>
  </si>
  <si>
    <t>就労継続支援事業所A型B型多機能型事業所もりや工房くくる</t>
  </si>
  <si>
    <t>0817400328</t>
  </si>
  <si>
    <t>Ｄ．ｙｏｕｒｓ</t>
  </si>
  <si>
    <t>株式会社ドリーム</t>
  </si>
  <si>
    <t>4050001055662</t>
  </si>
  <si>
    <t>7050005001016</t>
  </si>
  <si>
    <t>1050005000510</t>
  </si>
  <si>
    <t>6050005001586</t>
  </si>
  <si>
    <t>6050005002023</t>
  </si>
  <si>
    <t>2050005002027</t>
  </si>
  <si>
    <t>3050005001011</t>
  </si>
  <si>
    <t>2050005001953</t>
  </si>
  <si>
    <t>1050005001590</t>
  </si>
  <si>
    <t>4050005002074</t>
  </si>
  <si>
    <t>7050005002014</t>
  </si>
  <si>
    <t>9050005002128</t>
  </si>
  <si>
    <t>2050005007570</t>
  </si>
  <si>
    <t>5050005010794</t>
  </si>
  <si>
    <t>9050005010790</t>
  </si>
  <si>
    <t>9050005010840</t>
  </si>
  <si>
    <t>4050005010820</t>
  </si>
  <si>
    <t>8050005002847</t>
  </si>
  <si>
    <t>2050002000636</t>
  </si>
  <si>
    <t>3050005012504</t>
  </si>
  <si>
    <t>3050005011910</t>
  </si>
  <si>
    <t>9050005011541</t>
  </si>
  <si>
    <t>4050002000683</t>
  </si>
  <si>
    <t>5050005012188</t>
  </si>
  <si>
    <t>8050005012251</t>
  </si>
  <si>
    <t>8050001044554</t>
  </si>
  <si>
    <t>8050005002070</t>
  </si>
  <si>
    <t>6050005000506</t>
  </si>
  <si>
    <t>1050005011912</t>
  </si>
  <si>
    <t>8050001039686</t>
  </si>
  <si>
    <t>2050001007847</t>
  </si>
  <si>
    <t>3050001047149</t>
  </si>
  <si>
    <t>9050001044594</t>
  </si>
  <si>
    <t>8050003000745</t>
  </si>
  <si>
    <t>0810103556</t>
  </si>
  <si>
    <t>ゆうり</t>
  </si>
  <si>
    <t>合同会社サポートセンター優理</t>
  </si>
  <si>
    <t>1050003009396</t>
  </si>
  <si>
    <t>9050003002393</t>
  </si>
  <si>
    <t>3050001049013</t>
  </si>
  <si>
    <t>0810201236</t>
  </si>
  <si>
    <t>就労継続支援B型事業所エンターテイメントアカデミーでじるみ茨城日立</t>
  </si>
  <si>
    <t>株式会社茨城テック</t>
  </si>
  <si>
    <t>1050001024728</t>
  </si>
  <si>
    <t>0810201244</t>
  </si>
  <si>
    <t>就労継続支援Ｂ型事業所ＭＡＫＯＴＯ</t>
  </si>
  <si>
    <t>Ｐaｌeｔｔe　Ｓｅｅｄ合同会社</t>
  </si>
  <si>
    <t>1050003008803</t>
  </si>
  <si>
    <t>0810301184</t>
  </si>
  <si>
    <t>株式会社ＢＩ－ＴＯ</t>
  </si>
  <si>
    <t>8050001011141</t>
  </si>
  <si>
    <t>0810301192</t>
  </si>
  <si>
    <t>ＯＮＥＧＡＭＥ土浦</t>
  </si>
  <si>
    <t>合同会社ミライズ</t>
  </si>
  <si>
    <t>2050003008554</t>
  </si>
  <si>
    <t>0810301218</t>
  </si>
  <si>
    <t>ＡＮＥＬＬＡ　ＣＡＦＥ　土浦店</t>
  </si>
  <si>
    <t>マスダハレ合同会社</t>
  </si>
  <si>
    <t>5050003009723</t>
  </si>
  <si>
    <t>0810500587</t>
  </si>
  <si>
    <t>フォレストハート</t>
  </si>
  <si>
    <t>0811600832</t>
  </si>
  <si>
    <t>4050003005129</t>
  </si>
  <si>
    <t>0811700897</t>
  </si>
  <si>
    <t>Ｗｏｎｄｅｒ　Ｓｔｕｄｉｏ取手</t>
  </si>
  <si>
    <t>5050005004730</t>
  </si>
  <si>
    <t>1050001051953</t>
  </si>
  <si>
    <t>3050001044864</t>
  </si>
  <si>
    <t>8050003005117</t>
  </si>
  <si>
    <t>0812001840</t>
  </si>
  <si>
    <t>ＫＡＮＡＭＥ　ＴＳＵＫＵＢＡ</t>
  </si>
  <si>
    <t>7050001022825</t>
  </si>
  <si>
    <t>6050005006296</t>
  </si>
  <si>
    <t>6000020082244</t>
  </si>
  <si>
    <t>社会福祉法人二十一世紀会</t>
  </si>
  <si>
    <t>4050005010110</t>
  </si>
  <si>
    <t>8050005002938</t>
  </si>
  <si>
    <t>1070001022804</t>
  </si>
  <si>
    <t>3050005010301</t>
  </si>
  <si>
    <t>0817200397</t>
  </si>
  <si>
    <t>0817200405</t>
  </si>
  <si>
    <t>0817200413</t>
  </si>
  <si>
    <t>0817300379</t>
  </si>
  <si>
    <t>就労継続支援Ｂ型事業所　リスタ</t>
  </si>
  <si>
    <t>合同会社リスタ</t>
  </si>
  <si>
    <t>5050003009260</t>
  </si>
  <si>
    <t>9999999999</t>
    <phoneticPr fontId="1"/>
  </si>
  <si>
    <t>茨城県</t>
    <rPh sb="0" eb="3">
      <t>イバラキケン</t>
    </rPh>
    <phoneticPr fontId="1"/>
  </si>
  <si>
    <t>都道府県</t>
    <rPh sb="0" eb="4">
      <t>トドウフケン</t>
    </rPh>
    <phoneticPr fontId="1"/>
  </si>
  <si>
    <t>20</t>
    <phoneticPr fontId="1"/>
  </si>
  <si>
    <t>0817400278</t>
    <phoneticPr fontId="1"/>
  </si>
  <si>
    <t>Ｆｒｏｍｊｏｂ小美玉羽鳥</t>
    <phoneticPr fontId="1"/>
  </si>
  <si>
    <t>※反映された事業所名等が令和８年４月１日時点で差異がある場合は、【備考欄】に入力をお願いいたします。</t>
    <rPh sb="1" eb="3">
      <t>ハンエイ</t>
    </rPh>
    <rPh sb="6" eb="10">
      <t>ジギョウショメイ</t>
    </rPh>
    <rPh sb="10" eb="11">
      <t>トウ</t>
    </rPh>
    <rPh sb="12" eb="14">
      <t>レイワ</t>
    </rPh>
    <rPh sb="15" eb="16">
      <t>ネン</t>
    </rPh>
    <rPh sb="17" eb="18">
      <t>ガツ</t>
    </rPh>
    <rPh sb="19" eb="20">
      <t>ニチ</t>
    </rPh>
    <rPh sb="20" eb="22">
      <t>ジテン</t>
    </rPh>
    <rPh sb="23" eb="25">
      <t>サイ</t>
    </rPh>
    <rPh sb="28" eb="30">
      <t>バアイ</t>
    </rPh>
    <rPh sb="33" eb="36">
      <t>ビコウラン</t>
    </rPh>
    <rPh sb="38" eb="40">
      <t>ニュウリョク</t>
    </rPh>
    <rPh sb="42" eb="43">
      <t>ネガ</t>
    </rPh>
    <phoneticPr fontId="1"/>
  </si>
  <si>
    <t>0810100206</t>
    <phoneticPr fontId="1"/>
  </si>
  <si>
    <t>※重複で障害のある利用者がいる場合、事業所内の取扱い等で優先している障害区分にて利用者数をご記入下さい（取扱い等がない場合は程度が重い障害区分）</t>
    <rPh sb="1" eb="3">
      <t>ジュウフク</t>
    </rPh>
    <rPh sb="4" eb="6">
      <t>ショウガイ</t>
    </rPh>
    <rPh sb="9" eb="12">
      <t>リヨウシャ</t>
    </rPh>
    <rPh sb="15" eb="17">
      <t>バアイ</t>
    </rPh>
    <rPh sb="18" eb="21">
      <t>ジギョウショ</t>
    </rPh>
    <rPh sb="21" eb="22">
      <t>ナイ</t>
    </rPh>
    <rPh sb="23" eb="25">
      <t>トリアツカ</t>
    </rPh>
    <rPh sb="26" eb="27">
      <t>トウ</t>
    </rPh>
    <rPh sb="28" eb="30">
      <t>ユウセン</t>
    </rPh>
    <rPh sb="34" eb="36">
      <t>ショウガイ</t>
    </rPh>
    <rPh sb="36" eb="38">
      <t>クブン</t>
    </rPh>
    <rPh sb="40" eb="44">
      <t>リヨウシャスウ</t>
    </rPh>
    <rPh sb="46" eb="48">
      <t>キニュウ</t>
    </rPh>
    <rPh sb="48" eb="49">
      <t>クダ</t>
    </rPh>
    <rPh sb="52" eb="54">
      <t>トリアツカ</t>
    </rPh>
    <rPh sb="55" eb="56">
      <t>トウ</t>
    </rPh>
    <rPh sb="59" eb="61">
      <t>バアイ</t>
    </rPh>
    <rPh sb="62" eb="64">
      <t>テイド</t>
    </rPh>
    <rPh sb="65" eb="66">
      <t>オモ</t>
    </rPh>
    <rPh sb="67" eb="71">
      <t>ショウガイクブン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</si>
</sst>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日&quot;"/>
    <numFmt numFmtId="178" formatCode="#,##0&quot;人&quot;"/>
    <numFmt numFmtId="179" formatCode="#,##0&quot;ヵ月&quot;"/>
    <numFmt numFmtId="180" formatCode="#,###.#0&quot;人/日&quot;"/>
    <numFmt numFmtId="181" formatCode="0_);[Red]\(0\)"/>
  </numFmts>
  <fonts count="23"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8"/>
      <color rgb="FFFF0000"/>
      <name val="ＭＳ Ｐゴシック"/>
      <family val="3"/>
      <charset val="128"/>
    </font>
    <font>
      <sz val="24"/>
      <color theme="1"/>
      <name val="ＭＳ Ｐゴシック"/>
      <family val="3"/>
      <charset val="128"/>
    </font>
    <font>
      <sz val="11"/>
      <color theme="1"/>
      <name val="ＭＳ 明朝"/>
      <family val="1"/>
      <charset val="128"/>
    </font>
    <font>
      <sz val="12"/>
      <color theme="1"/>
      <name val="ＭＳ 明朝"/>
      <family val="1"/>
      <charset val="128"/>
    </font>
    <font>
      <b/>
      <sz val="11"/>
      <color theme="1"/>
      <name val="ＭＳ 明朝"/>
      <family val="1"/>
      <charset val="128"/>
    </font>
    <font>
      <sz val="10"/>
      <color theme="1"/>
      <name val="ＭＳ 明朝"/>
      <family val="1"/>
      <charset val="128"/>
    </font>
    <font>
      <sz val="8"/>
      <color theme="1"/>
      <name val="ＭＳ 明朝"/>
      <family val="1"/>
      <charset val="128"/>
    </font>
    <font>
      <sz val="11"/>
      <color rgb="FFFF0000"/>
      <name val="ＭＳ 明朝"/>
      <family val="1"/>
      <charset val="128"/>
    </font>
    <font>
      <sz val="6"/>
      <name val="ＭＳ ゴシック"/>
      <family val="2"/>
      <charset val="128"/>
    </font>
    <font>
      <sz val="11"/>
      <name val="ＭＳ Ｐゴシック"/>
      <family val="3"/>
      <charset val="128"/>
    </font>
    <font>
      <sz val="9"/>
      <color theme="1"/>
      <name val="ＭＳ 明朝"/>
      <family val="1"/>
      <charset val="128"/>
    </font>
    <font>
      <sz val="11"/>
      <color theme="1"/>
      <name val="游ゴシック"/>
      <family val="2"/>
      <charset val="128"/>
      <scheme val="minor"/>
    </font>
    <font>
      <sz val="16"/>
      <color theme="1"/>
      <name val="ＭＳ 明朝"/>
      <family val="1"/>
      <charset val="128"/>
    </font>
    <font>
      <b/>
      <sz val="14"/>
      <color theme="1"/>
      <name val="ＭＳ 明朝"/>
      <family val="1"/>
      <charset val="128"/>
    </font>
    <font>
      <sz val="12"/>
      <color rgb="FFFF0000"/>
      <name val="ＭＳ 明朝"/>
      <family val="1"/>
      <charset val="128"/>
    </font>
    <font>
      <b/>
      <sz val="20"/>
      <color theme="1"/>
      <name val="游ゴシック"/>
      <family val="3"/>
      <charset val="128"/>
      <scheme val="minor"/>
    </font>
    <font>
      <b/>
      <sz val="11"/>
      <color theme="1"/>
      <name val="游ゴシック"/>
      <family val="3"/>
      <charset val="128"/>
      <scheme val="minor"/>
    </font>
    <font>
      <u/>
      <sz val="11"/>
      <color theme="10"/>
      <name val="游ゴシック"/>
      <family val="2"/>
      <charset val="128"/>
      <scheme val="minor"/>
    </font>
    <font>
      <sz val="11"/>
      <color theme="0"/>
      <name val="游ゴシック"/>
      <family val="2"/>
      <charset val="128"/>
      <scheme val="minor"/>
    </font>
    <font>
      <sz val="11"/>
      <color theme="0"/>
      <name val="ＭＳ 明朝"/>
      <family val="1"/>
      <charset val="128"/>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0"/>
        <bgColor indexed="64"/>
      </patternFill>
    </fill>
  </fills>
  <borders count="11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style="thin">
        <color indexed="64"/>
      </bottom>
      <diagonal/>
    </border>
    <border>
      <left/>
      <right style="hair">
        <color indexed="64"/>
      </right>
      <top style="hair">
        <color indexed="64"/>
      </top>
      <bottom style="medium">
        <color indexed="64"/>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hair">
        <color indexed="64"/>
      </left>
      <right/>
      <top style="medium">
        <color indexed="64"/>
      </top>
      <bottom/>
      <diagonal/>
    </border>
    <border>
      <left style="hair">
        <color indexed="64"/>
      </left>
      <right/>
      <top/>
      <bottom/>
      <diagonal/>
    </border>
    <border>
      <left style="hair">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hair">
        <color indexed="64"/>
      </left>
      <right/>
      <top/>
      <bottom style="medium">
        <color indexed="64"/>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style="hair">
        <color indexed="64"/>
      </right>
      <top style="medium">
        <color indexed="64"/>
      </top>
      <bottom style="thin">
        <color indexed="64"/>
      </bottom>
      <diagonal/>
    </border>
    <border>
      <left style="medium">
        <color indexed="64"/>
      </left>
      <right style="hair">
        <color indexed="64"/>
      </right>
      <top style="medium">
        <color indexed="64"/>
      </top>
      <bottom/>
      <diagonal/>
    </border>
    <border>
      <left/>
      <right style="hair">
        <color indexed="64"/>
      </right>
      <top style="medium">
        <color indexed="64"/>
      </top>
      <bottom style="thin">
        <color indexed="64"/>
      </bottom>
      <diagonal/>
    </border>
    <border>
      <left style="medium">
        <color indexed="64"/>
      </left>
      <right style="hair">
        <color indexed="64"/>
      </right>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style="medium">
        <color indexed="64"/>
      </bottom>
      <diagonal/>
    </border>
    <border>
      <left/>
      <right style="slantDashDot">
        <color auto="1"/>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style="thin">
        <color indexed="64"/>
      </right>
      <top style="thin">
        <color indexed="64"/>
      </top>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slantDashDot">
        <color auto="1"/>
      </left>
      <right style="hair">
        <color indexed="64"/>
      </right>
      <top style="medium">
        <color indexed="64"/>
      </top>
      <bottom style="hair">
        <color indexed="64"/>
      </bottom>
      <diagonal/>
    </border>
    <border>
      <left style="hair">
        <color indexed="64"/>
      </left>
      <right style="slantDashDot">
        <color auto="1"/>
      </right>
      <top style="medium">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slantDashDot">
        <color auto="1"/>
      </left>
      <right style="hair">
        <color indexed="64"/>
      </right>
      <top style="hair">
        <color indexed="64"/>
      </top>
      <bottom style="hair">
        <color indexed="64"/>
      </bottom>
      <diagonal/>
    </border>
    <border>
      <left style="hair">
        <color indexed="64"/>
      </left>
      <right style="slantDashDot">
        <color auto="1"/>
      </right>
      <top style="hair">
        <color indexed="64"/>
      </top>
      <bottom style="hair">
        <color indexed="64"/>
      </bottom>
      <diagonal/>
    </border>
    <border>
      <left style="slantDashDot">
        <color auto="1"/>
      </left>
      <right style="hair">
        <color indexed="64"/>
      </right>
      <top style="hair">
        <color indexed="64"/>
      </top>
      <bottom style="medium">
        <color indexed="64"/>
      </bottom>
      <diagonal/>
    </border>
    <border>
      <left style="hair">
        <color indexed="64"/>
      </left>
      <right style="slantDashDot">
        <color auto="1"/>
      </right>
      <top style="hair">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medium">
        <color indexed="64"/>
      </right>
      <top style="thin">
        <color indexed="64"/>
      </top>
      <bottom/>
      <diagonal/>
    </border>
    <border>
      <left style="slantDashDot">
        <color auto="1"/>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slantDashDot">
        <color auto="1"/>
      </left>
      <right style="hair">
        <color indexed="64"/>
      </right>
      <top style="medium">
        <color indexed="64"/>
      </top>
      <bottom style="slantDashDot">
        <color auto="1"/>
      </bottom>
      <diagonal/>
    </border>
    <border>
      <left style="hair">
        <color indexed="64"/>
      </left>
      <right style="hair">
        <color indexed="64"/>
      </right>
      <top style="medium">
        <color indexed="64"/>
      </top>
      <bottom style="slantDashDot">
        <color auto="1"/>
      </bottom>
      <diagonal/>
    </border>
    <border>
      <left style="hair">
        <color indexed="64"/>
      </left>
      <right/>
      <top style="medium">
        <color indexed="64"/>
      </top>
      <bottom style="slantDashDot">
        <color auto="1"/>
      </bottom>
      <diagonal/>
    </border>
    <border>
      <left style="hair">
        <color indexed="64"/>
      </left>
      <right style="slantDashDot">
        <color auto="1"/>
      </right>
      <top style="medium">
        <color indexed="64"/>
      </top>
      <bottom style="slantDashDot">
        <color auto="1"/>
      </bottom>
      <diagonal/>
    </border>
  </borders>
  <cellStyleXfs count="3">
    <xf numFmtId="0" fontId="0" fillId="0" borderId="0">
      <alignment vertical="center"/>
    </xf>
    <xf numFmtId="38" fontId="14" fillId="0" borderId="0" applyFont="0" applyFill="0" applyBorder="0" applyAlignment="0" applyProtection="0">
      <alignment vertical="center"/>
    </xf>
    <xf numFmtId="0" fontId="20" fillId="0" borderId="0" applyNumberFormat="0" applyFill="0" applyBorder="0" applyAlignment="0" applyProtection="0">
      <alignment vertical="center"/>
    </xf>
  </cellStyleXfs>
  <cellXfs count="415">
    <xf numFmtId="0" fontId="0" fillId="0" borderId="0" xfId="0">
      <alignment vertical="center"/>
    </xf>
    <xf numFmtId="0" fontId="2" fillId="0" borderId="0" xfId="0" applyFont="1">
      <alignment vertical="center"/>
    </xf>
    <xf numFmtId="0" fontId="5" fillId="0" borderId="0" xfId="0" applyFont="1">
      <alignment vertical="center"/>
    </xf>
    <xf numFmtId="0" fontId="5" fillId="0" borderId="0" xfId="0" applyFont="1" applyAlignment="1">
      <alignment vertical="center"/>
    </xf>
    <xf numFmtId="0" fontId="5" fillId="0" borderId="0" xfId="0" applyFont="1" applyAlignment="1">
      <alignment horizontal="center" vertical="center"/>
    </xf>
    <xf numFmtId="0" fontId="6" fillId="0" borderId="0" xfId="0" applyFont="1" applyBorder="1" applyAlignment="1">
      <alignment vertical="center"/>
    </xf>
    <xf numFmtId="0" fontId="7" fillId="0" borderId="0" xfId="0" applyFont="1">
      <alignment vertical="center"/>
    </xf>
    <xf numFmtId="0" fontId="6" fillId="0" borderId="0" xfId="0" applyFont="1" applyAlignment="1">
      <alignment horizontal="center" vertical="center"/>
    </xf>
    <xf numFmtId="0" fontId="10" fillId="0" borderId="0" xfId="0" applyFont="1">
      <alignment vertical="center"/>
    </xf>
    <xf numFmtId="0" fontId="12" fillId="0" borderId="0" xfId="0" applyFont="1">
      <alignment vertical="center"/>
    </xf>
    <xf numFmtId="38" fontId="0" fillId="0" borderId="0" xfId="1" applyFont="1">
      <alignment vertical="center"/>
    </xf>
    <xf numFmtId="38" fontId="5" fillId="0" borderId="71" xfId="1" applyFont="1" applyBorder="1" applyAlignment="1">
      <alignment vertical="center"/>
    </xf>
    <xf numFmtId="38" fontId="5" fillId="0" borderId="73" xfId="1" applyFont="1" applyBorder="1" applyAlignment="1">
      <alignment vertical="center"/>
    </xf>
    <xf numFmtId="38" fontId="5" fillId="0" borderId="73" xfId="1" applyFont="1" applyBorder="1">
      <alignment vertical="center"/>
    </xf>
    <xf numFmtId="0" fontId="5" fillId="0" borderId="0" xfId="0" applyFont="1" applyFill="1">
      <alignment vertical="center"/>
    </xf>
    <xf numFmtId="0" fontId="15" fillId="0" borderId="0" xfId="0" applyFont="1" applyFill="1" applyBorder="1" applyAlignment="1">
      <alignment horizontal="center" vertical="center"/>
    </xf>
    <xf numFmtId="0" fontId="6" fillId="0" borderId="0" xfId="0" applyFont="1" applyFill="1" applyBorder="1" applyAlignment="1">
      <alignment horizontal="left" vertical="center"/>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xf>
    <xf numFmtId="38" fontId="5" fillId="0" borderId="0" xfId="1" applyFont="1" applyFill="1" applyBorder="1" applyAlignment="1">
      <alignment horizontal="center" vertical="center"/>
    </xf>
    <xf numFmtId="0" fontId="6" fillId="0" borderId="0" xfId="0" applyFont="1" applyFill="1" applyAlignment="1">
      <alignment vertical="center"/>
    </xf>
    <xf numFmtId="0" fontId="5" fillId="0" borderId="0" xfId="0" applyFont="1" applyFill="1" applyAlignment="1">
      <alignment vertical="center"/>
    </xf>
    <xf numFmtId="0" fontId="7" fillId="0" borderId="0" xfId="0" applyFont="1" applyBorder="1" applyAlignment="1">
      <alignment vertical="center"/>
    </xf>
    <xf numFmtId="38" fontId="5" fillId="0" borderId="82" xfId="1" applyFont="1" applyBorder="1" applyAlignment="1">
      <alignment vertical="center"/>
    </xf>
    <xf numFmtId="38" fontId="9" fillId="0" borderId="82" xfId="1" applyFont="1" applyBorder="1" applyAlignment="1">
      <alignment horizontal="center" vertical="center" wrapText="1"/>
    </xf>
    <xf numFmtId="38" fontId="5" fillId="0" borderId="87" xfId="1" applyFont="1" applyBorder="1" applyAlignment="1">
      <alignment vertical="center"/>
    </xf>
    <xf numFmtId="38" fontId="5" fillId="0" borderId="85" xfId="1" applyFont="1" applyBorder="1">
      <alignment vertical="center"/>
    </xf>
    <xf numFmtId="38" fontId="5" fillId="0" borderId="90" xfId="1" applyFont="1" applyBorder="1" applyAlignment="1">
      <alignment vertical="center"/>
    </xf>
    <xf numFmtId="38" fontId="9" fillId="0" borderId="90" xfId="1" applyFont="1" applyBorder="1" applyAlignment="1">
      <alignment horizontal="center" vertical="center" wrapText="1"/>
    </xf>
    <xf numFmtId="38" fontId="5" fillId="0" borderId="95" xfId="1" applyFont="1" applyBorder="1" applyAlignment="1">
      <alignment vertical="center"/>
    </xf>
    <xf numFmtId="38" fontId="5" fillId="0" borderId="93" xfId="1" applyFont="1" applyBorder="1">
      <alignment vertical="center"/>
    </xf>
    <xf numFmtId="38" fontId="5" fillId="0" borderId="21" xfId="1" applyFont="1" applyBorder="1" applyAlignment="1">
      <alignment vertical="center"/>
    </xf>
    <xf numFmtId="38" fontId="9" fillId="0" borderId="21" xfId="1" applyFont="1" applyBorder="1" applyAlignment="1">
      <alignment horizontal="center" vertical="center" wrapText="1"/>
    </xf>
    <xf numFmtId="38" fontId="5" fillId="0" borderId="97" xfId="1" applyFont="1" applyBorder="1" applyAlignment="1">
      <alignment vertical="center"/>
    </xf>
    <xf numFmtId="38" fontId="5" fillId="0" borderId="22" xfId="1" applyFont="1" applyBorder="1">
      <alignment vertical="center"/>
    </xf>
    <xf numFmtId="0" fontId="6" fillId="0" borderId="0" xfId="0" applyFont="1" applyFill="1" applyBorder="1" applyAlignment="1">
      <alignment vertical="center"/>
    </xf>
    <xf numFmtId="49" fontId="0" fillId="0" borderId="0" xfId="0" applyNumberFormat="1">
      <alignment vertical="center"/>
    </xf>
    <xf numFmtId="0" fontId="17" fillId="0" borderId="0" xfId="0" applyFont="1" applyAlignment="1">
      <alignment vertical="center"/>
    </xf>
    <xf numFmtId="0" fontId="10" fillId="0" borderId="0" xfId="0" applyFont="1" applyBorder="1" applyAlignment="1">
      <alignment vertical="center"/>
    </xf>
    <xf numFmtId="0" fontId="0" fillId="0" borderId="0" xfId="0" applyFont="1">
      <alignment vertical="center"/>
    </xf>
    <xf numFmtId="0" fontId="19" fillId="0" borderId="0" xfId="0" applyFont="1">
      <alignment vertical="center"/>
    </xf>
    <xf numFmtId="0" fontId="0" fillId="0" borderId="0" xfId="0" applyFont="1" applyAlignment="1">
      <alignment vertical="center"/>
    </xf>
    <xf numFmtId="0" fontId="0" fillId="0" borderId="0" xfId="0" applyAlignment="1">
      <alignment vertical="center" wrapText="1"/>
    </xf>
    <xf numFmtId="38" fontId="0" fillId="0" borderId="0" xfId="0" applyNumberFormat="1">
      <alignment vertical="center"/>
    </xf>
    <xf numFmtId="0" fontId="5" fillId="4" borderId="0" xfId="0" applyFont="1" applyFill="1">
      <alignment vertical="center"/>
    </xf>
    <xf numFmtId="0" fontId="0" fillId="4" borderId="0" xfId="0" applyFill="1">
      <alignment vertical="center"/>
    </xf>
    <xf numFmtId="0" fontId="7" fillId="4" borderId="0" xfId="0" applyFont="1" applyFill="1">
      <alignment vertical="center"/>
    </xf>
    <xf numFmtId="38" fontId="0" fillId="4" borderId="0" xfId="1" applyFont="1" applyFill="1">
      <alignment vertical="center"/>
    </xf>
    <xf numFmtId="0" fontId="22" fillId="0" borderId="0" xfId="0" applyFont="1">
      <alignment vertical="center"/>
    </xf>
    <xf numFmtId="0" fontId="22" fillId="0" borderId="0" xfId="0" applyFont="1" applyAlignment="1">
      <alignment vertical="center"/>
    </xf>
    <xf numFmtId="0" fontId="22" fillId="0" borderId="0" xfId="0" applyFont="1" applyBorder="1" applyAlignment="1">
      <alignment vertical="center"/>
    </xf>
    <xf numFmtId="0" fontId="21" fillId="0" borderId="0" xfId="0" applyFont="1">
      <alignment vertical="center"/>
    </xf>
    <xf numFmtId="38" fontId="21" fillId="0" borderId="0" xfId="1" applyFont="1">
      <alignment vertical="center"/>
    </xf>
    <xf numFmtId="38" fontId="22" fillId="0" borderId="0" xfId="0" applyNumberFormat="1" applyFont="1">
      <alignment vertical="center"/>
    </xf>
    <xf numFmtId="181" fontId="0" fillId="0" borderId="0" xfId="0" applyNumberFormat="1">
      <alignment vertical="center"/>
    </xf>
    <xf numFmtId="0" fontId="10" fillId="0" borderId="0" xfId="0" applyFont="1" applyFill="1">
      <alignment vertical="center"/>
    </xf>
    <xf numFmtId="0" fontId="5" fillId="0" borderId="1" xfId="0" applyFont="1" applyFill="1" applyBorder="1" applyAlignment="1">
      <alignment vertical="center"/>
    </xf>
    <xf numFmtId="0" fontId="5" fillId="0" borderId="2" xfId="0" applyFont="1" applyFill="1" applyBorder="1" applyAlignment="1">
      <alignment vertical="center"/>
    </xf>
    <xf numFmtId="0" fontId="5" fillId="0" borderId="4" xfId="0" applyFont="1" applyFill="1" applyBorder="1" applyAlignment="1">
      <alignment vertical="center"/>
    </xf>
    <xf numFmtId="38" fontId="5" fillId="3" borderId="68" xfId="1" applyFont="1" applyFill="1" applyBorder="1" applyAlignment="1">
      <alignment horizontal="center" vertical="center"/>
    </xf>
    <xf numFmtId="38" fontId="5" fillId="3" borderId="72" xfId="1" applyFont="1" applyFill="1" applyBorder="1" applyAlignment="1">
      <alignment horizontal="center" vertical="center"/>
    </xf>
    <xf numFmtId="38" fontId="5" fillId="3" borderId="72" xfId="1" applyFont="1" applyFill="1" applyBorder="1" applyAlignment="1">
      <alignment horizontal="center" vertical="center" shrinkToFit="1"/>
    </xf>
    <xf numFmtId="38" fontId="5" fillId="2" borderId="80" xfId="1" applyNumberFormat="1" applyFont="1" applyFill="1" applyBorder="1" applyAlignment="1" applyProtection="1">
      <alignment horizontal="center" vertical="center" shrinkToFit="1"/>
      <protection locked="0"/>
    </xf>
    <xf numFmtId="38" fontId="5" fillId="0" borderId="82" xfId="1" applyFont="1" applyBorder="1" applyAlignment="1">
      <alignment vertical="center" shrinkToFit="1"/>
    </xf>
    <xf numFmtId="38" fontId="5" fillId="2" borderId="83" xfId="1" applyFont="1" applyFill="1" applyBorder="1" applyAlignment="1" applyProtection="1">
      <alignment horizontal="center" vertical="center" shrinkToFit="1"/>
      <protection locked="0"/>
    </xf>
    <xf numFmtId="38" fontId="5" fillId="0" borderId="85" xfId="1" applyFont="1" applyBorder="1" applyAlignment="1">
      <alignment vertical="center" shrinkToFit="1"/>
    </xf>
    <xf numFmtId="38" fontId="5" fillId="2" borderId="88" xfId="1" applyFont="1" applyFill="1" applyBorder="1" applyAlignment="1" applyProtection="1">
      <alignment horizontal="center" vertical="center" shrinkToFit="1"/>
      <protection locked="0"/>
    </xf>
    <xf numFmtId="38" fontId="5" fillId="0" borderId="90" xfId="1" applyFont="1" applyBorder="1" applyAlignment="1">
      <alignment vertical="center" shrinkToFit="1"/>
    </xf>
    <xf numFmtId="38" fontId="5" fillId="2" borderId="91" xfId="1" applyFont="1" applyFill="1" applyBorder="1" applyAlignment="1" applyProtection="1">
      <alignment horizontal="center" vertical="center" shrinkToFit="1"/>
      <protection locked="0"/>
    </xf>
    <xf numFmtId="38" fontId="5" fillId="0" borderId="93" xfId="1" applyFont="1" applyBorder="1" applyAlignment="1">
      <alignment vertical="center" shrinkToFit="1"/>
    </xf>
    <xf numFmtId="38" fontId="5" fillId="2" borderId="56" xfId="1" applyFont="1" applyFill="1" applyBorder="1" applyAlignment="1" applyProtection="1">
      <alignment horizontal="center" vertical="center" shrinkToFit="1"/>
      <protection locked="0"/>
    </xf>
    <xf numFmtId="38" fontId="5" fillId="0" borderId="21" xfId="1" applyFont="1" applyBorder="1" applyAlignment="1">
      <alignment vertical="center" shrinkToFit="1"/>
    </xf>
    <xf numFmtId="38" fontId="5" fillId="2" borderId="58" xfId="1" applyFont="1" applyFill="1" applyBorder="1" applyAlignment="1" applyProtection="1">
      <alignment horizontal="center" vertical="center" shrinkToFit="1"/>
      <protection locked="0"/>
    </xf>
    <xf numFmtId="38" fontId="5" fillId="0" borderId="22" xfId="1" applyFont="1" applyBorder="1" applyAlignment="1">
      <alignment vertical="center" shrinkToFit="1"/>
    </xf>
    <xf numFmtId="38" fontId="5" fillId="2" borderId="86" xfId="1" applyFont="1" applyFill="1" applyBorder="1" applyAlignment="1" applyProtection="1">
      <alignment horizontal="center" vertical="center" shrinkToFit="1"/>
      <protection locked="0"/>
    </xf>
    <xf numFmtId="38" fontId="5" fillId="2" borderId="94" xfId="1" applyFont="1" applyFill="1" applyBorder="1" applyAlignment="1" applyProtection="1">
      <alignment horizontal="center" vertical="center" shrinkToFit="1"/>
      <protection locked="0"/>
    </xf>
    <xf numFmtId="38" fontId="5" fillId="2" borderId="96" xfId="1" applyFont="1" applyFill="1" applyBorder="1" applyAlignment="1" applyProtection="1">
      <alignment horizontal="center" vertical="center" shrinkToFit="1"/>
      <protection locked="0"/>
    </xf>
    <xf numFmtId="38" fontId="5" fillId="0" borderId="83" xfId="1" applyFont="1" applyBorder="1" applyAlignment="1">
      <alignment vertical="center"/>
    </xf>
    <xf numFmtId="38" fontId="5" fillId="0" borderId="91" xfId="1" applyFont="1" applyBorder="1" applyAlignment="1">
      <alignment vertical="center"/>
    </xf>
    <xf numFmtId="38" fontId="5" fillId="0" borderId="58" xfId="1" applyFont="1" applyBorder="1" applyAlignment="1">
      <alignment vertical="center"/>
    </xf>
    <xf numFmtId="38" fontId="5" fillId="0" borderId="72" xfId="1" applyFont="1" applyBorder="1" applyAlignment="1">
      <alignment vertical="center"/>
    </xf>
    <xf numFmtId="38" fontId="5" fillId="3" borderId="115" xfId="1" applyFont="1" applyFill="1" applyBorder="1" applyAlignment="1">
      <alignment horizontal="center" vertical="center"/>
    </xf>
    <xf numFmtId="38" fontId="9" fillId="0" borderId="116" xfId="1" applyFont="1" applyBorder="1" applyAlignment="1">
      <alignment horizontal="center" vertical="center" wrapText="1"/>
    </xf>
    <xf numFmtId="38" fontId="5" fillId="3" borderId="117" xfId="1" applyFont="1" applyFill="1" applyBorder="1" applyAlignment="1">
      <alignment horizontal="center" vertical="center"/>
    </xf>
    <xf numFmtId="38" fontId="5" fillId="0" borderId="118" xfId="1" applyFont="1" applyBorder="1" applyAlignment="1">
      <alignment vertical="center"/>
    </xf>
    <xf numFmtId="0" fontId="5" fillId="2" borderId="1" xfId="0" applyFont="1" applyFill="1" applyBorder="1" applyAlignment="1" applyProtection="1">
      <alignment horizontal="center" vertical="top"/>
      <protection locked="0"/>
    </xf>
    <xf numFmtId="0" fontId="5" fillId="2" borderId="2" xfId="0" applyFont="1" applyFill="1" applyBorder="1" applyAlignment="1" applyProtection="1">
      <alignment horizontal="center" vertical="top"/>
      <protection locked="0"/>
    </xf>
    <xf numFmtId="0" fontId="5" fillId="2" borderId="3" xfId="0" applyFont="1" applyFill="1" applyBorder="1" applyAlignment="1" applyProtection="1">
      <alignment horizontal="center" vertical="top"/>
      <protection locked="0"/>
    </xf>
    <xf numFmtId="0" fontId="5" fillId="2" borderId="4" xfId="0" applyFont="1" applyFill="1" applyBorder="1" applyAlignment="1" applyProtection="1">
      <alignment horizontal="center" vertical="top"/>
      <protection locked="0"/>
    </xf>
    <xf numFmtId="0" fontId="5" fillId="2" borderId="0" xfId="0" applyFont="1" applyFill="1" applyBorder="1" applyAlignment="1" applyProtection="1">
      <alignment horizontal="center" vertical="top"/>
      <protection locked="0"/>
    </xf>
    <xf numFmtId="0" fontId="5" fillId="2" borderId="5" xfId="0" applyFont="1" applyFill="1" applyBorder="1" applyAlignment="1" applyProtection="1">
      <alignment horizontal="center" vertical="top"/>
      <protection locked="0"/>
    </xf>
    <xf numFmtId="0" fontId="5" fillId="2" borderId="6" xfId="0" applyFont="1" applyFill="1" applyBorder="1" applyAlignment="1" applyProtection="1">
      <alignment horizontal="center" vertical="top"/>
      <protection locked="0"/>
    </xf>
    <xf numFmtId="0" fontId="5" fillId="2" borderId="7" xfId="0" applyFont="1" applyFill="1" applyBorder="1" applyAlignment="1" applyProtection="1">
      <alignment horizontal="center" vertical="top"/>
      <protection locked="0"/>
    </xf>
    <xf numFmtId="0" fontId="5" fillId="2" borderId="8" xfId="0" applyFont="1" applyFill="1" applyBorder="1" applyAlignment="1" applyProtection="1">
      <alignment horizontal="center" vertical="top"/>
      <protection locked="0"/>
    </xf>
    <xf numFmtId="0" fontId="16" fillId="0" borderId="0" xfId="0" applyFont="1" applyAlignment="1">
      <alignment horizontal="center" vertical="center"/>
    </xf>
    <xf numFmtId="0" fontId="16" fillId="0" borderId="7" xfId="0" applyFont="1" applyBorder="1" applyAlignment="1">
      <alignment horizontal="center" vertical="center"/>
    </xf>
    <xf numFmtId="0" fontId="6" fillId="0" borderId="23"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18" xfId="0" applyFont="1" applyFill="1" applyBorder="1" applyAlignment="1">
      <alignment horizontal="center" vertical="center"/>
    </xf>
    <xf numFmtId="38" fontId="6" fillId="3" borderId="23" xfId="0" applyNumberFormat="1" applyFont="1" applyFill="1" applyBorder="1" applyAlignment="1">
      <alignment horizontal="center" vertical="center"/>
    </xf>
    <xf numFmtId="0" fontId="6" fillId="3" borderId="12" xfId="0" applyFont="1" applyFill="1" applyBorder="1" applyAlignment="1">
      <alignment horizontal="center" vertical="center"/>
    </xf>
    <xf numFmtId="0" fontId="6" fillId="3" borderId="98"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0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50"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51" xfId="0" applyFont="1" applyFill="1" applyBorder="1" applyAlignment="1">
      <alignment horizontal="center" vertical="center"/>
    </xf>
    <xf numFmtId="0" fontId="6" fillId="0" borderId="38" xfId="0" applyFont="1" applyBorder="1" applyAlignment="1">
      <alignment horizontal="center" vertical="center" wrapText="1"/>
    </xf>
    <xf numFmtId="0" fontId="6" fillId="0" borderId="102"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103" xfId="0" applyFont="1" applyBorder="1" applyAlignment="1">
      <alignment horizontal="center" vertical="center" wrapText="1"/>
    </xf>
    <xf numFmtId="181" fontId="6" fillId="3" borderId="106" xfId="0" applyNumberFormat="1" applyFont="1" applyFill="1" applyBorder="1" applyAlignment="1">
      <alignment horizontal="center" vertical="center"/>
    </xf>
    <xf numFmtId="181" fontId="6" fillId="3" borderId="102" xfId="0" applyNumberFormat="1" applyFont="1" applyFill="1" applyBorder="1" applyAlignment="1">
      <alignment horizontal="center" vertical="center"/>
    </xf>
    <xf numFmtId="181" fontId="6" fillId="3" borderId="27" xfId="0" applyNumberFormat="1" applyFont="1" applyFill="1" applyBorder="1" applyAlignment="1">
      <alignment horizontal="center" vertical="center"/>
    </xf>
    <xf numFmtId="181" fontId="6" fillId="3" borderId="107" xfId="0" applyNumberFormat="1" applyFont="1" applyFill="1" applyBorder="1" applyAlignment="1">
      <alignment horizontal="center" vertical="center"/>
    </xf>
    <xf numFmtId="181" fontId="6" fillId="3" borderId="103" xfId="0" applyNumberFormat="1" applyFont="1" applyFill="1" applyBorder="1" applyAlignment="1">
      <alignment horizontal="center" vertical="center"/>
    </xf>
    <xf numFmtId="181" fontId="6" fillId="3" borderId="19" xfId="0" applyNumberFormat="1" applyFont="1" applyFill="1" applyBorder="1" applyAlignment="1">
      <alignment horizontal="center" vertical="center"/>
    </xf>
    <xf numFmtId="0" fontId="6" fillId="0" borderId="14" xfId="0" applyFont="1" applyBorder="1" applyAlignment="1">
      <alignment horizontal="center" vertical="center" wrapText="1"/>
    </xf>
    <xf numFmtId="0" fontId="6" fillId="0" borderId="9" xfId="0" applyFont="1" applyBorder="1" applyAlignment="1">
      <alignment horizontal="center" vertical="center"/>
    </xf>
    <xf numFmtId="0" fontId="6" fillId="0" borderId="60" xfId="0" applyFont="1" applyBorder="1" applyAlignment="1">
      <alignment horizontal="center" vertical="center"/>
    </xf>
    <xf numFmtId="0" fontId="6" fillId="0" borderId="37" xfId="0" applyFont="1" applyBorder="1" applyAlignment="1">
      <alignment horizontal="center" vertical="center"/>
    </xf>
    <xf numFmtId="0" fontId="6" fillId="0" borderId="34" xfId="0" applyFont="1" applyBorder="1" applyAlignment="1">
      <alignment horizontal="center" vertical="center"/>
    </xf>
    <xf numFmtId="0" fontId="6" fillId="0" borderId="38" xfId="0" applyFont="1" applyBorder="1" applyAlignment="1">
      <alignment horizontal="center" vertical="center"/>
    </xf>
    <xf numFmtId="0" fontId="6" fillId="2" borderId="74"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6" fillId="2" borderId="99" xfId="0" applyFont="1" applyFill="1" applyBorder="1" applyAlignment="1" applyProtection="1">
      <alignment horizontal="center" vertical="center"/>
      <protection locked="0"/>
    </xf>
    <xf numFmtId="0" fontId="6" fillId="2" borderId="79" xfId="0" applyFont="1" applyFill="1" applyBorder="1" applyAlignment="1" applyProtection="1">
      <alignment horizontal="center" vertical="center"/>
      <protection locked="0"/>
    </xf>
    <xf numFmtId="0" fontId="6" fillId="2" borderId="34" xfId="0" applyFont="1" applyFill="1" applyBorder="1" applyAlignment="1" applyProtection="1">
      <alignment horizontal="center" vertical="center"/>
      <protection locked="0"/>
    </xf>
    <xf numFmtId="0" fontId="6" fillId="2" borderId="100" xfId="0" applyFont="1" applyFill="1" applyBorder="1" applyAlignment="1" applyProtection="1">
      <alignment horizontal="center" vertical="center"/>
      <protection locked="0"/>
    </xf>
    <xf numFmtId="0" fontId="6" fillId="0" borderId="74" xfId="0" applyFont="1" applyBorder="1" applyAlignment="1">
      <alignment horizontal="center" vertical="center"/>
    </xf>
    <xf numFmtId="0" fontId="6" fillId="0" borderId="15" xfId="0" applyFont="1" applyBorder="1" applyAlignment="1">
      <alignment horizontal="center" vertical="center"/>
    </xf>
    <xf numFmtId="0" fontId="6" fillId="0" borderId="79" xfId="0" applyFont="1" applyBorder="1" applyAlignment="1">
      <alignment horizontal="center" vertical="center"/>
    </xf>
    <xf numFmtId="0" fontId="6" fillId="0" borderId="35" xfId="0" applyFont="1" applyBorder="1" applyAlignment="1">
      <alignment horizontal="center" vertical="center"/>
    </xf>
    <xf numFmtId="0" fontId="6" fillId="0" borderId="14" xfId="0" applyFont="1" applyBorder="1" applyAlignment="1">
      <alignment horizontal="center" vertical="center"/>
    </xf>
    <xf numFmtId="0" fontId="6" fillId="0" borderId="36" xfId="0" applyFont="1" applyBorder="1" applyAlignment="1">
      <alignment horizontal="center" vertical="center"/>
    </xf>
    <xf numFmtId="0" fontId="6" fillId="0" borderId="20" xfId="0" applyFont="1" applyBorder="1" applyAlignment="1">
      <alignment horizontal="center" vertical="center"/>
    </xf>
    <xf numFmtId="0" fontId="6" fillId="0" borderId="25" xfId="0" applyFont="1" applyBorder="1" applyAlignment="1">
      <alignment horizontal="center" vertical="center"/>
    </xf>
    <xf numFmtId="0" fontId="6" fillId="2" borderId="75"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protection locked="0"/>
    </xf>
    <xf numFmtId="0" fontId="6" fillId="2" borderId="98" xfId="0" applyFont="1" applyFill="1" applyBorder="1" applyAlignment="1" applyProtection="1">
      <alignment horizontal="center" vertical="center"/>
      <protection locked="0"/>
    </xf>
    <xf numFmtId="0" fontId="6" fillId="0" borderId="75" xfId="0" applyFont="1" applyBorder="1" applyAlignment="1">
      <alignment horizontal="center" vertical="center"/>
    </xf>
    <xf numFmtId="0" fontId="6" fillId="0" borderId="13" xfId="0" applyFont="1" applyBorder="1" applyAlignment="1">
      <alignment horizontal="center" vertical="center"/>
    </xf>
    <xf numFmtId="0" fontId="16" fillId="0" borderId="0" xfId="0" applyFont="1" applyFill="1" applyAlignment="1">
      <alignment horizontal="center" vertical="center"/>
    </xf>
    <xf numFmtId="0" fontId="6" fillId="0" borderId="41" xfId="0" applyFont="1" applyBorder="1" applyAlignment="1">
      <alignment horizontal="center" vertical="center"/>
    </xf>
    <xf numFmtId="0" fontId="6" fillId="0" borderId="47" xfId="0" applyFont="1" applyBorder="1" applyAlignment="1">
      <alignment horizontal="center" vertical="center"/>
    </xf>
    <xf numFmtId="0" fontId="6" fillId="0" borderId="44" xfId="0" applyFont="1" applyBorder="1" applyAlignment="1">
      <alignment horizontal="center" vertical="center"/>
    </xf>
    <xf numFmtId="0" fontId="6" fillId="0" borderId="49" xfId="0" applyFont="1" applyBorder="1" applyAlignment="1">
      <alignment horizontal="center" vertical="center"/>
    </xf>
    <xf numFmtId="0" fontId="6" fillId="2" borderId="41" xfId="0" applyFont="1" applyFill="1" applyBorder="1" applyAlignment="1" applyProtection="1">
      <alignment horizontal="center" vertical="center"/>
      <protection locked="0"/>
    </xf>
    <xf numFmtId="0" fontId="6" fillId="2" borderId="43" xfId="0" applyFont="1" applyFill="1" applyBorder="1" applyAlignment="1" applyProtection="1">
      <alignment horizontal="center" vertical="center"/>
      <protection locked="0"/>
    </xf>
    <xf numFmtId="0" fontId="6" fillId="0" borderId="43"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5" fillId="0" borderId="12"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9" xfId="0" applyFont="1" applyBorder="1" applyAlignment="1">
      <alignment horizontal="center" vertical="center" wrapText="1"/>
    </xf>
    <xf numFmtId="0" fontId="5" fillId="0" borderId="6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9"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30" xfId="0" applyFont="1" applyBorder="1" applyAlignment="1">
      <alignment horizontal="center" vertical="center" wrapText="1"/>
    </xf>
    <xf numFmtId="49" fontId="6" fillId="2" borderId="75" xfId="0" applyNumberFormat="1" applyFont="1" applyFill="1" applyBorder="1" applyAlignment="1" applyProtection="1">
      <alignment horizontal="center" vertical="center"/>
      <protection locked="0"/>
    </xf>
    <xf numFmtId="49" fontId="6" fillId="2" borderId="12" xfId="0" applyNumberFormat="1" applyFont="1" applyFill="1" applyBorder="1" applyAlignment="1" applyProtection="1">
      <alignment horizontal="center" vertical="center"/>
      <protection locked="0"/>
    </xf>
    <xf numFmtId="49" fontId="6" fillId="2" borderId="74" xfId="0" applyNumberFormat="1" applyFont="1" applyFill="1" applyBorder="1" applyAlignment="1" applyProtection="1">
      <alignment horizontal="center" vertical="center"/>
      <protection locked="0"/>
    </xf>
    <xf numFmtId="49" fontId="6" fillId="2" borderId="9" xfId="0" applyNumberFormat="1" applyFont="1" applyFill="1" applyBorder="1" applyAlignment="1" applyProtection="1">
      <alignment horizontal="center" vertical="center"/>
      <protection locked="0"/>
    </xf>
    <xf numFmtId="0" fontId="6" fillId="0" borderId="23" xfId="0" applyFont="1" applyBorder="1" applyAlignment="1">
      <alignment horizontal="center" vertical="center" wrapText="1"/>
    </xf>
    <xf numFmtId="0" fontId="6" fillId="0" borderId="12" xfId="0" applyFont="1" applyBorder="1" applyAlignment="1">
      <alignment horizontal="center" vertical="center"/>
    </xf>
    <xf numFmtId="0" fontId="6" fillId="0" borderId="29" xfId="0" applyFont="1" applyBorder="1" applyAlignment="1">
      <alignment horizontal="center" vertical="center"/>
    </xf>
    <xf numFmtId="0" fontId="6" fillId="0" borderId="26" xfId="0" applyFont="1" applyBorder="1" applyAlignment="1">
      <alignment horizontal="center" vertical="center"/>
    </xf>
    <xf numFmtId="0" fontId="6" fillId="0" borderId="17" xfId="0" applyFont="1" applyBorder="1" applyAlignment="1">
      <alignment horizontal="center" vertical="center"/>
    </xf>
    <xf numFmtId="0" fontId="6" fillId="0" borderId="30" xfId="0" applyFont="1" applyBorder="1" applyAlignment="1">
      <alignment horizontal="center" vertical="center"/>
    </xf>
    <xf numFmtId="0" fontId="6" fillId="3" borderId="74"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76" xfId="0" applyFont="1" applyFill="1" applyBorder="1" applyAlignment="1">
      <alignment horizontal="center" vertical="center" wrapText="1"/>
    </xf>
    <xf numFmtId="0" fontId="6" fillId="3" borderId="17" xfId="0" applyFont="1" applyFill="1" applyBorder="1" applyAlignment="1">
      <alignment horizontal="center" vertical="center" wrapText="1"/>
    </xf>
    <xf numFmtId="49" fontId="6" fillId="2" borderId="76" xfId="0" applyNumberFormat="1" applyFont="1" applyFill="1" applyBorder="1" applyAlignment="1" applyProtection="1">
      <alignment horizontal="center" vertical="center"/>
      <protection locked="0"/>
    </xf>
    <xf numFmtId="49" fontId="6" fillId="2" borderId="17" xfId="0" applyNumberFormat="1" applyFont="1" applyFill="1" applyBorder="1" applyAlignment="1" applyProtection="1">
      <alignment horizontal="center" vertical="center"/>
      <protection locked="0"/>
    </xf>
    <xf numFmtId="0" fontId="6" fillId="2" borderId="13" xfId="0" applyFont="1" applyFill="1" applyBorder="1" applyAlignment="1" applyProtection="1">
      <alignment horizontal="center" vertical="center"/>
      <protection locked="0"/>
    </xf>
    <xf numFmtId="0" fontId="6" fillId="2" borderId="15" xfId="0" applyFont="1" applyFill="1" applyBorder="1" applyAlignment="1" applyProtection="1">
      <alignment horizontal="center" vertical="center"/>
      <protection locked="0"/>
    </xf>
    <xf numFmtId="0" fontId="6" fillId="3" borderId="74"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5" xfId="0" applyFont="1" applyFill="1" applyBorder="1" applyAlignment="1">
      <alignment horizontal="center" vertical="center"/>
    </xf>
    <xf numFmtId="0" fontId="20" fillId="2" borderId="74" xfId="2" applyFill="1" applyBorder="1" applyAlignment="1" applyProtection="1">
      <alignment horizontal="center" vertical="center"/>
      <protection locked="0"/>
    </xf>
    <xf numFmtId="0" fontId="6" fillId="2" borderId="76" xfId="0" applyFont="1" applyFill="1" applyBorder="1" applyAlignment="1" applyProtection="1">
      <alignment horizontal="center" vertical="center"/>
      <protection locked="0"/>
    </xf>
    <xf numFmtId="0" fontId="6" fillId="2" borderId="17"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6" fillId="3" borderId="106" xfId="0" applyFont="1" applyFill="1" applyBorder="1" applyAlignment="1">
      <alignment horizontal="center" vertical="center" wrapText="1"/>
    </xf>
    <xf numFmtId="0" fontId="6" fillId="3" borderId="102"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107" xfId="0" applyFont="1" applyFill="1" applyBorder="1" applyAlignment="1">
      <alignment horizontal="center" vertical="center" wrapText="1"/>
    </xf>
    <xf numFmtId="0" fontId="6" fillId="3" borderId="103"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0" borderId="104" xfId="0" applyFont="1" applyBorder="1" applyAlignment="1">
      <alignment horizontal="center" vertical="center" wrapText="1"/>
    </xf>
    <xf numFmtId="0" fontId="6" fillId="0" borderId="105" xfId="0" applyFont="1" applyBorder="1" applyAlignment="1">
      <alignment horizontal="center" vertical="center" wrapText="1"/>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2" borderId="44" xfId="0" applyFont="1" applyFill="1" applyBorder="1" applyAlignment="1" applyProtection="1">
      <alignment horizontal="center" vertical="center"/>
      <protection locked="0"/>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Border="1" applyAlignment="1">
      <alignment horizontal="center" vertical="center"/>
    </xf>
    <xf numFmtId="0" fontId="6" fillId="2" borderId="31"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2" borderId="4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Border="1" applyAlignment="1">
      <alignment horizontal="center" vertical="center" wrapText="1"/>
    </xf>
    <xf numFmtId="0" fontId="6" fillId="2" borderId="39" xfId="0" applyFont="1" applyFill="1" applyBorder="1" applyAlignment="1" applyProtection="1">
      <alignment horizontal="center" vertical="center"/>
      <protection locked="0"/>
    </xf>
    <xf numFmtId="0" fontId="6" fillId="2" borderId="32" xfId="0" applyFont="1" applyFill="1" applyBorder="1" applyAlignment="1" applyProtection="1">
      <alignment horizontal="center" vertical="center"/>
      <protection locked="0"/>
    </xf>
    <xf numFmtId="0" fontId="6" fillId="2" borderId="0"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0" borderId="6" xfId="0" applyFont="1" applyBorder="1" applyAlignment="1">
      <alignment horizontal="center" vertical="center"/>
    </xf>
    <xf numFmtId="0" fontId="6" fillId="2" borderId="28" xfId="0" applyFont="1" applyFill="1" applyBorder="1" applyAlignment="1" applyProtection="1">
      <alignment horizontal="center" vertical="center"/>
      <protection locked="0"/>
    </xf>
    <xf numFmtId="0" fontId="6" fillId="0" borderId="42" xfId="0" applyFont="1" applyBorder="1" applyAlignment="1">
      <alignment horizontal="center" vertical="center"/>
    </xf>
    <xf numFmtId="0" fontId="6" fillId="0" borderId="45" xfId="0" applyFont="1" applyBorder="1" applyAlignment="1">
      <alignment horizontal="center" vertical="center"/>
    </xf>
    <xf numFmtId="0" fontId="6" fillId="2" borderId="46" xfId="0" applyFont="1" applyFill="1" applyBorder="1" applyAlignment="1" applyProtection="1">
      <alignment horizontal="center" vertical="center"/>
      <protection locked="0"/>
    </xf>
    <xf numFmtId="0" fontId="6" fillId="2" borderId="48" xfId="0" applyFont="1" applyFill="1" applyBorder="1" applyAlignment="1" applyProtection="1">
      <alignment horizontal="center" vertical="center"/>
      <protection locked="0"/>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xf>
    <xf numFmtId="0" fontId="6" fillId="0" borderId="16" xfId="0" applyFont="1" applyBorder="1" applyAlignment="1">
      <alignment horizontal="center" vertical="center"/>
    </xf>
    <xf numFmtId="0" fontId="6" fillId="0" borderId="18" xfId="0" applyFont="1" applyBorder="1" applyAlignment="1">
      <alignment horizontal="center" vertical="center"/>
    </xf>
    <xf numFmtId="0" fontId="15" fillId="0" borderId="11" xfId="0" applyFont="1" applyBorder="1" applyAlignment="1">
      <alignment horizontal="center" vertical="center"/>
    </xf>
    <xf numFmtId="0" fontId="15" fillId="0" borderId="29" xfId="0" applyFont="1" applyBorder="1" applyAlignment="1">
      <alignment horizontal="center" vertical="center"/>
    </xf>
    <xf numFmtId="0" fontId="15" fillId="0" borderId="14" xfId="0" applyFont="1" applyBorder="1" applyAlignment="1">
      <alignment horizontal="center" vertical="center"/>
    </xf>
    <xf numFmtId="0" fontId="15" fillId="0" borderId="60" xfId="0" applyFont="1" applyBorder="1" applyAlignment="1">
      <alignment horizontal="center" vertical="center"/>
    </xf>
    <xf numFmtId="0" fontId="15" fillId="0" borderId="16" xfId="0" applyFont="1" applyBorder="1" applyAlignment="1">
      <alignment horizontal="center" vertical="center"/>
    </xf>
    <xf numFmtId="0" fontId="15" fillId="0" borderId="30" xfId="0" applyFont="1" applyBorder="1" applyAlignment="1">
      <alignment horizontal="center" vertical="center"/>
    </xf>
    <xf numFmtId="0" fontId="5" fillId="2" borderId="12" xfId="0" applyFont="1" applyFill="1" applyBorder="1" applyAlignment="1" applyProtection="1">
      <alignment horizontal="left" vertical="center" wrapText="1"/>
      <protection locked="0"/>
    </xf>
    <xf numFmtId="0" fontId="5" fillId="2" borderId="9" xfId="0" applyFont="1" applyFill="1" applyBorder="1" applyAlignment="1" applyProtection="1">
      <alignment horizontal="left" vertical="center" wrapText="1"/>
      <protection locked="0"/>
    </xf>
    <xf numFmtId="0" fontId="5" fillId="2" borderId="17" xfId="0" applyFont="1" applyFill="1" applyBorder="1" applyAlignment="1" applyProtection="1">
      <alignment horizontal="left" vertical="center" wrapText="1"/>
      <protection locked="0"/>
    </xf>
    <xf numFmtId="177" fontId="6" fillId="2" borderId="38" xfId="0" applyNumberFormat="1" applyFont="1" applyFill="1" applyBorder="1" applyAlignment="1" applyProtection="1">
      <alignment horizontal="center" vertical="center"/>
      <protection locked="0"/>
    </xf>
    <xf numFmtId="177" fontId="6" fillId="2" borderId="102" xfId="0" applyNumberFormat="1" applyFont="1" applyFill="1" applyBorder="1" applyAlignment="1" applyProtection="1">
      <alignment horizontal="center" vertical="center"/>
      <protection locked="0"/>
    </xf>
    <xf numFmtId="177" fontId="6" fillId="2" borderId="27" xfId="0" applyNumberFormat="1" applyFont="1" applyFill="1" applyBorder="1" applyAlignment="1" applyProtection="1">
      <alignment horizontal="center" vertical="center"/>
      <protection locked="0"/>
    </xf>
    <xf numFmtId="177" fontId="6" fillId="2" borderId="78" xfId="0" applyNumberFormat="1" applyFont="1" applyFill="1" applyBorder="1" applyAlignment="1" applyProtection="1">
      <alignment horizontal="center" vertical="center"/>
      <protection locked="0"/>
    </xf>
    <xf numFmtId="177" fontId="6" fillId="2" borderId="7" xfId="0" applyNumberFormat="1" applyFont="1" applyFill="1" applyBorder="1" applyAlignment="1" applyProtection="1">
      <alignment horizontal="center" vertical="center"/>
      <protection locked="0"/>
    </xf>
    <xf numFmtId="177" fontId="6" fillId="2" borderId="28" xfId="0" applyNumberFormat="1" applyFont="1" applyFill="1" applyBorder="1" applyAlignment="1" applyProtection="1">
      <alignment horizontal="center" vertical="center"/>
      <protection locked="0"/>
    </xf>
    <xf numFmtId="0" fontId="5" fillId="0" borderId="53" xfId="0" applyFont="1" applyBorder="1" applyAlignment="1">
      <alignment horizontal="center" vertical="center" wrapText="1"/>
    </xf>
    <xf numFmtId="0" fontId="5" fillId="0" borderId="41" xfId="0" applyFont="1" applyBorder="1" applyAlignment="1">
      <alignment horizontal="center" vertical="center"/>
    </xf>
    <xf numFmtId="0" fontId="5" fillId="0" borderId="55" xfId="0" applyFont="1" applyBorder="1" applyAlignment="1">
      <alignment horizontal="center" vertical="center"/>
    </xf>
    <xf numFmtId="0" fontId="5" fillId="0" borderId="44" xfId="0" applyFont="1" applyBorder="1" applyAlignment="1">
      <alignment horizontal="center" vertical="center"/>
    </xf>
    <xf numFmtId="0" fontId="5" fillId="2" borderId="41" xfId="0" applyFont="1" applyFill="1" applyBorder="1" applyAlignment="1" applyProtection="1">
      <alignment horizontal="center" vertical="center"/>
      <protection locked="0"/>
    </xf>
    <xf numFmtId="0" fontId="5" fillId="2" borderId="47" xfId="0" applyFont="1" applyFill="1" applyBorder="1" applyAlignment="1" applyProtection="1">
      <alignment horizontal="center" vertical="center"/>
      <protection locked="0"/>
    </xf>
    <xf numFmtId="0" fontId="5" fillId="2" borderId="44" xfId="0" applyFont="1" applyFill="1" applyBorder="1" applyAlignment="1" applyProtection="1">
      <alignment horizontal="center" vertical="center"/>
      <protection locked="0"/>
    </xf>
    <xf numFmtId="0" fontId="5" fillId="2" borderId="49" xfId="0" applyFont="1" applyFill="1" applyBorder="1" applyAlignment="1" applyProtection="1">
      <alignment horizontal="center" vertical="center"/>
      <protection locked="0"/>
    </xf>
    <xf numFmtId="177" fontId="6" fillId="2" borderId="108" xfId="0" applyNumberFormat="1" applyFont="1" applyFill="1" applyBorder="1" applyAlignment="1" applyProtection="1">
      <alignment horizontal="center" vertical="center"/>
      <protection locked="0"/>
    </xf>
    <xf numFmtId="177" fontId="6" fillId="2" borderId="8" xfId="0" applyNumberFormat="1" applyFont="1" applyFill="1" applyBorder="1" applyAlignment="1" applyProtection="1">
      <alignment horizontal="center" vertical="center"/>
      <protection locked="0"/>
    </xf>
    <xf numFmtId="177" fontId="6" fillId="3" borderId="102" xfId="0" applyNumberFormat="1" applyFont="1" applyFill="1" applyBorder="1" applyAlignment="1">
      <alignment horizontal="center" vertical="center"/>
    </xf>
    <xf numFmtId="177" fontId="6" fillId="3" borderId="108" xfId="0" applyNumberFormat="1" applyFont="1" applyFill="1" applyBorder="1" applyAlignment="1">
      <alignment horizontal="center" vertical="center"/>
    </xf>
    <xf numFmtId="177" fontId="6" fillId="3" borderId="7" xfId="0" applyNumberFormat="1" applyFont="1" applyFill="1" applyBorder="1" applyAlignment="1">
      <alignment horizontal="center" vertical="center"/>
    </xf>
    <xf numFmtId="177" fontId="6" fillId="3" borderId="8" xfId="0" applyNumberFormat="1" applyFont="1" applyFill="1" applyBorder="1" applyAlignment="1">
      <alignment horizontal="center" vertical="center"/>
    </xf>
    <xf numFmtId="0" fontId="6" fillId="0" borderId="23" xfId="0" applyFont="1" applyBorder="1" applyAlignment="1">
      <alignment horizontal="center" vertical="center"/>
    </xf>
    <xf numFmtId="177" fontId="6" fillId="2" borderId="14" xfId="0" applyNumberFormat="1" applyFont="1" applyFill="1" applyBorder="1" applyAlignment="1" applyProtection="1">
      <alignment horizontal="center" vertical="center"/>
      <protection locked="0"/>
    </xf>
    <xf numFmtId="177" fontId="6" fillId="2" borderId="9" xfId="0" applyNumberFormat="1" applyFont="1" applyFill="1" applyBorder="1" applyAlignment="1" applyProtection="1">
      <alignment horizontal="center" vertical="center"/>
      <protection locked="0"/>
    </xf>
    <xf numFmtId="177" fontId="6" fillId="2" borderId="16" xfId="0" applyNumberFormat="1" applyFont="1" applyFill="1" applyBorder="1" applyAlignment="1" applyProtection="1">
      <alignment horizontal="center" vertical="center"/>
      <protection locked="0"/>
    </xf>
    <xf numFmtId="177" fontId="6" fillId="2" borderId="17" xfId="0" applyNumberFormat="1"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17" xfId="0" applyFont="1" applyFill="1" applyBorder="1" applyAlignment="1" applyProtection="1">
      <alignment horizontal="center" vertical="center"/>
      <protection locked="0"/>
    </xf>
    <xf numFmtId="0" fontId="5" fillId="0" borderId="75" xfId="0" applyFont="1" applyBorder="1" applyAlignment="1">
      <alignment horizontal="center" vertical="center"/>
    </xf>
    <xf numFmtId="0" fontId="5" fillId="0" borderId="13" xfId="0" applyFont="1" applyBorder="1" applyAlignment="1">
      <alignment horizontal="center" vertical="center"/>
    </xf>
    <xf numFmtId="0" fontId="5" fillId="0" borderId="74" xfId="0" applyFont="1" applyBorder="1" applyAlignment="1">
      <alignment horizontal="center" vertical="center"/>
    </xf>
    <xf numFmtId="0" fontId="5" fillId="0" borderId="15" xfId="0" applyFont="1" applyBorder="1" applyAlignment="1">
      <alignment horizontal="center" vertical="center"/>
    </xf>
    <xf numFmtId="0" fontId="5" fillId="0" borderId="76" xfId="0" applyFont="1" applyBorder="1" applyAlignment="1">
      <alignment horizontal="center" vertical="center"/>
    </xf>
    <xf numFmtId="0" fontId="5" fillId="0" borderId="18" xfId="0" applyFont="1" applyBorder="1" applyAlignment="1">
      <alignment horizontal="center" vertical="center"/>
    </xf>
    <xf numFmtId="38" fontId="6" fillId="2" borderId="77" xfId="1" applyFont="1" applyFill="1" applyBorder="1" applyAlignment="1" applyProtection="1">
      <alignment horizontal="center" vertical="center" shrinkToFit="1"/>
      <protection locked="0"/>
    </xf>
    <xf numFmtId="38" fontId="6" fillId="2" borderId="2" xfId="1" applyFont="1" applyFill="1" applyBorder="1" applyAlignment="1" applyProtection="1">
      <alignment horizontal="center" vertical="center" shrinkToFit="1"/>
      <protection locked="0"/>
    </xf>
    <xf numFmtId="38" fontId="6" fillId="2" borderId="39" xfId="1" applyFont="1" applyFill="1" applyBorder="1" applyAlignment="1" applyProtection="1">
      <alignment horizontal="center" vertical="center" shrinkToFit="1"/>
      <protection locked="0"/>
    </xf>
    <xf numFmtId="38" fontId="6" fillId="2" borderId="111" xfId="1" applyFont="1" applyFill="1" applyBorder="1" applyAlignment="1" applyProtection="1">
      <alignment horizontal="center" vertical="center" shrinkToFit="1"/>
      <protection locked="0"/>
    </xf>
    <xf numFmtId="38" fontId="6" fillId="2" borderId="0" xfId="1" applyFont="1" applyFill="1" applyBorder="1" applyAlignment="1" applyProtection="1">
      <alignment horizontal="center" vertical="center" shrinkToFit="1"/>
      <protection locked="0"/>
    </xf>
    <xf numFmtId="38" fontId="6" fillId="2" borderId="10" xfId="1" applyFont="1" applyFill="1" applyBorder="1" applyAlignment="1" applyProtection="1">
      <alignment horizontal="center" vertical="center" shrinkToFit="1"/>
      <protection locked="0"/>
    </xf>
    <xf numFmtId="0" fontId="6" fillId="0" borderId="7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8" xfId="0" applyFont="1" applyBorder="1" applyAlignment="1">
      <alignment horizontal="center" vertical="center" wrapText="1"/>
    </xf>
    <xf numFmtId="0" fontId="5" fillId="0" borderId="31" xfId="0" applyFont="1" applyBorder="1" applyAlignment="1">
      <alignment horizontal="center" vertical="center"/>
    </xf>
    <xf numFmtId="0" fontId="5" fillId="0" borderId="3" xfId="0" applyFont="1" applyBorder="1" applyAlignment="1">
      <alignment horizontal="center" vertical="center"/>
    </xf>
    <xf numFmtId="0" fontId="5" fillId="0" borderId="40" xfId="0" applyFont="1" applyBorder="1" applyAlignment="1">
      <alignment horizontal="center" vertical="center"/>
    </xf>
    <xf numFmtId="0" fontId="5" fillId="0" borderId="8" xfId="0" applyFont="1" applyBorder="1" applyAlignment="1">
      <alignment horizontal="center" vertical="center"/>
    </xf>
    <xf numFmtId="38" fontId="6" fillId="2" borderId="78" xfId="1" applyFont="1" applyFill="1" applyBorder="1" applyAlignment="1" applyProtection="1">
      <alignment horizontal="center" vertical="center" shrinkToFit="1"/>
      <protection locked="0"/>
    </xf>
    <xf numFmtId="38" fontId="6" fillId="2" borderId="7" xfId="1" applyFont="1" applyFill="1" applyBorder="1" applyAlignment="1" applyProtection="1">
      <alignment horizontal="center" vertical="center" shrinkToFit="1"/>
      <protection locked="0"/>
    </xf>
    <xf numFmtId="38" fontId="6" fillId="2" borderId="28" xfId="1" applyFont="1" applyFill="1" applyBorder="1" applyAlignment="1" applyProtection="1">
      <alignment horizontal="center" vertical="center" shrinkToFit="1"/>
      <protection locked="0"/>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2" borderId="98" xfId="0" applyFont="1" applyFill="1" applyBorder="1" applyAlignment="1" applyProtection="1">
      <alignment horizontal="center" vertical="center"/>
      <protection locked="0"/>
    </xf>
    <xf numFmtId="0" fontId="5" fillId="2" borderId="101" xfId="0" applyFont="1" applyFill="1" applyBorder="1" applyAlignment="1" applyProtection="1">
      <alignment horizontal="center" vertical="center"/>
      <protection locked="0"/>
    </xf>
    <xf numFmtId="0" fontId="5" fillId="0" borderId="23" xfId="0" applyFont="1" applyBorder="1" applyAlignment="1">
      <alignment horizontal="center" vertical="center"/>
    </xf>
    <xf numFmtId="0" fontId="5" fillId="0" borderId="26" xfId="0" applyFont="1" applyBorder="1" applyAlignment="1">
      <alignment horizontal="center" vertical="center"/>
    </xf>
    <xf numFmtId="38" fontId="6" fillId="2" borderId="31" xfId="1" applyFont="1" applyFill="1" applyBorder="1" applyAlignment="1" applyProtection="1">
      <alignment horizontal="center" vertical="center"/>
      <protection locked="0"/>
    </xf>
    <xf numFmtId="38" fontId="6" fillId="2" borderId="2" xfId="1" applyFont="1" applyFill="1" applyBorder="1" applyAlignment="1" applyProtection="1">
      <alignment horizontal="center" vertical="center"/>
      <protection locked="0"/>
    </xf>
    <xf numFmtId="38" fontId="6" fillId="2" borderId="50" xfId="1" applyFont="1" applyFill="1" applyBorder="1" applyAlignment="1" applyProtection="1">
      <alignment horizontal="center" vertical="center"/>
      <protection locked="0"/>
    </xf>
    <xf numFmtId="38" fontId="6" fillId="2" borderId="40" xfId="1" applyFont="1" applyFill="1" applyBorder="1" applyAlignment="1" applyProtection="1">
      <alignment horizontal="center" vertical="center"/>
      <protection locked="0"/>
    </xf>
    <xf numFmtId="38" fontId="6" fillId="2" borderId="7" xfId="1" applyFont="1" applyFill="1" applyBorder="1" applyAlignment="1" applyProtection="1">
      <alignment horizontal="center" vertical="center"/>
      <protection locked="0"/>
    </xf>
    <xf numFmtId="38" fontId="6" fillId="2" borderId="51" xfId="1" applyFont="1" applyFill="1" applyBorder="1" applyAlignment="1" applyProtection="1">
      <alignment horizontal="center" vertical="center"/>
      <protection locked="0"/>
    </xf>
    <xf numFmtId="0" fontId="6" fillId="3" borderId="29"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38" xfId="0" applyFont="1" applyFill="1" applyBorder="1" applyAlignment="1">
      <alignment horizontal="center" vertical="center"/>
    </xf>
    <xf numFmtId="0" fontId="6" fillId="3" borderId="30" xfId="0" applyFont="1" applyFill="1" applyBorder="1" applyAlignment="1">
      <alignment horizontal="center" vertical="center"/>
    </xf>
    <xf numFmtId="0" fontId="6" fillId="0" borderId="76" xfId="0" applyFont="1" applyBorder="1" applyAlignment="1">
      <alignment horizontal="center" vertical="center"/>
    </xf>
    <xf numFmtId="0" fontId="6" fillId="2" borderId="36" xfId="0" applyFont="1" applyFill="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0" fontId="6" fillId="2" borderId="16" xfId="0" applyFont="1" applyFill="1" applyBorder="1" applyAlignment="1" applyProtection="1">
      <alignment horizontal="center" vertical="center"/>
      <protection locked="0"/>
    </xf>
    <xf numFmtId="0" fontId="6" fillId="2" borderId="30" xfId="0" applyFont="1" applyFill="1" applyBorder="1" applyAlignment="1" applyProtection="1">
      <alignment horizontal="center" vertical="center"/>
      <protection locked="0"/>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6" fillId="3" borderId="75" xfId="0" applyFont="1" applyFill="1" applyBorder="1" applyAlignment="1">
      <alignment horizontal="center" vertical="center"/>
    </xf>
    <xf numFmtId="0" fontId="6" fillId="3" borderId="76" xfId="0" applyFont="1" applyFill="1" applyBorder="1" applyAlignment="1">
      <alignment horizontal="center" vertical="center"/>
    </xf>
    <xf numFmtId="38" fontId="5" fillId="3" borderId="89" xfId="1" applyFont="1" applyFill="1" applyBorder="1" applyAlignment="1">
      <alignment horizontal="center" vertical="center"/>
    </xf>
    <xf numFmtId="38" fontId="5" fillId="3" borderId="92" xfId="1" applyFont="1" applyFill="1" applyBorder="1" applyAlignment="1">
      <alignment horizontal="center" vertical="center"/>
    </xf>
    <xf numFmtId="38" fontId="5" fillId="3" borderId="91" xfId="1" applyFont="1" applyFill="1" applyBorder="1" applyAlignment="1">
      <alignment horizontal="center" vertical="center"/>
    </xf>
    <xf numFmtId="38" fontId="5" fillId="3" borderId="24" xfId="1" applyFont="1" applyFill="1" applyBorder="1" applyAlignment="1">
      <alignment horizontal="center" vertical="center"/>
    </xf>
    <xf numFmtId="38" fontId="5" fillId="3" borderId="57" xfId="1" applyFont="1" applyFill="1" applyBorder="1" applyAlignment="1">
      <alignment horizontal="center" vertical="center"/>
    </xf>
    <xf numFmtId="38" fontId="5" fillId="3" borderId="58" xfId="1" applyFont="1" applyFill="1" applyBorder="1" applyAlignment="1">
      <alignment horizontal="center" vertical="center"/>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38" fontId="8" fillId="0" borderId="58" xfId="1" applyFont="1" applyBorder="1" applyAlignment="1">
      <alignment horizontal="center" vertical="center" wrapText="1"/>
    </xf>
    <xf numFmtId="38" fontId="8" fillId="0" borderId="59" xfId="1" applyFont="1" applyBorder="1" applyAlignment="1">
      <alignment horizontal="center" vertical="center" wrapText="1"/>
    </xf>
    <xf numFmtId="38" fontId="13" fillId="0" borderId="56" xfId="1" applyFont="1" applyBorder="1" applyAlignment="1">
      <alignment horizontal="center" vertical="center" wrapText="1"/>
    </xf>
    <xf numFmtId="38" fontId="13" fillId="0" borderId="24" xfId="1" applyFont="1" applyBorder="1" applyAlignment="1">
      <alignment horizontal="center" vertical="center" wrapText="1"/>
    </xf>
    <xf numFmtId="38" fontId="8" fillId="0" borderId="61" xfId="1" applyFont="1" applyBorder="1" applyAlignment="1">
      <alignment horizontal="center" vertical="center" wrapText="1"/>
    </xf>
    <xf numFmtId="38" fontId="8" fillId="0" borderId="62" xfId="1" applyFont="1" applyBorder="1" applyAlignment="1">
      <alignment horizontal="center" vertical="center" wrapText="1"/>
    </xf>
    <xf numFmtId="38" fontId="5" fillId="0" borderId="63" xfId="1" applyFont="1" applyBorder="1" applyAlignment="1">
      <alignment horizontal="center" vertical="center"/>
    </xf>
    <xf numFmtId="38" fontId="0" fillId="0" borderId="64" xfId="1" applyFont="1" applyBorder="1" applyAlignment="1">
      <alignment horizontal="center" vertical="center"/>
    </xf>
    <xf numFmtId="38" fontId="0" fillId="0" borderId="65" xfId="1" applyFont="1" applyBorder="1" applyAlignment="1">
      <alignment horizontal="center" vertical="center"/>
    </xf>
    <xf numFmtId="38" fontId="0" fillId="0" borderId="66" xfId="1" applyFont="1" applyBorder="1" applyAlignment="1">
      <alignment horizontal="center" vertical="center"/>
    </xf>
    <xf numFmtId="38" fontId="0" fillId="0" borderId="7" xfId="1" applyFont="1" applyBorder="1" applyAlignment="1">
      <alignment horizontal="center" vertical="center"/>
    </xf>
    <xf numFmtId="38" fontId="0" fillId="0" borderId="67" xfId="1" applyFont="1" applyBorder="1" applyAlignment="1">
      <alignment horizontal="center" vertical="center"/>
    </xf>
    <xf numFmtId="38" fontId="5" fillId="3" borderId="81" xfId="1" applyFont="1" applyFill="1" applyBorder="1" applyAlignment="1">
      <alignment horizontal="center" vertical="center"/>
    </xf>
    <xf numFmtId="38" fontId="5" fillId="3" borderId="84" xfId="1" applyFont="1" applyFill="1" applyBorder="1" applyAlignment="1">
      <alignment horizontal="center" vertical="center"/>
    </xf>
    <xf numFmtId="38" fontId="13" fillId="0" borderId="56" xfId="1" applyFont="1" applyBorder="1" applyAlignment="1">
      <alignment horizontal="center" vertical="center"/>
    </xf>
    <xf numFmtId="38" fontId="13" fillId="0" borderId="24" xfId="1" applyFont="1" applyBorder="1" applyAlignment="1">
      <alignment horizontal="center" vertical="center"/>
    </xf>
    <xf numFmtId="38" fontId="5" fillId="0" borderId="11" xfId="1" applyFont="1" applyBorder="1" applyAlignment="1">
      <alignment horizontal="center" vertical="center"/>
    </xf>
    <xf numFmtId="38" fontId="5" fillId="0" borderId="12" xfId="1" applyFont="1" applyBorder="1" applyAlignment="1">
      <alignment horizontal="center" vertical="center"/>
    </xf>
    <xf numFmtId="38" fontId="5" fillId="0" borderId="13" xfId="1" applyFont="1" applyBorder="1" applyAlignment="1">
      <alignment horizontal="center" vertical="center"/>
    </xf>
    <xf numFmtId="38" fontId="5" fillId="0" borderId="23" xfId="1" applyFont="1" applyBorder="1" applyAlignment="1">
      <alignment horizontal="center" vertical="center"/>
    </xf>
    <xf numFmtId="38" fontId="5" fillId="3" borderId="72" xfId="1" applyFont="1" applyFill="1" applyBorder="1" applyAlignment="1">
      <alignment horizontal="center" vertical="center"/>
    </xf>
    <xf numFmtId="38" fontId="5" fillId="3" borderId="69" xfId="1" applyFont="1" applyFill="1" applyBorder="1" applyAlignment="1">
      <alignment horizontal="center" vertical="center"/>
    </xf>
    <xf numFmtId="38" fontId="5" fillId="3" borderId="70" xfId="1" applyFont="1" applyFill="1" applyBorder="1" applyAlignment="1">
      <alignment horizontal="center" vertical="center"/>
    </xf>
    <xf numFmtId="38" fontId="5" fillId="0" borderId="29" xfId="1" applyFont="1" applyBorder="1" applyAlignment="1">
      <alignment horizontal="center" vertical="center"/>
    </xf>
    <xf numFmtId="38" fontId="5" fillId="0" borderId="54" xfId="1" applyFont="1" applyBorder="1" applyAlignment="1">
      <alignment horizontal="center" vertical="center"/>
    </xf>
    <xf numFmtId="38" fontId="5" fillId="0" borderId="52" xfId="1" applyFont="1" applyBorder="1" applyAlignment="1">
      <alignment horizontal="center" vertical="center"/>
    </xf>
    <xf numFmtId="38" fontId="5" fillId="0" borderId="33" xfId="1" applyFont="1" applyBorder="1" applyAlignment="1">
      <alignment horizontal="center" vertical="center"/>
    </xf>
    <xf numFmtId="38" fontId="8" fillId="0" borderId="57" xfId="1" applyFont="1" applyBorder="1" applyAlignment="1">
      <alignment horizontal="center" vertical="center" wrapText="1"/>
    </xf>
    <xf numFmtId="38" fontId="8" fillId="0" borderId="24" xfId="1" applyFont="1" applyBorder="1" applyAlignment="1">
      <alignment horizontal="center" vertical="center"/>
    </xf>
    <xf numFmtId="38" fontId="8" fillId="0" borderId="21" xfId="1" applyFont="1" applyBorder="1" applyAlignment="1">
      <alignment horizontal="center" vertical="center"/>
    </xf>
    <xf numFmtId="38" fontId="8" fillId="0" borderId="21" xfId="1" applyFont="1" applyBorder="1" applyAlignment="1">
      <alignment horizontal="center" vertical="center" wrapText="1"/>
    </xf>
    <xf numFmtId="38" fontId="8" fillId="0" borderId="22" xfId="1" applyFont="1" applyBorder="1" applyAlignment="1">
      <alignment horizontal="center" vertical="center" wrapText="1"/>
    </xf>
    <xf numFmtId="38" fontId="5" fillId="3" borderId="83" xfId="1" applyFont="1" applyFill="1" applyBorder="1" applyAlignment="1">
      <alignment horizontal="center" vertical="center"/>
    </xf>
    <xf numFmtId="0" fontId="5" fillId="0" borderId="88" xfId="0" applyFont="1" applyBorder="1" applyAlignment="1">
      <alignment horizontal="center" vertical="center" wrapText="1"/>
    </xf>
    <xf numFmtId="0" fontId="5" fillId="0" borderId="112" xfId="0" applyFont="1" applyBorder="1" applyAlignment="1">
      <alignment horizontal="center" vertical="center" wrapText="1"/>
    </xf>
    <xf numFmtId="38" fontId="5" fillId="3" borderId="109" xfId="1" applyFont="1" applyFill="1" applyBorder="1" applyAlignment="1">
      <alignment horizontal="center" vertical="center"/>
    </xf>
    <xf numFmtId="0" fontId="5" fillId="0" borderId="113" xfId="0" applyFont="1" applyBorder="1" applyAlignment="1">
      <alignment horizontal="center" vertical="center" wrapText="1"/>
    </xf>
    <xf numFmtId="0" fontId="5" fillId="0" borderId="114"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68" xfId="0" applyFont="1" applyBorder="1" applyAlignment="1">
      <alignment horizontal="center" vertical="center"/>
    </xf>
    <xf numFmtId="0" fontId="5" fillId="0" borderId="110" xfId="0" applyFont="1" applyBorder="1" applyAlignment="1">
      <alignment horizontal="center" vertical="center"/>
    </xf>
    <xf numFmtId="0" fontId="0" fillId="0" borderId="9" xfId="0" applyFont="1" applyBorder="1" applyAlignment="1">
      <alignment horizontal="center" vertical="center"/>
    </xf>
    <xf numFmtId="0" fontId="0" fillId="0" borderId="34" xfId="0" applyFont="1" applyBorder="1" applyAlignment="1">
      <alignment horizontal="center" vertical="center"/>
    </xf>
    <xf numFmtId="0" fontId="0" fillId="0" borderId="9" xfId="0" applyFont="1" applyBorder="1" applyAlignment="1">
      <alignment horizontal="center" vertical="center" wrapText="1"/>
    </xf>
    <xf numFmtId="176" fontId="0" fillId="3" borderId="9" xfId="0" applyNumberFormat="1" applyFont="1" applyFill="1" applyBorder="1" applyAlignment="1">
      <alignment horizontal="center" vertical="center"/>
    </xf>
    <xf numFmtId="38" fontId="0" fillId="3" borderId="9" xfId="0" applyNumberFormat="1" applyFont="1" applyFill="1" applyBorder="1" applyAlignment="1">
      <alignment horizontal="center" vertical="center"/>
    </xf>
    <xf numFmtId="0" fontId="0" fillId="3" borderId="9" xfId="0" applyFont="1" applyFill="1" applyBorder="1" applyAlignment="1">
      <alignment horizontal="center" vertical="center"/>
    </xf>
    <xf numFmtId="0" fontId="0" fillId="0" borderId="60" xfId="0" applyFont="1" applyBorder="1" applyAlignment="1">
      <alignment horizontal="center" vertical="center"/>
    </xf>
    <xf numFmtId="0" fontId="0" fillId="0" borderId="11" xfId="0" applyFont="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178" fontId="0" fillId="3" borderId="9" xfId="0" applyNumberFormat="1" applyFont="1" applyFill="1" applyBorder="1" applyAlignment="1">
      <alignment horizontal="center" vertical="center"/>
    </xf>
    <xf numFmtId="178" fontId="0" fillId="3" borderId="60" xfId="0" applyNumberFormat="1" applyFont="1" applyFill="1" applyBorder="1" applyAlignment="1">
      <alignment horizontal="center" vertical="center"/>
    </xf>
    <xf numFmtId="176" fontId="0" fillId="3" borderId="14" xfId="0" applyNumberFormat="1" applyFont="1" applyFill="1" applyBorder="1" applyAlignment="1">
      <alignment horizontal="center" vertical="center"/>
    </xf>
    <xf numFmtId="176" fontId="0" fillId="3" borderId="15" xfId="0" applyNumberFormat="1" applyFont="1" applyFill="1" applyBorder="1" applyAlignment="1">
      <alignment horizontal="center" vertical="center"/>
    </xf>
    <xf numFmtId="176" fontId="0" fillId="3" borderId="16" xfId="0" applyNumberFormat="1" applyFont="1" applyFill="1" applyBorder="1" applyAlignment="1">
      <alignment horizontal="center" vertical="center"/>
    </xf>
    <xf numFmtId="176" fontId="0" fillId="3" borderId="17" xfId="0" applyNumberFormat="1" applyFont="1" applyFill="1" applyBorder="1" applyAlignment="1">
      <alignment horizontal="center" vertical="center"/>
    </xf>
    <xf numFmtId="176" fontId="0" fillId="3" borderId="18" xfId="0" applyNumberFormat="1" applyFont="1" applyFill="1" applyBorder="1" applyAlignment="1">
      <alignment horizontal="center" vertical="center"/>
    </xf>
    <xf numFmtId="176" fontId="0" fillId="3" borderId="9" xfId="1" applyNumberFormat="1" applyFont="1" applyFill="1" applyBorder="1" applyAlignment="1">
      <alignment horizontal="center" vertical="center"/>
    </xf>
    <xf numFmtId="178" fontId="0" fillId="3" borderId="9" xfId="1" applyNumberFormat="1" applyFont="1" applyFill="1" applyBorder="1" applyAlignment="1">
      <alignment horizontal="center" vertical="center"/>
    </xf>
    <xf numFmtId="177" fontId="0" fillId="3" borderId="9" xfId="1" applyNumberFormat="1" applyFont="1" applyFill="1" applyBorder="1" applyAlignment="1">
      <alignment horizontal="center" vertical="center"/>
    </xf>
    <xf numFmtId="180" fontId="0" fillId="3" borderId="9" xfId="0" applyNumberFormat="1" applyFont="1" applyFill="1" applyBorder="1" applyAlignment="1">
      <alignment horizontal="center" vertical="center"/>
    </xf>
    <xf numFmtId="179" fontId="0" fillId="3" borderId="9" xfId="0" applyNumberFormat="1" applyFont="1" applyFill="1" applyBorder="1" applyAlignment="1">
      <alignment horizontal="center" vertical="center"/>
    </xf>
    <xf numFmtId="179" fontId="0" fillId="3" borderId="60" xfId="0" applyNumberFormat="1" applyFont="1" applyFill="1" applyBorder="1" applyAlignment="1">
      <alignment horizontal="center" vertical="center"/>
    </xf>
    <xf numFmtId="0" fontId="0" fillId="0" borderId="0" xfId="0" applyFont="1" applyAlignment="1">
      <alignment horizontal="center" vertical="center" wrapText="1"/>
    </xf>
    <xf numFmtId="176" fontId="0" fillId="3" borderId="14" xfId="1" applyNumberFormat="1" applyFont="1" applyFill="1" applyBorder="1" applyAlignment="1">
      <alignment horizontal="center" vertical="center"/>
    </xf>
    <xf numFmtId="176" fontId="0" fillId="3" borderId="15" xfId="1" applyNumberFormat="1" applyFont="1" applyFill="1" applyBorder="1" applyAlignment="1">
      <alignment horizontal="center" vertical="center"/>
    </xf>
    <xf numFmtId="176" fontId="0" fillId="3" borderId="16" xfId="1" applyNumberFormat="1" applyFont="1" applyFill="1" applyBorder="1" applyAlignment="1">
      <alignment horizontal="center" vertical="center"/>
    </xf>
    <xf numFmtId="176" fontId="0" fillId="3" borderId="17" xfId="1" applyNumberFormat="1" applyFont="1" applyFill="1" applyBorder="1" applyAlignment="1">
      <alignment horizontal="center" vertical="center"/>
    </xf>
    <xf numFmtId="176" fontId="0" fillId="3" borderId="18" xfId="1" applyNumberFormat="1" applyFont="1" applyFill="1" applyBorder="1" applyAlignment="1">
      <alignment horizontal="center" vertical="center"/>
    </xf>
    <xf numFmtId="0" fontId="0" fillId="0" borderId="11" xfId="0" applyFont="1" applyBorder="1" applyAlignment="1">
      <alignment horizontal="center" vertical="center"/>
    </xf>
    <xf numFmtId="0" fontId="18" fillId="0" borderId="0" xfId="0" applyFont="1" applyAlignment="1">
      <alignment horizontal="center" vertical="center"/>
    </xf>
  </cellXfs>
  <cellStyles count="3">
    <cellStyle name="ハイパーリンク" xfId="2" builtinId="8"/>
    <cellStyle name="桁区切り" xfId="1" builtinId="6"/>
    <cellStyle name="標準" xfId="0" builtinId="0"/>
  </cellStyles>
  <dxfs count="15">
    <dxf>
      <fill>
        <patternFill>
          <bgColor theme="0" tint="-0.24994659260841701"/>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C7CE"/>
        </patternFill>
      </fill>
    </dxf>
  </dxfs>
  <tableStyles count="0" defaultTableStyle="TableStyleMedium2" defaultPivotStyle="PivotStyleLight16"/>
  <colors>
    <mruColors>
      <color rgb="FFFF9999"/>
      <color rgb="FFFAAF98"/>
      <color rgb="FFFFFFA3"/>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27</xdr:col>
      <xdr:colOff>25402</xdr:colOff>
      <xdr:row>1</xdr:row>
      <xdr:rowOff>25400</xdr:rowOff>
    </xdr:from>
    <xdr:to>
      <xdr:col>73</xdr:col>
      <xdr:colOff>38100</xdr:colOff>
      <xdr:row>2</xdr:row>
      <xdr:rowOff>190500</xdr:rowOff>
    </xdr:to>
    <xdr:sp macro="" textlink="">
      <xdr:nvSpPr>
        <xdr:cNvPr id="2" name="角丸四角形 1">
          <a:extLst>
            <a:ext uri="{FF2B5EF4-FFF2-40B4-BE49-F238E27FC236}">
              <a16:creationId xmlns:a16="http://schemas.microsoft.com/office/drawing/2014/main" id="{3E79D249-5EB0-4FBE-89A6-584404A9B18D}"/>
            </a:ext>
          </a:extLst>
        </xdr:cNvPr>
        <xdr:cNvSpPr/>
      </xdr:nvSpPr>
      <xdr:spPr>
        <a:xfrm>
          <a:off x="5168902" y="254000"/>
          <a:ext cx="8775698" cy="393700"/>
        </a:xfrm>
        <a:prstGeom prst="roundRect">
          <a:avLst/>
        </a:prstGeom>
        <a:solidFill>
          <a:schemeClr val="accent6">
            <a:lumMod val="40000"/>
            <a:lumOff val="60000"/>
          </a:schemeClr>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en-US" altLang="ja-JP" sz="1400">
              <a:solidFill>
                <a:srgbClr val="0000FF"/>
              </a:solidFill>
            </a:rPr>
            <a:t>※</a:t>
          </a:r>
          <a:r>
            <a:rPr kumimoji="1" lang="ja-JP" altLang="en-US" sz="1400">
              <a:solidFill>
                <a:srgbClr val="0000FF"/>
              </a:solidFill>
            </a:rPr>
            <a:t>このシートは</a:t>
          </a:r>
          <a:r>
            <a:rPr kumimoji="1" lang="ja-JP" altLang="en-US" sz="1400" b="1" u="sng">
              <a:solidFill>
                <a:srgbClr val="FF0000"/>
              </a:solidFill>
            </a:rPr>
            <a:t>絶対に入力を行わないでください。</a:t>
          </a:r>
          <a:r>
            <a:rPr kumimoji="1" lang="ja-JP" altLang="en-US" sz="1400" b="0" u="none">
              <a:solidFill>
                <a:srgbClr val="FF0000"/>
              </a:solidFill>
            </a:rPr>
            <a:t>（茨城県障害福祉課で使用するシートとなります。）</a:t>
          </a:r>
          <a:endParaRPr kumimoji="1" lang="en-US" altLang="ja-JP" sz="1400" b="0" u="none">
            <a:solidFill>
              <a:srgbClr val="FF0000"/>
            </a:solidFill>
          </a:endParaRPr>
        </a:p>
        <a:p>
          <a:pPr algn="l"/>
          <a:endParaRPr kumimoji="1" lang="ja-JP" altLang="en-US" sz="1400">
            <a:solidFill>
              <a:srgbClr val="0000FF"/>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75984-2D46-4B9D-B83C-AEE4EB014A72}">
  <sheetPr>
    <tabColor rgb="FFFFFF00"/>
    <pageSetUpPr fitToPage="1"/>
  </sheetPr>
  <dimension ref="A1:CG591"/>
  <sheetViews>
    <sheetView tabSelected="1" view="pageBreakPreview" zoomScaleNormal="100" zoomScaleSheetLayoutView="100" workbookViewId="0">
      <selection activeCell="J14" sqref="J14:X15"/>
    </sheetView>
  </sheetViews>
  <sheetFormatPr defaultRowHeight="18" x14ac:dyDescent="0.55000000000000004"/>
  <cols>
    <col min="1" max="78" width="2.58203125" style="1" customWidth="1"/>
    <col min="79" max="82" width="2.58203125" customWidth="1"/>
    <col min="83" max="99" width="2.5" customWidth="1"/>
  </cols>
  <sheetData>
    <row r="1" spans="1:82" ht="18" customHeight="1" x14ac:dyDescent="0.55000000000000004">
      <c r="A1" s="155" t="s">
        <v>0</v>
      </c>
      <c r="B1" s="155"/>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row>
    <row r="2" spans="1:82" x14ac:dyDescent="0.55000000000000004">
      <c r="A2" s="155"/>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c r="CC2" s="155"/>
      <c r="CD2" s="155"/>
    </row>
    <row r="4" spans="1:82" ht="18" customHeight="1" x14ac:dyDescent="0.55000000000000004">
      <c r="A4" s="156" t="s">
        <v>1</v>
      </c>
      <c r="B4" s="156"/>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row>
    <row r="5" spans="1:82" ht="18" customHeight="1" x14ac:dyDescent="0.55000000000000004">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c r="BX5" s="156"/>
      <c r="BY5" s="156"/>
      <c r="BZ5" s="156"/>
      <c r="CA5" s="156"/>
      <c r="CB5" s="156"/>
      <c r="CC5" s="156"/>
      <c r="CD5" s="156"/>
    </row>
    <row r="6" spans="1:82" ht="18.5" thickBot="1" x14ac:dyDescent="0.6"/>
    <row r="7" spans="1:82" s="2" customFormat="1" ht="18" customHeight="1" x14ac:dyDescent="0.55000000000000004">
      <c r="B7" s="157" t="s">
        <v>2</v>
      </c>
      <c r="C7" s="158"/>
      <c r="D7" s="158"/>
      <c r="E7" s="158"/>
      <c r="F7" s="158"/>
      <c r="G7" s="158"/>
      <c r="H7" s="158"/>
      <c r="I7" s="158"/>
      <c r="J7" s="158"/>
      <c r="K7" s="158"/>
      <c r="L7" s="158"/>
      <c r="M7" s="158"/>
      <c r="N7" s="158"/>
      <c r="O7" s="158"/>
      <c r="P7" s="158"/>
      <c r="Q7" s="158"/>
      <c r="R7" s="158"/>
      <c r="S7" s="158"/>
      <c r="T7" s="158"/>
      <c r="U7" s="158"/>
      <c r="V7" s="158"/>
      <c r="W7" s="158"/>
      <c r="X7" s="158"/>
      <c r="Y7" s="159"/>
      <c r="Z7" s="3"/>
      <c r="AA7" s="3"/>
    </row>
    <row r="8" spans="1:82" s="2" customFormat="1" ht="18" customHeight="1" x14ac:dyDescent="0.55000000000000004">
      <c r="B8" s="160"/>
      <c r="C8" s="161"/>
      <c r="D8" s="161"/>
      <c r="E8" s="161"/>
      <c r="F8" s="161"/>
      <c r="G8" s="161"/>
      <c r="H8" s="161"/>
      <c r="I8" s="161"/>
      <c r="J8" s="161"/>
      <c r="K8" s="161"/>
      <c r="L8" s="161"/>
      <c r="M8" s="161"/>
      <c r="N8" s="161"/>
      <c r="O8" s="161"/>
      <c r="P8" s="161"/>
      <c r="Q8" s="161"/>
      <c r="R8" s="161"/>
      <c r="S8" s="161"/>
      <c r="T8" s="161"/>
      <c r="U8" s="161"/>
      <c r="V8" s="161"/>
      <c r="W8" s="161"/>
      <c r="X8" s="161"/>
      <c r="Y8" s="162"/>
      <c r="Z8" s="3"/>
      <c r="AA8" s="3"/>
    </row>
    <row r="9" spans="1:82" s="2" customFormat="1" ht="18" customHeight="1" thickBot="1" x14ac:dyDescent="0.6">
      <c r="B9" s="163"/>
      <c r="C9" s="164"/>
      <c r="D9" s="164"/>
      <c r="E9" s="164"/>
      <c r="F9" s="164"/>
      <c r="G9" s="164"/>
      <c r="H9" s="164"/>
      <c r="I9" s="164"/>
      <c r="J9" s="164"/>
      <c r="K9" s="164"/>
      <c r="L9" s="164"/>
      <c r="M9" s="164"/>
      <c r="N9" s="164"/>
      <c r="O9" s="164"/>
      <c r="P9" s="164"/>
      <c r="Q9" s="164"/>
      <c r="R9" s="164"/>
      <c r="S9" s="164"/>
      <c r="T9" s="164"/>
      <c r="U9" s="164"/>
      <c r="V9" s="164"/>
      <c r="W9" s="164"/>
      <c r="X9" s="164"/>
      <c r="Y9" s="165"/>
      <c r="Z9" s="3"/>
      <c r="AA9" s="3"/>
    </row>
    <row r="10" spans="1:82" s="2" customFormat="1" ht="18" customHeight="1" x14ac:dyDescent="0.55000000000000004">
      <c r="B10" s="5"/>
      <c r="C10" s="5"/>
      <c r="D10" s="5"/>
      <c r="E10" s="5"/>
      <c r="F10" s="5"/>
      <c r="G10" s="5"/>
      <c r="H10" s="5"/>
      <c r="I10" s="5"/>
      <c r="J10" s="5"/>
      <c r="K10" s="5"/>
      <c r="L10" s="5"/>
      <c r="M10" s="5"/>
      <c r="N10" s="5"/>
      <c r="O10" s="5"/>
      <c r="P10" s="5"/>
      <c r="Q10" s="5"/>
      <c r="R10" s="5"/>
      <c r="S10" s="5"/>
      <c r="T10" s="5"/>
      <c r="U10" s="5"/>
      <c r="V10" s="5"/>
      <c r="W10" s="5"/>
      <c r="X10" s="5"/>
      <c r="Y10" s="5"/>
    </row>
    <row r="11" spans="1:82" s="2" customFormat="1" ht="18" customHeight="1" x14ac:dyDescent="0.55000000000000004"/>
    <row r="12" spans="1:82" s="2" customFormat="1" ht="18" customHeight="1" x14ac:dyDescent="0.55000000000000004">
      <c r="B12" s="94" t="s">
        <v>3</v>
      </c>
      <c r="C12" s="94"/>
      <c r="D12" s="94"/>
      <c r="E12" s="94"/>
      <c r="F12" s="94"/>
      <c r="G12" s="94"/>
      <c r="H12" s="94"/>
      <c r="I12" s="37" t="str" cm="1">
        <f t="array" ref="I12">_xlfn.IFS(J14="","",BN14&lt;10,"※事業所番号が10桁を下回っております",BN14&gt;10,"※事業所番号が10桁を上回っております",BP14=FALSE,"※事業所番号は「半角数字」で入力をしてください",TRUE,"")</f>
        <v/>
      </c>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row>
    <row r="13" spans="1:82" s="2" customFormat="1" ht="18" customHeight="1" thickBot="1" x14ac:dyDescent="0.6">
      <c r="B13" s="95"/>
      <c r="C13" s="95"/>
      <c r="D13" s="95"/>
      <c r="E13" s="95"/>
      <c r="F13" s="95"/>
      <c r="G13" s="95"/>
      <c r="H13" s="95"/>
      <c r="I13" s="37" t="str">
        <f>IF(AE14="Ａ型",IF(AZ14="","※Ａ型の場合、「雇用型」もしくは「非雇用型」を選択してください",""),"")</f>
        <v/>
      </c>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row>
    <row r="14" spans="1:82" s="2" customFormat="1" ht="18" customHeight="1" x14ac:dyDescent="0.55000000000000004">
      <c r="B14" s="174" t="s">
        <v>186</v>
      </c>
      <c r="C14" s="170"/>
      <c r="D14" s="170"/>
      <c r="E14" s="170"/>
      <c r="F14" s="170"/>
      <c r="G14" s="170"/>
      <c r="H14" s="170"/>
      <c r="I14" s="171"/>
      <c r="J14" s="178"/>
      <c r="K14" s="179"/>
      <c r="L14" s="179"/>
      <c r="M14" s="179"/>
      <c r="N14" s="179"/>
      <c r="O14" s="179"/>
      <c r="P14" s="179"/>
      <c r="Q14" s="179"/>
      <c r="R14" s="179"/>
      <c r="S14" s="179"/>
      <c r="T14" s="179"/>
      <c r="U14" s="179"/>
      <c r="V14" s="179"/>
      <c r="W14" s="179"/>
      <c r="X14" s="179"/>
      <c r="Y14" s="170" t="s">
        <v>8</v>
      </c>
      <c r="Z14" s="170"/>
      <c r="AA14" s="170"/>
      <c r="AB14" s="170"/>
      <c r="AC14" s="170"/>
      <c r="AD14" s="171"/>
      <c r="AE14" s="142"/>
      <c r="AF14" s="143"/>
      <c r="AG14" s="143"/>
      <c r="AH14" s="143"/>
      <c r="AI14" s="143"/>
      <c r="AJ14" s="143"/>
      <c r="AK14" s="143"/>
      <c r="AL14" s="143"/>
      <c r="AM14" s="143"/>
      <c r="AN14" s="143"/>
      <c r="AO14" s="143"/>
      <c r="AP14" s="143"/>
      <c r="AQ14" s="143"/>
      <c r="AR14" s="143"/>
      <c r="AS14" s="166" t="s">
        <v>149</v>
      </c>
      <c r="AT14" s="166"/>
      <c r="AU14" s="166"/>
      <c r="AV14" s="166"/>
      <c r="AW14" s="166"/>
      <c r="AX14" s="166"/>
      <c r="AY14" s="167"/>
      <c r="AZ14" s="142"/>
      <c r="BA14" s="143"/>
      <c r="BB14" s="143"/>
      <c r="BC14" s="143"/>
      <c r="BD14" s="143"/>
      <c r="BE14" s="143"/>
      <c r="BF14" s="143"/>
      <c r="BG14" s="143"/>
      <c r="BH14" s="143"/>
      <c r="BI14" s="143"/>
      <c r="BJ14" s="143"/>
      <c r="BK14" s="143"/>
      <c r="BL14" s="143"/>
      <c r="BM14" s="194"/>
      <c r="BN14" s="48">
        <f>LEN(J14)</f>
        <v>0</v>
      </c>
      <c r="BO14" s="48" t="str">
        <f>ASC(J14)</f>
        <v/>
      </c>
      <c r="BP14" s="49" t="b">
        <f>EXACT(J14,BO14)</f>
        <v>1</v>
      </c>
      <c r="BQ14" s="48"/>
    </row>
    <row r="15" spans="1:82" s="2" customFormat="1" ht="18" customHeight="1" x14ac:dyDescent="0.55000000000000004">
      <c r="B15" s="122"/>
      <c r="C15" s="172"/>
      <c r="D15" s="172"/>
      <c r="E15" s="172"/>
      <c r="F15" s="172"/>
      <c r="G15" s="172"/>
      <c r="H15" s="172"/>
      <c r="I15" s="173"/>
      <c r="J15" s="180"/>
      <c r="K15" s="181"/>
      <c r="L15" s="181"/>
      <c r="M15" s="181"/>
      <c r="N15" s="181"/>
      <c r="O15" s="181"/>
      <c r="P15" s="181"/>
      <c r="Q15" s="181"/>
      <c r="R15" s="181"/>
      <c r="S15" s="181"/>
      <c r="T15" s="181"/>
      <c r="U15" s="181"/>
      <c r="V15" s="181"/>
      <c r="W15" s="181"/>
      <c r="X15" s="181"/>
      <c r="Y15" s="172"/>
      <c r="Z15" s="172"/>
      <c r="AA15" s="172"/>
      <c r="AB15" s="172"/>
      <c r="AC15" s="172"/>
      <c r="AD15" s="173"/>
      <c r="AE15" s="128"/>
      <c r="AF15" s="129"/>
      <c r="AG15" s="129"/>
      <c r="AH15" s="129"/>
      <c r="AI15" s="129"/>
      <c r="AJ15" s="129"/>
      <c r="AK15" s="129"/>
      <c r="AL15" s="129"/>
      <c r="AM15" s="129"/>
      <c r="AN15" s="129"/>
      <c r="AO15" s="129"/>
      <c r="AP15" s="129"/>
      <c r="AQ15" s="129"/>
      <c r="AR15" s="129"/>
      <c r="AS15" s="168"/>
      <c r="AT15" s="168"/>
      <c r="AU15" s="168"/>
      <c r="AV15" s="168"/>
      <c r="AW15" s="168"/>
      <c r="AX15" s="168"/>
      <c r="AY15" s="169"/>
      <c r="AZ15" s="128"/>
      <c r="BA15" s="129"/>
      <c r="BB15" s="129"/>
      <c r="BC15" s="129"/>
      <c r="BD15" s="129"/>
      <c r="BE15" s="129"/>
      <c r="BF15" s="129"/>
      <c r="BG15" s="129"/>
      <c r="BH15" s="129"/>
      <c r="BI15" s="129"/>
      <c r="BJ15" s="129"/>
      <c r="BK15" s="129"/>
      <c r="BL15" s="129"/>
      <c r="BM15" s="195"/>
      <c r="BQ15" s="3"/>
      <c r="BR15" s="3"/>
      <c r="BS15" s="3"/>
      <c r="BT15" s="3"/>
    </row>
    <row r="16" spans="1:82" s="2" customFormat="1" ht="18" customHeight="1" x14ac:dyDescent="0.55000000000000004">
      <c r="B16" s="209" t="s">
        <v>4</v>
      </c>
      <c r="C16" s="113"/>
      <c r="D16" s="113"/>
      <c r="E16" s="113"/>
      <c r="F16" s="113"/>
      <c r="G16" s="113"/>
      <c r="H16" s="113"/>
      <c r="I16" s="113"/>
      <c r="J16" s="203" t="str" cm="1">
        <f t="array" ref="J16">_xlfn.IFS($J$14="","",$AE$14="Ａ型",IFERROR(VLOOKUP(J14,'※非表示（事業所一覧）'!$A$4:$F$552,3,FALSE),"該当する法人名が見つかりません"),$AE$14="Ｂ型",IFERROR(VLOOKUP(J14,'※非表示（事業所一覧）'!$H$4:$M$552,3,FALSE),"該当する法人名が見つかりません"),TRUE,"")</f>
        <v/>
      </c>
      <c r="K16" s="204"/>
      <c r="L16" s="204"/>
      <c r="M16" s="204"/>
      <c r="N16" s="204"/>
      <c r="O16" s="204"/>
      <c r="P16" s="204"/>
      <c r="Q16" s="204"/>
      <c r="R16" s="204"/>
      <c r="S16" s="204"/>
      <c r="T16" s="204"/>
      <c r="U16" s="204"/>
      <c r="V16" s="204"/>
      <c r="W16" s="204"/>
      <c r="X16" s="205"/>
      <c r="Y16" s="112" t="s">
        <v>151</v>
      </c>
      <c r="Z16" s="113"/>
      <c r="AA16" s="113"/>
      <c r="AB16" s="113"/>
      <c r="AC16" s="113"/>
      <c r="AD16" s="113"/>
      <c r="AE16" s="116" t="str" cm="1">
        <f t="array" ref="AE16">_xlfn.IFS($J$14="","",$AE$14="Ａ型",IFERROR(VLOOKUP(J14,'※非表示（事業所一覧）'!$A$4:$F$552,4,FALSE),"該当する法人番号が見つかりません"),$AE$14="Ｂ型",IFERROR(VLOOKUP(J14,'※非表示（事業所一覧）'!$H$4:$M$552,4,FALSE),"該当する法人番号が見つかりません"),TRUE,"")</f>
        <v/>
      </c>
      <c r="AF16" s="117"/>
      <c r="AG16" s="117"/>
      <c r="AH16" s="117"/>
      <c r="AI16" s="117"/>
      <c r="AJ16" s="117"/>
      <c r="AK16" s="117"/>
      <c r="AL16" s="117"/>
      <c r="AM16" s="117"/>
      <c r="AN16" s="117"/>
      <c r="AO16" s="117"/>
      <c r="AP16" s="117"/>
      <c r="AQ16" s="117"/>
      <c r="AR16" s="118"/>
      <c r="AS16" s="123" t="s">
        <v>7</v>
      </c>
      <c r="AT16" s="123"/>
      <c r="AU16" s="123"/>
      <c r="AV16" s="123"/>
      <c r="AW16" s="123"/>
      <c r="AX16" s="123"/>
      <c r="AY16" s="124"/>
      <c r="AZ16" s="196" t="str" cm="1">
        <f t="array" ref="AZ16">_xlfn.IFS($J$14="","",$AE$14="Ａ型",IFERROR(VLOOKUP(J14,'※非表示（事業所一覧）'!$A$4:$F$552,5,FALSE),"該当する法人種別が見つかりません"),$AE$14="Ｂ型",IFERROR(VLOOKUP(J14,'※非表示（事業所一覧）'!$H$4:$M$552,5,FALSE),"該当する法人種別が見つかりません"),TRUE,"")</f>
        <v/>
      </c>
      <c r="BA16" s="197"/>
      <c r="BB16" s="197"/>
      <c r="BC16" s="197"/>
      <c r="BD16" s="197"/>
      <c r="BE16" s="197"/>
      <c r="BF16" s="197"/>
      <c r="BG16" s="197"/>
      <c r="BH16" s="197"/>
      <c r="BI16" s="197"/>
      <c r="BJ16" s="197"/>
      <c r="BK16" s="197"/>
      <c r="BL16" s="197"/>
      <c r="BM16" s="198"/>
    </row>
    <row r="17" spans="2:85" s="2" customFormat="1" ht="18" customHeight="1" thickBot="1" x14ac:dyDescent="0.6">
      <c r="B17" s="210"/>
      <c r="C17" s="115"/>
      <c r="D17" s="115"/>
      <c r="E17" s="115"/>
      <c r="F17" s="115"/>
      <c r="G17" s="115"/>
      <c r="H17" s="115"/>
      <c r="I17" s="115"/>
      <c r="J17" s="206"/>
      <c r="K17" s="207"/>
      <c r="L17" s="207"/>
      <c r="M17" s="207"/>
      <c r="N17" s="207"/>
      <c r="O17" s="207"/>
      <c r="P17" s="207"/>
      <c r="Q17" s="207"/>
      <c r="R17" s="207"/>
      <c r="S17" s="207"/>
      <c r="T17" s="207"/>
      <c r="U17" s="207"/>
      <c r="V17" s="207"/>
      <c r="W17" s="207"/>
      <c r="X17" s="208"/>
      <c r="Y17" s="114"/>
      <c r="Z17" s="115"/>
      <c r="AA17" s="115"/>
      <c r="AB17" s="115"/>
      <c r="AC17" s="115"/>
      <c r="AD17" s="115"/>
      <c r="AE17" s="119"/>
      <c r="AF17" s="120"/>
      <c r="AG17" s="120"/>
      <c r="AH17" s="120"/>
      <c r="AI17" s="120"/>
      <c r="AJ17" s="120"/>
      <c r="AK17" s="120"/>
      <c r="AL17" s="120"/>
      <c r="AM17" s="120"/>
      <c r="AN17" s="120"/>
      <c r="AO17" s="120"/>
      <c r="AP17" s="120"/>
      <c r="AQ17" s="120"/>
      <c r="AR17" s="121"/>
      <c r="AS17" s="123"/>
      <c r="AT17" s="123"/>
      <c r="AU17" s="123"/>
      <c r="AV17" s="123"/>
      <c r="AW17" s="123"/>
      <c r="AX17" s="123"/>
      <c r="AY17" s="124"/>
      <c r="AZ17" s="196"/>
      <c r="BA17" s="197"/>
      <c r="BB17" s="197"/>
      <c r="BC17" s="197"/>
      <c r="BD17" s="197"/>
      <c r="BE17" s="197"/>
      <c r="BF17" s="197"/>
      <c r="BG17" s="197"/>
      <c r="BH17" s="197"/>
      <c r="BI17" s="197"/>
      <c r="BJ17" s="197"/>
      <c r="BK17" s="197"/>
      <c r="BL17" s="197"/>
      <c r="BM17" s="198"/>
    </row>
    <row r="18" spans="2:85" s="2" customFormat="1" ht="18" customHeight="1" x14ac:dyDescent="0.55000000000000004">
      <c r="B18" s="122" t="s">
        <v>5</v>
      </c>
      <c r="C18" s="172"/>
      <c r="D18" s="172"/>
      <c r="E18" s="172"/>
      <c r="F18" s="172"/>
      <c r="G18" s="172"/>
      <c r="H18" s="172"/>
      <c r="I18" s="173"/>
      <c r="J18" s="188" t="str" cm="1">
        <f t="array" ref="J18">_xlfn.IFS($J$14="","",$AE$14="Ａ型",IFERROR(VLOOKUP(J14,'※非表示（事業所一覧）'!$A$4:$F$552,2,FALSE),"該当する事業所名が見つかりません"),$AE$14="Ｂ型",IFERROR(VLOOKUP(J14,'※非表示（事業所一覧）'!$H$4:$M$552,2,FALSE),"該当する事業所名が見つかりません"),TRUE,"")</f>
        <v/>
      </c>
      <c r="K18" s="189"/>
      <c r="L18" s="189"/>
      <c r="M18" s="189"/>
      <c r="N18" s="189"/>
      <c r="O18" s="189"/>
      <c r="P18" s="189"/>
      <c r="Q18" s="189"/>
      <c r="R18" s="189"/>
      <c r="S18" s="189"/>
      <c r="T18" s="189"/>
      <c r="U18" s="189"/>
      <c r="V18" s="189"/>
      <c r="W18" s="189"/>
      <c r="X18" s="189"/>
      <c r="Y18" s="172" t="s">
        <v>150</v>
      </c>
      <c r="Z18" s="172"/>
      <c r="AA18" s="172"/>
      <c r="AB18" s="172"/>
      <c r="AC18" s="172"/>
      <c r="AD18" s="173"/>
      <c r="AE18" s="180"/>
      <c r="AF18" s="181"/>
      <c r="AG18" s="181"/>
      <c r="AH18" s="181"/>
      <c r="AI18" s="181"/>
      <c r="AJ18" s="181"/>
      <c r="AK18" s="181"/>
      <c r="AL18" s="181"/>
      <c r="AM18" s="181"/>
      <c r="AN18" s="181"/>
      <c r="AO18" s="181"/>
      <c r="AP18" s="181"/>
      <c r="AQ18" s="181"/>
      <c r="AR18" s="181"/>
      <c r="AS18" s="123" t="s">
        <v>9</v>
      </c>
      <c r="AT18" s="123"/>
      <c r="AU18" s="123"/>
      <c r="AV18" s="123"/>
      <c r="AW18" s="123"/>
      <c r="AX18" s="123"/>
      <c r="AY18" s="124"/>
      <c r="AZ18" s="199"/>
      <c r="BA18" s="129"/>
      <c r="BB18" s="129"/>
      <c r="BC18" s="129"/>
      <c r="BD18" s="129"/>
      <c r="BE18" s="129"/>
      <c r="BF18" s="129"/>
      <c r="BG18" s="129"/>
      <c r="BH18" s="129"/>
      <c r="BI18" s="129"/>
      <c r="BJ18" s="129"/>
      <c r="BK18" s="129"/>
      <c r="BL18" s="129"/>
      <c r="BM18" s="129"/>
      <c r="BN18" s="182" t="s">
        <v>6</v>
      </c>
      <c r="BO18" s="183"/>
      <c r="BP18" s="183"/>
      <c r="BQ18" s="183"/>
      <c r="BR18" s="183"/>
      <c r="BS18" s="184"/>
      <c r="BT18" s="142"/>
      <c r="BU18" s="143"/>
      <c r="BV18" s="143"/>
      <c r="BW18" s="143"/>
      <c r="BX18" s="143"/>
      <c r="BY18" s="143"/>
      <c r="BZ18" s="143"/>
      <c r="CA18" s="143"/>
      <c r="CB18" s="143"/>
      <c r="CC18" s="194"/>
      <c r="CD18" s="35"/>
      <c r="CE18" s="35"/>
      <c r="CF18" s="35"/>
      <c r="CG18" s="35"/>
    </row>
    <row r="19" spans="2:85" s="2" customFormat="1" ht="18" customHeight="1" thickBot="1" x14ac:dyDescent="0.6">
      <c r="B19" s="175"/>
      <c r="C19" s="176"/>
      <c r="D19" s="176"/>
      <c r="E19" s="176"/>
      <c r="F19" s="176"/>
      <c r="G19" s="176"/>
      <c r="H19" s="176"/>
      <c r="I19" s="177"/>
      <c r="J19" s="190"/>
      <c r="K19" s="191"/>
      <c r="L19" s="191"/>
      <c r="M19" s="191"/>
      <c r="N19" s="191"/>
      <c r="O19" s="191"/>
      <c r="P19" s="191"/>
      <c r="Q19" s="191"/>
      <c r="R19" s="191"/>
      <c r="S19" s="191"/>
      <c r="T19" s="191"/>
      <c r="U19" s="191"/>
      <c r="V19" s="191"/>
      <c r="W19" s="191"/>
      <c r="X19" s="191"/>
      <c r="Y19" s="176"/>
      <c r="Z19" s="176"/>
      <c r="AA19" s="176"/>
      <c r="AB19" s="176"/>
      <c r="AC19" s="176"/>
      <c r="AD19" s="177"/>
      <c r="AE19" s="192"/>
      <c r="AF19" s="193"/>
      <c r="AG19" s="193"/>
      <c r="AH19" s="193"/>
      <c r="AI19" s="193"/>
      <c r="AJ19" s="193"/>
      <c r="AK19" s="193"/>
      <c r="AL19" s="193"/>
      <c r="AM19" s="193"/>
      <c r="AN19" s="193"/>
      <c r="AO19" s="193"/>
      <c r="AP19" s="193"/>
      <c r="AQ19" s="193"/>
      <c r="AR19" s="193"/>
      <c r="AS19" s="186"/>
      <c r="AT19" s="186"/>
      <c r="AU19" s="186"/>
      <c r="AV19" s="186"/>
      <c r="AW19" s="186"/>
      <c r="AX19" s="186"/>
      <c r="AY19" s="187"/>
      <c r="AZ19" s="200"/>
      <c r="BA19" s="201"/>
      <c r="BB19" s="201"/>
      <c r="BC19" s="201"/>
      <c r="BD19" s="201"/>
      <c r="BE19" s="201"/>
      <c r="BF19" s="201"/>
      <c r="BG19" s="201"/>
      <c r="BH19" s="201"/>
      <c r="BI19" s="201"/>
      <c r="BJ19" s="201"/>
      <c r="BK19" s="201"/>
      <c r="BL19" s="201"/>
      <c r="BM19" s="201"/>
      <c r="BN19" s="185"/>
      <c r="BO19" s="186"/>
      <c r="BP19" s="186"/>
      <c r="BQ19" s="186"/>
      <c r="BR19" s="186"/>
      <c r="BS19" s="187"/>
      <c r="BT19" s="200"/>
      <c r="BU19" s="201"/>
      <c r="BV19" s="201"/>
      <c r="BW19" s="201"/>
      <c r="BX19" s="201"/>
      <c r="BY19" s="201"/>
      <c r="BZ19" s="201"/>
      <c r="CA19" s="201"/>
      <c r="CB19" s="201"/>
      <c r="CC19" s="202"/>
      <c r="CD19" s="35"/>
      <c r="CE19" s="35"/>
      <c r="CF19" s="35"/>
      <c r="CG19" s="35"/>
    </row>
    <row r="20" spans="2:85" s="2" customFormat="1" ht="18" customHeight="1" x14ac:dyDescent="0.55000000000000004">
      <c r="B20" s="2" t="s">
        <v>2479</v>
      </c>
      <c r="AD20" s="35"/>
    </row>
    <row r="21" spans="2:85" s="2" customFormat="1" ht="18" customHeight="1" x14ac:dyDescent="0.55000000000000004">
      <c r="AD21" s="35"/>
    </row>
    <row r="22" spans="2:85" s="2" customFormat="1" ht="18" customHeight="1" x14ac:dyDescent="0.55000000000000004">
      <c r="B22" s="94" t="s">
        <v>10</v>
      </c>
      <c r="C22" s="94"/>
      <c r="D22" s="94"/>
      <c r="E22" s="94"/>
      <c r="F22" s="94"/>
      <c r="G22" s="94"/>
      <c r="H22" s="94"/>
      <c r="I22" s="8" t="str">
        <f>IF(AND(AZ26="〇",BS28="〇",BS29="〇",AZ30="〇")=TRUE,"","※年月日を全て入力してください")</f>
        <v/>
      </c>
      <c r="AD22" s="35"/>
    </row>
    <row r="23" spans="2:85" s="2" customFormat="1" ht="18" customHeight="1" thickBot="1" x14ac:dyDescent="0.6">
      <c r="B23" s="95"/>
      <c r="C23" s="95"/>
      <c r="D23" s="95"/>
      <c r="E23" s="95"/>
      <c r="F23" s="95"/>
      <c r="G23" s="95"/>
      <c r="H23" s="95"/>
      <c r="I23" s="8" t="str">
        <f>IF(AND(BA26="〇",BT28="〇",BT29="〇",BA30="〇")=TRUE,"","※年月日の入力に誤りがあります")</f>
        <v/>
      </c>
    </row>
    <row r="24" spans="2:85" s="2" customFormat="1" ht="18" customHeight="1" x14ac:dyDescent="0.55000000000000004">
      <c r="B24" s="214" t="s">
        <v>11</v>
      </c>
      <c r="C24" s="211"/>
      <c r="D24" s="211"/>
      <c r="E24" s="211"/>
      <c r="F24" s="211"/>
      <c r="G24" s="211"/>
      <c r="H24" s="217"/>
      <c r="I24" s="218"/>
      <c r="J24" s="218"/>
      <c r="K24" s="218"/>
      <c r="L24" s="218"/>
      <c r="M24" s="218"/>
      <c r="N24" s="218"/>
      <c r="O24" s="218"/>
      <c r="P24" s="218"/>
      <c r="Q24" s="218"/>
      <c r="R24" s="218"/>
      <c r="S24" s="218"/>
      <c r="T24" s="218"/>
      <c r="U24" s="219"/>
      <c r="V24" s="8" t="str">
        <f>IF(H24="","※市町村名を選択してください","")</f>
        <v>※市町村名を選択してください</v>
      </c>
    </row>
    <row r="25" spans="2:85" s="2" customFormat="1" ht="18" customHeight="1" thickBot="1" x14ac:dyDescent="0.6">
      <c r="B25" s="215"/>
      <c r="C25" s="216"/>
      <c r="D25" s="216"/>
      <c r="E25" s="216"/>
      <c r="F25" s="216"/>
      <c r="G25" s="216"/>
      <c r="H25" s="220"/>
      <c r="I25" s="221"/>
      <c r="J25" s="221"/>
      <c r="K25" s="221"/>
      <c r="L25" s="221"/>
      <c r="M25" s="221"/>
      <c r="N25" s="221"/>
      <c r="O25" s="221"/>
      <c r="P25" s="221"/>
      <c r="Q25" s="221"/>
      <c r="R25" s="221"/>
      <c r="S25" s="221"/>
      <c r="T25" s="221"/>
      <c r="U25" s="222"/>
      <c r="AI25" s="2" t="s">
        <v>46</v>
      </c>
    </row>
    <row r="26" spans="2:85" s="2" customFormat="1" ht="18" customHeight="1" x14ac:dyDescent="0.55000000000000004">
      <c r="B26" s="223" t="s">
        <v>43</v>
      </c>
      <c r="C26" s="224"/>
      <c r="D26" s="224"/>
      <c r="E26" s="224"/>
      <c r="F26" s="224"/>
      <c r="G26" s="224"/>
      <c r="H26" s="224"/>
      <c r="I26" s="224"/>
      <c r="J26" s="224"/>
      <c r="K26" s="224"/>
      <c r="L26" s="224"/>
      <c r="M26" s="224"/>
      <c r="N26" s="224"/>
      <c r="O26" s="224"/>
      <c r="P26" s="224"/>
      <c r="Q26" s="224"/>
      <c r="R26" s="217"/>
      <c r="S26" s="218"/>
      <c r="T26" s="218"/>
      <c r="U26" s="218"/>
      <c r="V26" s="218"/>
      <c r="W26" s="218"/>
      <c r="X26" s="227"/>
      <c r="Y26" s="224" t="s">
        <v>13</v>
      </c>
      <c r="Z26" s="211"/>
      <c r="AA26" s="211"/>
      <c r="AB26" s="211"/>
      <c r="AC26" s="211"/>
      <c r="AD26" s="211"/>
      <c r="AE26" s="211"/>
      <c r="AF26" s="211"/>
      <c r="AG26" s="211"/>
      <c r="AH26" s="211"/>
      <c r="AI26" s="152"/>
      <c r="AJ26" s="152"/>
      <c r="AK26" s="152"/>
      <c r="AL26" s="152"/>
      <c r="AM26" s="152"/>
      <c r="AN26" s="148" t="s">
        <v>15</v>
      </c>
      <c r="AO26" s="148"/>
      <c r="AP26" s="152"/>
      <c r="AQ26" s="152"/>
      <c r="AR26" s="152"/>
      <c r="AS26" s="148" t="s">
        <v>17</v>
      </c>
      <c r="AT26" s="148"/>
      <c r="AU26" s="152"/>
      <c r="AV26" s="152"/>
      <c r="AW26" s="152"/>
      <c r="AX26" s="148" t="s">
        <v>16</v>
      </c>
      <c r="AY26" s="149"/>
      <c r="AZ26" s="48" t="str" cm="1">
        <f t="array" ref="AZ26">_xlfn.IFS(R26="","〇",AI26="","",AK26="","",AP26="","",AU26="","",TRUE,"〇")</f>
        <v>〇</v>
      </c>
      <c r="BA26" s="48" t="str" cm="1">
        <f t="array" ref="BA26">_xlfn.IFS(R26="","〇",AI26="Ｓ",IF(AK26&gt;64,"","〇"),AI26="Ｈ",IF(AK26&gt;31,"","〇"),AI26="Ｒ",IF(AK26&gt;8,"","〇"),AP26&gt;12,"",AU26&gt;31,"",TRUE,"〇")</f>
        <v>〇</v>
      </c>
      <c r="BB26" s="48" t="str">
        <f>IFERROR(VLOOKUP(AI26,'※非表示（リスト一覧）'!$F$3:$G$5,2,FALSE)&amp;AK26&amp;AN26&amp;AP26&amp;AS26&amp;AU26&amp;AX26,"")</f>
        <v/>
      </c>
    </row>
    <row r="27" spans="2:85" s="2" customFormat="1" ht="18" customHeight="1" thickBot="1" x14ac:dyDescent="0.6">
      <c r="B27" s="225"/>
      <c r="C27" s="226"/>
      <c r="D27" s="226"/>
      <c r="E27" s="226"/>
      <c r="F27" s="226"/>
      <c r="G27" s="226"/>
      <c r="H27" s="226"/>
      <c r="I27" s="226"/>
      <c r="J27" s="226"/>
      <c r="K27" s="226"/>
      <c r="L27" s="226"/>
      <c r="M27" s="226"/>
      <c r="N27" s="226"/>
      <c r="O27" s="226"/>
      <c r="P27" s="226"/>
      <c r="Q27" s="226"/>
      <c r="R27" s="228"/>
      <c r="S27" s="229"/>
      <c r="T27" s="229"/>
      <c r="U27" s="229"/>
      <c r="V27" s="229"/>
      <c r="W27" s="229"/>
      <c r="X27" s="230"/>
      <c r="Y27" s="216"/>
      <c r="Z27" s="216"/>
      <c r="AA27" s="216"/>
      <c r="AB27" s="216"/>
      <c r="AC27" s="216"/>
      <c r="AD27" s="216"/>
      <c r="AE27" s="216"/>
      <c r="AF27" s="216"/>
      <c r="AG27" s="216"/>
      <c r="AH27" s="216"/>
      <c r="AI27" s="153"/>
      <c r="AJ27" s="153"/>
      <c r="AK27" s="153"/>
      <c r="AL27" s="153"/>
      <c r="AM27" s="153"/>
      <c r="AN27" s="154"/>
      <c r="AO27" s="154"/>
      <c r="AP27" s="153"/>
      <c r="AQ27" s="153"/>
      <c r="AR27" s="153"/>
      <c r="AS27" s="154"/>
      <c r="AT27" s="154"/>
      <c r="AU27" s="153"/>
      <c r="AV27" s="153"/>
      <c r="AW27" s="153"/>
      <c r="AX27" s="150"/>
      <c r="AY27" s="151"/>
      <c r="BB27" s="2" t="s">
        <v>187</v>
      </c>
    </row>
    <row r="28" spans="2:85" s="2" customFormat="1" ht="18" customHeight="1" x14ac:dyDescent="0.55000000000000004">
      <c r="B28" s="223" t="s">
        <v>44</v>
      </c>
      <c r="C28" s="224"/>
      <c r="D28" s="224"/>
      <c r="E28" s="224"/>
      <c r="F28" s="224"/>
      <c r="G28" s="224"/>
      <c r="H28" s="224"/>
      <c r="I28" s="224"/>
      <c r="J28" s="224"/>
      <c r="K28" s="224"/>
      <c r="L28" s="224"/>
      <c r="M28" s="224"/>
      <c r="N28" s="224"/>
      <c r="O28" s="224"/>
      <c r="P28" s="224"/>
      <c r="Q28" s="224"/>
      <c r="R28" s="217"/>
      <c r="S28" s="218"/>
      <c r="T28" s="218"/>
      <c r="U28" s="218"/>
      <c r="V28" s="218"/>
      <c r="W28" s="218"/>
      <c r="X28" s="227"/>
      <c r="Y28" s="211" t="s">
        <v>45</v>
      </c>
      <c r="Z28" s="211"/>
      <c r="AA28" s="211"/>
      <c r="AB28" s="211"/>
      <c r="AC28" s="211"/>
      <c r="AD28" s="211"/>
      <c r="AE28" s="211"/>
      <c r="AF28" s="211"/>
      <c r="AG28" s="211"/>
      <c r="AH28" s="211"/>
      <c r="AI28" s="152"/>
      <c r="AJ28" s="152"/>
      <c r="AK28" s="152"/>
      <c r="AL28" s="152"/>
      <c r="AM28" s="152"/>
      <c r="AN28" s="148" t="s">
        <v>15</v>
      </c>
      <c r="AO28" s="148"/>
      <c r="AP28" s="152"/>
      <c r="AQ28" s="152"/>
      <c r="AR28" s="152"/>
      <c r="AS28" s="148" t="s">
        <v>17</v>
      </c>
      <c r="AT28" s="148"/>
      <c r="AU28" s="152"/>
      <c r="AV28" s="152"/>
      <c r="AW28" s="152"/>
      <c r="AX28" s="148" t="s">
        <v>16</v>
      </c>
      <c r="AY28" s="233"/>
      <c r="AZ28" s="211" t="s">
        <v>14</v>
      </c>
      <c r="BA28" s="211"/>
      <c r="BB28" s="235"/>
      <c r="BC28" s="152"/>
      <c r="BD28" s="152"/>
      <c r="BE28" s="152"/>
      <c r="BF28" s="152"/>
      <c r="BG28" s="148" t="s">
        <v>15</v>
      </c>
      <c r="BH28" s="148"/>
      <c r="BI28" s="152"/>
      <c r="BJ28" s="152"/>
      <c r="BK28" s="152"/>
      <c r="BL28" s="148" t="s">
        <v>17</v>
      </c>
      <c r="BM28" s="148"/>
      <c r="BN28" s="152"/>
      <c r="BO28" s="152"/>
      <c r="BP28" s="152"/>
      <c r="BQ28" s="148" t="s">
        <v>16</v>
      </c>
      <c r="BR28" s="149"/>
      <c r="BS28" s="48" t="str" cm="1">
        <f t="array" ref="BS28">_xlfn.IFS(R28="","〇",AI28="","",AK28="","",AP28="","",AU28="","",TRUE,"〇")</f>
        <v>〇</v>
      </c>
      <c r="BT28" s="48" t="str" cm="1">
        <f t="array" ref="BT28">_xlfn.IFS(R28="","〇",AI28="Ｓ",IF(AK28&gt;64,"","〇"),AI28="Ｈ",IF(AK28&gt;31,"","〇"),AI28="Ｒ",IF(AK28&gt;8,"","〇"),AP28&gt;12,"",AU28&gt;31,"",TRUE,"〇")</f>
        <v>〇</v>
      </c>
      <c r="BU28" s="48" t="str">
        <f>IFERROR(VLOOKUP(AI28,'※非表示（リスト一覧）'!$F$3:$G$5,2,FALSE)&amp;AK28&amp;AN28&amp;AP28&amp;AS28&amp;AU28&amp;AX28,"")</f>
        <v/>
      </c>
    </row>
    <row r="29" spans="2:85" s="2" customFormat="1" ht="18" customHeight="1" thickBot="1" x14ac:dyDescent="0.6">
      <c r="B29" s="237"/>
      <c r="C29" s="238"/>
      <c r="D29" s="238"/>
      <c r="E29" s="238"/>
      <c r="F29" s="238"/>
      <c r="G29" s="238"/>
      <c r="H29" s="238"/>
      <c r="I29" s="238"/>
      <c r="J29" s="238"/>
      <c r="K29" s="238"/>
      <c r="L29" s="238"/>
      <c r="M29" s="238"/>
      <c r="N29" s="238"/>
      <c r="O29" s="238"/>
      <c r="P29" s="238"/>
      <c r="Q29" s="238"/>
      <c r="R29" s="220"/>
      <c r="S29" s="221"/>
      <c r="T29" s="221"/>
      <c r="U29" s="221"/>
      <c r="V29" s="221"/>
      <c r="W29" s="221"/>
      <c r="X29" s="232"/>
      <c r="Y29" s="212"/>
      <c r="Z29" s="212"/>
      <c r="AA29" s="212"/>
      <c r="AB29" s="212"/>
      <c r="AC29" s="212"/>
      <c r="AD29" s="212"/>
      <c r="AE29" s="212"/>
      <c r="AF29" s="212"/>
      <c r="AG29" s="212"/>
      <c r="AH29" s="212"/>
      <c r="AI29" s="213"/>
      <c r="AJ29" s="213"/>
      <c r="AK29" s="213"/>
      <c r="AL29" s="213"/>
      <c r="AM29" s="213"/>
      <c r="AN29" s="150"/>
      <c r="AO29" s="150"/>
      <c r="AP29" s="213"/>
      <c r="AQ29" s="213"/>
      <c r="AR29" s="213"/>
      <c r="AS29" s="150"/>
      <c r="AT29" s="150"/>
      <c r="AU29" s="213"/>
      <c r="AV29" s="213"/>
      <c r="AW29" s="213"/>
      <c r="AX29" s="150"/>
      <c r="AY29" s="234"/>
      <c r="AZ29" s="212"/>
      <c r="BA29" s="212"/>
      <c r="BB29" s="236"/>
      <c r="BC29" s="213"/>
      <c r="BD29" s="213"/>
      <c r="BE29" s="213"/>
      <c r="BF29" s="213"/>
      <c r="BG29" s="150"/>
      <c r="BH29" s="150"/>
      <c r="BI29" s="213"/>
      <c r="BJ29" s="213"/>
      <c r="BK29" s="213"/>
      <c r="BL29" s="150"/>
      <c r="BM29" s="150"/>
      <c r="BN29" s="213"/>
      <c r="BO29" s="213"/>
      <c r="BP29" s="213"/>
      <c r="BQ29" s="150"/>
      <c r="BR29" s="151"/>
      <c r="BS29" s="48" t="str" cm="1">
        <f t="array" ref="BS29">_xlfn.IFS(R28="","〇",BB28="","",BD28="","",BI28="","",BN28="","",TRUE,"〇")</f>
        <v>〇</v>
      </c>
      <c r="BT29" s="48" t="str" cm="1">
        <f t="array" ref="BT29">_xlfn.IFS(R28="","〇",BB28="Ｓ",IF(BD28&gt;64,"","〇"),BB28="Ｈ",IF(BD28&gt;31,"","〇"),BB28="Ｒ",IF(BD28&gt;8,"","〇"),BI28&gt;12,"",BN28&gt;31,"",TRUE,"〇")</f>
        <v>〇</v>
      </c>
      <c r="BU29" s="48" t="str">
        <f>IFERROR(VLOOKUP(BB28,'※非表示（リスト一覧）'!$F$3:$G$5,2,FALSE)&amp;BD28&amp;BG28&amp;BI28&amp;BL28&amp;BN28&amp;BQ28,"")</f>
        <v/>
      </c>
    </row>
    <row r="30" spans="2:85" s="2" customFormat="1" ht="18" customHeight="1" x14ac:dyDescent="0.55000000000000004">
      <c r="B30" s="214" t="s">
        <v>18</v>
      </c>
      <c r="C30" s="211"/>
      <c r="D30" s="211"/>
      <c r="E30" s="211"/>
      <c r="F30" s="211"/>
      <c r="G30" s="211"/>
      <c r="H30" s="211"/>
      <c r="I30" s="211"/>
      <c r="J30" s="211"/>
      <c r="K30" s="211"/>
      <c r="L30" s="211"/>
      <c r="M30" s="211"/>
      <c r="N30" s="211"/>
      <c r="O30" s="211"/>
      <c r="P30" s="211"/>
      <c r="Q30" s="211"/>
      <c r="R30" s="217"/>
      <c r="S30" s="218"/>
      <c r="T30" s="218"/>
      <c r="U30" s="218"/>
      <c r="V30" s="218"/>
      <c r="W30" s="218"/>
      <c r="X30" s="227"/>
      <c r="Y30" s="224" t="s">
        <v>19</v>
      </c>
      <c r="Z30" s="211"/>
      <c r="AA30" s="211"/>
      <c r="AB30" s="211"/>
      <c r="AC30" s="211"/>
      <c r="AD30" s="211"/>
      <c r="AE30" s="211"/>
      <c r="AF30" s="211"/>
      <c r="AG30" s="211"/>
      <c r="AH30" s="211"/>
      <c r="AI30" s="152"/>
      <c r="AJ30" s="152"/>
      <c r="AK30" s="152"/>
      <c r="AL30" s="152"/>
      <c r="AM30" s="152"/>
      <c r="AN30" s="148" t="s">
        <v>15</v>
      </c>
      <c r="AO30" s="148"/>
      <c r="AP30" s="152"/>
      <c r="AQ30" s="152"/>
      <c r="AR30" s="152"/>
      <c r="AS30" s="148" t="s">
        <v>17</v>
      </c>
      <c r="AT30" s="148"/>
      <c r="AU30" s="152"/>
      <c r="AV30" s="152"/>
      <c r="AW30" s="152"/>
      <c r="AX30" s="148" t="s">
        <v>16</v>
      </c>
      <c r="AY30" s="149"/>
      <c r="AZ30" s="48" t="str" cm="1">
        <f t="array" ref="AZ30">_xlfn.IFS(R30="","〇",AI30="","",AK30="","",AP30="","",AU30="","",TRUE,"〇")</f>
        <v>〇</v>
      </c>
      <c r="BA30" s="48" t="str" cm="1">
        <f t="array" ref="BA30">_xlfn.IFS(R30="","〇",AI30="Ｓ",IF(AK30&gt;64,"","〇"),AI30="Ｈ",IF(AK30&gt;31,"","〇"),AI30="Ｒ",IF(AK30&gt;8,"","〇"),AP30&gt;12,"",AU30&gt;31,"",TRUE,"〇")</f>
        <v>〇</v>
      </c>
      <c r="BB30" s="48" t="str">
        <f>IFERROR(VLOOKUP(AI30,'※非表示（リスト一覧）'!$F$3:$G$5,2,FALSE)&amp;AK30&amp;AN30&amp;AP30&amp;AS30&amp;AU30&amp;AX30,"")</f>
        <v/>
      </c>
    </row>
    <row r="31" spans="2:85" s="2" customFormat="1" ht="18" customHeight="1" thickBot="1" x14ac:dyDescent="0.6">
      <c r="B31" s="231"/>
      <c r="C31" s="212"/>
      <c r="D31" s="212"/>
      <c r="E31" s="212"/>
      <c r="F31" s="212"/>
      <c r="G31" s="212"/>
      <c r="H31" s="212"/>
      <c r="I31" s="212"/>
      <c r="J31" s="212"/>
      <c r="K31" s="212"/>
      <c r="L31" s="212"/>
      <c r="M31" s="212"/>
      <c r="N31" s="212"/>
      <c r="O31" s="212"/>
      <c r="P31" s="212"/>
      <c r="Q31" s="212"/>
      <c r="R31" s="220"/>
      <c r="S31" s="221"/>
      <c r="T31" s="221"/>
      <c r="U31" s="221"/>
      <c r="V31" s="221"/>
      <c r="W31" s="221"/>
      <c r="X31" s="232"/>
      <c r="Y31" s="212"/>
      <c r="Z31" s="212"/>
      <c r="AA31" s="212"/>
      <c r="AB31" s="212"/>
      <c r="AC31" s="212"/>
      <c r="AD31" s="212"/>
      <c r="AE31" s="212"/>
      <c r="AF31" s="212"/>
      <c r="AG31" s="212"/>
      <c r="AH31" s="212"/>
      <c r="AI31" s="213"/>
      <c r="AJ31" s="213"/>
      <c r="AK31" s="213"/>
      <c r="AL31" s="213"/>
      <c r="AM31" s="213"/>
      <c r="AN31" s="150"/>
      <c r="AO31" s="150"/>
      <c r="AP31" s="213"/>
      <c r="AQ31" s="213"/>
      <c r="AR31" s="213"/>
      <c r="AS31" s="150"/>
      <c r="AT31" s="150"/>
      <c r="AU31" s="213"/>
      <c r="AV31" s="213"/>
      <c r="AW31" s="213"/>
      <c r="AX31" s="150"/>
      <c r="AY31" s="151"/>
    </row>
    <row r="32" spans="2:85" s="2" customFormat="1" ht="18" customHeight="1" x14ac:dyDescent="0.55000000000000004">
      <c r="B32" s="7"/>
      <c r="C32" s="7"/>
      <c r="D32" s="7"/>
      <c r="E32" s="7"/>
      <c r="F32" s="7"/>
      <c r="G32" s="7"/>
      <c r="H32" s="4"/>
      <c r="I32" s="4"/>
      <c r="J32" s="4"/>
      <c r="K32" s="4"/>
      <c r="L32" s="4"/>
      <c r="M32" s="4"/>
      <c r="N32" s="4"/>
      <c r="O32" s="4"/>
      <c r="P32" s="4"/>
      <c r="Q32" s="4"/>
      <c r="R32" s="4"/>
      <c r="S32" s="4"/>
      <c r="T32" s="4"/>
      <c r="U32" s="4"/>
    </row>
    <row r="33" spans="2:67" s="2" customFormat="1" ht="18" customHeight="1" x14ac:dyDescent="0.55000000000000004">
      <c r="B33" s="7"/>
      <c r="C33" s="7"/>
      <c r="D33" s="7"/>
      <c r="E33" s="7"/>
      <c r="F33" s="7"/>
      <c r="G33" s="7"/>
      <c r="H33" s="4"/>
      <c r="I33" s="4"/>
      <c r="J33" s="4"/>
      <c r="K33" s="4"/>
      <c r="L33" s="4"/>
      <c r="M33" s="4"/>
      <c r="N33" s="4"/>
      <c r="O33" s="4"/>
      <c r="P33" s="4"/>
      <c r="Q33" s="4"/>
      <c r="R33" s="4"/>
      <c r="S33" s="4"/>
      <c r="T33" s="4"/>
      <c r="U33" s="4"/>
    </row>
    <row r="34" spans="2:67" s="2" customFormat="1" ht="18" customHeight="1" x14ac:dyDescent="0.55000000000000004">
      <c r="B34" s="147" t="s">
        <v>48</v>
      </c>
      <c r="C34" s="147"/>
      <c r="D34" s="147"/>
      <c r="E34" s="147"/>
      <c r="F34" s="147"/>
      <c r="G34" s="147"/>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row>
    <row r="35" spans="2:67" s="2" customFormat="1" ht="18" customHeight="1" x14ac:dyDescent="0.55000000000000004">
      <c r="B35" s="147"/>
      <c r="C35" s="147"/>
      <c r="D35" s="147"/>
      <c r="E35" s="147"/>
      <c r="F35" s="147"/>
      <c r="G35" s="147"/>
      <c r="H35" s="14"/>
      <c r="I35" s="55"/>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row>
    <row r="36" spans="2:67" s="2" customFormat="1" ht="18" customHeight="1" x14ac:dyDescent="0.55000000000000004">
      <c r="B36" s="14" t="s">
        <v>102</v>
      </c>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row>
    <row r="37" spans="2:67" s="2" customFormat="1" ht="18" customHeight="1" thickBot="1" x14ac:dyDescent="0.6">
      <c r="B37" s="14" t="s">
        <v>2481</v>
      </c>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35"/>
      <c r="AM37" s="35"/>
      <c r="AN37" s="35"/>
      <c r="AO37" s="35"/>
      <c r="AP37" s="35"/>
      <c r="AQ37" s="35"/>
      <c r="AR37" s="35"/>
      <c r="AS37" s="35"/>
      <c r="AT37" s="35"/>
      <c r="AU37" s="35"/>
      <c r="AV37" s="35"/>
      <c r="AW37" s="35"/>
      <c r="AX37" s="35"/>
      <c r="AY37" s="35"/>
      <c r="AZ37" s="35"/>
      <c r="BA37" s="35"/>
      <c r="BB37" s="35"/>
      <c r="BC37" s="35"/>
      <c r="BD37" s="35"/>
      <c r="BE37" s="35"/>
      <c r="BF37" s="14"/>
      <c r="BG37" s="14"/>
      <c r="BH37" s="14"/>
      <c r="BI37" s="14"/>
      <c r="BJ37" s="14"/>
      <c r="BK37" s="14"/>
      <c r="BL37" s="14"/>
      <c r="BM37" s="14"/>
      <c r="BN37" s="14"/>
      <c r="BO37" s="14"/>
    </row>
    <row r="38" spans="2:67" s="2" customFormat="1" ht="18" customHeight="1" x14ac:dyDescent="0.55000000000000004">
      <c r="B38" s="239" t="s">
        <v>129</v>
      </c>
      <c r="C38" s="183"/>
      <c r="D38" s="183"/>
      <c r="E38" s="183"/>
      <c r="F38" s="183"/>
      <c r="G38" s="183"/>
      <c r="H38" s="183"/>
      <c r="I38" s="183"/>
      <c r="J38" s="183"/>
      <c r="K38" s="183"/>
      <c r="L38" s="183"/>
      <c r="M38" s="146"/>
      <c r="N38" s="239" t="s">
        <v>137</v>
      </c>
      <c r="O38" s="183"/>
      <c r="P38" s="183"/>
      <c r="Q38" s="183"/>
      <c r="R38" s="183"/>
      <c r="S38" s="183"/>
      <c r="T38" s="183"/>
      <c r="U38" s="183"/>
      <c r="V38" s="183"/>
      <c r="W38" s="183"/>
      <c r="X38" s="183"/>
      <c r="Y38" s="146"/>
      <c r="Z38" s="239" t="s">
        <v>142</v>
      </c>
      <c r="AA38" s="183"/>
      <c r="AB38" s="183"/>
      <c r="AC38" s="183"/>
      <c r="AD38" s="183"/>
      <c r="AE38" s="183"/>
      <c r="AF38" s="183"/>
      <c r="AG38" s="183"/>
      <c r="AH38" s="183"/>
      <c r="AI38" s="183"/>
      <c r="AJ38" s="183"/>
      <c r="AK38" s="146"/>
      <c r="AL38" s="239" t="s">
        <v>147</v>
      </c>
      <c r="AM38" s="183"/>
      <c r="AN38" s="183"/>
      <c r="AO38" s="183"/>
      <c r="AP38" s="183"/>
      <c r="AQ38" s="183"/>
      <c r="AR38" s="183"/>
      <c r="AS38" s="183"/>
      <c r="AT38" s="183"/>
      <c r="AU38" s="183"/>
      <c r="AV38" s="183"/>
      <c r="AW38" s="146"/>
      <c r="AX38" s="35"/>
      <c r="AY38" s="35"/>
      <c r="AZ38" s="35"/>
      <c r="BA38" s="35"/>
      <c r="BB38" s="239" t="s">
        <v>144</v>
      </c>
      <c r="BC38" s="183"/>
      <c r="BD38" s="183"/>
      <c r="BE38" s="183"/>
      <c r="BF38" s="183"/>
      <c r="BG38" s="183"/>
      <c r="BH38" s="183"/>
      <c r="BI38" s="101" t="str" cm="1">
        <f t="array" ref="BI38">_xlfn.IFS($J$14="","",$AE$14="Ａ型",IFERROR(VLOOKUP($J$14,'※非表示（事業所一覧）'!$A$4:$F$552,6,FALSE),""),$AE$14="Ｂ型",IFERROR(VLOOKUP($J$14,'※非表示（事業所一覧）'!$H$4:$M$552,6,FALSE),""),TRUE,"")</f>
        <v/>
      </c>
      <c r="BJ38" s="101"/>
      <c r="BK38" s="101"/>
      <c r="BL38" s="101"/>
      <c r="BM38" s="316"/>
      <c r="BN38" s="145" t="s">
        <v>136</v>
      </c>
      <c r="BO38" s="146"/>
    </row>
    <row r="39" spans="2:67" s="2" customFormat="1" ht="18" customHeight="1" thickBot="1" x14ac:dyDescent="0.6">
      <c r="B39" s="240"/>
      <c r="C39" s="186"/>
      <c r="D39" s="186"/>
      <c r="E39" s="186"/>
      <c r="F39" s="186"/>
      <c r="G39" s="186"/>
      <c r="H39" s="186"/>
      <c r="I39" s="186"/>
      <c r="J39" s="186"/>
      <c r="K39" s="186"/>
      <c r="L39" s="186"/>
      <c r="M39" s="241"/>
      <c r="N39" s="240"/>
      <c r="O39" s="186"/>
      <c r="P39" s="186"/>
      <c r="Q39" s="186"/>
      <c r="R39" s="186"/>
      <c r="S39" s="186"/>
      <c r="T39" s="186"/>
      <c r="U39" s="186"/>
      <c r="V39" s="186"/>
      <c r="W39" s="186"/>
      <c r="X39" s="186"/>
      <c r="Y39" s="241"/>
      <c r="Z39" s="240"/>
      <c r="AA39" s="186"/>
      <c r="AB39" s="186"/>
      <c r="AC39" s="186"/>
      <c r="AD39" s="186"/>
      <c r="AE39" s="186"/>
      <c r="AF39" s="186"/>
      <c r="AG39" s="186"/>
      <c r="AH39" s="186"/>
      <c r="AI39" s="186"/>
      <c r="AJ39" s="186"/>
      <c r="AK39" s="241"/>
      <c r="AL39" s="240"/>
      <c r="AM39" s="186"/>
      <c r="AN39" s="186"/>
      <c r="AO39" s="186"/>
      <c r="AP39" s="186"/>
      <c r="AQ39" s="186"/>
      <c r="AR39" s="186"/>
      <c r="AS39" s="186"/>
      <c r="AT39" s="186"/>
      <c r="AU39" s="186"/>
      <c r="AV39" s="186"/>
      <c r="AW39" s="241"/>
      <c r="AX39" s="35"/>
      <c r="AY39" s="35"/>
      <c r="AZ39" s="35"/>
      <c r="BA39" s="35"/>
      <c r="BB39" s="125"/>
      <c r="BC39" s="126"/>
      <c r="BD39" s="126"/>
      <c r="BE39" s="126"/>
      <c r="BF39" s="126"/>
      <c r="BG39" s="126"/>
      <c r="BH39" s="126"/>
      <c r="BI39" s="317"/>
      <c r="BJ39" s="317"/>
      <c r="BK39" s="317"/>
      <c r="BL39" s="317"/>
      <c r="BM39" s="318"/>
      <c r="BN39" s="136"/>
      <c r="BO39" s="137"/>
    </row>
    <row r="40" spans="2:67" s="2" customFormat="1" ht="18" customHeight="1" x14ac:dyDescent="0.55000000000000004">
      <c r="B40" s="139" t="s">
        <v>130</v>
      </c>
      <c r="C40" s="140"/>
      <c r="D40" s="140"/>
      <c r="E40" s="140"/>
      <c r="F40" s="141"/>
      <c r="G40" s="142"/>
      <c r="H40" s="143"/>
      <c r="I40" s="143"/>
      <c r="J40" s="143"/>
      <c r="K40" s="144"/>
      <c r="L40" s="145" t="s">
        <v>136</v>
      </c>
      <c r="M40" s="146"/>
      <c r="N40" s="139" t="s">
        <v>138</v>
      </c>
      <c r="O40" s="140"/>
      <c r="P40" s="140"/>
      <c r="Q40" s="140"/>
      <c r="R40" s="141"/>
      <c r="S40" s="142"/>
      <c r="T40" s="143"/>
      <c r="U40" s="143"/>
      <c r="V40" s="143"/>
      <c r="W40" s="144"/>
      <c r="X40" s="145" t="s">
        <v>136</v>
      </c>
      <c r="Y40" s="146"/>
      <c r="Z40" s="139" t="s">
        <v>130</v>
      </c>
      <c r="AA40" s="140"/>
      <c r="AB40" s="140"/>
      <c r="AC40" s="140"/>
      <c r="AD40" s="141"/>
      <c r="AE40" s="142"/>
      <c r="AF40" s="143"/>
      <c r="AG40" s="143"/>
      <c r="AH40" s="143"/>
      <c r="AI40" s="144"/>
      <c r="AJ40" s="145" t="s">
        <v>136</v>
      </c>
      <c r="AK40" s="146"/>
      <c r="AL40" s="321"/>
      <c r="AM40" s="322"/>
      <c r="AN40" s="322"/>
      <c r="AO40" s="322"/>
      <c r="AP40" s="322"/>
      <c r="AQ40" s="322"/>
      <c r="AR40" s="322"/>
      <c r="AS40" s="322"/>
      <c r="AT40" s="322"/>
      <c r="AU40" s="323"/>
      <c r="AV40" s="145" t="s">
        <v>143</v>
      </c>
      <c r="AW40" s="146"/>
      <c r="AX40" s="35"/>
      <c r="AY40" s="35"/>
      <c r="AZ40" s="35"/>
      <c r="BA40" s="35"/>
      <c r="BB40" s="239" t="s">
        <v>145</v>
      </c>
      <c r="BC40" s="183"/>
      <c r="BD40" s="183"/>
      <c r="BE40" s="183"/>
      <c r="BF40" s="183"/>
      <c r="BG40" s="183"/>
      <c r="BH40" s="183"/>
      <c r="BI40" s="101">
        <f>SUM(G54,S50,AE48,AL40)</f>
        <v>0</v>
      </c>
      <c r="BJ40" s="101"/>
      <c r="BK40" s="101"/>
      <c r="BL40" s="101"/>
      <c r="BM40" s="316"/>
      <c r="BN40" s="145" t="s">
        <v>136</v>
      </c>
      <c r="BO40" s="146"/>
    </row>
    <row r="41" spans="2:67" s="2" customFormat="1" ht="18" customHeight="1" thickBot="1" x14ac:dyDescent="0.6">
      <c r="B41" s="138"/>
      <c r="C41" s="123"/>
      <c r="D41" s="123"/>
      <c r="E41" s="123"/>
      <c r="F41" s="124"/>
      <c r="G41" s="128"/>
      <c r="H41" s="129"/>
      <c r="I41" s="129"/>
      <c r="J41" s="129"/>
      <c r="K41" s="130"/>
      <c r="L41" s="134"/>
      <c r="M41" s="135"/>
      <c r="N41" s="138"/>
      <c r="O41" s="123"/>
      <c r="P41" s="123"/>
      <c r="Q41" s="123"/>
      <c r="R41" s="124"/>
      <c r="S41" s="128"/>
      <c r="T41" s="129"/>
      <c r="U41" s="129"/>
      <c r="V41" s="129"/>
      <c r="W41" s="130"/>
      <c r="X41" s="134"/>
      <c r="Y41" s="135"/>
      <c r="Z41" s="138"/>
      <c r="AA41" s="123"/>
      <c r="AB41" s="123"/>
      <c r="AC41" s="123"/>
      <c r="AD41" s="124"/>
      <c r="AE41" s="128"/>
      <c r="AF41" s="129"/>
      <c r="AG41" s="129"/>
      <c r="AH41" s="129"/>
      <c r="AI41" s="130"/>
      <c r="AJ41" s="134"/>
      <c r="AK41" s="135"/>
      <c r="AL41" s="324"/>
      <c r="AM41" s="201"/>
      <c r="AN41" s="201"/>
      <c r="AO41" s="201"/>
      <c r="AP41" s="201"/>
      <c r="AQ41" s="201"/>
      <c r="AR41" s="201"/>
      <c r="AS41" s="201"/>
      <c r="AT41" s="201"/>
      <c r="AU41" s="325"/>
      <c r="AV41" s="320"/>
      <c r="AW41" s="241"/>
      <c r="AX41" s="14"/>
      <c r="AY41" s="14"/>
      <c r="AZ41" s="14"/>
      <c r="BA41" s="14"/>
      <c r="BB41" s="240"/>
      <c r="BC41" s="186"/>
      <c r="BD41" s="186"/>
      <c r="BE41" s="186"/>
      <c r="BF41" s="186"/>
      <c r="BG41" s="186"/>
      <c r="BH41" s="186"/>
      <c r="BI41" s="104"/>
      <c r="BJ41" s="104"/>
      <c r="BK41" s="104"/>
      <c r="BL41" s="104"/>
      <c r="BM41" s="319"/>
      <c r="BN41" s="320"/>
      <c r="BO41" s="241"/>
    </row>
    <row r="42" spans="2:67" s="2" customFormat="1" ht="18" customHeight="1" x14ac:dyDescent="0.55000000000000004">
      <c r="B42" s="138" t="s">
        <v>131</v>
      </c>
      <c r="C42" s="123"/>
      <c r="D42" s="123"/>
      <c r="E42" s="123"/>
      <c r="F42" s="124"/>
      <c r="G42" s="128"/>
      <c r="H42" s="129"/>
      <c r="I42" s="129"/>
      <c r="J42" s="129"/>
      <c r="K42" s="130"/>
      <c r="L42" s="134" t="s">
        <v>136</v>
      </c>
      <c r="M42" s="135"/>
      <c r="N42" s="138" t="s">
        <v>139</v>
      </c>
      <c r="O42" s="123"/>
      <c r="P42" s="123"/>
      <c r="Q42" s="123"/>
      <c r="R42" s="124"/>
      <c r="S42" s="128"/>
      <c r="T42" s="129"/>
      <c r="U42" s="129"/>
      <c r="V42" s="129"/>
      <c r="W42" s="130"/>
      <c r="X42" s="134" t="s">
        <v>136</v>
      </c>
      <c r="Y42" s="135"/>
      <c r="Z42" s="138" t="s">
        <v>131</v>
      </c>
      <c r="AA42" s="123"/>
      <c r="AB42" s="123"/>
      <c r="AC42" s="123"/>
      <c r="AD42" s="124"/>
      <c r="AE42" s="128"/>
      <c r="AF42" s="129"/>
      <c r="AG42" s="129"/>
      <c r="AH42" s="129"/>
      <c r="AI42" s="130"/>
      <c r="AJ42" s="134" t="s">
        <v>136</v>
      </c>
      <c r="AK42" s="135"/>
      <c r="AL42" s="56"/>
      <c r="AM42" s="57"/>
      <c r="AN42" s="57"/>
      <c r="AO42" s="57"/>
      <c r="AP42" s="57"/>
      <c r="AQ42" s="57"/>
      <c r="AR42" s="57"/>
      <c r="AS42" s="57"/>
      <c r="AT42" s="57"/>
      <c r="AU42" s="57"/>
      <c r="AV42" s="57"/>
      <c r="AW42" s="57"/>
      <c r="AX42" s="14"/>
      <c r="AY42" s="14"/>
      <c r="AZ42" s="14"/>
      <c r="BA42" s="14"/>
      <c r="BB42" s="14"/>
      <c r="BC42" s="14"/>
      <c r="BD42" s="14"/>
      <c r="BE42" s="14"/>
      <c r="BF42" s="14"/>
      <c r="BG42" s="14"/>
      <c r="BH42" s="14"/>
      <c r="BI42" s="14"/>
      <c r="BJ42" s="14"/>
      <c r="BK42" s="14"/>
      <c r="BL42" s="14"/>
      <c r="BM42" s="14"/>
      <c r="BN42" s="14"/>
      <c r="BO42" s="14"/>
    </row>
    <row r="43" spans="2:67" s="2" customFormat="1" ht="18" customHeight="1" thickBot="1" x14ac:dyDescent="0.6">
      <c r="B43" s="138"/>
      <c r="C43" s="123"/>
      <c r="D43" s="123"/>
      <c r="E43" s="123"/>
      <c r="F43" s="124"/>
      <c r="G43" s="128"/>
      <c r="H43" s="129"/>
      <c r="I43" s="129"/>
      <c r="J43" s="129"/>
      <c r="K43" s="130"/>
      <c r="L43" s="134"/>
      <c r="M43" s="135"/>
      <c r="N43" s="138"/>
      <c r="O43" s="123"/>
      <c r="P43" s="123"/>
      <c r="Q43" s="123"/>
      <c r="R43" s="124"/>
      <c r="S43" s="128"/>
      <c r="T43" s="129"/>
      <c r="U43" s="129"/>
      <c r="V43" s="129"/>
      <c r="W43" s="130"/>
      <c r="X43" s="134"/>
      <c r="Y43" s="135"/>
      <c r="Z43" s="138"/>
      <c r="AA43" s="123"/>
      <c r="AB43" s="123"/>
      <c r="AC43" s="123"/>
      <c r="AD43" s="124"/>
      <c r="AE43" s="128"/>
      <c r="AF43" s="129"/>
      <c r="AG43" s="129"/>
      <c r="AH43" s="129"/>
      <c r="AI43" s="130"/>
      <c r="AJ43" s="134"/>
      <c r="AK43" s="135"/>
      <c r="AL43" s="58"/>
      <c r="AM43" s="21"/>
      <c r="AN43" s="21"/>
      <c r="AO43" s="21"/>
      <c r="AP43" s="21"/>
      <c r="AQ43" s="21"/>
      <c r="AR43" s="21"/>
      <c r="AS43" s="21"/>
      <c r="AT43" s="21"/>
      <c r="AU43" s="21"/>
      <c r="AV43" s="21"/>
      <c r="AW43" s="21"/>
      <c r="AX43" s="14"/>
      <c r="AY43" s="14"/>
      <c r="AZ43" s="14"/>
      <c r="BA43" s="14"/>
      <c r="BB43" s="14"/>
      <c r="BC43" s="14"/>
      <c r="BD43" s="14"/>
      <c r="BE43" s="14"/>
      <c r="BF43" s="14"/>
      <c r="BG43" s="14"/>
      <c r="BH43" s="14"/>
      <c r="BI43" s="14"/>
      <c r="BJ43" s="14"/>
      <c r="BK43" s="14"/>
      <c r="BL43" s="14"/>
      <c r="BM43" s="14"/>
      <c r="BN43" s="14"/>
      <c r="BO43" s="14"/>
    </row>
    <row r="44" spans="2:67" s="2" customFormat="1" ht="18" customHeight="1" x14ac:dyDescent="0.55000000000000004">
      <c r="B44" s="138" t="s">
        <v>132</v>
      </c>
      <c r="C44" s="123"/>
      <c r="D44" s="123"/>
      <c r="E44" s="123"/>
      <c r="F44" s="124"/>
      <c r="G44" s="128"/>
      <c r="H44" s="129"/>
      <c r="I44" s="129"/>
      <c r="J44" s="129"/>
      <c r="K44" s="130"/>
      <c r="L44" s="134" t="s">
        <v>136</v>
      </c>
      <c r="M44" s="135"/>
      <c r="N44" s="138" t="s">
        <v>140</v>
      </c>
      <c r="O44" s="123"/>
      <c r="P44" s="123"/>
      <c r="Q44" s="123"/>
      <c r="R44" s="124"/>
      <c r="S44" s="128"/>
      <c r="T44" s="129"/>
      <c r="U44" s="129"/>
      <c r="V44" s="129"/>
      <c r="W44" s="130"/>
      <c r="X44" s="134" t="s">
        <v>136</v>
      </c>
      <c r="Y44" s="135"/>
      <c r="Z44" s="138" t="s">
        <v>132</v>
      </c>
      <c r="AA44" s="123"/>
      <c r="AB44" s="123"/>
      <c r="AC44" s="123"/>
      <c r="AD44" s="124"/>
      <c r="AE44" s="128"/>
      <c r="AF44" s="129"/>
      <c r="AG44" s="129"/>
      <c r="AH44" s="129"/>
      <c r="AI44" s="130"/>
      <c r="AJ44" s="134" t="s">
        <v>136</v>
      </c>
      <c r="AK44" s="135"/>
      <c r="AL44" s="14"/>
      <c r="AM44" s="14"/>
      <c r="AN44" s="14"/>
      <c r="AO44" s="14"/>
      <c r="AP44" s="14"/>
      <c r="AQ44" s="14"/>
      <c r="AR44" s="14"/>
      <c r="AS44" s="14"/>
      <c r="AT44" s="14"/>
      <c r="AU44" s="14"/>
      <c r="AV44" s="14"/>
      <c r="AW44" s="14"/>
      <c r="AX44" s="14"/>
      <c r="AY44" s="14"/>
      <c r="AZ44" s="14"/>
      <c r="BA44" s="14"/>
      <c r="BB44" s="302" t="s">
        <v>312</v>
      </c>
      <c r="BC44" s="303"/>
      <c r="BD44" s="303"/>
      <c r="BE44" s="303"/>
      <c r="BF44" s="303"/>
      <c r="BG44" s="303"/>
      <c r="BH44" s="303"/>
      <c r="BI44" s="276"/>
      <c r="BJ44" s="276"/>
      <c r="BK44" s="276"/>
      <c r="BL44" s="276"/>
      <c r="BM44" s="306"/>
      <c r="BN44" s="308" t="s">
        <v>313</v>
      </c>
      <c r="BO44" s="280"/>
    </row>
    <row r="45" spans="2:67" s="2" customFormat="1" ht="18" customHeight="1" thickBot="1" x14ac:dyDescent="0.6">
      <c r="B45" s="138"/>
      <c r="C45" s="123"/>
      <c r="D45" s="123"/>
      <c r="E45" s="123"/>
      <c r="F45" s="124"/>
      <c r="G45" s="128"/>
      <c r="H45" s="129"/>
      <c r="I45" s="129"/>
      <c r="J45" s="129"/>
      <c r="K45" s="130"/>
      <c r="L45" s="134"/>
      <c r="M45" s="135"/>
      <c r="N45" s="138"/>
      <c r="O45" s="123"/>
      <c r="P45" s="123"/>
      <c r="Q45" s="123"/>
      <c r="R45" s="124"/>
      <c r="S45" s="128"/>
      <c r="T45" s="129"/>
      <c r="U45" s="129"/>
      <c r="V45" s="129"/>
      <c r="W45" s="130"/>
      <c r="X45" s="134"/>
      <c r="Y45" s="135"/>
      <c r="Z45" s="125"/>
      <c r="AA45" s="126"/>
      <c r="AB45" s="126"/>
      <c r="AC45" s="126"/>
      <c r="AD45" s="127"/>
      <c r="AE45" s="131"/>
      <c r="AF45" s="132"/>
      <c r="AG45" s="132"/>
      <c r="AH45" s="132"/>
      <c r="AI45" s="133"/>
      <c r="AJ45" s="136"/>
      <c r="AK45" s="137"/>
      <c r="AL45" s="14"/>
      <c r="AM45" s="14"/>
      <c r="AN45" s="14"/>
      <c r="AO45" s="14"/>
      <c r="AP45" s="14"/>
      <c r="AQ45" s="14"/>
      <c r="AR45" s="14"/>
      <c r="AS45" s="14"/>
      <c r="AT45" s="14"/>
      <c r="AU45" s="14"/>
      <c r="AV45" s="14"/>
      <c r="AW45" s="14"/>
      <c r="AX45" s="14"/>
      <c r="AY45" s="14"/>
      <c r="AZ45" s="14"/>
      <c r="BA45" s="14"/>
      <c r="BB45" s="304"/>
      <c r="BC45" s="305"/>
      <c r="BD45" s="305"/>
      <c r="BE45" s="305"/>
      <c r="BF45" s="305"/>
      <c r="BG45" s="305"/>
      <c r="BH45" s="305"/>
      <c r="BI45" s="278"/>
      <c r="BJ45" s="278"/>
      <c r="BK45" s="278"/>
      <c r="BL45" s="278"/>
      <c r="BM45" s="307"/>
      <c r="BN45" s="309"/>
      <c r="BO45" s="284"/>
    </row>
    <row r="46" spans="2:67" s="2" customFormat="1" ht="18" customHeight="1" x14ac:dyDescent="0.55000000000000004">
      <c r="B46" s="138" t="s">
        <v>133</v>
      </c>
      <c r="C46" s="123"/>
      <c r="D46" s="123"/>
      <c r="E46" s="123"/>
      <c r="F46" s="124"/>
      <c r="G46" s="128"/>
      <c r="H46" s="129"/>
      <c r="I46" s="129"/>
      <c r="J46" s="129"/>
      <c r="K46" s="130"/>
      <c r="L46" s="134" t="s">
        <v>136</v>
      </c>
      <c r="M46" s="135"/>
      <c r="N46" s="138" t="s">
        <v>141</v>
      </c>
      <c r="O46" s="123"/>
      <c r="P46" s="123"/>
      <c r="Q46" s="123"/>
      <c r="R46" s="124"/>
      <c r="S46" s="128"/>
      <c r="T46" s="129"/>
      <c r="U46" s="129"/>
      <c r="V46" s="129"/>
      <c r="W46" s="130"/>
      <c r="X46" s="134" t="s">
        <v>136</v>
      </c>
      <c r="Y46" s="135"/>
      <c r="Z46" s="122" t="s">
        <v>190</v>
      </c>
      <c r="AA46" s="123"/>
      <c r="AB46" s="123"/>
      <c r="AC46" s="123"/>
      <c r="AD46" s="124"/>
      <c r="AE46" s="128"/>
      <c r="AF46" s="129"/>
      <c r="AG46" s="129"/>
      <c r="AH46" s="129"/>
      <c r="AI46" s="130"/>
      <c r="AJ46" s="134" t="s">
        <v>136</v>
      </c>
      <c r="AK46" s="135"/>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21"/>
      <c r="BO46" s="21"/>
    </row>
    <row r="47" spans="2:67" s="2" customFormat="1" ht="18" customHeight="1" thickBot="1" x14ac:dyDescent="0.6">
      <c r="B47" s="138"/>
      <c r="C47" s="123"/>
      <c r="D47" s="123"/>
      <c r="E47" s="123"/>
      <c r="F47" s="124"/>
      <c r="G47" s="128"/>
      <c r="H47" s="129"/>
      <c r="I47" s="129"/>
      <c r="J47" s="129"/>
      <c r="K47" s="130"/>
      <c r="L47" s="134"/>
      <c r="M47" s="135"/>
      <c r="N47" s="125"/>
      <c r="O47" s="126"/>
      <c r="P47" s="126"/>
      <c r="Q47" s="126"/>
      <c r="R47" s="127"/>
      <c r="S47" s="131"/>
      <c r="T47" s="132"/>
      <c r="U47" s="132"/>
      <c r="V47" s="132"/>
      <c r="W47" s="133"/>
      <c r="X47" s="136"/>
      <c r="Y47" s="137"/>
      <c r="Z47" s="125"/>
      <c r="AA47" s="126"/>
      <c r="AB47" s="126"/>
      <c r="AC47" s="126"/>
      <c r="AD47" s="127"/>
      <c r="AE47" s="131"/>
      <c r="AF47" s="132"/>
      <c r="AG47" s="132"/>
      <c r="AH47" s="132"/>
      <c r="AI47" s="133"/>
      <c r="AJ47" s="136"/>
      <c r="AK47" s="137"/>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row>
    <row r="48" spans="2:67" s="2" customFormat="1" ht="18" customHeight="1" x14ac:dyDescent="0.55000000000000004">
      <c r="B48" s="138" t="s">
        <v>134</v>
      </c>
      <c r="C48" s="123"/>
      <c r="D48" s="123"/>
      <c r="E48" s="123"/>
      <c r="F48" s="124"/>
      <c r="G48" s="128"/>
      <c r="H48" s="129"/>
      <c r="I48" s="129"/>
      <c r="J48" s="129"/>
      <c r="K48" s="130"/>
      <c r="L48" s="134" t="s">
        <v>136</v>
      </c>
      <c r="M48" s="135"/>
      <c r="N48" s="122" t="s">
        <v>190</v>
      </c>
      <c r="O48" s="123"/>
      <c r="P48" s="123"/>
      <c r="Q48" s="123"/>
      <c r="R48" s="124"/>
      <c r="S48" s="128"/>
      <c r="T48" s="129"/>
      <c r="U48" s="129"/>
      <c r="V48" s="129"/>
      <c r="W48" s="130"/>
      <c r="X48" s="134" t="s">
        <v>136</v>
      </c>
      <c r="Y48" s="135"/>
      <c r="Z48" s="239" t="s">
        <v>42</v>
      </c>
      <c r="AA48" s="183"/>
      <c r="AB48" s="183"/>
      <c r="AC48" s="183"/>
      <c r="AD48" s="184"/>
      <c r="AE48" s="328">
        <f>SUM(AE40:AI47)</f>
        <v>0</v>
      </c>
      <c r="AF48" s="101"/>
      <c r="AG48" s="101"/>
      <c r="AH48" s="101"/>
      <c r="AI48" s="102"/>
      <c r="AJ48" s="145" t="s">
        <v>136</v>
      </c>
      <c r="AK48" s="146"/>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row>
    <row r="49" spans="2:67" s="2" customFormat="1" ht="18" customHeight="1" thickBot="1" x14ac:dyDescent="0.6">
      <c r="B49" s="138"/>
      <c r="C49" s="123"/>
      <c r="D49" s="123"/>
      <c r="E49" s="123"/>
      <c r="F49" s="124"/>
      <c r="G49" s="128"/>
      <c r="H49" s="129"/>
      <c r="I49" s="129"/>
      <c r="J49" s="129"/>
      <c r="K49" s="130"/>
      <c r="L49" s="134"/>
      <c r="M49" s="135"/>
      <c r="N49" s="125"/>
      <c r="O49" s="126"/>
      <c r="P49" s="126"/>
      <c r="Q49" s="126"/>
      <c r="R49" s="127"/>
      <c r="S49" s="131"/>
      <c r="T49" s="132"/>
      <c r="U49" s="132"/>
      <c r="V49" s="132"/>
      <c r="W49" s="133"/>
      <c r="X49" s="136"/>
      <c r="Y49" s="137"/>
      <c r="Z49" s="240"/>
      <c r="AA49" s="186"/>
      <c r="AB49" s="186"/>
      <c r="AC49" s="186"/>
      <c r="AD49" s="187"/>
      <c r="AE49" s="329"/>
      <c r="AF49" s="104"/>
      <c r="AG49" s="104"/>
      <c r="AH49" s="104"/>
      <c r="AI49" s="105"/>
      <c r="AJ49" s="320"/>
      <c r="AK49" s="241"/>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row>
    <row r="50" spans="2:67" s="2" customFormat="1" ht="18" customHeight="1" x14ac:dyDescent="0.55000000000000004">
      <c r="B50" s="138" t="s">
        <v>135</v>
      </c>
      <c r="C50" s="123"/>
      <c r="D50" s="123"/>
      <c r="E50" s="123"/>
      <c r="F50" s="124"/>
      <c r="G50" s="128"/>
      <c r="H50" s="129"/>
      <c r="I50" s="129"/>
      <c r="J50" s="129"/>
      <c r="K50" s="130"/>
      <c r="L50" s="134" t="s">
        <v>136</v>
      </c>
      <c r="M50" s="135"/>
      <c r="N50" s="239" t="s">
        <v>42</v>
      </c>
      <c r="O50" s="183"/>
      <c r="P50" s="183"/>
      <c r="Q50" s="183"/>
      <c r="R50" s="184"/>
      <c r="S50" s="328">
        <f>SUM(S40:W49)</f>
        <v>0</v>
      </c>
      <c r="T50" s="101"/>
      <c r="U50" s="101"/>
      <c r="V50" s="101"/>
      <c r="W50" s="102"/>
      <c r="X50" s="145" t="s">
        <v>136</v>
      </c>
      <c r="Y50" s="146"/>
      <c r="Z50" s="35"/>
      <c r="AA50" s="35"/>
      <c r="AB50" s="35"/>
      <c r="AC50" s="35"/>
      <c r="AD50" s="35"/>
      <c r="AE50" s="35"/>
      <c r="AF50" s="35"/>
      <c r="AG50" s="35"/>
      <c r="AH50" s="35"/>
      <c r="AI50" s="35"/>
      <c r="AJ50" s="35"/>
      <c r="AK50" s="35"/>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row>
    <row r="51" spans="2:67" s="2" customFormat="1" ht="18" customHeight="1" thickBot="1" x14ac:dyDescent="0.6">
      <c r="B51" s="125"/>
      <c r="C51" s="126"/>
      <c r="D51" s="126"/>
      <c r="E51" s="126"/>
      <c r="F51" s="127"/>
      <c r="G51" s="131"/>
      <c r="H51" s="132"/>
      <c r="I51" s="132"/>
      <c r="J51" s="132"/>
      <c r="K51" s="133"/>
      <c r="L51" s="136"/>
      <c r="M51" s="137"/>
      <c r="N51" s="240"/>
      <c r="O51" s="186"/>
      <c r="P51" s="186"/>
      <c r="Q51" s="186"/>
      <c r="R51" s="187"/>
      <c r="S51" s="329"/>
      <c r="T51" s="104"/>
      <c r="U51" s="104"/>
      <c r="V51" s="104"/>
      <c r="W51" s="105"/>
      <c r="X51" s="320"/>
      <c r="Y51" s="241"/>
      <c r="Z51" s="35"/>
      <c r="AA51" s="35"/>
      <c r="AB51" s="35"/>
      <c r="AC51" s="35"/>
      <c r="AD51" s="35"/>
      <c r="AE51" s="35"/>
      <c r="AF51" s="35"/>
      <c r="AG51" s="35"/>
      <c r="AH51" s="35"/>
      <c r="AI51" s="35"/>
      <c r="AJ51" s="35"/>
      <c r="AK51" s="35"/>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row>
    <row r="52" spans="2:67" s="2" customFormat="1" ht="18" customHeight="1" x14ac:dyDescent="0.55000000000000004">
      <c r="B52" s="122" t="s">
        <v>190</v>
      </c>
      <c r="C52" s="123"/>
      <c r="D52" s="123"/>
      <c r="E52" s="123"/>
      <c r="F52" s="124"/>
      <c r="G52" s="128"/>
      <c r="H52" s="129"/>
      <c r="I52" s="129"/>
      <c r="J52" s="129"/>
      <c r="K52" s="130"/>
      <c r="L52" s="134" t="s">
        <v>136</v>
      </c>
      <c r="M52" s="135"/>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row>
    <row r="53" spans="2:67" s="2" customFormat="1" ht="18" customHeight="1" thickBot="1" x14ac:dyDescent="0.6">
      <c r="B53" s="125"/>
      <c r="C53" s="126"/>
      <c r="D53" s="126"/>
      <c r="E53" s="126"/>
      <c r="F53" s="127"/>
      <c r="G53" s="131"/>
      <c r="H53" s="132"/>
      <c r="I53" s="132"/>
      <c r="J53" s="132"/>
      <c r="K53" s="133"/>
      <c r="L53" s="136"/>
      <c r="M53" s="137"/>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row>
    <row r="54" spans="2:67" s="2" customFormat="1" ht="18" customHeight="1" x14ac:dyDescent="0.55000000000000004">
      <c r="B54" s="302" t="s">
        <v>146</v>
      </c>
      <c r="C54" s="303"/>
      <c r="D54" s="303"/>
      <c r="E54" s="303"/>
      <c r="F54" s="326"/>
      <c r="G54" s="328">
        <f>SUM(G40:K53)</f>
        <v>0</v>
      </c>
      <c r="H54" s="101"/>
      <c r="I54" s="101"/>
      <c r="J54" s="101"/>
      <c r="K54" s="102"/>
      <c r="L54" s="145" t="s">
        <v>136</v>
      </c>
      <c r="M54" s="146"/>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row>
    <row r="55" spans="2:67" s="2" customFormat="1" ht="18" customHeight="1" thickBot="1" x14ac:dyDescent="0.6">
      <c r="B55" s="304"/>
      <c r="C55" s="305"/>
      <c r="D55" s="305"/>
      <c r="E55" s="305"/>
      <c r="F55" s="327"/>
      <c r="G55" s="329"/>
      <c r="H55" s="104"/>
      <c r="I55" s="104"/>
      <c r="J55" s="104"/>
      <c r="K55" s="105"/>
      <c r="L55" s="320"/>
      <c r="M55" s="241"/>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row>
    <row r="56" spans="2:67" s="2" customFormat="1" ht="18" customHeight="1" x14ac:dyDescent="0.55000000000000004">
      <c r="N56" s="14"/>
      <c r="O56" s="14"/>
      <c r="P56" s="14"/>
      <c r="Q56" s="14"/>
      <c r="R56" s="14"/>
      <c r="S56" s="14"/>
      <c r="T56" s="14"/>
      <c r="U56" s="14"/>
      <c r="V56" s="14"/>
      <c r="W56" s="14"/>
      <c r="X56" s="14"/>
      <c r="Y56" s="14"/>
      <c r="Z56" s="14"/>
      <c r="AA56" s="14"/>
      <c r="AB56" s="14"/>
      <c r="AC56" s="14"/>
      <c r="AD56" s="14"/>
      <c r="AE56" s="14"/>
      <c r="AF56" s="14"/>
      <c r="AG56" s="14"/>
      <c r="AH56" s="14"/>
      <c r="AI56" s="14"/>
      <c r="AJ56" s="14"/>
      <c r="AK56" s="14"/>
    </row>
    <row r="57" spans="2:67" s="2" customFormat="1" ht="18" customHeight="1" x14ac:dyDescent="0.55000000000000004"/>
    <row r="58" spans="2:67" s="2" customFormat="1" ht="18" customHeight="1" x14ac:dyDescent="0.55000000000000004">
      <c r="B58" s="94" t="s">
        <v>20</v>
      </c>
      <c r="C58" s="94"/>
      <c r="D58" s="94"/>
      <c r="E58" s="94"/>
      <c r="F58" s="94"/>
      <c r="G58" s="94"/>
      <c r="H58" s="94"/>
    </row>
    <row r="59" spans="2:67" s="2" customFormat="1" ht="18" customHeight="1" x14ac:dyDescent="0.55000000000000004">
      <c r="B59" s="94"/>
      <c r="C59" s="94"/>
      <c r="D59" s="94"/>
      <c r="E59" s="94"/>
      <c r="F59" s="94"/>
      <c r="G59" s="94"/>
      <c r="H59" s="94"/>
    </row>
    <row r="60" spans="2:67" s="2" customFormat="1" ht="18" customHeight="1" thickBot="1" x14ac:dyDescent="0.6">
      <c r="B60" s="2" t="s">
        <v>22</v>
      </c>
      <c r="I60" s="8"/>
    </row>
    <row r="61" spans="2:67" s="2" customFormat="1" ht="18" customHeight="1" x14ac:dyDescent="0.55000000000000004">
      <c r="B61" s="3"/>
      <c r="C61" s="3"/>
      <c r="D61" s="239" t="s">
        <v>118</v>
      </c>
      <c r="E61" s="183"/>
      <c r="F61" s="183"/>
      <c r="G61" s="183"/>
      <c r="H61" s="183"/>
      <c r="I61" s="183"/>
      <c r="J61" s="183"/>
      <c r="K61" s="183"/>
      <c r="L61" s="183"/>
      <c r="M61" s="183"/>
      <c r="N61" s="183"/>
      <c r="O61" s="170" t="s">
        <v>119</v>
      </c>
      <c r="P61" s="183"/>
      <c r="Q61" s="183"/>
      <c r="R61" s="183"/>
      <c r="S61" s="183"/>
      <c r="T61" s="183"/>
      <c r="U61" s="183"/>
      <c r="V61" s="183"/>
      <c r="W61" s="183"/>
      <c r="X61" s="183"/>
      <c r="Y61" s="183"/>
      <c r="Z61" s="183"/>
      <c r="AA61" s="183"/>
      <c r="AB61" s="183"/>
      <c r="AC61" s="183"/>
      <c r="AD61" s="183"/>
      <c r="AE61" s="183"/>
      <c r="AF61" s="183"/>
      <c r="AG61" s="183"/>
      <c r="AH61" s="183" t="s">
        <v>120</v>
      </c>
      <c r="AI61" s="183"/>
      <c r="AJ61" s="183"/>
      <c r="AK61" s="183"/>
      <c r="AL61" s="183"/>
      <c r="AM61" s="183"/>
      <c r="AN61" s="183"/>
      <c r="AO61" s="170" t="s">
        <v>21</v>
      </c>
      <c r="AP61" s="183"/>
      <c r="AQ61" s="183"/>
      <c r="AR61" s="183"/>
      <c r="AS61" s="183"/>
      <c r="AT61" s="291" t="s">
        <v>311</v>
      </c>
      <c r="AU61" s="224"/>
      <c r="AV61" s="224"/>
      <c r="AW61" s="224"/>
      <c r="AX61" s="224"/>
      <c r="AY61" s="224"/>
      <c r="AZ61" s="224"/>
      <c r="BA61" s="224"/>
      <c r="BB61" s="224"/>
      <c r="BC61" s="224"/>
      <c r="BD61" s="224"/>
      <c r="BE61" s="224"/>
      <c r="BF61" s="224"/>
      <c r="BG61" s="292"/>
      <c r="BH61" s="3"/>
    </row>
    <row r="62" spans="2:67" s="2" customFormat="1" ht="18" customHeight="1" thickBot="1" x14ac:dyDescent="0.6">
      <c r="B62" s="3"/>
      <c r="C62" s="3"/>
      <c r="D62" s="240"/>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293"/>
      <c r="AU62" s="238"/>
      <c r="AV62" s="238"/>
      <c r="AW62" s="238"/>
      <c r="AX62" s="238"/>
      <c r="AY62" s="238"/>
      <c r="AZ62" s="238"/>
      <c r="BA62" s="238"/>
      <c r="BB62" s="238"/>
      <c r="BC62" s="238"/>
      <c r="BD62" s="238"/>
      <c r="BE62" s="238"/>
      <c r="BF62" s="238"/>
      <c r="BG62" s="294"/>
      <c r="BH62" s="3"/>
    </row>
    <row r="63" spans="2:67" s="2" customFormat="1" ht="18" customHeight="1" x14ac:dyDescent="0.55000000000000004">
      <c r="B63" s="242" t="s">
        <v>117</v>
      </c>
      <c r="C63" s="243"/>
      <c r="D63" s="143"/>
      <c r="E63" s="143"/>
      <c r="F63" s="143"/>
      <c r="G63" s="143"/>
      <c r="H63" s="143"/>
      <c r="I63" s="143"/>
      <c r="J63" s="143"/>
      <c r="K63" s="143"/>
      <c r="L63" s="143"/>
      <c r="M63" s="143"/>
      <c r="N63" s="143"/>
      <c r="O63" s="248"/>
      <c r="P63" s="248"/>
      <c r="Q63" s="248"/>
      <c r="R63" s="248"/>
      <c r="S63" s="248"/>
      <c r="T63" s="248"/>
      <c r="U63" s="248"/>
      <c r="V63" s="248"/>
      <c r="W63" s="248"/>
      <c r="X63" s="248"/>
      <c r="Y63" s="248"/>
      <c r="Z63" s="248"/>
      <c r="AA63" s="248"/>
      <c r="AB63" s="248"/>
      <c r="AC63" s="248"/>
      <c r="AD63" s="248"/>
      <c r="AE63" s="248"/>
      <c r="AF63" s="248"/>
      <c r="AG63" s="248"/>
      <c r="AH63" s="143"/>
      <c r="AI63" s="143"/>
      <c r="AJ63" s="143"/>
      <c r="AK63" s="143"/>
      <c r="AL63" s="143"/>
      <c r="AM63" s="143"/>
      <c r="AN63" s="143"/>
      <c r="AO63" s="276"/>
      <c r="AP63" s="276"/>
      <c r="AQ63" s="276"/>
      <c r="AR63" s="276"/>
      <c r="AS63" s="276"/>
      <c r="AT63" s="285"/>
      <c r="AU63" s="286"/>
      <c r="AV63" s="286"/>
      <c r="AW63" s="286"/>
      <c r="AX63" s="286"/>
      <c r="AY63" s="286"/>
      <c r="AZ63" s="286"/>
      <c r="BA63" s="286"/>
      <c r="BB63" s="286"/>
      <c r="BC63" s="286"/>
      <c r="BD63" s="286"/>
      <c r="BE63" s="287"/>
      <c r="BF63" s="279" t="s">
        <v>23</v>
      </c>
      <c r="BG63" s="280"/>
      <c r="BH63" s="3"/>
    </row>
    <row r="64" spans="2:67" s="2" customFormat="1" ht="18" customHeight="1" x14ac:dyDescent="0.55000000000000004">
      <c r="B64" s="244"/>
      <c r="C64" s="245"/>
      <c r="D64" s="129"/>
      <c r="E64" s="129"/>
      <c r="F64" s="129"/>
      <c r="G64" s="129"/>
      <c r="H64" s="129"/>
      <c r="I64" s="129"/>
      <c r="J64" s="129"/>
      <c r="K64" s="129"/>
      <c r="L64" s="129"/>
      <c r="M64" s="129"/>
      <c r="N64" s="129"/>
      <c r="O64" s="249"/>
      <c r="P64" s="249"/>
      <c r="Q64" s="249"/>
      <c r="R64" s="249"/>
      <c r="S64" s="249"/>
      <c r="T64" s="249"/>
      <c r="U64" s="249"/>
      <c r="V64" s="249"/>
      <c r="W64" s="249"/>
      <c r="X64" s="249"/>
      <c r="Y64" s="249"/>
      <c r="Z64" s="249"/>
      <c r="AA64" s="249"/>
      <c r="AB64" s="249"/>
      <c r="AC64" s="249"/>
      <c r="AD64" s="249"/>
      <c r="AE64" s="249"/>
      <c r="AF64" s="249"/>
      <c r="AG64" s="249"/>
      <c r="AH64" s="129"/>
      <c r="AI64" s="129"/>
      <c r="AJ64" s="129"/>
      <c r="AK64" s="129"/>
      <c r="AL64" s="129"/>
      <c r="AM64" s="129"/>
      <c r="AN64" s="129"/>
      <c r="AO64" s="277"/>
      <c r="AP64" s="277"/>
      <c r="AQ64" s="277"/>
      <c r="AR64" s="277"/>
      <c r="AS64" s="277"/>
      <c r="AT64" s="288"/>
      <c r="AU64" s="289"/>
      <c r="AV64" s="289"/>
      <c r="AW64" s="289"/>
      <c r="AX64" s="289"/>
      <c r="AY64" s="289"/>
      <c r="AZ64" s="289"/>
      <c r="BA64" s="289"/>
      <c r="BB64" s="289"/>
      <c r="BC64" s="289"/>
      <c r="BD64" s="289"/>
      <c r="BE64" s="290"/>
      <c r="BF64" s="281"/>
      <c r="BG64" s="282"/>
      <c r="BH64" s="3"/>
    </row>
    <row r="65" spans="2:71" s="2" customFormat="1" ht="18" customHeight="1" thickBot="1" x14ac:dyDescent="0.6">
      <c r="B65" s="246"/>
      <c r="C65" s="247"/>
      <c r="D65" s="201"/>
      <c r="E65" s="201"/>
      <c r="F65" s="201"/>
      <c r="G65" s="201"/>
      <c r="H65" s="201"/>
      <c r="I65" s="201"/>
      <c r="J65" s="201"/>
      <c r="K65" s="201"/>
      <c r="L65" s="201"/>
      <c r="M65" s="201"/>
      <c r="N65" s="201"/>
      <c r="O65" s="250"/>
      <c r="P65" s="250"/>
      <c r="Q65" s="250"/>
      <c r="R65" s="250"/>
      <c r="S65" s="250"/>
      <c r="T65" s="250"/>
      <c r="U65" s="250"/>
      <c r="V65" s="250"/>
      <c r="W65" s="250"/>
      <c r="X65" s="250"/>
      <c r="Y65" s="250"/>
      <c r="Z65" s="250"/>
      <c r="AA65" s="250"/>
      <c r="AB65" s="250"/>
      <c r="AC65" s="250"/>
      <c r="AD65" s="250"/>
      <c r="AE65" s="250"/>
      <c r="AF65" s="250"/>
      <c r="AG65" s="250"/>
      <c r="AH65" s="201"/>
      <c r="AI65" s="201"/>
      <c r="AJ65" s="201"/>
      <c r="AK65" s="201"/>
      <c r="AL65" s="201"/>
      <c r="AM65" s="201"/>
      <c r="AN65" s="201"/>
      <c r="AO65" s="278"/>
      <c r="AP65" s="278"/>
      <c r="AQ65" s="278"/>
      <c r="AR65" s="278"/>
      <c r="AS65" s="278"/>
      <c r="AT65" s="288"/>
      <c r="AU65" s="289"/>
      <c r="AV65" s="289"/>
      <c r="AW65" s="289"/>
      <c r="AX65" s="289"/>
      <c r="AY65" s="289"/>
      <c r="AZ65" s="289"/>
      <c r="BA65" s="289"/>
      <c r="BB65" s="289"/>
      <c r="BC65" s="289"/>
      <c r="BD65" s="289"/>
      <c r="BE65" s="290"/>
      <c r="BF65" s="283"/>
      <c r="BG65" s="284"/>
      <c r="BH65" s="3"/>
    </row>
    <row r="66" spans="2:71" s="2" customFormat="1" ht="18" customHeight="1" x14ac:dyDescent="0.55000000000000004">
      <c r="B66" s="242" t="s">
        <v>125</v>
      </c>
      <c r="C66" s="243"/>
      <c r="D66" s="143"/>
      <c r="E66" s="143"/>
      <c r="F66" s="143"/>
      <c r="G66" s="143"/>
      <c r="H66" s="143"/>
      <c r="I66" s="143"/>
      <c r="J66" s="143"/>
      <c r="K66" s="143"/>
      <c r="L66" s="143"/>
      <c r="M66" s="143"/>
      <c r="N66" s="143"/>
      <c r="O66" s="248"/>
      <c r="P66" s="248"/>
      <c r="Q66" s="248"/>
      <c r="R66" s="248"/>
      <c r="S66" s="248"/>
      <c r="T66" s="248"/>
      <c r="U66" s="248"/>
      <c r="V66" s="248"/>
      <c r="W66" s="248"/>
      <c r="X66" s="248"/>
      <c r="Y66" s="248"/>
      <c r="Z66" s="248"/>
      <c r="AA66" s="248"/>
      <c r="AB66" s="248"/>
      <c r="AC66" s="248"/>
      <c r="AD66" s="248"/>
      <c r="AE66" s="248"/>
      <c r="AF66" s="248"/>
      <c r="AG66" s="248"/>
      <c r="AH66" s="143"/>
      <c r="AI66" s="143"/>
      <c r="AJ66" s="143"/>
      <c r="AK66" s="143"/>
      <c r="AL66" s="143"/>
      <c r="AM66" s="143"/>
      <c r="AN66" s="143"/>
      <c r="AO66" s="276"/>
      <c r="AP66" s="276"/>
      <c r="AQ66" s="276"/>
      <c r="AR66" s="276"/>
      <c r="AS66" s="276"/>
      <c r="AT66" s="285"/>
      <c r="AU66" s="286"/>
      <c r="AV66" s="286"/>
      <c r="AW66" s="286"/>
      <c r="AX66" s="286"/>
      <c r="AY66" s="286"/>
      <c r="AZ66" s="286"/>
      <c r="BA66" s="286"/>
      <c r="BB66" s="286"/>
      <c r="BC66" s="286"/>
      <c r="BD66" s="286"/>
      <c r="BE66" s="287"/>
      <c r="BF66" s="279" t="s">
        <v>23</v>
      </c>
      <c r="BG66" s="280"/>
      <c r="BH66" s="3"/>
    </row>
    <row r="67" spans="2:71" s="2" customFormat="1" ht="18" customHeight="1" x14ac:dyDescent="0.55000000000000004">
      <c r="B67" s="244"/>
      <c r="C67" s="245"/>
      <c r="D67" s="129"/>
      <c r="E67" s="129"/>
      <c r="F67" s="129"/>
      <c r="G67" s="129"/>
      <c r="H67" s="129"/>
      <c r="I67" s="129"/>
      <c r="J67" s="129"/>
      <c r="K67" s="129"/>
      <c r="L67" s="129"/>
      <c r="M67" s="129"/>
      <c r="N67" s="129"/>
      <c r="O67" s="249"/>
      <c r="P67" s="249"/>
      <c r="Q67" s="249"/>
      <c r="R67" s="249"/>
      <c r="S67" s="249"/>
      <c r="T67" s="249"/>
      <c r="U67" s="249"/>
      <c r="V67" s="249"/>
      <c r="W67" s="249"/>
      <c r="X67" s="249"/>
      <c r="Y67" s="249"/>
      <c r="Z67" s="249"/>
      <c r="AA67" s="249"/>
      <c r="AB67" s="249"/>
      <c r="AC67" s="249"/>
      <c r="AD67" s="249"/>
      <c r="AE67" s="249"/>
      <c r="AF67" s="249"/>
      <c r="AG67" s="249"/>
      <c r="AH67" s="129"/>
      <c r="AI67" s="129"/>
      <c r="AJ67" s="129"/>
      <c r="AK67" s="129"/>
      <c r="AL67" s="129"/>
      <c r="AM67" s="129"/>
      <c r="AN67" s="129"/>
      <c r="AO67" s="277"/>
      <c r="AP67" s="277"/>
      <c r="AQ67" s="277"/>
      <c r="AR67" s="277"/>
      <c r="AS67" s="277"/>
      <c r="AT67" s="288"/>
      <c r="AU67" s="289"/>
      <c r="AV67" s="289"/>
      <c r="AW67" s="289"/>
      <c r="AX67" s="289"/>
      <c r="AY67" s="289"/>
      <c r="AZ67" s="289"/>
      <c r="BA67" s="289"/>
      <c r="BB67" s="289"/>
      <c r="BC67" s="289"/>
      <c r="BD67" s="289"/>
      <c r="BE67" s="290"/>
      <c r="BF67" s="281"/>
      <c r="BG67" s="282"/>
      <c r="BH67" s="3"/>
    </row>
    <row r="68" spans="2:71" s="2" customFormat="1" ht="18" customHeight="1" thickBot="1" x14ac:dyDescent="0.6">
      <c r="B68" s="246"/>
      <c r="C68" s="247"/>
      <c r="D68" s="201"/>
      <c r="E68" s="201"/>
      <c r="F68" s="201"/>
      <c r="G68" s="201"/>
      <c r="H68" s="201"/>
      <c r="I68" s="201"/>
      <c r="J68" s="201"/>
      <c r="K68" s="201"/>
      <c r="L68" s="201"/>
      <c r="M68" s="201"/>
      <c r="N68" s="201"/>
      <c r="O68" s="250"/>
      <c r="P68" s="250"/>
      <c r="Q68" s="250"/>
      <c r="R68" s="250"/>
      <c r="S68" s="250"/>
      <c r="T68" s="250"/>
      <c r="U68" s="250"/>
      <c r="V68" s="250"/>
      <c r="W68" s="250"/>
      <c r="X68" s="250"/>
      <c r="Y68" s="250"/>
      <c r="Z68" s="250"/>
      <c r="AA68" s="250"/>
      <c r="AB68" s="250"/>
      <c r="AC68" s="250"/>
      <c r="AD68" s="250"/>
      <c r="AE68" s="250"/>
      <c r="AF68" s="250"/>
      <c r="AG68" s="250"/>
      <c r="AH68" s="201"/>
      <c r="AI68" s="201"/>
      <c r="AJ68" s="201"/>
      <c r="AK68" s="201"/>
      <c r="AL68" s="201"/>
      <c r="AM68" s="201"/>
      <c r="AN68" s="201"/>
      <c r="AO68" s="278"/>
      <c r="AP68" s="278"/>
      <c r="AQ68" s="278"/>
      <c r="AR68" s="278"/>
      <c r="AS68" s="278"/>
      <c r="AT68" s="288"/>
      <c r="AU68" s="289"/>
      <c r="AV68" s="289"/>
      <c r="AW68" s="289"/>
      <c r="AX68" s="289"/>
      <c r="AY68" s="289"/>
      <c r="AZ68" s="289"/>
      <c r="BA68" s="289"/>
      <c r="BB68" s="289"/>
      <c r="BC68" s="289"/>
      <c r="BD68" s="289"/>
      <c r="BE68" s="290"/>
      <c r="BF68" s="283"/>
      <c r="BG68" s="284"/>
      <c r="BH68" s="3"/>
    </row>
    <row r="69" spans="2:71" s="2" customFormat="1" ht="18" customHeight="1" x14ac:dyDescent="0.55000000000000004">
      <c r="B69" s="242" t="s">
        <v>126</v>
      </c>
      <c r="C69" s="243"/>
      <c r="D69" s="143"/>
      <c r="E69" s="143"/>
      <c r="F69" s="143"/>
      <c r="G69" s="143"/>
      <c r="H69" s="143"/>
      <c r="I69" s="143"/>
      <c r="J69" s="143"/>
      <c r="K69" s="143"/>
      <c r="L69" s="143"/>
      <c r="M69" s="143"/>
      <c r="N69" s="143"/>
      <c r="O69" s="248"/>
      <c r="P69" s="248"/>
      <c r="Q69" s="248"/>
      <c r="R69" s="248"/>
      <c r="S69" s="248"/>
      <c r="T69" s="248"/>
      <c r="U69" s="248"/>
      <c r="V69" s="248"/>
      <c r="W69" s="248"/>
      <c r="X69" s="248"/>
      <c r="Y69" s="248"/>
      <c r="Z69" s="248"/>
      <c r="AA69" s="248"/>
      <c r="AB69" s="248"/>
      <c r="AC69" s="248"/>
      <c r="AD69" s="248"/>
      <c r="AE69" s="248"/>
      <c r="AF69" s="248"/>
      <c r="AG69" s="248"/>
      <c r="AH69" s="143"/>
      <c r="AI69" s="143"/>
      <c r="AJ69" s="143"/>
      <c r="AK69" s="143"/>
      <c r="AL69" s="143"/>
      <c r="AM69" s="143"/>
      <c r="AN69" s="143"/>
      <c r="AO69" s="276"/>
      <c r="AP69" s="276"/>
      <c r="AQ69" s="276"/>
      <c r="AR69" s="276"/>
      <c r="AS69" s="276"/>
      <c r="AT69" s="285"/>
      <c r="AU69" s="286"/>
      <c r="AV69" s="286"/>
      <c r="AW69" s="286"/>
      <c r="AX69" s="286"/>
      <c r="AY69" s="286"/>
      <c r="AZ69" s="286"/>
      <c r="BA69" s="286"/>
      <c r="BB69" s="286"/>
      <c r="BC69" s="286"/>
      <c r="BD69" s="286"/>
      <c r="BE69" s="287"/>
      <c r="BF69" s="279" t="s">
        <v>23</v>
      </c>
      <c r="BG69" s="280"/>
      <c r="BH69" s="3"/>
    </row>
    <row r="70" spans="2:71" s="2" customFormat="1" ht="18" customHeight="1" x14ac:dyDescent="0.55000000000000004">
      <c r="B70" s="244"/>
      <c r="C70" s="245"/>
      <c r="D70" s="129"/>
      <c r="E70" s="129"/>
      <c r="F70" s="129"/>
      <c r="G70" s="129"/>
      <c r="H70" s="129"/>
      <c r="I70" s="129"/>
      <c r="J70" s="129"/>
      <c r="K70" s="129"/>
      <c r="L70" s="129"/>
      <c r="M70" s="129"/>
      <c r="N70" s="129"/>
      <c r="O70" s="249"/>
      <c r="P70" s="249"/>
      <c r="Q70" s="249"/>
      <c r="R70" s="249"/>
      <c r="S70" s="249"/>
      <c r="T70" s="249"/>
      <c r="U70" s="249"/>
      <c r="V70" s="249"/>
      <c r="W70" s="249"/>
      <c r="X70" s="249"/>
      <c r="Y70" s="249"/>
      <c r="Z70" s="249"/>
      <c r="AA70" s="249"/>
      <c r="AB70" s="249"/>
      <c r="AC70" s="249"/>
      <c r="AD70" s="249"/>
      <c r="AE70" s="249"/>
      <c r="AF70" s="249"/>
      <c r="AG70" s="249"/>
      <c r="AH70" s="129"/>
      <c r="AI70" s="129"/>
      <c r="AJ70" s="129"/>
      <c r="AK70" s="129"/>
      <c r="AL70" s="129"/>
      <c r="AM70" s="129"/>
      <c r="AN70" s="129"/>
      <c r="AO70" s="277"/>
      <c r="AP70" s="277"/>
      <c r="AQ70" s="277"/>
      <c r="AR70" s="277"/>
      <c r="AS70" s="277"/>
      <c r="AT70" s="288"/>
      <c r="AU70" s="289"/>
      <c r="AV70" s="289"/>
      <c r="AW70" s="289"/>
      <c r="AX70" s="289"/>
      <c r="AY70" s="289"/>
      <c r="AZ70" s="289"/>
      <c r="BA70" s="289"/>
      <c r="BB70" s="289"/>
      <c r="BC70" s="289"/>
      <c r="BD70" s="289"/>
      <c r="BE70" s="290"/>
      <c r="BF70" s="281"/>
      <c r="BG70" s="282"/>
      <c r="BH70" s="3"/>
    </row>
    <row r="71" spans="2:71" s="2" customFormat="1" ht="18" customHeight="1" thickBot="1" x14ac:dyDescent="0.6">
      <c r="B71" s="246"/>
      <c r="C71" s="247"/>
      <c r="D71" s="201"/>
      <c r="E71" s="201"/>
      <c r="F71" s="201"/>
      <c r="G71" s="201"/>
      <c r="H71" s="201"/>
      <c r="I71" s="201"/>
      <c r="J71" s="201"/>
      <c r="K71" s="201"/>
      <c r="L71" s="201"/>
      <c r="M71" s="201"/>
      <c r="N71" s="201"/>
      <c r="O71" s="250"/>
      <c r="P71" s="250"/>
      <c r="Q71" s="250"/>
      <c r="R71" s="250"/>
      <c r="S71" s="250"/>
      <c r="T71" s="250"/>
      <c r="U71" s="250"/>
      <c r="V71" s="250"/>
      <c r="W71" s="250"/>
      <c r="X71" s="250"/>
      <c r="Y71" s="250"/>
      <c r="Z71" s="250"/>
      <c r="AA71" s="250"/>
      <c r="AB71" s="250"/>
      <c r="AC71" s="250"/>
      <c r="AD71" s="250"/>
      <c r="AE71" s="250"/>
      <c r="AF71" s="250"/>
      <c r="AG71" s="250"/>
      <c r="AH71" s="201"/>
      <c r="AI71" s="201"/>
      <c r="AJ71" s="201"/>
      <c r="AK71" s="201"/>
      <c r="AL71" s="201"/>
      <c r="AM71" s="201"/>
      <c r="AN71" s="201"/>
      <c r="AO71" s="278"/>
      <c r="AP71" s="278"/>
      <c r="AQ71" s="278"/>
      <c r="AR71" s="278"/>
      <c r="AS71" s="278"/>
      <c r="AT71" s="288"/>
      <c r="AU71" s="289"/>
      <c r="AV71" s="289"/>
      <c r="AW71" s="289"/>
      <c r="AX71" s="289"/>
      <c r="AY71" s="289"/>
      <c r="AZ71" s="289"/>
      <c r="BA71" s="289"/>
      <c r="BB71" s="289"/>
      <c r="BC71" s="289"/>
      <c r="BD71" s="289"/>
      <c r="BE71" s="290"/>
      <c r="BF71" s="283"/>
      <c r="BG71" s="284"/>
      <c r="BH71" s="3"/>
    </row>
    <row r="72" spans="2:71" s="2" customFormat="1" ht="18" customHeight="1" x14ac:dyDescent="0.55000000000000004">
      <c r="B72" s="242" t="s">
        <v>127</v>
      </c>
      <c r="C72" s="243"/>
      <c r="D72" s="143"/>
      <c r="E72" s="143"/>
      <c r="F72" s="143"/>
      <c r="G72" s="143"/>
      <c r="H72" s="143"/>
      <c r="I72" s="143"/>
      <c r="J72" s="143"/>
      <c r="K72" s="143"/>
      <c r="L72" s="143"/>
      <c r="M72" s="143"/>
      <c r="N72" s="143"/>
      <c r="O72" s="248"/>
      <c r="P72" s="248"/>
      <c r="Q72" s="248"/>
      <c r="R72" s="248"/>
      <c r="S72" s="248"/>
      <c r="T72" s="248"/>
      <c r="U72" s="248"/>
      <c r="V72" s="248"/>
      <c r="W72" s="248"/>
      <c r="X72" s="248"/>
      <c r="Y72" s="248"/>
      <c r="Z72" s="248"/>
      <c r="AA72" s="248"/>
      <c r="AB72" s="248"/>
      <c r="AC72" s="248"/>
      <c r="AD72" s="248"/>
      <c r="AE72" s="248"/>
      <c r="AF72" s="248"/>
      <c r="AG72" s="248"/>
      <c r="AH72" s="143"/>
      <c r="AI72" s="143"/>
      <c r="AJ72" s="143"/>
      <c r="AK72" s="143"/>
      <c r="AL72" s="143"/>
      <c r="AM72" s="143"/>
      <c r="AN72" s="143"/>
      <c r="AO72" s="276"/>
      <c r="AP72" s="276"/>
      <c r="AQ72" s="276"/>
      <c r="AR72" s="276"/>
      <c r="AS72" s="276"/>
      <c r="AT72" s="285"/>
      <c r="AU72" s="286"/>
      <c r="AV72" s="286"/>
      <c r="AW72" s="286"/>
      <c r="AX72" s="286"/>
      <c r="AY72" s="286"/>
      <c r="AZ72" s="286"/>
      <c r="BA72" s="286"/>
      <c r="BB72" s="286"/>
      <c r="BC72" s="286"/>
      <c r="BD72" s="286"/>
      <c r="BE72" s="287"/>
      <c r="BF72" s="279" t="s">
        <v>23</v>
      </c>
      <c r="BG72" s="280"/>
      <c r="BH72" s="3"/>
    </row>
    <row r="73" spans="2:71" s="2" customFormat="1" ht="18" customHeight="1" x14ac:dyDescent="0.55000000000000004">
      <c r="B73" s="244"/>
      <c r="C73" s="245"/>
      <c r="D73" s="129"/>
      <c r="E73" s="129"/>
      <c r="F73" s="129"/>
      <c r="G73" s="129"/>
      <c r="H73" s="129"/>
      <c r="I73" s="129"/>
      <c r="J73" s="129"/>
      <c r="K73" s="129"/>
      <c r="L73" s="129"/>
      <c r="M73" s="129"/>
      <c r="N73" s="129"/>
      <c r="O73" s="249"/>
      <c r="P73" s="249"/>
      <c r="Q73" s="249"/>
      <c r="R73" s="249"/>
      <c r="S73" s="249"/>
      <c r="T73" s="249"/>
      <c r="U73" s="249"/>
      <c r="V73" s="249"/>
      <c r="W73" s="249"/>
      <c r="X73" s="249"/>
      <c r="Y73" s="249"/>
      <c r="Z73" s="249"/>
      <c r="AA73" s="249"/>
      <c r="AB73" s="249"/>
      <c r="AC73" s="249"/>
      <c r="AD73" s="249"/>
      <c r="AE73" s="249"/>
      <c r="AF73" s="249"/>
      <c r="AG73" s="249"/>
      <c r="AH73" s="129"/>
      <c r="AI73" s="129"/>
      <c r="AJ73" s="129"/>
      <c r="AK73" s="129"/>
      <c r="AL73" s="129"/>
      <c r="AM73" s="129"/>
      <c r="AN73" s="129"/>
      <c r="AO73" s="277"/>
      <c r="AP73" s="277"/>
      <c r="AQ73" s="277"/>
      <c r="AR73" s="277"/>
      <c r="AS73" s="277"/>
      <c r="AT73" s="288"/>
      <c r="AU73" s="289"/>
      <c r="AV73" s="289"/>
      <c r="AW73" s="289"/>
      <c r="AX73" s="289"/>
      <c r="AY73" s="289"/>
      <c r="AZ73" s="289"/>
      <c r="BA73" s="289"/>
      <c r="BB73" s="289"/>
      <c r="BC73" s="289"/>
      <c r="BD73" s="289"/>
      <c r="BE73" s="290"/>
      <c r="BF73" s="281"/>
      <c r="BG73" s="282"/>
      <c r="BH73" s="3"/>
    </row>
    <row r="74" spans="2:71" s="2" customFormat="1" ht="18" customHeight="1" thickBot="1" x14ac:dyDescent="0.6">
      <c r="B74" s="246"/>
      <c r="C74" s="247"/>
      <c r="D74" s="201"/>
      <c r="E74" s="201"/>
      <c r="F74" s="201"/>
      <c r="G74" s="201"/>
      <c r="H74" s="201"/>
      <c r="I74" s="201"/>
      <c r="J74" s="201"/>
      <c r="K74" s="201"/>
      <c r="L74" s="201"/>
      <c r="M74" s="201"/>
      <c r="N74" s="201"/>
      <c r="O74" s="250"/>
      <c r="P74" s="250"/>
      <c r="Q74" s="250"/>
      <c r="R74" s="250"/>
      <c r="S74" s="250"/>
      <c r="T74" s="250"/>
      <c r="U74" s="250"/>
      <c r="V74" s="250"/>
      <c r="W74" s="250"/>
      <c r="X74" s="250"/>
      <c r="Y74" s="250"/>
      <c r="Z74" s="250"/>
      <c r="AA74" s="250"/>
      <c r="AB74" s="250"/>
      <c r="AC74" s="250"/>
      <c r="AD74" s="250"/>
      <c r="AE74" s="250"/>
      <c r="AF74" s="250"/>
      <c r="AG74" s="250"/>
      <c r="AH74" s="201"/>
      <c r="AI74" s="201"/>
      <c r="AJ74" s="201"/>
      <c r="AK74" s="201"/>
      <c r="AL74" s="201"/>
      <c r="AM74" s="201"/>
      <c r="AN74" s="201"/>
      <c r="AO74" s="278"/>
      <c r="AP74" s="278"/>
      <c r="AQ74" s="278"/>
      <c r="AR74" s="278"/>
      <c r="AS74" s="278"/>
      <c r="AT74" s="288"/>
      <c r="AU74" s="289"/>
      <c r="AV74" s="289"/>
      <c r="AW74" s="289"/>
      <c r="AX74" s="289"/>
      <c r="AY74" s="289"/>
      <c r="AZ74" s="289"/>
      <c r="BA74" s="289"/>
      <c r="BB74" s="289"/>
      <c r="BC74" s="289"/>
      <c r="BD74" s="289"/>
      <c r="BE74" s="290"/>
      <c r="BF74" s="283"/>
      <c r="BG74" s="284"/>
      <c r="BH74" s="3"/>
    </row>
    <row r="75" spans="2:71" s="2" customFormat="1" ht="18" customHeight="1" x14ac:dyDescent="0.55000000000000004">
      <c r="B75" s="242" t="s">
        <v>128</v>
      </c>
      <c r="C75" s="243"/>
      <c r="D75" s="143"/>
      <c r="E75" s="143"/>
      <c r="F75" s="143"/>
      <c r="G75" s="143"/>
      <c r="H75" s="143"/>
      <c r="I75" s="143"/>
      <c r="J75" s="143"/>
      <c r="K75" s="143"/>
      <c r="L75" s="143"/>
      <c r="M75" s="143"/>
      <c r="N75" s="143"/>
      <c r="O75" s="248"/>
      <c r="P75" s="248"/>
      <c r="Q75" s="248"/>
      <c r="R75" s="248"/>
      <c r="S75" s="248"/>
      <c r="T75" s="248"/>
      <c r="U75" s="248"/>
      <c r="V75" s="248"/>
      <c r="W75" s="248"/>
      <c r="X75" s="248"/>
      <c r="Y75" s="248"/>
      <c r="Z75" s="248"/>
      <c r="AA75" s="248"/>
      <c r="AB75" s="248"/>
      <c r="AC75" s="248"/>
      <c r="AD75" s="248"/>
      <c r="AE75" s="248"/>
      <c r="AF75" s="248"/>
      <c r="AG75" s="248"/>
      <c r="AH75" s="143"/>
      <c r="AI75" s="143"/>
      <c r="AJ75" s="143"/>
      <c r="AK75" s="143"/>
      <c r="AL75" s="143"/>
      <c r="AM75" s="143"/>
      <c r="AN75" s="143"/>
      <c r="AO75" s="276"/>
      <c r="AP75" s="276"/>
      <c r="AQ75" s="276"/>
      <c r="AR75" s="276"/>
      <c r="AS75" s="276"/>
      <c r="AT75" s="285"/>
      <c r="AU75" s="286"/>
      <c r="AV75" s="286"/>
      <c r="AW75" s="286"/>
      <c r="AX75" s="286"/>
      <c r="AY75" s="286"/>
      <c r="AZ75" s="286"/>
      <c r="BA75" s="286"/>
      <c r="BB75" s="286"/>
      <c r="BC75" s="286"/>
      <c r="BD75" s="286"/>
      <c r="BE75" s="287"/>
      <c r="BF75" s="279" t="s">
        <v>23</v>
      </c>
      <c r="BG75" s="280"/>
      <c r="BH75" s="3"/>
    </row>
    <row r="76" spans="2:71" s="2" customFormat="1" ht="18" customHeight="1" x14ac:dyDescent="0.55000000000000004">
      <c r="B76" s="244"/>
      <c r="C76" s="245"/>
      <c r="D76" s="129"/>
      <c r="E76" s="129"/>
      <c r="F76" s="129"/>
      <c r="G76" s="129"/>
      <c r="H76" s="129"/>
      <c r="I76" s="129"/>
      <c r="J76" s="129"/>
      <c r="K76" s="129"/>
      <c r="L76" s="129"/>
      <c r="M76" s="129"/>
      <c r="N76" s="129"/>
      <c r="O76" s="249"/>
      <c r="P76" s="249"/>
      <c r="Q76" s="249"/>
      <c r="R76" s="249"/>
      <c r="S76" s="249"/>
      <c r="T76" s="249"/>
      <c r="U76" s="249"/>
      <c r="V76" s="249"/>
      <c r="W76" s="249"/>
      <c r="X76" s="249"/>
      <c r="Y76" s="249"/>
      <c r="Z76" s="249"/>
      <c r="AA76" s="249"/>
      <c r="AB76" s="249"/>
      <c r="AC76" s="249"/>
      <c r="AD76" s="249"/>
      <c r="AE76" s="249"/>
      <c r="AF76" s="249"/>
      <c r="AG76" s="249"/>
      <c r="AH76" s="129"/>
      <c r="AI76" s="129"/>
      <c r="AJ76" s="129"/>
      <c r="AK76" s="129"/>
      <c r="AL76" s="129"/>
      <c r="AM76" s="129"/>
      <c r="AN76" s="129"/>
      <c r="AO76" s="277"/>
      <c r="AP76" s="277"/>
      <c r="AQ76" s="277"/>
      <c r="AR76" s="277"/>
      <c r="AS76" s="277"/>
      <c r="AT76" s="288"/>
      <c r="AU76" s="289"/>
      <c r="AV76" s="289"/>
      <c r="AW76" s="289"/>
      <c r="AX76" s="289"/>
      <c r="AY76" s="289"/>
      <c r="AZ76" s="289"/>
      <c r="BA76" s="289"/>
      <c r="BB76" s="289"/>
      <c r="BC76" s="289"/>
      <c r="BD76" s="289"/>
      <c r="BE76" s="290"/>
      <c r="BF76" s="281"/>
      <c r="BG76" s="282"/>
      <c r="BH76" s="3"/>
    </row>
    <row r="77" spans="2:71" s="2" customFormat="1" ht="18" customHeight="1" thickBot="1" x14ac:dyDescent="0.6">
      <c r="B77" s="246"/>
      <c r="C77" s="247"/>
      <c r="D77" s="201"/>
      <c r="E77" s="201"/>
      <c r="F77" s="201"/>
      <c r="G77" s="201"/>
      <c r="H77" s="201"/>
      <c r="I77" s="201"/>
      <c r="J77" s="201"/>
      <c r="K77" s="201"/>
      <c r="L77" s="201"/>
      <c r="M77" s="201"/>
      <c r="N77" s="201"/>
      <c r="O77" s="250"/>
      <c r="P77" s="250"/>
      <c r="Q77" s="250"/>
      <c r="R77" s="250"/>
      <c r="S77" s="250"/>
      <c r="T77" s="250"/>
      <c r="U77" s="250"/>
      <c r="V77" s="250"/>
      <c r="W77" s="250"/>
      <c r="X77" s="250"/>
      <c r="Y77" s="250"/>
      <c r="Z77" s="250"/>
      <c r="AA77" s="250"/>
      <c r="AB77" s="250"/>
      <c r="AC77" s="250"/>
      <c r="AD77" s="250"/>
      <c r="AE77" s="250"/>
      <c r="AF77" s="250"/>
      <c r="AG77" s="250"/>
      <c r="AH77" s="201"/>
      <c r="AI77" s="201"/>
      <c r="AJ77" s="201"/>
      <c r="AK77" s="201"/>
      <c r="AL77" s="201"/>
      <c r="AM77" s="201"/>
      <c r="AN77" s="201"/>
      <c r="AO77" s="278"/>
      <c r="AP77" s="278"/>
      <c r="AQ77" s="278"/>
      <c r="AR77" s="278"/>
      <c r="AS77" s="278"/>
      <c r="AT77" s="299"/>
      <c r="AU77" s="300"/>
      <c r="AV77" s="300"/>
      <c r="AW77" s="300"/>
      <c r="AX77" s="300"/>
      <c r="AY77" s="300"/>
      <c r="AZ77" s="300"/>
      <c r="BA77" s="300"/>
      <c r="BB77" s="300"/>
      <c r="BC77" s="300"/>
      <c r="BD77" s="300"/>
      <c r="BE77" s="301"/>
      <c r="BF77" s="283"/>
      <c r="BG77" s="284"/>
      <c r="BH77" s="3"/>
    </row>
    <row r="78" spans="2:71" s="14" customFormat="1" ht="18" customHeight="1" x14ac:dyDescent="0.55000000000000004">
      <c r="B78" s="15"/>
      <c r="C78" s="15"/>
      <c r="D78" s="16"/>
      <c r="E78" s="16"/>
      <c r="F78" s="16"/>
      <c r="G78" s="16"/>
      <c r="H78" s="16"/>
      <c r="I78" s="16"/>
      <c r="J78" s="16"/>
      <c r="K78" s="17"/>
      <c r="L78" s="17"/>
      <c r="M78" s="17"/>
      <c r="N78" s="17"/>
      <c r="O78" s="17"/>
      <c r="P78" s="17"/>
      <c r="Q78" s="17"/>
      <c r="R78" s="17"/>
      <c r="S78" s="17"/>
      <c r="T78" s="17"/>
      <c r="U78" s="17"/>
      <c r="V78" s="17"/>
      <c r="W78" s="17"/>
      <c r="X78" s="17"/>
      <c r="Y78" s="17"/>
      <c r="Z78" s="17"/>
      <c r="AA78" s="17"/>
      <c r="AB78" s="17"/>
      <c r="AC78" s="17"/>
      <c r="AD78" s="18"/>
      <c r="AE78" s="18"/>
      <c r="AF78" s="18"/>
      <c r="AG78" s="18"/>
      <c r="AH78" s="18"/>
      <c r="AI78" s="18"/>
      <c r="AJ78" s="18"/>
      <c r="AK78" s="17"/>
      <c r="AL78" s="17"/>
      <c r="AM78" s="17"/>
      <c r="AN78" s="17"/>
      <c r="AO78" s="17"/>
      <c r="AP78" s="19"/>
      <c r="AQ78" s="19"/>
      <c r="AR78" s="19"/>
      <c r="AS78" s="19"/>
      <c r="AT78" s="19"/>
      <c r="AU78" s="19"/>
      <c r="AV78" s="17"/>
      <c r="AW78" s="17"/>
      <c r="AX78" s="19"/>
      <c r="AY78" s="19"/>
      <c r="AZ78" s="19"/>
      <c r="BA78" s="19"/>
      <c r="BB78" s="19"/>
      <c r="BC78" s="19"/>
      <c r="BD78" s="17"/>
      <c r="BE78" s="17"/>
      <c r="BF78" s="20"/>
      <c r="BG78" s="20"/>
      <c r="BH78" s="20"/>
      <c r="BI78" s="20"/>
      <c r="BJ78" s="20"/>
      <c r="BK78" s="20"/>
      <c r="BL78" s="20"/>
      <c r="BM78" s="21"/>
      <c r="BN78" s="21"/>
      <c r="BO78" s="21"/>
      <c r="BP78" s="21"/>
      <c r="BQ78" s="21"/>
      <c r="BR78" s="21"/>
      <c r="BS78" s="21"/>
    </row>
    <row r="79" spans="2:71" s="14" customFormat="1" ht="18" customHeight="1" thickBot="1" x14ac:dyDescent="0.6">
      <c r="B79" s="2" t="s">
        <v>188</v>
      </c>
      <c r="C79" s="2"/>
      <c r="D79" s="2"/>
      <c r="E79" s="2"/>
      <c r="F79" s="2"/>
      <c r="G79" s="2"/>
      <c r="H79" s="2"/>
      <c r="I79" s="2"/>
      <c r="J79" s="2"/>
      <c r="K79" s="2"/>
      <c r="L79" s="2"/>
      <c r="M79" s="2"/>
      <c r="N79" s="2"/>
      <c r="O79" s="2"/>
      <c r="P79" s="2"/>
      <c r="Q79" s="2"/>
      <c r="R79" s="2"/>
      <c r="S79" s="17"/>
      <c r="T79" s="17"/>
      <c r="U79" s="17"/>
      <c r="V79" s="17"/>
      <c r="W79" s="17"/>
      <c r="X79" s="17"/>
      <c r="Y79" s="17"/>
      <c r="Z79" s="17"/>
      <c r="AA79" s="17"/>
      <c r="AB79" s="17"/>
      <c r="AC79" s="17"/>
      <c r="AD79" s="18"/>
      <c r="AE79" s="18"/>
      <c r="AF79" s="18"/>
      <c r="AG79" s="18"/>
      <c r="AH79" s="18"/>
      <c r="AI79" s="18"/>
      <c r="AJ79" s="18"/>
      <c r="AK79" s="17"/>
      <c r="AL79" s="17"/>
      <c r="AM79" s="17"/>
    </row>
    <row r="80" spans="2:71" s="14" customFormat="1" ht="18" customHeight="1" x14ac:dyDescent="0.55000000000000004">
      <c r="B80" s="223" t="s">
        <v>315</v>
      </c>
      <c r="C80" s="224"/>
      <c r="D80" s="224"/>
      <c r="E80" s="224"/>
      <c r="F80" s="224"/>
      <c r="G80" s="224"/>
      <c r="H80" s="224"/>
      <c r="I80" s="224"/>
      <c r="J80" s="224"/>
      <c r="K80" s="224"/>
      <c r="L80" s="310"/>
      <c r="M80" s="311"/>
      <c r="N80" s="311"/>
      <c r="O80" s="311"/>
      <c r="P80" s="311"/>
      <c r="Q80" s="311"/>
      <c r="R80" s="311"/>
      <c r="S80" s="311"/>
      <c r="T80" s="312"/>
      <c r="U80" s="295" t="s">
        <v>23</v>
      </c>
      <c r="V80" s="296"/>
      <c r="W80" s="17"/>
      <c r="AN80" s="106" t="s">
        <v>316</v>
      </c>
      <c r="AO80" s="107"/>
      <c r="AP80" s="107"/>
      <c r="AQ80" s="107"/>
      <c r="AR80" s="107"/>
      <c r="AS80" s="107"/>
      <c r="AT80" s="107"/>
      <c r="AU80" s="108"/>
      <c r="AV80" s="100">
        <f>SUM(AT63:BA77,L80)</f>
        <v>0</v>
      </c>
      <c r="AW80" s="101"/>
      <c r="AX80" s="101"/>
      <c r="AY80" s="101"/>
      <c r="AZ80" s="101"/>
      <c r="BA80" s="101"/>
      <c r="BB80" s="101"/>
      <c r="BC80" s="101"/>
      <c r="BD80" s="101"/>
      <c r="BE80" s="102"/>
      <c r="BF80" s="96" t="s">
        <v>189</v>
      </c>
      <c r="BG80" s="97"/>
    </row>
    <row r="81" spans="2:79" s="14" customFormat="1" ht="18" customHeight="1" thickBot="1" x14ac:dyDescent="0.6">
      <c r="B81" s="237"/>
      <c r="C81" s="238"/>
      <c r="D81" s="238"/>
      <c r="E81" s="238"/>
      <c r="F81" s="238"/>
      <c r="G81" s="238"/>
      <c r="H81" s="238"/>
      <c r="I81" s="238"/>
      <c r="J81" s="238"/>
      <c r="K81" s="238"/>
      <c r="L81" s="313"/>
      <c r="M81" s="314"/>
      <c r="N81" s="314"/>
      <c r="O81" s="314"/>
      <c r="P81" s="314"/>
      <c r="Q81" s="314"/>
      <c r="R81" s="314"/>
      <c r="S81" s="314"/>
      <c r="T81" s="315"/>
      <c r="U81" s="297"/>
      <c r="V81" s="298"/>
      <c r="W81" s="17"/>
      <c r="AN81" s="109"/>
      <c r="AO81" s="110"/>
      <c r="AP81" s="110"/>
      <c r="AQ81" s="110"/>
      <c r="AR81" s="110"/>
      <c r="AS81" s="110"/>
      <c r="AT81" s="110"/>
      <c r="AU81" s="111"/>
      <c r="AV81" s="103"/>
      <c r="AW81" s="104"/>
      <c r="AX81" s="104"/>
      <c r="AY81" s="104"/>
      <c r="AZ81" s="104"/>
      <c r="BA81" s="104"/>
      <c r="BB81" s="104"/>
      <c r="BC81" s="104"/>
      <c r="BD81" s="104"/>
      <c r="BE81" s="105"/>
      <c r="BF81" s="98"/>
      <c r="BG81" s="99"/>
    </row>
    <row r="82" spans="2:79" s="2" customFormat="1" ht="18" customHeight="1" x14ac:dyDescent="0.55000000000000004"/>
    <row r="83" spans="2:79" s="2" customFormat="1" ht="18" customHeight="1" x14ac:dyDescent="0.55000000000000004"/>
    <row r="84" spans="2:79" s="2" customFormat="1" ht="18" customHeight="1" x14ac:dyDescent="0.55000000000000004">
      <c r="B84" s="94" t="s">
        <v>27</v>
      </c>
      <c r="C84" s="94"/>
      <c r="D84" s="94"/>
      <c r="E84" s="94"/>
      <c r="F84" s="94"/>
      <c r="G84" s="94"/>
      <c r="H84" s="94"/>
      <c r="I84" s="94"/>
      <c r="J84" s="94"/>
      <c r="K84" s="94"/>
      <c r="L84" s="94"/>
      <c r="M84" s="94"/>
      <c r="N84" s="94"/>
      <c r="O84" s="94"/>
      <c r="P84" s="38" t="str" cm="1">
        <f t="array" ref="P84">_xlfn.IFS(BV94=0,"",H89&gt;BV96,"※過大な開所月数を選択しています",H89&lt;BV96,"※過少な開所月数を選択しています",TRUE,"")</f>
        <v/>
      </c>
      <c r="Q84" s="22"/>
      <c r="R84" s="22"/>
      <c r="S84" s="22"/>
      <c r="T84" s="22"/>
      <c r="U84" s="22"/>
      <c r="V84" s="22"/>
      <c r="W84" s="22"/>
      <c r="X84" s="22"/>
      <c r="Y84" s="22"/>
      <c r="Z84" s="22"/>
      <c r="AA84" s="22"/>
      <c r="AB84" s="22"/>
      <c r="AC84" s="22"/>
      <c r="AD84" s="22"/>
      <c r="AE84" s="22"/>
      <c r="AF84" s="22"/>
      <c r="AG84" s="22"/>
      <c r="AH84" s="22"/>
      <c r="AI84" s="22"/>
      <c r="AJ84" s="22"/>
      <c r="AK84" s="22"/>
      <c r="AL84" s="22"/>
    </row>
    <row r="85" spans="2:79" s="2" customFormat="1" ht="18" customHeight="1" x14ac:dyDescent="0.55000000000000004">
      <c r="B85" s="94"/>
      <c r="C85" s="94"/>
      <c r="D85" s="94"/>
      <c r="E85" s="94"/>
      <c r="F85" s="94"/>
      <c r="G85" s="94"/>
      <c r="H85" s="94"/>
      <c r="I85" s="94"/>
      <c r="J85" s="94"/>
      <c r="K85" s="94"/>
      <c r="L85" s="94"/>
      <c r="M85" s="94"/>
      <c r="N85" s="94"/>
      <c r="O85" s="94"/>
      <c r="Q85" s="22"/>
      <c r="R85" s="22"/>
      <c r="S85" s="22"/>
      <c r="T85" s="22"/>
      <c r="U85" s="22"/>
      <c r="V85" s="22"/>
      <c r="W85" s="22"/>
      <c r="X85" s="22"/>
      <c r="Y85" s="22"/>
      <c r="Z85" s="22"/>
      <c r="AA85" s="22"/>
      <c r="AB85" s="22"/>
      <c r="AC85" s="22"/>
      <c r="AD85" s="22"/>
      <c r="AE85" s="22"/>
      <c r="AF85" s="22"/>
      <c r="AG85" s="22"/>
      <c r="AH85" s="22"/>
      <c r="AI85" s="22"/>
      <c r="AJ85" s="22"/>
      <c r="AK85" s="22"/>
      <c r="AL85" s="22"/>
      <c r="AM85" s="22"/>
    </row>
    <row r="86" spans="2:79" s="2" customFormat="1" ht="18" customHeight="1" thickBot="1" x14ac:dyDescent="0.6">
      <c r="B86" s="2" t="s">
        <v>24</v>
      </c>
      <c r="Q86" s="22"/>
      <c r="R86" s="22"/>
      <c r="S86" s="22"/>
      <c r="T86" s="22"/>
      <c r="U86" s="22"/>
      <c r="V86" s="22"/>
      <c r="W86" s="22"/>
      <c r="X86" s="22"/>
      <c r="Y86" s="22"/>
      <c r="Z86" s="22"/>
      <c r="AA86" s="22"/>
      <c r="AB86" s="22"/>
      <c r="AC86" s="22"/>
      <c r="AD86" s="22"/>
      <c r="AE86" s="22"/>
      <c r="AF86" s="22"/>
      <c r="AG86" s="22"/>
      <c r="AH86" s="22"/>
      <c r="AI86" s="22"/>
      <c r="AJ86" s="22"/>
      <c r="AK86" s="22"/>
      <c r="AL86" s="22"/>
      <c r="AM86" s="22"/>
    </row>
    <row r="87" spans="2:79" s="2" customFormat="1" ht="18" customHeight="1" x14ac:dyDescent="0.55000000000000004">
      <c r="B87" s="257" t="s">
        <v>25</v>
      </c>
      <c r="C87" s="258"/>
      <c r="D87" s="258"/>
      <c r="E87" s="258"/>
      <c r="F87" s="258"/>
      <c r="G87" s="258"/>
      <c r="H87" s="261"/>
      <c r="I87" s="261"/>
      <c r="J87" s="261"/>
      <c r="K87" s="261"/>
      <c r="L87" s="261"/>
      <c r="M87" s="261"/>
      <c r="N87" s="261"/>
      <c r="O87" s="261"/>
      <c r="P87" s="262"/>
      <c r="Q87" s="22"/>
      <c r="R87" s="22"/>
      <c r="S87" s="22"/>
      <c r="T87" s="22"/>
      <c r="U87" s="22"/>
      <c r="V87" s="22"/>
      <c r="W87" s="22"/>
      <c r="X87" s="22"/>
      <c r="Y87" s="22"/>
      <c r="Z87" s="22"/>
      <c r="AA87" s="22"/>
      <c r="AB87" s="22"/>
      <c r="AC87" s="22"/>
      <c r="AD87" s="22"/>
      <c r="AE87" s="22"/>
      <c r="AF87" s="22"/>
      <c r="AG87" s="22"/>
      <c r="AH87" s="22"/>
      <c r="AI87" s="22"/>
      <c r="AJ87" s="22"/>
      <c r="AK87" s="22"/>
      <c r="AL87" s="22"/>
      <c r="AM87" s="22"/>
    </row>
    <row r="88" spans="2:79" s="2" customFormat="1" ht="18" customHeight="1" thickBot="1" x14ac:dyDescent="0.6">
      <c r="B88" s="259"/>
      <c r="C88" s="260"/>
      <c r="D88" s="260"/>
      <c r="E88" s="260"/>
      <c r="F88" s="260"/>
      <c r="G88" s="260"/>
      <c r="H88" s="263"/>
      <c r="I88" s="263"/>
      <c r="J88" s="263"/>
      <c r="K88" s="263"/>
      <c r="L88" s="263"/>
      <c r="M88" s="263"/>
      <c r="N88" s="263"/>
      <c r="O88" s="263"/>
      <c r="P88" s="264"/>
      <c r="Q88" s="22"/>
      <c r="R88" s="22"/>
      <c r="V88" s="3"/>
      <c r="W88" s="3"/>
      <c r="X88" s="3"/>
      <c r="Y88" s="3"/>
      <c r="Z88" s="3"/>
      <c r="AA88" s="3"/>
      <c r="AB88" s="3"/>
      <c r="AC88" s="3"/>
      <c r="AD88" s="3"/>
      <c r="AE88" s="3"/>
      <c r="AF88" s="3"/>
      <c r="AG88" s="3"/>
      <c r="AH88" s="3"/>
    </row>
    <row r="89" spans="2:79" s="2" customFormat="1" ht="18" customHeight="1" x14ac:dyDescent="0.55000000000000004">
      <c r="B89" s="22"/>
      <c r="C89" s="22"/>
      <c r="D89" s="22"/>
      <c r="E89" s="22"/>
      <c r="F89" s="22"/>
      <c r="G89" s="22"/>
      <c r="H89" s="50" t="str">
        <f>IFERROR(VLOOKUP(H87,'※非表示（リスト一覧）'!I3:J14,2,FALSE),"")</f>
        <v/>
      </c>
      <c r="I89" s="22"/>
      <c r="J89" s="22"/>
      <c r="K89" s="22"/>
      <c r="L89" s="22"/>
      <c r="M89" s="22"/>
      <c r="N89" s="22"/>
      <c r="O89" s="22"/>
      <c r="P89" s="22"/>
      <c r="Q89" s="22"/>
      <c r="R89" s="22"/>
    </row>
    <row r="90" spans="2:79" s="2" customFormat="1" ht="18" customHeight="1" x14ac:dyDescent="0.55000000000000004">
      <c r="B90" s="22"/>
      <c r="C90" s="22"/>
      <c r="D90" s="22"/>
      <c r="E90" s="22"/>
      <c r="F90" s="22"/>
      <c r="G90" s="22"/>
      <c r="H90" s="22"/>
      <c r="I90" s="22"/>
      <c r="J90" s="22"/>
      <c r="K90" s="22"/>
      <c r="L90" s="22"/>
      <c r="M90" s="22"/>
      <c r="N90" s="22"/>
      <c r="O90" s="22"/>
      <c r="P90" s="22"/>
      <c r="Q90" s="22"/>
      <c r="R90" s="22"/>
    </row>
    <row r="91" spans="2:79" s="2" customFormat="1" ht="18" customHeight="1" x14ac:dyDescent="0.55000000000000004">
      <c r="B91" s="94" t="s">
        <v>26</v>
      </c>
      <c r="C91" s="94"/>
      <c r="D91" s="94"/>
      <c r="E91" s="94"/>
      <c r="F91" s="94"/>
      <c r="G91" s="94"/>
      <c r="H91" s="94"/>
      <c r="I91" s="94"/>
      <c r="J91" s="94"/>
      <c r="K91" s="94"/>
      <c r="L91" s="94"/>
      <c r="M91" s="94"/>
      <c r="N91" s="94"/>
      <c r="O91" s="94"/>
      <c r="P91" s="94"/>
      <c r="Q91" s="38" t="str">
        <f>IF(AND(B96="〇",H96="〇",N96="〇",T96="〇",Z96="〇",AF96="〇",AL96="〇",AR96="〇",AX96="〇",BD96="〇",BJ96="〇",BP96="〇")=TRUE,"","※開所日数以上に利用者が就労している月があります")</f>
        <v/>
      </c>
    </row>
    <row r="92" spans="2:79" s="2" customFormat="1" ht="18" customHeight="1" thickBot="1" x14ac:dyDescent="0.6">
      <c r="B92" s="95"/>
      <c r="C92" s="95"/>
      <c r="D92" s="95"/>
      <c r="E92" s="95"/>
      <c r="F92" s="95"/>
      <c r="G92" s="95"/>
      <c r="H92" s="95"/>
      <c r="I92" s="95"/>
      <c r="J92" s="95"/>
      <c r="K92" s="95"/>
      <c r="L92" s="95"/>
      <c r="M92" s="95"/>
      <c r="N92" s="95"/>
      <c r="O92" s="95"/>
      <c r="P92" s="95"/>
      <c r="Q92" s="38" t="str">
        <f>IF(AND(C96="〇",I96="〇",O96="〇",U96="〇",AA96="〇",AG96="〇",AM96="〇",AS96="〇",AY96="〇",BE96="〇",BK96="〇",BQ96="〇")=TRUE,"","※開所日数が月の日数を超えている月があります")</f>
        <v/>
      </c>
    </row>
    <row r="93" spans="2:79" s="2" customFormat="1" ht="18" customHeight="1" x14ac:dyDescent="0.55000000000000004">
      <c r="B93" s="239" t="str">
        <f>IF(AND(B96="〇",C96="〇")=TRUE,"令和７年４月","※令和７年４月")</f>
        <v>令和７年４月</v>
      </c>
      <c r="C93" s="183"/>
      <c r="D93" s="183"/>
      <c r="E93" s="183"/>
      <c r="F93" s="183"/>
      <c r="G93" s="183"/>
      <c r="H93" s="183" t="str">
        <f>IF(AND(H96="〇",I96="〇")=TRUE,"５月","※５月")</f>
        <v>５月</v>
      </c>
      <c r="I93" s="183"/>
      <c r="J93" s="183"/>
      <c r="K93" s="183"/>
      <c r="L93" s="183"/>
      <c r="M93" s="183"/>
      <c r="N93" s="183" t="str">
        <f>IF(AND(N96="〇",O96="〇")=TRUE,"６月","※６月")</f>
        <v>６月</v>
      </c>
      <c r="O93" s="183"/>
      <c r="P93" s="183"/>
      <c r="Q93" s="183"/>
      <c r="R93" s="183"/>
      <c r="S93" s="183"/>
      <c r="T93" s="183" t="str">
        <f>IF(AND(T96="〇",U96="〇")=TRUE,"７月","※７月")</f>
        <v>７月</v>
      </c>
      <c r="U93" s="183"/>
      <c r="V93" s="183"/>
      <c r="W93" s="183"/>
      <c r="X93" s="183"/>
      <c r="Y93" s="183"/>
      <c r="Z93" s="183" t="str">
        <f>IF(AND(Z96="〇",AA96="〇")=TRUE,"８月","※８月")</f>
        <v>８月</v>
      </c>
      <c r="AA93" s="183"/>
      <c r="AB93" s="183"/>
      <c r="AC93" s="183"/>
      <c r="AD93" s="183"/>
      <c r="AE93" s="183"/>
      <c r="AF93" s="183" t="str">
        <f>IF(AND(AF96="〇",AG96="〇")=TRUE,"９月","※９月")</f>
        <v>９月</v>
      </c>
      <c r="AG93" s="183"/>
      <c r="AH93" s="183"/>
      <c r="AI93" s="183"/>
      <c r="AJ93" s="183"/>
      <c r="AK93" s="183"/>
      <c r="AL93" s="183" t="str">
        <f>IF(AND(AL96="〇",AM96="〇")=TRUE,"１０月","※１０月")</f>
        <v>１０月</v>
      </c>
      <c r="AM93" s="183"/>
      <c r="AN93" s="183"/>
      <c r="AO93" s="183"/>
      <c r="AP93" s="183"/>
      <c r="AQ93" s="183"/>
      <c r="AR93" s="183" t="str">
        <f>IF(AND(AR96="〇",AS96="〇")=TRUE,"１１月","※１１月")</f>
        <v>１１月</v>
      </c>
      <c r="AS93" s="183"/>
      <c r="AT93" s="183"/>
      <c r="AU93" s="183"/>
      <c r="AV93" s="183"/>
      <c r="AW93" s="183"/>
      <c r="AX93" s="183" t="str">
        <f>IF(AND(AX96="〇",AY96="〇")=TRUE,"１２月","※１２月")</f>
        <v>１２月</v>
      </c>
      <c r="AY93" s="183"/>
      <c r="AZ93" s="183"/>
      <c r="BA93" s="183"/>
      <c r="BB93" s="183"/>
      <c r="BC93" s="183"/>
      <c r="BD93" s="183" t="str">
        <f>IF(AND(BD96="〇",BE96="〇")=TRUE,"令和８年１月","※令和８年１月")</f>
        <v>令和８年１月</v>
      </c>
      <c r="BE93" s="183"/>
      <c r="BF93" s="183"/>
      <c r="BG93" s="183"/>
      <c r="BH93" s="183"/>
      <c r="BI93" s="183"/>
      <c r="BJ93" s="183" t="str">
        <f>IF(AND(BJ96="〇",BK96="〇")=TRUE,"２月","※２月")</f>
        <v>２月</v>
      </c>
      <c r="BK93" s="183"/>
      <c r="BL93" s="183"/>
      <c r="BM93" s="183"/>
      <c r="BN93" s="183"/>
      <c r="BO93" s="183"/>
      <c r="BP93" s="183" t="str">
        <f>IF(AND(BP96="〇",BQ96="〇")=TRUE,"３月","※３月")</f>
        <v>３月</v>
      </c>
      <c r="BQ93" s="183"/>
      <c r="BR93" s="183"/>
      <c r="BS93" s="183"/>
      <c r="BT93" s="183"/>
      <c r="BU93" s="146"/>
      <c r="BV93" s="271" t="str">
        <f>IF(BV94&gt;366,"※計","計")</f>
        <v>計</v>
      </c>
      <c r="BW93" s="183"/>
      <c r="BX93" s="183"/>
      <c r="BY93" s="183"/>
      <c r="BZ93" s="183"/>
      <c r="CA93" s="146"/>
    </row>
    <row r="94" spans="2:79" s="2" customFormat="1" ht="18" customHeight="1" x14ac:dyDescent="0.55000000000000004">
      <c r="B94" s="272"/>
      <c r="C94" s="273"/>
      <c r="D94" s="273"/>
      <c r="E94" s="273"/>
      <c r="F94" s="273"/>
      <c r="G94" s="273"/>
      <c r="H94" s="251"/>
      <c r="I94" s="252"/>
      <c r="J94" s="252"/>
      <c r="K94" s="252"/>
      <c r="L94" s="252"/>
      <c r="M94" s="253"/>
      <c r="N94" s="251"/>
      <c r="O94" s="252"/>
      <c r="P94" s="252"/>
      <c r="Q94" s="252"/>
      <c r="R94" s="252"/>
      <c r="S94" s="253"/>
      <c r="T94" s="251"/>
      <c r="U94" s="252"/>
      <c r="V94" s="252"/>
      <c r="W94" s="252"/>
      <c r="X94" s="252"/>
      <c r="Y94" s="253"/>
      <c r="Z94" s="251"/>
      <c r="AA94" s="252"/>
      <c r="AB94" s="252"/>
      <c r="AC94" s="252"/>
      <c r="AD94" s="252"/>
      <c r="AE94" s="253"/>
      <c r="AF94" s="251"/>
      <c r="AG94" s="252"/>
      <c r="AH94" s="252"/>
      <c r="AI94" s="252"/>
      <c r="AJ94" s="252"/>
      <c r="AK94" s="253"/>
      <c r="AL94" s="251"/>
      <c r="AM94" s="252"/>
      <c r="AN94" s="252"/>
      <c r="AO94" s="252"/>
      <c r="AP94" s="252"/>
      <c r="AQ94" s="253"/>
      <c r="AR94" s="251"/>
      <c r="AS94" s="252"/>
      <c r="AT94" s="252"/>
      <c r="AU94" s="252"/>
      <c r="AV94" s="252"/>
      <c r="AW94" s="253"/>
      <c r="AX94" s="251"/>
      <c r="AY94" s="252"/>
      <c r="AZ94" s="252"/>
      <c r="BA94" s="252"/>
      <c r="BB94" s="252"/>
      <c r="BC94" s="253"/>
      <c r="BD94" s="251"/>
      <c r="BE94" s="252"/>
      <c r="BF94" s="252"/>
      <c r="BG94" s="252"/>
      <c r="BH94" s="252"/>
      <c r="BI94" s="253"/>
      <c r="BJ94" s="251"/>
      <c r="BK94" s="252"/>
      <c r="BL94" s="252"/>
      <c r="BM94" s="252"/>
      <c r="BN94" s="252"/>
      <c r="BO94" s="253"/>
      <c r="BP94" s="251"/>
      <c r="BQ94" s="252"/>
      <c r="BR94" s="252"/>
      <c r="BS94" s="252"/>
      <c r="BT94" s="252"/>
      <c r="BU94" s="265"/>
      <c r="BV94" s="267">
        <f>SUM(B94:BU95)</f>
        <v>0</v>
      </c>
      <c r="BW94" s="267"/>
      <c r="BX94" s="267"/>
      <c r="BY94" s="267"/>
      <c r="BZ94" s="267"/>
      <c r="CA94" s="268"/>
    </row>
    <row r="95" spans="2:79" s="2" customFormat="1" ht="18" customHeight="1" thickBot="1" x14ac:dyDescent="0.6">
      <c r="B95" s="274"/>
      <c r="C95" s="275"/>
      <c r="D95" s="275"/>
      <c r="E95" s="275"/>
      <c r="F95" s="275"/>
      <c r="G95" s="275"/>
      <c r="H95" s="254"/>
      <c r="I95" s="255"/>
      <c r="J95" s="255"/>
      <c r="K95" s="255"/>
      <c r="L95" s="255"/>
      <c r="M95" s="256"/>
      <c r="N95" s="254"/>
      <c r="O95" s="255"/>
      <c r="P95" s="255"/>
      <c r="Q95" s="255"/>
      <c r="R95" s="255"/>
      <c r="S95" s="256"/>
      <c r="T95" s="254"/>
      <c r="U95" s="255"/>
      <c r="V95" s="255"/>
      <c r="W95" s="255"/>
      <c r="X95" s="255"/>
      <c r="Y95" s="256"/>
      <c r="Z95" s="254"/>
      <c r="AA95" s="255"/>
      <c r="AB95" s="255"/>
      <c r="AC95" s="255"/>
      <c r="AD95" s="255"/>
      <c r="AE95" s="256"/>
      <c r="AF95" s="254"/>
      <c r="AG95" s="255"/>
      <c r="AH95" s="255"/>
      <c r="AI95" s="255"/>
      <c r="AJ95" s="255"/>
      <c r="AK95" s="256"/>
      <c r="AL95" s="254"/>
      <c r="AM95" s="255"/>
      <c r="AN95" s="255"/>
      <c r="AO95" s="255"/>
      <c r="AP95" s="255"/>
      <c r="AQ95" s="256"/>
      <c r="AR95" s="254"/>
      <c r="AS95" s="255"/>
      <c r="AT95" s="255"/>
      <c r="AU95" s="255"/>
      <c r="AV95" s="255"/>
      <c r="AW95" s="256"/>
      <c r="AX95" s="254"/>
      <c r="AY95" s="255"/>
      <c r="AZ95" s="255"/>
      <c r="BA95" s="255"/>
      <c r="BB95" s="255"/>
      <c r="BC95" s="256"/>
      <c r="BD95" s="254"/>
      <c r="BE95" s="255"/>
      <c r="BF95" s="255"/>
      <c r="BG95" s="255"/>
      <c r="BH95" s="255"/>
      <c r="BI95" s="256"/>
      <c r="BJ95" s="254"/>
      <c r="BK95" s="255"/>
      <c r="BL95" s="255"/>
      <c r="BM95" s="255"/>
      <c r="BN95" s="255"/>
      <c r="BO95" s="256"/>
      <c r="BP95" s="254"/>
      <c r="BQ95" s="255"/>
      <c r="BR95" s="255"/>
      <c r="BS95" s="255"/>
      <c r="BT95" s="255"/>
      <c r="BU95" s="266"/>
      <c r="BV95" s="269"/>
      <c r="BW95" s="269"/>
      <c r="BX95" s="269"/>
      <c r="BY95" s="269"/>
      <c r="BZ95" s="269"/>
      <c r="CA95" s="270"/>
    </row>
    <row r="96" spans="2:79" s="2" customFormat="1" ht="18" customHeight="1" x14ac:dyDescent="0.55000000000000004">
      <c r="B96" s="48" t="str">
        <f>IF(B94="","〇",IF(B94&lt;入力シート②!D105,"","〇"))</f>
        <v>〇</v>
      </c>
      <c r="C96" s="48" t="str">
        <f>IF(B94&gt;30,"","〇")</f>
        <v>〇</v>
      </c>
      <c r="D96" s="48"/>
      <c r="E96" s="48"/>
      <c r="F96" s="48"/>
      <c r="G96" s="48"/>
      <c r="H96" s="48" t="str">
        <f>IF(H94="","〇",IF(H94&lt;入力シート②!H105,"","〇"))</f>
        <v>〇</v>
      </c>
      <c r="I96" s="48" t="str">
        <f>IF(H94&gt;31,"","〇")</f>
        <v>〇</v>
      </c>
      <c r="J96" s="48"/>
      <c r="K96" s="48"/>
      <c r="L96" s="48"/>
      <c r="M96" s="48"/>
      <c r="N96" s="48" t="str">
        <f>IF(N94="","〇",IF(N94&lt;入力シート②!L105,"","〇"))</f>
        <v>〇</v>
      </c>
      <c r="O96" s="48" t="str">
        <f>IF(N94&gt;30,"","〇")</f>
        <v>〇</v>
      </c>
      <c r="P96" s="48"/>
      <c r="Q96" s="48"/>
      <c r="R96" s="48"/>
      <c r="S96" s="48"/>
      <c r="T96" s="48" t="str">
        <f>IF(T94="","〇",IF(T94&lt;入力シート②!P105,"","〇"))</f>
        <v>〇</v>
      </c>
      <c r="U96" s="48" t="str">
        <f>IF(T94&gt;31,"","〇")</f>
        <v>〇</v>
      </c>
      <c r="V96" s="48"/>
      <c r="W96" s="48"/>
      <c r="X96" s="48"/>
      <c r="Y96" s="48"/>
      <c r="Z96" s="48" t="str">
        <f>IF(Z94="","〇",IF(Z94&lt;入力シート②!T105,"","〇"))</f>
        <v>〇</v>
      </c>
      <c r="AA96" s="48" t="str">
        <f>IF(Z94&gt;31,"","〇")</f>
        <v>〇</v>
      </c>
      <c r="AB96" s="48"/>
      <c r="AC96" s="48"/>
      <c r="AD96" s="48"/>
      <c r="AE96" s="48"/>
      <c r="AF96" s="48" t="str">
        <f>IF(AF94="","〇",IF(AF94&lt;入力シート②!X105,"","〇"))</f>
        <v>〇</v>
      </c>
      <c r="AG96" s="48" t="str">
        <f>IF(AF94&gt;30,"","〇")</f>
        <v>〇</v>
      </c>
      <c r="AH96" s="48"/>
      <c r="AI96" s="48"/>
      <c r="AJ96" s="48"/>
      <c r="AK96" s="48"/>
      <c r="AL96" s="48" t="str">
        <f>IF(AL94="","〇",IF(AL94&lt;入力シート②!AB105,"","〇"))</f>
        <v>〇</v>
      </c>
      <c r="AM96" s="48" t="str">
        <f>IF(AL94&gt;31,"","〇")</f>
        <v>〇</v>
      </c>
      <c r="AN96" s="48"/>
      <c r="AO96" s="48"/>
      <c r="AP96" s="48"/>
      <c r="AQ96" s="48"/>
      <c r="AR96" s="48" t="str">
        <f>IF(AR94="","〇",IF(AR94&lt;入力シート②!AF105,"","〇"))</f>
        <v>〇</v>
      </c>
      <c r="AS96" s="48" t="str">
        <f>IF(AR94&gt;30,"","〇")</f>
        <v>〇</v>
      </c>
      <c r="AT96" s="48"/>
      <c r="AU96" s="48"/>
      <c r="AV96" s="48"/>
      <c r="AW96" s="48"/>
      <c r="AX96" s="48" t="str">
        <f>IF(AX94="","〇",IF(AX94&lt;入力シート②!AJ105,"","〇"))</f>
        <v>〇</v>
      </c>
      <c r="AY96" s="48" t="str">
        <f>IF(AX94&gt;31,"","〇")</f>
        <v>〇</v>
      </c>
      <c r="AZ96" s="48"/>
      <c r="BA96" s="48"/>
      <c r="BB96" s="48"/>
      <c r="BC96" s="48"/>
      <c r="BD96" s="48" t="str">
        <f>IF(BD94="","〇",IF(BD94&lt;入力シート②!AN105,"","〇"))</f>
        <v>〇</v>
      </c>
      <c r="BE96" s="48" t="str">
        <f>IF(BD94&gt;31,"","〇")</f>
        <v>〇</v>
      </c>
      <c r="BF96" s="48"/>
      <c r="BG96" s="48"/>
      <c r="BH96" s="48"/>
      <c r="BI96" s="48"/>
      <c r="BJ96" s="48" t="str">
        <f>IF(BJ94="","〇",IF(BJ94&lt;入力シート②!AR105,"","〇"))</f>
        <v>〇</v>
      </c>
      <c r="BK96" s="48" t="str">
        <f>IF(BJ94&gt;29,"","〇")</f>
        <v>〇</v>
      </c>
      <c r="BL96" s="48"/>
      <c r="BM96" s="48"/>
      <c r="BN96" s="48"/>
      <c r="BO96" s="48"/>
      <c r="BP96" s="48" t="str">
        <f>IF(BP94="","〇",IF(BP94&lt;入力シート②!AV105,"","〇"))</f>
        <v>〇</v>
      </c>
      <c r="BQ96" s="48" t="str">
        <f>IF(BP94&gt;31,"","〇")</f>
        <v>〇</v>
      </c>
      <c r="BR96" s="48"/>
      <c r="BS96" s="48"/>
      <c r="BT96" s="48"/>
      <c r="BU96" s="48"/>
      <c r="BV96" s="48">
        <f>COUNTIF(B94:BU95,"&gt;0")</f>
        <v>0</v>
      </c>
      <c r="BW96" s="48"/>
      <c r="BX96" s="48"/>
      <c r="BY96" s="48"/>
      <c r="BZ96" s="48"/>
      <c r="CA96" s="48"/>
    </row>
    <row r="97" spans="2:79" s="2" customFormat="1" ht="18" customHeight="1" x14ac:dyDescent="0.55000000000000004"/>
    <row r="98" spans="2:79" s="2" customFormat="1" ht="18" customHeight="1" thickBot="1" x14ac:dyDescent="0.6">
      <c r="B98" s="2" t="s">
        <v>148</v>
      </c>
    </row>
    <row r="99" spans="2:79" s="2" customFormat="1" ht="18" customHeight="1" x14ac:dyDescent="0.55000000000000004">
      <c r="B99" s="85"/>
      <c r="C99" s="86"/>
      <c r="D99" s="86"/>
      <c r="E99" s="86"/>
      <c r="F99" s="86"/>
      <c r="G99" s="86"/>
      <c r="H99" s="86"/>
      <c r="I99" s="86"/>
      <c r="J99" s="86"/>
      <c r="K99" s="86"/>
      <c r="L99" s="86"/>
      <c r="M99" s="86"/>
      <c r="N99" s="86"/>
      <c r="O99" s="86"/>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6"/>
      <c r="BR99" s="86"/>
      <c r="BS99" s="86"/>
      <c r="BT99" s="86"/>
      <c r="BU99" s="86"/>
      <c r="BV99" s="86"/>
      <c r="BW99" s="86"/>
      <c r="BX99" s="86"/>
      <c r="BY99" s="86"/>
      <c r="BZ99" s="86"/>
      <c r="CA99" s="87"/>
    </row>
    <row r="100" spans="2:79" s="2" customFormat="1" ht="18" customHeight="1" x14ac:dyDescent="0.55000000000000004">
      <c r="B100" s="88"/>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90"/>
    </row>
    <row r="101" spans="2:79" s="2" customFormat="1" ht="18" customHeight="1" x14ac:dyDescent="0.55000000000000004">
      <c r="B101" s="88"/>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90"/>
    </row>
    <row r="102" spans="2:79" s="2" customFormat="1" ht="18" customHeight="1" x14ac:dyDescent="0.55000000000000004">
      <c r="B102" s="88"/>
      <c r="C102" s="89"/>
      <c r="D102" s="89"/>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90"/>
    </row>
    <row r="103" spans="2:79" s="2" customFormat="1" ht="18" customHeight="1" x14ac:dyDescent="0.55000000000000004">
      <c r="B103" s="88"/>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90"/>
    </row>
    <row r="104" spans="2:79" s="2" customFormat="1" ht="18" customHeight="1" x14ac:dyDescent="0.55000000000000004">
      <c r="B104" s="88"/>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90"/>
    </row>
    <row r="105" spans="2:79" s="2" customFormat="1" ht="18" customHeight="1" x14ac:dyDescent="0.55000000000000004">
      <c r="B105" s="88"/>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90"/>
    </row>
    <row r="106" spans="2:79" s="2" customFormat="1" ht="18" customHeight="1" x14ac:dyDescent="0.55000000000000004">
      <c r="B106" s="88"/>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90"/>
    </row>
    <row r="107" spans="2:79" s="2" customFormat="1" ht="18" customHeight="1" thickBot="1" x14ac:dyDescent="0.6">
      <c r="B107" s="91"/>
      <c r="C107" s="92"/>
      <c r="D107" s="92"/>
      <c r="E107" s="92"/>
      <c r="F107" s="92"/>
      <c r="G107" s="92"/>
      <c r="H107" s="92"/>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c r="AY107" s="92"/>
      <c r="AZ107" s="92"/>
      <c r="BA107" s="92"/>
      <c r="BB107" s="92"/>
      <c r="BC107" s="92"/>
      <c r="BD107" s="92"/>
      <c r="BE107" s="92"/>
      <c r="BF107" s="92"/>
      <c r="BG107" s="92"/>
      <c r="BH107" s="92"/>
      <c r="BI107" s="92"/>
      <c r="BJ107" s="92"/>
      <c r="BK107" s="92"/>
      <c r="BL107" s="92"/>
      <c r="BM107" s="92"/>
      <c r="BN107" s="92"/>
      <c r="BO107" s="92"/>
      <c r="BP107" s="92"/>
      <c r="BQ107" s="92"/>
      <c r="BR107" s="92"/>
      <c r="BS107" s="92"/>
      <c r="BT107" s="92"/>
      <c r="BU107" s="92"/>
      <c r="BV107" s="92"/>
      <c r="BW107" s="92"/>
      <c r="BX107" s="92"/>
      <c r="BY107" s="92"/>
      <c r="BZ107" s="92"/>
      <c r="CA107" s="93"/>
    </row>
    <row r="108" spans="2:79" s="2" customFormat="1" ht="18" customHeight="1" x14ac:dyDescent="0.55000000000000004"/>
    <row r="109" spans="2:79" s="2" customFormat="1" ht="18" customHeight="1" x14ac:dyDescent="0.55000000000000004"/>
    <row r="110" spans="2:79" s="2" customFormat="1" ht="18" customHeight="1" x14ac:dyDescent="0.55000000000000004">
      <c r="B110" s="6"/>
    </row>
    <row r="111" spans="2:79" s="2" customFormat="1" ht="18" customHeight="1" x14ac:dyDescent="0.55000000000000004"/>
    <row r="112" spans="2:79" s="2" customFormat="1" ht="18" customHeight="1" x14ac:dyDescent="0.55000000000000004"/>
    <row r="113" s="2" customFormat="1" ht="18" customHeight="1" x14ac:dyDescent="0.55000000000000004"/>
    <row r="114" s="2" customFormat="1" ht="18" customHeight="1" x14ac:dyDescent="0.55000000000000004"/>
    <row r="115" s="2" customFormat="1" ht="18" customHeight="1" x14ac:dyDescent="0.55000000000000004"/>
    <row r="116" s="2" customFormat="1" ht="18" customHeight="1" x14ac:dyDescent="0.55000000000000004"/>
    <row r="117" s="2" customFormat="1" ht="18" customHeight="1" x14ac:dyDescent="0.55000000000000004"/>
    <row r="118" s="2" customFormat="1" ht="18" customHeight="1" x14ac:dyDescent="0.55000000000000004"/>
    <row r="119" s="2" customFormat="1" ht="18" customHeight="1" x14ac:dyDescent="0.55000000000000004"/>
    <row r="120" s="2" customFormat="1" ht="18" customHeight="1" x14ac:dyDescent="0.55000000000000004"/>
    <row r="121" s="2" customFormat="1" ht="18" customHeight="1" x14ac:dyDescent="0.55000000000000004"/>
    <row r="122" s="2" customFormat="1" ht="18" customHeight="1" x14ac:dyDescent="0.55000000000000004"/>
    <row r="123" s="2" customFormat="1" ht="18" customHeight="1" x14ac:dyDescent="0.55000000000000004"/>
    <row r="124" s="2" customFormat="1" ht="18" customHeight="1" x14ac:dyDescent="0.55000000000000004"/>
    <row r="125" s="2" customFormat="1" ht="18" customHeight="1" x14ac:dyDescent="0.55000000000000004"/>
    <row r="126" s="2" customFormat="1" ht="18" customHeight="1" x14ac:dyDescent="0.55000000000000004"/>
    <row r="127" s="2" customFormat="1" ht="18" customHeight="1" x14ac:dyDescent="0.55000000000000004"/>
    <row r="128" s="2" customFormat="1" ht="18" customHeight="1" x14ac:dyDescent="0.55000000000000004"/>
    <row r="129" s="2" customFormat="1" ht="18" customHeight="1" x14ac:dyDescent="0.55000000000000004"/>
    <row r="130" s="2" customFormat="1" ht="18" customHeight="1" x14ac:dyDescent="0.55000000000000004"/>
    <row r="131" s="2" customFormat="1" ht="18" customHeight="1" x14ac:dyDescent="0.55000000000000004"/>
    <row r="132" s="2" customFormat="1" ht="18" customHeight="1" x14ac:dyDescent="0.55000000000000004"/>
    <row r="133" s="2" customFormat="1" ht="18" customHeight="1" x14ac:dyDescent="0.55000000000000004"/>
    <row r="134" s="2" customFormat="1" ht="18" customHeight="1" x14ac:dyDescent="0.55000000000000004"/>
    <row r="135" s="2" customFormat="1" ht="18" customHeight="1" x14ac:dyDescent="0.55000000000000004"/>
    <row r="136" s="2" customFormat="1" ht="18" customHeight="1" x14ac:dyDescent="0.55000000000000004"/>
    <row r="137" s="2" customFormat="1" ht="18" customHeight="1" x14ac:dyDescent="0.55000000000000004"/>
    <row r="138" s="2" customFormat="1" ht="18" customHeight="1" x14ac:dyDescent="0.55000000000000004"/>
    <row r="139" s="2" customFormat="1" ht="18" customHeight="1" x14ac:dyDescent="0.55000000000000004"/>
    <row r="140" s="2" customFormat="1" ht="18" customHeight="1" x14ac:dyDescent="0.55000000000000004"/>
    <row r="141" s="2" customFormat="1" ht="18" customHeight="1" x14ac:dyDescent="0.55000000000000004"/>
    <row r="142" s="2" customFormat="1" ht="18" customHeight="1" x14ac:dyDescent="0.55000000000000004"/>
    <row r="143" s="2" customFormat="1" ht="18" customHeight="1" x14ac:dyDescent="0.55000000000000004"/>
    <row r="144" s="2" customFormat="1" ht="18" customHeight="1" x14ac:dyDescent="0.55000000000000004"/>
    <row r="145" s="2" customFormat="1" ht="18" customHeight="1" x14ac:dyDescent="0.55000000000000004"/>
    <row r="146" s="2" customFormat="1" ht="18" customHeight="1" x14ac:dyDescent="0.55000000000000004"/>
    <row r="147" s="2" customFormat="1" ht="18" customHeight="1" x14ac:dyDescent="0.55000000000000004"/>
    <row r="148" s="2" customFormat="1" ht="18" customHeight="1" x14ac:dyDescent="0.55000000000000004"/>
    <row r="149" s="2" customFormat="1" ht="18" customHeight="1" x14ac:dyDescent="0.55000000000000004"/>
    <row r="150" s="2" customFormat="1" ht="18" customHeight="1" x14ac:dyDescent="0.55000000000000004"/>
    <row r="151" s="2" customFormat="1" ht="18" customHeight="1" x14ac:dyDescent="0.55000000000000004"/>
    <row r="152" s="2" customFormat="1" ht="18" customHeight="1" x14ac:dyDescent="0.55000000000000004"/>
    <row r="153" s="2" customFormat="1" ht="18" customHeight="1" x14ac:dyDescent="0.55000000000000004"/>
    <row r="154" s="2" customFormat="1" ht="18" customHeight="1" x14ac:dyDescent="0.55000000000000004"/>
    <row r="155" s="2" customFormat="1" ht="18" customHeight="1" x14ac:dyDescent="0.55000000000000004"/>
    <row r="156" s="2" customFormat="1" ht="18" customHeight="1" x14ac:dyDescent="0.55000000000000004"/>
    <row r="157" s="2" customFormat="1" ht="18" customHeight="1" x14ac:dyDescent="0.55000000000000004"/>
    <row r="158" s="2" customFormat="1" ht="18" customHeight="1" x14ac:dyDescent="0.55000000000000004"/>
    <row r="159" s="2" customFormat="1" ht="18" customHeight="1" x14ac:dyDescent="0.55000000000000004"/>
    <row r="160" s="2" customFormat="1" ht="18" customHeight="1" x14ac:dyDescent="0.55000000000000004"/>
    <row r="161" s="2" customFormat="1" ht="18" customHeight="1" x14ac:dyDescent="0.55000000000000004"/>
    <row r="162" s="2" customFormat="1" ht="18" customHeight="1" x14ac:dyDescent="0.55000000000000004"/>
    <row r="163" s="2" customFormat="1" ht="18" customHeight="1" x14ac:dyDescent="0.55000000000000004"/>
    <row r="164" s="2" customFormat="1" ht="18" customHeight="1" x14ac:dyDescent="0.55000000000000004"/>
    <row r="165" s="2" customFormat="1" ht="18" customHeight="1" x14ac:dyDescent="0.55000000000000004"/>
    <row r="166" s="2" customFormat="1" ht="18" customHeight="1" x14ac:dyDescent="0.55000000000000004"/>
    <row r="167" s="2" customFormat="1" ht="18" customHeight="1" x14ac:dyDescent="0.55000000000000004"/>
    <row r="168" s="2" customFormat="1" ht="18" customHeight="1" x14ac:dyDescent="0.55000000000000004"/>
    <row r="169" s="2" customFormat="1" ht="18" customHeight="1" x14ac:dyDescent="0.55000000000000004"/>
    <row r="170" s="2" customFormat="1" ht="18" customHeight="1" x14ac:dyDescent="0.55000000000000004"/>
    <row r="171" s="2" customFormat="1" ht="18" customHeight="1" x14ac:dyDescent="0.55000000000000004"/>
    <row r="172" s="2" customFormat="1" ht="18" customHeight="1" x14ac:dyDescent="0.55000000000000004"/>
    <row r="173" s="2" customFormat="1" ht="18" customHeight="1" x14ac:dyDescent="0.55000000000000004"/>
    <row r="174" s="2" customFormat="1" ht="18" customHeight="1" x14ac:dyDescent="0.55000000000000004"/>
    <row r="175" s="2" customFormat="1" ht="18" customHeight="1" x14ac:dyDescent="0.55000000000000004"/>
    <row r="176" s="2" customFormat="1" ht="18" customHeight="1" x14ac:dyDescent="0.55000000000000004"/>
    <row r="177" s="2" customFormat="1" ht="18" customHeight="1" x14ac:dyDescent="0.55000000000000004"/>
    <row r="178" s="2" customFormat="1" ht="18" customHeight="1" x14ac:dyDescent="0.55000000000000004"/>
    <row r="179" s="2" customFormat="1" ht="18" customHeight="1" x14ac:dyDescent="0.55000000000000004"/>
    <row r="180" s="2" customFormat="1" ht="18" customHeight="1" x14ac:dyDescent="0.55000000000000004"/>
    <row r="181" s="2" customFormat="1" ht="18" customHeight="1" x14ac:dyDescent="0.55000000000000004"/>
    <row r="182" s="2" customFormat="1" ht="18" customHeight="1" x14ac:dyDescent="0.55000000000000004"/>
    <row r="183" s="2" customFormat="1" ht="18" customHeight="1" x14ac:dyDescent="0.55000000000000004"/>
    <row r="184" s="2" customFormat="1" ht="18" customHeight="1" x14ac:dyDescent="0.55000000000000004"/>
    <row r="185" s="2" customFormat="1" ht="18" customHeight="1" x14ac:dyDescent="0.55000000000000004"/>
    <row r="186" s="2" customFormat="1" ht="18" customHeight="1" x14ac:dyDescent="0.55000000000000004"/>
    <row r="187" s="2" customFormat="1" ht="18" customHeight="1" x14ac:dyDescent="0.55000000000000004"/>
    <row r="188" s="2" customFormat="1" ht="18" customHeight="1" x14ac:dyDescent="0.55000000000000004"/>
    <row r="189" s="2" customFormat="1" ht="18" customHeight="1" x14ac:dyDescent="0.55000000000000004"/>
    <row r="190" s="2" customFormat="1" ht="18" customHeight="1" x14ac:dyDescent="0.55000000000000004"/>
    <row r="191" s="2" customFormat="1" ht="18" customHeight="1" x14ac:dyDescent="0.55000000000000004"/>
    <row r="192" s="2" customFormat="1" ht="18" customHeight="1" x14ac:dyDescent="0.55000000000000004"/>
    <row r="193" s="2" customFormat="1" ht="18" customHeight="1" x14ac:dyDescent="0.55000000000000004"/>
    <row r="194" s="2" customFormat="1" ht="18" customHeight="1" x14ac:dyDescent="0.55000000000000004"/>
    <row r="195" s="2" customFormat="1" ht="18" customHeight="1" x14ac:dyDescent="0.55000000000000004"/>
    <row r="196" s="2" customFormat="1" ht="18" customHeight="1" x14ac:dyDescent="0.55000000000000004"/>
    <row r="197" s="2" customFormat="1" ht="18" customHeight="1" x14ac:dyDescent="0.55000000000000004"/>
    <row r="198" s="2" customFormat="1" ht="18" customHeight="1" x14ac:dyDescent="0.55000000000000004"/>
    <row r="199" s="2" customFormat="1" ht="18" customHeight="1" x14ac:dyDescent="0.55000000000000004"/>
    <row r="200" s="2" customFormat="1" ht="18" customHeight="1" x14ac:dyDescent="0.55000000000000004"/>
    <row r="201" s="2" customFormat="1" ht="18" customHeight="1" x14ac:dyDescent="0.55000000000000004"/>
    <row r="202" s="2" customFormat="1" ht="18" customHeight="1" x14ac:dyDescent="0.55000000000000004"/>
    <row r="203" s="2" customFormat="1" ht="18" customHeight="1" x14ac:dyDescent="0.55000000000000004"/>
    <row r="204" s="2" customFormat="1" ht="18" customHeight="1" x14ac:dyDescent="0.55000000000000004"/>
    <row r="205" s="2" customFormat="1" ht="18" customHeight="1" x14ac:dyDescent="0.55000000000000004"/>
    <row r="206" s="2" customFormat="1" ht="18" customHeight="1" x14ac:dyDescent="0.55000000000000004"/>
    <row r="207" s="2" customFormat="1" ht="18" customHeight="1" x14ac:dyDescent="0.55000000000000004"/>
    <row r="208" s="2" customFormat="1" ht="18" customHeight="1" x14ac:dyDescent="0.55000000000000004"/>
    <row r="209" s="2" customFormat="1" ht="18" customHeight="1" x14ac:dyDescent="0.55000000000000004"/>
    <row r="210" s="2" customFormat="1" ht="18" customHeight="1" x14ac:dyDescent="0.55000000000000004"/>
    <row r="211" s="2" customFormat="1" ht="18" customHeight="1" x14ac:dyDescent="0.55000000000000004"/>
    <row r="212" s="2" customFormat="1" ht="18" customHeight="1" x14ac:dyDescent="0.55000000000000004"/>
    <row r="213" s="2" customFormat="1" ht="18" customHeight="1" x14ac:dyDescent="0.55000000000000004"/>
    <row r="214" s="2" customFormat="1" ht="18" customHeight="1" x14ac:dyDescent="0.55000000000000004"/>
    <row r="215" s="2" customFormat="1" ht="18" customHeight="1" x14ac:dyDescent="0.55000000000000004"/>
    <row r="216" s="2" customFormat="1" ht="18" customHeight="1" x14ac:dyDescent="0.55000000000000004"/>
    <row r="217" s="2" customFormat="1" ht="18" customHeight="1" x14ac:dyDescent="0.55000000000000004"/>
    <row r="218" s="2" customFormat="1" ht="18" customHeight="1" x14ac:dyDescent="0.55000000000000004"/>
    <row r="219" s="2" customFormat="1" ht="18" customHeight="1" x14ac:dyDescent="0.55000000000000004"/>
    <row r="220" s="2" customFormat="1" ht="18" customHeight="1" x14ac:dyDescent="0.55000000000000004"/>
    <row r="221" s="2" customFormat="1" ht="18" customHeight="1" x14ac:dyDescent="0.55000000000000004"/>
    <row r="222" s="2" customFormat="1" ht="18" customHeight="1" x14ac:dyDescent="0.55000000000000004"/>
    <row r="223" s="2" customFormat="1" ht="18" customHeight="1" x14ac:dyDescent="0.55000000000000004"/>
    <row r="224" s="2" customFormat="1" ht="18" customHeight="1" x14ac:dyDescent="0.55000000000000004"/>
    <row r="225" s="2" customFormat="1" ht="18" customHeight="1" x14ac:dyDescent="0.55000000000000004"/>
    <row r="226" s="2" customFormat="1" ht="18" customHeight="1" x14ac:dyDescent="0.55000000000000004"/>
    <row r="227" s="2" customFormat="1" ht="18" customHeight="1" x14ac:dyDescent="0.55000000000000004"/>
    <row r="228" s="2" customFormat="1" ht="18" customHeight="1" x14ac:dyDescent="0.55000000000000004"/>
    <row r="229" s="2" customFormat="1" ht="18" customHeight="1" x14ac:dyDescent="0.55000000000000004"/>
    <row r="230" s="2" customFormat="1" ht="18" customHeight="1" x14ac:dyDescent="0.55000000000000004"/>
    <row r="231" s="2" customFormat="1" ht="18" customHeight="1" x14ac:dyDescent="0.55000000000000004"/>
    <row r="232" s="2" customFormat="1" ht="18" customHeight="1" x14ac:dyDescent="0.55000000000000004"/>
    <row r="233" s="2" customFormat="1" ht="18" customHeight="1" x14ac:dyDescent="0.55000000000000004"/>
    <row r="234" s="2" customFormat="1" ht="18" customHeight="1" x14ac:dyDescent="0.55000000000000004"/>
    <row r="235" s="2" customFormat="1" ht="18" customHeight="1" x14ac:dyDescent="0.55000000000000004"/>
    <row r="236" s="2" customFormat="1" ht="18" customHeight="1" x14ac:dyDescent="0.55000000000000004"/>
    <row r="237" s="2" customFormat="1" ht="18" customHeight="1" x14ac:dyDescent="0.55000000000000004"/>
    <row r="238" s="2" customFormat="1" ht="18" customHeight="1" x14ac:dyDescent="0.55000000000000004"/>
    <row r="239" s="2" customFormat="1" ht="18" customHeight="1" x14ac:dyDescent="0.55000000000000004"/>
    <row r="240" s="2" customFormat="1" ht="18" customHeight="1" x14ac:dyDescent="0.55000000000000004"/>
    <row r="241" s="2" customFormat="1" ht="18" customHeight="1" x14ac:dyDescent="0.55000000000000004"/>
    <row r="242" s="2" customFormat="1" ht="18" customHeight="1" x14ac:dyDescent="0.55000000000000004"/>
    <row r="243" s="2" customFormat="1" ht="18" customHeight="1" x14ac:dyDescent="0.55000000000000004"/>
    <row r="244" s="2" customFormat="1" ht="18" customHeight="1" x14ac:dyDescent="0.55000000000000004"/>
    <row r="245" s="2" customFormat="1" ht="18" customHeight="1" x14ac:dyDescent="0.55000000000000004"/>
    <row r="246" s="2" customFormat="1" ht="18" customHeight="1" x14ac:dyDescent="0.55000000000000004"/>
    <row r="247" s="2" customFormat="1" ht="18" customHeight="1" x14ac:dyDescent="0.55000000000000004"/>
    <row r="248" s="2" customFormat="1" ht="18" customHeight="1" x14ac:dyDescent="0.55000000000000004"/>
    <row r="249" s="2" customFormat="1" ht="18" customHeight="1" x14ac:dyDescent="0.55000000000000004"/>
    <row r="250" s="2" customFormat="1" ht="18" customHeight="1" x14ac:dyDescent="0.55000000000000004"/>
    <row r="251" s="2" customFormat="1" ht="18" customHeight="1" x14ac:dyDescent="0.55000000000000004"/>
    <row r="252" s="2" customFormat="1" ht="18" customHeight="1" x14ac:dyDescent="0.55000000000000004"/>
    <row r="253" s="2" customFormat="1" ht="18" customHeight="1" x14ac:dyDescent="0.55000000000000004"/>
    <row r="254" s="2" customFormat="1" ht="18" customHeight="1" x14ac:dyDescent="0.55000000000000004"/>
    <row r="255" s="2" customFormat="1" ht="18" customHeight="1" x14ac:dyDescent="0.55000000000000004"/>
    <row r="256" s="2" customFormat="1" ht="18" customHeight="1" x14ac:dyDescent="0.55000000000000004"/>
    <row r="257" s="2" customFormat="1" ht="18" customHeight="1" x14ac:dyDescent="0.55000000000000004"/>
    <row r="258" s="2" customFormat="1" ht="18" customHeight="1" x14ac:dyDescent="0.55000000000000004"/>
    <row r="259" s="2" customFormat="1" ht="18" customHeight="1" x14ac:dyDescent="0.55000000000000004"/>
    <row r="260" s="2" customFormat="1" ht="18" customHeight="1" x14ac:dyDescent="0.55000000000000004"/>
    <row r="261" s="2" customFormat="1" ht="18" customHeight="1" x14ac:dyDescent="0.55000000000000004"/>
    <row r="262" s="2" customFormat="1" ht="18" customHeight="1" x14ac:dyDescent="0.55000000000000004"/>
    <row r="263" s="2" customFormat="1" ht="18" customHeight="1" x14ac:dyDescent="0.55000000000000004"/>
    <row r="264" s="2" customFormat="1" ht="18" customHeight="1" x14ac:dyDescent="0.55000000000000004"/>
    <row r="265" s="2" customFormat="1" ht="18" customHeight="1" x14ac:dyDescent="0.55000000000000004"/>
    <row r="266" s="2" customFormat="1" ht="18" customHeight="1" x14ac:dyDescent="0.55000000000000004"/>
    <row r="267" s="2" customFormat="1" ht="18" customHeight="1" x14ac:dyDescent="0.55000000000000004"/>
    <row r="268" s="2" customFormat="1" ht="18" customHeight="1" x14ac:dyDescent="0.55000000000000004"/>
    <row r="269" s="2" customFormat="1" ht="18" customHeight="1" x14ac:dyDescent="0.55000000000000004"/>
    <row r="270" s="2" customFormat="1" ht="18" customHeight="1" x14ac:dyDescent="0.55000000000000004"/>
    <row r="271" s="2" customFormat="1" ht="18" customHeight="1" x14ac:dyDescent="0.55000000000000004"/>
    <row r="272" s="2" customFormat="1" ht="18" customHeight="1" x14ac:dyDescent="0.55000000000000004"/>
    <row r="273" s="2" customFormat="1" ht="18" customHeight="1" x14ac:dyDescent="0.55000000000000004"/>
    <row r="274" s="2" customFormat="1" ht="18" customHeight="1" x14ac:dyDescent="0.55000000000000004"/>
    <row r="275" s="2" customFormat="1" ht="18" customHeight="1" x14ac:dyDescent="0.55000000000000004"/>
    <row r="276" s="2" customFormat="1" ht="18" customHeight="1" x14ac:dyDescent="0.55000000000000004"/>
    <row r="277" s="2" customFormat="1" ht="18" customHeight="1" x14ac:dyDescent="0.55000000000000004"/>
    <row r="278" s="2" customFormat="1" ht="18" customHeight="1" x14ac:dyDescent="0.55000000000000004"/>
    <row r="279" s="2" customFormat="1" ht="18" customHeight="1" x14ac:dyDescent="0.55000000000000004"/>
    <row r="280" s="2" customFormat="1" ht="18" customHeight="1" x14ac:dyDescent="0.55000000000000004"/>
    <row r="281" s="2" customFormat="1" ht="18" customHeight="1" x14ac:dyDescent="0.55000000000000004"/>
    <row r="282" s="2" customFormat="1" ht="18" customHeight="1" x14ac:dyDescent="0.55000000000000004"/>
    <row r="283" s="2" customFormat="1" ht="18" customHeight="1" x14ac:dyDescent="0.55000000000000004"/>
    <row r="284" s="2" customFormat="1" ht="18" customHeight="1" x14ac:dyDescent="0.55000000000000004"/>
    <row r="285" s="2" customFormat="1" ht="18" customHeight="1" x14ac:dyDescent="0.55000000000000004"/>
    <row r="286" s="2" customFormat="1" ht="18" customHeight="1" x14ac:dyDescent="0.55000000000000004"/>
    <row r="287" s="2" customFormat="1" ht="18" customHeight="1" x14ac:dyDescent="0.55000000000000004"/>
    <row r="288" s="2" customFormat="1" ht="18" customHeight="1" x14ac:dyDescent="0.55000000000000004"/>
    <row r="289" s="2" customFormat="1" ht="18" customHeight="1" x14ac:dyDescent="0.55000000000000004"/>
    <row r="290" s="2" customFormat="1" ht="18" customHeight="1" x14ac:dyDescent="0.55000000000000004"/>
    <row r="291" s="2" customFormat="1" ht="18" customHeight="1" x14ac:dyDescent="0.55000000000000004"/>
    <row r="292" s="2" customFormat="1" ht="18" customHeight="1" x14ac:dyDescent="0.55000000000000004"/>
    <row r="293" s="2" customFormat="1" ht="18" customHeight="1" x14ac:dyDescent="0.55000000000000004"/>
    <row r="294" s="2" customFormat="1" ht="18" customHeight="1" x14ac:dyDescent="0.55000000000000004"/>
    <row r="295" s="2" customFormat="1" ht="18" customHeight="1" x14ac:dyDescent="0.55000000000000004"/>
    <row r="296" s="2" customFormat="1" ht="18" customHeight="1" x14ac:dyDescent="0.55000000000000004"/>
    <row r="297" s="2" customFormat="1" ht="18" customHeight="1" x14ac:dyDescent="0.55000000000000004"/>
    <row r="298" s="2" customFormat="1" ht="18" customHeight="1" x14ac:dyDescent="0.55000000000000004"/>
    <row r="299" s="2" customFormat="1" ht="18" customHeight="1" x14ac:dyDescent="0.55000000000000004"/>
    <row r="300" s="2" customFormat="1" ht="18" customHeight="1" x14ac:dyDescent="0.55000000000000004"/>
    <row r="301" s="2" customFormat="1" ht="18" customHeight="1" x14ac:dyDescent="0.55000000000000004"/>
    <row r="302" s="2" customFormat="1" ht="18" customHeight="1" x14ac:dyDescent="0.55000000000000004"/>
    <row r="303" s="2" customFormat="1" ht="18" customHeight="1" x14ac:dyDescent="0.55000000000000004"/>
    <row r="304" s="2" customFormat="1" ht="18" customHeight="1" x14ac:dyDescent="0.55000000000000004"/>
    <row r="305" s="2" customFormat="1" ht="18" customHeight="1" x14ac:dyDescent="0.55000000000000004"/>
    <row r="306" s="2" customFormat="1" ht="18" customHeight="1" x14ac:dyDescent="0.55000000000000004"/>
    <row r="307" s="2" customFormat="1" ht="18" customHeight="1" x14ac:dyDescent="0.55000000000000004"/>
    <row r="308" s="2" customFormat="1" ht="18" customHeight="1" x14ac:dyDescent="0.55000000000000004"/>
    <row r="309" s="2" customFormat="1" ht="18" customHeight="1" x14ac:dyDescent="0.55000000000000004"/>
    <row r="310" s="2" customFormat="1" ht="18" customHeight="1" x14ac:dyDescent="0.55000000000000004"/>
    <row r="311" s="2" customFormat="1" ht="18" customHeight="1" x14ac:dyDescent="0.55000000000000004"/>
    <row r="312" s="2" customFormat="1" ht="18" customHeight="1" x14ac:dyDescent="0.55000000000000004"/>
    <row r="313" s="2" customFormat="1" ht="18" customHeight="1" x14ac:dyDescent="0.55000000000000004"/>
    <row r="314" s="2" customFormat="1" ht="18" customHeight="1" x14ac:dyDescent="0.55000000000000004"/>
    <row r="315" s="2" customFormat="1" ht="18" customHeight="1" x14ac:dyDescent="0.55000000000000004"/>
    <row r="316" s="2" customFormat="1" ht="18" customHeight="1" x14ac:dyDescent="0.55000000000000004"/>
    <row r="317" s="2" customFormat="1" ht="18" customHeight="1" x14ac:dyDescent="0.55000000000000004"/>
    <row r="318" s="2" customFormat="1" ht="18" customHeight="1" x14ac:dyDescent="0.55000000000000004"/>
    <row r="319" s="2" customFormat="1" ht="18" customHeight="1" x14ac:dyDescent="0.55000000000000004"/>
    <row r="320" s="2" customFormat="1" ht="18" customHeight="1" x14ac:dyDescent="0.55000000000000004"/>
    <row r="321" s="2" customFormat="1" ht="18" customHeight="1" x14ac:dyDescent="0.55000000000000004"/>
    <row r="322" s="2" customFormat="1" ht="18" customHeight="1" x14ac:dyDescent="0.55000000000000004"/>
    <row r="323" s="2" customFormat="1" ht="18" customHeight="1" x14ac:dyDescent="0.55000000000000004"/>
    <row r="324" s="2" customFormat="1" ht="18" customHeight="1" x14ac:dyDescent="0.55000000000000004"/>
    <row r="325" s="2" customFormat="1" ht="18" customHeight="1" x14ac:dyDescent="0.55000000000000004"/>
    <row r="326" s="2" customFormat="1" ht="18" customHeight="1" x14ac:dyDescent="0.55000000000000004"/>
    <row r="327" s="2" customFormat="1" ht="18" customHeight="1" x14ac:dyDescent="0.55000000000000004"/>
    <row r="328" s="2" customFormat="1" ht="18" customHeight="1" x14ac:dyDescent="0.55000000000000004"/>
    <row r="329" s="2" customFormat="1" ht="18" customHeight="1" x14ac:dyDescent="0.55000000000000004"/>
    <row r="330" s="2" customFormat="1" ht="18" customHeight="1" x14ac:dyDescent="0.55000000000000004"/>
    <row r="331" s="2" customFormat="1" ht="18" customHeight="1" x14ac:dyDescent="0.55000000000000004"/>
    <row r="332" s="2" customFormat="1" ht="18" customHeight="1" x14ac:dyDescent="0.55000000000000004"/>
    <row r="333" s="2" customFormat="1" ht="18" customHeight="1" x14ac:dyDescent="0.55000000000000004"/>
    <row r="334" s="2" customFormat="1" ht="18" customHeight="1" x14ac:dyDescent="0.55000000000000004"/>
    <row r="335" s="2" customFormat="1" ht="18" customHeight="1" x14ac:dyDescent="0.55000000000000004"/>
    <row r="336" s="2" customFormat="1" ht="18" customHeight="1" x14ac:dyDescent="0.55000000000000004"/>
    <row r="337" s="2" customFormat="1" ht="18" customHeight="1" x14ac:dyDescent="0.55000000000000004"/>
    <row r="338" s="2" customFormat="1" ht="18" customHeight="1" x14ac:dyDescent="0.55000000000000004"/>
    <row r="339" s="2" customFormat="1" ht="18" customHeight="1" x14ac:dyDescent="0.55000000000000004"/>
    <row r="340" s="2" customFormat="1" ht="18" customHeight="1" x14ac:dyDescent="0.55000000000000004"/>
    <row r="341" s="2" customFormat="1" ht="18" customHeight="1" x14ac:dyDescent="0.55000000000000004"/>
    <row r="342" s="2" customFormat="1" ht="18" customHeight="1" x14ac:dyDescent="0.55000000000000004"/>
    <row r="343" s="2" customFormat="1" ht="18" customHeight="1" x14ac:dyDescent="0.55000000000000004"/>
    <row r="344" s="2" customFormat="1" ht="18" customHeight="1" x14ac:dyDescent="0.55000000000000004"/>
    <row r="345" s="2" customFormat="1" ht="18" customHeight="1" x14ac:dyDescent="0.55000000000000004"/>
    <row r="346" s="2" customFormat="1" ht="18" customHeight="1" x14ac:dyDescent="0.55000000000000004"/>
    <row r="347" s="2" customFormat="1" ht="18" customHeight="1" x14ac:dyDescent="0.55000000000000004"/>
    <row r="348" s="2" customFormat="1" ht="18" customHeight="1" x14ac:dyDescent="0.55000000000000004"/>
    <row r="349" s="2" customFormat="1" ht="18" customHeight="1" x14ac:dyDescent="0.55000000000000004"/>
    <row r="350" s="2" customFormat="1" ht="18" customHeight="1" x14ac:dyDescent="0.55000000000000004"/>
    <row r="351" s="2" customFormat="1" ht="18" customHeight="1" x14ac:dyDescent="0.55000000000000004"/>
    <row r="352" s="2" customFormat="1" ht="18" customHeight="1" x14ac:dyDescent="0.55000000000000004"/>
    <row r="353" s="2" customFormat="1" ht="18" customHeight="1" x14ac:dyDescent="0.55000000000000004"/>
    <row r="354" s="2" customFormat="1" ht="18" customHeight="1" x14ac:dyDescent="0.55000000000000004"/>
    <row r="355" s="2" customFormat="1" ht="18" customHeight="1" x14ac:dyDescent="0.55000000000000004"/>
    <row r="356" s="2" customFormat="1" ht="18" customHeight="1" x14ac:dyDescent="0.55000000000000004"/>
    <row r="357" s="2" customFormat="1" ht="18" customHeight="1" x14ac:dyDescent="0.55000000000000004"/>
    <row r="358" s="2" customFormat="1" ht="18" customHeight="1" x14ac:dyDescent="0.55000000000000004"/>
    <row r="359" s="2" customFormat="1" ht="18" customHeight="1" x14ac:dyDescent="0.55000000000000004"/>
    <row r="360" s="2" customFormat="1" ht="18" customHeight="1" x14ac:dyDescent="0.55000000000000004"/>
    <row r="361" s="2" customFormat="1" ht="18" customHeight="1" x14ac:dyDescent="0.55000000000000004"/>
    <row r="362" s="2" customFormat="1" ht="18" customHeight="1" x14ac:dyDescent="0.55000000000000004"/>
    <row r="363" s="2" customFormat="1" ht="18" customHeight="1" x14ac:dyDescent="0.55000000000000004"/>
    <row r="364" s="2" customFormat="1" ht="18" customHeight="1" x14ac:dyDescent="0.55000000000000004"/>
    <row r="365" s="2" customFormat="1" ht="18" customHeight="1" x14ac:dyDescent="0.55000000000000004"/>
    <row r="366" s="2" customFormat="1" ht="18" customHeight="1" x14ac:dyDescent="0.55000000000000004"/>
    <row r="367" s="2" customFormat="1" ht="18" customHeight="1" x14ac:dyDescent="0.55000000000000004"/>
    <row r="368" s="2" customFormat="1" ht="18" customHeight="1" x14ac:dyDescent="0.55000000000000004"/>
    <row r="369" s="2" customFormat="1" ht="18" customHeight="1" x14ac:dyDescent="0.55000000000000004"/>
    <row r="370" s="2" customFormat="1" ht="18" customHeight="1" x14ac:dyDescent="0.55000000000000004"/>
    <row r="371" s="2" customFormat="1" ht="18" customHeight="1" x14ac:dyDescent="0.55000000000000004"/>
    <row r="372" s="2" customFormat="1" ht="18" customHeight="1" x14ac:dyDescent="0.55000000000000004"/>
    <row r="373" s="2" customFormat="1" ht="18" customHeight="1" x14ac:dyDescent="0.55000000000000004"/>
    <row r="374" s="2" customFormat="1" ht="18" customHeight="1" x14ac:dyDescent="0.55000000000000004"/>
    <row r="375" s="2" customFormat="1" ht="18" customHeight="1" x14ac:dyDescent="0.55000000000000004"/>
    <row r="376" s="2" customFormat="1" ht="18" customHeight="1" x14ac:dyDescent="0.55000000000000004"/>
    <row r="377" s="2" customFormat="1" ht="18" customHeight="1" x14ac:dyDescent="0.55000000000000004"/>
    <row r="378" s="2" customFormat="1" ht="18" customHeight="1" x14ac:dyDescent="0.55000000000000004"/>
    <row r="379" s="2" customFormat="1" ht="18" customHeight="1" x14ac:dyDescent="0.55000000000000004"/>
    <row r="380" s="2" customFormat="1" ht="18" customHeight="1" x14ac:dyDescent="0.55000000000000004"/>
    <row r="381" s="2" customFormat="1" ht="18" customHeight="1" x14ac:dyDescent="0.55000000000000004"/>
    <row r="382" s="2" customFormat="1" ht="18" customHeight="1" x14ac:dyDescent="0.55000000000000004"/>
    <row r="383" s="2" customFormat="1" ht="18" customHeight="1" x14ac:dyDescent="0.55000000000000004"/>
    <row r="384" s="2" customFormat="1" ht="18" customHeight="1" x14ac:dyDescent="0.55000000000000004"/>
    <row r="385" s="2" customFormat="1" ht="18" customHeight="1" x14ac:dyDescent="0.55000000000000004"/>
    <row r="386" s="2" customFormat="1" ht="18" customHeight="1" x14ac:dyDescent="0.55000000000000004"/>
    <row r="387" s="2" customFormat="1" ht="18" customHeight="1" x14ac:dyDescent="0.55000000000000004"/>
    <row r="388" s="2" customFormat="1" ht="18" customHeight="1" x14ac:dyDescent="0.55000000000000004"/>
    <row r="389" s="2" customFormat="1" ht="18" customHeight="1" x14ac:dyDescent="0.55000000000000004"/>
    <row r="390" s="2" customFormat="1" ht="18" customHeight="1" x14ac:dyDescent="0.55000000000000004"/>
    <row r="391" s="2" customFormat="1" ht="18" customHeight="1" x14ac:dyDescent="0.55000000000000004"/>
    <row r="392" s="2" customFormat="1" ht="18" customHeight="1" x14ac:dyDescent="0.55000000000000004"/>
    <row r="393" s="2" customFormat="1" ht="18" customHeight="1" x14ac:dyDescent="0.55000000000000004"/>
    <row r="394" s="2" customFormat="1" ht="18" customHeight="1" x14ac:dyDescent="0.55000000000000004"/>
    <row r="395" s="2" customFormat="1" ht="18" customHeight="1" x14ac:dyDescent="0.55000000000000004"/>
    <row r="396" s="2" customFormat="1" ht="18" customHeight="1" x14ac:dyDescent="0.55000000000000004"/>
    <row r="397" s="2" customFormat="1" ht="18" customHeight="1" x14ac:dyDescent="0.55000000000000004"/>
    <row r="398" s="2" customFormat="1" ht="18" customHeight="1" x14ac:dyDescent="0.55000000000000004"/>
    <row r="399" s="2" customFormat="1" ht="18" customHeight="1" x14ac:dyDescent="0.55000000000000004"/>
    <row r="400" s="2" customFormat="1" ht="18" customHeight="1" x14ac:dyDescent="0.55000000000000004"/>
    <row r="401" s="2" customFormat="1" ht="18" customHeight="1" x14ac:dyDescent="0.55000000000000004"/>
    <row r="402" s="2" customFormat="1" ht="18" customHeight="1" x14ac:dyDescent="0.55000000000000004"/>
    <row r="403" s="2" customFormat="1" ht="18" customHeight="1" x14ac:dyDescent="0.55000000000000004"/>
    <row r="404" s="2" customFormat="1" ht="18" customHeight="1" x14ac:dyDescent="0.55000000000000004"/>
    <row r="405" s="2" customFormat="1" ht="18" customHeight="1" x14ac:dyDescent="0.55000000000000004"/>
    <row r="406" s="2" customFormat="1" ht="18" customHeight="1" x14ac:dyDescent="0.55000000000000004"/>
    <row r="407" s="2" customFormat="1" ht="18" customHeight="1" x14ac:dyDescent="0.55000000000000004"/>
    <row r="408" s="2" customFormat="1" ht="18" customHeight="1" x14ac:dyDescent="0.55000000000000004"/>
    <row r="409" s="2" customFormat="1" ht="18" customHeight="1" x14ac:dyDescent="0.55000000000000004"/>
    <row r="410" s="2" customFormat="1" ht="18" customHeight="1" x14ac:dyDescent="0.55000000000000004"/>
    <row r="411" s="2" customFormat="1" ht="18" customHeight="1" x14ac:dyDescent="0.55000000000000004"/>
    <row r="412" s="2" customFormat="1" ht="18" customHeight="1" x14ac:dyDescent="0.55000000000000004"/>
    <row r="413" s="2" customFormat="1" ht="18" customHeight="1" x14ac:dyDescent="0.55000000000000004"/>
    <row r="414" s="2" customFormat="1" ht="18" customHeight="1" x14ac:dyDescent="0.55000000000000004"/>
    <row r="415" s="2" customFormat="1" ht="18" customHeight="1" x14ac:dyDescent="0.55000000000000004"/>
    <row r="416" s="2" customFormat="1" ht="18" customHeight="1" x14ac:dyDescent="0.55000000000000004"/>
    <row r="417" s="2" customFormat="1" ht="18" customHeight="1" x14ac:dyDescent="0.55000000000000004"/>
    <row r="418" s="2" customFormat="1" ht="18" customHeight="1" x14ac:dyDescent="0.55000000000000004"/>
    <row r="419" s="2" customFormat="1" ht="18" customHeight="1" x14ac:dyDescent="0.55000000000000004"/>
    <row r="420" s="2" customFormat="1" ht="18" customHeight="1" x14ac:dyDescent="0.55000000000000004"/>
    <row r="421" s="2" customFormat="1" ht="18" customHeight="1" x14ac:dyDescent="0.55000000000000004"/>
    <row r="422" s="2" customFormat="1" ht="18" customHeight="1" x14ac:dyDescent="0.55000000000000004"/>
    <row r="423" s="2" customFormat="1" ht="18" customHeight="1" x14ac:dyDescent="0.55000000000000004"/>
    <row r="424" s="2" customFormat="1" ht="18" customHeight="1" x14ac:dyDescent="0.55000000000000004"/>
    <row r="425" s="2" customFormat="1" ht="18" customHeight="1" x14ac:dyDescent="0.55000000000000004"/>
    <row r="426" s="2" customFormat="1" ht="18" customHeight="1" x14ac:dyDescent="0.55000000000000004"/>
    <row r="427" s="2" customFormat="1" ht="18" customHeight="1" x14ac:dyDescent="0.55000000000000004"/>
    <row r="428" s="2" customFormat="1" ht="18" customHeight="1" x14ac:dyDescent="0.55000000000000004"/>
    <row r="429" s="2" customFormat="1" ht="18" customHeight="1" x14ac:dyDescent="0.55000000000000004"/>
    <row r="430" s="2" customFormat="1" ht="18" customHeight="1" x14ac:dyDescent="0.55000000000000004"/>
    <row r="431" s="2" customFormat="1" ht="18" customHeight="1" x14ac:dyDescent="0.55000000000000004"/>
    <row r="432" s="2" customFormat="1" ht="18" customHeight="1" x14ac:dyDescent="0.55000000000000004"/>
    <row r="433" s="2" customFormat="1" ht="18" customHeight="1" x14ac:dyDescent="0.55000000000000004"/>
    <row r="434" s="2" customFormat="1" ht="18" customHeight="1" x14ac:dyDescent="0.55000000000000004"/>
    <row r="435" s="2" customFormat="1" ht="18" customHeight="1" x14ac:dyDescent="0.55000000000000004"/>
    <row r="436" s="2" customFormat="1" ht="18" customHeight="1" x14ac:dyDescent="0.55000000000000004"/>
    <row r="437" s="2" customFormat="1" ht="18" customHeight="1" x14ac:dyDescent="0.55000000000000004"/>
    <row r="438" s="2" customFormat="1" ht="18" customHeight="1" x14ac:dyDescent="0.55000000000000004"/>
    <row r="439" s="2" customFormat="1" ht="18" customHeight="1" x14ac:dyDescent="0.55000000000000004"/>
    <row r="440" s="2" customFormat="1" ht="18" customHeight="1" x14ac:dyDescent="0.55000000000000004"/>
    <row r="441" s="2" customFormat="1" ht="18" customHeight="1" x14ac:dyDescent="0.55000000000000004"/>
    <row r="442" s="2" customFormat="1" ht="18" customHeight="1" x14ac:dyDescent="0.55000000000000004"/>
    <row r="443" s="2" customFormat="1" ht="18" customHeight="1" x14ac:dyDescent="0.55000000000000004"/>
    <row r="444" s="2" customFormat="1" ht="18" customHeight="1" x14ac:dyDescent="0.55000000000000004"/>
    <row r="445" s="2" customFormat="1" ht="18" customHeight="1" x14ac:dyDescent="0.55000000000000004"/>
    <row r="446" s="2" customFormat="1" ht="18" customHeight="1" x14ac:dyDescent="0.55000000000000004"/>
    <row r="447" s="2" customFormat="1" ht="18" customHeight="1" x14ac:dyDescent="0.55000000000000004"/>
    <row r="448" s="2" customFormat="1" ht="18" customHeight="1" x14ac:dyDescent="0.55000000000000004"/>
    <row r="449" s="2" customFormat="1" ht="18" customHeight="1" x14ac:dyDescent="0.55000000000000004"/>
    <row r="450" s="2" customFormat="1" ht="18" customHeight="1" x14ac:dyDescent="0.55000000000000004"/>
    <row r="451" s="2" customFormat="1" ht="18" customHeight="1" x14ac:dyDescent="0.55000000000000004"/>
    <row r="452" s="2" customFormat="1" ht="18" customHeight="1" x14ac:dyDescent="0.55000000000000004"/>
    <row r="453" s="2" customFormat="1" ht="18" customHeight="1" x14ac:dyDescent="0.55000000000000004"/>
    <row r="454" s="2" customFormat="1" ht="18" customHeight="1" x14ac:dyDescent="0.55000000000000004"/>
    <row r="455" s="2" customFormat="1" ht="18" customHeight="1" x14ac:dyDescent="0.55000000000000004"/>
    <row r="456" s="2" customFormat="1" ht="18" customHeight="1" x14ac:dyDescent="0.55000000000000004"/>
    <row r="457" s="2" customFormat="1" ht="18" customHeight="1" x14ac:dyDescent="0.55000000000000004"/>
    <row r="458" s="2" customFormat="1" ht="18" customHeight="1" x14ac:dyDescent="0.55000000000000004"/>
    <row r="459" s="2" customFormat="1" ht="18" customHeight="1" x14ac:dyDescent="0.55000000000000004"/>
    <row r="460" s="2" customFormat="1" ht="18" customHeight="1" x14ac:dyDescent="0.55000000000000004"/>
    <row r="461" s="2" customFormat="1" ht="18" customHeight="1" x14ac:dyDescent="0.55000000000000004"/>
    <row r="462" s="2" customFormat="1" ht="18" customHeight="1" x14ac:dyDescent="0.55000000000000004"/>
    <row r="463" s="2" customFormat="1" ht="18" customHeight="1" x14ac:dyDescent="0.55000000000000004"/>
    <row r="464" s="2" customFormat="1" ht="18" customHeight="1" x14ac:dyDescent="0.55000000000000004"/>
    <row r="465" s="2" customFormat="1" ht="18" customHeight="1" x14ac:dyDescent="0.55000000000000004"/>
    <row r="466" s="2" customFormat="1" ht="18" customHeight="1" x14ac:dyDescent="0.55000000000000004"/>
    <row r="467" s="2" customFormat="1" ht="18" customHeight="1" x14ac:dyDescent="0.55000000000000004"/>
    <row r="468" s="2" customFormat="1" ht="18" customHeight="1" x14ac:dyDescent="0.55000000000000004"/>
    <row r="469" s="2" customFormat="1" ht="18" customHeight="1" x14ac:dyDescent="0.55000000000000004"/>
    <row r="470" s="2" customFormat="1" ht="18" customHeight="1" x14ac:dyDescent="0.55000000000000004"/>
    <row r="471" s="2" customFormat="1" ht="18" customHeight="1" x14ac:dyDescent="0.55000000000000004"/>
    <row r="472" s="2" customFormat="1" ht="18" customHeight="1" x14ac:dyDescent="0.55000000000000004"/>
    <row r="473" s="2" customFormat="1" ht="18" customHeight="1" x14ac:dyDescent="0.55000000000000004"/>
    <row r="474" s="2" customFormat="1" ht="18" customHeight="1" x14ac:dyDescent="0.55000000000000004"/>
    <row r="475" s="2" customFormat="1" ht="18" customHeight="1" x14ac:dyDescent="0.55000000000000004"/>
    <row r="476" s="2" customFormat="1" ht="18" customHeight="1" x14ac:dyDescent="0.55000000000000004"/>
    <row r="477" s="2" customFormat="1" ht="18" customHeight="1" x14ac:dyDescent="0.55000000000000004"/>
    <row r="478" s="2" customFormat="1" ht="18" customHeight="1" x14ac:dyDescent="0.55000000000000004"/>
    <row r="479" s="2" customFormat="1" ht="18" customHeight="1" x14ac:dyDescent="0.55000000000000004"/>
    <row r="480" s="2" customFormat="1" ht="18" customHeight="1" x14ac:dyDescent="0.55000000000000004"/>
    <row r="481" s="2" customFormat="1" ht="18" customHeight="1" x14ac:dyDescent="0.55000000000000004"/>
    <row r="482" s="2" customFormat="1" ht="18" customHeight="1" x14ac:dyDescent="0.55000000000000004"/>
    <row r="483" s="2" customFormat="1" ht="18" customHeight="1" x14ac:dyDescent="0.55000000000000004"/>
    <row r="484" s="2" customFormat="1" ht="18" customHeight="1" x14ac:dyDescent="0.55000000000000004"/>
    <row r="485" s="2" customFormat="1" ht="18" customHeight="1" x14ac:dyDescent="0.55000000000000004"/>
    <row r="486" s="2" customFormat="1" ht="18" customHeight="1" x14ac:dyDescent="0.55000000000000004"/>
    <row r="487" s="2" customFormat="1" ht="18" customHeight="1" x14ac:dyDescent="0.55000000000000004"/>
    <row r="488" s="2" customFormat="1" ht="18" customHeight="1" x14ac:dyDescent="0.55000000000000004"/>
    <row r="489" s="2" customFormat="1" ht="18" customHeight="1" x14ac:dyDescent="0.55000000000000004"/>
    <row r="490" s="2" customFormat="1" ht="18" customHeight="1" x14ac:dyDescent="0.55000000000000004"/>
    <row r="491" s="2" customFormat="1" ht="18" customHeight="1" x14ac:dyDescent="0.55000000000000004"/>
    <row r="492" s="2" customFormat="1" ht="18" customHeight="1" x14ac:dyDescent="0.55000000000000004"/>
    <row r="493" s="2" customFormat="1" ht="18" customHeight="1" x14ac:dyDescent="0.55000000000000004"/>
    <row r="494" s="2" customFormat="1" ht="18" customHeight="1" x14ac:dyDescent="0.55000000000000004"/>
    <row r="495" s="2" customFormat="1" ht="18" customHeight="1" x14ac:dyDescent="0.55000000000000004"/>
    <row r="496" s="2" customFormat="1" ht="18" customHeight="1" x14ac:dyDescent="0.55000000000000004"/>
    <row r="497" s="2" customFormat="1" ht="18" customHeight="1" x14ac:dyDescent="0.55000000000000004"/>
    <row r="498" s="2" customFormat="1" ht="18" customHeight="1" x14ac:dyDescent="0.55000000000000004"/>
    <row r="499" s="2" customFormat="1" ht="18" customHeight="1" x14ac:dyDescent="0.55000000000000004"/>
    <row r="500" s="2" customFormat="1" ht="18" customHeight="1" x14ac:dyDescent="0.55000000000000004"/>
    <row r="501" s="2" customFormat="1" ht="18" customHeight="1" x14ac:dyDescent="0.55000000000000004"/>
    <row r="502" s="2" customFormat="1" ht="18" customHeight="1" x14ac:dyDescent="0.55000000000000004"/>
    <row r="503" s="2" customFormat="1" ht="18" customHeight="1" x14ac:dyDescent="0.55000000000000004"/>
    <row r="504" s="2" customFormat="1" ht="18" customHeight="1" x14ac:dyDescent="0.55000000000000004"/>
    <row r="505" s="2" customFormat="1" ht="18" customHeight="1" x14ac:dyDescent="0.55000000000000004"/>
    <row r="506" s="2" customFormat="1" ht="18" customHeight="1" x14ac:dyDescent="0.55000000000000004"/>
    <row r="507" s="2" customFormat="1" ht="18" customHeight="1" x14ac:dyDescent="0.55000000000000004"/>
    <row r="508" s="2" customFormat="1" ht="18" customHeight="1" x14ac:dyDescent="0.55000000000000004"/>
    <row r="509" s="2" customFormat="1" ht="18" customHeight="1" x14ac:dyDescent="0.55000000000000004"/>
    <row r="510" s="2" customFormat="1" ht="18" customHeight="1" x14ac:dyDescent="0.55000000000000004"/>
    <row r="511" s="2" customFormat="1" ht="18" customHeight="1" x14ac:dyDescent="0.55000000000000004"/>
    <row r="512" s="2" customFormat="1" ht="18" customHeight="1" x14ac:dyDescent="0.55000000000000004"/>
    <row r="513" s="2" customFormat="1" ht="18" customHeight="1" x14ac:dyDescent="0.55000000000000004"/>
    <row r="514" s="2" customFormat="1" ht="18" customHeight="1" x14ac:dyDescent="0.55000000000000004"/>
    <row r="515" s="2" customFormat="1" ht="18" customHeight="1" x14ac:dyDescent="0.55000000000000004"/>
    <row r="516" s="2" customFormat="1" ht="18" customHeight="1" x14ac:dyDescent="0.55000000000000004"/>
    <row r="517" s="2" customFormat="1" ht="18" customHeight="1" x14ac:dyDescent="0.55000000000000004"/>
    <row r="518" s="2" customFormat="1" ht="18" customHeight="1" x14ac:dyDescent="0.55000000000000004"/>
    <row r="519" s="2" customFormat="1" ht="18" customHeight="1" x14ac:dyDescent="0.55000000000000004"/>
    <row r="520" s="2" customFormat="1" ht="18" customHeight="1" x14ac:dyDescent="0.55000000000000004"/>
    <row r="521" s="2" customFormat="1" ht="18" customHeight="1" x14ac:dyDescent="0.55000000000000004"/>
    <row r="522" s="2" customFormat="1" ht="18" customHeight="1" x14ac:dyDescent="0.55000000000000004"/>
    <row r="523" s="2" customFormat="1" ht="18" customHeight="1" x14ac:dyDescent="0.55000000000000004"/>
    <row r="524" s="2" customFormat="1" ht="18" customHeight="1" x14ac:dyDescent="0.55000000000000004"/>
    <row r="525" s="2" customFormat="1" ht="18" customHeight="1" x14ac:dyDescent="0.55000000000000004"/>
    <row r="526" s="2" customFormat="1" ht="18" customHeight="1" x14ac:dyDescent="0.55000000000000004"/>
    <row r="527" s="2" customFormat="1" ht="18" customHeight="1" x14ac:dyDescent="0.55000000000000004"/>
    <row r="528" s="2" customFormat="1" ht="18" customHeight="1" x14ac:dyDescent="0.55000000000000004"/>
    <row r="529" s="2" customFormat="1" ht="18" customHeight="1" x14ac:dyDescent="0.55000000000000004"/>
    <row r="530" s="2" customFormat="1" ht="18" customHeight="1" x14ac:dyDescent="0.55000000000000004"/>
    <row r="531" s="2" customFormat="1" ht="18" customHeight="1" x14ac:dyDescent="0.55000000000000004"/>
    <row r="532" s="2" customFormat="1" ht="18" customHeight="1" x14ac:dyDescent="0.55000000000000004"/>
    <row r="533" s="2" customFormat="1" ht="18" customHeight="1" x14ac:dyDescent="0.55000000000000004"/>
    <row r="534" s="2" customFormat="1" ht="18" customHeight="1" x14ac:dyDescent="0.55000000000000004"/>
    <row r="535" s="2" customFormat="1" ht="18" customHeight="1" x14ac:dyDescent="0.55000000000000004"/>
    <row r="536" s="2" customFormat="1" ht="18" customHeight="1" x14ac:dyDescent="0.55000000000000004"/>
    <row r="537" s="2" customFormat="1" ht="18" customHeight="1" x14ac:dyDescent="0.55000000000000004"/>
    <row r="538" s="2" customFormat="1" ht="18" customHeight="1" x14ac:dyDescent="0.55000000000000004"/>
    <row r="539" s="2" customFormat="1" ht="18" customHeight="1" x14ac:dyDescent="0.55000000000000004"/>
    <row r="540" s="2" customFormat="1" ht="18" customHeight="1" x14ac:dyDescent="0.55000000000000004"/>
    <row r="541" s="2" customFormat="1" ht="18" customHeight="1" x14ac:dyDescent="0.55000000000000004"/>
    <row r="542" s="2" customFormat="1" ht="18" customHeight="1" x14ac:dyDescent="0.55000000000000004"/>
    <row r="543" s="2" customFormat="1" ht="18" customHeight="1" x14ac:dyDescent="0.55000000000000004"/>
    <row r="544" s="2" customFormat="1" ht="18" customHeight="1" x14ac:dyDescent="0.55000000000000004"/>
    <row r="545" s="2" customFormat="1" ht="18" customHeight="1" x14ac:dyDescent="0.55000000000000004"/>
    <row r="546" s="2" customFormat="1" ht="18" customHeight="1" x14ac:dyDescent="0.55000000000000004"/>
    <row r="547" s="2" customFormat="1" ht="18" customHeight="1" x14ac:dyDescent="0.55000000000000004"/>
    <row r="548" s="2" customFormat="1" ht="18" customHeight="1" x14ac:dyDescent="0.55000000000000004"/>
    <row r="549" s="2" customFormat="1" ht="18" customHeight="1" x14ac:dyDescent="0.55000000000000004"/>
    <row r="550" s="2" customFormat="1" ht="18" customHeight="1" x14ac:dyDescent="0.55000000000000004"/>
    <row r="551" s="2" customFormat="1" ht="18" customHeight="1" x14ac:dyDescent="0.55000000000000004"/>
    <row r="552" s="2" customFormat="1" ht="18" customHeight="1" x14ac:dyDescent="0.55000000000000004"/>
    <row r="553" s="2" customFormat="1" ht="18" customHeight="1" x14ac:dyDescent="0.55000000000000004"/>
    <row r="554" s="2" customFormat="1" ht="18" customHeight="1" x14ac:dyDescent="0.55000000000000004"/>
    <row r="555" s="2" customFormat="1" ht="18" customHeight="1" x14ac:dyDescent="0.55000000000000004"/>
    <row r="556" s="2" customFormat="1" ht="18" customHeight="1" x14ac:dyDescent="0.55000000000000004"/>
    <row r="557" s="2" customFormat="1" ht="18" customHeight="1" x14ac:dyDescent="0.55000000000000004"/>
    <row r="558" s="2" customFormat="1" ht="18" customHeight="1" x14ac:dyDescent="0.55000000000000004"/>
    <row r="559" s="2" customFormat="1" ht="18" customHeight="1" x14ac:dyDescent="0.55000000000000004"/>
    <row r="560" s="2" customFormat="1" ht="18" customHeight="1" x14ac:dyDescent="0.55000000000000004"/>
    <row r="561" spans="2:82" s="2" customFormat="1" ht="18" customHeight="1" x14ac:dyDescent="0.55000000000000004"/>
    <row r="562" spans="2:82" s="2" customFormat="1" ht="18" customHeight="1" x14ac:dyDescent="0.55000000000000004"/>
    <row r="563" spans="2:82" s="2" customFormat="1" ht="18" customHeight="1" x14ac:dyDescent="0.55000000000000004"/>
    <row r="564" spans="2:82" s="2" customFormat="1" ht="18" customHeight="1" x14ac:dyDescent="0.55000000000000004"/>
    <row r="565" spans="2:82" s="2" customFormat="1" ht="18" customHeight="1" x14ac:dyDescent="0.55000000000000004"/>
    <row r="566" spans="2:82" s="2" customFormat="1" ht="18" customHeight="1" x14ac:dyDescent="0.55000000000000004"/>
    <row r="567" spans="2:82" s="2" customFormat="1" ht="18" customHeight="1" x14ac:dyDescent="0.55000000000000004"/>
    <row r="568" spans="2:82" s="2" customFormat="1" ht="18" customHeight="1" x14ac:dyDescent="0.55000000000000004"/>
    <row r="569" spans="2:82" s="2" customFormat="1" ht="18" customHeight="1" x14ac:dyDescent="0.55000000000000004"/>
    <row r="570" spans="2:82" s="2" customFormat="1" ht="18" customHeight="1" x14ac:dyDescent="0.55000000000000004">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row>
    <row r="571" spans="2:82" s="2" customFormat="1" ht="18" customHeight="1" x14ac:dyDescent="0.55000000000000004">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row>
    <row r="572" spans="2:82" s="1" customFormat="1" ht="18" customHeight="1" x14ac:dyDescent="0.55000000000000004">
      <c r="CA572"/>
      <c r="CB572"/>
      <c r="CC572"/>
      <c r="CD572"/>
    </row>
    <row r="573" spans="2:82" s="1" customFormat="1" ht="18" customHeight="1" x14ac:dyDescent="0.55000000000000004">
      <c r="CA573"/>
      <c r="CB573"/>
      <c r="CC573"/>
      <c r="CD573"/>
    </row>
    <row r="574" spans="2:82" s="1" customFormat="1" ht="18" customHeight="1" x14ac:dyDescent="0.55000000000000004">
      <c r="CA574"/>
      <c r="CB574"/>
      <c r="CC574"/>
      <c r="CD574"/>
    </row>
    <row r="575" spans="2:82" s="1" customFormat="1" ht="18" customHeight="1" x14ac:dyDescent="0.55000000000000004">
      <c r="CA575"/>
      <c r="CB575"/>
      <c r="CC575"/>
      <c r="CD575"/>
    </row>
    <row r="576" spans="2:82" s="1" customFormat="1" ht="18" customHeight="1" x14ac:dyDescent="0.55000000000000004">
      <c r="CA576"/>
      <c r="CB576"/>
      <c r="CC576"/>
      <c r="CD576"/>
    </row>
    <row r="577" spans="79:82" s="1" customFormat="1" ht="18" customHeight="1" x14ac:dyDescent="0.55000000000000004">
      <c r="CA577"/>
      <c r="CB577"/>
      <c r="CC577"/>
      <c r="CD577"/>
    </row>
    <row r="578" spans="79:82" s="1" customFormat="1" ht="18" customHeight="1" x14ac:dyDescent="0.55000000000000004">
      <c r="CA578"/>
      <c r="CB578"/>
      <c r="CC578"/>
      <c r="CD578"/>
    </row>
    <row r="579" spans="79:82" s="1" customFormat="1" ht="18" customHeight="1" x14ac:dyDescent="0.55000000000000004">
      <c r="CA579"/>
      <c r="CB579"/>
      <c r="CC579"/>
      <c r="CD579"/>
    </row>
    <row r="580" spans="79:82" s="1" customFormat="1" ht="18" customHeight="1" x14ac:dyDescent="0.55000000000000004">
      <c r="CA580"/>
      <c r="CB580"/>
      <c r="CC580"/>
      <c r="CD580"/>
    </row>
    <row r="581" spans="79:82" s="1" customFormat="1" ht="18" customHeight="1" x14ac:dyDescent="0.55000000000000004">
      <c r="CA581"/>
      <c r="CB581"/>
      <c r="CC581"/>
      <c r="CD581"/>
    </row>
    <row r="582" spans="79:82" s="1" customFormat="1" ht="18" customHeight="1" x14ac:dyDescent="0.55000000000000004">
      <c r="CA582"/>
      <c r="CB582"/>
      <c r="CC582"/>
      <c r="CD582"/>
    </row>
    <row r="583" spans="79:82" s="1" customFormat="1" ht="18" customHeight="1" x14ac:dyDescent="0.55000000000000004">
      <c r="CA583"/>
      <c r="CB583"/>
      <c r="CC583"/>
      <c r="CD583"/>
    </row>
    <row r="584" spans="79:82" s="1" customFormat="1" ht="18" customHeight="1" x14ac:dyDescent="0.55000000000000004">
      <c r="CA584"/>
      <c r="CB584"/>
      <c r="CC584"/>
      <c r="CD584"/>
    </row>
    <row r="585" spans="79:82" s="1" customFormat="1" ht="18" customHeight="1" x14ac:dyDescent="0.55000000000000004">
      <c r="CA585"/>
      <c r="CB585"/>
      <c r="CC585"/>
      <c r="CD585"/>
    </row>
    <row r="586" spans="79:82" s="1" customFormat="1" ht="18" customHeight="1" x14ac:dyDescent="0.55000000000000004">
      <c r="CA586"/>
      <c r="CB586"/>
      <c r="CC586"/>
      <c r="CD586"/>
    </row>
    <row r="587" spans="79:82" s="1" customFormat="1" ht="18" customHeight="1" x14ac:dyDescent="0.55000000000000004">
      <c r="CA587"/>
      <c r="CB587"/>
      <c r="CC587"/>
      <c r="CD587"/>
    </row>
    <row r="588" spans="79:82" s="1" customFormat="1" ht="18" customHeight="1" x14ac:dyDescent="0.55000000000000004">
      <c r="CA588"/>
      <c r="CB588"/>
      <c r="CC588"/>
      <c r="CD588"/>
    </row>
    <row r="589" spans="79:82" s="1" customFormat="1" ht="18" customHeight="1" x14ac:dyDescent="0.55000000000000004">
      <c r="CA589"/>
      <c r="CB589"/>
      <c r="CC589"/>
      <c r="CD589"/>
    </row>
    <row r="590" spans="79:82" s="1" customFormat="1" ht="18" customHeight="1" x14ac:dyDescent="0.55000000000000004">
      <c r="CA590"/>
      <c r="CB590"/>
      <c r="CC590"/>
      <c r="CD590"/>
    </row>
    <row r="591" spans="79:82" s="1" customFormat="1" ht="18" customHeight="1" x14ac:dyDescent="0.55000000000000004">
      <c r="CA591"/>
      <c r="CB591"/>
      <c r="CC591"/>
      <c r="CD591"/>
    </row>
  </sheetData>
  <sheetProtection algorithmName="SHA-512" hashValue="1LTj3hKS1oUKvOzh/RQHo/za4DqPS4JTL4e+QoMnONMqvOI55beCyEMuqoe+9M3N06KQ+Y1E0RfTpmJ71bdg4w==" saltValue="z+9fFhOs0miUSvNG+xncxQ==" spinCount="100000" sheet="1" objects="1" scenarios="1"/>
  <mergeCells count="216">
    <mergeCell ref="B66:C68"/>
    <mergeCell ref="O66:AG68"/>
    <mergeCell ref="BB44:BH45"/>
    <mergeCell ref="BI44:BM45"/>
    <mergeCell ref="BN44:BO45"/>
    <mergeCell ref="L80:T81"/>
    <mergeCell ref="BI38:BM39"/>
    <mergeCell ref="BN38:BO39"/>
    <mergeCell ref="BI40:BM41"/>
    <mergeCell ref="BN40:BO41"/>
    <mergeCell ref="AL38:AW39"/>
    <mergeCell ref="AL40:AU41"/>
    <mergeCell ref="AV40:AW41"/>
    <mergeCell ref="BB38:BH39"/>
    <mergeCell ref="BB40:BH41"/>
    <mergeCell ref="B54:F55"/>
    <mergeCell ref="G54:K55"/>
    <mergeCell ref="L54:M55"/>
    <mergeCell ref="N50:R51"/>
    <mergeCell ref="S50:W51"/>
    <mergeCell ref="X50:Y51"/>
    <mergeCell ref="Z48:AD49"/>
    <mergeCell ref="AE48:AI49"/>
    <mergeCell ref="AJ48:AK49"/>
    <mergeCell ref="D69:N71"/>
    <mergeCell ref="B80:K81"/>
    <mergeCell ref="U80:V81"/>
    <mergeCell ref="B75:C77"/>
    <mergeCell ref="O75:AG77"/>
    <mergeCell ref="AH75:AN77"/>
    <mergeCell ref="AO75:AS77"/>
    <mergeCell ref="BF75:BG77"/>
    <mergeCell ref="D75:N77"/>
    <mergeCell ref="AT75:BE77"/>
    <mergeCell ref="B72:C74"/>
    <mergeCell ref="O72:AG74"/>
    <mergeCell ref="AH72:AN74"/>
    <mergeCell ref="AO72:AS74"/>
    <mergeCell ref="BF72:BG74"/>
    <mergeCell ref="AH69:AN71"/>
    <mergeCell ref="AO69:AS71"/>
    <mergeCell ref="BF69:BG71"/>
    <mergeCell ref="D72:N74"/>
    <mergeCell ref="AT69:BE71"/>
    <mergeCell ref="AT72:BE74"/>
    <mergeCell ref="AH66:AN68"/>
    <mergeCell ref="AO66:AS68"/>
    <mergeCell ref="BF63:BG65"/>
    <mergeCell ref="AO63:AS65"/>
    <mergeCell ref="AO61:AS62"/>
    <mergeCell ref="BF66:BG68"/>
    <mergeCell ref="D61:N62"/>
    <mergeCell ref="AT63:BE65"/>
    <mergeCell ref="AT61:BG62"/>
    <mergeCell ref="AT66:BE68"/>
    <mergeCell ref="AH61:AN62"/>
    <mergeCell ref="AH63:AN65"/>
    <mergeCell ref="D66:N68"/>
    <mergeCell ref="D63:N65"/>
    <mergeCell ref="AR94:AW95"/>
    <mergeCell ref="AX94:BC95"/>
    <mergeCell ref="B87:G88"/>
    <mergeCell ref="H87:P88"/>
    <mergeCell ref="BD94:BI95"/>
    <mergeCell ref="BJ94:BO95"/>
    <mergeCell ref="BP94:BU95"/>
    <mergeCell ref="BV94:CA95"/>
    <mergeCell ref="BJ93:BO93"/>
    <mergeCell ref="BP93:BU93"/>
    <mergeCell ref="BV93:CA93"/>
    <mergeCell ref="B94:G95"/>
    <mergeCell ref="H94:M95"/>
    <mergeCell ref="N94:S95"/>
    <mergeCell ref="T94:Y95"/>
    <mergeCell ref="Z94:AE95"/>
    <mergeCell ref="AF94:AK95"/>
    <mergeCell ref="AL94:AQ95"/>
    <mergeCell ref="Z93:AE93"/>
    <mergeCell ref="AF93:AK93"/>
    <mergeCell ref="AL93:AQ93"/>
    <mergeCell ref="AR93:AW93"/>
    <mergeCell ref="AX93:BC93"/>
    <mergeCell ref="BD93:BI93"/>
    <mergeCell ref="B93:G93"/>
    <mergeCell ref="H93:M93"/>
    <mergeCell ref="N93:S93"/>
    <mergeCell ref="T93:Y93"/>
    <mergeCell ref="B38:M39"/>
    <mergeCell ref="B40:F41"/>
    <mergeCell ref="G40:K41"/>
    <mergeCell ref="L40:M41"/>
    <mergeCell ref="B42:F43"/>
    <mergeCell ref="B44:F45"/>
    <mergeCell ref="B46:F47"/>
    <mergeCell ref="B48:F49"/>
    <mergeCell ref="B50:F51"/>
    <mergeCell ref="G42:K43"/>
    <mergeCell ref="G44:K45"/>
    <mergeCell ref="G46:K47"/>
    <mergeCell ref="B63:C65"/>
    <mergeCell ref="O61:AG62"/>
    <mergeCell ref="O63:AG65"/>
    <mergeCell ref="B69:C71"/>
    <mergeCell ref="O69:AG71"/>
    <mergeCell ref="N38:Y39"/>
    <mergeCell ref="Z38:AK39"/>
    <mergeCell ref="N40:R41"/>
    <mergeCell ref="BL28:BM29"/>
    <mergeCell ref="BN28:BP29"/>
    <mergeCell ref="BQ28:BR29"/>
    <mergeCell ref="B30:Q31"/>
    <mergeCell ref="R30:X31"/>
    <mergeCell ref="Y30:AH31"/>
    <mergeCell ref="AI30:AJ31"/>
    <mergeCell ref="AK30:AM31"/>
    <mergeCell ref="AN30:AO31"/>
    <mergeCell ref="AP30:AR31"/>
    <mergeCell ref="AX28:AY29"/>
    <mergeCell ref="AZ28:BA29"/>
    <mergeCell ref="BB28:BC29"/>
    <mergeCell ref="BD28:BF29"/>
    <mergeCell ref="BG28:BH29"/>
    <mergeCell ref="BI28:BK29"/>
    <mergeCell ref="AS30:AT31"/>
    <mergeCell ref="AU30:AW31"/>
    <mergeCell ref="AX30:AY31"/>
    <mergeCell ref="B28:Q29"/>
    <mergeCell ref="R28:X29"/>
    <mergeCell ref="B16:I17"/>
    <mergeCell ref="Y28:AH29"/>
    <mergeCell ref="AI28:AJ29"/>
    <mergeCell ref="AK28:AM29"/>
    <mergeCell ref="AN28:AO29"/>
    <mergeCell ref="AP28:AR29"/>
    <mergeCell ref="AS28:AT29"/>
    <mergeCell ref="AU28:AW29"/>
    <mergeCell ref="B24:G25"/>
    <mergeCell ref="H24:U25"/>
    <mergeCell ref="B26:Q27"/>
    <mergeCell ref="R26:X27"/>
    <mergeCell ref="Y26:AH27"/>
    <mergeCell ref="AP26:AR27"/>
    <mergeCell ref="AS26:AT27"/>
    <mergeCell ref="AU26:AW27"/>
    <mergeCell ref="AX26:AY27"/>
    <mergeCell ref="AI26:AJ27"/>
    <mergeCell ref="AK26:AM27"/>
    <mergeCell ref="AN26:AO27"/>
    <mergeCell ref="A1:CD2"/>
    <mergeCell ref="A4:CD5"/>
    <mergeCell ref="B7:Y9"/>
    <mergeCell ref="AS16:AY17"/>
    <mergeCell ref="AS14:AY15"/>
    <mergeCell ref="Y14:AD15"/>
    <mergeCell ref="B14:I15"/>
    <mergeCell ref="B18:I19"/>
    <mergeCell ref="J14:X15"/>
    <mergeCell ref="BN18:BS19"/>
    <mergeCell ref="AS18:AY19"/>
    <mergeCell ref="J18:X19"/>
    <mergeCell ref="AE14:AR15"/>
    <mergeCell ref="Y18:AD19"/>
    <mergeCell ref="AE18:AR19"/>
    <mergeCell ref="AZ14:BM15"/>
    <mergeCell ref="AZ16:BM17"/>
    <mergeCell ref="AZ18:BM19"/>
    <mergeCell ref="BT18:CC19"/>
    <mergeCell ref="J16:X17"/>
    <mergeCell ref="B12:H13"/>
    <mergeCell ref="B22:H23"/>
    <mergeCell ref="B34:G35"/>
    <mergeCell ref="B52:F53"/>
    <mergeCell ref="G52:K53"/>
    <mergeCell ref="L52:M53"/>
    <mergeCell ref="N48:R49"/>
    <mergeCell ref="S48:W49"/>
    <mergeCell ref="X48:Y49"/>
    <mergeCell ref="N46:R47"/>
    <mergeCell ref="S46:W47"/>
    <mergeCell ref="X46:Y47"/>
    <mergeCell ref="G48:K49"/>
    <mergeCell ref="G50:K51"/>
    <mergeCell ref="L42:M43"/>
    <mergeCell ref="L44:M45"/>
    <mergeCell ref="L46:M47"/>
    <mergeCell ref="L48:M49"/>
    <mergeCell ref="L50:M51"/>
    <mergeCell ref="N44:R45"/>
    <mergeCell ref="S44:W45"/>
    <mergeCell ref="X44:Y45"/>
    <mergeCell ref="S40:W41"/>
    <mergeCell ref="X40:Y41"/>
    <mergeCell ref="B99:CA107"/>
    <mergeCell ref="B58:H59"/>
    <mergeCell ref="B84:O85"/>
    <mergeCell ref="B91:P92"/>
    <mergeCell ref="BF80:BG81"/>
    <mergeCell ref="AV80:BE81"/>
    <mergeCell ref="AN80:AU81"/>
    <mergeCell ref="Y16:AD17"/>
    <mergeCell ref="AE16:AR17"/>
    <mergeCell ref="Z46:AD47"/>
    <mergeCell ref="AE46:AI47"/>
    <mergeCell ref="AJ46:AK47"/>
    <mergeCell ref="Z44:AD45"/>
    <mergeCell ref="AE44:AI45"/>
    <mergeCell ref="AJ44:AK45"/>
    <mergeCell ref="Z40:AD41"/>
    <mergeCell ref="AE40:AI41"/>
    <mergeCell ref="AJ40:AK41"/>
    <mergeCell ref="N42:R43"/>
    <mergeCell ref="S42:W43"/>
    <mergeCell ref="X42:Y43"/>
    <mergeCell ref="Z42:AD43"/>
    <mergeCell ref="AE42:AI43"/>
    <mergeCell ref="AJ42:AK43"/>
  </mergeCells>
  <phoneticPr fontId="1"/>
  <conditionalFormatting sqref="B93:BU93">
    <cfRule type="containsText" dxfId="14" priority="1" operator="containsText" text="※">
      <formula>NOT(ISERROR(SEARCH("※",B93)))</formula>
    </cfRule>
  </conditionalFormatting>
  <conditionalFormatting sqref="BV93:CA93">
    <cfRule type="containsText" dxfId="13" priority="2" operator="containsText" text="※計">
      <formula>NOT(ISERROR(SEARCH("※計",BV93)))</formula>
    </cfRule>
  </conditionalFormatting>
  <dataValidations count="4">
    <dataValidation type="list" allowBlank="1" showInputMessage="1" showErrorMessage="1" sqref="R26:X31 AO63:AS77 AK78:AO78 AK79:AM79 W80:W81" xr:uid="{8457B1DC-842A-442E-B7F7-9C793E9C0C50}">
      <formula1>"〇"</formula1>
    </dataValidation>
    <dataValidation type="list" allowBlank="1" showInputMessage="1" showErrorMessage="1" sqref="AI26:AJ31 BB28:BC29" xr:uid="{C6B781AA-FE48-4D8C-97CD-CFF9C6FFA420}">
      <formula1>"Ｓ,Ｈ,Ｒ"</formula1>
    </dataValidation>
    <dataValidation type="list" allowBlank="1" showInputMessage="1" showErrorMessage="1" sqref="AE14" xr:uid="{0D1B516F-E174-4429-BA96-A17A7A18C35B}">
      <formula1>"Ａ型,Ｂ型"</formula1>
    </dataValidation>
    <dataValidation type="list" allowBlank="1" showInputMessage="1" showErrorMessage="1" sqref="AZ14" xr:uid="{C2A47A4C-0929-4D6B-B762-1845203AE1AF}">
      <formula1>"雇用型,非雇用型"</formula1>
    </dataValidation>
  </dataValidations>
  <pageMargins left="0.7" right="0.7" top="0.75" bottom="0.75" header="0.3" footer="0.3"/>
  <pageSetup paperSize="9" scale="38"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5EA939F-3228-43A3-8C22-C484DC0959AA}">
          <x14:formula1>
            <xm:f>'※非表示（リスト一覧）'!$I$3:$I$14</xm:f>
          </x14:formula1>
          <xm:sqref>H87:P88</xm:sqref>
        </x14:dataValidation>
        <x14:dataValidation type="list" allowBlank="1" showInputMessage="1" showErrorMessage="1" xr:uid="{CEB46819-4635-4B42-8C76-80EE4D3469CF}">
          <x14:formula1>
            <xm:f>'※非表示（リスト一覧）'!$B$3:$B$46</xm:f>
          </x14:formula1>
          <xm:sqref>H24:U25</xm:sqref>
        </x14:dataValidation>
        <x14:dataValidation type="list" allowBlank="1" showInputMessage="1" showErrorMessage="1" xr:uid="{416A702D-6A8F-44C6-8F64-DB92638139EA}">
          <x14:formula1>
            <xm:f>'※非表示（リスト一覧）'!$D$3:$D$14</xm:f>
          </x14:formula1>
          <xm:sqref>AD78:AJ79 AH63:AN77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93FE8-02A9-441B-AB18-23736AC92F5B}">
  <sheetPr>
    <tabColor rgb="FFFFFF00"/>
    <pageSetUpPr fitToPage="1"/>
  </sheetPr>
  <dimension ref="A1:BM105"/>
  <sheetViews>
    <sheetView view="pageBreakPreview" zoomScaleNormal="100" zoomScaleSheetLayoutView="100" workbookViewId="0">
      <pane xSplit="2" ySplit="3" topLeftCell="C4" activePane="bottomRight" state="frozen"/>
      <selection pane="topRight" activeCell="C1" sqref="C1"/>
      <selection pane="bottomLeft" activeCell="A4" sqref="A4"/>
      <selection pane="bottomRight" activeCell="AY105" sqref="AY105"/>
    </sheetView>
  </sheetViews>
  <sheetFormatPr defaultRowHeight="18" x14ac:dyDescent="0.55000000000000004"/>
  <cols>
    <col min="1" max="2" width="2.58203125" customWidth="1"/>
    <col min="3" max="3" width="5.4140625" style="10" customWidth="1"/>
    <col min="4" max="4" width="2.58203125" style="10" customWidth="1"/>
    <col min="5" max="5" width="8" style="10" customWidth="1"/>
    <col min="6" max="6" width="2.58203125" style="10" customWidth="1"/>
    <col min="7" max="7" width="5.25" style="10" customWidth="1"/>
    <col min="8" max="8" width="2.58203125" style="10" customWidth="1"/>
    <col min="9" max="9" width="8" style="10" customWidth="1"/>
    <col min="10" max="10" width="2.58203125" style="10" customWidth="1"/>
    <col min="11" max="11" width="5.25" style="10" customWidth="1"/>
    <col min="12" max="12" width="2.58203125" style="10" customWidth="1"/>
    <col min="13" max="13" width="8" style="10" customWidth="1"/>
    <col min="14" max="14" width="2.58203125" style="10" customWidth="1"/>
    <col min="15" max="15" width="5.25" style="10" customWidth="1"/>
    <col min="16" max="16" width="2.58203125" style="10" customWidth="1"/>
    <col min="17" max="17" width="8" style="10" customWidth="1"/>
    <col min="18" max="18" width="2.58203125" style="10" customWidth="1"/>
    <col min="19" max="19" width="5.25" style="10" customWidth="1"/>
    <col min="20" max="20" width="2.58203125" style="10" customWidth="1"/>
    <col min="21" max="21" width="8" style="10" customWidth="1"/>
    <col min="22" max="22" width="2.58203125" style="10" customWidth="1"/>
    <col min="23" max="23" width="5.25" style="10" customWidth="1"/>
    <col min="24" max="24" width="2.58203125" style="10" customWidth="1"/>
    <col min="25" max="25" width="8" style="10" customWidth="1"/>
    <col min="26" max="26" width="2.58203125" style="10" customWidth="1"/>
    <col min="27" max="27" width="5.25" style="10" customWidth="1"/>
    <col min="28" max="28" width="2.58203125" style="10" customWidth="1"/>
    <col min="29" max="29" width="8" style="10" customWidth="1"/>
    <col min="30" max="30" width="2.58203125" style="10" customWidth="1"/>
    <col min="31" max="31" width="5.25" style="10" customWidth="1"/>
    <col min="32" max="32" width="2.58203125" style="10" customWidth="1"/>
    <col min="33" max="33" width="8" style="10" customWidth="1"/>
    <col min="34" max="34" width="2.58203125" style="10" customWidth="1"/>
    <col min="35" max="35" width="5.25" style="10" customWidth="1"/>
    <col min="36" max="36" width="2.58203125" style="10" customWidth="1"/>
    <col min="37" max="37" width="8" style="10" customWidth="1"/>
    <col min="38" max="38" width="2.58203125" style="10" customWidth="1"/>
    <col min="39" max="39" width="5.25" style="10" customWidth="1"/>
    <col min="40" max="40" width="2.58203125" style="10" customWidth="1"/>
    <col min="41" max="41" width="8" style="10" customWidth="1"/>
    <col min="42" max="42" width="2.58203125" style="10" customWidth="1"/>
    <col min="43" max="43" width="5.25" style="10" customWidth="1"/>
    <col min="44" max="44" width="2.58203125" style="10" customWidth="1"/>
    <col min="45" max="45" width="8" style="10" customWidth="1"/>
    <col min="46" max="46" width="2.58203125" style="10" customWidth="1"/>
    <col min="47" max="47" width="5.25" style="10" customWidth="1"/>
    <col min="48" max="48" width="2.58203125" style="10" customWidth="1"/>
    <col min="49" max="49" width="8" style="10" customWidth="1"/>
    <col min="50" max="50" width="2.58203125" style="10" customWidth="1"/>
    <col min="51" max="51" width="8" style="10" customWidth="1"/>
    <col min="52" max="52" width="2.58203125" style="10" customWidth="1"/>
    <col min="53" max="53" width="5.25" style="10" customWidth="1"/>
    <col min="54" max="64" width="2.58203125" style="10" customWidth="1"/>
    <col min="65" max="65" width="2.6640625" customWidth="1"/>
    <col min="66" max="68" width="2.58203125" customWidth="1"/>
    <col min="69" max="90" width="2.5" customWidth="1"/>
  </cols>
  <sheetData>
    <row r="1" spans="1:65" ht="18" customHeight="1" thickBot="1" x14ac:dyDescent="0.6">
      <c r="A1" s="45"/>
      <c r="B1" s="45"/>
      <c r="C1" s="46" t="s">
        <v>35</v>
      </c>
      <c r="D1" s="44"/>
      <c r="E1" s="44"/>
      <c r="F1" s="44"/>
      <c r="G1" s="44"/>
      <c r="H1" s="44"/>
      <c r="I1" s="44"/>
      <c r="J1" s="44"/>
      <c r="K1" s="44"/>
      <c r="L1" s="44"/>
      <c r="M1" s="44"/>
      <c r="N1" s="44"/>
      <c r="O1" s="44"/>
      <c r="P1" s="44"/>
      <c r="Q1" s="44"/>
      <c r="R1" s="44"/>
      <c r="S1" s="44"/>
      <c r="T1" s="44"/>
      <c r="U1" s="44"/>
      <c r="V1" s="44"/>
      <c r="W1" s="44"/>
      <c r="X1" s="44"/>
      <c r="Y1" s="44"/>
      <c r="Z1" s="44"/>
      <c r="AA1" s="44"/>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row>
    <row r="2" spans="1:65" ht="18" customHeight="1" x14ac:dyDescent="0.55000000000000004">
      <c r="A2" s="336" t="s">
        <v>103</v>
      </c>
      <c r="B2" s="337"/>
      <c r="C2" s="356" t="s">
        <v>40</v>
      </c>
      <c r="D2" s="357"/>
      <c r="E2" s="357"/>
      <c r="F2" s="358"/>
      <c r="G2" s="359" t="s">
        <v>28</v>
      </c>
      <c r="H2" s="357"/>
      <c r="I2" s="357"/>
      <c r="J2" s="358"/>
      <c r="K2" s="359" t="s">
        <v>29</v>
      </c>
      <c r="L2" s="357"/>
      <c r="M2" s="357"/>
      <c r="N2" s="358"/>
      <c r="O2" s="359" t="s">
        <v>30</v>
      </c>
      <c r="P2" s="357"/>
      <c r="Q2" s="357"/>
      <c r="R2" s="358"/>
      <c r="S2" s="359" t="s">
        <v>31</v>
      </c>
      <c r="T2" s="357"/>
      <c r="U2" s="357"/>
      <c r="V2" s="358"/>
      <c r="W2" s="359" t="s">
        <v>32</v>
      </c>
      <c r="X2" s="357"/>
      <c r="Y2" s="357"/>
      <c r="Z2" s="358"/>
      <c r="AA2" s="359" t="s">
        <v>99</v>
      </c>
      <c r="AB2" s="357"/>
      <c r="AC2" s="357"/>
      <c r="AD2" s="358"/>
      <c r="AE2" s="359" t="s">
        <v>100</v>
      </c>
      <c r="AF2" s="357"/>
      <c r="AG2" s="357"/>
      <c r="AH2" s="358"/>
      <c r="AI2" s="359" t="s">
        <v>101</v>
      </c>
      <c r="AJ2" s="357"/>
      <c r="AK2" s="357"/>
      <c r="AL2" s="358"/>
      <c r="AM2" s="359" t="s">
        <v>41</v>
      </c>
      <c r="AN2" s="357"/>
      <c r="AO2" s="357"/>
      <c r="AP2" s="358"/>
      <c r="AQ2" s="359" t="s">
        <v>33</v>
      </c>
      <c r="AR2" s="357"/>
      <c r="AS2" s="357"/>
      <c r="AT2" s="358"/>
      <c r="AU2" s="359" t="s">
        <v>34</v>
      </c>
      <c r="AV2" s="357"/>
      <c r="AW2" s="357"/>
      <c r="AX2" s="363"/>
      <c r="AY2" s="346" t="s">
        <v>104</v>
      </c>
      <c r="AZ2" s="347"/>
      <c r="BA2" s="347"/>
      <c r="BB2" s="348"/>
      <c r="BC2" s="364" t="s">
        <v>42</v>
      </c>
      <c r="BD2" s="364"/>
      <c r="BE2" s="365"/>
      <c r="BF2" s="365"/>
      <c r="BG2" s="365"/>
      <c r="BH2" s="365"/>
      <c r="BI2" s="365"/>
      <c r="BJ2" s="365"/>
      <c r="BK2" s="365"/>
      <c r="BL2" s="366"/>
    </row>
    <row r="3" spans="1:65" ht="18" customHeight="1" thickBot="1" x14ac:dyDescent="0.6">
      <c r="A3" s="338"/>
      <c r="B3" s="339"/>
      <c r="C3" s="354" t="s">
        <v>47</v>
      </c>
      <c r="D3" s="355"/>
      <c r="E3" s="340" t="s">
        <v>39</v>
      </c>
      <c r="F3" s="341"/>
      <c r="G3" s="342" t="s">
        <v>38</v>
      </c>
      <c r="H3" s="343"/>
      <c r="I3" s="340" t="s">
        <v>39</v>
      </c>
      <c r="J3" s="341"/>
      <c r="K3" s="342" t="s">
        <v>38</v>
      </c>
      <c r="L3" s="343"/>
      <c r="M3" s="344" t="s">
        <v>39</v>
      </c>
      <c r="N3" s="345"/>
      <c r="O3" s="342" t="s">
        <v>38</v>
      </c>
      <c r="P3" s="343"/>
      <c r="Q3" s="344" t="s">
        <v>39</v>
      </c>
      <c r="R3" s="345"/>
      <c r="S3" s="342" t="s">
        <v>38</v>
      </c>
      <c r="T3" s="343"/>
      <c r="U3" s="340" t="s">
        <v>39</v>
      </c>
      <c r="V3" s="341"/>
      <c r="W3" s="342" t="s">
        <v>38</v>
      </c>
      <c r="X3" s="343"/>
      <c r="Y3" s="340" t="s">
        <v>39</v>
      </c>
      <c r="Z3" s="341"/>
      <c r="AA3" s="342" t="s">
        <v>38</v>
      </c>
      <c r="AB3" s="343"/>
      <c r="AC3" s="340" t="s">
        <v>39</v>
      </c>
      <c r="AD3" s="341"/>
      <c r="AE3" s="342" t="s">
        <v>38</v>
      </c>
      <c r="AF3" s="343"/>
      <c r="AG3" s="340" t="s">
        <v>39</v>
      </c>
      <c r="AH3" s="341"/>
      <c r="AI3" s="342" t="s">
        <v>38</v>
      </c>
      <c r="AJ3" s="343"/>
      <c r="AK3" s="340" t="s">
        <v>39</v>
      </c>
      <c r="AL3" s="341"/>
      <c r="AM3" s="342" t="s">
        <v>38</v>
      </c>
      <c r="AN3" s="343"/>
      <c r="AO3" s="340" t="s">
        <v>39</v>
      </c>
      <c r="AP3" s="341"/>
      <c r="AQ3" s="342" t="s">
        <v>38</v>
      </c>
      <c r="AR3" s="343"/>
      <c r="AS3" s="340" t="s">
        <v>39</v>
      </c>
      <c r="AT3" s="341"/>
      <c r="AU3" s="342" t="s">
        <v>38</v>
      </c>
      <c r="AV3" s="343"/>
      <c r="AW3" s="340" t="s">
        <v>39</v>
      </c>
      <c r="AX3" s="367"/>
      <c r="AY3" s="349"/>
      <c r="AZ3" s="350"/>
      <c r="BA3" s="350"/>
      <c r="BB3" s="351"/>
      <c r="BC3" s="368" t="s">
        <v>47</v>
      </c>
      <c r="BD3" s="368"/>
      <c r="BE3" s="369"/>
      <c r="BF3" s="369"/>
      <c r="BG3" s="369"/>
      <c r="BH3" s="370" t="s">
        <v>39</v>
      </c>
      <c r="BI3" s="370"/>
      <c r="BJ3" s="370"/>
      <c r="BK3" s="370"/>
      <c r="BL3" s="371"/>
    </row>
    <row r="4" spans="1:65" ht="18" customHeight="1" x14ac:dyDescent="0.55000000000000004">
      <c r="A4" s="336">
        <v>1</v>
      </c>
      <c r="B4" s="337"/>
      <c r="C4" s="62"/>
      <c r="D4" s="63" t="str">
        <f t="shared" ref="D4:D35" si="0">IF(E4="","日",IF(C4="","日 ","日"))</f>
        <v>日</v>
      </c>
      <c r="E4" s="64"/>
      <c r="F4" s="65" t="str">
        <f t="shared" ref="F4:F35" si="1">IF(C4="","円",IF(E4="","円 ","円"))</f>
        <v>円</v>
      </c>
      <c r="G4" s="62"/>
      <c r="H4" s="63" t="str">
        <f t="shared" ref="H4:H35" si="2">IF(I4="","日",IF(G4="","日 ","日"))</f>
        <v>日</v>
      </c>
      <c r="I4" s="64"/>
      <c r="J4" s="65" t="str">
        <f t="shared" ref="J4:J35" si="3">IF(G4="","円",IF(I4="","円 ","円"))</f>
        <v>円</v>
      </c>
      <c r="K4" s="62"/>
      <c r="L4" s="63" t="str">
        <f t="shared" ref="L4:L35" si="4">IF(M4="","日",IF(K4="","日 ","日"))</f>
        <v>日</v>
      </c>
      <c r="M4" s="64"/>
      <c r="N4" s="65" t="str">
        <f t="shared" ref="N4:N35" si="5">IF(K4="","円",IF(M4="","円 ","円"))</f>
        <v>円</v>
      </c>
      <c r="O4" s="62"/>
      <c r="P4" s="63" t="str">
        <f t="shared" ref="P4:P35" si="6">IF(Q4="","日",IF(O4="","日 ","日"))</f>
        <v>日</v>
      </c>
      <c r="Q4" s="64"/>
      <c r="R4" s="65" t="str">
        <f t="shared" ref="R4:R35" si="7">IF(O4="","円",IF(Q4="","円 ","円"))</f>
        <v>円</v>
      </c>
      <c r="S4" s="62"/>
      <c r="T4" s="63" t="str">
        <f t="shared" ref="T4:T35" si="8">IF(U4="","日",IF(S4="","日 ","日"))</f>
        <v>日</v>
      </c>
      <c r="U4" s="64"/>
      <c r="V4" s="65" t="str">
        <f t="shared" ref="V4:V35" si="9">IF(S4="","円",IF(U4="","円 ","円"))</f>
        <v>円</v>
      </c>
      <c r="W4" s="62"/>
      <c r="X4" s="63" t="str">
        <f t="shared" ref="X4:X35" si="10">IF(Y4="","日",IF(W4="","日 ","日"))</f>
        <v>日</v>
      </c>
      <c r="Y4" s="64"/>
      <c r="Z4" s="65" t="str">
        <f t="shared" ref="Z4:Z35" si="11">IF(W4="","円",IF(Y4="","円 ","円"))</f>
        <v>円</v>
      </c>
      <c r="AA4" s="62"/>
      <c r="AB4" s="63" t="str">
        <f t="shared" ref="AB4:AB35" si="12">IF(AC4="","日",IF(AA4="","日 ","日"))</f>
        <v>日</v>
      </c>
      <c r="AC4" s="64"/>
      <c r="AD4" s="65" t="str">
        <f t="shared" ref="AD4:AD35" si="13">IF(AA4="","円",IF(AC4="","円 ","円"))</f>
        <v>円</v>
      </c>
      <c r="AE4" s="62"/>
      <c r="AF4" s="63" t="str">
        <f t="shared" ref="AF4:AF35" si="14">IF(AG4="","日",IF(AE4="","日 ","日"))</f>
        <v>日</v>
      </c>
      <c r="AG4" s="64"/>
      <c r="AH4" s="65" t="str">
        <f t="shared" ref="AH4:AH35" si="15">IF(AE4="","円",IF(AG4="","円 ","円"))</f>
        <v>円</v>
      </c>
      <c r="AI4" s="62"/>
      <c r="AJ4" s="63" t="str">
        <f t="shared" ref="AJ4:AJ35" si="16">IF(AK4="","日",IF(AI4="","日 ","日"))</f>
        <v>日</v>
      </c>
      <c r="AK4" s="64"/>
      <c r="AL4" s="65" t="str">
        <f t="shared" ref="AL4:AL35" si="17">IF(AI4="","円",IF(AK4="","円 ","円"))</f>
        <v>円</v>
      </c>
      <c r="AM4" s="62"/>
      <c r="AN4" s="63" t="str">
        <f t="shared" ref="AN4:AN35" si="18">IF(AO4="","日",IF(AM4="","日 ","日"))</f>
        <v>日</v>
      </c>
      <c r="AO4" s="64"/>
      <c r="AP4" s="65" t="str">
        <f t="shared" ref="AP4:AP35" si="19">IF(AM4="","円",IF(AO4="","円 ","円"))</f>
        <v>円</v>
      </c>
      <c r="AQ4" s="62"/>
      <c r="AR4" s="63" t="str">
        <f t="shared" ref="AR4:AR35" si="20">IF(AS4="","日",IF(AQ4="","日 ","日"))</f>
        <v>日</v>
      </c>
      <c r="AS4" s="64"/>
      <c r="AT4" s="65" t="str">
        <f t="shared" ref="AT4:AT35" si="21">IF(AQ4="","円",IF(AS4="","円 ","円"))</f>
        <v>円</v>
      </c>
      <c r="AU4" s="62"/>
      <c r="AV4" s="63" t="str">
        <f t="shared" ref="AV4:AV35" si="22">IF(AW4="","日",IF(AU4="","日 ","日"))</f>
        <v>日</v>
      </c>
      <c r="AW4" s="64"/>
      <c r="AX4" s="77" t="str">
        <f t="shared" ref="AX4:AX35" si="23">IF(AU4="","円",IF(AW4="","円 ","円"))</f>
        <v>円</v>
      </c>
      <c r="AY4" s="74"/>
      <c r="AZ4" s="24" t="s">
        <v>36</v>
      </c>
      <c r="BA4" s="64"/>
      <c r="BB4" s="25" t="s">
        <v>37</v>
      </c>
      <c r="BC4" s="352">
        <f t="shared" ref="BC4:BC35" si="24">SUM(C4,G4,K4,O4,S4,W4,AA4,AE4,AI4,AM4,AQ4,AU4)</f>
        <v>0</v>
      </c>
      <c r="BD4" s="353"/>
      <c r="BE4" s="353"/>
      <c r="BF4" s="352"/>
      <c r="BG4" s="23" t="s">
        <v>16</v>
      </c>
      <c r="BH4" s="372">
        <f t="shared" ref="BH4:BH35" si="25">SUM(E4,I4,M4,Q4,U4,Y4,AC4,AG4,AK4,AO4,AS4,AW4)</f>
        <v>0</v>
      </c>
      <c r="BI4" s="353"/>
      <c r="BJ4" s="353"/>
      <c r="BK4" s="352"/>
      <c r="BL4" s="26" t="s">
        <v>23</v>
      </c>
      <c r="BM4" t="str">
        <f>IF(C4=ROUNDDOWN(C4,0),"","")</f>
        <v/>
      </c>
    </row>
    <row r="5" spans="1:65" ht="18" customHeight="1" x14ac:dyDescent="0.55000000000000004">
      <c r="A5" s="373">
        <v>2</v>
      </c>
      <c r="B5" s="374"/>
      <c r="C5" s="66"/>
      <c r="D5" s="67" t="str">
        <f t="shared" si="0"/>
        <v>日</v>
      </c>
      <c r="E5" s="68"/>
      <c r="F5" s="69" t="str">
        <f t="shared" si="1"/>
        <v>円</v>
      </c>
      <c r="G5" s="66"/>
      <c r="H5" s="67" t="str">
        <f t="shared" si="2"/>
        <v>日</v>
      </c>
      <c r="I5" s="68"/>
      <c r="J5" s="69" t="str">
        <f t="shared" si="3"/>
        <v>円</v>
      </c>
      <c r="K5" s="66"/>
      <c r="L5" s="67" t="str">
        <f t="shared" si="4"/>
        <v>日</v>
      </c>
      <c r="M5" s="68"/>
      <c r="N5" s="69" t="str">
        <f t="shared" si="5"/>
        <v>円</v>
      </c>
      <c r="O5" s="66"/>
      <c r="P5" s="67" t="str">
        <f t="shared" si="6"/>
        <v>日</v>
      </c>
      <c r="Q5" s="68"/>
      <c r="R5" s="69" t="str">
        <f t="shared" si="7"/>
        <v>円</v>
      </c>
      <c r="S5" s="66"/>
      <c r="T5" s="67" t="str">
        <f t="shared" si="8"/>
        <v>日</v>
      </c>
      <c r="U5" s="68"/>
      <c r="V5" s="69" t="str">
        <f t="shared" si="9"/>
        <v>円</v>
      </c>
      <c r="W5" s="66"/>
      <c r="X5" s="67" t="str">
        <f t="shared" si="10"/>
        <v>日</v>
      </c>
      <c r="Y5" s="68"/>
      <c r="Z5" s="69" t="str">
        <f t="shared" si="11"/>
        <v>円</v>
      </c>
      <c r="AA5" s="66"/>
      <c r="AB5" s="67" t="str">
        <f t="shared" si="12"/>
        <v>日</v>
      </c>
      <c r="AC5" s="68"/>
      <c r="AD5" s="69" t="str">
        <f t="shared" si="13"/>
        <v>円</v>
      </c>
      <c r="AE5" s="66"/>
      <c r="AF5" s="67" t="str">
        <f t="shared" si="14"/>
        <v>日</v>
      </c>
      <c r="AG5" s="68"/>
      <c r="AH5" s="69" t="str">
        <f t="shared" si="15"/>
        <v>円</v>
      </c>
      <c r="AI5" s="66"/>
      <c r="AJ5" s="67" t="str">
        <f t="shared" si="16"/>
        <v>日</v>
      </c>
      <c r="AK5" s="68"/>
      <c r="AL5" s="69" t="str">
        <f t="shared" si="17"/>
        <v>円</v>
      </c>
      <c r="AM5" s="66"/>
      <c r="AN5" s="67" t="str">
        <f t="shared" si="18"/>
        <v>日</v>
      </c>
      <c r="AO5" s="68"/>
      <c r="AP5" s="69" t="str">
        <f t="shared" si="19"/>
        <v>円</v>
      </c>
      <c r="AQ5" s="66"/>
      <c r="AR5" s="67" t="str">
        <f t="shared" si="20"/>
        <v>日</v>
      </c>
      <c r="AS5" s="68"/>
      <c r="AT5" s="69" t="str">
        <f t="shared" si="21"/>
        <v>円</v>
      </c>
      <c r="AU5" s="66"/>
      <c r="AV5" s="67" t="str">
        <f t="shared" si="22"/>
        <v>日</v>
      </c>
      <c r="AW5" s="68"/>
      <c r="AX5" s="78" t="str">
        <f t="shared" si="23"/>
        <v>円</v>
      </c>
      <c r="AY5" s="75"/>
      <c r="AZ5" s="28" t="s">
        <v>36</v>
      </c>
      <c r="BA5" s="68"/>
      <c r="BB5" s="29" t="s">
        <v>37</v>
      </c>
      <c r="BC5" s="330">
        <f t="shared" si="24"/>
        <v>0</v>
      </c>
      <c r="BD5" s="331"/>
      <c r="BE5" s="331"/>
      <c r="BF5" s="330"/>
      <c r="BG5" s="27" t="s">
        <v>16</v>
      </c>
      <c r="BH5" s="332">
        <f t="shared" si="25"/>
        <v>0</v>
      </c>
      <c r="BI5" s="331"/>
      <c r="BJ5" s="331"/>
      <c r="BK5" s="330"/>
      <c r="BL5" s="30" t="s">
        <v>23</v>
      </c>
    </row>
    <row r="6" spans="1:65" ht="18" customHeight="1" x14ac:dyDescent="0.55000000000000004">
      <c r="A6" s="376">
        <v>3</v>
      </c>
      <c r="B6" s="377"/>
      <c r="C6" s="66"/>
      <c r="D6" s="67" t="str">
        <f t="shared" si="0"/>
        <v>日</v>
      </c>
      <c r="E6" s="68"/>
      <c r="F6" s="69" t="str">
        <f t="shared" si="1"/>
        <v>円</v>
      </c>
      <c r="G6" s="66"/>
      <c r="H6" s="67" t="str">
        <f t="shared" si="2"/>
        <v>日</v>
      </c>
      <c r="I6" s="68"/>
      <c r="J6" s="69" t="str">
        <f t="shared" si="3"/>
        <v>円</v>
      </c>
      <c r="K6" s="66"/>
      <c r="L6" s="67" t="str">
        <f t="shared" si="4"/>
        <v>日</v>
      </c>
      <c r="M6" s="68"/>
      <c r="N6" s="69" t="str">
        <f t="shared" si="5"/>
        <v>円</v>
      </c>
      <c r="O6" s="66"/>
      <c r="P6" s="67" t="str">
        <f t="shared" si="6"/>
        <v>日</v>
      </c>
      <c r="Q6" s="68"/>
      <c r="R6" s="69" t="str">
        <f t="shared" si="7"/>
        <v>円</v>
      </c>
      <c r="S6" s="66"/>
      <c r="T6" s="67" t="str">
        <f t="shared" si="8"/>
        <v>日</v>
      </c>
      <c r="U6" s="68"/>
      <c r="V6" s="69" t="str">
        <f t="shared" si="9"/>
        <v>円</v>
      </c>
      <c r="W6" s="66"/>
      <c r="X6" s="67" t="str">
        <f t="shared" si="10"/>
        <v>日</v>
      </c>
      <c r="Y6" s="68"/>
      <c r="Z6" s="69" t="str">
        <f t="shared" si="11"/>
        <v>円</v>
      </c>
      <c r="AA6" s="66"/>
      <c r="AB6" s="67" t="str">
        <f t="shared" si="12"/>
        <v>日</v>
      </c>
      <c r="AC6" s="68"/>
      <c r="AD6" s="69" t="str">
        <f t="shared" si="13"/>
        <v>円</v>
      </c>
      <c r="AE6" s="66"/>
      <c r="AF6" s="67" t="str">
        <f t="shared" si="14"/>
        <v>日</v>
      </c>
      <c r="AG6" s="68"/>
      <c r="AH6" s="69" t="str">
        <f t="shared" si="15"/>
        <v>円</v>
      </c>
      <c r="AI6" s="66"/>
      <c r="AJ6" s="67" t="str">
        <f t="shared" si="16"/>
        <v>日</v>
      </c>
      <c r="AK6" s="68"/>
      <c r="AL6" s="69" t="str">
        <f t="shared" si="17"/>
        <v>円</v>
      </c>
      <c r="AM6" s="66"/>
      <c r="AN6" s="67" t="str">
        <f t="shared" si="18"/>
        <v>日</v>
      </c>
      <c r="AO6" s="68"/>
      <c r="AP6" s="69" t="str">
        <f t="shared" si="19"/>
        <v>円</v>
      </c>
      <c r="AQ6" s="66"/>
      <c r="AR6" s="67" t="str">
        <f t="shared" si="20"/>
        <v>日</v>
      </c>
      <c r="AS6" s="68"/>
      <c r="AT6" s="69" t="str">
        <f t="shared" si="21"/>
        <v>円</v>
      </c>
      <c r="AU6" s="66"/>
      <c r="AV6" s="67" t="str">
        <f t="shared" si="22"/>
        <v>日</v>
      </c>
      <c r="AW6" s="68"/>
      <c r="AX6" s="78" t="str">
        <f t="shared" si="23"/>
        <v>円</v>
      </c>
      <c r="AY6" s="75"/>
      <c r="AZ6" s="28" t="s">
        <v>36</v>
      </c>
      <c r="BA6" s="68"/>
      <c r="BB6" s="29" t="s">
        <v>37</v>
      </c>
      <c r="BC6" s="330">
        <f t="shared" si="24"/>
        <v>0</v>
      </c>
      <c r="BD6" s="331"/>
      <c r="BE6" s="331"/>
      <c r="BF6" s="330"/>
      <c r="BG6" s="27" t="s">
        <v>16</v>
      </c>
      <c r="BH6" s="332">
        <f t="shared" si="25"/>
        <v>0</v>
      </c>
      <c r="BI6" s="331"/>
      <c r="BJ6" s="331"/>
      <c r="BK6" s="330"/>
      <c r="BL6" s="30" t="s">
        <v>23</v>
      </c>
    </row>
    <row r="7" spans="1:65" ht="18" customHeight="1" x14ac:dyDescent="0.55000000000000004">
      <c r="A7" s="373">
        <v>4</v>
      </c>
      <c r="B7" s="374"/>
      <c r="C7" s="66"/>
      <c r="D7" s="67" t="str">
        <f t="shared" si="0"/>
        <v>日</v>
      </c>
      <c r="E7" s="68"/>
      <c r="F7" s="69" t="str">
        <f t="shared" si="1"/>
        <v>円</v>
      </c>
      <c r="G7" s="66"/>
      <c r="H7" s="67" t="str">
        <f t="shared" si="2"/>
        <v>日</v>
      </c>
      <c r="I7" s="68"/>
      <c r="J7" s="69" t="str">
        <f t="shared" si="3"/>
        <v>円</v>
      </c>
      <c r="K7" s="66"/>
      <c r="L7" s="67" t="str">
        <f t="shared" si="4"/>
        <v>日</v>
      </c>
      <c r="M7" s="68"/>
      <c r="N7" s="69" t="str">
        <f t="shared" si="5"/>
        <v>円</v>
      </c>
      <c r="O7" s="66"/>
      <c r="P7" s="67" t="str">
        <f t="shared" si="6"/>
        <v>日</v>
      </c>
      <c r="Q7" s="68"/>
      <c r="R7" s="69" t="str">
        <f t="shared" si="7"/>
        <v>円</v>
      </c>
      <c r="S7" s="66"/>
      <c r="T7" s="67" t="str">
        <f t="shared" si="8"/>
        <v>日</v>
      </c>
      <c r="U7" s="68"/>
      <c r="V7" s="69" t="str">
        <f t="shared" si="9"/>
        <v>円</v>
      </c>
      <c r="W7" s="66"/>
      <c r="X7" s="67" t="str">
        <f t="shared" si="10"/>
        <v>日</v>
      </c>
      <c r="Y7" s="68"/>
      <c r="Z7" s="69" t="str">
        <f t="shared" si="11"/>
        <v>円</v>
      </c>
      <c r="AA7" s="66"/>
      <c r="AB7" s="67" t="str">
        <f t="shared" si="12"/>
        <v>日</v>
      </c>
      <c r="AC7" s="68"/>
      <c r="AD7" s="69" t="str">
        <f t="shared" si="13"/>
        <v>円</v>
      </c>
      <c r="AE7" s="66"/>
      <c r="AF7" s="67" t="str">
        <f t="shared" si="14"/>
        <v>日</v>
      </c>
      <c r="AG7" s="68"/>
      <c r="AH7" s="69" t="str">
        <f t="shared" si="15"/>
        <v>円</v>
      </c>
      <c r="AI7" s="66"/>
      <c r="AJ7" s="67" t="str">
        <f t="shared" si="16"/>
        <v>日</v>
      </c>
      <c r="AK7" s="68"/>
      <c r="AL7" s="69" t="str">
        <f t="shared" si="17"/>
        <v>円</v>
      </c>
      <c r="AM7" s="66"/>
      <c r="AN7" s="67" t="str">
        <f t="shared" si="18"/>
        <v>日</v>
      </c>
      <c r="AO7" s="68"/>
      <c r="AP7" s="69" t="str">
        <f t="shared" si="19"/>
        <v>円</v>
      </c>
      <c r="AQ7" s="66"/>
      <c r="AR7" s="67" t="str">
        <f t="shared" si="20"/>
        <v>日</v>
      </c>
      <c r="AS7" s="68"/>
      <c r="AT7" s="69" t="str">
        <f t="shared" si="21"/>
        <v>円</v>
      </c>
      <c r="AU7" s="66"/>
      <c r="AV7" s="67" t="str">
        <f t="shared" si="22"/>
        <v>日</v>
      </c>
      <c r="AW7" s="68"/>
      <c r="AX7" s="78" t="str">
        <f t="shared" si="23"/>
        <v>円</v>
      </c>
      <c r="AY7" s="75"/>
      <c r="AZ7" s="28" t="s">
        <v>36</v>
      </c>
      <c r="BA7" s="68"/>
      <c r="BB7" s="29" t="s">
        <v>37</v>
      </c>
      <c r="BC7" s="330">
        <f t="shared" si="24"/>
        <v>0</v>
      </c>
      <c r="BD7" s="331"/>
      <c r="BE7" s="331"/>
      <c r="BF7" s="330"/>
      <c r="BG7" s="27" t="s">
        <v>16</v>
      </c>
      <c r="BH7" s="332">
        <f t="shared" si="25"/>
        <v>0</v>
      </c>
      <c r="BI7" s="331"/>
      <c r="BJ7" s="331"/>
      <c r="BK7" s="330"/>
      <c r="BL7" s="30" t="s">
        <v>23</v>
      </c>
    </row>
    <row r="8" spans="1:65" ht="18" customHeight="1" x14ac:dyDescent="0.55000000000000004">
      <c r="A8" s="373">
        <v>5</v>
      </c>
      <c r="B8" s="374"/>
      <c r="C8" s="66"/>
      <c r="D8" s="67" t="str">
        <f t="shared" si="0"/>
        <v>日</v>
      </c>
      <c r="E8" s="68"/>
      <c r="F8" s="69" t="str">
        <f t="shared" si="1"/>
        <v>円</v>
      </c>
      <c r="G8" s="66"/>
      <c r="H8" s="67" t="str">
        <f t="shared" si="2"/>
        <v>日</v>
      </c>
      <c r="I8" s="68"/>
      <c r="J8" s="69" t="str">
        <f t="shared" si="3"/>
        <v>円</v>
      </c>
      <c r="K8" s="66"/>
      <c r="L8" s="67" t="str">
        <f t="shared" si="4"/>
        <v>日</v>
      </c>
      <c r="M8" s="68"/>
      <c r="N8" s="69" t="str">
        <f t="shared" si="5"/>
        <v>円</v>
      </c>
      <c r="O8" s="66"/>
      <c r="P8" s="67" t="str">
        <f t="shared" si="6"/>
        <v>日</v>
      </c>
      <c r="Q8" s="68"/>
      <c r="R8" s="69" t="str">
        <f t="shared" si="7"/>
        <v>円</v>
      </c>
      <c r="S8" s="66"/>
      <c r="T8" s="67" t="str">
        <f t="shared" si="8"/>
        <v>日</v>
      </c>
      <c r="U8" s="68"/>
      <c r="V8" s="69" t="str">
        <f t="shared" si="9"/>
        <v>円</v>
      </c>
      <c r="W8" s="66"/>
      <c r="X8" s="67" t="str">
        <f t="shared" si="10"/>
        <v>日</v>
      </c>
      <c r="Y8" s="68"/>
      <c r="Z8" s="69" t="str">
        <f t="shared" si="11"/>
        <v>円</v>
      </c>
      <c r="AA8" s="66"/>
      <c r="AB8" s="67" t="str">
        <f t="shared" si="12"/>
        <v>日</v>
      </c>
      <c r="AC8" s="68"/>
      <c r="AD8" s="69" t="str">
        <f t="shared" si="13"/>
        <v>円</v>
      </c>
      <c r="AE8" s="66"/>
      <c r="AF8" s="67" t="str">
        <f t="shared" si="14"/>
        <v>日</v>
      </c>
      <c r="AG8" s="68"/>
      <c r="AH8" s="69" t="str">
        <f t="shared" si="15"/>
        <v>円</v>
      </c>
      <c r="AI8" s="66"/>
      <c r="AJ8" s="67" t="str">
        <f t="shared" si="16"/>
        <v>日</v>
      </c>
      <c r="AK8" s="68"/>
      <c r="AL8" s="69" t="str">
        <f t="shared" si="17"/>
        <v>円</v>
      </c>
      <c r="AM8" s="66"/>
      <c r="AN8" s="67" t="str">
        <f t="shared" si="18"/>
        <v>日</v>
      </c>
      <c r="AO8" s="68"/>
      <c r="AP8" s="69" t="str">
        <f t="shared" si="19"/>
        <v>円</v>
      </c>
      <c r="AQ8" s="66"/>
      <c r="AR8" s="67" t="str">
        <f t="shared" si="20"/>
        <v>日</v>
      </c>
      <c r="AS8" s="68"/>
      <c r="AT8" s="69" t="str">
        <f t="shared" si="21"/>
        <v>円</v>
      </c>
      <c r="AU8" s="66"/>
      <c r="AV8" s="67" t="str">
        <f t="shared" si="22"/>
        <v>日</v>
      </c>
      <c r="AW8" s="68"/>
      <c r="AX8" s="78" t="str">
        <f t="shared" si="23"/>
        <v>円</v>
      </c>
      <c r="AY8" s="75"/>
      <c r="AZ8" s="28" t="s">
        <v>36</v>
      </c>
      <c r="BA8" s="68"/>
      <c r="BB8" s="29" t="s">
        <v>37</v>
      </c>
      <c r="BC8" s="330">
        <f t="shared" si="24"/>
        <v>0</v>
      </c>
      <c r="BD8" s="331"/>
      <c r="BE8" s="331"/>
      <c r="BF8" s="330"/>
      <c r="BG8" s="27" t="s">
        <v>16</v>
      </c>
      <c r="BH8" s="332">
        <f t="shared" si="25"/>
        <v>0</v>
      </c>
      <c r="BI8" s="331"/>
      <c r="BJ8" s="331"/>
      <c r="BK8" s="330"/>
      <c r="BL8" s="30" t="s">
        <v>23</v>
      </c>
    </row>
    <row r="9" spans="1:65" ht="18" customHeight="1" x14ac:dyDescent="0.55000000000000004">
      <c r="A9" s="373">
        <v>6</v>
      </c>
      <c r="B9" s="374"/>
      <c r="C9" s="66"/>
      <c r="D9" s="67" t="str">
        <f t="shared" si="0"/>
        <v>日</v>
      </c>
      <c r="E9" s="68"/>
      <c r="F9" s="69" t="str">
        <f t="shared" si="1"/>
        <v>円</v>
      </c>
      <c r="G9" s="66"/>
      <c r="H9" s="67" t="str">
        <f t="shared" si="2"/>
        <v>日</v>
      </c>
      <c r="I9" s="68"/>
      <c r="J9" s="69" t="str">
        <f t="shared" si="3"/>
        <v>円</v>
      </c>
      <c r="K9" s="66"/>
      <c r="L9" s="67" t="str">
        <f t="shared" si="4"/>
        <v>日</v>
      </c>
      <c r="M9" s="68"/>
      <c r="N9" s="69" t="str">
        <f t="shared" si="5"/>
        <v>円</v>
      </c>
      <c r="O9" s="66"/>
      <c r="P9" s="67" t="str">
        <f t="shared" si="6"/>
        <v>日</v>
      </c>
      <c r="Q9" s="68"/>
      <c r="R9" s="69" t="str">
        <f t="shared" si="7"/>
        <v>円</v>
      </c>
      <c r="S9" s="66"/>
      <c r="T9" s="67" t="str">
        <f t="shared" si="8"/>
        <v>日</v>
      </c>
      <c r="U9" s="68"/>
      <c r="V9" s="69" t="str">
        <f t="shared" si="9"/>
        <v>円</v>
      </c>
      <c r="W9" s="66"/>
      <c r="X9" s="67" t="str">
        <f t="shared" si="10"/>
        <v>日</v>
      </c>
      <c r="Y9" s="68"/>
      <c r="Z9" s="69" t="str">
        <f t="shared" si="11"/>
        <v>円</v>
      </c>
      <c r="AA9" s="66"/>
      <c r="AB9" s="67" t="str">
        <f t="shared" si="12"/>
        <v>日</v>
      </c>
      <c r="AC9" s="68"/>
      <c r="AD9" s="69" t="str">
        <f t="shared" si="13"/>
        <v>円</v>
      </c>
      <c r="AE9" s="66"/>
      <c r="AF9" s="67" t="str">
        <f t="shared" si="14"/>
        <v>日</v>
      </c>
      <c r="AG9" s="68"/>
      <c r="AH9" s="69" t="str">
        <f t="shared" si="15"/>
        <v>円</v>
      </c>
      <c r="AI9" s="66"/>
      <c r="AJ9" s="67" t="str">
        <f t="shared" si="16"/>
        <v>日</v>
      </c>
      <c r="AK9" s="68"/>
      <c r="AL9" s="69" t="str">
        <f t="shared" si="17"/>
        <v>円</v>
      </c>
      <c r="AM9" s="66"/>
      <c r="AN9" s="67" t="str">
        <f t="shared" si="18"/>
        <v>日</v>
      </c>
      <c r="AO9" s="68"/>
      <c r="AP9" s="69" t="str">
        <f t="shared" si="19"/>
        <v>円</v>
      </c>
      <c r="AQ9" s="66"/>
      <c r="AR9" s="67" t="str">
        <f t="shared" si="20"/>
        <v>日</v>
      </c>
      <c r="AS9" s="68"/>
      <c r="AT9" s="69" t="str">
        <f t="shared" si="21"/>
        <v>円</v>
      </c>
      <c r="AU9" s="66"/>
      <c r="AV9" s="67" t="str">
        <f t="shared" si="22"/>
        <v>日</v>
      </c>
      <c r="AW9" s="68"/>
      <c r="AX9" s="78" t="str">
        <f t="shared" si="23"/>
        <v>円</v>
      </c>
      <c r="AY9" s="75"/>
      <c r="AZ9" s="28" t="s">
        <v>36</v>
      </c>
      <c r="BA9" s="68"/>
      <c r="BB9" s="29" t="s">
        <v>37</v>
      </c>
      <c r="BC9" s="330">
        <f t="shared" si="24"/>
        <v>0</v>
      </c>
      <c r="BD9" s="331"/>
      <c r="BE9" s="331"/>
      <c r="BF9" s="330"/>
      <c r="BG9" s="27" t="s">
        <v>16</v>
      </c>
      <c r="BH9" s="332">
        <f t="shared" si="25"/>
        <v>0</v>
      </c>
      <c r="BI9" s="331"/>
      <c r="BJ9" s="331"/>
      <c r="BK9" s="330"/>
      <c r="BL9" s="30" t="s">
        <v>23</v>
      </c>
    </row>
    <row r="10" spans="1:65" ht="18" customHeight="1" x14ac:dyDescent="0.55000000000000004">
      <c r="A10" s="373">
        <v>7</v>
      </c>
      <c r="B10" s="374"/>
      <c r="C10" s="66"/>
      <c r="D10" s="67" t="str">
        <f t="shared" si="0"/>
        <v>日</v>
      </c>
      <c r="E10" s="68"/>
      <c r="F10" s="69" t="str">
        <f t="shared" si="1"/>
        <v>円</v>
      </c>
      <c r="G10" s="66"/>
      <c r="H10" s="67" t="str">
        <f t="shared" si="2"/>
        <v>日</v>
      </c>
      <c r="I10" s="68"/>
      <c r="J10" s="69" t="str">
        <f t="shared" si="3"/>
        <v>円</v>
      </c>
      <c r="K10" s="66"/>
      <c r="L10" s="67" t="str">
        <f t="shared" si="4"/>
        <v>日</v>
      </c>
      <c r="M10" s="68"/>
      <c r="N10" s="69" t="str">
        <f t="shared" si="5"/>
        <v>円</v>
      </c>
      <c r="O10" s="66"/>
      <c r="P10" s="67" t="str">
        <f t="shared" si="6"/>
        <v>日</v>
      </c>
      <c r="Q10" s="68"/>
      <c r="R10" s="69" t="str">
        <f t="shared" si="7"/>
        <v>円</v>
      </c>
      <c r="S10" s="66"/>
      <c r="T10" s="67" t="str">
        <f t="shared" si="8"/>
        <v>日</v>
      </c>
      <c r="U10" s="68"/>
      <c r="V10" s="69" t="str">
        <f t="shared" si="9"/>
        <v>円</v>
      </c>
      <c r="W10" s="66"/>
      <c r="X10" s="67" t="str">
        <f t="shared" si="10"/>
        <v>日</v>
      </c>
      <c r="Y10" s="68"/>
      <c r="Z10" s="69" t="str">
        <f t="shared" si="11"/>
        <v>円</v>
      </c>
      <c r="AA10" s="66"/>
      <c r="AB10" s="67" t="str">
        <f t="shared" si="12"/>
        <v>日</v>
      </c>
      <c r="AC10" s="68"/>
      <c r="AD10" s="69" t="str">
        <f t="shared" si="13"/>
        <v>円</v>
      </c>
      <c r="AE10" s="66"/>
      <c r="AF10" s="67" t="str">
        <f t="shared" si="14"/>
        <v>日</v>
      </c>
      <c r="AG10" s="68"/>
      <c r="AH10" s="69" t="str">
        <f t="shared" si="15"/>
        <v>円</v>
      </c>
      <c r="AI10" s="66"/>
      <c r="AJ10" s="67" t="str">
        <f t="shared" si="16"/>
        <v>日</v>
      </c>
      <c r="AK10" s="68"/>
      <c r="AL10" s="69" t="str">
        <f t="shared" si="17"/>
        <v>円</v>
      </c>
      <c r="AM10" s="66"/>
      <c r="AN10" s="67" t="str">
        <f t="shared" si="18"/>
        <v>日</v>
      </c>
      <c r="AO10" s="68"/>
      <c r="AP10" s="69" t="str">
        <f t="shared" si="19"/>
        <v>円</v>
      </c>
      <c r="AQ10" s="66"/>
      <c r="AR10" s="67" t="str">
        <f t="shared" si="20"/>
        <v>日</v>
      </c>
      <c r="AS10" s="68"/>
      <c r="AT10" s="69" t="str">
        <f t="shared" si="21"/>
        <v>円</v>
      </c>
      <c r="AU10" s="66"/>
      <c r="AV10" s="67" t="str">
        <f t="shared" si="22"/>
        <v>日</v>
      </c>
      <c r="AW10" s="68"/>
      <c r="AX10" s="78" t="str">
        <f t="shared" si="23"/>
        <v>円</v>
      </c>
      <c r="AY10" s="75"/>
      <c r="AZ10" s="28" t="s">
        <v>36</v>
      </c>
      <c r="BA10" s="68"/>
      <c r="BB10" s="29" t="s">
        <v>37</v>
      </c>
      <c r="BC10" s="330">
        <f t="shared" si="24"/>
        <v>0</v>
      </c>
      <c r="BD10" s="331"/>
      <c r="BE10" s="331"/>
      <c r="BF10" s="330"/>
      <c r="BG10" s="27" t="s">
        <v>16</v>
      </c>
      <c r="BH10" s="332">
        <f t="shared" si="25"/>
        <v>0</v>
      </c>
      <c r="BI10" s="331"/>
      <c r="BJ10" s="331"/>
      <c r="BK10" s="330"/>
      <c r="BL10" s="30" t="s">
        <v>23</v>
      </c>
    </row>
    <row r="11" spans="1:65" ht="18" customHeight="1" x14ac:dyDescent="0.55000000000000004">
      <c r="A11" s="373">
        <v>8</v>
      </c>
      <c r="B11" s="374"/>
      <c r="C11" s="66"/>
      <c r="D11" s="67" t="str">
        <f t="shared" si="0"/>
        <v>日</v>
      </c>
      <c r="E11" s="68"/>
      <c r="F11" s="69" t="str">
        <f t="shared" si="1"/>
        <v>円</v>
      </c>
      <c r="G11" s="66"/>
      <c r="H11" s="67" t="str">
        <f t="shared" si="2"/>
        <v>日</v>
      </c>
      <c r="I11" s="68"/>
      <c r="J11" s="69" t="str">
        <f t="shared" si="3"/>
        <v>円</v>
      </c>
      <c r="K11" s="66"/>
      <c r="L11" s="67" t="str">
        <f t="shared" si="4"/>
        <v>日</v>
      </c>
      <c r="M11" s="68"/>
      <c r="N11" s="69" t="str">
        <f t="shared" si="5"/>
        <v>円</v>
      </c>
      <c r="O11" s="66"/>
      <c r="P11" s="67" t="str">
        <f t="shared" si="6"/>
        <v>日</v>
      </c>
      <c r="Q11" s="68"/>
      <c r="R11" s="69" t="str">
        <f t="shared" si="7"/>
        <v>円</v>
      </c>
      <c r="S11" s="66"/>
      <c r="T11" s="67" t="str">
        <f t="shared" si="8"/>
        <v>日</v>
      </c>
      <c r="U11" s="68"/>
      <c r="V11" s="69" t="str">
        <f t="shared" si="9"/>
        <v>円</v>
      </c>
      <c r="W11" s="66"/>
      <c r="X11" s="67" t="str">
        <f t="shared" si="10"/>
        <v>日</v>
      </c>
      <c r="Y11" s="68"/>
      <c r="Z11" s="69" t="str">
        <f t="shared" si="11"/>
        <v>円</v>
      </c>
      <c r="AA11" s="66"/>
      <c r="AB11" s="67" t="str">
        <f t="shared" si="12"/>
        <v>日</v>
      </c>
      <c r="AC11" s="68"/>
      <c r="AD11" s="69" t="str">
        <f t="shared" si="13"/>
        <v>円</v>
      </c>
      <c r="AE11" s="66"/>
      <c r="AF11" s="67" t="str">
        <f t="shared" si="14"/>
        <v>日</v>
      </c>
      <c r="AG11" s="68"/>
      <c r="AH11" s="69" t="str">
        <f t="shared" si="15"/>
        <v>円</v>
      </c>
      <c r="AI11" s="66"/>
      <c r="AJ11" s="67" t="str">
        <f t="shared" si="16"/>
        <v>日</v>
      </c>
      <c r="AK11" s="68"/>
      <c r="AL11" s="69" t="str">
        <f t="shared" si="17"/>
        <v>円</v>
      </c>
      <c r="AM11" s="66"/>
      <c r="AN11" s="67" t="str">
        <f t="shared" si="18"/>
        <v>日</v>
      </c>
      <c r="AO11" s="68"/>
      <c r="AP11" s="69" t="str">
        <f t="shared" si="19"/>
        <v>円</v>
      </c>
      <c r="AQ11" s="66"/>
      <c r="AR11" s="67" t="str">
        <f t="shared" si="20"/>
        <v>日</v>
      </c>
      <c r="AS11" s="68"/>
      <c r="AT11" s="69" t="str">
        <f t="shared" si="21"/>
        <v>円</v>
      </c>
      <c r="AU11" s="66"/>
      <c r="AV11" s="67" t="str">
        <f t="shared" si="22"/>
        <v>日</v>
      </c>
      <c r="AW11" s="68"/>
      <c r="AX11" s="78" t="str">
        <f t="shared" si="23"/>
        <v>円</v>
      </c>
      <c r="AY11" s="75"/>
      <c r="AZ11" s="28" t="s">
        <v>36</v>
      </c>
      <c r="BA11" s="68"/>
      <c r="BB11" s="29" t="s">
        <v>37</v>
      </c>
      <c r="BC11" s="330">
        <f t="shared" si="24"/>
        <v>0</v>
      </c>
      <c r="BD11" s="331"/>
      <c r="BE11" s="331"/>
      <c r="BF11" s="330"/>
      <c r="BG11" s="27" t="s">
        <v>16</v>
      </c>
      <c r="BH11" s="332">
        <f t="shared" si="25"/>
        <v>0</v>
      </c>
      <c r="BI11" s="331"/>
      <c r="BJ11" s="331"/>
      <c r="BK11" s="330"/>
      <c r="BL11" s="30" t="s">
        <v>23</v>
      </c>
    </row>
    <row r="12" spans="1:65" ht="18" customHeight="1" x14ac:dyDescent="0.55000000000000004">
      <c r="A12" s="373">
        <v>9</v>
      </c>
      <c r="B12" s="374"/>
      <c r="C12" s="66"/>
      <c r="D12" s="67" t="str">
        <f t="shared" si="0"/>
        <v>日</v>
      </c>
      <c r="E12" s="68"/>
      <c r="F12" s="69" t="str">
        <f t="shared" si="1"/>
        <v>円</v>
      </c>
      <c r="G12" s="66"/>
      <c r="H12" s="67" t="str">
        <f t="shared" si="2"/>
        <v>日</v>
      </c>
      <c r="I12" s="68"/>
      <c r="J12" s="69" t="str">
        <f t="shared" si="3"/>
        <v>円</v>
      </c>
      <c r="K12" s="66"/>
      <c r="L12" s="67" t="str">
        <f t="shared" si="4"/>
        <v>日</v>
      </c>
      <c r="M12" s="68"/>
      <c r="N12" s="69" t="str">
        <f t="shared" si="5"/>
        <v>円</v>
      </c>
      <c r="O12" s="66"/>
      <c r="P12" s="67" t="str">
        <f t="shared" si="6"/>
        <v>日</v>
      </c>
      <c r="Q12" s="68"/>
      <c r="R12" s="69" t="str">
        <f t="shared" si="7"/>
        <v>円</v>
      </c>
      <c r="S12" s="66"/>
      <c r="T12" s="67" t="str">
        <f t="shared" si="8"/>
        <v>日</v>
      </c>
      <c r="U12" s="68"/>
      <c r="V12" s="69" t="str">
        <f t="shared" si="9"/>
        <v>円</v>
      </c>
      <c r="W12" s="66"/>
      <c r="X12" s="67" t="str">
        <f t="shared" si="10"/>
        <v>日</v>
      </c>
      <c r="Y12" s="68"/>
      <c r="Z12" s="69" t="str">
        <f t="shared" si="11"/>
        <v>円</v>
      </c>
      <c r="AA12" s="66"/>
      <c r="AB12" s="67" t="str">
        <f t="shared" si="12"/>
        <v>日</v>
      </c>
      <c r="AC12" s="68"/>
      <c r="AD12" s="69" t="str">
        <f t="shared" si="13"/>
        <v>円</v>
      </c>
      <c r="AE12" s="66"/>
      <c r="AF12" s="67" t="str">
        <f t="shared" si="14"/>
        <v>日</v>
      </c>
      <c r="AG12" s="68"/>
      <c r="AH12" s="69" t="str">
        <f t="shared" si="15"/>
        <v>円</v>
      </c>
      <c r="AI12" s="66"/>
      <c r="AJ12" s="67" t="str">
        <f t="shared" si="16"/>
        <v>日</v>
      </c>
      <c r="AK12" s="68"/>
      <c r="AL12" s="69" t="str">
        <f t="shared" si="17"/>
        <v>円</v>
      </c>
      <c r="AM12" s="66"/>
      <c r="AN12" s="67" t="str">
        <f t="shared" si="18"/>
        <v>日</v>
      </c>
      <c r="AO12" s="68"/>
      <c r="AP12" s="69" t="str">
        <f t="shared" si="19"/>
        <v>円</v>
      </c>
      <c r="AQ12" s="66"/>
      <c r="AR12" s="67" t="str">
        <f t="shared" si="20"/>
        <v>日</v>
      </c>
      <c r="AS12" s="68"/>
      <c r="AT12" s="69" t="str">
        <f t="shared" si="21"/>
        <v>円</v>
      </c>
      <c r="AU12" s="66"/>
      <c r="AV12" s="67" t="str">
        <f t="shared" si="22"/>
        <v>日</v>
      </c>
      <c r="AW12" s="68"/>
      <c r="AX12" s="78" t="str">
        <f t="shared" si="23"/>
        <v>円</v>
      </c>
      <c r="AY12" s="75"/>
      <c r="AZ12" s="28" t="s">
        <v>36</v>
      </c>
      <c r="BA12" s="68"/>
      <c r="BB12" s="29" t="s">
        <v>37</v>
      </c>
      <c r="BC12" s="330">
        <f t="shared" si="24"/>
        <v>0</v>
      </c>
      <c r="BD12" s="331"/>
      <c r="BE12" s="331"/>
      <c r="BF12" s="330"/>
      <c r="BG12" s="27" t="s">
        <v>16</v>
      </c>
      <c r="BH12" s="332">
        <f t="shared" si="25"/>
        <v>0</v>
      </c>
      <c r="BI12" s="331"/>
      <c r="BJ12" s="331"/>
      <c r="BK12" s="330"/>
      <c r="BL12" s="30" t="s">
        <v>23</v>
      </c>
    </row>
    <row r="13" spans="1:65" ht="18" customHeight="1" x14ac:dyDescent="0.55000000000000004">
      <c r="A13" s="373">
        <v>10</v>
      </c>
      <c r="B13" s="374"/>
      <c r="C13" s="66"/>
      <c r="D13" s="67" t="str">
        <f t="shared" si="0"/>
        <v>日</v>
      </c>
      <c r="E13" s="68"/>
      <c r="F13" s="69" t="str">
        <f t="shared" si="1"/>
        <v>円</v>
      </c>
      <c r="G13" s="66"/>
      <c r="H13" s="67" t="str">
        <f t="shared" si="2"/>
        <v>日</v>
      </c>
      <c r="I13" s="68"/>
      <c r="J13" s="69" t="str">
        <f t="shared" si="3"/>
        <v>円</v>
      </c>
      <c r="K13" s="66"/>
      <c r="L13" s="67" t="str">
        <f t="shared" si="4"/>
        <v>日</v>
      </c>
      <c r="M13" s="68"/>
      <c r="N13" s="69" t="str">
        <f t="shared" si="5"/>
        <v>円</v>
      </c>
      <c r="O13" s="66"/>
      <c r="P13" s="67" t="str">
        <f t="shared" si="6"/>
        <v>日</v>
      </c>
      <c r="Q13" s="68"/>
      <c r="R13" s="69" t="str">
        <f t="shared" si="7"/>
        <v>円</v>
      </c>
      <c r="S13" s="66"/>
      <c r="T13" s="67" t="str">
        <f t="shared" si="8"/>
        <v>日</v>
      </c>
      <c r="U13" s="68"/>
      <c r="V13" s="69" t="str">
        <f t="shared" si="9"/>
        <v>円</v>
      </c>
      <c r="W13" s="66"/>
      <c r="X13" s="67" t="str">
        <f t="shared" si="10"/>
        <v>日</v>
      </c>
      <c r="Y13" s="68"/>
      <c r="Z13" s="69" t="str">
        <f t="shared" si="11"/>
        <v>円</v>
      </c>
      <c r="AA13" s="66"/>
      <c r="AB13" s="67" t="str">
        <f t="shared" si="12"/>
        <v>日</v>
      </c>
      <c r="AC13" s="68"/>
      <c r="AD13" s="69" t="str">
        <f t="shared" si="13"/>
        <v>円</v>
      </c>
      <c r="AE13" s="66"/>
      <c r="AF13" s="67" t="str">
        <f t="shared" si="14"/>
        <v>日</v>
      </c>
      <c r="AG13" s="68"/>
      <c r="AH13" s="69" t="str">
        <f t="shared" si="15"/>
        <v>円</v>
      </c>
      <c r="AI13" s="66"/>
      <c r="AJ13" s="67" t="str">
        <f t="shared" si="16"/>
        <v>日</v>
      </c>
      <c r="AK13" s="68"/>
      <c r="AL13" s="69" t="str">
        <f t="shared" si="17"/>
        <v>円</v>
      </c>
      <c r="AM13" s="66"/>
      <c r="AN13" s="67" t="str">
        <f t="shared" si="18"/>
        <v>日</v>
      </c>
      <c r="AO13" s="68"/>
      <c r="AP13" s="69" t="str">
        <f t="shared" si="19"/>
        <v>円</v>
      </c>
      <c r="AQ13" s="66"/>
      <c r="AR13" s="67" t="str">
        <f t="shared" si="20"/>
        <v>日</v>
      </c>
      <c r="AS13" s="68"/>
      <c r="AT13" s="69" t="str">
        <f t="shared" si="21"/>
        <v>円</v>
      </c>
      <c r="AU13" s="66"/>
      <c r="AV13" s="67" t="str">
        <f t="shared" si="22"/>
        <v>日</v>
      </c>
      <c r="AW13" s="68"/>
      <c r="AX13" s="78" t="str">
        <f t="shared" si="23"/>
        <v>円</v>
      </c>
      <c r="AY13" s="75"/>
      <c r="AZ13" s="28" t="s">
        <v>36</v>
      </c>
      <c r="BA13" s="68"/>
      <c r="BB13" s="29" t="s">
        <v>37</v>
      </c>
      <c r="BC13" s="330">
        <f t="shared" si="24"/>
        <v>0</v>
      </c>
      <c r="BD13" s="331"/>
      <c r="BE13" s="331"/>
      <c r="BF13" s="330"/>
      <c r="BG13" s="27" t="s">
        <v>16</v>
      </c>
      <c r="BH13" s="332">
        <f t="shared" si="25"/>
        <v>0</v>
      </c>
      <c r="BI13" s="331"/>
      <c r="BJ13" s="331"/>
      <c r="BK13" s="330"/>
      <c r="BL13" s="30" t="s">
        <v>23</v>
      </c>
    </row>
    <row r="14" spans="1:65" ht="18" customHeight="1" x14ac:dyDescent="0.55000000000000004">
      <c r="A14" s="373">
        <v>11</v>
      </c>
      <c r="B14" s="374"/>
      <c r="C14" s="66"/>
      <c r="D14" s="67" t="str">
        <f t="shared" si="0"/>
        <v>日</v>
      </c>
      <c r="E14" s="68"/>
      <c r="F14" s="69" t="str">
        <f t="shared" si="1"/>
        <v>円</v>
      </c>
      <c r="G14" s="66"/>
      <c r="H14" s="67" t="str">
        <f t="shared" si="2"/>
        <v>日</v>
      </c>
      <c r="I14" s="68"/>
      <c r="J14" s="69" t="str">
        <f t="shared" si="3"/>
        <v>円</v>
      </c>
      <c r="K14" s="66"/>
      <c r="L14" s="67" t="str">
        <f t="shared" si="4"/>
        <v>日</v>
      </c>
      <c r="M14" s="68"/>
      <c r="N14" s="69" t="str">
        <f t="shared" si="5"/>
        <v>円</v>
      </c>
      <c r="O14" s="66"/>
      <c r="P14" s="67" t="str">
        <f t="shared" si="6"/>
        <v>日</v>
      </c>
      <c r="Q14" s="68"/>
      <c r="R14" s="69" t="str">
        <f t="shared" si="7"/>
        <v>円</v>
      </c>
      <c r="S14" s="66"/>
      <c r="T14" s="67" t="str">
        <f t="shared" si="8"/>
        <v>日</v>
      </c>
      <c r="U14" s="68"/>
      <c r="V14" s="69" t="str">
        <f t="shared" si="9"/>
        <v>円</v>
      </c>
      <c r="W14" s="66"/>
      <c r="X14" s="67" t="str">
        <f t="shared" si="10"/>
        <v>日</v>
      </c>
      <c r="Y14" s="68"/>
      <c r="Z14" s="69" t="str">
        <f t="shared" si="11"/>
        <v>円</v>
      </c>
      <c r="AA14" s="66"/>
      <c r="AB14" s="67" t="str">
        <f t="shared" si="12"/>
        <v>日</v>
      </c>
      <c r="AC14" s="68"/>
      <c r="AD14" s="69" t="str">
        <f t="shared" si="13"/>
        <v>円</v>
      </c>
      <c r="AE14" s="66"/>
      <c r="AF14" s="67" t="str">
        <f t="shared" si="14"/>
        <v>日</v>
      </c>
      <c r="AG14" s="68"/>
      <c r="AH14" s="69" t="str">
        <f t="shared" si="15"/>
        <v>円</v>
      </c>
      <c r="AI14" s="66"/>
      <c r="AJ14" s="67" t="str">
        <f t="shared" si="16"/>
        <v>日</v>
      </c>
      <c r="AK14" s="68"/>
      <c r="AL14" s="69" t="str">
        <f t="shared" si="17"/>
        <v>円</v>
      </c>
      <c r="AM14" s="66"/>
      <c r="AN14" s="67" t="str">
        <f t="shared" si="18"/>
        <v>日</v>
      </c>
      <c r="AO14" s="68"/>
      <c r="AP14" s="69" t="str">
        <f t="shared" si="19"/>
        <v>円</v>
      </c>
      <c r="AQ14" s="66"/>
      <c r="AR14" s="67" t="str">
        <f t="shared" si="20"/>
        <v>日</v>
      </c>
      <c r="AS14" s="68"/>
      <c r="AT14" s="69" t="str">
        <f t="shared" si="21"/>
        <v>円</v>
      </c>
      <c r="AU14" s="66"/>
      <c r="AV14" s="67" t="str">
        <f t="shared" si="22"/>
        <v>日</v>
      </c>
      <c r="AW14" s="68"/>
      <c r="AX14" s="78" t="str">
        <f t="shared" si="23"/>
        <v>円</v>
      </c>
      <c r="AY14" s="75"/>
      <c r="AZ14" s="28" t="s">
        <v>36</v>
      </c>
      <c r="BA14" s="68"/>
      <c r="BB14" s="29" t="s">
        <v>37</v>
      </c>
      <c r="BC14" s="330">
        <f t="shared" si="24"/>
        <v>0</v>
      </c>
      <c r="BD14" s="331"/>
      <c r="BE14" s="331"/>
      <c r="BF14" s="330"/>
      <c r="BG14" s="27" t="s">
        <v>16</v>
      </c>
      <c r="BH14" s="332">
        <f t="shared" si="25"/>
        <v>0</v>
      </c>
      <c r="BI14" s="331"/>
      <c r="BJ14" s="331"/>
      <c r="BK14" s="330"/>
      <c r="BL14" s="30" t="s">
        <v>23</v>
      </c>
    </row>
    <row r="15" spans="1:65" ht="18" customHeight="1" x14ac:dyDescent="0.55000000000000004">
      <c r="A15" s="373">
        <v>12</v>
      </c>
      <c r="B15" s="374"/>
      <c r="C15" s="66"/>
      <c r="D15" s="67" t="str">
        <f t="shared" si="0"/>
        <v>日</v>
      </c>
      <c r="E15" s="68"/>
      <c r="F15" s="69" t="str">
        <f t="shared" si="1"/>
        <v>円</v>
      </c>
      <c r="G15" s="66"/>
      <c r="H15" s="67" t="str">
        <f t="shared" si="2"/>
        <v>日</v>
      </c>
      <c r="I15" s="68"/>
      <c r="J15" s="69" t="str">
        <f t="shared" si="3"/>
        <v>円</v>
      </c>
      <c r="K15" s="66"/>
      <c r="L15" s="67" t="str">
        <f t="shared" si="4"/>
        <v>日</v>
      </c>
      <c r="M15" s="68"/>
      <c r="N15" s="69" t="str">
        <f t="shared" si="5"/>
        <v>円</v>
      </c>
      <c r="O15" s="66"/>
      <c r="P15" s="67" t="str">
        <f t="shared" si="6"/>
        <v>日</v>
      </c>
      <c r="Q15" s="68"/>
      <c r="R15" s="69" t="str">
        <f t="shared" si="7"/>
        <v>円</v>
      </c>
      <c r="S15" s="66"/>
      <c r="T15" s="67" t="str">
        <f t="shared" si="8"/>
        <v>日</v>
      </c>
      <c r="U15" s="68"/>
      <c r="V15" s="69" t="str">
        <f t="shared" si="9"/>
        <v>円</v>
      </c>
      <c r="W15" s="66"/>
      <c r="X15" s="67" t="str">
        <f t="shared" si="10"/>
        <v>日</v>
      </c>
      <c r="Y15" s="68"/>
      <c r="Z15" s="69" t="str">
        <f t="shared" si="11"/>
        <v>円</v>
      </c>
      <c r="AA15" s="66"/>
      <c r="AB15" s="67" t="str">
        <f t="shared" si="12"/>
        <v>日</v>
      </c>
      <c r="AC15" s="68"/>
      <c r="AD15" s="69" t="str">
        <f t="shared" si="13"/>
        <v>円</v>
      </c>
      <c r="AE15" s="66"/>
      <c r="AF15" s="67" t="str">
        <f t="shared" si="14"/>
        <v>日</v>
      </c>
      <c r="AG15" s="68"/>
      <c r="AH15" s="69" t="str">
        <f t="shared" si="15"/>
        <v>円</v>
      </c>
      <c r="AI15" s="66"/>
      <c r="AJ15" s="67" t="str">
        <f t="shared" si="16"/>
        <v>日</v>
      </c>
      <c r="AK15" s="68"/>
      <c r="AL15" s="69" t="str">
        <f t="shared" si="17"/>
        <v>円</v>
      </c>
      <c r="AM15" s="66"/>
      <c r="AN15" s="67" t="str">
        <f t="shared" si="18"/>
        <v>日</v>
      </c>
      <c r="AO15" s="68"/>
      <c r="AP15" s="69" t="str">
        <f t="shared" si="19"/>
        <v>円</v>
      </c>
      <c r="AQ15" s="66"/>
      <c r="AR15" s="67" t="str">
        <f t="shared" si="20"/>
        <v>日</v>
      </c>
      <c r="AS15" s="68"/>
      <c r="AT15" s="69" t="str">
        <f t="shared" si="21"/>
        <v>円</v>
      </c>
      <c r="AU15" s="66"/>
      <c r="AV15" s="67" t="str">
        <f t="shared" si="22"/>
        <v>日</v>
      </c>
      <c r="AW15" s="68"/>
      <c r="AX15" s="78" t="str">
        <f t="shared" si="23"/>
        <v>円</v>
      </c>
      <c r="AY15" s="75"/>
      <c r="AZ15" s="28" t="s">
        <v>36</v>
      </c>
      <c r="BA15" s="68"/>
      <c r="BB15" s="29" t="s">
        <v>37</v>
      </c>
      <c r="BC15" s="330">
        <f t="shared" si="24"/>
        <v>0</v>
      </c>
      <c r="BD15" s="331"/>
      <c r="BE15" s="331"/>
      <c r="BF15" s="330"/>
      <c r="BG15" s="27" t="s">
        <v>16</v>
      </c>
      <c r="BH15" s="332">
        <f t="shared" si="25"/>
        <v>0</v>
      </c>
      <c r="BI15" s="331"/>
      <c r="BJ15" s="331"/>
      <c r="BK15" s="330"/>
      <c r="BL15" s="30" t="s">
        <v>23</v>
      </c>
    </row>
    <row r="16" spans="1:65" ht="18" customHeight="1" x14ac:dyDescent="0.55000000000000004">
      <c r="A16" s="373">
        <v>13</v>
      </c>
      <c r="B16" s="374"/>
      <c r="C16" s="66"/>
      <c r="D16" s="67" t="str">
        <f t="shared" si="0"/>
        <v>日</v>
      </c>
      <c r="E16" s="68"/>
      <c r="F16" s="69" t="str">
        <f t="shared" si="1"/>
        <v>円</v>
      </c>
      <c r="G16" s="66"/>
      <c r="H16" s="67" t="str">
        <f t="shared" si="2"/>
        <v>日</v>
      </c>
      <c r="I16" s="68"/>
      <c r="J16" s="69" t="str">
        <f t="shared" si="3"/>
        <v>円</v>
      </c>
      <c r="K16" s="66"/>
      <c r="L16" s="67" t="str">
        <f t="shared" si="4"/>
        <v>日</v>
      </c>
      <c r="M16" s="68"/>
      <c r="N16" s="69" t="str">
        <f t="shared" si="5"/>
        <v>円</v>
      </c>
      <c r="O16" s="66"/>
      <c r="P16" s="67" t="str">
        <f t="shared" si="6"/>
        <v>日</v>
      </c>
      <c r="Q16" s="68"/>
      <c r="R16" s="69" t="str">
        <f t="shared" si="7"/>
        <v>円</v>
      </c>
      <c r="S16" s="66"/>
      <c r="T16" s="67" t="str">
        <f t="shared" si="8"/>
        <v>日</v>
      </c>
      <c r="U16" s="68"/>
      <c r="V16" s="69" t="str">
        <f t="shared" si="9"/>
        <v>円</v>
      </c>
      <c r="W16" s="66"/>
      <c r="X16" s="67" t="str">
        <f t="shared" si="10"/>
        <v>日</v>
      </c>
      <c r="Y16" s="68"/>
      <c r="Z16" s="69" t="str">
        <f t="shared" si="11"/>
        <v>円</v>
      </c>
      <c r="AA16" s="66"/>
      <c r="AB16" s="67" t="str">
        <f t="shared" si="12"/>
        <v>日</v>
      </c>
      <c r="AC16" s="68"/>
      <c r="AD16" s="69" t="str">
        <f t="shared" si="13"/>
        <v>円</v>
      </c>
      <c r="AE16" s="66"/>
      <c r="AF16" s="67" t="str">
        <f t="shared" si="14"/>
        <v>日</v>
      </c>
      <c r="AG16" s="68"/>
      <c r="AH16" s="69" t="str">
        <f t="shared" si="15"/>
        <v>円</v>
      </c>
      <c r="AI16" s="66"/>
      <c r="AJ16" s="67" t="str">
        <f t="shared" si="16"/>
        <v>日</v>
      </c>
      <c r="AK16" s="68"/>
      <c r="AL16" s="69" t="str">
        <f t="shared" si="17"/>
        <v>円</v>
      </c>
      <c r="AM16" s="66"/>
      <c r="AN16" s="67" t="str">
        <f t="shared" si="18"/>
        <v>日</v>
      </c>
      <c r="AO16" s="68"/>
      <c r="AP16" s="69" t="str">
        <f t="shared" si="19"/>
        <v>円</v>
      </c>
      <c r="AQ16" s="66"/>
      <c r="AR16" s="67" t="str">
        <f t="shared" si="20"/>
        <v>日</v>
      </c>
      <c r="AS16" s="68"/>
      <c r="AT16" s="69" t="str">
        <f t="shared" si="21"/>
        <v>円</v>
      </c>
      <c r="AU16" s="66"/>
      <c r="AV16" s="67" t="str">
        <f t="shared" si="22"/>
        <v>日</v>
      </c>
      <c r="AW16" s="68"/>
      <c r="AX16" s="78" t="str">
        <f t="shared" si="23"/>
        <v>円</v>
      </c>
      <c r="AY16" s="75"/>
      <c r="AZ16" s="28" t="s">
        <v>36</v>
      </c>
      <c r="BA16" s="68"/>
      <c r="BB16" s="29" t="s">
        <v>37</v>
      </c>
      <c r="BC16" s="330">
        <f t="shared" si="24"/>
        <v>0</v>
      </c>
      <c r="BD16" s="331"/>
      <c r="BE16" s="331"/>
      <c r="BF16" s="330"/>
      <c r="BG16" s="27" t="s">
        <v>16</v>
      </c>
      <c r="BH16" s="332">
        <f t="shared" si="25"/>
        <v>0</v>
      </c>
      <c r="BI16" s="331"/>
      <c r="BJ16" s="331"/>
      <c r="BK16" s="330"/>
      <c r="BL16" s="30" t="s">
        <v>23</v>
      </c>
    </row>
    <row r="17" spans="1:64" ht="18" customHeight="1" x14ac:dyDescent="0.55000000000000004">
      <c r="A17" s="373">
        <v>14</v>
      </c>
      <c r="B17" s="374"/>
      <c r="C17" s="66"/>
      <c r="D17" s="67" t="str">
        <f t="shared" si="0"/>
        <v>日</v>
      </c>
      <c r="E17" s="68"/>
      <c r="F17" s="69" t="str">
        <f t="shared" si="1"/>
        <v>円</v>
      </c>
      <c r="G17" s="66"/>
      <c r="H17" s="67" t="str">
        <f t="shared" si="2"/>
        <v>日</v>
      </c>
      <c r="I17" s="68"/>
      <c r="J17" s="69" t="str">
        <f t="shared" si="3"/>
        <v>円</v>
      </c>
      <c r="K17" s="66"/>
      <c r="L17" s="67" t="str">
        <f t="shared" si="4"/>
        <v>日</v>
      </c>
      <c r="M17" s="68"/>
      <c r="N17" s="69" t="str">
        <f t="shared" si="5"/>
        <v>円</v>
      </c>
      <c r="O17" s="66"/>
      <c r="P17" s="67" t="str">
        <f t="shared" si="6"/>
        <v>日</v>
      </c>
      <c r="Q17" s="68"/>
      <c r="R17" s="69" t="str">
        <f t="shared" si="7"/>
        <v>円</v>
      </c>
      <c r="S17" s="66"/>
      <c r="T17" s="67" t="str">
        <f t="shared" si="8"/>
        <v>日</v>
      </c>
      <c r="U17" s="68"/>
      <c r="V17" s="69" t="str">
        <f t="shared" si="9"/>
        <v>円</v>
      </c>
      <c r="W17" s="66"/>
      <c r="X17" s="67" t="str">
        <f t="shared" si="10"/>
        <v>日</v>
      </c>
      <c r="Y17" s="68"/>
      <c r="Z17" s="69" t="str">
        <f t="shared" si="11"/>
        <v>円</v>
      </c>
      <c r="AA17" s="66"/>
      <c r="AB17" s="67" t="str">
        <f t="shared" si="12"/>
        <v>日</v>
      </c>
      <c r="AC17" s="68"/>
      <c r="AD17" s="69" t="str">
        <f t="shared" si="13"/>
        <v>円</v>
      </c>
      <c r="AE17" s="66"/>
      <c r="AF17" s="67" t="str">
        <f t="shared" si="14"/>
        <v>日</v>
      </c>
      <c r="AG17" s="68"/>
      <c r="AH17" s="69" t="str">
        <f t="shared" si="15"/>
        <v>円</v>
      </c>
      <c r="AI17" s="66"/>
      <c r="AJ17" s="67" t="str">
        <f t="shared" si="16"/>
        <v>日</v>
      </c>
      <c r="AK17" s="68"/>
      <c r="AL17" s="69" t="str">
        <f t="shared" si="17"/>
        <v>円</v>
      </c>
      <c r="AM17" s="66"/>
      <c r="AN17" s="67" t="str">
        <f t="shared" si="18"/>
        <v>日</v>
      </c>
      <c r="AO17" s="68"/>
      <c r="AP17" s="69" t="str">
        <f t="shared" si="19"/>
        <v>円</v>
      </c>
      <c r="AQ17" s="66"/>
      <c r="AR17" s="67" t="str">
        <f t="shared" si="20"/>
        <v>日</v>
      </c>
      <c r="AS17" s="68"/>
      <c r="AT17" s="69" t="str">
        <f t="shared" si="21"/>
        <v>円</v>
      </c>
      <c r="AU17" s="66"/>
      <c r="AV17" s="67" t="str">
        <f t="shared" si="22"/>
        <v>日</v>
      </c>
      <c r="AW17" s="68"/>
      <c r="AX17" s="78" t="str">
        <f t="shared" si="23"/>
        <v>円</v>
      </c>
      <c r="AY17" s="75"/>
      <c r="AZ17" s="28" t="s">
        <v>36</v>
      </c>
      <c r="BA17" s="68"/>
      <c r="BB17" s="29" t="s">
        <v>37</v>
      </c>
      <c r="BC17" s="330">
        <f t="shared" si="24"/>
        <v>0</v>
      </c>
      <c r="BD17" s="331"/>
      <c r="BE17" s="331"/>
      <c r="BF17" s="330"/>
      <c r="BG17" s="27" t="s">
        <v>16</v>
      </c>
      <c r="BH17" s="332">
        <f t="shared" si="25"/>
        <v>0</v>
      </c>
      <c r="BI17" s="331"/>
      <c r="BJ17" s="331"/>
      <c r="BK17" s="330"/>
      <c r="BL17" s="30" t="s">
        <v>23</v>
      </c>
    </row>
    <row r="18" spans="1:64" ht="18" customHeight="1" x14ac:dyDescent="0.55000000000000004">
      <c r="A18" s="373">
        <v>15</v>
      </c>
      <c r="B18" s="374"/>
      <c r="C18" s="66"/>
      <c r="D18" s="67" t="str">
        <f t="shared" si="0"/>
        <v>日</v>
      </c>
      <c r="E18" s="68"/>
      <c r="F18" s="69" t="str">
        <f t="shared" si="1"/>
        <v>円</v>
      </c>
      <c r="G18" s="66"/>
      <c r="H18" s="67" t="str">
        <f t="shared" si="2"/>
        <v>日</v>
      </c>
      <c r="I18" s="68"/>
      <c r="J18" s="69" t="str">
        <f t="shared" si="3"/>
        <v>円</v>
      </c>
      <c r="K18" s="66"/>
      <c r="L18" s="67" t="str">
        <f t="shared" si="4"/>
        <v>日</v>
      </c>
      <c r="M18" s="68"/>
      <c r="N18" s="69" t="str">
        <f t="shared" si="5"/>
        <v>円</v>
      </c>
      <c r="O18" s="66"/>
      <c r="P18" s="67" t="str">
        <f t="shared" si="6"/>
        <v>日</v>
      </c>
      <c r="Q18" s="68"/>
      <c r="R18" s="69" t="str">
        <f t="shared" si="7"/>
        <v>円</v>
      </c>
      <c r="S18" s="66"/>
      <c r="T18" s="67" t="str">
        <f t="shared" si="8"/>
        <v>日</v>
      </c>
      <c r="U18" s="68"/>
      <c r="V18" s="69" t="str">
        <f t="shared" si="9"/>
        <v>円</v>
      </c>
      <c r="W18" s="66"/>
      <c r="X18" s="67" t="str">
        <f t="shared" si="10"/>
        <v>日</v>
      </c>
      <c r="Y18" s="68"/>
      <c r="Z18" s="69" t="str">
        <f t="shared" si="11"/>
        <v>円</v>
      </c>
      <c r="AA18" s="66"/>
      <c r="AB18" s="67" t="str">
        <f t="shared" si="12"/>
        <v>日</v>
      </c>
      <c r="AC18" s="68"/>
      <c r="AD18" s="69" t="str">
        <f t="shared" si="13"/>
        <v>円</v>
      </c>
      <c r="AE18" s="66"/>
      <c r="AF18" s="67" t="str">
        <f t="shared" si="14"/>
        <v>日</v>
      </c>
      <c r="AG18" s="68"/>
      <c r="AH18" s="69" t="str">
        <f t="shared" si="15"/>
        <v>円</v>
      </c>
      <c r="AI18" s="66"/>
      <c r="AJ18" s="67" t="str">
        <f t="shared" si="16"/>
        <v>日</v>
      </c>
      <c r="AK18" s="68"/>
      <c r="AL18" s="69" t="str">
        <f t="shared" si="17"/>
        <v>円</v>
      </c>
      <c r="AM18" s="66"/>
      <c r="AN18" s="67" t="str">
        <f t="shared" si="18"/>
        <v>日</v>
      </c>
      <c r="AO18" s="68"/>
      <c r="AP18" s="69" t="str">
        <f t="shared" si="19"/>
        <v>円</v>
      </c>
      <c r="AQ18" s="66"/>
      <c r="AR18" s="67" t="str">
        <f t="shared" si="20"/>
        <v>日</v>
      </c>
      <c r="AS18" s="68"/>
      <c r="AT18" s="69" t="str">
        <f t="shared" si="21"/>
        <v>円</v>
      </c>
      <c r="AU18" s="66"/>
      <c r="AV18" s="67" t="str">
        <f t="shared" si="22"/>
        <v>日</v>
      </c>
      <c r="AW18" s="68"/>
      <c r="AX18" s="78" t="str">
        <f t="shared" si="23"/>
        <v>円</v>
      </c>
      <c r="AY18" s="75"/>
      <c r="AZ18" s="28" t="s">
        <v>36</v>
      </c>
      <c r="BA18" s="68"/>
      <c r="BB18" s="29" t="s">
        <v>37</v>
      </c>
      <c r="BC18" s="330">
        <f t="shared" si="24"/>
        <v>0</v>
      </c>
      <c r="BD18" s="331"/>
      <c r="BE18" s="331"/>
      <c r="BF18" s="330"/>
      <c r="BG18" s="27" t="s">
        <v>16</v>
      </c>
      <c r="BH18" s="332">
        <f t="shared" si="25"/>
        <v>0</v>
      </c>
      <c r="BI18" s="331"/>
      <c r="BJ18" s="331"/>
      <c r="BK18" s="330"/>
      <c r="BL18" s="30" t="s">
        <v>23</v>
      </c>
    </row>
    <row r="19" spans="1:64" ht="18" customHeight="1" x14ac:dyDescent="0.55000000000000004">
      <c r="A19" s="373">
        <v>16</v>
      </c>
      <c r="B19" s="374"/>
      <c r="C19" s="66"/>
      <c r="D19" s="67" t="str">
        <f t="shared" si="0"/>
        <v>日</v>
      </c>
      <c r="E19" s="68"/>
      <c r="F19" s="69" t="str">
        <f t="shared" si="1"/>
        <v>円</v>
      </c>
      <c r="G19" s="66"/>
      <c r="H19" s="67" t="str">
        <f t="shared" si="2"/>
        <v>日</v>
      </c>
      <c r="I19" s="68"/>
      <c r="J19" s="69" t="str">
        <f t="shared" si="3"/>
        <v>円</v>
      </c>
      <c r="K19" s="66"/>
      <c r="L19" s="67" t="str">
        <f t="shared" si="4"/>
        <v>日</v>
      </c>
      <c r="M19" s="68"/>
      <c r="N19" s="69" t="str">
        <f t="shared" si="5"/>
        <v>円</v>
      </c>
      <c r="O19" s="66"/>
      <c r="P19" s="67" t="str">
        <f t="shared" si="6"/>
        <v>日</v>
      </c>
      <c r="Q19" s="68"/>
      <c r="R19" s="69" t="str">
        <f t="shared" si="7"/>
        <v>円</v>
      </c>
      <c r="S19" s="66"/>
      <c r="T19" s="67" t="str">
        <f t="shared" si="8"/>
        <v>日</v>
      </c>
      <c r="U19" s="68"/>
      <c r="V19" s="69" t="str">
        <f t="shared" si="9"/>
        <v>円</v>
      </c>
      <c r="W19" s="66"/>
      <c r="X19" s="67" t="str">
        <f t="shared" si="10"/>
        <v>日</v>
      </c>
      <c r="Y19" s="68"/>
      <c r="Z19" s="69" t="str">
        <f t="shared" si="11"/>
        <v>円</v>
      </c>
      <c r="AA19" s="66"/>
      <c r="AB19" s="67" t="str">
        <f t="shared" si="12"/>
        <v>日</v>
      </c>
      <c r="AC19" s="68"/>
      <c r="AD19" s="69" t="str">
        <f t="shared" si="13"/>
        <v>円</v>
      </c>
      <c r="AE19" s="66"/>
      <c r="AF19" s="67" t="str">
        <f t="shared" si="14"/>
        <v>日</v>
      </c>
      <c r="AG19" s="68"/>
      <c r="AH19" s="69" t="str">
        <f t="shared" si="15"/>
        <v>円</v>
      </c>
      <c r="AI19" s="66"/>
      <c r="AJ19" s="67" t="str">
        <f t="shared" si="16"/>
        <v>日</v>
      </c>
      <c r="AK19" s="68"/>
      <c r="AL19" s="69" t="str">
        <f t="shared" si="17"/>
        <v>円</v>
      </c>
      <c r="AM19" s="66"/>
      <c r="AN19" s="67" t="str">
        <f t="shared" si="18"/>
        <v>日</v>
      </c>
      <c r="AO19" s="68"/>
      <c r="AP19" s="69" t="str">
        <f t="shared" si="19"/>
        <v>円</v>
      </c>
      <c r="AQ19" s="66"/>
      <c r="AR19" s="67" t="str">
        <f t="shared" si="20"/>
        <v>日</v>
      </c>
      <c r="AS19" s="68"/>
      <c r="AT19" s="69" t="str">
        <f t="shared" si="21"/>
        <v>円</v>
      </c>
      <c r="AU19" s="66"/>
      <c r="AV19" s="67" t="str">
        <f t="shared" si="22"/>
        <v>日</v>
      </c>
      <c r="AW19" s="68"/>
      <c r="AX19" s="78" t="str">
        <f t="shared" si="23"/>
        <v>円</v>
      </c>
      <c r="AY19" s="75"/>
      <c r="AZ19" s="28" t="s">
        <v>36</v>
      </c>
      <c r="BA19" s="68"/>
      <c r="BB19" s="29" t="s">
        <v>37</v>
      </c>
      <c r="BC19" s="330">
        <f t="shared" si="24"/>
        <v>0</v>
      </c>
      <c r="BD19" s="331"/>
      <c r="BE19" s="331"/>
      <c r="BF19" s="330"/>
      <c r="BG19" s="27" t="s">
        <v>16</v>
      </c>
      <c r="BH19" s="332">
        <f t="shared" si="25"/>
        <v>0</v>
      </c>
      <c r="BI19" s="331"/>
      <c r="BJ19" s="331"/>
      <c r="BK19" s="330"/>
      <c r="BL19" s="30" t="s">
        <v>23</v>
      </c>
    </row>
    <row r="20" spans="1:64" ht="18" customHeight="1" x14ac:dyDescent="0.55000000000000004">
      <c r="A20" s="373">
        <v>17</v>
      </c>
      <c r="B20" s="374"/>
      <c r="C20" s="66"/>
      <c r="D20" s="67" t="str">
        <f t="shared" si="0"/>
        <v>日</v>
      </c>
      <c r="E20" s="68"/>
      <c r="F20" s="69" t="str">
        <f t="shared" si="1"/>
        <v>円</v>
      </c>
      <c r="G20" s="66"/>
      <c r="H20" s="67" t="str">
        <f t="shared" si="2"/>
        <v>日</v>
      </c>
      <c r="I20" s="68"/>
      <c r="J20" s="69" t="str">
        <f t="shared" si="3"/>
        <v>円</v>
      </c>
      <c r="K20" s="66"/>
      <c r="L20" s="67" t="str">
        <f t="shared" si="4"/>
        <v>日</v>
      </c>
      <c r="M20" s="68"/>
      <c r="N20" s="69" t="str">
        <f t="shared" si="5"/>
        <v>円</v>
      </c>
      <c r="O20" s="66"/>
      <c r="P20" s="67" t="str">
        <f t="shared" si="6"/>
        <v>日</v>
      </c>
      <c r="Q20" s="68"/>
      <c r="R20" s="69" t="str">
        <f t="shared" si="7"/>
        <v>円</v>
      </c>
      <c r="S20" s="66"/>
      <c r="T20" s="67" t="str">
        <f t="shared" si="8"/>
        <v>日</v>
      </c>
      <c r="U20" s="68"/>
      <c r="V20" s="69" t="str">
        <f t="shared" si="9"/>
        <v>円</v>
      </c>
      <c r="W20" s="66"/>
      <c r="X20" s="67" t="str">
        <f t="shared" si="10"/>
        <v>日</v>
      </c>
      <c r="Y20" s="68"/>
      <c r="Z20" s="69" t="str">
        <f t="shared" si="11"/>
        <v>円</v>
      </c>
      <c r="AA20" s="66"/>
      <c r="AB20" s="67" t="str">
        <f t="shared" si="12"/>
        <v>日</v>
      </c>
      <c r="AC20" s="68"/>
      <c r="AD20" s="69" t="str">
        <f t="shared" si="13"/>
        <v>円</v>
      </c>
      <c r="AE20" s="66"/>
      <c r="AF20" s="67" t="str">
        <f t="shared" si="14"/>
        <v>日</v>
      </c>
      <c r="AG20" s="68"/>
      <c r="AH20" s="69" t="str">
        <f t="shared" si="15"/>
        <v>円</v>
      </c>
      <c r="AI20" s="66"/>
      <c r="AJ20" s="67" t="str">
        <f t="shared" si="16"/>
        <v>日</v>
      </c>
      <c r="AK20" s="68"/>
      <c r="AL20" s="69" t="str">
        <f t="shared" si="17"/>
        <v>円</v>
      </c>
      <c r="AM20" s="66"/>
      <c r="AN20" s="67" t="str">
        <f t="shared" si="18"/>
        <v>日</v>
      </c>
      <c r="AO20" s="68"/>
      <c r="AP20" s="69" t="str">
        <f t="shared" si="19"/>
        <v>円</v>
      </c>
      <c r="AQ20" s="66"/>
      <c r="AR20" s="67" t="str">
        <f t="shared" si="20"/>
        <v>日</v>
      </c>
      <c r="AS20" s="68"/>
      <c r="AT20" s="69" t="str">
        <f t="shared" si="21"/>
        <v>円</v>
      </c>
      <c r="AU20" s="66"/>
      <c r="AV20" s="67" t="str">
        <f t="shared" si="22"/>
        <v>日</v>
      </c>
      <c r="AW20" s="68"/>
      <c r="AX20" s="78" t="str">
        <f t="shared" si="23"/>
        <v>円</v>
      </c>
      <c r="AY20" s="75"/>
      <c r="AZ20" s="28" t="s">
        <v>36</v>
      </c>
      <c r="BA20" s="68"/>
      <c r="BB20" s="29" t="s">
        <v>37</v>
      </c>
      <c r="BC20" s="330">
        <f t="shared" si="24"/>
        <v>0</v>
      </c>
      <c r="BD20" s="331"/>
      <c r="BE20" s="331"/>
      <c r="BF20" s="330"/>
      <c r="BG20" s="27" t="s">
        <v>16</v>
      </c>
      <c r="BH20" s="332">
        <f t="shared" si="25"/>
        <v>0</v>
      </c>
      <c r="BI20" s="331"/>
      <c r="BJ20" s="331"/>
      <c r="BK20" s="330"/>
      <c r="BL20" s="30" t="s">
        <v>23</v>
      </c>
    </row>
    <row r="21" spans="1:64" ht="18" customHeight="1" x14ac:dyDescent="0.55000000000000004">
      <c r="A21" s="373">
        <v>18</v>
      </c>
      <c r="B21" s="374"/>
      <c r="C21" s="66"/>
      <c r="D21" s="67" t="str">
        <f t="shared" si="0"/>
        <v>日</v>
      </c>
      <c r="E21" s="68"/>
      <c r="F21" s="69" t="str">
        <f t="shared" si="1"/>
        <v>円</v>
      </c>
      <c r="G21" s="66"/>
      <c r="H21" s="67" t="str">
        <f t="shared" si="2"/>
        <v>日</v>
      </c>
      <c r="I21" s="68"/>
      <c r="J21" s="69" t="str">
        <f t="shared" si="3"/>
        <v>円</v>
      </c>
      <c r="K21" s="66"/>
      <c r="L21" s="67" t="str">
        <f t="shared" si="4"/>
        <v>日</v>
      </c>
      <c r="M21" s="68"/>
      <c r="N21" s="69" t="str">
        <f t="shared" si="5"/>
        <v>円</v>
      </c>
      <c r="O21" s="66"/>
      <c r="P21" s="67" t="str">
        <f t="shared" si="6"/>
        <v>日</v>
      </c>
      <c r="Q21" s="68"/>
      <c r="R21" s="69" t="str">
        <f t="shared" si="7"/>
        <v>円</v>
      </c>
      <c r="S21" s="66"/>
      <c r="T21" s="67" t="str">
        <f t="shared" si="8"/>
        <v>日</v>
      </c>
      <c r="U21" s="68"/>
      <c r="V21" s="69" t="str">
        <f t="shared" si="9"/>
        <v>円</v>
      </c>
      <c r="W21" s="66"/>
      <c r="X21" s="67" t="str">
        <f t="shared" si="10"/>
        <v>日</v>
      </c>
      <c r="Y21" s="68"/>
      <c r="Z21" s="69" t="str">
        <f t="shared" si="11"/>
        <v>円</v>
      </c>
      <c r="AA21" s="66"/>
      <c r="AB21" s="67" t="str">
        <f t="shared" si="12"/>
        <v>日</v>
      </c>
      <c r="AC21" s="68"/>
      <c r="AD21" s="69" t="str">
        <f t="shared" si="13"/>
        <v>円</v>
      </c>
      <c r="AE21" s="66"/>
      <c r="AF21" s="67" t="str">
        <f t="shared" si="14"/>
        <v>日</v>
      </c>
      <c r="AG21" s="68"/>
      <c r="AH21" s="69" t="str">
        <f t="shared" si="15"/>
        <v>円</v>
      </c>
      <c r="AI21" s="66"/>
      <c r="AJ21" s="67" t="str">
        <f t="shared" si="16"/>
        <v>日</v>
      </c>
      <c r="AK21" s="68"/>
      <c r="AL21" s="69" t="str">
        <f t="shared" si="17"/>
        <v>円</v>
      </c>
      <c r="AM21" s="66"/>
      <c r="AN21" s="67" t="str">
        <f t="shared" si="18"/>
        <v>日</v>
      </c>
      <c r="AO21" s="68"/>
      <c r="AP21" s="69" t="str">
        <f t="shared" si="19"/>
        <v>円</v>
      </c>
      <c r="AQ21" s="66"/>
      <c r="AR21" s="67" t="str">
        <f t="shared" si="20"/>
        <v>日</v>
      </c>
      <c r="AS21" s="68"/>
      <c r="AT21" s="69" t="str">
        <f t="shared" si="21"/>
        <v>円</v>
      </c>
      <c r="AU21" s="66"/>
      <c r="AV21" s="67" t="str">
        <f t="shared" si="22"/>
        <v>日</v>
      </c>
      <c r="AW21" s="68"/>
      <c r="AX21" s="78" t="str">
        <f t="shared" si="23"/>
        <v>円</v>
      </c>
      <c r="AY21" s="75"/>
      <c r="AZ21" s="28" t="s">
        <v>36</v>
      </c>
      <c r="BA21" s="68"/>
      <c r="BB21" s="29" t="s">
        <v>37</v>
      </c>
      <c r="BC21" s="330">
        <f t="shared" si="24"/>
        <v>0</v>
      </c>
      <c r="BD21" s="331"/>
      <c r="BE21" s="331"/>
      <c r="BF21" s="330"/>
      <c r="BG21" s="27" t="s">
        <v>16</v>
      </c>
      <c r="BH21" s="332">
        <f t="shared" si="25"/>
        <v>0</v>
      </c>
      <c r="BI21" s="331"/>
      <c r="BJ21" s="331"/>
      <c r="BK21" s="330"/>
      <c r="BL21" s="30" t="s">
        <v>23</v>
      </c>
    </row>
    <row r="22" spans="1:64" ht="18" customHeight="1" x14ac:dyDescent="0.55000000000000004">
      <c r="A22" s="373">
        <v>19</v>
      </c>
      <c r="B22" s="374"/>
      <c r="C22" s="66"/>
      <c r="D22" s="67" t="str">
        <f t="shared" si="0"/>
        <v>日</v>
      </c>
      <c r="E22" s="68"/>
      <c r="F22" s="69" t="str">
        <f t="shared" si="1"/>
        <v>円</v>
      </c>
      <c r="G22" s="66"/>
      <c r="H22" s="67" t="str">
        <f t="shared" si="2"/>
        <v>日</v>
      </c>
      <c r="I22" s="68"/>
      <c r="J22" s="69" t="str">
        <f t="shared" si="3"/>
        <v>円</v>
      </c>
      <c r="K22" s="66"/>
      <c r="L22" s="67" t="str">
        <f t="shared" si="4"/>
        <v>日</v>
      </c>
      <c r="M22" s="68"/>
      <c r="N22" s="69" t="str">
        <f t="shared" si="5"/>
        <v>円</v>
      </c>
      <c r="O22" s="66"/>
      <c r="P22" s="67" t="str">
        <f t="shared" si="6"/>
        <v>日</v>
      </c>
      <c r="Q22" s="68"/>
      <c r="R22" s="69" t="str">
        <f t="shared" si="7"/>
        <v>円</v>
      </c>
      <c r="S22" s="66"/>
      <c r="T22" s="67" t="str">
        <f t="shared" si="8"/>
        <v>日</v>
      </c>
      <c r="U22" s="68"/>
      <c r="V22" s="69" t="str">
        <f t="shared" si="9"/>
        <v>円</v>
      </c>
      <c r="W22" s="66"/>
      <c r="X22" s="67" t="str">
        <f t="shared" si="10"/>
        <v>日</v>
      </c>
      <c r="Y22" s="68"/>
      <c r="Z22" s="69" t="str">
        <f t="shared" si="11"/>
        <v>円</v>
      </c>
      <c r="AA22" s="66"/>
      <c r="AB22" s="67" t="str">
        <f t="shared" si="12"/>
        <v>日</v>
      </c>
      <c r="AC22" s="68"/>
      <c r="AD22" s="69" t="str">
        <f t="shared" si="13"/>
        <v>円</v>
      </c>
      <c r="AE22" s="66"/>
      <c r="AF22" s="67" t="str">
        <f t="shared" si="14"/>
        <v>日</v>
      </c>
      <c r="AG22" s="68"/>
      <c r="AH22" s="69" t="str">
        <f t="shared" si="15"/>
        <v>円</v>
      </c>
      <c r="AI22" s="66"/>
      <c r="AJ22" s="67" t="str">
        <f t="shared" si="16"/>
        <v>日</v>
      </c>
      <c r="AK22" s="68"/>
      <c r="AL22" s="69" t="str">
        <f t="shared" si="17"/>
        <v>円</v>
      </c>
      <c r="AM22" s="66"/>
      <c r="AN22" s="67" t="str">
        <f t="shared" si="18"/>
        <v>日</v>
      </c>
      <c r="AO22" s="68"/>
      <c r="AP22" s="69" t="str">
        <f t="shared" si="19"/>
        <v>円</v>
      </c>
      <c r="AQ22" s="66"/>
      <c r="AR22" s="67" t="str">
        <f t="shared" si="20"/>
        <v>日</v>
      </c>
      <c r="AS22" s="68"/>
      <c r="AT22" s="69" t="str">
        <f t="shared" si="21"/>
        <v>円</v>
      </c>
      <c r="AU22" s="66"/>
      <c r="AV22" s="67" t="str">
        <f t="shared" si="22"/>
        <v>日</v>
      </c>
      <c r="AW22" s="68"/>
      <c r="AX22" s="78" t="str">
        <f t="shared" si="23"/>
        <v>円</v>
      </c>
      <c r="AY22" s="75"/>
      <c r="AZ22" s="28" t="s">
        <v>36</v>
      </c>
      <c r="BA22" s="68"/>
      <c r="BB22" s="29" t="s">
        <v>37</v>
      </c>
      <c r="BC22" s="330">
        <f t="shared" si="24"/>
        <v>0</v>
      </c>
      <c r="BD22" s="331"/>
      <c r="BE22" s="331"/>
      <c r="BF22" s="330"/>
      <c r="BG22" s="27" t="s">
        <v>16</v>
      </c>
      <c r="BH22" s="332">
        <f t="shared" si="25"/>
        <v>0</v>
      </c>
      <c r="BI22" s="331"/>
      <c r="BJ22" s="331"/>
      <c r="BK22" s="330"/>
      <c r="BL22" s="30" t="s">
        <v>23</v>
      </c>
    </row>
    <row r="23" spans="1:64" ht="18" customHeight="1" x14ac:dyDescent="0.55000000000000004">
      <c r="A23" s="373">
        <v>20</v>
      </c>
      <c r="B23" s="374"/>
      <c r="C23" s="66"/>
      <c r="D23" s="67" t="str">
        <f t="shared" si="0"/>
        <v>日</v>
      </c>
      <c r="E23" s="68"/>
      <c r="F23" s="69" t="str">
        <f t="shared" si="1"/>
        <v>円</v>
      </c>
      <c r="G23" s="66"/>
      <c r="H23" s="67" t="str">
        <f t="shared" si="2"/>
        <v>日</v>
      </c>
      <c r="I23" s="68"/>
      <c r="J23" s="69" t="str">
        <f t="shared" si="3"/>
        <v>円</v>
      </c>
      <c r="K23" s="66"/>
      <c r="L23" s="67" t="str">
        <f t="shared" si="4"/>
        <v>日</v>
      </c>
      <c r="M23" s="68"/>
      <c r="N23" s="69" t="str">
        <f t="shared" si="5"/>
        <v>円</v>
      </c>
      <c r="O23" s="66"/>
      <c r="P23" s="67" t="str">
        <f t="shared" si="6"/>
        <v>日</v>
      </c>
      <c r="Q23" s="68"/>
      <c r="R23" s="69" t="str">
        <f t="shared" si="7"/>
        <v>円</v>
      </c>
      <c r="S23" s="66"/>
      <c r="T23" s="67" t="str">
        <f t="shared" si="8"/>
        <v>日</v>
      </c>
      <c r="U23" s="68"/>
      <c r="V23" s="69" t="str">
        <f t="shared" si="9"/>
        <v>円</v>
      </c>
      <c r="W23" s="66"/>
      <c r="X23" s="67" t="str">
        <f t="shared" si="10"/>
        <v>日</v>
      </c>
      <c r="Y23" s="68"/>
      <c r="Z23" s="69" t="str">
        <f t="shared" si="11"/>
        <v>円</v>
      </c>
      <c r="AA23" s="66"/>
      <c r="AB23" s="67" t="str">
        <f t="shared" si="12"/>
        <v>日</v>
      </c>
      <c r="AC23" s="68"/>
      <c r="AD23" s="69" t="str">
        <f t="shared" si="13"/>
        <v>円</v>
      </c>
      <c r="AE23" s="66"/>
      <c r="AF23" s="67" t="str">
        <f t="shared" si="14"/>
        <v>日</v>
      </c>
      <c r="AG23" s="68"/>
      <c r="AH23" s="69" t="str">
        <f t="shared" si="15"/>
        <v>円</v>
      </c>
      <c r="AI23" s="66"/>
      <c r="AJ23" s="67" t="str">
        <f t="shared" si="16"/>
        <v>日</v>
      </c>
      <c r="AK23" s="68"/>
      <c r="AL23" s="69" t="str">
        <f t="shared" si="17"/>
        <v>円</v>
      </c>
      <c r="AM23" s="66"/>
      <c r="AN23" s="67" t="str">
        <f t="shared" si="18"/>
        <v>日</v>
      </c>
      <c r="AO23" s="68"/>
      <c r="AP23" s="69" t="str">
        <f t="shared" si="19"/>
        <v>円</v>
      </c>
      <c r="AQ23" s="66"/>
      <c r="AR23" s="67" t="str">
        <f t="shared" si="20"/>
        <v>日</v>
      </c>
      <c r="AS23" s="68"/>
      <c r="AT23" s="69" t="str">
        <f t="shared" si="21"/>
        <v>円</v>
      </c>
      <c r="AU23" s="66"/>
      <c r="AV23" s="67" t="str">
        <f t="shared" si="22"/>
        <v>日</v>
      </c>
      <c r="AW23" s="68"/>
      <c r="AX23" s="78" t="str">
        <f t="shared" si="23"/>
        <v>円</v>
      </c>
      <c r="AY23" s="75"/>
      <c r="AZ23" s="28" t="s">
        <v>36</v>
      </c>
      <c r="BA23" s="68"/>
      <c r="BB23" s="29" t="s">
        <v>37</v>
      </c>
      <c r="BC23" s="330">
        <f t="shared" si="24"/>
        <v>0</v>
      </c>
      <c r="BD23" s="331"/>
      <c r="BE23" s="331"/>
      <c r="BF23" s="330"/>
      <c r="BG23" s="27" t="s">
        <v>16</v>
      </c>
      <c r="BH23" s="332">
        <f t="shared" si="25"/>
        <v>0</v>
      </c>
      <c r="BI23" s="331"/>
      <c r="BJ23" s="331"/>
      <c r="BK23" s="330"/>
      <c r="BL23" s="30" t="s">
        <v>23</v>
      </c>
    </row>
    <row r="24" spans="1:64" ht="18" customHeight="1" x14ac:dyDescent="0.55000000000000004">
      <c r="A24" s="373">
        <v>21</v>
      </c>
      <c r="B24" s="374"/>
      <c r="C24" s="66"/>
      <c r="D24" s="67" t="str">
        <f t="shared" si="0"/>
        <v>日</v>
      </c>
      <c r="E24" s="68"/>
      <c r="F24" s="69" t="str">
        <f t="shared" si="1"/>
        <v>円</v>
      </c>
      <c r="G24" s="66"/>
      <c r="H24" s="67" t="str">
        <f t="shared" si="2"/>
        <v>日</v>
      </c>
      <c r="I24" s="68"/>
      <c r="J24" s="69" t="str">
        <f t="shared" si="3"/>
        <v>円</v>
      </c>
      <c r="K24" s="66"/>
      <c r="L24" s="67" t="str">
        <f t="shared" si="4"/>
        <v>日</v>
      </c>
      <c r="M24" s="68"/>
      <c r="N24" s="69" t="str">
        <f t="shared" si="5"/>
        <v>円</v>
      </c>
      <c r="O24" s="66"/>
      <c r="P24" s="67" t="str">
        <f t="shared" si="6"/>
        <v>日</v>
      </c>
      <c r="Q24" s="68"/>
      <c r="R24" s="69" t="str">
        <f t="shared" si="7"/>
        <v>円</v>
      </c>
      <c r="S24" s="66"/>
      <c r="T24" s="67" t="str">
        <f t="shared" si="8"/>
        <v>日</v>
      </c>
      <c r="U24" s="68"/>
      <c r="V24" s="69" t="str">
        <f t="shared" si="9"/>
        <v>円</v>
      </c>
      <c r="W24" s="66"/>
      <c r="X24" s="67" t="str">
        <f t="shared" si="10"/>
        <v>日</v>
      </c>
      <c r="Y24" s="68"/>
      <c r="Z24" s="69" t="str">
        <f t="shared" si="11"/>
        <v>円</v>
      </c>
      <c r="AA24" s="66"/>
      <c r="AB24" s="67" t="str">
        <f t="shared" si="12"/>
        <v>日</v>
      </c>
      <c r="AC24" s="68"/>
      <c r="AD24" s="69" t="str">
        <f t="shared" si="13"/>
        <v>円</v>
      </c>
      <c r="AE24" s="66"/>
      <c r="AF24" s="67" t="str">
        <f t="shared" si="14"/>
        <v>日</v>
      </c>
      <c r="AG24" s="68"/>
      <c r="AH24" s="69" t="str">
        <f t="shared" si="15"/>
        <v>円</v>
      </c>
      <c r="AI24" s="66"/>
      <c r="AJ24" s="67" t="str">
        <f t="shared" si="16"/>
        <v>日</v>
      </c>
      <c r="AK24" s="68"/>
      <c r="AL24" s="69" t="str">
        <f t="shared" si="17"/>
        <v>円</v>
      </c>
      <c r="AM24" s="66"/>
      <c r="AN24" s="67" t="str">
        <f t="shared" si="18"/>
        <v>日</v>
      </c>
      <c r="AO24" s="68"/>
      <c r="AP24" s="69" t="str">
        <f t="shared" si="19"/>
        <v>円</v>
      </c>
      <c r="AQ24" s="66"/>
      <c r="AR24" s="67" t="str">
        <f t="shared" si="20"/>
        <v>日</v>
      </c>
      <c r="AS24" s="68"/>
      <c r="AT24" s="69" t="str">
        <f t="shared" si="21"/>
        <v>円</v>
      </c>
      <c r="AU24" s="66"/>
      <c r="AV24" s="67" t="str">
        <f t="shared" si="22"/>
        <v>日</v>
      </c>
      <c r="AW24" s="68"/>
      <c r="AX24" s="78" t="str">
        <f t="shared" si="23"/>
        <v>円</v>
      </c>
      <c r="AY24" s="75"/>
      <c r="AZ24" s="28" t="s">
        <v>36</v>
      </c>
      <c r="BA24" s="68"/>
      <c r="BB24" s="29" t="s">
        <v>37</v>
      </c>
      <c r="BC24" s="330">
        <f t="shared" si="24"/>
        <v>0</v>
      </c>
      <c r="BD24" s="331"/>
      <c r="BE24" s="331"/>
      <c r="BF24" s="330"/>
      <c r="BG24" s="27" t="s">
        <v>16</v>
      </c>
      <c r="BH24" s="332">
        <f t="shared" si="25"/>
        <v>0</v>
      </c>
      <c r="BI24" s="331"/>
      <c r="BJ24" s="331"/>
      <c r="BK24" s="330"/>
      <c r="BL24" s="30" t="s">
        <v>23</v>
      </c>
    </row>
    <row r="25" spans="1:64" ht="18" customHeight="1" x14ac:dyDescent="0.55000000000000004">
      <c r="A25" s="373">
        <v>22</v>
      </c>
      <c r="B25" s="374"/>
      <c r="C25" s="66"/>
      <c r="D25" s="67" t="str">
        <f t="shared" si="0"/>
        <v>日</v>
      </c>
      <c r="E25" s="68"/>
      <c r="F25" s="69" t="str">
        <f t="shared" si="1"/>
        <v>円</v>
      </c>
      <c r="G25" s="66"/>
      <c r="H25" s="67" t="str">
        <f t="shared" si="2"/>
        <v>日</v>
      </c>
      <c r="I25" s="68"/>
      <c r="J25" s="69" t="str">
        <f t="shared" si="3"/>
        <v>円</v>
      </c>
      <c r="K25" s="66"/>
      <c r="L25" s="67" t="str">
        <f t="shared" si="4"/>
        <v>日</v>
      </c>
      <c r="M25" s="68"/>
      <c r="N25" s="69" t="str">
        <f t="shared" si="5"/>
        <v>円</v>
      </c>
      <c r="O25" s="66"/>
      <c r="P25" s="67" t="str">
        <f t="shared" si="6"/>
        <v>日</v>
      </c>
      <c r="Q25" s="68"/>
      <c r="R25" s="69" t="str">
        <f t="shared" si="7"/>
        <v>円</v>
      </c>
      <c r="S25" s="66"/>
      <c r="T25" s="67" t="str">
        <f t="shared" si="8"/>
        <v>日</v>
      </c>
      <c r="U25" s="68"/>
      <c r="V25" s="69" t="str">
        <f t="shared" si="9"/>
        <v>円</v>
      </c>
      <c r="W25" s="66"/>
      <c r="X25" s="67" t="str">
        <f t="shared" si="10"/>
        <v>日</v>
      </c>
      <c r="Y25" s="68"/>
      <c r="Z25" s="69" t="str">
        <f t="shared" si="11"/>
        <v>円</v>
      </c>
      <c r="AA25" s="66"/>
      <c r="AB25" s="67" t="str">
        <f t="shared" si="12"/>
        <v>日</v>
      </c>
      <c r="AC25" s="68"/>
      <c r="AD25" s="69" t="str">
        <f t="shared" si="13"/>
        <v>円</v>
      </c>
      <c r="AE25" s="66"/>
      <c r="AF25" s="67" t="str">
        <f t="shared" si="14"/>
        <v>日</v>
      </c>
      <c r="AG25" s="68"/>
      <c r="AH25" s="69" t="str">
        <f t="shared" si="15"/>
        <v>円</v>
      </c>
      <c r="AI25" s="66"/>
      <c r="AJ25" s="67" t="str">
        <f t="shared" si="16"/>
        <v>日</v>
      </c>
      <c r="AK25" s="68"/>
      <c r="AL25" s="69" t="str">
        <f t="shared" si="17"/>
        <v>円</v>
      </c>
      <c r="AM25" s="66"/>
      <c r="AN25" s="67" t="str">
        <f t="shared" si="18"/>
        <v>日</v>
      </c>
      <c r="AO25" s="68"/>
      <c r="AP25" s="69" t="str">
        <f t="shared" si="19"/>
        <v>円</v>
      </c>
      <c r="AQ25" s="66"/>
      <c r="AR25" s="67" t="str">
        <f t="shared" si="20"/>
        <v>日</v>
      </c>
      <c r="AS25" s="68"/>
      <c r="AT25" s="69" t="str">
        <f t="shared" si="21"/>
        <v>円</v>
      </c>
      <c r="AU25" s="66"/>
      <c r="AV25" s="67" t="str">
        <f t="shared" si="22"/>
        <v>日</v>
      </c>
      <c r="AW25" s="68"/>
      <c r="AX25" s="78" t="str">
        <f t="shared" si="23"/>
        <v>円</v>
      </c>
      <c r="AY25" s="75"/>
      <c r="AZ25" s="28" t="s">
        <v>36</v>
      </c>
      <c r="BA25" s="68"/>
      <c r="BB25" s="29" t="s">
        <v>37</v>
      </c>
      <c r="BC25" s="330">
        <f t="shared" si="24"/>
        <v>0</v>
      </c>
      <c r="BD25" s="331"/>
      <c r="BE25" s="331"/>
      <c r="BF25" s="330"/>
      <c r="BG25" s="27" t="s">
        <v>16</v>
      </c>
      <c r="BH25" s="332">
        <f t="shared" si="25"/>
        <v>0</v>
      </c>
      <c r="BI25" s="331"/>
      <c r="BJ25" s="331"/>
      <c r="BK25" s="330"/>
      <c r="BL25" s="30" t="s">
        <v>23</v>
      </c>
    </row>
    <row r="26" spans="1:64" ht="18" customHeight="1" x14ac:dyDescent="0.55000000000000004">
      <c r="A26" s="373">
        <v>23</v>
      </c>
      <c r="B26" s="374"/>
      <c r="C26" s="66"/>
      <c r="D26" s="67" t="str">
        <f t="shared" si="0"/>
        <v>日</v>
      </c>
      <c r="E26" s="68"/>
      <c r="F26" s="69" t="str">
        <f t="shared" si="1"/>
        <v>円</v>
      </c>
      <c r="G26" s="66"/>
      <c r="H26" s="67" t="str">
        <f t="shared" si="2"/>
        <v>日</v>
      </c>
      <c r="I26" s="68"/>
      <c r="J26" s="69" t="str">
        <f t="shared" si="3"/>
        <v>円</v>
      </c>
      <c r="K26" s="66"/>
      <c r="L26" s="67" t="str">
        <f t="shared" si="4"/>
        <v>日</v>
      </c>
      <c r="M26" s="68"/>
      <c r="N26" s="69" t="str">
        <f t="shared" si="5"/>
        <v>円</v>
      </c>
      <c r="O26" s="66"/>
      <c r="P26" s="67" t="str">
        <f t="shared" si="6"/>
        <v>日</v>
      </c>
      <c r="Q26" s="68"/>
      <c r="R26" s="69" t="str">
        <f t="shared" si="7"/>
        <v>円</v>
      </c>
      <c r="S26" s="66"/>
      <c r="T26" s="67" t="str">
        <f t="shared" si="8"/>
        <v>日</v>
      </c>
      <c r="U26" s="68"/>
      <c r="V26" s="69" t="str">
        <f t="shared" si="9"/>
        <v>円</v>
      </c>
      <c r="W26" s="66"/>
      <c r="X26" s="67" t="str">
        <f t="shared" si="10"/>
        <v>日</v>
      </c>
      <c r="Y26" s="68"/>
      <c r="Z26" s="69" t="str">
        <f t="shared" si="11"/>
        <v>円</v>
      </c>
      <c r="AA26" s="66"/>
      <c r="AB26" s="67" t="str">
        <f t="shared" si="12"/>
        <v>日</v>
      </c>
      <c r="AC26" s="68"/>
      <c r="AD26" s="69" t="str">
        <f t="shared" si="13"/>
        <v>円</v>
      </c>
      <c r="AE26" s="66"/>
      <c r="AF26" s="67" t="str">
        <f t="shared" si="14"/>
        <v>日</v>
      </c>
      <c r="AG26" s="68"/>
      <c r="AH26" s="69" t="str">
        <f t="shared" si="15"/>
        <v>円</v>
      </c>
      <c r="AI26" s="66"/>
      <c r="AJ26" s="67" t="str">
        <f t="shared" si="16"/>
        <v>日</v>
      </c>
      <c r="AK26" s="68"/>
      <c r="AL26" s="69" t="str">
        <f t="shared" si="17"/>
        <v>円</v>
      </c>
      <c r="AM26" s="66"/>
      <c r="AN26" s="67" t="str">
        <f t="shared" si="18"/>
        <v>日</v>
      </c>
      <c r="AO26" s="68"/>
      <c r="AP26" s="69" t="str">
        <f t="shared" si="19"/>
        <v>円</v>
      </c>
      <c r="AQ26" s="66"/>
      <c r="AR26" s="67" t="str">
        <f t="shared" si="20"/>
        <v>日</v>
      </c>
      <c r="AS26" s="68"/>
      <c r="AT26" s="69" t="str">
        <f t="shared" si="21"/>
        <v>円</v>
      </c>
      <c r="AU26" s="66"/>
      <c r="AV26" s="67" t="str">
        <f t="shared" si="22"/>
        <v>日</v>
      </c>
      <c r="AW26" s="68"/>
      <c r="AX26" s="78" t="str">
        <f t="shared" si="23"/>
        <v>円</v>
      </c>
      <c r="AY26" s="75"/>
      <c r="AZ26" s="28" t="s">
        <v>36</v>
      </c>
      <c r="BA26" s="68"/>
      <c r="BB26" s="29" t="s">
        <v>37</v>
      </c>
      <c r="BC26" s="330">
        <f t="shared" si="24"/>
        <v>0</v>
      </c>
      <c r="BD26" s="331"/>
      <c r="BE26" s="331"/>
      <c r="BF26" s="330"/>
      <c r="BG26" s="27" t="s">
        <v>16</v>
      </c>
      <c r="BH26" s="332">
        <f t="shared" si="25"/>
        <v>0</v>
      </c>
      <c r="BI26" s="331"/>
      <c r="BJ26" s="331"/>
      <c r="BK26" s="330"/>
      <c r="BL26" s="30" t="s">
        <v>23</v>
      </c>
    </row>
    <row r="27" spans="1:64" ht="18" customHeight="1" x14ac:dyDescent="0.55000000000000004">
      <c r="A27" s="373">
        <v>24</v>
      </c>
      <c r="B27" s="374"/>
      <c r="C27" s="66"/>
      <c r="D27" s="67" t="str">
        <f t="shared" si="0"/>
        <v>日</v>
      </c>
      <c r="E27" s="68"/>
      <c r="F27" s="69" t="str">
        <f t="shared" si="1"/>
        <v>円</v>
      </c>
      <c r="G27" s="66"/>
      <c r="H27" s="67" t="str">
        <f t="shared" si="2"/>
        <v>日</v>
      </c>
      <c r="I27" s="68"/>
      <c r="J27" s="69" t="str">
        <f t="shared" si="3"/>
        <v>円</v>
      </c>
      <c r="K27" s="66"/>
      <c r="L27" s="67" t="str">
        <f t="shared" si="4"/>
        <v>日</v>
      </c>
      <c r="M27" s="68"/>
      <c r="N27" s="69" t="str">
        <f t="shared" si="5"/>
        <v>円</v>
      </c>
      <c r="O27" s="66"/>
      <c r="P27" s="67" t="str">
        <f t="shared" si="6"/>
        <v>日</v>
      </c>
      <c r="Q27" s="68"/>
      <c r="R27" s="69" t="str">
        <f t="shared" si="7"/>
        <v>円</v>
      </c>
      <c r="S27" s="66"/>
      <c r="T27" s="67" t="str">
        <f t="shared" si="8"/>
        <v>日</v>
      </c>
      <c r="U27" s="68"/>
      <c r="V27" s="69" t="str">
        <f t="shared" si="9"/>
        <v>円</v>
      </c>
      <c r="W27" s="66"/>
      <c r="X27" s="67" t="str">
        <f t="shared" si="10"/>
        <v>日</v>
      </c>
      <c r="Y27" s="68"/>
      <c r="Z27" s="69" t="str">
        <f t="shared" si="11"/>
        <v>円</v>
      </c>
      <c r="AA27" s="66"/>
      <c r="AB27" s="67" t="str">
        <f t="shared" si="12"/>
        <v>日</v>
      </c>
      <c r="AC27" s="68"/>
      <c r="AD27" s="69" t="str">
        <f t="shared" si="13"/>
        <v>円</v>
      </c>
      <c r="AE27" s="66"/>
      <c r="AF27" s="67" t="str">
        <f t="shared" si="14"/>
        <v>日</v>
      </c>
      <c r="AG27" s="68"/>
      <c r="AH27" s="69" t="str">
        <f t="shared" si="15"/>
        <v>円</v>
      </c>
      <c r="AI27" s="66"/>
      <c r="AJ27" s="67" t="str">
        <f t="shared" si="16"/>
        <v>日</v>
      </c>
      <c r="AK27" s="68"/>
      <c r="AL27" s="69" t="str">
        <f t="shared" si="17"/>
        <v>円</v>
      </c>
      <c r="AM27" s="66"/>
      <c r="AN27" s="67" t="str">
        <f t="shared" si="18"/>
        <v>日</v>
      </c>
      <c r="AO27" s="68"/>
      <c r="AP27" s="69" t="str">
        <f t="shared" si="19"/>
        <v>円</v>
      </c>
      <c r="AQ27" s="66"/>
      <c r="AR27" s="67" t="str">
        <f t="shared" si="20"/>
        <v>日</v>
      </c>
      <c r="AS27" s="68"/>
      <c r="AT27" s="69" t="str">
        <f t="shared" si="21"/>
        <v>円</v>
      </c>
      <c r="AU27" s="66"/>
      <c r="AV27" s="67" t="str">
        <f t="shared" si="22"/>
        <v>日</v>
      </c>
      <c r="AW27" s="68"/>
      <c r="AX27" s="78" t="str">
        <f t="shared" si="23"/>
        <v>円</v>
      </c>
      <c r="AY27" s="75"/>
      <c r="AZ27" s="28" t="s">
        <v>36</v>
      </c>
      <c r="BA27" s="68"/>
      <c r="BB27" s="29" t="s">
        <v>37</v>
      </c>
      <c r="BC27" s="330">
        <f t="shared" si="24"/>
        <v>0</v>
      </c>
      <c r="BD27" s="331"/>
      <c r="BE27" s="331"/>
      <c r="BF27" s="330"/>
      <c r="BG27" s="27" t="s">
        <v>16</v>
      </c>
      <c r="BH27" s="332">
        <f t="shared" si="25"/>
        <v>0</v>
      </c>
      <c r="BI27" s="331"/>
      <c r="BJ27" s="331"/>
      <c r="BK27" s="330"/>
      <c r="BL27" s="30" t="s">
        <v>23</v>
      </c>
    </row>
    <row r="28" spans="1:64" ht="18" customHeight="1" x14ac:dyDescent="0.55000000000000004">
      <c r="A28" s="373">
        <v>25</v>
      </c>
      <c r="B28" s="374"/>
      <c r="C28" s="66"/>
      <c r="D28" s="67" t="str">
        <f t="shared" si="0"/>
        <v>日</v>
      </c>
      <c r="E28" s="68"/>
      <c r="F28" s="69" t="str">
        <f t="shared" si="1"/>
        <v>円</v>
      </c>
      <c r="G28" s="66"/>
      <c r="H28" s="67" t="str">
        <f t="shared" si="2"/>
        <v>日</v>
      </c>
      <c r="I28" s="68"/>
      <c r="J28" s="69" t="str">
        <f t="shared" si="3"/>
        <v>円</v>
      </c>
      <c r="K28" s="66"/>
      <c r="L28" s="67" t="str">
        <f t="shared" si="4"/>
        <v>日</v>
      </c>
      <c r="M28" s="68"/>
      <c r="N28" s="69" t="str">
        <f t="shared" si="5"/>
        <v>円</v>
      </c>
      <c r="O28" s="66"/>
      <c r="P28" s="67" t="str">
        <f t="shared" si="6"/>
        <v>日</v>
      </c>
      <c r="Q28" s="68"/>
      <c r="R28" s="69" t="str">
        <f t="shared" si="7"/>
        <v>円</v>
      </c>
      <c r="S28" s="66"/>
      <c r="T28" s="67" t="str">
        <f t="shared" si="8"/>
        <v>日</v>
      </c>
      <c r="U28" s="68"/>
      <c r="V28" s="69" t="str">
        <f t="shared" si="9"/>
        <v>円</v>
      </c>
      <c r="W28" s="66"/>
      <c r="X28" s="67" t="str">
        <f t="shared" si="10"/>
        <v>日</v>
      </c>
      <c r="Y28" s="68"/>
      <c r="Z28" s="69" t="str">
        <f t="shared" si="11"/>
        <v>円</v>
      </c>
      <c r="AA28" s="66"/>
      <c r="AB28" s="67" t="str">
        <f t="shared" si="12"/>
        <v>日</v>
      </c>
      <c r="AC28" s="68"/>
      <c r="AD28" s="69" t="str">
        <f t="shared" si="13"/>
        <v>円</v>
      </c>
      <c r="AE28" s="66"/>
      <c r="AF28" s="67" t="str">
        <f t="shared" si="14"/>
        <v>日</v>
      </c>
      <c r="AG28" s="68"/>
      <c r="AH28" s="69" t="str">
        <f t="shared" si="15"/>
        <v>円</v>
      </c>
      <c r="AI28" s="66"/>
      <c r="AJ28" s="67" t="str">
        <f t="shared" si="16"/>
        <v>日</v>
      </c>
      <c r="AK28" s="68"/>
      <c r="AL28" s="69" t="str">
        <f t="shared" si="17"/>
        <v>円</v>
      </c>
      <c r="AM28" s="66"/>
      <c r="AN28" s="67" t="str">
        <f t="shared" si="18"/>
        <v>日</v>
      </c>
      <c r="AO28" s="68"/>
      <c r="AP28" s="69" t="str">
        <f t="shared" si="19"/>
        <v>円</v>
      </c>
      <c r="AQ28" s="66"/>
      <c r="AR28" s="67" t="str">
        <f t="shared" si="20"/>
        <v>日</v>
      </c>
      <c r="AS28" s="68"/>
      <c r="AT28" s="69" t="str">
        <f t="shared" si="21"/>
        <v>円</v>
      </c>
      <c r="AU28" s="66"/>
      <c r="AV28" s="67" t="str">
        <f t="shared" si="22"/>
        <v>日</v>
      </c>
      <c r="AW28" s="68"/>
      <c r="AX28" s="78" t="str">
        <f t="shared" si="23"/>
        <v>円</v>
      </c>
      <c r="AY28" s="75"/>
      <c r="AZ28" s="28" t="s">
        <v>36</v>
      </c>
      <c r="BA28" s="68"/>
      <c r="BB28" s="29" t="s">
        <v>37</v>
      </c>
      <c r="BC28" s="330">
        <f t="shared" si="24"/>
        <v>0</v>
      </c>
      <c r="BD28" s="331"/>
      <c r="BE28" s="331"/>
      <c r="BF28" s="330"/>
      <c r="BG28" s="27" t="s">
        <v>16</v>
      </c>
      <c r="BH28" s="332">
        <f t="shared" si="25"/>
        <v>0</v>
      </c>
      <c r="BI28" s="331"/>
      <c r="BJ28" s="331"/>
      <c r="BK28" s="330"/>
      <c r="BL28" s="30" t="s">
        <v>23</v>
      </c>
    </row>
    <row r="29" spans="1:64" ht="18" customHeight="1" x14ac:dyDescent="0.55000000000000004">
      <c r="A29" s="373">
        <v>26</v>
      </c>
      <c r="B29" s="374"/>
      <c r="C29" s="66"/>
      <c r="D29" s="67" t="str">
        <f t="shared" si="0"/>
        <v>日</v>
      </c>
      <c r="E29" s="68"/>
      <c r="F29" s="69" t="str">
        <f t="shared" si="1"/>
        <v>円</v>
      </c>
      <c r="G29" s="66"/>
      <c r="H29" s="67" t="str">
        <f t="shared" si="2"/>
        <v>日</v>
      </c>
      <c r="I29" s="68"/>
      <c r="J29" s="69" t="str">
        <f t="shared" si="3"/>
        <v>円</v>
      </c>
      <c r="K29" s="66"/>
      <c r="L29" s="67" t="str">
        <f t="shared" si="4"/>
        <v>日</v>
      </c>
      <c r="M29" s="68"/>
      <c r="N29" s="69" t="str">
        <f t="shared" si="5"/>
        <v>円</v>
      </c>
      <c r="O29" s="66"/>
      <c r="P29" s="67" t="str">
        <f t="shared" si="6"/>
        <v>日</v>
      </c>
      <c r="Q29" s="68"/>
      <c r="R29" s="69" t="str">
        <f t="shared" si="7"/>
        <v>円</v>
      </c>
      <c r="S29" s="66"/>
      <c r="T29" s="67" t="str">
        <f t="shared" si="8"/>
        <v>日</v>
      </c>
      <c r="U29" s="68"/>
      <c r="V29" s="69" t="str">
        <f t="shared" si="9"/>
        <v>円</v>
      </c>
      <c r="W29" s="66"/>
      <c r="X29" s="67" t="str">
        <f t="shared" si="10"/>
        <v>日</v>
      </c>
      <c r="Y29" s="68"/>
      <c r="Z29" s="69" t="str">
        <f t="shared" si="11"/>
        <v>円</v>
      </c>
      <c r="AA29" s="66"/>
      <c r="AB29" s="67" t="str">
        <f t="shared" si="12"/>
        <v>日</v>
      </c>
      <c r="AC29" s="68"/>
      <c r="AD29" s="69" t="str">
        <f t="shared" si="13"/>
        <v>円</v>
      </c>
      <c r="AE29" s="66"/>
      <c r="AF29" s="67" t="str">
        <f t="shared" si="14"/>
        <v>日</v>
      </c>
      <c r="AG29" s="68"/>
      <c r="AH29" s="69" t="str">
        <f t="shared" si="15"/>
        <v>円</v>
      </c>
      <c r="AI29" s="66"/>
      <c r="AJ29" s="67" t="str">
        <f t="shared" si="16"/>
        <v>日</v>
      </c>
      <c r="AK29" s="68"/>
      <c r="AL29" s="69" t="str">
        <f t="shared" si="17"/>
        <v>円</v>
      </c>
      <c r="AM29" s="66"/>
      <c r="AN29" s="67" t="str">
        <f t="shared" si="18"/>
        <v>日</v>
      </c>
      <c r="AO29" s="68"/>
      <c r="AP29" s="69" t="str">
        <f t="shared" si="19"/>
        <v>円</v>
      </c>
      <c r="AQ29" s="66"/>
      <c r="AR29" s="67" t="str">
        <f t="shared" si="20"/>
        <v>日</v>
      </c>
      <c r="AS29" s="68"/>
      <c r="AT29" s="69" t="str">
        <f t="shared" si="21"/>
        <v>円</v>
      </c>
      <c r="AU29" s="66"/>
      <c r="AV29" s="67" t="str">
        <f t="shared" si="22"/>
        <v>日</v>
      </c>
      <c r="AW29" s="68"/>
      <c r="AX29" s="78" t="str">
        <f t="shared" si="23"/>
        <v>円</v>
      </c>
      <c r="AY29" s="75"/>
      <c r="AZ29" s="28" t="s">
        <v>36</v>
      </c>
      <c r="BA29" s="68"/>
      <c r="BB29" s="29" t="s">
        <v>37</v>
      </c>
      <c r="BC29" s="330">
        <f t="shared" si="24"/>
        <v>0</v>
      </c>
      <c r="BD29" s="331"/>
      <c r="BE29" s="331"/>
      <c r="BF29" s="330"/>
      <c r="BG29" s="27" t="s">
        <v>16</v>
      </c>
      <c r="BH29" s="332">
        <f t="shared" si="25"/>
        <v>0</v>
      </c>
      <c r="BI29" s="331"/>
      <c r="BJ29" s="331"/>
      <c r="BK29" s="330"/>
      <c r="BL29" s="30" t="s">
        <v>23</v>
      </c>
    </row>
    <row r="30" spans="1:64" ht="18" customHeight="1" x14ac:dyDescent="0.55000000000000004">
      <c r="A30" s="373">
        <v>27</v>
      </c>
      <c r="B30" s="374"/>
      <c r="C30" s="66"/>
      <c r="D30" s="67" t="str">
        <f t="shared" si="0"/>
        <v>日</v>
      </c>
      <c r="E30" s="68"/>
      <c r="F30" s="69" t="str">
        <f t="shared" si="1"/>
        <v>円</v>
      </c>
      <c r="G30" s="66"/>
      <c r="H30" s="67" t="str">
        <f t="shared" si="2"/>
        <v>日</v>
      </c>
      <c r="I30" s="68"/>
      <c r="J30" s="69" t="str">
        <f t="shared" si="3"/>
        <v>円</v>
      </c>
      <c r="K30" s="66"/>
      <c r="L30" s="67" t="str">
        <f t="shared" si="4"/>
        <v>日</v>
      </c>
      <c r="M30" s="68"/>
      <c r="N30" s="69" t="str">
        <f t="shared" si="5"/>
        <v>円</v>
      </c>
      <c r="O30" s="66"/>
      <c r="P30" s="67" t="str">
        <f t="shared" si="6"/>
        <v>日</v>
      </c>
      <c r="Q30" s="68"/>
      <c r="R30" s="69" t="str">
        <f t="shared" si="7"/>
        <v>円</v>
      </c>
      <c r="S30" s="66"/>
      <c r="T30" s="67" t="str">
        <f t="shared" si="8"/>
        <v>日</v>
      </c>
      <c r="U30" s="68"/>
      <c r="V30" s="69" t="str">
        <f t="shared" si="9"/>
        <v>円</v>
      </c>
      <c r="W30" s="66"/>
      <c r="X30" s="67" t="str">
        <f t="shared" si="10"/>
        <v>日</v>
      </c>
      <c r="Y30" s="68"/>
      <c r="Z30" s="69" t="str">
        <f t="shared" si="11"/>
        <v>円</v>
      </c>
      <c r="AA30" s="66"/>
      <c r="AB30" s="67" t="str">
        <f t="shared" si="12"/>
        <v>日</v>
      </c>
      <c r="AC30" s="68"/>
      <c r="AD30" s="69" t="str">
        <f t="shared" si="13"/>
        <v>円</v>
      </c>
      <c r="AE30" s="66"/>
      <c r="AF30" s="67" t="str">
        <f t="shared" si="14"/>
        <v>日</v>
      </c>
      <c r="AG30" s="68"/>
      <c r="AH30" s="69" t="str">
        <f t="shared" si="15"/>
        <v>円</v>
      </c>
      <c r="AI30" s="66"/>
      <c r="AJ30" s="67" t="str">
        <f t="shared" si="16"/>
        <v>日</v>
      </c>
      <c r="AK30" s="68"/>
      <c r="AL30" s="69" t="str">
        <f t="shared" si="17"/>
        <v>円</v>
      </c>
      <c r="AM30" s="66"/>
      <c r="AN30" s="67" t="str">
        <f t="shared" si="18"/>
        <v>日</v>
      </c>
      <c r="AO30" s="68"/>
      <c r="AP30" s="69" t="str">
        <f t="shared" si="19"/>
        <v>円</v>
      </c>
      <c r="AQ30" s="66"/>
      <c r="AR30" s="67" t="str">
        <f t="shared" si="20"/>
        <v>日</v>
      </c>
      <c r="AS30" s="68"/>
      <c r="AT30" s="69" t="str">
        <f t="shared" si="21"/>
        <v>円</v>
      </c>
      <c r="AU30" s="66"/>
      <c r="AV30" s="67" t="str">
        <f t="shared" si="22"/>
        <v>日</v>
      </c>
      <c r="AW30" s="68"/>
      <c r="AX30" s="78" t="str">
        <f t="shared" si="23"/>
        <v>円</v>
      </c>
      <c r="AY30" s="75"/>
      <c r="AZ30" s="28" t="s">
        <v>36</v>
      </c>
      <c r="BA30" s="68"/>
      <c r="BB30" s="29" t="s">
        <v>37</v>
      </c>
      <c r="BC30" s="330">
        <f t="shared" si="24"/>
        <v>0</v>
      </c>
      <c r="BD30" s="331"/>
      <c r="BE30" s="331"/>
      <c r="BF30" s="330"/>
      <c r="BG30" s="27" t="s">
        <v>16</v>
      </c>
      <c r="BH30" s="332">
        <f t="shared" si="25"/>
        <v>0</v>
      </c>
      <c r="BI30" s="331"/>
      <c r="BJ30" s="331"/>
      <c r="BK30" s="330"/>
      <c r="BL30" s="30" t="s">
        <v>23</v>
      </c>
    </row>
    <row r="31" spans="1:64" ht="18" customHeight="1" x14ac:dyDescent="0.55000000000000004">
      <c r="A31" s="373">
        <v>28</v>
      </c>
      <c r="B31" s="374"/>
      <c r="C31" s="66"/>
      <c r="D31" s="67" t="str">
        <f t="shared" si="0"/>
        <v>日</v>
      </c>
      <c r="E31" s="68"/>
      <c r="F31" s="69" t="str">
        <f t="shared" si="1"/>
        <v>円</v>
      </c>
      <c r="G31" s="66"/>
      <c r="H31" s="67" t="str">
        <f t="shared" si="2"/>
        <v>日</v>
      </c>
      <c r="I31" s="68"/>
      <c r="J31" s="69" t="str">
        <f t="shared" si="3"/>
        <v>円</v>
      </c>
      <c r="K31" s="66"/>
      <c r="L31" s="67" t="str">
        <f t="shared" si="4"/>
        <v>日</v>
      </c>
      <c r="M31" s="68"/>
      <c r="N31" s="69" t="str">
        <f t="shared" si="5"/>
        <v>円</v>
      </c>
      <c r="O31" s="66"/>
      <c r="P31" s="67" t="str">
        <f t="shared" si="6"/>
        <v>日</v>
      </c>
      <c r="Q31" s="68"/>
      <c r="R31" s="69" t="str">
        <f t="shared" si="7"/>
        <v>円</v>
      </c>
      <c r="S31" s="66"/>
      <c r="T31" s="67" t="str">
        <f t="shared" si="8"/>
        <v>日</v>
      </c>
      <c r="U31" s="68"/>
      <c r="V31" s="69" t="str">
        <f t="shared" si="9"/>
        <v>円</v>
      </c>
      <c r="W31" s="66"/>
      <c r="X31" s="67" t="str">
        <f t="shared" si="10"/>
        <v>日</v>
      </c>
      <c r="Y31" s="68"/>
      <c r="Z31" s="69" t="str">
        <f t="shared" si="11"/>
        <v>円</v>
      </c>
      <c r="AA31" s="66"/>
      <c r="AB31" s="67" t="str">
        <f t="shared" si="12"/>
        <v>日</v>
      </c>
      <c r="AC31" s="68"/>
      <c r="AD31" s="69" t="str">
        <f t="shared" si="13"/>
        <v>円</v>
      </c>
      <c r="AE31" s="66"/>
      <c r="AF31" s="67" t="str">
        <f t="shared" si="14"/>
        <v>日</v>
      </c>
      <c r="AG31" s="68"/>
      <c r="AH31" s="69" t="str">
        <f t="shared" si="15"/>
        <v>円</v>
      </c>
      <c r="AI31" s="66"/>
      <c r="AJ31" s="67" t="str">
        <f t="shared" si="16"/>
        <v>日</v>
      </c>
      <c r="AK31" s="68"/>
      <c r="AL31" s="69" t="str">
        <f t="shared" si="17"/>
        <v>円</v>
      </c>
      <c r="AM31" s="66"/>
      <c r="AN31" s="67" t="str">
        <f t="shared" si="18"/>
        <v>日</v>
      </c>
      <c r="AO31" s="68"/>
      <c r="AP31" s="69" t="str">
        <f t="shared" si="19"/>
        <v>円</v>
      </c>
      <c r="AQ31" s="66"/>
      <c r="AR31" s="67" t="str">
        <f t="shared" si="20"/>
        <v>日</v>
      </c>
      <c r="AS31" s="68"/>
      <c r="AT31" s="69" t="str">
        <f t="shared" si="21"/>
        <v>円</v>
      </c>
      <c r="AU31" s="66"/>
      <c r="AV31" s="67" t="str">
        <f t="shared" si="22"/>
        <v>日</v>
      </c>
      <c r="AW31" s="68"/>
      <c r="AX31" s="78" t="str">
        <f t="shared" si="23"/>
        <v>円</v>
      </c>
      <c r="AY31" s="75"/>
      <c r="AZ31" s="28" t="s">
        <v>36</v>
      </c>
      <c r="BA31" s="68"/>
      <c r="BB31" s="29" t="s">
        <v>37</v>
      </c>
      <c r="BC31" s="330">
        <f t="shared" si="24"/>
        <v>0</v>
      </c>
      <c r="BD31" s="331"/>
      <c r="BE31" s="331"/>
      <c r="BF31" s="330"/>
      <c r="BG31" s="27" t="s">
        <v>16</v>
      </c>
      <c r="BH31" s="332">
        <f t="shared" si="25"/>
        <v>0</v>
      </c>
      <c r="BI31" s="331"/>
      <c r="BJ31" s="331"/>
      <c r="BK31" s="330"/>
      <c r="BL31" s="30" t="s">
        <v>23</v>
      </c>
    </row>
    <row r="32" spans="1:64" ht="18" customHeight="1" x14ac:dyDescent="0.55000000000000004">
      <c r="A32" s="373">
        <v>29</v>
      </c>
      <c r="B32" s="374"/>
      <c r="C32" s="66"/>
      <c r="D32" s="67" t="str">
        <f t="shared" si="0"/>
        <v>日</v>
      </c>
      <c r="E32" s="68"/>
      <c r="F32" s="69" t="str">
        <f t="shared" si="1"/>
        <v>円</v>
      </c>
      <c r="G32" s="66"/>
      <c r="H32" s="67" t="str">
        <f t="shared" si="2"/>
        <v>日</v>
      </c>
      <c r="I32" s="68"/>
      <c r="J32" s="69" t="str">
        <f t="shared" si="3"/>
        <v>円</v>
      </c>
      <c r="K32" s="66"/>
      <c r="L32" s="67" t="str">
        <f t="shared" si="4"/>
        <v>日</v>
      </c>
      <c r="M32" s="68"/>
      <c r="N32" s="69" t="str">
        <f t="shared" si="5"/>
        <v>円</v>
      </c>
      <c r="O32" s="66"/>
      <c r="P32" s="67" t="str">
        <f t="shared" si="6"/>
        <v>日</v>
      </c>
      <c r="Q32" s="68"/>
      <c r="R32" s="69" t="str">
        <f t="shared" si="7"/>
        <v>円</v>
      </c>
      <c r="S32" s="66"/>
      <c r="T32" s="67" t="str">
        <f t="shared" si="8"/>
        <v>日</v>
      </c>
      <c r="U32" s="68"/>
      <c r="V32" s="69" t="str">
        <f t="shared" si="9"/>
        <v>円</v>
      </c>
      <c r="W32" s="66"/>
      <c r="X32" s="67" t="str">
        <f t="shared" si="10"/>
        <v>日</v>
      </c>
      <c r="Y32" s="68"/>
      <c r="Z32" s="69" t="str">
        <f t="shared" si="11"/>
        <v>円</v>
      </c>
      <c r="AA32" s="66"/>
      <c r="AB32" s="67" t="str">
        <f t="shared" si="12"/>
        <v>日</v>
      </c>
      <c r="AC32" s="68"/>
      <c r="AD32" s="69" t="str">
        <f t="shared" si="13"/>
        <v>円</v>
      </c>
      <c r="AE32" s="66"/>
      <c r="AF32" s="67" t="str">
        <f t="shared" si="14"/>
        <v>日</v>
      </c>
      <c r="AG32" s="68"/>
      <c r="AH32" s="69" t="str">
        <f t="shared" si="15"/>
        <v>円</v>
      </c>
      <c r="AI32" s="66"/>
      <c r="AJ32" s="67" t="str">
        <f t="shared" si="16"/>
        <v>日</v>
      </c>
      <c r="AK32" s="68"/>
      <c r="AL32" s="69" t="str">
        <f t="shared" si="17"/>
        <v>円</v>
      </c>
      <c r="AM32" s="66"/>
      <c r="AN32" s="67" t="str">
        <f t="shared" si="18"/>
        <v>日</v>
      </c>
      <c r="AO32" s="68"/>
      <c r="AP32" s="69" t="str">
        <f t="shared" si="19"/>
        <v>円</v>
      </c>
      <c r="AQ32" s="66"/>
      <c r="AR32" s="67" t="str">
        <f t="shared" si="20"/>
        <v>日</v>
      </c>
      <c r="AS32" s="68"/>
      <c r="AT32" s="69" t="str">
        <f t="shared" si="21"/>
        <v>円</v>
      </c>
      <c r="AU32" s="66"/>
      <c r="AV32" s="67" t="str">
        <f t="shared" si="22"/>
        <v>日</v>
      </c>
      <c r="AW32" s="68"/>
      <c r="AX32" s="78" t="str">
        <f t="shared" si="23"/>
        <v>円</v>
      </c>
      <c r="AY32" s="75"/>
      <c r="AZ32" s="28" t="s">
        <v>36</v>
      </c>
      <c r="BA32" s="68"/>
      <c r="BB32" s="29" t="s">
        <v>37</v>
      </c>
      <c r="BC32" s="330">
        <f t="shared" si="24"/>
        <v>0</v>
      </c>
      <c r="BD32" s="331"/>
      <c r="BE32" s="331"/>
      <c r="BF32" s="330"/>
      <c r="BG32" s="27" t="s">
        <v>16</v>
      </c>
      <c r="BH32" s="332">
        <f t="shared" si="25"/>
        <v>0</v>
      </c>
      <c r="BI32" s="331"/>
      <c r="BJ32" s="331"/>
      <c r="BK32" s="330"/>
      <c r="BL32" s="30" t="s">
        <v>23</v>
      </c>
    </row>
    <row r="33" spans="1:64" ht="18" customHeight="1" x14ac:dyDescent="0.55000000000000004">
      <c r="A33" s="373">
        <v>30</v>
      </c>
      <c r="B33" s="374"/>
      <c r="C33" s="66"/>
      <c r="D33" s="67" t="str">
        <f t="shared" si="0"/>
        <v>日</v>
      </c>
      <c r="E33" s="68"/>
      <c r="F33" s="69" t="str">
        <f t="shared" si="1"/>
        <v>円</v>
      </c>
      <c r="G33" s="66"/>
      <c r="H33" s="67" t="str">
        <f t="shared" si="2"/>
        <v>日</v>
      </c>
      <c r="I33" s="68"/>
      <c r="J33" s="69" t="str">
        <f t="shared" si="3"/>
        <v>円</v>
      </c>
      <c r="K33" s="66"/>
      <c r="L33" s="67" t="str">
        <f t="shared" si="4"/>
        <v>日</v>
      </c>
      <c r="M33" s="68"/>
      <c r="N33" s="69" t="str">
        <f t="shared" si="5"/>
        <v>円</v>
      </c>
      <c r="O33" s="66"/>
      <c r="P33" s="67" t="str">
        <f t="shared" si="6"/>
        <v>日</v>
      </c>
      <c r="Q33" s="68"/>
      <c r="R33" s="69" t="str">
        <f t="shared" si="7"/>
        <v>円</v>
      </c>
      <c r="S33" s="66"/>
      <c r="T33" s="67" t="str">
        <f t="shared" si="8"/>
        <v>日</v>
      </c>
      <c r="U33" s="68"/>
      <c r="V33" s="69" t="str">
        <f t="shared" si="9"/>
        <v>円</v>
      </c>
      <c r="W33" s="66"/>
      <c r="X33" s="67" t="str">
        <f t="shared" si="10"/>
        <v>日</v>
      </c>
      <c r="Y33" s="68"/>
      <c r="Z33" s="69" t="str">
        <f t="shared" si="11"/>
        <v>円</v>
      </c>
      <c r="AA33" s="66"/>
      <c r="AB33" s="67" t="str">
        <f t="shared" si="12"/>
        <v>日</v>
      </c>
      <c r="AC33" s="68"/>
      <c r="AD33" s="69" t="str">
        <f t="shared" si="13"/>
        <v>円</v>
      </c>
      <c r="AE33" s="66"/>
      <c r="AF33" s="67" t="str">
        <f t="shared" si="14"/>
        <v>日</v>
      </c>
      <c r="AG33" s="68"/>
      <c r="AH33" s="69" t="str">
        <f t="shared" si="15"/>
        <v>円</v>
      </c>
      <c r="AI33" s="66"/>
      <c r="AJ33" s="67" t="str">
        <f t="shared" si="16"/>
        <v>日</v>
      </c>
      <c r="AK33" s="68"/>
      <c r="AL33" s="69" t="str">
        <f t="shared" si="17"/>
        <v>円</v>
      </c>
      <c r="AM33" s="66"/>
      <c r="AN33" s="67" t="str">
        <f t="shared" si="18"/>
        <v>日</v>
      </c>
      <c r="AO33" s="68"/>
      <c r="AP33" s="69" t="str">
        <f t="shared" si="19"/>
        <v>円</v>
      </c>
      <c r="AQ33" s="66"/>
      <c r="AR33" s="67" t="str">
        <f t="shared" si="20"/>
        <v>日</v>
      </c>
      <c r="AS33" s="68"/>
      <c r="AT33" s="69" t="str">
        <f t="shared" si="21"/>
        <v>円</v>
      </c>
      <c r="AU33" s="66"/>
      <c r="AV33" s="67" t="str">
        <f t="shared" si="22"/>
        <v>日</v>
      </c>
      <c r="AW33" s="68"/>
      <c r="AX33" s="78" t="str">
        <f t="shared" si="23"/>
        <v>円</v>
      </c>
      <c r="AY33" s="75"/>
      <c r="AZ33" s="28" t="s">
        <v>36</v>
      </c>
      <c r="BA33" s="68"/>
      <c r="BB33" s="29" t="s">
        <v>37</v>
      </c>
      <c r="BC33" s="330">
        <f t="shared" si="24"/>
        <v>0</v>
      </c>
      <c r="BD33" s="331"/>
      <c r="BE33" s="331"/>
      <c r="BF33" s="330"/>
      <c r="BG33" s="27" t="s">
        <v>16</v>
      </c>
      <c r="BH33" s="332">
        <f t="shared" si="25"/>
        <v>0</v>
      </c>
      <c r="BI33" s="331"/>
      <c r="BJ33" s="331"/>
      <c r="BK33" s="330"/>
      <c r="BL33" s="30" t="s">
        <v>23</v>
      </c>
    </row>
    <row r="34" spans="1:64" ht="18" customHeight="1" x14ac:dyDescent="0.55000000000000004">
      <c r="A34" s="373">
        <v>31</v>
      </c>
      <c r="B34" s="374"/>
      <c r="C34" s="66"/>
      <c r="D34" s="67" t="str">
        <f t="shared" si="0"/>
        <v>日</v>
      </c>
      <c r="E34" s="68"/>
      <c r="F34" s="69" t="str">
        <f t="shared" si="1"/>
        <v>円</v>
      </c>
      <c r="G34" s="66"/>
      <c r="H34" s="67" t="str">
        <f t="shared" si="2"/>
        <v>日</v>
      </c>
      <c r="I34" s="68"/>
      <c r="J34" s="69" t="str">
        <f t="shared" si="3"/>
        <v>円</v>
      </c>
      <c r="K34" s="66"/>
      <c r="L34" s="67" t="str">
        <f t="shared" si="4"/>
        <v>日</v>
      </c>
      <c r="M34" s="68"/>
      <c r="N34" s="69" t="str">
        <f t="shared" si="5"/>
        <v>円</v>
      </c>
      <c r="O34" s="66"/>
      <c r="P34" s="67" t="str">
        <f t="shared" si="6"/>
        <v>日</v>
      </c>
      <c r="Q34" s="68"/>
      <c r="R34" s="69" t="str">
        <f t="shared" si="7"/>
        <v>円</v>
      </c>
      <c r="S34" s="66"/>
      <c r="T34" s="67" t="str">
        <f t="shared" si="8"/>
        <v>日</v>
      </c>
      <c r="U34" s="68"/>
      <c r="V34" s="69" t="str">
        <f t="shared" si="9"/>
        <v>円</v>
      </c>
      <c r="W34" s="66"/>
      <c r="X34" s="67" t="str">
        <f t="shared" si="10"/>
        <v>日</v>
      </c>
      <c r="Y34" s="68"/>
      <c r="Z34" s="69" t="str">
        <f t="shared" si="11"/>
        <v>円</v>
      </c>
      <c r="AA34" s="66"/>
      <c r="AB34" s="67" t="str">
        <f t="shared" si="12"/>
        <v>日</v>
      </c>
      <c r="AC34" s="68"/>
      <c r="AD34" s="69" t="str">
        <f t="shared" si="13"/>
        <v>円</v>
      </c>
      <c r="AE34" s="66"/>
      <c r="AF34" s="67" t="str">
        <f t="shared" si="14"/>
        <v>日</v>
      </c>
      <c r="AG34" s="68"/>
      <c r="AH34" s="69" t="str">
        <f t="shared" si="15"/>
        <v>円</v>
      </c>
      <c r="AI34" s="66"/>
      <c r="AJ34" s="67" t="str">
        <f t="shared" si="16"/>
        <v>日</v>
      </c>
      <c r="AK34" s="68"/>
      <c r="AL34" s="69" t="str">
        <f t="shared" si="17"/>
        <v>円</v>
      </c>
      <c r="AM34" s="66"/>
      <c r="AN34" s="67" t="str">
        <f t="shared" si="18"/>
        <v>日</v>
      </c>
      <c r="AO34" s="68"/>
      <c r="AP34" s="69" t="str">
        <f t="shared" si="19"/>
        <v>円</v>
      </c>
      <c r="AQ34" s="66"/>
      <c r="AR34" s="67" t="str">
        <f t="shared" si="20"/>
        <v>日</v>
      </c>
      <c r="AS34" s="68"/>
      <c r="AT34" s="69" t="str">
        <f t="shared" si="21"/>
        <v>円</v>
      </c>
      <c r="AU34" s="66"/>
      <c r="AV34" s="67" t="str">
        <f t="shared" si="22"/>
        <v>日</v>
      </c>
      <c r="AW34" s="68"/>
      <c r="AX34" s="78" t="str">
        <f t="shared" si="23"/>
        <v>円</v>
      </c>
      <c r="AY34" s="75"/>
      <c r="AZ34" s="28" t="s">
        <v>36</v>
      </c>
      <c r="BA34" s="68"/>
      <c r="BB34" s="29" t="s">
        <v>37</v>
      </c>
      <c r="BC34" s="330">
        <f t="shared" si="24"/>
        <v>0</v>
      </c>
      <c r="BD34" s="331"/>
      <c r="BE34" s="331"/>
      <c r="BF34" s="330"/>
      <c r="BG34" s="27" t="s">
        <v>16</v>
      </c>
      <c r="BH34" s="332">
        <f t="shared" si="25"/>
        <v>0</v>
      </c>
      <c r="BI34" s="331"/>
      <c r="BJ34" s="331"/>
      <c r="BK34" s="330"/>
      <c r="BL34" s="30" t="s">
        <v>23</v>
      </c>
    </row>
    <row r="35" spans="1:64" ht="18" customHeight="1" x14ac:dyDescent="0.55000000000000004">
      <c r="A35" s="373">
        <v>32</v>
      </c>
      <c r="B35" s="374"/>
      <c r="C35" s="66"/>
      <c r="D35" s="67" t="str">
        <f t="shared" si="0"/>
        <v>日</v>
      </c>
      <c r="E35" s="68"/>
      <c r="F35" s="69" t="str">
        <f t="shared" si="1"/>
        <v>円</v>
      </c>
      <c r="G35" s="66"/>
      <c r="H35" s="67" t="str">
        <f t="shared" si="2"/>
        <v>日</v>
      </c>
      <c r="I35" s="68"/>
      <c r="J35" s="69" t="str">
        <f t="shared" si="3"/>
        <v>円</v>
      </c>
      <c r="K35" s="66"/>
      <c r="L35" s="67" t="str">
        <f t="shared" si="4"/>
        <v>日</v>
      </c>
      <c r="M35" s="68"/>
      <c r="N35" s="69" t="str">
        <f t="shared" si="5"/>
        <v>円</v>
      </c>
      <c r="O35" s="66"/>
      <c r="P35" s="67" t="str">
        <f t="shared" si="6"/>
        <v>日</v>
      </c>
      <c r="Q35" s="68"/>
      <c r="R35" s="69" t="str">
        <f t="shared" si="7"/>
        <v>円</v>
      </c>
      <c r="S35" s="66"/>
      <c r="T35" s="67" t="str">
        <f t="shared" si="8"/>
        <v>日</v>
      </c>
      <c r="U35" s="68"/>
      <c r="V35" s="69" t="str">
        <f t="shared" si="9"/>
        <v>円</v>
      </c>
      <c r="W35" s="66"/>
      <c r="X35" s="67" t="str">
        <f t="shared" si="10"/>
        <v>日</v>
      </c>
      <c r="Y35" s="68"/>
      <c r="Z35" s="69" t="str">
        <f t="shared" si="11"/>
        <v>円</v>
      </c>
      <c r="AA35" s="66"/>
      <c r="AB35" s="67" t="str">
        <f t="shared" si="12"/>
        <v>日</v>
      </c>
      <c r="AC35" s="68"/>
      <c r="AD35" s="69" t="str">
        <f t="shared" si="13"/>
        <v>円</v>
      </c>
      <c r="AE35" s="66"/>
      <c r="AF35" s="67" t="str">
        <f t="shared" si="14"/>
        <v>日</v>
      </c>
      <c r="AG35" s="68"/>
      <c r="AH35" s="69" t="str">
        <f t="shared" si="15"/>
        <v>円</v>
      </c>
      <c r="AI35" s="66"/>
      <c r="AJ35" s="67" t="str">
        <f t="shared" si="16"/>
        <v>日</v>
      </c>
      <c r="AK35" s="68"/>
      <c r="AL35" s="69" t="str">
        <f t="shared" si="17"/>
        <v>円</v>
      </c>
      <c r="AM35" s="66"/>
      <c r="AN35" s="67" t="str">
        <f t="shared" si="18"/>
        <v>日</v>
      </c>
      <c r="AO35" s="68"/>
      <c r="AP35" s="69" t="str">
        <f t="shared" si="19"/>
        <v>円</v>
      </c>
      <c r="AQ35" s="66"/>
      <c r="AR35" s="67" t="str">
        <f t="shared" si="20"/>
        <v>日</v>
      </c>
      <c r="AS35" s="68"/>
      <c r="AT35" s="69" t="str">
        <f t="shared" si="21"/>
        <v>円</v>
      </c>
      <c r="AU35" s="66"/>
      <c r="AV35" s="67" t="str">
        <f t="shared" si="22"/>
        <v>日</v>
      </c>
      <c r="AW35" s="68"/>
      <c r="AX35" s="78" t="str">
        <f t="shared" si="23"/>
        <v>円</v>
      </c>
      <c r="AY35" s="75"/>
      <c r="AZ35" s="28" t="s">
        <v>36</v>
      </c>
      <c r="BA35" s="68"/>
      <c r="BB35" s="29" t="s">
        <v>37</v>
      </c>
      <c r="BC35" s="330">
        <f t="shared" si="24"/>
        <v>0</v>
      </c>
      <c r="BD35" s="331"/>
      <c r="BE35" s="331"/>
      <c r="BF35" s="330"/>
      <c r="BG35" s="27" t="s">
        <v>16</v>
      </c>
      <c r="BH35" s="332">
        <f t="shared" si="25"/>
        <v>0</v>
      </c>
      <c r="BI35" s="331"/>
      <c r="BJ35" s="331"/>
      <c r="BK35" s="330"/>
      <c r="BL35" s="30" t="s">
        <v>23</v>
      </c>
    </row>
    <row r="36" spans="1:64" ht="18" customHeight="1" x14ac:dyDescent="0.55000000000000004">
      <c r="A36" s="373">
        <v>33</v>
      </c>
      <c r="B36" s="374"/>
      <c r="C36" s="66"/>
      <c r="D36" s="67" t="str">
        <f t="shared" ref="D36:D67" si="26">IF(E36="","日",IF(C36="","日 ","日"))</f>
        <v>日</v>
      </c>
      <c r="E36" s="68"/>
      <c r="F36" s="69" t="str">
        <f t="shared" ref="F36:F67" si="27">IF(C36="","円",IF(E36="","円 ","円"))</f>
        <v>円</v>
      </c>
      <c r="G36" s="66"/>
      <c r="H36" s="67" t="str">
        <f t="shared" ref="H36:H67" si="28">IF(I36="","日",IF(G36="","日 ","日"))</f>
        <v>日</v>
      </c>
      <c r="I36" s="68"/>
      <c r="J36" s="69" t="str">
        <f t="shared" ref="J36:J67" si="29">IF(G36="","円",IF(I36="","円 ","円"))</f>
        <v>円</v>
      </c>
      <c r="K36" s="66"/>
      <c r="L36" s="67" t="str">
        <f t="shared" ref="L36:L67" si="30">IF(M36="","日",IF(K36="","日 ","日"))</f>
        <v>日</v>
      </c>
      <c r="M36" s="68"/>
      <c r="N36" s="69" t="str">
        <f t="shared" ref="N36:N67" si="31">IF(K36="","円",IF(M36="","円 ","円"))</f>
        <v>円</v>
      </c>
      <c r="O36" s="66"/>
      <c r="P36" s="67" t="str">
        <f t="shared" ref="P36:P67" si="32">IF(Q36="","日",IF(O36="","日 ","日"))</f>
        <v>日</v>
      </c>
      <c r="Q36" s="68"/>
      <c r="R36" s="69" t="str">
        <f t="shared" ref="R36:R67" si="33">IF(O36="","円",IF(Q36="","円 ","円"))</f>
        <v>円</v>
      </c>
      <c r="S36" s="66"/>
      <c r="T36" s="67" t="str">
        <f t="shared" ref="T36:T67" si="34">IF(U36="","日",IF(S36="","日 ","日"))</f>
        <v>日</v>
      </c>
      <c r="U36" s="68"/>
      <c r="V36" s="69" t="str">
        <f t="shared" ref="V36:V67" si="35">IF(S36="","円",IF(U36="","円 ","円"))</f>
        <v>円</v>
      </c>
      <c r="W36" s="66"/>
      <c r="X36" s="67" t="str">
        <f t="shared" ref="X36:X67" si="36">IF(Y36="","日",IF(W36="","日 ","日"))</f>
        <v>日</v>
      </c>
      <c r="Y36" s="68"/>
      <c r="Z36" s="69" t="str">
        <f t="shared" ref="Z36:Z67" si="37">IF(W36="","円",IF(Y36="","円 ","円"))</f>
        <v>円</v>
      </c>
      <c r="AA36" s="66"/>
      <c r="AB36" s="67" t="str">
        <f t="shared" ref="AB36:AB67" si="38">IF(AC36="","日",IF(AA36="","日 ","日"))</f>
        <v>日</v>
      </c>
      <c r="AC36" s="68"/>
      <c r="AD36" s="69" t="str">
        <f t="shared" ref="AD36:AD67" si="39">IF(AA36="","円",IF(AC36="","円 ","円"))</f>
        <v>円</v>
      </c>
      <c r="AE36" s="66"/>
      <c r="AF36" s="67" t="str">
        <f t="shared" ref="AF36:AF67" si="40">IF(AG36="","日",IF(AE36="","日 ","日"))</f>
        <v>日</v>
      </c>
      <c r="AG36" s="68"/>
      <c r="AH36" s="69" t="str">
        <f t="shared" ref="AH36:AH67" si="41">IF(AE36="","円",IF(AG36="","円 ","円"))</f>
        <v>円</v>
      </c>
      <c r="AI36" s="66"/>
      <c r="AJ36" s="67" t="str">
        <f t="shared" ref="AJ36:AJ67" si="42">IF(AK36="","日",IF(AI36="","日 ","日"))</f>
        <v>日</v>
      </c>
      <c r="AK36" s="68"/>
      <c r="AL36" s="69" t="str">
        <f t="shared" ref="AL36:AL67" si="43">IF(AI36="","円",IF(AK36="","円 ","円"))</f>
        <v>円</v>
      </c>
      <c r="AM36" s="66"/>
      <c r="AN36" s="67" t="str">
        <f t="shared" ref="AN36:AN67" si="44">IF(AO36="","日",IF(AM36="","日 ","日"))</f>
        <v>日</v>
      </c>
      <c r="AO36" s="68"/>
      <c r="AP36" s="69" t="str">
        <f t="shared" ref="AP36:AP67" si="45">IF(AM36="","円",IF(AO36="","円 ","円"))</f>
        <v>円</v>
      </c>
      <c r="AQ36" s="66"/>
      <c r="AR36" s="67" t="str">
        <f t="shared" ref="AR36:AR67" si="46">IF(AS36="","日",IF(AQ36="","日 ","日"))</f>
        <v>日</v>
      </c>
      <c r="AS36" s="68"/>
      <c r="AT36" s="69" t="str">
        <f t="shared" ref="AT36:AT67" si="47">IF(AQ36="","円",IF(AS36="","円 ","円"))</f>
        <v>円</v>
      </c>
      <c r="AU36" s="66"/>
      <c r="AV36" s="67" t="str">
        <f t="shared" ref="AV36:AV67" si="48">IF(AW36="","日",IF(AU36="","日 ","日"))</f>
        <v>日</v>
      </c>
      <c r="AW36" s="68"/>
      <c r="AX36" s="78" t="str">
        <f t="shared" ref="AX36:AX67" si="49">IF(AU36="","円",IF(AW36="","円 ","円"))</f>
        <v>円</v>
      </c>
      <c r="AY36" s="75"/>
      <c r="AZ36" s="28" t="s">
        <v>36</v>
      </c>
      <c r="BA36" s="68"/>
      <c r="BB36" s="29" t="s">
        <v>37</v>
      </c>
      <c r="BC36" s="330">
        <f t="shared" ref="BC36:BC67" si="50">SUM(C36,G36,K36,O36,S36,W36,AA36,AE36,AI36,AM36,AQ36,AU36)</f>
        <v>0</v>
      </c>
      <c r="BD36" s="331"/>
      <c r="BE36" s="331"/>
      <c r="BF36" s="330"/>
      <c r="BG36" s="27" t="s">
        <v>16</v>
      </c>
      <c r="BH36" s="332">
        <f t="shared" ref="BH36:BH67" si="51">SUM(E36,I36,M36,Q36,U36,Y36,AC36,AG36,AK36,AO36,AS36,AW36)</f>
        <v>0</v>
      </c>
      <c r="BI36" s="331"/>
      <c r="BJ36" s="331"/>
      <c r="BK36" s="330"/>
      <c r="BL36" s="30" t="s">
        <v>23</v>
      </c>
    </row>
    <row r="37" spans="1:64" ht="18" customHeight="1" x14ac:dyDescent="0.55000000000000004">
      <c r="A37" s="373">
        <v>34</v>
      </c>
      <c r="B37" s="374"/>
      <c r="C37" s="66"/>
      <c r="D37" s="67" t="str">
        <f t="shared" si="26"/>
        <v>日</v>
      </c>
      <c r="E37" s="68"/>
      <c r="F37" s="69" t="str">
        <f t="shared" si="27"/>
        <v>円</v>
      </c>
      <c r="G37" s="66"/>
      <c r="H37" s="67" t="str">
        <f t="shared" si="28"/>
        <v>日</v>
      </c>
      <c r="I37" s="68"/>
      <c r="J37" s="69" t="str">
        <f t="shared" si="29"/>
        <v>円</v>
      </c>
      <c r="K37" s="66"/>
      <c r="L37" s="67" t="str">
        <f t="shared" si="30"/>
        <v>日</v>
      </c>
      <c r="M37" s="68"/>
      <c r="N37" s="69" t="str">
        <f t="shared" si="31"/>
        <v>円</v>
      </c>
      <c r="O37" s="66"/>
      <c r="P37" s="67" t="str">
        <f t="shared" si="32"/>
        <v>日</v>
      </c>
      <c r="Q37" s="68"/>
      <c r="R37" s="69" t="str">
        <f t="shared" si="33"/>
        <v>円</v>
      </c>
      <c r="S37" s="66"/>
      <c r="T37" s="67" t="str">
        <f t="shared" si="34"/>
        <v>日</v>
      </c>
      <c r="U37" s="68"/>
      <c r="V37" s="69" t="str">
        <f t="shared" si="35"/>
        <v>円</v>
      </c>
      <c r="W37" s="66"/>
      <c r="X37" s="67" t="str">
        <f t="shared" si="36"/>
        <v>日</v>
      </c>
      <c r="Y37" s="68"/>
      <c r="Z37" s="69" t="str">
        <f t="shared" si="37"/>
        <v>円</v>
      </c>
      <c r="AA37" s="66"/>
      <c r="AB37" s="67" t="str">
        <f t="shared" si="38"/>
        <v>日</v>
      </c>
      <c r="AC37" s="68"/>
      <c r="AD37" s="69" t="str">
        <f t="shared" si="39"/>
        <v>円</v>
      </c>
      <c r="AE37" s="66"/>
      <c r="AF37" s="67" t="str">
        <f t="shared" si="40"/>
        <v>日</v>
      </c>
      <c r="AG37" s="68"/>
      <c r="AH37" s="69" t="str">
        <f t="shared" si="41"/>
        <v>円</v>
      </c>
      <c r="AI37" s="66"/>
      <c r="AJ37" s="67" t="str">
        <f t="shared" si="42"/>
        <v>日</v>
      </c>
      <c r="AK37" s="68"/>
      <c r="AL37" s="69" t="str">
        <f t="shared" si="43"/>
        <v>円</v>
      </c>
      <c r="AM37" s="66"/>
      <c r="AN37" s="67" t="str">
        <f t="shared" si="44"/>
        <v>日</v>
      </c>
      <c r="AO37" s="68"/>
      <c r="AP37" s="69" t="str">
        <f t="shared" si="45"/>
        <v>円</v>
      </c>
      <c r="AQ37" s="66"/>
      <c r="AR37" s="67" t="str">
        <f t="shared" si="46"/>
        <v>日</v>
      </c>
      <c r="AS37" s="68"/>
      <c r="AT37" s="69" t="str">
        <f t="shared" si="47"/>
        <v>円</v>
      </c>
      <c r="AU37" s="66"/>
      <c r="AV37" s="67" t="str">
        <f t="shared" si="48"/>
        <v>日</v>
      </c>
      <c r="AW37" s="68"/>
      <c r="AX37" s="78" t="str">
        <f t="shared" si="49"/>
        <v>円</v>
      </c>
      <c r="AY37" s="75"/>
      <c r="AZ37" s="28" t="s">
        <v>36</v>
      </c>
      <c r="BA37" s="68"/>
      <c r="BB37" s="29" t="s">
        <v>37</v>
      </c>
      <c r="BC37" s="330">
        <f t="shared" si="50"/>
        <v>0</v>
      </c>
      <c r="BD37" s="331"/>
      <c r="BE37" s="331"/>
      <c r="BF37" s="330"/>
      <c r="BG37" s="27" t="s">
        <v>16</v>
      </c>
      <c r="BH37" s="332">
        <f t="shared" si="51"/>
        <v>0</v>
      </c>
      <c r="BI37" s="331"/>
      <c r="BJ37" s="331"/>
      <c r="BK37" s="330"/>
      <c r="BL37" s="30" t="s">
        <v>23</v>
      </c>
    </row>
    <row r="38" spans="1:64" ht="18" customHeight="1" x14ac:dyDescent="0.55000000000000004">
      <c r="A38" s="373">
        <v>35</v>
      </c>
      <c r="B38" s="374"/>
      <c r="C38" s="66"/>
      <c r="D38" s="67" t="str">
        <f t="shared" si="26"/>
        <v>日</v>
      </c>
      <c r="E38" s="68"/>
      <c r="F38" s="69" t="str">
        <f t="shared" si="27"/>
        <v>円</v>
      </c>
      <c r="G38" s="66"/>
      <c r="H38" s="67" t="str">
        <f t="shared" si="28"/>
        <v>日</v>
      </c>
      <c r="I38" s="68"/>
      <c r="J38" s="69" t="str">
        <f t="shared" si="29"/>
        <v>円</v>
      </c>
      <c r="K38" s="66"/>
      <c r="L38" s="67" t="str">
        <f t="shared" si="30"/>
        <v>日</v>
      </c>
      <c r="M38" s="68"/>
      <c r="N38" s="69" t="str">
        <f t="shared" si="31"/>
        <v>円</v>
      </c>
      <c r="O38" s="66"/>
      <c r="P38" s="67" t="str">
        <f t="shared" si="32"/>
        <v>日</v>
      </c>
      <c r="Q38" s="68"/>
      <c r="R38" s="69" t="str">
        <f t="shared" si="33"/>
        <v>円</v>
      </c>
      <c r="S38" s="66"/>
      <c r="T38" s="67" t="str">
        <f t="shared" si="34"/>
        <v>日</v>
      </c>
      <c r="U38" s="68"/>
      <c r="V38" s="69" t="str">
        <f t="shared" si="35"/>
        <v>円</v>
      </c>
      <c r="W38" s="66"/>
      <c r="X38" s="67" t="str">
        <f t="shared" si="36"/>
        <v>日</v>
      </c>
      <c r="Y38" s="68"/>
      <c r="Z38" s="69" t="str">
        <f t="shared" si="37"/>
        <v>円</v>
      </c>
      <c r="AA38" s="66"/>
      <c r="AB38" s="67" t="str">
        <f t="shared" si="38"/>
        <v>日</v>
      </c>
      <c r="AC38" s="68"/>
      <c r="AD38" s="69" t="str">
        <f t="shared" si="39"/>
        <v>円</v>
      </c>
      <c r="AE38" s="66"/>
      <c r="AF38" s="67" t="str">
        <f t="shared" si="40"/>
        <v>日</v>
      </c>
      <c r="AG38" s="68"/>
      <c r="AH38" s="69" t="str">
        <f t="shared" si="41"/>
        <v>円</v>
      </c>
      <c r="AI38" s="66"/>
      <c r="AJ38" s="67" t="str">
        <f t="shared" si="42"/>
        <v>日</v>
      </c>
      <c r="AK38" s="68"/>
      <c r="AL38" s="69" t="str">
        <f t="shared" si="43"/>
        <v>円</v>
      </c>
      <c r="AM38" s="66"/>
      <c r="AN38" s="67" t="str">
        <f t="shared" si="44"/>
        <v>日</v>
      </c>
      <c r="AO38" s="68"/>
      <c r="AP38" s="69" t="str">
        <f t="shared" si="45"/>
        <v>円</v>
      </c>
      <c r="AQ38" s="66"/>
      <c r="AR38" s="67" t="str">
        <f t="shared" si="46"/>
        <v>日</v>
      </c>
      <c r="AS38" s="68"/>
      <c r="AT38" s="69" t="str">
        <f t="shared" si="47"/>
        <v>円</v>
      </c>
      <c r="AU38" s="66"/>
      <c r="AV38" s="67" t="str">
        <f t="shared" si="48"/>
        <v>日</v>
      </c>
      <c r="AW38" s="68"/>
      <c r="AX38" s="78" t="str">
        <f t="shared" si="49"/>
        <v>円</v>
      </c>
      <c r="AY38" s="75"/>
      <c r="AZ38" s="28" t="s">
        <v>36</v>
      </c>
      <c r="BA38" s="68"/>
      <c r="BB38" s="29" t="s">
        <v>37</v>
      </c>
      <c r="BC38" s="330">
        <f t="shared" si="50"/>
        <v>0</v>
      </c>
      <c r="BD38" s="331"/>
      <c r="BE38" s="331"/>
      <c r="BF38" s="330"/>
      <c r="BG38" s="27" t="s">
        <v>16</v>
      </c>
      <c r="BH38" s="332">
        <f t="shared" si="51"/>
        <v>0</v>
      </c>
      <c r="BI38" s="331"/>
      <c r="BJ38" s="331"/>
      <c r="BK38" s="330"/>
      <c r="BL38" s="30" t="s">
        <v>23</v>
      </c>
    </row>
    <row r="39" spans="1:64" ht="18" customHeight="1" x14ac:dyDescent="0.55000000000000004">
      <c r="A39" s="373">
        <v>36</v>
      </c>
      <c r="B39" s="374"/>
      <c r="C39" s="66"/>
      <c r="D39" s="67" t="str">
        <f t="shared" si="26"/>
        <v>日</v>
      </c>
      <c r="E39" s="68"/>
      <c r="F39" s="69" t="str">
        <f t="shared" si="27"/>
        <v>円</v>
      </c>
      <c r="G39" s="66"/>
      <c r="H39" s="67" t="str">
        <f t="shared" si="28"/>
        <v>日</v>
      </c>
      <c r="I39" s="68"/>
      <c r="J39" s="69" t="str">
        <f t="shared" si="29"/>
        <v>円</v>
      </c>
      <c r="K39" s="66"/>
      <c r="L39" s="67" t="str">
        <f t="shared" si="30"/>
        <v>日</v>
      </c>
      <c r="M39" s="68"/>
      <c r="N39" s="69" t="str">
        <f t="shared" si="31"/>
        <v>円</v>
      </c>
      <c r="O39" s="66"/>
      <c r="P39" s="67" t="str">
        <f t="shared" si="32"/>
        <v>日</v>
      </c>
      <c r="Q39" s="68"/>
      <c r="R39" s="69" t="str">
        <f t="shared" si="33"/>
        <v>円</v>
      </c>
      <c r="S39" s="66"/>
      <c r="T39" s="67" t="str">
        <f t="shared" si="34"/>
        <v>日</v>
      </c>
      <c r="U39" s="68"/>
      <c r="V39" s="69" t="str">
        <f t="shared" si="35"/>
        <v>円</v>
      </c>
      <c r="W39" s="66"/>
      <c r="X39" s="67" t="str">
        <f t="shared" si="36"/>
        <v>日</v>
      </c>
      <c r="Y39" s="68"/>
      <c r="Z39" s="69" t="str">
        <f t="shared" si="37"/>
        <v>円</v>
      </c>
      <c r="AA39" s="66"/>
      <c r="AB39" s="67" t="str">
        <f t="shared" si="38"/>
        <v>日</v>
      </c>
      <c r="AC39" s="68"/>
      <c r="AD39" s="69" t="str">
        <f t="shared" si="39"/>
        <v>円</v>
      </c>
      <c r="AE39" s="66"/>
      <c r="AF39" s="67" t="str">
        <f t="shared" si="40"/>
        <v>日</v>
      </c>
      <c r="AG39" s="68"/>
      <c r="AH39" s="69" t="str">
        <f t="shared" si="41"/>
        <v>円</v>
      </c>
      <c r="AI39" s="66"/>
      <c r="AJ39" s="67" t="str">
        <f t="shared" si="42"/>
        <v>日</v>
      </c>
      <c r="AK39" s="68"/>
      <c r="AL39" s="69" t="str">
        <f t="shared" si="43"/>
        <v>円</v>
      </c>
      <c r="AM39" s="66"/>
      <c r="AN39" s="67" t="str">
        <f t="shared" si="44"/>
        <v>日</v>
      </c>
      <c r="AO39" s="68"/>
      <c r="AP39" s="69" t="str">
        <f t="shared" si="45"/>
        <v>円</v>
      </c>
      <c r="AQ39" s="66"/>
      <c r="AR39" s="67" t="str">
        <f t="shared" si="46"/>
        <v>日</v>
      </c>
      <c r="AS39" s="68"/>
      <c r="AT39" s="69" t="str">
        <f t="shared" si="47"/>
        <v>円</v>
      </c>
      <c r="AU39" s="66"/>
      <c r="AV39" s="67" t="str">
        <f t="shared" si="48"/>
        <v>日</v>
      </c>
      <c r="AW39" s="68"/>
      <c r="AX39" s="78" t="str">
        <f t="shared" si="49"/>
        <v>円</v>
      </c>
      <c r="AY39" s="75"/>
      <c r="AZ39" s="28" t="s">
        <v>36</v>
      </c>
      <c r="BA39" s="68"/>
      <c r="BB39" s="29" t="s">
        <v>37</v>
      </c>
      <c r="BC39" s="330">
        <f t="shared" si="50"/>
        <v>0</v>
      </c>
      <c r="BD39" s="331"/>
      <c r="BE39" s="331"/>
      <c r="BF39" s="330"/>
      <c r="BG39" s="27" t="s">
        <v>16</v>
      </c>
      <c r="BH39" s="332">
        <f t="shared" si="51"/>
        <v>0</v>
      </c>
      <c r="BI39" s="331"/>
      <c r="BJ39" s="331"/>
      <c r="BK39" s="330"/>
      <c r="BL39" s="30" t="s">
        <v>23</v>
      </c>
    </row>
    <row r="40" spans="1:64" ht="18" customHeight="1" x14ac:dyDescent="0.55000000000000004">
      <c r="A40" s="373">
        <v>37</v>
      </c>
      <c r="B40" s="374"/>
      <c r="C40" s="66"/>
      <c r="D40" s="67" t="str">
        <f t="shared" si="26"/>
        <v>日</v>
      </c>
      <c r="E40" s="68"/>
      <c r="F40" s="69" t="str">
        <f t="shared" si="27"/>
        <v>円</v>
      </c>
      <c r="G40" s="66"/>
      <c r="H40" s="67" t="str">
        <f t="shared" si="28"/>
        <v>日</v>
      </c>
      <c r="I40" s="68"/>
      <c r="J40" s="69" t="str">
        <f t="shared" si="29"/>
        <v>円</v>
      </c>
      <c r="K40" s="66"/>
      <c r="L40" s="67" t="str">
        <f t="shared" si="30"/>
        <v>日</v>
      </c>
      <c r="M40" s="68"/>
      <c r="N40" s="69" t="str">
        <f t="shared" si="31"/>
        <v>円</v>
      </c>
      <c r="O40" s="66"/>
      <c r="P40" s="67" t="str">
        <f t="shared" si="32"/>
        <v>日</v>
      </c>
      <c r="Q40" s="68"/>
      <c r="R40" s="69" t="str">
        <f t="shared" si="33"/>
        <v>円</v>
      </c>
      <c r="S40" s="66"/>
      <c r="T40" s="67" t="str">
        <f t="shared" si="34"/>
        <v>日</v>
      </c>
      <c r="U40" s="68"/>
      <c r="V40" s="69" t="str">
        <f t="shared" si="35"/>
        <v>円</v>
      </c>
      <c r="W40" s="66"/>
      <c r="X40" s="67" t="str">
        <f t="shared" si="36"/>
        <v>日</v>
      </c>
      <c r="Y40" s="68"/>
      <c r="Z40" s="69" t="str">
        <f t="shared" si="37"/>
        <v>円</v>
      </c>
      <c r="AA40" s="66"/>
      <c r="AB40" s="67" t="str">
        <f t="shared" si="38"/>
        <v>日</v>
      </c>
      <c r="AC40" s="68"/>
      <c r="AD40" s="69" t="str">
        <f t="shared" si="39"/>
        <v>円</v>
      </c>
      <c r="AE40" s="66"/>
      <c r="AF40" s="67" t="str">
        <f t="shared" si="40"/>
        <v>日</v>
      </c>
      <c r="AG40" s="68"/>
      <c r="AH40" s="69" t="str">
        <f t="shared" si="41"/>
        <v>円</v>
      </c>
      <c r="AI40" s="66"/>
      <c r="AJ40" s="67" t="str">
        <f t="shared" si="42"/>
        <v>日</v>
      </c>
      <c r="AK40" s="68"/>
      <c r="AL40" s="69" t="str">
        <f t="shared" si="43"/>
        <v>円</v>
      </c>
      <c r="AM40" s="66"/>
      <c r="AN40" s="67" t="str">
        <f t="shared" si="44"/>
        <v>日</v>
      </c>
      <c r="AO40" s="68"/>
      <c r="AP40" s="69" t="str">
        <f t="shared" si="45"/>
        <v>円</v>
      </c>
      <c r="AQ40" s="66"/>
      <c r="AR40" s="67" t="str">
        <f t="shared" si="46"/>
        <v>日</v>
      </c>
      <c r="AS40" s="68"/>
      <c r="AT40" s="69" t="str">
        <f t="shared" si="47"/>
        <v>円</v>
      </c>
      <c r="AU40" s="66"/>
      <c r="AV40" s="67" t="str">
        <f t="shared" si="48"/>
        <v>日</v>
      </c>
      <c r="AW40" s="68"/>
      <c r="AX40" s="78" t="str">
        <f t="shared" si="49"/>
        <v>円</v>
      </c>
      <c r="AY40" s="75"/>
      <c r="AZ40" s="28" t="s">
        <v>36</v>
      </c>
      <c r="BA40" s="68"/>
      <c r="BB40" s="29" t="s">
        <v>37</v>
      </c>
      <c r="BC40" s="330">
        <f t="shared" si="50"/>
        <v>0</v>
      </c>
      <c r="BD40" s="331"/>
      <c r="BE40" s="331"/>
      <c r="BF40" s="330"/>
      <c r="BG40" s="27" t="s">
        <v>16</v>
      </c>
      <c r="BH40" s="332">
        <f t="shared" si="51"/>
        <v>0</v>
      </c>
      <c r="BI40" s="331"/>
      <c r="BJ40" s="331"/>
      <c r="BK40" s="330"/>
      <c r="BL40" s="30" t="s">
        <v>23</v>
      </c>
    </row>
    <row r="41" spans="1:64" ht="18" customHeight="1" x14ac:dyDescent="0.55000000000000004">
      <c r="A41" s="373">
        <v>38</v>
      </c>
      <c r="B41" s="374"/>
      <c r="C41" s="66"/>
      <c r="D41" s="67" t="str">
        <f t="shared" si="26"/>
        <v>日</v>
      </c>
      <c r="E41" s="68"/>
      <c r="F41" s="69" t="str">
        <f t="shared" si="27"/>
        <v>円</v>
      </c>
      <c r="G41" s="66"/>
      <c r="H41" s="67" t="str">
        <f t="shared" si="28"/>
        <v>日</v>
      </c>
      <c r="I41" s="68"/>
      <c r="J41" s="69" t="str">
        <f t="shared" si="29"/>
        <v>円</v>
      </c>
      <c r="K41" s="66"/>
      <c r="L41" s="67" t="str">
        <f t="shared" si="30"/>
        <v>日</v>
      </c>
      <c r="M41" s="68"/>
      <c r="N41" s="69" t="str">
        <f t="shared" si="31"/>
        <v>円</v>
      </c>
      <c r="O41" s="66"/>
      <c r="P41" s="67" t="str">
        <f t="shared" si="32"/>
        <v>日</v>
      </c>
      <c r="Q41" s="68"/>
      <c r="R41" s="69" t="str">
        <f t="shared" si="33"/>
        <v>円</v>
      </c>
      <c r="S41" s="66"/>
      <c r="T41" s="67" t="str">
        <f t="shared" si="34"/>
        <v>日</v>
      </c>
      <c r="U41" s="68"/>
      <c r="V41" s="69" t="str">
        <f t="shared" si="35"/>
        <v>円</v>
      </c>
      <c r="W41" s="66"/>
      <c r="X41" s="67" t="str">
        <f t="shared" si="36"/>
        <v>日</v>
      </c>
      <c r="Y41" s="68"/>
      <c r="Z41" s="69" t="str">
        <f t="shared" si="37"/>
        <v>円</v>
      </c>
      <c r="AA41" s="66"/>
      <c r="AB41" s="67" t="str">
        <f t="shared" si="38"/>
        <v>日</v>
      </c>
      <c r="AC41" s="68"/>
      <c r="AD41" s="69" t="str">
        <f t="shared" si="39"/>
        <v>円</v>
      </c>
      <c r="AE41" s="66"/>
      <c r="AF41" s="67" t="str">
        <f t="shared" si="40"/>
        <v>日</v>
      </c>
      <c r="AG41" s="68"/>
      <c r="AH41" s="69" t="str">
        <f t="shared" si="41"/>
        <v>円</v>
      </c>
      <c r="AI41" s="66"/>
      <c r="AJ41" s="67" t="str">
        <f t="shared" si="42"/>
        <v>日</v>
      </c>
      <c r="AK41" s="68"/>
      <c r="AL41" s="69" t="str">
        <f t="shared" si="43"/>
        <v>円</v>
      </c>
      <c r="AM41" s="66"/>
      <c r="AN41" s="67" t="str">
        <f t="shared" si="44"/>
        <v>日</v>
      </c>
      <c r="AO41" s="68"/>
      <c r="AP41" s="69" t="str">
        <f t="shared" si="45"/>
        <v>円</v>
      </c>
      <c r="AQ41" s="66"/>
      <c r="AR41" s="67" t="str">
        <f t="shared" si="46"/>
        <v>日</v>
      </c>
      <c r="AS41" s="68"/>
      <c r="AT41" s="69" t="str">
        <f t="shared" si="47"/>
        <v>円</v>
      </c>
      <c r="AU41" s="66"/>
      <c r="AV41" s="67" t="str">
        <f t="shared" si="48"/>
        <v>日</v>
      </c>
      <c r="AW41" s="68"/>
      <c r="AX41" s="78" t="str">
        <f t="shared" si="49"/>
        <v>円</v>
      </c>
      <c r="AY41" s="75"/>
      <c r="AZ41" s="28" t="s">
        <v>36</v>
      </c>
      <c r="BA41" s="68"/>
      <c r="BB41" s="29" t="s">
        <v>37</v>
      </c>
      <c r="BC41" s="330">
        <f t="shared" si="50"/>
        <v>0</v>
      </c>
      <c r="BD41" s="331"/>
      <c r="BE41" s="331"/>
      <c r="BF41" s="330"/>
      <c r="BG41" s="27" t="s">
        <v>16</v>
      </c>
      <c r="BH41" s="332">
        <f t="shared" si="51"/>
        <v>0</v>
      </c>
      <c r="BI41" s="331"/>
      <c r="BJ41" s="331"/>
      <c r="BK41" s="330"/>
      <c r="BL41" s="30" t="s">
        <v>23</v>
      </c>
    </row>
    <row r="42" spans="1:64" ht="18" customHeight="1" x14ac:dyDescent="0.55000000000000004">
      <c r="A42" s="373">
        <v>39</v>
      </c>
      <c r="B42" s="374"/>
      <c r="C42" s="66"/>
      <c r="D42" s="67" t="str">
        <f t="shared" si="26"/>
        <v>日</v>
      </c>
      <c r="E42" s="68"/>
      <c r="F42" s="69" t="str">
        <f t="shared" si="27"/>
        <v>円</v>
      </c>
      <c r="G42" s="66"/>
      <c r="H42" s="67" t="str">
        <f t="shared" si="28"/>
        <v>日</v>
      </c>
      <c r="I42" s="68"/>
      <c r="J42" s="69" t="str">
        <f t="shared" si="29"/>
        <v>円</v>
      </c>
      <c r="K42" s="66"/>
      <c r="L42" s="67" t="str">
        <f t="shared" si="30"/>
        <v>日</v>
      </c>
      <c r="M42" s="68"/>
      <c r="N42" s="69" t="str">
        <f t="shared" si="31"/>
        <v>円</v>
      </c>
      <c r="O42" s="66"/>
      <c r="P42" s="67" t="str">
        <f t="shared" si="32"/>
        <v>日</v>
      </c>
      <c r="Q42" s="68"/>
      <c r="R42" s="69" t="str">
        <f t="shared" si="33"/>
        <v>円</v>
      </c>
      <c r="S42" s="66"/>
      <c r="T42" s="67" t="str">
        <f t="shared" si="34"/>
        <v>日</v>
      </c>
      <c r="U42" s="68"/>
      <c r="V42" s="69" t="str">
        <f t="shared" si="35"/>
        <v>円</v>
      </c>
      <c r="W42" s="66"/>
      <c r="X42" s="67" t="str">
        <f t="shared" si="36"/>
        <v>日</v>
      </c>
      <c r="Y42" s="68"/>
      <c r="Z42" s="69" t="str">
        <f t="shared" si="37"/>
        <v>円</v>
      </c>
      <c r="AA42" s="66"/>
      <c r="AB42" s="67" t="str">
        <f t="shared" si="38"/>
        <v>日</v>
      </c>
      <c r="AC42" s="68"/>
      <c r="AD42" s="69" t="str">
        <f t="shared" si="39"/>
        <v>円</v>
      </c>
      <c r="AE42" s="66"/>
      <c r="AF42" s="67" t="str">
        <f t="shared" si="40"/>
        <v>日</v>
      </c>
      <c r="AG42" s="68"/>
      <c r="AH42" s="69" t="str">
        <f t="shared" si="41"/>
        <v>円</v>
      </c>
      <c r="AI42" s="66"/>
      <c r="AJ42" s="67" t="str">
        <f t="shared" si="42"/>
        <v>日</v>
      </c>
      <c r="AK42" s="68"/>
      <c r="AL42" s="69" t="str">
        <f t="shared" si="43"/>
        <v>円</v>
      </c>
      <c r="AM42" s="66"/>
      <c r="AN42" s="67" t="str">
        <f t="shared" si="44"/>
        <v>日</v>
      </c>
      <c r="AO42" s="68"/>
      <c r="AP42" s="69" t="str">
        <f t="shared" si="45"/>
        <v>円</v>
      </c>
      <c r="AQ42" s="66"/>
      <c r="AR42" s="67" t="str">
        <f t="shared" si="46"/>
        <v>日</v>
      </c>
      <c r="AS42" s="68"/>
      <c r="AT42" s="69" t="str">
        <f t="shared" si="47"/>
        <v>円</v>
      </c>
      <c r="AU42" s="66"/>
      <c r="AV42" s="67" t="str">
        <f t="shared" si="48"/>
        <v>日</v>
      </c>
      <c r="AW42" s="68"/>
      <c r="AX42" s="78" t="str">
        <f t="shared" si="49"/>
        <v>円</v>
      </c>
      <c r="AY42" s="75"/>
      <c r="AZ42" s="28" t="s">
        <v>36</v>
      </c>
      <c r="BA42" s="68"/>
      <c r="BB42" s="29" t="s">
        <v>37</v>
      </c>
      <c r="BC42" s="330">
        <f t="shared" si="50"/>
        <v>0</v>
      </c>
      <c r="BD42" s="331"/>
      <c r="BE42" s="331"/>
      <c r="BF42" s="330"/>
      <c r="BG42" s="27" t="s">
        <v>16</v>
      </c>
      <c r="BH42" s="332">
        <f t="shared" si="51"/>
        <v>0</v>
      </c>
      <c r="BI42" s="331"/>
      <c r="BJ42" s="331"/>
      <c r="BK42" s="330"/>
      <c r="BL42" s="30" t="s">
        <v>23</v>
      </c>
    </row>
    <row r="43" spans="1:64" ht="18" customHeight="1" x14ac:dyDescent="0.55000000000000004">
      <c r="A43" s="373">
        <v>40</v>
      </c>
      <c r="B43" s="374"/>
      <c r="C43" s="66"/>
      <c r="D43" s="67" t="str">
        <f t="shared" si="26"/>
        <v>日</v>
      </c>
      <c r="E43" s="68"/>
      <c r="F43" s="69" t="str">
        <f t="shared" si="27"/>
        <v>円</v>
      </c>
      <c r="G43" s="66"/>
      <c r="H43" s="67" t="str">
        <f t="shared" si="28"/>
        <v>日</v>
      </c>
      <c r="I43" s="68"/>
      <c r="J43" s="69" t="str">
        <f t="shared" si="29"/>
        <v>円</v>
      </c>
      <c r="K43" s="66"/>
      <c r="L43" s="67" t="str">
        <f t="shared" si="30"/>
        <v>日</v>
      </c>
      <c r="M43" s="68"/>
      <c r="N43" s="69" t="str">
        <f t="shared" si="31"/>
        <v>円</v>
      </c>
      <c r="O43" s="66"/>
      <c r="P43" s="67" t="str">
        <f t="shared" si="32"/>
        <v>日</v>
      </c>
      <c r="Q43" s="68"/>
      <c r="R43" s="69" t="str">
        <f t="shared" si="33"/>
        <v>円</v>
      </c>
      <c r="S43" s="66"/>
      <c r="T43" s="67" t="str">
        <f t="shared" si="34"/>
        <v>日</v>
      </c>
      <c r="U43" s="68"/>
      <c r="V43" s="69" t="str">
        <f t="shared" si="35"/>
        <v>円</v>
      </c>
      <c r="W43" s="66"/>
      <c r="X43" s="67" t="str">
        <f t="shared" si="36"/>
        <v>日</v>
      </c>
      <c r="Y43" s="68"/>
      <c r="Z43" s="69" t="str">
        <f t="shared" si="37"/>
        <v>円</v>
      </c>
      <c r="AA43" s="66"/>
      <c r="AB43" s="67" t="str">
        <f t="shared" si="38"/>
        <v>日</v>
      </c>
      <c r="AC43" s="68"/>
      <c r="AD43" s="69" t="str">
        <f t="shared" si="39"/>
        <v>円</v>
      </c>
      <c r="AE43" s="66"/>
      <c r="AF43" s="67" t="str">
        <f t="shared" si="40"/>
        <v>日</v>
      </c>
      <c r="AG43" s="68"/>
      <c r="AH43" s="69" t="str">
        <f t="shared" si="41"/>
        <v>円</v>
      </c>
      <c r="AI43" s="66"/>
      <c r="AJ43" s="67" t="str">
        <f t="shared" si="42"/>
        <v>日</v>
      </c>
      <c r="AK43" s="68"/>
      <c r="AL43" s="69" t="str">
        <f t="shared" si="43"/>
        <v>円</v>
      </c>
      <c r="AM43" s="66"/>
      <c r="AN43" s="67" t="str">
        <f t="shared" si="44"/>
        <v>日</v>
      </c>
      <c r="AO43" s="68"/>
      <c r="AP43" s="69" t="str">
        <f t="shared" si="45"/>
        <v>円</v>
      </c>
      <c r="AQ43" s="66"/>
      <c r="AR43" s="67" t="str">
        <f t="shared" si="46"/>
        <v>日</v>
      </c>
      <c r="AS43" s="68"/>
      <c r="AT43" s="69" t="str">
        <f t="shared" si="47"/>
        <v>円</v>
      </c>
      <c r="AU43" s="66"/>
      <c r="AV43" s="67" t="str">
        <f t="shared" si="48"/>
        <v>日</v>
      </c>
      <c r="AW43" s="68"/>
      <c r="AX43" s="78" t="str">
        <f t="shared" si="49"/>
        <v>円</v>
      </c>
      <c r="AY43" s="75"/>
      <c r="AZ43" s="28" t="s">
        <v>36</v>
      </c>
      <c r="BA43" s="68"/>
      <c r="BB43" s="29" t="s">
        <v>37</v>
      </c>
      <c r="BC43" s="330">
        <f t="shared" si="50"/>
        <v>0</v>
      </c>
      <c r="BD43" s="331"/>
      <c r="BE43" s="331"/>
      <c r="BF43" s="330"/>
      <c r="BG43" s="27" t="s">
        <v>16</v>
      </c>
      <c r="BH43" s="332">
        <f t="shared" si="51"/>
        <v>0</v>
      </c>
      <c r="BI43" s="331"/>
      <c r="BJ43" s="331"/>
      <c r="BK43" s="330"/>
      <c r="BL43" s="30" t="s">
        <v>23</v>
      </c>
    </row>
    <row r="44" spans="1:64" ht="18" customHeight="1" x14ac:dyDescent="0.55000000000000004">
      <c r="A44" s="373">
        <v>41</v>
      </c>
      <c r="B44" s="374"/>
      <c r="C44" s="66"/>
      <c r="D44" s="67" t="str">
        <f t="shared" si="26"/>
        <v>日</v>
      </c>
      <c r="E44" s="68"/>
      <c r="F44" s="69" t="str">
        <f t="shared" si="27"/>
        <v>円</v>
      </c>
      <c r="G44" s="66"/>
      <c r="H44" s="67" t="str">
        <f t="shared" si="28"/>
        <v>日</v>
      </c>
      <c r="I44" s="68"/>
      <c r="J44" s="69" t="str">
        <f t="shared" si="29"/>
        <v>円</v>
      </c>
      <c r="K44" s="66"/>
      <c r="L44" s="67" t="str">
        <f t="shared" si="30"/>
        <v>日</v>
      </c>
      <c r="M44" s="68"/>
      <c r="N44" s="69" t="str">
        <f t="shared" si="31"/>
        <v>円</v>
      </c>
      <c r="O44" s="66"/>
      <c r="P44" s="67" t="str">
        <f t="shared" si="32"/>
        <v>日</v>
      </c>
      <c r="Q44" s="68"/>
      <c r="R44" s="69" t="str">
        <f t="shared" si="33"/>
        <v>円</v>
      </c>
      <c r="S44" s="66"/>
      <c r="T44" s="67" t="str">
        <f t="shared" si="34"/>
        <v>日</v>
      </c>
      <c r="U44" s="68"/>
      <c r="V44" s="69" t="str">
        <f t="shared" si="35"/>
        <v>円</v>
      </c>
      <c r="W44" s="66"/>
      <c r="X44" s="67" t="str">
        <f t="shared" si="36"/>
        <v>日</v>
      </c>
      <c r="Y44" s="68"/>
      <c r="Z44" s="69" t="str">
        <f t="shared" si="37"/>
        <v>円</v>
      </c>
      <c r="AA44" s="66"/>
      <c r="AB44" s="67" t="str">
        <f t="shared" si="38"/>
        <v>日</v>
      </c>
      <c r="AC44" s="68"/>
      <c r="AD44" s="69" t="str">
        <f t="shared" si="39"/>
        <v>円</v>
      </c>
      <c r="AE44" s="66"/>
      <c r="AF44" s="67" t="str">
        <f t="shared" si="40"/>
        <v>日</v>
      </c>
      <c r="AG44" s="68"/>
      <c r="AH44" s="69" t="str">
        <f t="shared" si="41"/>
        <v>円</v>
      </c>
      <c r="AI44" s="66"/>
      <c r="AJ44" s="67" t="str">
        <f t="shared" si="42"/>
        <v>日</v>
      </c>
      <c r="AK44" s="68"/>
      <c r="AL44" s="69" t="str">
        <f t="shared" si="43"/>
        <v>円</v>
      </c>
      <c r="AM44" s="66"/>
      <c r="AN44" s="67" t="str">
        <f t="shared" si="44"/>
        <v>日</v>
      </c>
      <c r="AO44" s="68"/>
      <c r="AP44" s="69" t="str">
        <f t="shared" si="45"/>
        <v>円</v>
      </c>
      <c r="AQ44" s="66"/>
      <c r="AR44" s="67" t="str">
        <f t="shared" si="46"/>
        <v>日</v>
      </c>
      <c r="AS44" s="68"/>
      <c r="AT44" s="69" t="str">
        <f t="shared" si="47"/>
        <v>円</v>
      </c>
      <c r="AU44" s="66"/>
      <c r="AV44" s="67" t="str">
        <f t="shared" si="48"/>
        <v>日</v>
      </c>
      <c r="AW44" s="68"/>
      <c r="AX44" s="78" t="str">
        <f t="shared" si="49"/>
        <v>円</v>
      </c>
      <c r="AY44" s="75"/>
      <c r="AZ44" s="28" t="s">
        <v>36</v>
      </c>
      <c r="BA44" s="68"/>
      <c r="BB44" s="29" t="s">
        <v>37</v>
      </c>
      <c r="BC44" s="330">
        <f t="shared" si="50"/>
        <v>0</v>
      </c>
      <c r="BD44" s="331"/>
      <c r="BE44" s="331"/>
      <c r="BF44" s="330"/>
      <c r="BG44" s="27" t="s">
        <v>16</v>
      </c>
      <c r="BH44" s="332">
        <f t="shared" si="51"/>
        <v>0</v>
      </c>
      <c r="BI44" s="331"/>
      <c r="BJ44" s="331"/>
      <c r="BK44" s="330"/>
      <c r="BL44" s="30" t="s">
        <v>23</v>
      </c>
    </row>
    <row r="45" spans="1:64" ht="18" customHeight="1" x14ac:dyDescent="0.55000000000000004">
      <c r="A45" s="373">
        <v>42</v>
      </c>
      <c r="B45" s="374"/>
      <c r="C45" s="66"/>
      <c r="D45" s="67" t="str">
        <f t="shared" si="26"/>
        <v>日</v>
      </c>
      <c r="E45" s="68"/>
      <c r="F45" s="69" t="str">
        <f t="shared" si="27"/>
        <v>円</v>
      </c>
      <c r="G45" s="66"/>
      <c r="H45" s="67" t="str">
        <f t="shared" si="28"/>
        <v>日</v>
      </c>
      <c r="I45" s="68"/>
      <c r="J45" s="69" t="str">
        <f t="shared" si="29"/>
        <v>円</v>
      </c>
      <c r="K45" s="66"/>
      <c r="L45" s="67" t="str">
        <f t="shared" si="30"/>
        <v>日</v>
      </c>
      <c r="M45" s="68"/>
      <c r="N45" s="69" t="str">
        <f t="shared" si="31"/>
        <v>円</v>
      </c>
      <c r="O45" s="66"/>
      <c r="P45" s="67" t="str">
        <f t="shared" si="32"/>
        <v>日</v>
      </c>
      <c r="Q45" s="68"/>
      <c r="R45" s="69" t="str">
        <f t="shared" si="33"/>
        <v>円</v>
      </c>
      <c r="S45" s="66"/>
      <c r="T45" s="67" t="str">
        <f t="shared" si="34"/>
        <v>日</v>
      </c>
      <c r="U45" s="68"/>
      <c r="V45" s="69" t="str">
        <f t="shared" si="35"/>
        <v>円</v>
      </c>
      <c r="W45" s="66"/>
      <c r="X45" s="67" t="str">
        <f t="shared" si="36"/>
        <v>日</v>
      </c>
      <c r="Y45" s="68"/>
      <c r="Z45" s="69" t="str">
        <f t="shared" si="37"/>
        <v>円</v>
      </c>
      <c r="AA45" s="66"/>
      <c r="AB45" s="67" t="str">
        <f t="shared" si="38"/>
        <v>日</v>
      </c>
      <c r="AC45" s="68"/>
      <c r="AD45" s="69" t="str">
        <f t="shared" si="39"/>
        <v>円</v>
      </c>
      <c r="AE45" s="66"/>
      <c r="AF45" s="67" t="str">
        <f t="shared" si="40"/>
        <v>日</v>
      </c>
      <c r="AG45" s="68"/>
      <c r="AH45" s="69" t="str">
        <f t="shared" si="41"/>
        <v>円</v>
      </c>
      <c r="AI45" s="66"/>
      <c r="AJ45" s="67" t="str">
        <f t="shared" si="42"/>
        <v>日</v>
      </c>
      <c r="AK45" s="68"/>
      <c r="AL45" s="69" t="str">
        <f t="shared" si="43"/>
        <v>円</v>
      </c>
      <c r="AM45" s="66"/>
      <c r="AN45" s="67" t="str">
        <f t="shared" si="44"/>
        <v>日</v>
      </c>
      <c r="AO45" s="68"/>
      <c r="AP45" s="69" t="str">
        <f t="shared" si="45"/>
        <v>円</v>
      </c>
      <c r="AQ45" s="66"/>
      <c r="AR45" s="67" t="str">
        <f t="shared" si="46"/>
        <v>日</v>
      </c>
      <c r="AS45" s="68"/>
      <c r="AT45" s="69" t="str">
        <f t="shared" si="47"/>
        <v>円</v>
      </c>
      <c r="AU45" s="66"/>
      <c r="AV45" s="67" t="str">
        <f t="shared" si="48"/>
        <v>日</v>
      </c>
      <c r="AW45" s="68"/>
      <c r="AX45" s="78" t="str">
        <f t="shared" si="49"/>
        <v>円</v>
      </c>
      <c r="AY45" s="75"/>
      <c r="AZ45" s="28" t="s">
        <v>36</v>
      </c>
      <c r="BA45" s="68"/>
      <c r="BB45" s="29" t="s">
        <v>37</v>
      </c>
      <c r="BC45" s="330">
        <f t="shared" si="50"/>
        <v>0</v>
      </c>
      <c r="BD45" s="331"/>
      <c r="BE45" s="331"/>
      <c r="BF45" s="330"/>
      <c r="BG45" s="27" t="s">
        <v>16</v>
      </c>
      <c r="BH45" s="332">
        <f t="shared" si="51"/>
        <v>0</v>
      </c>
      <c r="BI45" s="331"/>
      <c r="BJ45" s="331"/>
      <c r="BK45" s="330"/>
      <c r="BL45" s="30" t="s">
        <v>23</v>
      </c>
    </row>
    <row r="46" spans="1:64" ht="18" customHeight="1" x14ac:dyDescent="0.55000000000000004">
      <c r="A46" s="373">
        <v>43</v>
      </c>
      <c r="B46" s="374"/>
      <c r="C46" s="66"/>
      <c r="D46" s="67" t="str">
        <f t="shared" si="26"/>
        <v>日</v>
      </c>
      <c r="E46" s="68"/>
      <c r="F46" s="69" t="str">
        <f t="shared" si="27"/>
        <v>円</v>
      </c>
      <c r="G46" s="66"/>
      <c r="H46" s="67" t="str">
        <f t="shared" si="28"/>
        <v>日</v>
      </c>
      <c r="I46" s="68"/>
      <c r="J46" s="69" t="str">
        <f t="shared" si="29"/>
        <v>円</v>
      </c>
      <c r="K46" s="66"/>
      <c r="L46" s="67" t="str">
        <f t="shared" si="30"/>
        <v>日</v>
      </c>
      <c r="M46" s="68"/>
      <c r="N46" s="69" t="str">
        <f t="shared" si="31"/>
        <v>円</v>
      </c>
      <c r="O46" s="66"/>
      <c r="P46" s="67" t="str">
        <f t="shared" si="32"/>
        <v>日</v>
      </c>
      <c r="Q46" s="68"/>
      <c r="R46" s="69" t="str">
        <f t="shared" si="33"/>
        <v>円</v>
      </c>
      <c r="S46" s="66"/>
      <c r="T46" s="67" t="str">
        <f t="shared" si="34"/>
        <v>日</v>
      </c>
      <c r="U46" s="68"/>
      <c r="V46" s="69" t="str">
        <f t="shared" si="35"/>
        <v>円</v>
      </c>
      <c r="W46" s="66"/>
      <c r="X46" s="67" t="str">
        <f t="shared" si="36"/>
        <v>日</v>
      </c>
      <c r="Y46" s="68"/>
      <c r="Z46" s="69" t="str">
        <f t="shared" si="37"/>
        <v>円</v>
      </c>
      <c r="AA46" s="66"/>
      <c r="AB46" s="67" t="str">
        <f t="shared" si="38"/>
        <v>日</v>
      </c>
      <c r="AC46" s="68"/>
      <c r="AD46" s="69" t="str">
        <f t="shared" si="39"/>
        <v>円</v>
      </c>
      <c r="AE46" s="66"/>
      <c r="AF46" s="67" t="str">
        <f t="shared" si="40"/>
        <v>日</v>
      </c>
      <c r="AG46" s="68"/>
      <c r="AH46" s="69" t="str">
        <f t="shared" si="41"/>
        <v>円</v>
      </c>
      <c r="AI46" s="66"/>
      <c r="AJ46" s="67" t="str">
        <f t="shared" si="42"/>
        <v>日</v>
      </c>
      <c r="AK46" s="68"/>
      <c r="AL46" s="69" t="str">
        <f t="shared" si="43"/>
        <v>円</v>
      </c>
      <c r="AM46" s="66"/>
      <c r="AN46" s="67" t="str">
        <f t="shared" si="44"/>
        <v>日</v>
      </c>
      <c r="AO46" s="68"/>
      <c r="AP46" s="69" t="str">
        <f t="shared" si="45"/>
        <v>円</v>
      </c>
      <c r="AQ46" s="66"/>
      <c r="AR46" s="67" t="str">
        <f t="shared" si="46"/>
        <v>日</v>
      </c>
      <c r="AS46" s="68"/>
      <c r="AT46" s="69" t="str">
        <f t="shared" si="47"/>
        <v>円</v>
      </c>
      <c r="AU46" s="66"/>
      <c r="AV46" s="67" t="str">
        <f t="shared" si="48"/>
        <v>日</v>
      </c>
      <c r="AW46" s="68"/>
      <c r="AX46" s="78" t="str">
        <f t="shared" si="49"/>
        <v>円</v>
      </c>
      <c r="AY46" s="75"/>
      <c r="AZ46" s="28" t="s">
        <v>36</v>
      </c>
      <c r="BA46" s="68"/>
      <c r="BB46" s="29" t="s">
        <v>37</v>
      </c>
      <c r="BC46" s="330">
        <f t="shared" si="50"/>
        <v>0</v>
      </c>
      <c r="BD46" s="331"/>
      <c r="BE46" s="331"/>
      <c r="BF46" s="330"/>
      <c r="BG46" s="27" t="s">
        <v>16</v>
      </c>
      <c r="BH46" s="332">
        <f t="shared" si="51"/>
        <v>0</v>
      </c>
      <c r="BI46" s="331"/>
      <c r="BJ46" s="331"/>
      <c r="BK46" s="330"/>
      <c r="BL46" s="30" t="s">
        <v>23</v>
      </c>
    </row>
    <row r="47" spans="1:64" ht="18" customHeight="1" x14ac:dyDescent="0.55000000000000004">
      <c r="A47" s="373">
        <v>44</v>
      </c>
      <c r="B47" s="374"/>
      <c r="C47" s="66"/>
      <c r="D47" s="67" t="str">
        <f t="shared" si="26"/>
        <v>日</v>
      </c>
      <c r="E47" s="68"/>
      <c r="F47" s="69" t="str">
        <f t="shared" si="27"/>
        <v>円</v>
      </c>
      <c r="G47" s="66"/>
      <c r="H47" s="67" t="str">
        <f t="shared" si="28"/>
        <v>日</v>
      </c>
      <c r="I47" s="68"/>
      <c r="J47" s="69" t="str">
        <f t="shared" si="29"/>
        <v>円</v>
      </c>
      <c r="K47" s="66"/>
      <c r="L47" s="67" t="str">
        <f t="shared" si="30"/>
        <v>日</v>
      </c>
      <c r="M47" s="68"/>
      <c r="N47" s="69" t="str">
        <f t="shared" si="31"/>
        <v>円</v>
      </c>
      <c r="O47" s="66"/>
      <c r="P47" s="67" t="str">
        <f t="shared" si="32"/>
        <v>日</v>
      </c>
      <c r="Q47" s="68"/>
      <c r="R47" s="69" t="str">
        <f t="shared" si="33"/>
        <v>円</v>
      </c>
      <c r="S47" s="66"/>
      <c r="T47" s="67" t="str">
        <f t="shared" si="34"/>
        <v>日</v>
      </c>
      <c r="U47" s="68"/>
      <c r="V47" s="69" t="str">
        <f t="shared" si="35"/>
        <v>円</v>
      </c>
      <c r="W47" s="66"/>
      <c r="X47" s="67" t="str">
        <f t="shared" si="36"/>
        <v>日</v>
      </c>
      <c r="Y47" s="68"/>
      <c r="Z47" s="69" t="str">
        <f t="shared" si="37"/>
        <v>円</v>
      </c>
      <c r="AA47" s="66"/>
      <c r="AB47" s="67" t="str">
        <f t="shared" si="38"/>
        <v>日</v>
      </c>
      <c r="AC47" s="68"/>
      <c r="AD47" s="69" t="str">
        <f t="shared" si="39"/>
        <v>円</v>
      </c>
      <c r="AE47" s="66"/>
      <c r="AF47" s="67" t="str">
        <f t="shared" si="40"/>
        <v>日</v>
      </c>
      <c r="AG47" s="68"/>
      <c r="AH47" s="69" t="str">
        <f t="shared" si="41"/>
        <v>円</v>
      </c>
      <c r="AI47" s="66"/>
      <c r="AJ47" s="67" t="str">
        <f t="shared" si="42"/>
        <v>日</v>
      </c>
      <c r="AK47" s="68"/>
      <c r="AL47" s="69" t="str">
        <f t="shared" si="43"/>
        <v>円</v>
      </c>
      <c r="AM47" s="66"/>
      <c r="AN47" s="67" t="str">
        <f t="shared" si="44"/>
        <v>日</v>
      </c>
      <c r="AO47" s="68"/>
      <c r="AP47" s="69" t="str">
        <f t="shared" si="45"/>
        <v>円</v>
      </c>
      <c r="AQ47" s="66"/>
      <c r="AR47" s="67" t="str">
        <f t="shared" si="46"/>
        <v>日</v>
      </c>
      <c r="AS47" s="68"/>
      <c r="AT47" s="69" t="str">
        <f t="shared" si="47"/>
        <v>円</v>
      </c>
      <c r="AU47" s="66"/>
      <c r="AV47" s="67" t="str">
        <f t="shared" si="48"/>
        <v>日</v>
      </c>
      <c r="AW47" s="68"/>
      <c r="AX47" s="78" t="str">
        <f t="shared" si="49"/>
        <v>円</v>
      </c>
      <c r="AY47" s="75"/>
      <c r="AZ47" s="28" t="s">
        <v>36</v>
      </c>
      <c r="BA47" s="68"/>
      <c r="BB47" s="29" t="s">
        <v>37</v>
      </c>
      <c r="BC47" s="330">
        <f t="shared" si="50"/>
        <v>0</v>
      </c>
      <c r="BD47" s="331"/>
      <c r="BE47" s="331"/>
      <c r="BF47" s="330"/>
      <c r="BG47" s="27" t="s">
        <v>16</v>
      </c>
      <c r="BH47" s="332">
        <f t="shared" si="51"/>
        <v>0</v>
      </c>
      <c r="BI47" s="331"/>
      <c r="BJ47" s="331"/>
      <c r="BK47" s="330"/>
      <c r="BL47" s="30" t="s">
        <v>23</v>
      </c>
    </row>
    <row r="48" spans="1:64" ht="18" customHeight="1" x14ac:dyDescent="0.55000000000000004">
      <c r="A48" s="373">
        <v>45</v>
      </c>
      <c r="B48" s="374"/>
      <c r="C48" s="66"/>
      <c r="D48" s="67" t="str">
        <f t="shared" si="26"/>
        <v>日</v>
      </c>
      <c r="E48" s="68"/>
      <c r="F48" s="69" t="str">
        <f t="shared" si="27"/>
        <v>円</v>
      </c>
      <c r="G48" s="66"/>
      <c r="H48" s="67" t="str">
        <f t="shared" si="28"/>
        <v>日</v>
      </c>
      <c r="I48" s="68"/>
      <c r="J48" s="69" t="str">
        <f t="shared" si="29"/>
        <v>円</v>
      </c>
      <c r="K48" s="66"/>
      <c r="L48" s="67" t="str">
        <f t="shared" si="30"/>
        <v>日</v>
      </c>
      <c r="M48" s="68"/>
      <c r="N48" s="69" t="str">
        <f t="shared" si="31"/>
        <v>円</v>
      </c>
      <c r="O48" s="66"/>
      <c r="P48" s="67" t="str">
        <f t="shared" si="32"/>
        <v>日</v>
      </c>
      <c r="Q48" s="68"/>
      <c r="R48" s="69" t="str">
        <f t="shared" si="33"/>
        <v>円</v>
      </c>
      <c r="S48" s="66"/>
      <c r="T48" s="67" t="str">
        <f t="shared" si="34"/>
        <v>日</v>
      </c>
      <c r="U48" s="68"/>
      <c r="V48" s="69" t="str">
        <f t="shared" si="35"/>
        <v>円</v>
      </c>
      <c r="W48" s="66"/>
      <c r="X48" s="67" t="str">
        <f t="shared" si="36"/>
        <v>日</v>
      </c>
      <c r="Y48" s="68"/>
      <c r="Z48" s="69" t="str">
        <f t="shared" si="37"/>
        <v>円</v>
      </c>
      <c r="AA48" s="66"/>
      <c r="AB48" s="67" t="str">
        <f t="shared" si="38"/>
        <v>日</v>
      </c>
      <c r="AC48" s="68"/>
      <c r="AD48" s="69" t="str">
        <f t="shared" si="39"/>
        <v>円</v>
      </c>
      <c r="AE48" s="66"/>
      <c r="AF48" s="67" t="str">
        <f t="shared" si="40"/>
        <v>日</v>
      </c>
      <c r="AG48" s="68"/>
      <c r="AH48" s="69" t="str">
        <f t="shared" si="41"/>
        <v>円</v>
      </c>
      <c r="AI48" s="66"/>
      <c r="AJ48" s="67" t="str">
        <f t="shared" si="42"/>
        <v>日</v>
      </c>
      <c r="AK48" s="68"/>
      <c r="AL48" s="69" t="str">
        <f t="shared" si="43"/>
        <v>円</v>
      </c>
      <c r="AM48" s="66"/>
      <c r="AN48" s="67" t="str">
        <f t="shared" si="44"/>
        <v>日</v>
      </c>
      <c r="AO48" s="68"/>
      <c r="AP48" s="69" t="str">
        <f t="shared" si="45"/>
        <v>円</v>
      </c>
      <c r="AQ48" s="66"/>
      <c r="AR48" s="67" t="str">
        <f t="shared" si="46"/>
        <v>日</v>
      </c>
      <c r="AS48" s="68"/>
      <c r="AT48" s="69" t="str">
        <f t="shared" si="47"/>
        <v>円</v>
      </c>
      <c r="AU48" s="66"/>
      <c r="AV48" s="67" t="str">
        <f t="shared" si="48"/>
        <v>日</v>
      </c>
      <c r="AW48" s="68"/>
      <c r="AX48" s="78" t="str">
        <f t="shared" si="49"/>
        <v>円</v>
      </c>
      <c r="AY48" s="75"/>
      <c r="AZ48" s="28" t="s">
        <v>36</v>
      </c>
      <c r="BA48" s="68"/>
      <c r="BB48" s="29" t="s">
        <v>37</v>
      </c>
      <c r="BC48" s="330">
        <f t="shared" si="50"/>
        <v>0</v>
      </c>
      <c r="BD48" s="331"/>
      <c r="BE48" s="331"/>
      <c r="BF48" s="330"/>
      <c r="BG48" s="27" t="s">
        <v>16</v>
      </c>
      <c r="BH48" s="332">
        <f t="shared" si="51"/>
        <v>0</v>
      </c>
      <c r="BI48" s="331"/>
      <c r="BJ48" s="331"/>
      <c r="BK48" s="330"/>
      <c r="BL48" s="30" t="s">
        <v>23</v>
      </c>
    </row>
    <row r="49" spans="1:64" ht="18" customHeight="1" x14ac:dyDescent="0.55000000000000004">
      <c r="A49" s="373">
        <v>46</v>
      </c>
      <c r="B49" s="374"/>
      <c r="C49" s="66"/>
      <c r="D49" s="67" t="str">
        <f t="shared" si="26"/>
        <v>日</v>
      </c>
      <c r="E49" s="68"/>
      <c r="F49" s="69" t="str">
        <f t="shared" si="27"/>
        <v>円</v>
      </c>
      <c r="G49" s="66"/>
      <c r="H49" s="67" t="str">
        <f t="shared" si="28"/>
        <v>日</v>
      </c>
      <c r="I49" s="68"/>
      <c r="J49" s="69" t="str">
        <f t="shared" si="29"/>
        <v>円</v>
      </c>
      <c r="K49" s="66"/>
      <c r="L49" s="67" t="str">
        <f t="shared" si="30"/>
        <v>日</v>
      </c>
      <c r="M49" s="68"/>
      <c r="N49" s="69" t="str">
        <f t="shared" si="31"/>
        <v>円</v>
      </c>
      <c r="O49" s="66"/>
      <c r="P49" s="67" t="str">
        <f t="shared" si="32"/>
        <v>日</v>
      </c>
      <c r="Q49" s="68"/>
      <c r="R49" s="69" t="str">
        <f t="shared" si="33"/>
        <v>円</v>
      </c>
      <c r="S49" s="66"/>
      <c r="T49" s="67" t="str">
        <f t="shared" si="34"/>
        <v>日</v>
      </c>
      <c r="U49" s="68"/>
      <c r="V49" s="69" t="str">
        <f t="shared" si="35"/>
        <v>円</v>
      </c>
      <c r="W49" s="66"/>
      <c r="X49" s="67" t="str">
        <f t="shared" si="36"/>
        <v>日</v>
      </c>
      <c r="Y49" s="68"/>
      <c r="Z49" s="69" t="str">
        <f t="shared" si="37"/>
        <v>円</v>
      </c>
      <c r="AA49" s="66"/>
      <c r="AB49" s="67" t="str">
        <f t="shared" si="38"/>
        <v>日</v>
      </c>
      <c r="AC49" s="68"/>
      <c r="AD49" s="69" t="str">
        <f t="shared" si="39"/>
        <v>円</v>
      </c>
      <c r="AE49" s="66"/>
      <c r="AF49" s="67" t="str">
        <f t="shared" si="40"/>
        <v>日</v>
      </c>
      <c r="AG49" s="68"/>
      <c r="AH49" s="69" t="str">
        <f t="shared" si="41"/>
        <v>円</v>
      </c>
      <c r="AI49" s="66"/>
      <c r="AJ49" s="67" t="str">
        <f t="shared" si="42"/>
        <v>日</v>
      </c>
      <c r="AK49" s="68"/>
      <c r="AL49" s="69" t="str">
        <f t="shared" si="43"/>
        <v>円</v>
      </c>
      <c r="AM49" s="66"/>
      <c r="AN49" s="67" t="str">
        <f t="shared" si="44"/>
        <v>日</v>
      </c>
      <c r="AO49" s="68"/>
      <c r="AP49" s="69" t="str">
        <f t="shared" si="45"/>
        <v>円</v>
      </c>
      <c r="AQ49" s="66"/>
      <c r="AR49" s="67" t="str">
        <f t="shared" si="46"/>
        <v>日</v>
      </c>
      <c r="AS49" s="68"/>
      <c r="AT49" s="69" t="str">
        <f t="shared" si="47"/>
        <v>円</v>
      </c>
      <c r="AU49" s="66"/>
      <c r="AV49" s="67" t="str">
        <f t="shared" si="48"/>
        <v>日</v>
      </c>
      <c r="AW49" s="68"/>
      <c r="AX49" s="78" t="str">
        <f t="shared" si="49"/>
        <v>円</v>
      </c>
      <c r="AY49" s="75"/>
      <c r="AZ49" s="28" t="s">
        <v>36</v>
      </c>
      <c r="BA49" s="68"/>
      <c r="BB49" s="29" t="s">
        <v>37</v>
      </c>
      <c r="BC49" s="330">
        <f t="shared" si="50"/>
        <v>0</v>
      </c>
      <c r="BD49" s="331"/>
      <c r="BE49" s="331"/>
      <c r="BF49" s="330"/>
      <c r="BG49" s="27" t="s">
        <v>16</v>
      </c>
      <c r="BH49" s="332">
        <f t="shared" si="51"/>
        <v>0</v>
      </c>
      <c r="BI49" s="331"/>
      <c r="BJ49" s="331"/>
      <c r="BK49" s="330"/>
      <c r="BL49" s="30" t="s">
        <v>23</v>
      </c>
    </row>
    <row r="50" spans="1:64" ht="18" customHeight="1" x14ac:dyDescent="0.55000000000000004">
      <c r="A50" s="373">
        <v>47</v>
      </c>
      <c r="B50" s="374"/>
      <c r="C50" s="66"/>
      <c r="D50" s="67" t="str">
        <f t="shared" si="26"/>
        <v>日</v>
      </c>
      <c r="E50" s="68"/>
      <c r="F50" s="69" t="str">
        <f t="shared" si="27"/>
        <v>円</v>
      </c>
      <c r="G50" s="66"/>
      <c r="H50" s="67" t="str">
        <f t="shared" si="28"/>
        <v>日</v>
      </c>
      <c r="I50" s="68"/>
      <c r="J50" s="69" t="str">
        <f t="shared" si="29"/>
        <v>円</v>
      </c>
      <c r="K50" s="66"/>
      <c r="L50" s="67" t="str">
        <f t="shared" si="30"/>
        <v>日</v>
      </c>
      <c r="M50" s="68"/>
      <c r="N50" s="69" t="str">
        <f t="shared" si="31"/>
        <v>円</v>
      </c>
      <c r="O50" s="66"/>
      <c r="P50" s="67" t="str">
        <f t="shared" si="32"/>
        <v>日</v>
      </c>
      <c r="Q50" s="68"/>
      <c r="R50" s="69" t="str">
        <f t="shared" si="33"/>
        <v>円</v>
      </c>
      <c r="S50" s="66"/>
      <c r="T50" s="67" t="str">
        <f t="shared" si="34"/>
        <v>日</v>
      </c>
      <c r="U50" s="68"/>
      <c r="V50" s="69" t="str">
        <f t="shared" si="35"/>
        <v>円</v>
      </c>
      <c r="W50" s="66"/>
      <c r="X50" s="67" t="str">
        <f t="shared" si="36"/>
        <v>日</v>
      </c>
      <c r="Y50" s="68"/>
      <c r="Z50" s="69" t="str">
        <f t="shared" si="37"/>
        <v>円</v>
      </c>
      <c r="AA50" s="66"/>
      <c r="AB50" s="67" t="str">
        <f t="shared" si="38"/>
        <v>日</v>
      </c>
      <c r="AC50" s="68"/>
      <c r="AD50" s="69" t="str">
        <f t="shared" si="39"/>
        <v>円</v>
      </c>
      <c r="AE50" s="66"/>
      <c r="AF50" s="67" t="str">
        <f t="shared" si="40"/>
        <v>日</v>
      </c>
      <c r="AG50" s="68"/>
      <c r="AH50" s="69" t="str">
        <f t="shared" si="41"/>
        <v>円</v>
      </c>
      <c r="AI50" s="66"/>
      <c r="AJ50" s="67" t="str">
        <f t="shared" si="42"/>
        <v>日</v>
      </c>
      <c r="AK50" s="68"/>
      <c r="AL50" s="69" t="str">
        <f t="shared" si="43"/>
        <v>円</v>
      </c>
      <c r="AM50" s="66"/>
      <c r="AN50" s="67" t="str">
        <f t="shared" si="44"/>
        <v>日</v>
      </c>
      <c r="AO50" s="68"/>
      <c r="AP50" s="69" t="str">
        <f t="shared" si="45"/>
        <v>円</v>
      </c>
      <c r="AQ50" s="66"/>
      <c r="AR50" s="67" t="str">
        <f t="shared" si="46"/>
        <v>日</v>
      </c>
      <c r="AS50" s="68"/>
      <c r="AT50" s="69" t="str">
        <f t="shared" si="47"/>
        <v>円</v>
      </c>
      <c r="AU50" s="66"/>
      <c r="AV50" s="67" t="str">
        <f t="shared" si="48"/>
        <v>日</v>
      </c>
      <c r="AW50" s="68"/>
      <c r="AX50" s="78" t="str">
        <f t="shared" si="49"/>
        <v>円</v>
      </c>
      <c r="AY50" s="75"/>
      <c r="AZ50" s="28" t="s">
        <v>36</v>
      </c>
      <c r="BA50" s="68"/>
      <c r="BB50" s="29" t="s">
        <v>37</v>
      </c>
      <c r="BC50" s="330">
        <f t="shared" si="50"/>
        <v>0</v>
      </c>
      <c r="BD50" s="331"/>
      <c r="BE50" s="331"/>
      <c r="BF50" s="330"/>
      <c r="BG50" s="27" t="s">
        <v>16</v>
      </c>
      <c r="BH50" s="332">
        <f t="shared" si="51"/>
        <v>0</v>
      </c>
      <c r="BI50" s="331"/>
      <c r="BJ50" s="331"/>
      <c r="BK50" s="330"/>
      <c r="BL50" s="30" t="s">
        <v>23</v>
      </c>
    </row>
    <row r="51" spans="1:64" ht="18" customHeight="1" x14ac:dyDescent="0.55000000000000004">
      <c r="A51" s="373">
        <v>48</v>
      </c>
      <c r="B51" s="374"/>
      <c r="C51" s="66"/>
      <c r="D51" s="67" t="str">
        <f t="shared" si="26"/>
        <v>日</v>
      </c>
      <c r="E51" s="68"/>
      <c r="F51" s="69" t="str">
        <f t="shared" si="27"/>
        <v>円</v>
      </c>
      <c r="G51" s="66"/>
      <c r="H51" s="67" t="str">
        <f t="shared" si="28"/>
        <v>日</v>
      </c>
      <c r="I51" s="68"/>
      <c r="J51" s="69" t="str">
        <f t="shared" si="29"/>
        <v>円</v>
      </c>
      <c r="K51" s="66"/>
      <c r="L51" s="67" t="str">
        <f t="shared" si="30"/>
        <v>日</v>
      </c>
      <c r="M51" s="68"/>
      <c r="N51" s="69" t="str">
        <f t="shared" si="31"/>
        <v>円</v>
      </c>
      <c r="O51" s="66"/>
      <c r="P51" s="67" t="str">
        <f t="shared" si="32"/>
        <v>日</v>
      </c>
      <c r="Q51" s="68"/>
      <c r="R51" s="69" t="str">
        <f t="shared" si="33"/>
        <v>円</v>
      </c>
      <c r="S51" s="66"/>
      <c r="T51" s="67" t="str">
        <f t="shared" si="34"/>
        <v>日</v>
      </c>
      <c r="U51" s="68"/>
      <c r="V51" s="69" t="str">
        <f t="shared" si="35"/>
        <v>円</v>
      </c>
      <c r="W51" s="66"/>
      <c r="X51" s="67" t="str">
        <f t="shared" si="36"/>
        <v>日</v>
      </c>
      <c r="Y51" s="68"/>
      <c r="Z51" s="69" t="str">
        <f t="shared" si="37"/>
        <v>円</v>
      </c>
      <c r="AA51" s="66"/>
      <c r="AB51" s="67" t="str">
        <f t="shared" si="38"/>
        <v>日</v>
      </c>
      <c r="AC51" s="68"/>
      <c r="AD51" s="69" t="str">
        <f t="shared" si="39"/>
        <v>円</v>
      </c>
      <c r="AE51" s="66"/>
      <c r="AF51" s="67" t="str">
        <f t="shared" si="40"/>
        <v>日</v>
      </c>
      <c r="AG51" s="68"/>
      <c r="AH51" s="69" t="str">
        <f t="shared" si="41"/>
        <v>円</v>
      </c>
      <c r="AI51" s="66"/>
      <c r="AJ51" s="67" t="str">
        <f t="shared" si="42"/>
        <v>日</v>
      </c>
      <c r="AK51" s="68"/>
      <c r="AL51" s="69" t="str">
        <f t="shared" si="43"/>
        <v>円</v>
      </c>
      <c r="AM51" s="66"/>
      <c r="AN51" s="67" t="str">
        <f t="shared" si="44"/>
        <v>日</v>
      </c>
      <c r="AO51" s="68"/>
      <c r="AP51" s="69" t="str">
        <f t="shared" si="45"/>
        <v>円</v>
      </c>
      <c r="AQ51" s="66"/>
      <c r="AR51" s="67" t="str">
        <f t="shared" si="46"/>
        <v>日</v>
      </c>
      <c r="AS51" s="68"/>
      <c r="AT51" s="69" t="str">
        <f t="shared" si="47"/>
        <v>円</v>
      </c>
      <c r="AU51" s="66"/>
      <c r="AV51" s="67" t="str">
        <f t="shared" si="48"/>
        <v>日</v>
      </c>
      <c r="AW51" s="68"/>
      <c r="AX51" s="78" t="str">
        <f t="shared" si="49"/>
        <v>円</v>
      </c>
      <c r="AY51" s="75"/>
      <c r="AZ51" s="28" t="s">
        <v>36</v>
      </c>
      <c r="BA51" s="68"/>
      <c r="BB51" s="29" t="s">
        <v>37</v>
      </c>
      <c r="BC51" s="330">
        <f t="shared" si="50"/>
        <v>0</v>
      </c>
      <c r="BD51" s="331"/>
      <c r="BE51" s="331"/>
      <c r="BF51" s="330"/>
      <c r="BG51" s="27" t="s">
        <v>16</v>
      </c>
      <c r="BH51" s="332">
        <f t="shared" si="51"/>
        <v>0</v>
      </c>
      <c r="BI51" s="331"/>
      <c r="BJ51" s="331"/>
      <c r="BK51" s="330"/>
      <c r="BL51" s="30" t="s">
        <v>23</v>
      </c>
    </row>
    <row r="52" spans="1:64" ht="18" customHeight="1" x14ac:dyDescent="0.55000000000000004">
      <c r="A52" s="373">
        <v>49</v>
      </c>
      <c r="B52" s="374"/>
      <c r="C52" s="66"/>
      <c r="D52" s="67" t="str">
        <f t="shared" si="26"/>
        <v>日</v>
      </c>
      <c r="E52" s="68"/>
      <c r="F52" s="69" t="str">
        <f t="shared" si="27"/>
        <v>円</v>
      </c>
      <c r="G52" s="66"/>
      <c r="H52" s="67" t="str">
        <f t="shared" si="28"/>
        <v>日</v>
      </c>
      <c r="I52" s="68"/>
      <c r="J52" s="69" t="str">
        <f t="shared" si="29"/>
        <v>円</v>
      </c>
      <c r="K52" s="66"/>
      <c r="L52" s="67" t="str">
        <f t="shared" si="30"/>
        <v>日</v>
      </c>
      <c r="M52" s="68"/>
      <c r="N52" s="69" t="str">
        <f t="shared" si="31"/>
        <v>円</v>
      </c>
      <c r="O52" s="66"/>
      <c r="P52" s="67" t="str">
        <f t="shared" si="32"/>
        <v>日</v>
      </c>
      <c r="Q52" s="68"/>
      <c r="R52" s="69" t="str">
        <f t="shared" si="33"/>
        <v>円</v>
      </c>
      <c r="S52" s="66"/>
      <c r="T52" s="67" t="str">
        <f t="shared" si="34"/>
        <v>日</v>
      </c>
      <c r="U52" s="68"/>
      <c r="V52" s="69" t="str">
        <f t="shared" si="35"/>
        <v>円</v>
      </c>
      <c r="W52" s="66"/>
      <c r="X52" s="67" t="str">
        <f t="shared" si="36"/>
        <v>日</v>
      </c>
      <c r="Y52" s="68"/>
      <c r="Z52" s="69" t="str">
        <f t="shared" si="37"/>
        <v>円</v>
      </c>
      <c r="AA52" s="66"/>
      <c r="AB52" s="67" t="str">
        <f t="shared" si="38"/>
        <v>日</v>
      </c>
      <c r="AC52" s="68"/>
      <c r="AD52" s="69" t="str">
        <f t="shared" si="39"/>
        <v>円</v>
      </c>
      <c r="AE52" s="66"/>
      <c r="AF52" s="67" t="str">
        <f t="shared" si="40"/>
        <v>日</v>
      </c>
      <c r="AG52" s="68"/>
      <c r="AH52" s="69" t="str">
        <f t="shared" si="41"/>
        <v>円</v>
      </c>
      <c r="AI52" s="66"/>
      <c r="AJ52" s="67" t="str">
        <f t="shared" si="42"/>
        <v>日</v>
      </c>
      <c r="AK52" s="68"/>
      <c r="AL52" s="69" t="str">
        <f t="shared" si="43"/>
        <v>円</v>
      </c>
      <c r="AM52" s="66"/>
      <c r="AN52" s="67" t="str">
        <f t="shared" si="44"/>
        <v>日</v>
      </c>
      <c r="AO52" s="68"/>
      <c r="AP52" s="69" t="str">
        <f t="shared" si="45"/>
        <v>円</v>
      </c>
      <c r="AQ52" s="66"/>
      <c r="AR52" s="67" t="str">
        <f t="shared" si="46"/>
        <v>日</v>
      </c>
      <c r="AS52" s="68"/>
      <c r="AT52" s="69" t="str">
        <f t="shared" si="47"/>
        <v>円</v>
      </c>
      <c r="AU52" s="66"/>
      <c r="AV52" s="67" t="str">
        <f t="shared" si="48"/>
        <v>日</v>
      </c>
      <c r="AW52" s="68"/>
      <c r="AX52" s="78" t="str">
        <f t="shared" si="49"/>
        <v>円</v>
      </c>
      <c r="AY52" s="75"/>
      <c r="AZ52" s="28" t="s">
        <v>36</v>
      </c>
      <c r="BA52" s="68"/>
      <c r="BB52" s="29" t="s">
        <v>37</v>
      </c>
      <c r="BC52" s="330">
        <f t="shared" si="50"/>
        <v>0</v>
      </c>
      <c r="BD52" s="331"/>
      <c r="BE52" s="331"/>
      <c r="BF52" s="330"/>
      <c r="BG52" s="27" t="s">
        <v>16</v>
      </c>
      <c r="BH52" s="332">
        <f t="shared" si="51"/>
        <v>0</v>
      </c>
      <c r="BI52" s="331"/>
      <c r="BJ52" s="331"/>
      <c r="BK52" s="330"/>
      <c r="BL52" s="30" t="s">
        <v>23</v>
      </c>
    </row>
    <row r="53" spans="1:64" ht="18" customHeight="1" x14ac:dyDescent="0.55000000000000004">
      <c r="A53" s="373">
        <v>50</v>
      </c>
      <c r="B53" s="374"/>
      <c r="C53" s="66"/>
      <c r="D53" s="67" t="str">
        <f t="shared" si="26"/>
        <v>日</v>
      </c>
      <c r="E53" s="68"/>
      <c r="F53" s="69" t="str">
        <f t="shared" si="27"/>
        <v>円</v>
      </c>
      <c r="G53" s="66"/>
      <c r="H53" s="67" t="str">
        <f t="shared" si="28"/>
        <v>日</v>
      </c>
      <c r="I53" s="68"/>
      <c r="J53" s="69" t="str">
        <f t="shared" si="29"/>
        <v>円</v>
      </c>
      <c r="K53" s="66"/>
      <c r="L53" s="67" t="str">
        <f t="shared" si="30"/>
        <v>日</v>
      </c>
      <c r="M53" s="68"/>
      <c r="N53" s="69" t="str">
        <f t="shared" si="31"/>
        <v>円</v>
      </c>
      <c r="O53" s="66"/>
      <c r="P53" s="67" t="str">
        <f t="shared" si="32"/>
        <v>日</v>
      </c>
      <c r="Q53" s="68"/>
      <c r="R53" s="69" t="str">
        <f t="shared" si="33"/>
        <v>円</v>
      </c>
      <c r="S53" s="66"/>
      <c r="T53" s="67" t="str">
        <f t="shared" si="34"/>
        <v>日</v>
      </c>
      <c r="U53" s="68"/>
      <c r="V53" s="69" t="str">
        <f t="shared" si="35"/>
        <v>円</v>
      </c>
      <c r="W53" s="66"/>
      <c r="X53" s="67" t="str">
        <f t="shared" si="36"/>
        <v>日</v>
      </c>
      <c r="Y53" s="68"/>
      <c r="Z53" s="69" t="str">
        <f t="shared" si="37"/>
        <v>円</v>
      </c>
      <c r="AA53" s="66"/>
      <c r="AB53" s="67" t="str">
        <f t="shared" si="38"/>
        <v>日</v>
      </c>
      <c r="AC53" s="68"/>
      <c r="AD53" s="69" t="str">
        <f t="shared" si="39"/>
        <v>円</v>
      </c>
      <c r="AE53" s="66"/>
      <c r="AF53" s="67" t="str">
        <f t="shared" si="40"/>
        <v>日</v>
      </c>
      <c r="AG53" s="68"/>
      <c r="AH53" s="69" t="str">
        <f t="shared" si="41"/>
        <v>円</v>
      </c>
      <c r="AI53" s="66"/>
      <c r="AJ53" s="67" t="str">
        <f t="shared" si="42"/>
        <v>日</v>
      </c>
      <c r="AK53" s="68"/>
      <c r="AL53" s="69" t="str">
        <f t="shared" si="43"/>
        <v>円</v>
      </c>
      <c r="AM53" s="66"/>
      <c r="AN53" s="67" t="str">
        <f t="shared" si="44"/>
        <v>日</v>
      </c>
      <c r="AO53" s="68"/>
      <c r="AP53" s="69" t="str">
        <f t="shared" si="45"/>
        <v>円</v>
      </c>
      <c r="AQ53" s="66"/>
      <c r="AR53" s="67" t="str">
        <f t="shared" si="46"/>
        <v>日</v>
      </c>
      <c r="AS53" s="68"/>
      <c r="AT53" s="69" t="str">
        <f t="shared" si="47"/>
        <v>円</v>
      </c>
      <c r="AU53" s="66"/>
      <c r="AV53" s="67" t="str">
        <f t="shared" si="48"/>
        <v>日</v>
      </c>
      <c r="AW53" s="68"/>
      <c r="AX53" s="78" t="str">
        <f t="shared" si="49"/>
        <v>円</v>
      </c>
      <c r="AY53" s="75"/>
      <c r="AZ53" s="28" t="s">
        <v>36</v>
      </c>
      <c r="BA53" s="68"/>
      <c r="BB53" s="29" t="s">
        <v>37</v>
      </c>
      <c r="BC53" s="330">
        <f t="shared" si="50"/>
        <v>0</v>
      </c>
      <c r="BD53" s="331"/>
      <c r="BE53" s="331"/>
      <c r="BF53" s="330"/>
      <c r="BG53" s="27" t="s">
        <v>16</v>
      </c>
      <c r="BH53" s="332">
        <f t="shared" si="51"/>
        <v>0</v>
      </c>
      <c r="BI53" s="331"/>
      <c r="BJ53" s="331"/>
      <c r="BK53" s="330"/>
      <c r="BL53" s="30" t="s">
        <v>23</v>
      </c>
    </row>
    <row r="54" spans="1:64" ht="18" customHeight="1" x14ac:dyDescent="0.55000000000000004">
      <c r="A54" s="373">
        <v>51</v>
      </c>
      <c r="B54" s="374"/>
      <c r="C54" s="66"/>
      <c r="D54" s="67" t="str">
        <f t="shared" si="26"/>
        <v>日</v>
      </c>
      <c r="E54" s="68"/>
      <c r="F54" s="69" t="str">
        <f t="shared" si="27"/>
        <v>円</v>
      </c>
      <c r="G54" s="66"/>
      <c r="H54" s="67" t="str">
        <f t="shared" si="28"/>
        <v>日</v>
      </c>
      <c r="I54" s="68"/>
      <c r="J54" s="69" t="str">
        <f t="shared" si="29"/>
        <v>円</v>
      </c>
      <c r="K54" s="66"/>
      <c r="L54" s="67" t="str">
        <f t="shared" si="30"/>
        <v>日</v>
      </c>
      <c r="M54" s="68"/>
      <c r="N54" s="69" t="str">
        <f t="shared" si="31"/>
        <v>円</v>
      </c>
      <c r="O54" s="66"/>
      <c r="P54" s="67" t="str">
        <f t="shared" si="32"/>
        <v>日</v>
      </c>
      <c r="Q54" s="68"/>
      <c r="R54" s="69" t="str">
        <f t="shared" si="33"/>
        <v>円</v>
      </c>
      <c r="S54" s="66"/>
      <c r="T54" s="67" t="str">
        <f t="shared" si="34"/>
        <v>日</v>
      </c>
      <c r="U54" s="68"/>
      <c r="V54" s="69" t="str">
        <f t="shared" si="35"/>
        <v>円</v>
      </c>
      <c r="W54" s="66"/>
      <c r="X54" s="67" t="str">
        <f t="shared" si="36"/>
        <v>日</v>
      </c>
      <c r="Y54" s="68"/>
      <c r="Z54" s="69" t="str">
        <f t="shared" si="37"/>
        <v>円</v>
      </c>
      <c r="AA54" s="66"/>
      <c r="AB54" s="67" t="str">
        <f t="shared" si="38"/>
        <v>日</v>
      </c>
      <c r="AC54" s="68"/>
      <c r="AD54" s="69" t="str">
        <f t="shared" si="39"/>
        <v>円</v>
      </c>
      <c r="AE54" s="66"/>
      <c r="AF54" s="67" t="str">
        <f t="shared" si="40"/>
        <v>日</v>
      </c>
      <c r="AG54" s="68"/>
      <c r="AH54" s="69" t="str">
        <f t="shared" si="41"/>
        <v>円</v>
      </c>
      <c r="AI54" s="66"/>
      <c r="AJ54" s="67" t="str">
        <f t="shared" si="42"/>
        <v>日</v>
      </c>
      <c r="AK54" s="68"/>
      <c r="AL54" s="69" t="str">
        <f t="shared" si="43"/>
        <v>円</v>
      </c>
      <c r="AM54" s="66"/>
      <c r="AN54" s="67" t="str">
        <f t="shared" si="44"/>
        <v>日</v>
      </c>
      <c r="AO54" s="68"/>
      <c r="AP54" s="69" t="str">
        <f t="shared" si="45"/>
        <v>円</v>
      </c>
      <c r="AQ54" s="66"/>
      <c r="AR54" s="67" t="str">
        <f t="shared" si="46"/>
        <v>日</v>
      </c>
      <c r="AS54" s="68"/>
      <c r="AT54" s="69" t="str">
        <f t="shared" si="47"/>
        <v>円</v>
      </c>
      <c r="AU54" s="66"/>
      <c r="AV54" s="67" t="str">
        <f t="shared" si="48"/>
        <v>日</v>
      </c>
      <c r="AW54" s="68"/>
      <c r="AX54" s="78" t="str">
        <f t="shared" si="49"/>
        <v>円</v>
      </c>
      <c r="AY54" s="75"/>
      <c r="AZ54" s="28" t="s">
        <v>36</v>
      </c>
      <c r="BA54" s="68"/>
      <c r="BB54" s="29" t="s">
        <v>37</v>
      </c>
      <c r="BC54" s="330">
        <f t="shared" si="50"/>
        <v>0</v>
      </c>
      <c r="BD54" s="331"/>
      <c r="BE54" s="331"/>
      <c r="BF54" s="330"/>
      <c r="BG54" s="27" t="s">
        <v>16</v>
      </c>
      <c r="BH54" s="332">
        <f t="shared" si="51"/>
        <v>0</v>
      </c>
      <c r="BI54" s="331"/>
      <c r="BJ54" s="331"/>
      <c r="BK54" s="330"/>
      <c r="BL54" s="30" t="s">
        <v>23</v>
      </c>
    </row>
    <row r="55" spans="1:64" ht="18" customHeight="1" x14ac:dyDescent="0.55000000000000004">
      <c r="A55" s="373">
        <v>52</v>
      </c>
      <c r="B55" s="374"/>
      <c r="C55" s="66"/>
      <c r="D55" s="67" t="str">
        <f t="shared" si="26"/>
        <v>日</v>
      </c>
      <c r="E55" s="68"/>
      <c r="F55" s="69" t="str">
        <f t="shared" si="27"/>
        <v>円</v>
      </c>
      <c r="G55" s="66"/>
      <c r="H55" s="67" t="str">
        <f t="shared" si="28"/>
        <v>日</v>
      </c>
      <c r="I55" s="68"/>
      <c r="J55" s="69" t="str">
        <f t="shared" si="29"/>
        <v>円</v>
      </c>
      <c r="K55" s="66"/>
      <c r="L55" s="67" t="str">
        <f t="shared" si="30"/>
        <v>日</v>
      </c>
      <c r="M55" s="68"/>
      <c r="N55" s="69" t="str">
        <f t="shared" si="31"/>
        <v>円</v>
      </c>
      <c r="O55" s="66"/>
      <c r="P55" s="67" t="str">
        <f t="shared" si="32"/>
        <v>日</v>
      </c>
      <c r="Q55" s="68"/>
      <c r="R55" s="69" t="str">
        <f t="shared" si="33"/>
        <v>円</v>
      </c>
      <c r="S55" s="66"/>
      <c r="T55" s="67" t="str">
        <f t="shared" si="34"/>
        <v>日</v>
      </c>
      <c r="U55" s="68"/>
      <c r="V55" s="69" t="str">
        <f t="shared" si="35"/>
        <v>円</v>
      </c>
      <c r="W55" s="66"/>
      <c r="X55" s="67" t="str">
        <f t="shared" si="36"/>
        <v>日</v>
      </c>
      <c r="Y55" s="68"/>
      <c r="Z55" s="69" t="str">
        <f t="shared" si="37"/>
        <v>円</v>
      </c>
      <c r="AA55" s="66"/>
      <c r="AB55" s="67" t="str">
        <f t="shared" si="38"/>
        <v>日</v>
      </c>
      <c r="AC55" s="68"/>
      <c r="AD55" s="69" t="str">
        <f t="shared" si="39"/>
        <v>円</v>
      </c>
      <c r="AE55" s="66"/>
      <c r="AF55" s="67" t="str">
        <f t="shared" si="40"/>
        <v>日</v>
      </c>
      <c r="AG55" s="68"/>
      <c r="AH55" s="69" t="str">
        <f t="shared" si="41"/>
        <v>円</v>
      </c>
      <c r="AI55" s="66"/>
      <c r="AJ55" s="67" t="str">
        <f t="shared" si="42"/>
        <v>日</v>
      </c>
      <c r="AK55" s="68"/>
      <c r="AL55" s="69" t="str">
        <f t="shared" si="43"/>
        <v>円</v>
      </c>
      <c r="AM55" s="66"/>
      <c r="AN55" s="67" t="str">
        <f t="shared" si="44"/>
        <v>日</v>
      </c>
      <c r="AO55" s="68"/>
      <c r="AP55" s="69" t="str">
        <f t="shared" si="45"/>
        <v>円</v>
      </c>
      <c r="AQ55" s="66"/>
      <c r="AR55" s="67" t="str">
        <f t="shared" si="46"/>
        <v>日</v>
      </c>
      <c r="AS55" s="68"/>
      <c r="AT55" s="69" t="str">
        <f t="shared" si="47"/>
        <v>円</v>
      </c>
      <c r="AU55" s="66"/>
      <c r="AV55" s="67" t="str">
        <f t="shared" si="48"/>
        <v>日</v>
      </c>
      <c r="AW55" s="68"/>
      <c r="AX55" s="78" t="str">
        <f t="shared" si="49"/>
        <v>円</v>
      </c>
      <c r="AY55" s="75"/>
      <c r="AZ55" s="28" t="s">
        <v>36</v>
      </c>
      <c r="BA55" s="68"/>
      <c r="BB55" s="29" t="s">
        <v>37</v>
      </c>
      <c r="BC55" s="330">
        <f t="shared" si="50"/>
        <v>0</v>
      </c>
      <c r="BD55" s="331"/>
      <c r="BE55" s="331"/>
      <c r="BF55" s="330"/>
      <c r="BG55" s="27" t="s">
        <v>16</v>
      </c>
      <c r="BH55" s="332">
        <f t="shared" si="51"/>
        <v>0</v>
      </c>
      <c r="BI55" s="331"/>
      <c r="BJ55" s="331"/>
      <c r="BK55" s="330"/>
      <c r="BL55" s="30" t="s">
        <v>23</v>
      </c>
    </row>
    <row r="56" spans="1:64" ht="18" customHeight="1" x14ac:dyDescent="0.55000000000000004">
      <c r="A56" s="373">
        <v>53</v>
      </c>
      <c r="B56" s="374"/>
      <c r="C56" s="66"/>
      <c r="D56" s="67" t="str">
        <f t="shared" si="26"/>
        <v>日</v>
      </c>
      <c r="E56" s="68"/>
      <c r="F56" s="69" t="str">
        <f t="shared" si="27"/>
        <v>円</v>
      </c>
      <c r="G56" s="66"/>
      <c r="H56" s="67" t="str">
        <f t="shared" si="28"/>
        <v>日</v>
      </c>
      <c r="I56" s="68"/>
      <c r="J56" s="69" t="str">
        <f t="shared" si="29"/>
        <v>円</v>
      </c>
      <c r="K56" s="66"/>
      <c r="L56" s="67" t="str">
        <f t="shared" si="30"/>
        <v>日</v>
      </c>
      <c r="M56" s="68"/>
      <c r="N56" s="69" t="str">
        <f t="shared" si="31"/>
        <v>円</v>
      </c>
      <c r="O56" s="66"/>
      <c r="P56" s="67" t="str">
        <f t="shared" si="32"/>
        <v>日</v>
      </c>
      <c r="Q56" s="68"/>
      <c r="R56" s="69" t="str">
        <f t="shared" si="33"/>
        <v>円</v>
      </c>
      <c r="S56" s="66"/>
      <c r="T56" s="67" t="str">
        <f t="shared" si="34"/>
        <v>日</v>
      </c>
      <c r="U56" s="68"/>
      <c r="V56" s="69" t="str">
        <f t="shared" si="35"/>
        <v>円</v>
      </c>
      <c r="W56" s="66"/>
      <c r="X56" s="67" t="str">
        <f t="shared" si="36"/>
        <v>日</v>
      </c>
      <c r="Y56" s="68"/>
      <c r="Z56" s="69" t="str">
        <f t="shared" si="37"/>
        <v>円</v>
      </c>
      <c r="AA56" s="66"/>
      <c r="AB56" s="67" t="str">
        <f t="shared" si="38"/>
        <v>日</v>
      </c>
      <c r="AC56" s="68"/>
      <c r="AD56" s="69" t="str">
        <f t="shared" si="39"/>
        <v>円</v>
      </c>
      <c r="AE56" s="66"/>
      <c r="AF56" s="67" t="str">
        <f t="shared" si="40"/>
        <v>日</v>
      </c>
      <c r="AG56" s="68"/>
      <c r="AH56" s="69" t="str">
        <f t="shared" si="41"/>
        <v>円</v>
      </c>
      <c r="AI56" s="66"/>
      <c r="AJ56" s="67" t="str">
        <f t="shared" si="42"/>
        <v>日</v>
      </c>
      <c r="AK56" s="68"/>
      <c r="AL56" s="69" t="str">
        <f t="shared" si="43"/>
        <v>円</v>
      </c>
      <c r="AM56" s="66"/>
      <c r="AN56" s="67" t="str">
        <f t="shared" si="44"/>
        <v>日</v>
      </c>
      <c r="AO56" s="68"/>
      <c r="AP56" s="69" t="str">
        <f t="shared" si="45"/>
        <v>円</v>
      </c>
      <c r="AQ56" s="66"/>
      <c r="AR56" s="67" t="str">
        <f t="shared" si="46"/>
        <v>日</v>
      </c>
      <c r="AS56" s="68"/>
      <c r="AT56" s="69" t="str">
        <f t="shared" si="47"/>
        <v>円</v>
      </c>
      <c r="AU56" s="66"/>
      <c r="AV56" s="67" t="str">
        <f t="shared" si="48"/>
        <v>日</v>
      </c>
      <c r="AW56" s="68"/>
      <c r="AX56" s="78" t="str">
        <f t="shared" si="49"/>
        <v>円</v>
      </c>
      <c r="AY56" s="75"/>
      <c r="AZ56" s="28" t="s">
        <v>36</v>
      </c>
      <c r="BA56" s="68"/>
      <c r="BB56" s="29" t="s">
        <v>37</v>
      </c>
      <c r="BC56" s="330">
        <f t="shared" si="50"/>
        <v>0</v>
      </c>
      <c r="BD56" s="331"/>
      <c r="BE56" s="331"/>
      <c r="BF56" s="330"/>
      <c r="BG56" s="27" t="s">
        <v>16</v>
      </c>
      <c r="BH56" s="332">
        <f t="shared" si="51"/>
        <v>0</v>
      </c>
      <c r="BI56" s="331"/>
      <c r="BJ56" s="331"/>
      <c r="BK56" s="330"/>
      <c r="BL56" s="30" t="s">
        <v>23</v>
      </c>
    </row>
    <row r="57" spans="1:64" ht="18" customHeight="1" x14ac:dyDescent="0.55000000000000004">
      <c r="A57" s="373">
        <v>54</v>
      </c>
      <c r="B57" s="374"/>
      <c r="C57" s="66"/>
      <c r="D57" s="67" t="str">
        <f t="shared" si="26"/>
        <v>日</v>
      </c>
      <c r="E57" s="68"/>
      <c r="F57" s="69" t="str">
        <f t="shared" si="27"/>
        <v>円</v>
      </c>
      <c r="G57" s="66"/>
      <c r="H57" s="67" t="str">
        <f t="shared" si="28"/>
        <v>日</v>
      </c>
      <c r="I57" s="68"/>
      <c r="J57" s="69" t="str">
        <f t="shared" si="29"/>
        <v>円</v>
      </c>
      <c r="K57" s="66"/>
      <c r="L57" s="67" t="str">
        <f t="shared" si="30"/>
        <v>日</v>
      </c>
      <c r="M57" s="68"/>
      <c r="N57" s="69" t="str">
        <f t="shared" si="31"/>
        <v>円</v>
      </c>
      <c r="O57" s="66"/>
      <c r="P57" s="67" t="str">
        <f t="shared" si="32"/>
        <v>日</v>
      </c>
      <c r="Q57" s="68"/>
      <c r="R57" s="69" t="str">
        <f t="shared" si="33"/>
        <v>円</v>
      </c>
      <c r="S57" s="66"/>
      <c r="T57" s="67" t="str">
        <f t="shared" si="34"/>
        <v>日</v>
      </c>
      <c r="U57" s="68"/>
      <c r="V57" s="69" t="str">
        <f t="shared" si="35"/>
        <v>円</v>
      </c>
      <c r="W57" s="66"/>
      <c r="X57" s="67" t="str">
        <f t="shared" si="36"/>
        <v>日</v>
      </c>
      <c r="Y57" s="68"/>
      <c r="Z57" s="69" t="str">
        <f t="shared" si="37"/>
        <v>円</v>
      </c>
      <c r="AA57" s="66"/>
      <c r="AB57" s="67" t="str">
        <f t="shared" si="38"/>
        <v>日</v>
      </c>
      <c r="AC57" s="68"/>
      <c r="AD57" s="69" t="str">
        <f t="shared" si="39"/>
        <v>円</v>
      </c>
      <c r="AE57" s="66"/>
      <c r="AF57" s="67" t="str">
        <f t="shared" si="40"/>
        <v>日</v>
      </c>
      <c r="AG57" s="68"/>
      <c r="AH57" s="69" t="str">
        <f t="shared" si="41"/>
        <v>円</v>
      </c>
      <c r="AI57" s="66"/>
      <c r="AJ57" s="67" t="str">
        <f t="shared" si="42"/>
        <v>日</v>
      </c>
      <c r="AK57" s="68"/>
      <c r="AL57" s="69" t="str">
        <f t="shared" si="43"/>
        <v>円</v>
      </c>
      <c r="AM57" s="66"/>
      <c r="AN57" s="67" t="str">
        <f t="shared" si="44"/>
        <v>日</v>
      </c>
      <c r="AO57" s="68"/>
      <c r="AP57" s="69" t="str">
        <f t="shared" si="45"/>
        <v>円</v>
      </c>
      <c r="AQ57" s="66"/>
      <c r="AR57" s="67" t="str">
        <f t="shared" si="46"/>
        <v>日</v>
      </c>
      <c r="AS57" s="68"/>
      <c r="AT57" s="69" t="str">
        <f t="shared" si="47"/>
        <v>円</v>
      </c>
      <c r="AU57" s="66"/>
      <c r="AV57" s="67" t="str">
        <f t="shared" si="48"/>
        <v>日</v>
      </c>
      <c r="AW57" s="68"/>
      <c r="AX57" s="78" t="str">
        <f t="shared" si="49"/>
        <v>円</v>
      </c>
      <c r="AY57" s="75"/>
      <c r="AZ57" s="28" t="s">
        <v>36</v>
      </c>
      <c r="BA57" s="68"/>
      <c r="BB57" s="29" t="s">
        <v>37</v>
      </c>
      <c r="BC57" s="330">
        <f t="shared" si="50"/>
        <v>0</v>
      </c>
      <c r="BD57" s="331"/>
      <c r="BE57" s="331"/>
      <c r="BF57" s="330"/>
      <c r="BG57" s="27" t="s">
        <v>16</v>
      </c>
      <c r="BH57" s="332">
        <f t="shared" si="51"/>
        <v>0</v>
      </c>
      <c r="BI57" s="331"/>
      <c r="BJ57" s="331"/>
      <c r="BK57" s="330"/>
      <c r="BL57" s="30" t="s">
        <v>23</v>
      </c>
    </row>
    <row r="58" spans="1:64" ht="18" customHeight="1" x14ac:dyDescent="0.55000000000000004">
      <c r="A58" s="373">
        <v>55</v>
      </c>
      <c r="B58" s="374"/>
      <c r="C58" s="66"/>
      <c r="D58" s="67" t="str">
        <f t="shared" si="26"/>
        <v>日</v>
      </c>
      <c r="E58" s="68"/>
      <c r="F58" s="69" t="str">
        <f t="shared" si="27"/>
        <v>円</v>
      </c>
      <c r="G58" s="66"/>
      <c r="H58" s="67" t="str">
        <f t="shared" si="28"/>
        <v>日</v>
      </c>
      <c r="I58" s="68"/>
      <c r="J58" s="69" t="str">
        <f t="shared" si="29"/>
        <v>円</v>
      </c>
      <c r="K58" s="66"/>
      <c r="L58" s="67" t="str">
        <f t="shared" si="30"/>
        <v>日</v>
      </c>
      <c r="M58" s="68"/>
      <c r="N58" s="69" t="str">
        <f t="shared" si="31"/>
        <v>円</v>
      </c>
      <c r="O58" s="66"/>
      <c r="P58" s="67" t="str">
        <f t="shared" si="32"/>
        <v>日</v>
      </c>
      <c r="Q58" s="68"/>
      <c r="R58" s="69" t="str">
        <f t="shared" si="33"/>
        <v>円</v>
      </c>
      <c r="S58" s="66"/>
      <c r="T58" s="67" t="str">
        <f t="shared" si="34"/>
        <v>日</v>
      </c>
      <c r="U58" s="68"/>
      <c r="V58" s="69" t="str">
        <f t="shared" si="35"/>
        <v>円</v>
      </c>
      <c r="W58" s="66"/>
      <c r="X58" s="67" t="str">
        <f t="shared" si="36"/>
        <v>日</v>
      </c>
      <c r="Y58" s="68"/>
      <c r="Z58" s="69" t="str">
        <f t="shared" si="37"/>
        <v>円</v>
      </c>
      <c r="AA58" s="66"/>
      <c r="AB58" s="67" t="str">
        <f t="shared" si="38"/>
        <v>日</v>
      </c>
      <c r="AC58" s="68"/>
      <c r="AD58" s="69" t="str">
        <f t="shared" si="39"/>
        <v>円</v>
      </c>
      <c r="AE58" s="66"/>
      <c r="AF58" s="67" t="str">
        <f t="shared" si="40"/>
        <v>日</v>
      </c>
      <c r="AG58" s="68"/>
      <c r="AH58" s="69" t="str">
        <f t="shared" si="41"/>
        <v>円</v>
      </c>
      <c r="AI58" s="66"/>
      <c r="AJ58" s="67" t="str">
        <f t="shared" si="42"/>
        <v>日</v>
      </c>
      <c r="AK58" s="68"/>
      <c r="AL58" s="69" t="str">
        <f t="shared" si="43"/>
        <v>円</v>
      </c>
      <c r="AM58" s="66"/>
      <c r="AN58" s="67" t="str">
        <f t="shared" si="44"/>
        <v>日</v>
      </c>
      <c r="AO58" s="68"/>
      <c r="AP58" s="69" t="str">
        <f t="shared" si="45"/>
        <v>円</v>
      </c>
      <c r="AQ58" s="66"/>
      <c r="AR58" s="67" t="str">
        <f t="shared" si="46"/>
        <v>日</v>
      </c>
      <c r="AS58" s="68"/>
      <c r="AT58" s="69" t="str">
        <f t="shared" si="47"/>
        <v>円</v>
      </c>
      <c r="AU58" s="66"/>
      <c r="AV58" s="67" t="str">
        <f t="shared" si="48"/>
        <v>日</v>
      </c>
      <c r="AW58" s="68"/>
      <c r="AX58" s="78" t="str">
        <f t="shared" si="49"/>
        <v>円</v>
      </c>
      <c r="AY58" s="75"/>
      <c r="AZ58" s="28" t="s">
        <v>36</v>
      </c>
      <c r="BA58" s="68"/>
      <c r="BB58" s="29" t="s">
        <v>37</v>
      </c>
      <c r="BC58" s="330">
        <f t="shared" si="50"/>
        <v>0</v>
      </c>
      <c r="BD58" s="331"/>
      <c r="BE58" s="331"/>
      <c r="BF58" s="330"/>
      <c r="BG58" s="27" t="s">
        <v>16</v>
      </c>
      <c r="BH58" s="332">
        <f t="shared" si="51"/>
        <v>0</v>
      </c>
      <c r="BI58" s="331"/>
      <c r="BJ58" s="331"/>
      <c r="BK58" s="330"/>
      <c r="BL58" s="30" t="s">
        <v>23</v>
      </c>
    </row>
    <row r="59" spans="1:64" ht="18" customHeight="1" x14ac:dyDescent="0.55000000000000004">
      <c r="A59" s="373">
        <v>56</v>
      </c>
      <c r="B59" s="374"/>
      <c r="C59" s="66"/>
      <c r="D59" s="67" t="str">
        <f t="shared" si="26"/>
        <v>日</v>
      </c>
      <c r="E59" s="68"/>
      <c r="F59" s="69" t="str">
        <f t="shared" si="27"/>
        <v>円</v>
      </c>
      <c r="G59" s="66"/>
      <c r="H59" s="67" t="str">
        <f t="shared" si="28"/>
        <v>日</v>
      </c>
      <c r="I59" s="68"/>
      <c r="J59" s="69" t="str">
        <f t="shared" si="29"/>
        <v>円</v>
      </c>
      <c r="K59" s="66"/>
      <c r="L59" s="67" t="str">
        <f t="shared" si="30"/>
        <v>日</v>
      </c>
      <c r="M59" s="68"/>
      <c r="N59" s="69" t="str">
        <f t="shared" si="31"/>
        <v>円</v>
      </c>
      <c r="O59" s="66"/>
      <c r="P59" s="67" t="str">
        <f t="shared" si="32"/>
        <v>日</v>
      </c>
      <c r="Q59" s="68"/>
      <c r="R59" s="69" t="str">
        <f t="shared" si="33"/>
        <v>円</v>
      </c>
      <c r="S59" s="66"/>
      <c r="T59" s="67" t="str">
        <f t="shared" si="34"/>
        <v>日</v>
      </c>
      <c r="U59" s="68"/>
      <c r="V59" s="69" t="str">
        <f t="shared" si="35"/>
        <v>円</v>
      </c>
      <c r="W59" s="66"/>
      <c r="X59" s="67" t="str">
        <f t="shared" si="36"/>
        <v>日</v>
      </c>
      <c r="Y59" s="68"/>
      <c r="Z59" s="69" t="str">
        <f t="shared" si="37"/>
        <v>円</v>
      </c>
      <c r="AA59" s="66"/>
      <c r="AB59" s="67" t="str">
        <f t="shared" si="38"/>
        <v>日</v>
      </c>
      <c r="AC59" s="68"/>
      <c r="AD59" s="69" t="str">
        <f t="shared" si="39"/>
        <v>円</v>
      </c>
      <c r="AE59" s="66"/>
      <c r="AF59" s="67" t="str">
        <f t="shared" si="40"/>
        <v>日</v>
      </c>
      <c r="AG59" s="68"/>
      <c r="AH59" s="69" t="str">
        <f t="shared" si="41"/>
        <v>円</v>
      </c>
      <c r="AI59" s="66"/>
      <c r="AJ59" s="67" t="str">
        <f t="shared" si="42"/>
        <v>日</v>
      </c>
      <c r="AK59" s="68"/>
      <c r="AL59" s="69" t="str">
        <f t="shared" si="43"/>
        <v>円</v>
      </c>
      <c r="AM59" s="66"/>
      <c r="AN59" s="67" t="str">
        <f t="shared" si="44"/>
        <v>日</v>
      </c>
      <c r="AO59" s="68"/>
      <c r="AP59" s="69" t="str">
        <f t="shared" si="45"/>
        <v>円</v>
      </c>
      <c r="AQ59" s="66"/>
      <c r="AR59" s="67" t="str">
        <f t="shared" si="46"/>
        <v>日</v>
      </c>
      <c r="AS59" s="68"/>
      <c r="AT59" s="69" t="str">
        <f t="shared" si="47"/>
        <v>円</v>
      </c>
      <c r="AU59" s="66"/>
      <c r="AV59" s="67" t="str">
        <f t="shared" si="48"/>
        <v>日</v>
      </c>
      <c r="AW59" s="68"/>
      <c r="AX59" s="78" t="str">
        <f t="shared" si="49"/>
        <v>円</v>
      </c>
      <c r="AY59" s="75"/>
      <c r="AZ59" s="28" t="s">
        <v>36</v>
      </c>
      <c r="BA59" s="68"/>
      <c r="BB59" s="29" t="s">
        <v>37</v>
      </c>
      <c r="BC59" s="330">
        <f t="shared" si="50"/>
        <v>0</v>
      </c>
      <c r="BD59" s="331"/>
      <c r="BE59" s="331"/>
      <c r="BF59" s="330"/>
      <c r="BG59" s="27" t="s">
        <v>16</v>
      </c>
      <c r="BH59" s="332">
        <f t="shared" si="51"/>
        <v>0</v>
      </c>
      <c r="BI59" s="331"/>
      <c r="BJ59" s="331"/>
      <c r="BK59" s="330"/>
      <c r="BL59" s="30" t="s">
        <v>23</v>
      </c>
    </row>
    <row r="60" spans="1:64" ht="18" customHeight="1" x14ac:dyDescent="0.55000000000000004">
      <c r="A60" s="373">
        <v>57</v>
      </c>
      <c r="B60" s="374"/>
      <c r="C60" s="66"/>
      <c r="D60" s="67" t="str">
        <f t="shared" si="26"/>
        <v>日</v>
      </c>
      <c r="E60" s="68"/>
      <c r="F60" s="69" t="str">
        <f t="shared" si="27"/>
        <v>円</v>
      </c>
      <c r="G60" s="66"/>
      <c r="H60" s="67" t="str">
        <f t="shared" si="28"/>
        <v>日</v>
      </c>
      <c r="I60" s="68"/>
      <c r="J60" s="69" t="str">
        <f t="shared" si="29"/>
        <v>円</v>
      </c>
      <c r="K60" s="66"/>
      <c r="L60" s="67" t="str">
        <f t="shared" si="30"/>
        <v>日</v>
      </c>
      <c r="M60" s="68"/>
      <c r="N60" s="69" t="str">
        <f t="shared" si="31"/>
        <v>円</v>
      </c>
      <c r="O60" s="66"/>
      <c r="P60" s="67" t="str">
        <f t="shared" si="32"/>
        <v>日</v>
      </c>
      <c r="Q60" s="68"/>
      <c r="R60" s="69" t="str">
        <f t="shared" si="33"/>
        <v>円</v>
      </c>
      <c r="S60" s="66"/>
      <c r="T60" s="67" t="str">
        <f t="shared" si="34"/>
        <v>日</v>
      </c>
      <c r="U60" s="68"/>
      <c r="V60" s="69" t="str">
        <f t="shared" si="35"/>
        <v>円</v>
      </c>
      <c r="W60" s="66"/>
      <c r="X60" s="67" t="str">
        <f t="shared" si="36"/>
        <v>日</v>
      </c>
      <c r="Y60" s="68"/>
      <c r="Z60" s="69" t="str">
        <f t="shared" si="37"/>
        <v>円</v>
      </c>
      <c r="AA60" s="66"/>
      <c r="AB60" s="67" t="str">
        <f t="shared" si="38"/>
        <v>日</v>
      </c>
      <c r="AC60" s="68"/>
      <c r="AD60" s="69" t="str">
        <f t="shared" si="39"/>
        <v>円</v>
      </c>
      <c r="AE60" s="66"/>
      <c r="AF60" s="67" t="str">
        <f t="shared" si="40"/>
        <v>日</v>
      </c>
      <c r="AG60" s="68"/>
      <c r="AH60" s="69" t="str">
        <f t="shared" si="41"/>
        <v>円</v>
      </c>
      <c r="AI60" s="66"/>
      <c r="AJ60" s="67" t="str">
        <f t="shared" si="42"/>
        <v>日</v>
      </c>
      <c r="AK60" s="68"/>
      <c r="AL60" s="69" t="str">
        <f t="shared" si="43"/>
        <v>円</v>
      </c>
      <c r="AM60" s="66"/>
      <c r="AN60" s="67" t="str">
        <f t="shared" si="44"/>
        <v>日</v>
      </c>
      <c r="AO60" s="68"/>
      <c r="AP60" s="69" t="str">
        <f t="shared" si="45"/>
        <v>円</v>
      </c>
      <c r="AQ60" s="66"/>
      <c r="AR60" s="67" t="str">
        <f t="shared" si="46"/>
        <v>日</v>
      </c>
      <c r="AS60" s="68"/>
      <c r="AT60" s="69" t="str">
        <f t="shared" si="47"/>
        <v>円</v>
      </c>
      <c r="AU60" s="66"/>
      <c r="AV60" s="67" t="str">
        <f t="shared" si="48"/>
        <v>日</v>
      </c>
      <c r="AW60" s="68"/>
      <c r="AX60" s="78" t="str">
        <f t="shared" si="49"/>
        <v>円</v>
      </c>
      <c r="AY60" s="75"/>
      <c r="AZ60" s="28" t="s">
        <v>36</v>
      </c>
      <c r="BA60" s="68"/>
      <c r="BB60" s="29" t="s">
        <v>37</v>
      </c>
      <c r="BC60" s="330">
        <f t="shared" si="50"/>
        <v>0</v>
      </c>
      <c r="BD60" s="331"/>
      <c r="BE60" s="331"/>
      <c r="BF60" s="330"/>
      <c r="BG60" s="27" t="s">
        <v>16</v>
      </c>
      <c r="BH60" s="332">
        <f t="shared" si="51"/>
        <v>0</v>
      </c>
      <c r="BI60" s="331"/>
      <c r="BJ60" s="331"/>
      <c r="BK60" s="330"/>
      <c r="BL60" s="30" t="s">
        <v>23</v>
      </c>
    </row>
    <row r="61" spans="1:64" ht="18" customHeight="1" x14ac:dyDescent="0.55000000000000004">
      <c r="A61" s="373">
        <v>58</v>
      </c>
      <c r="B61" s="374"/>
      <c r="C61" s="66"/>
      <c r="D61" s="67" t="str">
        <f t="shared" si="26"/>
        <v>日</v>
      </c>
      <c r="E61" s="68"/>
      <c r="F61" s="69" t="str">
        <f t="shared" si="27"/>
        <v>円</v>
      </c>
      <c r="G61" s="66"/>
      <c r="H61" s="67" t="str">
        <f t="shared" si="28"/>
        <v>日</v>
      </c>
      <c r="I61" s="68"/>
      <c r="J61" s="69" t="str">
        <f t="shared" si="29"/>
        <v>円</v>
      </c>
      <c r="K61" s="66"/>
      <c r="L61" s="67" t="str">
        <f t="shared" si="30"/>
        <v>日</v>
      </c>
      <c r="M61" s="68"/>
      <c r="N61" s="69" t="str">
        <f t="shared" si="31"/>
        <v>円</v>
      </c>
      <c r="O61" s="66"/>
      <c r="P61" s="67" t="str">
        <f t="shared" si="32"/>
        <v>日</v>
      </c>
      <c r="Q61" s="68"/>
      <c r="R61" s="69" t="str">
        <f t="shared" si="33"/>
        <v>円</v>
      </c>
      <c r="S61" s="66"/>
      <c r="T61" s="67" t="str">
        <f t="shared" si="34"/>
        <v>日</v>
      </c>
      <c r="U61" s="68"/>
      <c r="V61" s="69" t="str">
        <f t="shared" si="35"/>
        <v>円</v>
      </c>
      <c r="W61" s="66"/>
      <c r="X61" s="67" t="str">
        <f t="shared" si="36"/>
        <v>日</v>
      </c>
      <c r="Y61" s="68"/>
      <c r="Z61" s="69" t="str">
        <f t="shared" si="37"/>
        <v>円</v>
      </c>
      <c r="AA61" s="66"/>
      <c r="AB61" s="67" t="str">
        <f t="shared" si="38"/>
        <v>日</v>
      </c>
      <c r="AC61" s="68"/>
      <c r="AD61" s="69" t="str">
        <f t="shared" si="39"/>
        <v>円</v>
      </c>
      <c r="AE61" s="66"/>
      <c r="AF61" s="67" t="str">
        <f t="shared" si="40"/>
        <v>日</v>
      </c>
      <c r="AG61" s="68"/>
      <c r="AH61" s="69" t="str">
        <f t="shared" si="41"/>
        <v>円</v>
      </c>
      <c r="AI61" s="66"/>
      <c r="AJ61" s="67" t="str">
        <f t="shared" si="42"/>
        <v>日</v>
      </c>
      <c r="AK61" s="68"/>
      <c r="AL61" s="69" t="str">
        <f t="shared" si="43"/>
        <v>円</v>
      </c>
      <c r="AM61" s="66"/>
      <c r="AN61" s="67" t="str">
        <f t="shared" si="44"/>
        <v>日</v>
      </c>
      <c r="AO61" s="68"/>
      <c r="AP61" s="69" t="str">
        <f t="shared" si="45"/>
        <v>円</v>
      </c>
      <c r="AQ61" s="66"/>
      <c r="AR61" s="67" t="str">
        <f t="shared" si="46"/>
        <v>日</v>
      </c>
      <c r="AS61" s="68"/>
      <c r="AT61" s="69" t="str">
        <f t="shared" si="47"/>
        <v>円</v>
      </c>
      <c r="AU61" s="66"/>
      <c r="AV61" s="67" t="str">
        <f t="shared" si="48"/>
        <v>日</v>
      </c>
      <c r="AW61" s="68"/>
      <c r="AX61" s="78" t="str">
        <f t="shared" si="49"/>
        <v>円</v>
      </c>
      <c r="AY61" s="75"/>
      <c r="AZ61" s="28" t="s">
        <v>36</v>
      </c>
      <c r="BA61" s="68"/>
      <c r="BB61" s="29" t="s">
        <v>37</v>
      </c>
      <c r="BC61" s="330">
        <f t="shared" si="50"/>
        <v>0</v>
      </c>
      <c r="BD61" s="331"/>
      <c r="BE61" s="331"/>
      <c r="BF61" s="330"/>
      <c r="BG61" s="27" t="s">
        <v>16</v>
      </c>
      <c r="BH61" s="332">
        <f t="shared" si="51"/>
        <v>0</v>
      </c>
      <c r="BI61" s="331"/>
      <c r="BJ61" s="331"/>
      <c r="BK61" s="330"/>
      <c r="BL61" s="30" t="s">
        <v>23</v>
      </c>
    </row>
    <row r="62" spans="1:64" ht="18" customHeight="1" x14ac:dyDescent="0.55000000000000004">
      <c r="A62" s="373">
        <v>59</v>
      </c>
      <c r="B62" s="374"/>
      <c r="C62" s="66"/>
      <c r="D62" s="67" t="str">
        <f t="shared" si="26"/>
        <v>日</v>
      </c>
      <c r="E62" s="68"/>
      <c r="F62" s="69" t="str">
        <f t="shared" si="27"/>
        <v>円</v>
      </c>
      <c r="G62" s="66"/>
      <c r="H62" s="67" t="str">
        <f t="shared" si="28"/>
        <v>日</v>
      </c>
      <c r="I62" s="68"/>
      <c r="J62" s="69" t="str">
        <f t="shared" si="29"/>
        <v>円</v>
      </c>
      <c r="K62" s="66"/>
      <c r="L62" s="67" t="str">
        <f t="shared" si="30"/>
        <v>日</v>
      </c>
      <c r="M62" s="68"/>
      <c r="N62" s="69" t="str">
        <f t="shared" si="31"/>
        <v>円</v>
      </c>
      <c r="O62" s="66"/>
      <c r="P62" s="67" t="str">
        <f t="shared" si="32"/>
        <v>日</v>
      </c>
      <c r="Q62" s="68"/>
      <c r="R62" s="69" t="str">
        <f t="shared" si="33"/>
        <v>円</v>
      </c>
      <c r="S62" s="66"/>
      <c r="T62" s="67" t="str">
        <f t="shared" si="34"/>
        <v>日</v>
      </c>
      <c r="U62" s="68"/>
      <c r="V62" s="69" t="str">
        <f t="shared" si="35"/>
        <v>円</v>
      </c>
      <c r="W62" s="66"/>
      <c r="X62" s="67" t="str">
        <f t="shared" si="36"/>
        <v>日</v>
      </c>
      <c r="Y62" s="68"/>
      <c r="Z62" s="69" t="str">
        <f t="shared" si="37"/>
        <v>円</v>
      </c>
      <c r="AA62" s="66"/>
      <c r="AB62" s="67" t="str">
        <f t="shared" si="38"/>
        <v>日</v>
      </c>
      <c r="AC62" s="68"/>
      <c r="AD62" s="69" t="str">
        <f t="shared" si="39"/>
        <v>円</v>
      </c>
      <c r="AE62" s="66"/>
      <c r="AF62" s="67" t="str">
        <f t="shared" si="40"/>
        <v>日</v>
      </c>
      <c r="AG62" s="68"/>
      <c r="AH62" s="69" t="str">
        <f t="shared" si="41"/>
        <v>円</v>
      </c>
      <c r="AI62" s="66"/>
      <c r="AJ62" s="67" t="str">
        <f t="shared" si="42"/>
        <v>日</v>
      </c>
      <c r="AK62" s="68"/>
      <c r="AL62" s="69" t="str">
        <f t="shared" si="43"/>
        <v>円</v>
      </c>
      <c r="AM62" s="66"/>
      <c r="AN62" s="67" t="str">
        <f t="shared" si="44"/>
        <v>日</v>
      </c>
      <c r="AO62" s="68"/>
      <c r="AP62" s="69" t="str">
        <f t="shared" si="45"/>
        <v>円</v>
      </c>
      <c r="AQ62" s="66"/>
      <c r="AR62" s="67" t="str">
        <f t="shared" si="46"/>
        <v>日</v>
      </c>
      <c r="AS62" s="68"/>
      <c r="AT62" s="69" t="str">
        <f t="shared" si="47"/>
        <v>円</v>
      </c>
      <c r="AU62" s="66"/>
      <c r="AV62" s="67" t="str">
        <f t="shared" si="48"/>
        <v>日</v>
      </c>
      <c r="AW62" s="68"/>
      <c r="AX62" s="78" t="str">
        <f t="shared" si="49"/>
        <v>円</v>
      </c>
      <c r="AY62" s="75"/>
      <c r="AZ62" s="28" t="s">
        <v>36</v>
      </c>
      <c r="BA62" s="68"/>
      <c r="BB62" s="29" t="s">
        <v>37</v>
      </c>
      <c r="BC62" s="330">
        <f t="shared" si="50"/>
        <v>0</v>
      </c>
      <c r="BD62" s="331"/>
      <c r="BE62" s="331"/>
      <c r="BF62" s="330"/>
      <c r="BG62" s="27" t="s">
        <v>16</v>
      </c>
      <c r="BH62" s="332">
        <f t="shared" si="51"/>
        <v>0</v>
      </c>
      <c r="BI62" s="331"/>
      <c r="BJ62" s="331"/>
      <c r="BK62" s="330"/>
      <c r="BL62" s="30" t="s">
        <v>23</v>
      </c>
    </row>
    <row r="63" spans="1:64" ht="18" customHeight="1" x14ac:dyDescent="0.55000000000000004">
      <c r="A63" s="373">
        <v>60</v>
      </c>
      <c r="B63" s="374"/>
      <c r="C63" s="66"/>
      <c r="D63" s="67" t="str">
        <f t="shared" si="26"/>
        <v>日</v>
      </c>
      <c r="E63" s="68"/>
      <c r="F63" s="69" t="str">
        <f t="shared" si="27"/>
        <v>円</v>
      </c>
      <c r="G63" s="66"/>
      <c r="H63" s="67" t="str">
        <f t="shared" si="28"/>
        <v>日</v>
      </c>
      <c r="I63" s="68"/>
      <c r="J63" s="69" t="str">
        <f t="shared" si="29"/>
        <v>円</v>
      </c>
      <c r="K63" s="66"/>
      <c r="L63" s="67" t="str">
        <f t="shared" si="30"/>
        <v>日</v>
      </c>
      <c r="M63" s="68"/>
      <c r="N63" s="69" t="str">
        <f t="shared" si="31"/>
        <v>円</v>
      </c>
      <c r="O63" s="66"/>
      <c r="P63" s="67" t="str">
        <f t="shared" si="32"/>
        <v>日</v>
      </c>
      <c r="Q63" s="68"/>
      <c r="R63" s="69" t="str">
        <f t="shared" si="33"/>
        <v>円</v>
      </c>
      <c r="S63" s="66"/>
      <c r="T63" s="67" t="str">
        <f t="shared" si="34"/>
        <v>日</v>
      </c>
      <c r="U63" s="68"/>
      <c r="V63" s="69" t="str">
        <f t="shared" si="35"/>
        <v>円</v>
      </c>
      <c r="W63" s="66"/>
      <c r="X63" s="67" t="str">
        <f t="shared" si="36"/>
        <v>日</v>
      </c>
      <c r="Y63" s="68"/>
      <c r="Z63" s="69" t="str">
        <f t="shared" si="37"/>
        <v>円</v>
      </c>
      <c r="AA63" s="66"/>
      <c r="AB63" s="67" t="str">
        <f t="shared" si="38"/>
        <v>日</v>
      </c>
      <c r="AC63" s="68"/>
      <c r="AD63" s="69" t="str">
        <f t="shared" si="39"/>
        <v>円</v>
      </c>
      <c r="AE63" s="66"/>
      <c r="AF63" s="67" t="str">
        <f t="shared" si="40"/>
        <v>日</v>
      </c>
      <c r="AG63" s="68"/>
      <c r="AH63" s="69" t="str">
        <f t="shared" si="41"/>
        <v>円</v>
      </c>
      <c r="AI63" s="66"/>
      <c r="AJ63" s="67" t="str">
        <f t="shared" si="42"/>
        <v>日</v>
      </c>
      <c r="AK63" s="68"/>
      <c r="AL63" s="69" t="str">
        <f t="shared" si="43"/>
        <v>円</v>
      </c>
      <c r="AM63" s="66"/>
      <c r="AN63" s="67" t="str">
        <f t="shared" si="44"/>
        <v>日</v>
      </c>
      <c r="AO63" s="68"/>
      <c r="AP63" s="69" t="str">
        <f t="shared" si="45"/>
        <v>円</v>
      </c>
      <c r="AQ63" s="66"/>
      <c r="AR63" s="67" t="str">
        <f t="shared" si="46"/>
        <v>日</v>
      </c>
      <c r="AS63" s="68"/>
      <c r="AT63" s="69" t="str">
        <f t="shared" si="47"/>
        <v>円</v>
      </c>
      <c r="AU63" s="66"/>
      <c r="AV63" s="67" t="str">
        <f t="shared" si="48"/>
        <v>日</v>
      </c>
      <c r="AW63" s="68"/>
      <c r="AX63" s="78" t="str">
        <f t="shared" si="49"/>
        <v>円</v>
      </c>
      <c r="AY63" s="75"/>
      <c r="AZ63" s="28" t="s">
        <v>36</v>
      </c>
      <c r="BA63" s="68"/>
      <c r="BB63" s="29" t="s">
        <v>37</v>
      </c>
      <c r="BC63" s="330">
        <f t="shared" si="50"/>
        <v>0</v>
      </c>
      <c r="BD63" s="331"/>
      <c r="BE63" s="331"/>
      <c r="BF63" s="330"/>
      <c r="BG63" s="27" t="s">
        <v>16</v>
      </c>
      <c r="BH63" s="332">
        <f t="shared" si="51"/>
        <v>0</v>
      </c>
      <c r="BI63" s="331"/>
      <c r="BJ63" s="331"/>
      <c r="BK63" s="330"/>
      <c r="BL63" s="30" t="s">
        <v>23</v>
      </c>
    </row>
    <row r="64" spans="1:64" ht="18" customHeight="1" x14ac:dyDescent="0.55000000000000004">
      <c r="A64" s="373">
        <v>61</v>
      </c>
      <c r="B64" s="374"/>
      <c r="C64" s="66"/>
      <c r="D64" s="67" t="str">
        <f t="shared" si="26"/>
        <v>日</v>
      </c>
      <c r="E64" s="68"/>
      <c r="F64" s="69" t="str">
        <f t="shared" si="27"/>
        <v>円</v>
      </c>
      <c r="G64" s="66"/>
      <c r="H64" s="67" t="str">
        <f t="shared" si="28"/>
        <v>日</v>
      </c>
      <c r="I64" s="68"/>
      <c r="J64" s="69" t="str">
        <f t="shared" si="29"/>
        <v>円</v>
      </c>
      <c r="K64" s="66"/>
      <c r="L64" s="67" t="str">
        <f t="shared" si="30"/>
        <v>日</v>
      </c>
      <c r="M64" s="68"/>
      <c r="N64" s="69" t="str">
        <f t="shared" si="31"/>
        <v>円</v>
      </c>
      <c r="O64" s="66"/>
      <c r="P64" s="67" t="str">
        <f t="shared" si="32"/>
        <v>日</v>
      </c>
      <c r="Q64" s="68"/>
      <c r="R64" s="69" t="str">
        <f t="shared" si="33"/>
        <v>円</v>
      </c>
      <c r="S64" s="66"/>
      <c r="T64" s="67" t="str">
        <f t="shared" si="34"/>
        <v>日</v>
      </c>
      <c r="U64" s="68"/>
      <c r="V64" s="69" t="str">
        <f t="shared" si="35"/>
        <v>円</v>
      </c>
      <c r="W64" s="66"/>
      <c r="X64" s="67" t="str">
        <f t="shared" si="36"/>
        <v>日</v>
      </c>
      <c r="Y64" s="68"/>
      <c r="Z64" s="69" t="str">
        <f t="shared" si="37"/>
        <v>円</v>
      </c>
      <c r="AA64" s="66"/>
      <c r="AB64" s="67" t="str">
        <f t="shared" si="38"/>
        <v>日</v>
      </c>
      <c r="AC64" s="68"/>
      <c r="AD64" s="69" t="str">
        <f t="shared" si="39"/>
        <v>円</v>
      </c>
      <c r="AE64" s="66"/>
      <c r="AF64" s="67" t="str">
        <f t="shared" si="40"/>
        <v>日</v>
      </c>
      <c r="AG64" s="68"/>
      <c r="AH64" s="69" t="str">
        <f t="shared" si="41"/>
        <v>円</v>
      </c>
      <c r="AI64" s="66"/>
      <c r="AJ64" s="67" t="str">
        <f t="shared" si="42"/>
        <v>日</v>
      </c>
      <c r="AK64" s="68"/>
      <c r="AL64" s="69" t="str">
        <f t="shared" si="43"/>
        <v>円</v>
      </c>
      <c r="AM64" s="66"/>
      <c r="AN64" s="67" t="str">
        <f t="shared" si="44"/>
        <v>日</v>
      </c>
      <c r="AO64" s="68"/>
      <c r="AP64" s="69" t="str">
        <f t="shared" si="45"/>
        <v>円</v>
      </c>
      <c r="AQ64" s="66"/>
      <c r="AR64" s="67" t="str">
        <f t="shared" si="46"/>
        <v>日</v>
      </c>
      <c r="AS64" s="68"/>
      <c r="AT64" s="69" t="str">
        <f t="shared" si="47"/>
        <v>円</v>
      </c>
      <c r="AU64" s="66"/>
      <c r="AV64" s="67" t="str">
        <f t="shared" si="48"/>
        <v>日</v>
      </c>
      <c r="AW64" s="68"/>
      <c r="AX64" s="78" t="str">
        <f t="shared" si="49"/>
        <v>円</v>
      </c>
      <c r="AY64" s="75"/>
      <c r="AZ64" s="28" t="s">
        <v>36</v>
      </c>
      <c r="BA64" s="68"/>
      <c r="BB64" s="29" t="s">
        <v>37</v>
      </c>
      <c r="BC64" s="330">
        <f t="shared" si="50"/>
        <v>0</v>
      </c>
      <c r="BD64" s="331"/>
      <c r="BE64" s="331"/>
      <c r="BF64" s="330"/>
      <c r="BG64" s="27" t="s">
        <v>16</v>
      </c>
      <c r="BH64" s="332">
        <f t="shared" si="51"/>
        <v>0</v>
      </c>
      <c r="BI64" s="331"/>
      <c r="BJ64" s="331"/>
      <c r="BK64" s="330"/>
      <c r="BL64" s="30" t="s">
        <v>23</v>
      </c>
    </row>
    <row r="65" spans="1:64" ht="18" customHeight="1" x14ac:dyDescent="0.55000000000000004">
      <c r="A65" s="373">
        <v>62</v>
      </c>
      <c r="B65" s="374"/>
      <c r="C65" s="66"/>
      <c r="D65" s="67" t="str">
        <f t="shared" si="26"/>
        <v>日</v>
      </c>
      <c r="E65" s="68"/>
      <c r="F65" s="69" t="str">
        <f t="shared" si="27"/>
        <v>円</v>
      </c>
      <c r="G65" s="66"/>
      <c r="H65" s="67" t="str">
        <f t="shared" si="28"/>
        <v>日</v>
      </c>
      <c r="I65" s="68"/>
      <c r="J65" s="69" t="str">
        <f t="shared" si="29"/>
        <v>円</v>
      </c>
      <c r="K65" s="66"/>
      <c r="L65" s="67" t="str">
        <f t="shared" si="30"/>
        <v>日</v>
      </c>
      <c r="M65" s="68"/>
      <c r="N65" s="69" t="str">
        <f t="shared" si="31"/>
        <v>円</v>
      </c>
      <c r="O65" s="66"/>
      <c r="P65" s="67" t="str">
        <f t="shared" si="32"/>
        <v>日</v>
      </c>
      <c r="Q65" s="68"/>
      <c r="R65" s="69" t="str">
        <f t="shared" si="33"/>
        <v>円</v>
      </c>
      <c r="S65" s="66"/>
      <c r="T65" s="67" t="str">
        <f t="shared" si="34"/>
        <v>日</v>
      </c>
      <c r="U65" s="68"/>
      <c r="V65" s="69" t="str">
        <f t="shared" si="35"/>
        <v>円</v>
      </c>
      <c r="W65" s="66"/>
      <c r="X65" s="67" t="str">
        <f t="shared" si="36"/>
        <v>日</v>
      </c>
      <c r="Y65" s="68"/>
      <c r="Z65" s="69" t="str">
        <f t="shared" si="37"/>
        <v>円</v>
      </c>
      <c r="AA65" s="66"/>
      <c r="AB65" s="67" t="str">
        <f t="shared" si="38"/>
        <v>日</v>
      </c>
      <c r="AC65" s="68"/>
      <c r="AD65" s="69" t="str">
        <f t="shared" si="39"/>
        <v>円</v>
      </c>
      <c r="AE65" s="66"/>
      <c r="AF65" s="67" t="str">
        <f t="shared" si="40"/>
        <v>日</v>
      </c>
      <c r="AG65" s="68"/>
      <c r="AH65" s="69" t="str">
        <f t="shared" si="41"/>
        <v>円</v>
      </c>
      <c r="AI65" s="66"/>
      <c r="AJ65" s="67" t="str">
        <f t="shared" si="42"/>
        <v>日</v>
      </c>
      <c r="AK65" s="68"/>
      <c r="AL65" s="69" t="str">
        <f t="shared" si="43"/>
        <v>円</v>
      </c>
      <c r="AM65" s="66"/>
      <c r="AN65" s="67" t="str">
        <f t="shared" si="44"/>
        <v>日</v>
      </c>
      <c r="AO65" s="68"/>
      <c r="AP65" s="69" t="str">
        <f t="shared" si="45"/>
        <v>円</v>
      </c>
      <c r="AQ65" s="66"/>
      <c r="AR65" s="67" t="str">
        <f t="shared" si="46"/>
        <v>日</v>
      </c>
      <c r="AS65" s="68"/>
      <c r="AT65" s="69" t="str">
        <f t="shared" si="47"/>
        <v>円</v>
      </c>
      <c r="AU65" s="66"/>
      <c r="AV65" s="67" t="str">
        <f t="shared" si="48"/>
        <v>日</v>
      </c>
      <c r="AW65" s="68"/>
      <c r="AX65" s="78" t="str">
        <f t="shared" si="49"/>
        <v>円</v>
      </c>
      <c r="AY65" s="75"/>
      <c r="AZ65" s="28" t="s">
        <v>36</v>
      </c>
      <c r="BA65" s="68"/>
      <c r="BB65" s="29" t="s">
        <v>37</v>
      </c>
      <c r="BC65" s="330">
        <f t="shared" si="50"/>
        <v>0</v>
      </c>
      <c r="BD65" s="331"/>
      <c r="BE65" s="331"/>
      <c r="BF65" s="330"/>
      <c r="BG65" s="27" t="s">
        <v>16</v>
      </c>
      <c r="BH65" s="332">
        <f t="shared" si="51"/>
        <v>0</v>
      </c>
      <c r="BI65" s="331"/>
      <c r="BJ65" s="331"/>
      <c r="BK65" s="330"/>
      <c r="BL65" s="30" t="s">
        <v>23</v>
      </c>
    </row>
    <row r="66" spans="1:64" ht="18" customHeight="1" x14ac:dyDescent="0.55000000000000004">
      <c r="A66" s="373">
        <v>63</v>
      </c>
      <c r="B66" s="374"/>
      <c r="C66" s="66"/>
      <c r="D66" s="67" t="str">
        <f t="shared" si="26"/>
        <v>日</v>
      </c>
      <c r="E66" s="68"/>
      <c r="F66" s="69" t="str">
        <f t="shared" si="27"/>
        <v>円</v>
      </c>
      <c r="G66" s="66"/>
      <c r="H66" s="67" t="str">
        <f t="shared" si="28"/>
        <v>日</v>
      </c>
      <c r="I66" s="68"/>
      <c r="J66" s="69" t="str">
        <f t="shared" si="29"/>
        <v>円</v>
      </c>
      <c r="K66" s="66"/>
      <c r="L66" s="67" t="str">
        <f t="shared" si="30"/>
        <v>日</v>
      </c>
      <c r="M66" s="68"/>
      <c r="N66" s="69" t="str">
        <f t="shared" si="31"/>
        <v>円</v>
      </c>
      <c r="O66" s="66"/>
      <c r="P66" s="67" t="str">
        <f t="shared" si="32"/>
        <v>日</v>
      </c>
      <c r="Q66" s="68"/>
      <c r="R66" s="69" t="str">
        <f t="shared" si="33"/>
        <v>円</v>
      </c>
      <c r="S66" s="66"/>
      <c r="T66" s="67" t="str">
        <f t="shared" si="34"/>
        <v>日</v>
      </c>
      <c r="U66" s="68"/>
      <c r="V66" s="69" t="str">
        <f t="shared" si="35"/>
        <v>円</v>
      </c>
      <c r="W66" s="66"/>
      <c r="X66" s="67" t="str">
        <f t="shared" si="36"/>
        <v>日</v>
      </c>
      <c r="Y66" s="68"/>
      <c r="Z66" s="69" t="str">
        <f t="shared" si="37"/>
        <v>円</v>
      </c>
      <c r="AA66" s="66"/>
      <c r="AB66" s="67" t="str">
        <f t="shared" si="38"/>
        <v>日</v>
      </c>
      <c r="AC66" s="68"/>
      <c r="AD66" s="69" t="str">
        <f t="shared" si="39"/>
        <v>円</v>
      </c>
      <c r="AE66" s="66"/>
      <c r="AF66" s="67" t="str">
        <f t="shared" si="40"/>
        <v>日</v>
      </c>
      <c r="AG66" s="68"/>
      <c r="AH66" s="69" t="str">
        <f t="shared" si="41"/>
        <v>円</v>
      </c>
      <c r="AI66" s="66"/>
      <c r="AJ66" s="67" t="str">
        <f t="shared" si="42"/>
        <v>日</v>
      </c>
      <c r="AK66" s="68"/>
      <c r="AL66" s="69" t="str">
        <f t="shared" si="43"/>
        <v>円</v>
      </c>
      <c r="AM66" s="66"/>
      <c r="AN66" s="67" t="str">
        <f t="shared" si="44"/>
        <v>日</v>
      </c>
      <c r="AO66" s="68"/>
      <c r="AP66" s="69" t="str">
        <f t="shared" si="45"/>
        <v>円</v>
      </c>
      <c r="AQ66" s="66"/>
      <c r="AR66" s="67" t="str">
        <f t="shared" si="46"/>
        <v>日</v>
      </c>
      <c r="AS66" s="68"/>
      <c r="AT66" s="69" t="str">
        <f t="shared" si="47"/>
        <v>円</v>
      </c>
      <c r="AU66" s="66"/>
      <c r="AV66" s="67" t="str">
        <f t="shared" si="48"/>
        <v>日</v>
      </c>
      <c r="AW66" s="68"/>
      <c r="AX66" s="78" t="str">
        <f t="shared" si="49"/>
        <v>円</v>
      </c>
      <c r="AY66" s="75"/>
      <c r="AZ66" s="28" t="s">
        <v>36</v>
      </c>
      <c r="BA66" s="68"/>
      <c r="BB66" s="29" t="s">
        <v>37</v>
      </c>
      <c r="BC66" s="330">
        <f t="shared" si="50"/>
        <v>0</v>
      </c>
      <c r="BD66" s="331"/>
      <c r="BE66" s="331"/>
      <c r="BF66" s="330"/>
      <c r="BG66" s="27" t="s">
        <v>16</v>
      </c>
      <c r="BH66" s="332">
        <f t="shared" si="51"/>
        <v>0</v>
      </c>
      <c r="BI66" s="331"/>
      <c r="BJ66" s="331"/>
      <c r="BK66" s="330"/>
      <c r="BL66" s="30" t="s">
        <v>23</v>
      </c>
    </row>
    <row r="67" spans="1:64" ht="18" customHeight="1" x14ac:dyDescent="0.55000000000000004">
      <c r="A67" s="373">
        <v>64</v>
      </c>
      <c r="B67" s="374"/>
      <c r="C67" s="66"/>
      <c r="D67" s="67" t="str">
        <f t="shared" si="26"/>
        <v>日</v>
      </c>
      <c r="E67" s="68"/>
      <c r="F67" s="69" t="str">
        <f t="shared" si="27"/>
        <v>円</v>
      </c>
      <c r="G67" s="66"/>
      <c r="H67" s="67" t="str">
        <f t="shared" si="28"/>
        <v>日</v>
      </c>
      <c r="I67" s="68"/>
      <c r="J67" s="69" t="str">
        <f t="shared" si="29"/>
        <v>円</v>
      </c>
      <c r="K67" s="66"/>
      <c r="L67" s="67" t="str">
        <f t="shared" si="30"/>
        <v>日</v>
      </c>
      <c r="M67" s="68"/>
      <c r="N67" s="69" t="str">
        <f t="shared" si="31"/>
        <v>円</v>
      </c>
      <c r="O67" s="66"/>
      <c r="P67" s="67" t="str">
        <f t="shared" si="32"/>
        <v>日</v>
      </c>
      <c r="Q67" s="68"/>
      <c r="R67" s="69" t="str">
        <f t="shared" si="33"/>
        <v>円</v>
      </c>
      <c r="S67" s="66"/>
      <c r="T67" s="67" t="str">
        <f t="shared" si="34"/>
        <v>日</v>
      </c>
      <c r="U67" s="68"/>
      <c r="V67" s="69" t="str">
        <f t="shared" si="35"/>
        <v>円</v>
      </c>
      <c r="W67" s="66"/>
      <c r="X67" s="67" t="str">
        <f t="shared" si="36"/>
        <v>日</v>
      </c>
      <c r="Y67" s="68"/>
      <c r="Z67" s="69" t="str">
        <f t="shared" si="37"/>
        <v>円</v>
      </c>
      <c r="AA67" s="66"/>
      <c r="AB67" s="67" t="str">
        <f t="shared" si="38"/>
        <v>日</v>
      </c>
      <c r="AC67" s="68"/>
      <c r="AD67" s="69" t="str">
        <f t="shared" si="39"/>
        <v>円</v>
      </c>
      <c r="AE67" s="66"/>
      <c r="AF67" s="67" t="str">
        <f t="shared" si="40"/>
        <v>日</v>
      </c>
      <c r="AG67" s="68"/>
      <c r="AH67" s="69" t="str">
        <f t="shared" si="41"/>
        <v>円</v>
      </c>
      <c r="AI67" s="66"/>
      <c r="AJ67" s="67" t="str">
        <f t="shared" si="42"/>
        <v>日</v>
      </c>
      <c r="AK67" s="68"/>
      <c r="AL67" s="69" t="str">
        <f t="shared" si="43"/>
        <v>円</v>
      </c>
      <c r="AM67" s="66"/>
      <c r="AN67" s="67" t="str">
        <f t="shared" si="44"/>
        <v>日</v>
      </c>
      <c r="AO67" s="68"/>
      <c r="AP67" s="69" t="str">
        <f t="shared" si="45"/>
        <v>円</v>
      </c>
      <c r="AQ67" s="66"/>
      <c r="AR67" s="67" t="str">
        <f t="shared" si="46"/>
        <v>日</v>
      </c>
      <c r="AS67" s="68"/>
      <c r="AT67" s="69" t="str">
        <f t="shared" si="47"/>
        <v>円</v>
      </c>
      <c r="AU67" s="66"/>
      <c r="AV67" s="67" t="str">
        <f t="shared" si="48"/>
        <v>日</v>
      </c>
      <c r="AW67" s="68"/>
      <c r="AX67" s="78" t="str">
        <f t="shared" si="49"/>
        <v>円</v>
      </c>
      <c r="AY67" s="75"/>
      <c r="AZ67" s="28" t="s">
        <v>36</v>
      </c>
      <c r="BA67" s="68"/>
      <c r="BB67" s="29" t="s">
        <v>37</v>
      </c>
      <c r="BC67" s="330">
        <f t="shared" si="50"/>
        <v>0</v>
      </c>
      <c r="BD67" s="331"/>
      <c r="BE67" s="331"/>
      <c r="BF67" s="330"/>
      <c r="BG67" s="27" t="s">
        <v>16</v>
      </c>
      <c r="BH67" s="332">
        <f t="shared" si="51"/>
        <v>0</v>
      </c>
      <c r="BI67" s="331"/>
      <c r="BJ67" s="331"/>
      <c r="BK67" s="330"/>
      <c r="BL67" s="30" t="s">
        <v>23</v>
      </c>
    </row>
    <row r="68" spans="1:64" ht="18" customHeight="1" x14ac:dyDescent="0.55000000000000004">
      <c r="A68" s="373">
        <v>65</v>
      </c>
      <c r="B68" s="374"/>
      <c r="C68" s="66"/>
      <c r="D68" s="67" t="str">
        <f t="shared" ref="D68:D99" si="52">IF(E68="","日",IF(C68="","日 ","日"))</f>
        <v>日</v>
      </c>
      <c r="E68" s="68"/>
      <c r="F68" s="69" t="str">
        <f t="shared" ref="F68:F99" si="53">IF(C68="","円",IF(E68="","円 ","円"))</f>
        <v>円</v>
      </c>
      <c r="G68" s="66"/>
      <c r="H68" s="67" t="str">
        <f t="shared" ref="H68:H99" si="54">IF(I68="","日",IF(G68="","日 ","日"))</f>
        <v>日</v>
      </c>
      <c r="I68" s="68"/>
      <c r="J68" s="69" t="str">
        <f t="shared" ref="J68:J99" si="55">IF(G68="","円",IF(I68="","円 ","円"))</f>
        <v>円</v>
      </c>
      <c r="K68" s="66"/>
      <c r="L68" s="67" t="str">
        <f t="shared" ref="L68:L99" si="56">IF(M68="","日",IF(K68="","日 ","日"))</f>
        <v>日</v>
      </c>
      <c r="M68" s="68"/>
      <c r="N68" s="69" t="str">
        <f t="shared" ref="N68:N99" si="57">IF(K68="","円",IF(M68="","円 ","円"))</f>
        <v>円</v>
      </c>
      <c r="O68" s="66"/>
      <c r="P68" s="67" t="str">
        <f t="shared" ref="P68:P99" si="58">IF(Q68="","日",IF(O68="","日 ","日"))</f>
        <v>日</v>
      </c>
      <c r="Q68" s="68"/>
      <c r="R68" s="69" t="str">
        <f t="shared" ref="R68:R99" si="59">IF(O68="","円",IF(Q68="","円 ","円"))</f>
        <v>円</v>
      </c>
      <c r="S68" s="66"/>
      <c r="T68" s="67" t="str">
        <f t="shared" ref="T68:T99" si="60">IF(U68="","日",IF(S68="","日 ","日"))</f>
        <v>日</v>
      </c>
      <c r="U68" s="68"/>
      <c r="V68" s="69" t="str">
        <f t="shared" ref="V68:V99" si="61">IF(S68="","円",IF(U68="","円 ","円"))</f>
        <v>円</v>
      </c>
      <c r="W68" s="66"/>
      <c r="X68" s="67" t="str">
        <f t="shared" ref="X68:X99" si="62">IF(Y68="","日",IF(W68="","日 ","日"))</f>
        <v>日</v>
      </c>
      <c r="Y68" s="68"/>
      <c r="Z68" s="69" t="str">
        <f t="shared" ref="Z68:Z99" si="63">IF(W68="","円",IF(Y68="","円 ","円"))</f>
        <v>円</v>
      </c>
      <c r="AA68" s="66"/>
      <c r="AB68" s="67" t="str">
        <f t="shared" ref="AB68:AB99" si="64">IF(AC68="","日",IF(AA68="","日 ","日"))</f>
        <v>日</v>
      </c>
      <c r="AC68" s="68"/>
      <c r="AD68" s="69" t="str">
        <f t="shared" ref="AD68:AD99" si="65">IF(AA68="","円",IF(AC68="","円 ","円"))</f>
        <v>円</v>
      </c>
      <c r="AE68" s="66"/>
      <c r="AF68" s="67" t="str">
        <f t="shared" ref="AF68:AF99" si="66">IF(AG68="","日",IF(AE68="","日 ","日"))</f>
        <v>日</v>
      </c>
      <c r="AG68" s="68"/>
      <c r="AH68" s="69" t="str">
        <f t="shared" ref="AH68:AH99" si="67">IF(AE68="","円",IF(AG68="","円 ","円"))</f>
        <v>円</v>
      </c>
      <c r="AI68" s="66"/>
      <c r="AJ68" s="67" t="str">
        <f t="shared" ref="AJ68:AJ99" si="68">IF(AK68="","日",IF(AI68="","日 ","日"))</f>
        <v>日</v>
      </c>
      <c r="AK68" s="68"/>
      <c r="AL68" s="69" t="str">
        <f t="shared" ref="AL68:AL99" si="69">IF(AI68="","円",IF(AK68="","円 ","円"))</f>
        <v>円</v>
      </c>
      <c r="AM68" s="66"/>
      <c r="AN68" s="67" t="str">
        <f t="shared" ref="AN68:AN99" si="70">IF(AO68="","日",IF(AM68="","日 ","日"))</f>
        <v>日</v>
      </c>
      <c r="AO68" s="68"/>
      <c r="AP68" s="69" t="str">
        <f t="shared" ref="AP68:AP99" si="71">IF(AM68="","円",IF(AO68="","円 ","円"))</f>
        <v>円</v>
      </c>
      <c r="AQ68" s="66"/>
      <c r="AR68" s="67" t="str">
        <f t="shared" ref="AR68:AR99" si="72">IF(AS68="","日",IF(AQ68="","日 ","日"))</f>
        <v>日</v>
      </c>
      <c r="AS68" s="68"/>
      <c r="AT68" s="69" t="str">
        <f t="shared" ref="AT68:AT99" si="73">IF(AQ68="","円",IF(AS68="","円 ","円"))</f>
        <v>円</v>
      </c>
      <c r="AU68" s="66"/>
      <c r="AV68" s="67" t="str">
        <f t="shared" ref="AV68:AV99" si="74">IF(AW68="","日",IF(AU68="","日 ","日"))</f>
        <v>日</v>
      </c>
      <c r="AW68" s="68"/>
      <c r="AX68" s="78" t="str">
        <f t="shared" ref="AX68:AX99" si="75">IF(AU68="","円",IF(AW68="","円 ","円"))</f>
        <v>円</v>
      </c>
      <c r="AY68" s="75"/>
      <c r="AZ68" s="28" t="s">
        <v>36</v>
      </c>
      <c r="BA68" s="68"/>
      <c r="BB68" s="29" t="s">
        <v>37</v>
      </c>
      <c r="BC68" s="330">
        <f t="shared" ref="BC68:BC104" si="76">SUM(C68,G68,K68,O68,S68,W68,AA68,AE68,AI68,AM68,AQ68,AU68)</f>
        <v>0</v>
      </c>
      <c r="BD68" s="331"/>
      <c r="BE68" s="331"/>
      <c r="BF68" s="330"/>
      <c r="BG68" s="27" t="s">
        <v>16</v>
      </c>
      <c r="BH68" s="332">
        <f t="shared" ref="BH68:BH103" si="77">SUM(E68,I68,M68,Q68,U68,Y68,AC68,AG68,AK68,AO68,AS68,AW68)</f>
        <v>0</v>
      </c>
      <c r="BI68" s="331"/>
      <c r="BJ68" s="331"/>
      <c r="BK68" s="330"/>
      <c r="BL68" s="30" t="s">
        <v>23</v>
      </c>
    </row>
    <row r="69" spans="1:64" ht="18" customHeight="1" x14ac:dyDescent="0.55000000000000004">
      <c r="A69" s="373">
        <v>66</v>
      </c>
      <c r="B69" s="374"/>
      <c r="C69" s="66"/>
      <c r="D69" s="67" t="str">
        <f t="shared" si="52"/>
        <v>日</v>
      </c>
      <c r="E69" s="68"/>
      <c r="F69" s="69" t="str">
        <f t="shared" si="53"/>
        <v>円</v>
      </c>
      <c r="G69" s="66"/>
      <c r="H69" s="67" t="str">
        <f t="shared" si="54"/>
        <v>日</v>
      </c>
      <c r="I69" s="68"/>
      <c r="J69" s="69" t="str">
        <f t="shared" si="55"/>
        <v>円</v>
      </c>
      <c r="K69" s="66"/>
      <c r="L69" s="67" t="str">
        <f t="shared" si="56"/>
        <v>日</v>
      </c>
      <c r="M69" s="68"/>
      <c r="N69" s="69" t="str">
        <f t="shared" si="57"/>
        <v>円</v>
      </c>
      <c r="O69" s="66"/>
      <c r="P69" s="67" t="str">
        <f t="shared" si="58"/>
        <v>日</v>
      </c>
      <c r="Q69" s="68"/>
      <c r="R69" s="69" t="str">
        <f t="shared" si="59"/>
        <v>円</v>
      </c>
      <c r="S69" s="66"/>
      <c r="T69" s="67" t="str">
        <f t="shared" si="60"/>
        <v>日</v>
      </c>
      <c r="U69" s="68"/>
      <c r="V69" s="69" t="str">
        <f t="shared" si="61"/>
        <v>円</v>
      </c>
      <c r="W69" s="66"/>
      <c r="X69" s="67" t="str">
        <f t="shared" si="62"/>
        <v>日</v>
      </c>
      <c r="Y69" s="68"/>
      <c r="Z69" s="69" t="str">
        <f t="shared" si="63"/>
        <v>円</v>
      </c>
      <c r="AA69" s="66"/>
      <c r="AB69" s="67" t="str">
        <f t="shared" si="64"/>
        <v>日</v>
      </c>
      <c r="AC69" s="68"/>
      <c r="AD69" s="69" t="str">
        <f t="shared" si="65"/>
        <v>円</v>
      </c>
      <c r="AE69" s="66"/>
      <c r="AF69" s="67" t="str">
        <f t="shared" si="66"/>
        <v>日</v>
      </c>
      <c r="AG69" s="68"/>
      <c r="AH69" s="69" t="str">
        <f t="shared" si="67"/>
        <v>円</v>
      </c>
      <c r="AI69" s="66"/>
      <c r="AJ69" s="67" t="str">
        <f t="shared" si="68"/>
        <v>日</v>
      </c>
      <c r="AK69" s="68"/>
      <c r="AL69" s="69" t="str">
        <f t="shared" si="69"/>
        <v>円</v>
      </c>
      <c r="AM69" s="66"/>
      <c r="AN69" s="67" t="str">
        <f t="shared" si="70"/>
        <v>日</v>
      </c>
      <c r="AO69" s="68"/>
      <c r="AP69" s="69" t="str">
        <f t="shared" si="71"/>
        <v>円</v>
      </c>
      <c r="AQ69" s="66"/>
      <c r="AR69" s="67" t="str">
        <f t="shared" si="72"/>
        <v>日</v>
      </c>
      <c r="AS69" s="68"/>
      <c r="AT69" s="69" t="str">
        <f t="shared" si="73"/>
        <v>円</v>
      </c>
      <c r="AU69" s="66"/>
      <c r="AV69" s="67" t="str">
        <f t="shared" si="74"/>
        <v>日</v>
      </c>
      <c r="AW69" s="68"/>
      <c r="AX69" s="78" t="str">
        <f t="shared" si="75"/>
        <v>円</v>
      </c>
      <c r="AY69" s="75"/>
      <c r="AZ69" s="28" t="s">
        <v>36</v>
      </c>
      <c r="BA69" s="68"/>
      <c r="BB69" s="29" t="s">
        <v>37</v>
      </c>
      <c r="BC69" s="330">
        <f t="shared" si="76"/>
        <v>0</v>
      </c>
      <c r="BD69" s="331"/>
      <c r="BE69" s="331"/>
      <c r="BF69" s="330"/>
      <c r="BG69" s="27" t="s">
        <v>16</v>
      </c>
      <c r="BH69" s="332">
        <f t="shared" si="77"/>
        <v>0</v>
      </c>
      <c r="BI69" s="331"/>
      <c r="BJ69" s="331"/>
      <c r="BK69" s="330"/>
      <c r="BL69" s="30" t="s">
        <v>23</v>
      </c>
    </row>
    <row r="70" spans="1:64" ht="18" customHeight="1" x14ac:dyDescent="0.55000000000000004">
      <c r="A70" s="373">
        <v>67</v>
      </c>
      <c r="B70" s="374"/>
      <c r="C70" s="66"/>
      <c r="D70" s="67" t="str">
        <f t="shared" si="52"/>
        <v>日</v>
      </c>
      <c r="E70" s="68"/>
      <c r="F70" s="69" t="str">
        <f t="shared" si="53"/>
        <v>円</v>
      </c>
      <c r="G70" s="66"/>
      <c r="H70" s="67" t="str">
        <f t="shared" si="54"/>
        <v>日</v>
      </c>
      <c r="I70" s="68"/>
      <c r="J70" s="69" t="str">
        <f t="shared" si="55"/>
        <v>円</v>
      </c>
      <c r="K70" s="66"/>
      <c r="L70" s="67" t="str">
        <f t="shared" si="56"/>
        <v>日</v>
      </c>
      <c r="M70" s="68"/>
      <c r="N70" s="69" t="str">
        <f t="shared" si="57"/>
        <v>円</v>
      </c>
      <c r="O70" s="66"/>
      <c r="P70" s="67" t="str">
        <f t="shared" si="58"/>
        <v>日</v>
      </c>
      <c r="Q70" s="68"/>
      <c r="R70" s="69" t="str">
        <f t="shared" si="59"/>
        <v>円</v>
      </c>
      <c r="S70" s="66"/>
      <c r="T70" s="67" t="str">
        <f t="shared" si="60"/>
        <v>日</v>
      </c>
      <c r="U70" s="68"/>
      <c r="V70" s="69" t="str">
        <f t="shared" si="61"/>
        <v>円</v>
      </c>
      <c r="W70" s="66"/>
      <c r="X70" s="67" t="str">
        <f t="shared" si="62"/>
        <v>日</v>
      </c>
      <c r="Y70" s="68"/>
      <c r="Z70" s="69" t="str">
        <f t="shared" si="63"/>
        <v>円</v>
      </c>
      <c r="AA70" s="66"/>
      <c r="AB70" s="67" t="str">
        <f t="shared" si="64"/>
        <v>日</v>
      </c>
      <c r="AC70" s="68"/>
      <c r="AD70" s="69" t="str">
        <f t="shared" si="65"/>
        <v>円</v>
      </c>
      <c r="AE70" s="66"/>
      <c r="AF70" s="67" t="str">
        <f t="shared" si="66"/>
        <v>日</v>
      </c>
      <c r="AG70" s="68"/>
      <c r="AH70" s="69" t="str">
        <f t="shared" si="67"/>
        <v>円</v>
      </c>
      <c r="AI70" s="66"/>
      <c r="AJ70" s="67" t="str">
        <f t="shared" si="68"/>
        <v>日</v>
      </c>
      <c r="AK70" s="68"/>
      <c r="AL70" s="69" t="str">
        <f t="shared" si="69"/>
        <v>円</v>
      </c>
      <c r="AM70" s="66"/>
      <c r="AN70" s="67" t="str">
        <f t="shared" si="70"/>
        <v>日</v>
      </c>
      <c r="AO70" s="68"/>
      <c r="AP70" s="69" t="str">
        <f t="shared" si="71"/>
        <v>円</v>
      </c>
      <c r="AQ70" s="66"/>
      <c r="AR70" s="67" t="str">
        <f t="shared" si="72"/>
        <v>日</v>
      </c>
      <c r="AS70" s="68"/>
      <c r="AT70" s="69" t="str">
        <f t="shared" si="73"/>
        <v>円</v>
      </c>
      <c r="AU70" s="66"/>
      <c r="AV70" s="67" t="str">
        <f t="shared" si="74"/>
        <v>日</v>
      </c>
      <c r="AW70" s="68"/>
      <c r="AX70" s="78" t="str">
        <f t="shared" si="75"/>
        <v>円</v>
      </c>
      <c r="AY70" s="75"/>
      <c r="AZ70" s="28" t="s">
        <v>36</v>
      </c>
      <c r="BA70" s="68"/>
      <c r="BB70" s="29" t="s">
        <v>37</v>
      </c>
      <c r="BC70" s="330">
        <f t="shared" si="76"/>
        <v>0</v>
      </c>
      <c r="BD70" s="331"/>
      <c r="BE70" s="331"/>
      <c r="BF70" s="330"/>
      <c r="BG70" s="27" t="s">
        <v>16</v>
      </c>
      <c r="BH70" s="332">
        <f t="shared" si="77"/>
        <v>0</v>
      </c>
      <c r="BI70" s="331"/>
      <c r="BJ70" s="331"/>
      <c r="BK70" s="330"/>
      <c r="BL70" s="30" t="s">
        <v>23</v>
      </c>
    </row>
    <row r="71" spans="1:64" ht="18" customHeight="1" x14ac:dyDescent="0.55000000000000004">
      <c r="A71" s="373">
        <v>68</v>
      </c>
      <c r="B71" s="374"/>
      <c r="C71" s="66"/>
      <c r="D71" s="67" t="str">
        <f t="shared" si="52"/>
        <v>日</v>
      </c>
      <c r="E71" s="68"/>
      <c r="F71" s="69" t="str">
        <f t="shared" si="53"/>
        <v>円</v>
      </c>
      <c r="G71" s="66"/>
      <c r="H71" s="67" t="str">
        <f t="shared" si="54"/>
        <v>日</v>
      </c>
      <c r="I71" s="68"/>
      <c r="J71" s="69" t="str">
        <f t="shared" si="55"/>
        <v>円</v>
      </c>
      <c r="K71" s="66"/>
      <c r="L71" s="67" t="str">
        <f t="shared" si="56"/>
        <v>日</v>
      </c>
      <c r="M71" s="68"/>
      <c r="N71" s="69" t="str">
        <f t="shared" si="57"/>
        <v>円</v>
      </c>
      <c r="O71" s="66"/>
      <c r="P71" s="67" t="str">
        <f t="shared" si="58"/>
        <v>日</v>
      </c>
      <c r="Q71" s="68"/>
      <c r="R71" s="69" t="str">
        <f t="shared" si="59"/>
        <v>円</v>
      </c>
      <c r="S71" s="66"/>
      <c r="T71" s="67" t="str">
        <f t="shared" si="60"/>
        <v>日</v>
      </c>
      <c r="U71" s="68"/>
      <c r="V71" s="69" t="str">
        <f t="shared" si="61"/>
        <v>円</v>
      </c>
      <c r="W71" s="66"/>
      <c r="X71" s="67" t="str">
        <f t="shared" si="62"/>
        <v>日</v>
      </c>
      <c r="Y71" s="68"/>
      <c r="Z71" s="69" t="str">
        <f t="shared" si="63"/>
        <v>円</v>
      </c>
      <c r="AA71" s="66"/>
      <c r="AB71" s="67" t="str">
        <f t="shared" si="64"/>
        <v>日</v>
      </c>
      <c r="AC71" s="68"/>
      <c r="AD71" s="69" t="str">
        <f t="shared" si="65"/>
        <v>円</v>
      </c>
      <c r="AE71" s="66"/>
      <c r="AF71" s="67" t="str">
        <f t="shared" si="66"/>
        <v>日</v>
      </c>
      <c r="AG71" s="68"/>
      <c r="AH71" s="69" t="str">
        <f t="shared" si="67"/>
        <v>円</v>
      </c>
      <c r="AI71" s="66"/>
      <c r="AJ71" s="67" t="str">
        <f t="shared" si="68"/>
        <v>日</v>
      </c>
      <c r="AK71" s="68"/>
      <c r="AL71" s="69" t="str">
        <f t="shared" si="69"/>
        <v>円</v>
      </c>
      <c r="AM71" s="66"/>
      <c r="AN71" s="67" t="str">
        <f t="shared" si="70"/>
        <v>日</v>
      </c>
      <c r="AO71" s="68"/>
      <c r="AP71" s="69" t="str">
        <f t="shared" si="71"/>
        <v>円</v>
      </c>
      <c r="AQ71" s="66"/>
      <c r="AR71" s="67" t="str">
        <f t="shared" si="72"/>
        <v>日</v>
      </c>
      <c r="AS71" s="68"/>
      <c r="AT71" s="69" t="str">
        <f t="shared" si="73"/>
        <v>円</v>
      </c>
      <c r="AU71" s="66"/>
      <c r="AV71" s="67" t="str">
        <f t="shared" si="74"/>
        <v>日</v>
      </c>
      <c r="AW71" s="68"/>
      <c r="AX71" s="78" t="str">
        <f t="shared" si="75"/>
        <v>円</v>
      </c>
      <c r="AY71" s="75"/>
      <c r="AZ71" s="28" t="s">
        <v>36</v>
      </c>
      <c r="BA71" s="68"/>
      <c r="BB71" s="29" t="s">
        <v>37</v>
      </c>
      <c r="BC71" s="330">
        <f t="shared" si="76"/>
        <v>0</v>
      </c>
      <c r="BD71" s="331"/>
      <c r="BE71" s="331"/>
      <c r="BF71" s="330"/>
      <c r="BG71" s="27" t="s">
        <v>16</v>
      </c>
      <c r="BH71" s="332">
        <f t="shared" si="77"/>
        <v>0</v>
      </c>
      <c r="BI71" s="331"/>
      <c r="BJ71" s="331"/>
      <c r="BK71" s="330"/>
      <c r="BL71" s="30" t="s">
        <v>23</v>
      </c>
    </row>
    <row r="72" spans="1:64" ht="18" customHeight="1" x14ac:dyDescent="0.55000000000000004">
      <c r="A72" s="373">
        <v>69</v>
      </c>
      <c r="B72" s="374"/>
      <c r="C72" s="66"/>
      <c r="D72" s="67" t="str">
        <f t="shared" si="52"/>
        <v>日</v>
      </c>
      <c r="E72" s="68"/>
      <c r="F72" s="69" t="str">
        <f t="shared" si="53"/>
        <v>円</v>
      </c>
      <c r="G72" s="66"/>
      <c r="H72" s="67" t="str">
        <f t="shared" si="54"/>
        <v>日</v>
      </c>
      <c r="I72" s="68"/>
      <c r="J72" s="69" t="str">
        <f t="shared" si="55"/>
        <v>円</v>
      </c>
      <c r="K72" s="66"/>
      <c r="L72" s="67" t="str">
        <f t="shared" si="56"/>
        <v>日</v>
      </c>
      <c r="M72" s="68"/>
      <c r="N72" s="69" t="str">
        <f t="shared" si="57"/>
        <v>円</v>
      </c>
      <c r="O72" s="66"/>
      <c r="P72" s="67" t="str">
        <f t="shared" si="58"/>
        <v>日</v>
      </c>
      <c r="Q72" s="68"/>
      <c r="R72" s="69" t="str">
        <f t="shared" si="59"/>
        <v>円</v>
      </c>
      <c r="S72" s="66"/>
      <c r="T72" s="67" t="str">
        <f t="shared" si="60"/>
        <v>日</v>
      </c>
      <c r="U72" s="68"/>
      <c r="V72" s="69" t="str">
        <f t="shared" si="61"/>
        <v>円</v>
      </c>
      <c r="W72" s="66"/>
      <c r="X72" s="67" t="str">
        <f t="shared" si="62"/>
        <v>日</v>
      </c>
      <c r="Y72" s="68"/>
      <c r="Z72" s="69" t="str">
        <f t="shared" si="63"/>
        <v>円</v>
      </c>
      <c r="AA72" s="66"/>
      <c r="AB72" s="67" t="str">
        <f t="shared" si="64"/>
        <v>日</v>
      </c>
      <c r="AC72" s="68"/>
      <c r="AD72" s="69" t="str">
        <f t="shared" si="65"/>
        <v>円</v>
      </c>
      <c r="AE72" s="66"/>
      <c r="AF72" s="67" t="str">
        <f t="shared" si="66"/>
        <v>日</v>
      </c>
      <c r="AG72" s="68"/>
      <c r="AH72" s="69" t="str">
        <f t="shared" si="67"/>
        <v>円</v>
      </c>
      <c r="AI72" s="66"/>
      <c r="AJ72" s="67" t="str">
        <f t="shared" si="68"/>
        <v>日</v>
      </c>
      <c r="AK72" s="68"/>
      <c r="AL72" s="69" t="str">
        <f t="shared" si="69"/>
        <v>円</v>
      </c>
      <c r="AM72" s="66"/>
      <c r="AN72" s="67" t="str">
        <f t="shared" si="70"/>
        <v>日</v>
      </c>
      <c r="AO72" s="68"/>
      <c r="AP72" s="69" t="str">
        <f t="shared" si="71"/>
        <v>円</v>
      </c>
      <c r="AQ72" s="66"/>
      <c r="AR72" s="67" t="str">
        <f t="shared" si="72"/>
        <v>日</v>
      </c>
      <c r="AS72" s="68"/>
      <c r="AT72" s="69" t="str">
        <f t="shared" si="73"/>
        <v>円</v>
      </c>
      <c r="AU72" s="66"/>
      <c r="AV72" s="67" t="str">
        <f t="shared" si="74"/>
        <v>日</v>
      </c>
      <c r="AW72" s="68"/>
      <c r="AX72" s="78" t="str">
        <f t="shared" si="75"/>
        <v>円</v>
      </c>
      <c r="AY72" s="75"/>
      <c r="AZ72" s="28" t="s">
        <v>36</v>
      </c>
      <c r="BA72" s="68"/>
      <c r="BB72" s="29" t="s">
        <v>37</v>
      </c>
      <c r="BC72" s="330">
        <f t="shared" si="76"/>
        <v>0</v>
      </c>
      <c r="BD72" s="331"/>
      <c r="BE72" s="331"/>
      <c r="BF72" s="330"/>
      <c r="BG72" s="27" t="s">
        <v>16</v>
      </c>
      <c r="BH72" s="332">
        <f t="shared" si="77"/>
        <v>0</v>
      </c>
      <c r="BI72" s="331"/>
      <c r="BJ72" s="331"/>
      <c r="BK72" s="330"/>
      <c r="BL72" s="30" t="s">
        <v>23</v>
      </c>
    </row>
    <row r="73" spans="1:64" ht="18" customHeight="1" x14ac:dyDescent="0.55000000000000004">
      <c r="A73" s="373">
        <v>70</v>
      </c>
      <c r="B73" s="374"/>
      <c r="C73" s="66"/>
      <c r="D73" s="67" t="str">
        <f t="shared" si="52"/>
        <v>日</v>
      </c>
      <c r="E73" s="68"/>
      <c r="F73" s="69" t="str">
        <f t="shared" si="53"/>
        <v>円</v>
      </c>
      <c r="G73" s="66"/>
      <c r="H73" s="67" t="str">
        <f t="shared" si="54"/>
        <v>日</v>
      </c>
      <c r="I73" s="68"/>
      <c r="J73" s="69" t="str">
        <f t="shared" si="55"/>
        <v>円</v>
      </c>
      <c r="K73" s="66"/>
      <c r="L73" s="67" t="str">
        <f t="shared" si="56"/>
        <v>日</v>
      </c>
      <c r="M73" s="68"/>
      <c r="N73" s="69" t="str">
        <f t="shared" si="57"/>
        <v>円</v>
      </c>
      <c r="O73" s="66"/>
      <c r="P73" s="67" t="str">
        <f t="shared" si="58"/>
        <v>日</v>
      </c>
      <c r="Q73" s="68"/>
      <c r="R73" s="69" t="str">
        <f t="shared" si="59"/>
        <v>円</v>
      </c>
      <c r="S73" s="66"/>
      <c r="T73" s="67" t="str">
        <f t="shared" si="60"/>
        <v>日</v>
      </c>
      <c r="U73" s="68"/>
      <c r="V73" s="69" t="str">
        <f t="shared" si="61"/>
        <v>円</v>
      </c>
      <c r="W73" s="66"/>
      <c r="X73" s="67" t="str">
        <f t="shared" si="62"/>
        <v>日</v>
      </c>
      <c r="Y73" s="68"/>
      <c r="Z73" s="69" t="str">
        <f t="shared" si="63"/>
        <v>円</v>
      </c>
      <c r="AA73" s="66"/>
      <c r="AB73" s="67" t="str">
        <f t="shared" si="64"/>
        <v>日</v>
      </c>
      <c r="AC73" s="68"/>
      <c r="AD73" s="69" t="str">
        <f t="shared" si="65"/>
        <v>円</v>
      </c>
      <c r="AE73" s="66"/>
      <c r="AF73" s="67" t="str">
        <f t="shared" si="66"/>
        <v>日</v>
      </c>
      <c r="AG73" s="68"/>
      <c r="AH73" s="69" t="str">
        <f t="shared" si="67"/>
        <v>円</v>
      </c>
      <c r="AI73" s="66"/>
      <c r="AJ73" s="67" t="str">
        <f t="shared" si="68"/>
        <v>日</v>
      </c>
      <c r="AK73" s="68"/>
      <c r="AL73" s="69" t="str">
        <f t="shared" si="69"/>
        <v>円</v>
      </c>
      <c r="AM73" s="66"/>
      <c r="AN73" s="67" t="str">
        <f t="shared" si="70"/>
        <v>日</v>
      </c>
      <c r="AO73" s="68"/>
      <c r="AP73" s="69" t="str">
        <f t="shared" si="71"/>
        <v>円</v>
      </c>
      <c r="AQ73" s="66"/>
      <c r="AR73" s="67" t="str">
        <f t="shared" si="72"/>
        <v>日</v>
      </c>
      <c r="AS73" s="68"/>
      <c r="AT73" s="69" t="str">
        <f t="shared" si="73"/>
        <v>円</v>
      </c>
      <c r="AU73" s="66"/>
      <c r="AV73" s="67" t="str">
        <f t="shared" si="74"/>
        <v>日</v>
      </c>
      <c r="AW73" s="68"/>
      <c r="AX73" s="78" t="str">
        <f t="shared" si="75"/>
        <v>円</v>
      </c>
      <c r="AY73" s="75"/>
      <c r="AZ73" s="28" t="s">
        <v>36</v>
      </c>
      <c r="BA73" s="68"/>
      <c r="BB73" s="29" t="s">
        <v>37</v>
      </c>
      <c r="BC73" s="330">
        <f t="shared" si="76"/>
        <v>0</v>
      </c>
      <c r="BD73" s="331"/>
      <c r="BE73" s="331"/>
      <c r="BF73" s="330"/>
      <c r="BG73" s="27" t="s">
        <v>16</v>
      </c>
      <c r="BH73" s="332">
        <f t="shared" si="77"/>
        <v>0</v>
      </c>
      <c r="BI73" s="331"/>
      <c r="BJ73" s="331"/>
      <c r="BK73" s="330"/>
      <c r="BL73" s="30" t="s">
        <v>23</v>
      </c>
    </row>
    <row r="74" spans="1:64" ht="18" customHeight="1" x14ac:dyDescent="0.55000000000000004">
      <c r="A74" s="373">
        <v>71</v>
      </c>
      <c r="B74" s="374"/>
      <c r="C74" s="66"/>
      <c r="D74" s="67" t="str">
        <f t="shared" si="52"/>
        <v>日</v>
      </c>
      <c r="E74" s="68"/>
      <c r="F74" s="69" t="str">
        <f t="shared" si="53"/>
        <v>円</v>
      </c>
      <c r="G74" s="66"/>
      <c r="H74" s="67" t="str">
        <f t="shared" si="54"/>
        <v>日</v>
      </c>
      <c r="I74" s="68"/>
      <c r="J74" s="69" t="str">
        <f t="shared" si="55"/>
        <v>円</v>
      </c>
      <c r="K74" s="66"/>
      <c r="L74" s="67" t="str">
        <f t="shared" si="56"/>
        <v>日</v>
      </c>
      <c r="M74" s="68"/>
      <c r="N74" s="69" t="str">
        <f t="shared" si="57"/>
        <v>円</v>
      </c>
      <c r="O74" s="66"/>
      <c r="P74" s="67" t="str">
        <f t="shared" si="58"/>
        <v>日</v>
      </c>
      <c r="Q74" s="68"/>
      <c r="R74" s="69" t="str">
        <f t="shared" si="59"/>
        <v>円</v>
      </c>
      <c r="S74" s="66"/>
      <c r="T74" s="67" t="str">
        <f t="shared" si="60"/>
        <v>日</v>
      </c>
      <c r="U74" s="68"/>
      <c r="V74" s="69" t="str">
        <f t="shared" si="61"/>
        <v>円</v>
      </c>
      <c r="W74" s="66"/>
      <c r="X74" s="67" t="str">
        <f t="shared" si="62"/>
        <v>日</v>
      </c>
      <c r="Y74" s="68"/>
      <c r="Z74" s="69" t="str">
        <f t="shared" si="63"/>
        <v>円</v>
      </c>
      <c r="AA74" s="66"/>
      <c r="AB74" s="67" t="str">
        <f t="shared" si="64"/>
        <v>日</v>
      </c>
      <c r="AC74" s="68"/>
      <c r="AD74" s="69" t="str">
        <f t="shared" si="65"/>
        <v>円</v>
      </c>
      <c r="AE74" s="66"/>
      <c r="AF74" s="67" t="str">
        <f t="shared" si="66"/>
        <v>日</v>
      </c>
      <c r="AG74" s="68"/>
      <c r="AH74" s="69" t="str">
        <f t="shared" si="67"/>
        <v>円</v>
      </c>
      <c r="AI74" s="66"/>
      <c r="AJ74" s="67" t="str">
        <f t="shared" si="68"/>
        <v>日</v>
      </c>
      <c r="AK74" s="68"/>
      <c r="AL74" s="69" t="str">
        <f t="shared" si="69"/>
        <v>円</v>
      </c>
      <c r="AM74" s="66"/>
      <c r="AN74" s="67" t="str">
        <f t="shared" si="70"/>
        <v>日</v>
      </c>
      <c r="AO74" s="68"/>
      <c r="AP74" s="69" t="str">
        <f t="shared" si="71"/>
        <v>円</v>
      </c>
      <c r="AQ74" s="66"/>
      <c r="AR74" s="67" t="str">
        <f t="shared" si="72"/>
        <v>日</v>
      </c>
      <c r="AS74" s="68"/>
      <c r="AT74" s="69" t="str">
        <f t="shared" si="73"/>
        <v>円</v>
      </c>
      <c r="AU74" s="66"/>
      <c r="AV74" s="67" t="str">
        <f t="shared" si="74"/>
        <v>日</v>
      </c>
      <c r="AW74" s="68"/>
      <c r="AX74" s="78" t="str">
        <f t="shared" si="75"/>
        <v>円</v>
      </c>
      <c r="AY74" s="75"/>
      <c r="AZ74" s="28" t="s">
        <v>36</v>
      </c>
      <c r="BA74" s="68"/>
      <c r="BB74" s="29" t="s">
        <v>37</v>
      </c>
      <c r="BC74" s="330">
        <f t="shared" si="76"/>
        <v>0</v>
      </c>
      <c r="BD74" s="331"/>
      <c r="BE74" s="331"/>
      <c r="BF74" s="330"/>
      <c r="BG74" s="27" t="s">
        <v>16</v>
      </c>
      <c r="BH74" s="332">
        <f t="shared" si="77"/>
        <v>0</v>
      </c>
      <c r="BI74" s="331"/>
      <c r="BJ74" s="331"/>
      <c r="BK74" s="330"/>
      <c r="BL74" s="30" t="s">
        <v>23</v>
      </c>
    </row>
    <row r="75" spans="1:64" ht="18" customHeight="1" x14ac:dyDescent="0.55000000000000004">
      <c r="A75" s="373">
        <v>72</v>
      </c>
      <c r="B75" s="374"/>
      <c r="C75" s="66"/>
      <c r="D75" s="67" t="str">
        <f t="shared" si="52"/>
        <v>日</v>
      </c>
      <c r="E75" s="68"/>
      <c r="F75" s="69" t="str">
        <f t="shared" si="53"/>
        <v>円</v>
      </c>
      <c r="G75" s="66"/>
      <c r="H75" s="67" t="str">
        <f t="shared" si="54"/>
        <v>日</v>
      </c>
      <c r="I75" s="68"/>
      <c r="J75" s="69" t="str">
        <f t="shared" si="55"/>
        <v>円</v>
      </c>
      <c r="K75" s="66"/>
      <c r="L75" s="67" t="str">
        <f t="shared" si="56"/>
        <v>日</v>
      </c>
      <c r="M75" s="68"/>
      <c r="N75" s="69" t="str">
        <f t="shared" si="57"/>
        <v>円</v>
      </c>
      <c r="O75" s="66"/>
      <c r="P75" s="67" t="str">
        <f t="shared" si="58"/>
        <v>日</v>
      </c>
      <c r="Q75" s="68"/>
      <c r="R75" s="69" t="str">
        <f t="shared" si="59"/>
        <v>円</v>
      </c>
      <c r="S75" s="66"/>
      <c r="T75" s="67" t="str">
        <f t="shared" si="60"/>
        <v>日</v>
      </c>
      <c r="U75" s="68"/>
      <c r="V75" s="69" t="str">
        <f t="shared" si="61"/>
        <v>円</v>
      </c>
      <c r="W75" s="66"/>
      <c r="X75" s="67" t="str">
        <f t="shared" si="62"/>
        <v>日</v>
      </c>
      <c r="Y75" s="68"/>
      <c r="Z75" s="69" t="str">
        <f t="shared" si="63"/>
        <v>円</v>
      </c>
      <c r="AA75" s="66"/>
      <c r="AB75" s="67" t="str">
        <f t="shared" si="64"/>
        <v>日</v>
      </c>
      <c r="AC75" s="68"/>
      <c r="AD75" s="69" t="str">
        <f t="shared" si="65"/>
        <v>円</v>
      </c>
      <c r="AE75" s="66"/>
      <c r="AF75" s="67" t="str">
        <f t="shared" si="66"/>
        <v>日</v>
      </c>
      <c r="AG75" s="68"/>
      <c r="AH75" s="69" t="str">
        <f t="shared" si="67"/>
        <v>円</v>
      </c>
      <c r="AI75" s="66"/>
      <c r="AJ75" s="67" t="str">
        <f t="shared" si="68"/>
        <v>日</v>
      </c>
      <c r="AK75" s="68"/>
      <c r="AL75" s="69" t="str">
        <f t="shared" si="69"/>
        <v>円</v>
      </c>
      <c r="AM75" s="66"/>
      <c r="AN75" s="67" t="str">
        <f t="shared" si="70"/>
        <v>日</v>
      </c>
      <c r="AO75" s="68"/>
      <c r="AP75" s="69" t="str">
        <f t="shared" si="71"/>
        <v>円</v>
      </c>
      <c r="AQ75" s="66"/>
      <c r="AR75" s="67" t="str">
        <f t="shared" si="72"/>
        <v>日</v>
      </c>
      <c r="AS75" s="68"/>
      <c r="AT75" s="69" t="str">
        <f t="shared" si="73"/>
        <v>円</v>
      </c>
      <c r="AU75" s="66"/>
      <c r="AV75" s="67" t="str">
        <f t="shared" si="74"/>
        <v>日</v>
      </c>
      <c r="AW75" s="68"/>
      <c r="AX75" s="78" t="str">
        <f t="shared" si="75"/>
        <v>円</v>
      </c>
      <c r="AY75" s="75"/>
      <c r="AZ75" s="28" t="s">
        <v>36</v>
      </c>
      <c r="BA75" s="68"/>
      <c r="BB75" s="29" t="s">
        <v>37</v>
      </c>
      <c r="BC75" s="330">
        <f t="shared" si="76"/>
        <v>0</v>
      </c>
      <c r="BD75" s="331"/>
      <c r="BE75" s="331"/>
      <c r="BF75" s="330"/>
      <c r="BG75" s="27" t="s">
        <v>16</v>
      </c>
      <c r="BH75" s="332">
        <f t="shared" si="77"/>
        <v>0</v>
      </c>
      <c r="BI75" s="331"/>
      <c r="BJ75" s="331"/>
      <c r="BK75" s="330"/>
      <c r="BL75" s="30" t="s">
        <v>23</v>
      </c>
    </row>
    <row r="76" spans="1:64" ht="18" customHeight="1" x14ac:dyDescent="0.55000000000000004">
      <c r="A76" s="373">
        <v>73</v>
      </c>
      <c r="B76" s="374"/>
      <c r="C76" s="66"/>
      <c r="D76" s="67" t="str">
        <f t="shared" si="52"/>
        <v>日</v>
      </c>
      <c r="E76" s="68"/>
      <c r="F76" s="69" t="str">
        <f t="shared" si="53"/>
        <v>円</v>
      </c>
      <c r="G76" s="66"/>
      <c r="H76" s="67" t="str">
        <f t="shared" si="54"/>
        <v>日</v>
      </c>
      <c r="I76" s="68"/>
      <c r="J76" s="69" t="str">
        <f t="shared" si="55"/>
        <v>円</v>
      </c>
      <c r="K76" s="66"/>
      <c r="L76" s="67" t="str">
        <f t="shared" si="56"/>
        <v>日</v>
      </c>
      <c r="M76" s="68"/>
      <c r="N76" s="69" t="str">
        <f t="shared" si="57"/>
        <v>円</v>
      </c>
      <c r="O76" s="66"/>
      <c r="P76" s="67" t="str">
        <f t="shared" si="58"/>
        <v>日</v>
      </c>
      <c r="Q76" s="68"/>
      <c r="R76" s="69" t="str">
        <f t="shared" si="59"/>
        <v>円</v>
      </c>
      <c r="S76" s="66"/>
      <c r="T76" s="67" t="str">
        <f t="shared" si="60"/>
        <v>日</v>
      </c>
      <c r="U76" s="68"/>
      <c r="V76" s="69" t="str">
        <f t="shared" si="61"/>
        <v>円</v>
      </c>
      <c r="W76" s="66"/>
      <c r="X76" s="67" t="str">
        <f t="shared" si="62"/>
        <v>日</v>
      </c>
      <c r="Y76" s="68"/>
      <c r="Z76" s="69" t="str">
        <f t="shared" si="63"/>
        <v>円</v>
      </c>
      <c r="AA76" s="66"/>
      <c r="AB76" s="67" t="str">
        <f t="shared" si="64"/>
        <v>日</v>
      </c>
      <c r="AC76" s="68"/>
      <c r="AD76" s="69" t="str">
        <f t="shared" si="65"/>
        <v>円</v>
      </c>
      <c r="AE76" s="66"/>
      <c r="AF76" s="67" t="str">
        <f t="shared" si="66"/>
        <v>日</v>
      </c>
      <c r="AG76" s="68"/>
      <c r="AH76" s="69" t="str">
        <f t="shared" si="67"/>
        <v>円</v>
      </c>
      <c r="AI76" s="66"/>
      <c r="AJ76" s="67" t="str">
        <f t="shared" si="68"/>
        <v>日</v>
      </c>
      <c r="AK76" s="68"/>
      <c r="AL76" s="69" t="str">
        <f t="shared" si="69"/>
        <v>円</v>
      </c>
      <c r="AM76" s="66"/>
      <c r="AN76" s="67" t="str">
        <f t="shared" si="70"/>
        <v>日</v>
      </c>
      <c r="AO76" s="68"/>
      <c r="AP76" s="69" t="str">
        <f t="shared" si="71"/>
        <v>円</v>
      </c>
      <c r="AQ76" s="66"/>
      <c r="AR76" s="67" t="str">
        <f t="shared" si="72"/>
        <v>日</v>
      </c>
      <c r="AS76" s="68"/>
      <c r="AT76" s="69" t="str">
        <f t="shared" si="73"/>
        <v>円</v>
      </c>
      <c r="AU76" s="66"/>
      <c r="AV76" s="67" t="str">
        <f t="shared" si="74"/>
        <v>日</v>
      </c>
      <c r="AW76" s="68"/>
      <c r="AX76" s="78" t="str">
        <f t="shared" si="75"/>
        <v>円</v>
      </c>
      <c r="AY76" s="75"/>
      <c r="AZ76" s="28" t="s">
        <v>36</v>
      </c>
      <c r="BA76" s="68"/>
      <c r="BB76" s="29" t="s">
        <v>37</v>
      </c>
      <c r="BC76" s="330">
        <f t="shared" si="76"/>
        <v>0</v>
      </c>
      <c r="BD76" s="331"/>
      <c r="BE76" s="331"/>
      <c r="BF76" s="330"/>
      <c r="BG76" s="27" t="s">
        <v>16</v>
      </c>
      <c r="BH76" s="332">
        <f t="shared" si="77"/>
        <v>0</v>
      </c>
      <c r="BI76" s="331"/>
      <c r="BJ76" s="331"/>
      <c r="BK76" s="330"/>
      <c r="BL76" s="30" t="s">
        <v>23</v>
      </c>
    </row>
    <row r="77" spans="1:64" ht="18" customHeight="1" x14ac:dyDescent="0.55000000000000004">
      <c r="A77" s="373">
        <v>74</v>
      </c>
      <c r="B77" s="374"/>
      <c r="C77" s="66"/>
      <c r="D77" s="67" t="str">
        <f t="shared" si="52"/>
        <v>日</v>
      </c>
      <c r="E77" s="68"/>
      <c r="F77" s="69" t="str">
        <f t="shared" si="53"/>
        <v>円</v>
      </c>
      <c r="G77" s="66"/>
      <c r="H77" s="67" t="str">
        <f t="shared" si="54"/>
        <v>日</v>
      </c>
      <c r="I77" s="68"/>
      <c r="J77" s="69" t="str">
        <f t="shared" si="55"/>
        <v>円</v>
      </c>
      <c r="K77" s="66"/>
      <c r="L77" s="67" t="str">
        <f t="shared" si="56"/>
        <v>日</v>
      </c>
      <c r="M77" s="68"/>
      <c r="N77" s="69" t="str">
        <f t="shared" si="57"/>
        <v>円</v>
      </c>
      <c r="O77" s="66"/>
      <c r="P77" s="67" t="str">
        <f t="shared" si="58"/>
        <v>日</v>
      </c>
      <c r="Q77" s="68"/>
      <c r="R77" s="69" t="str">
        <f t="shared" si="59"/>
        <v>円</v>
      </c>
      <c r="S77" s="66"/>
      <c r="T77" s="67" t="str">
        <f t="shared" si="60"/>
        <v>日</v>
      </c>
      <c r="U77" s="68"/>
      <c r="V77" s="69" t="str">
        <f t="shared" si="61"/>
        <v>円</v>
      </c>
      <c r="W77" s="66"/>
      <c r="X77" s="67" t="str">
        <f t="shared" si="62"/>
        <v>日</v>
      </c>
      <c r="Y77" s="68"/>
      <c r="Z77" s="69" t="str">
        <f t="shared" si="63"/>
        <v>円</v>
      </c>
      <c r="AA77" s="66"/>
      <c r="AB77" s="67" t="str">
        <f t="shared" si="64"/>
        <v>日</v>
      </c>
      <c r="AC77" s="68"/>
      <c r="AD77" s="69" t="str">
        <f t="shared" si="65"/>
        <v>円</v>
      </c>
      <c r="AE77" s="66"/>
      <c r="AF77" s="67" t="str">
        <f t="shared" si="66"/>
        <v>日</v>
      </c>
      <c r="AG77" s="68"/>
      <c r="AH77" s="69" t="str">
        <f t="shared" si="67"/>
        <v>円</v>
      </c>
      <c r="AI77" s="66"/>
      <c r="AJ77" s="67" t="str">
        <f t="shared" si="68"/>
        <v>日</v>
      </c>
      <c r="AK77" s="68"/>
      <c r="AL77" s="69" t="str">
        <f t="shared" si="69"/>
        <v>円</v>
      </c>
      <c r="AM77" s="66"/>
      <c r="AN77" s="67" t="str">
        <f t="shared" si="70"/>
        <v>日</v>
      </c>
      <c r="AO77" s="68"/>
      <c r="AP77" s="69" t="str">
        <f t="shared" si="71"/>
        <v>円</v>
      </c>
      <c r="AQ77" s="66"/>
      <c r="AR77" s="67" t="str">
        <f t="shared" si="72"/>
        <v>日</v>
      </c>
      <c r="AS77" s="68"/>
      <c r="AT77" s="69" t="str">
        <f t="shared" si="73"/>
        <v>円</v>
      </c>
      <c r="AU77" s="66"/>
      <c r="AV77" s="67" t="str">
        <f t="shared" si="74"/>
        <v>日</v>
      </c>
      <c r="AW77" s="68"/>
      <c r="AX77" s="78" t="str">
        <f t="shared" si="75"/>
        <v>円</v>
      </c>
      <c r="AY77" s="75"/>
      <c r="AZ77" s="28" t="s">
        <v>36</v>
      </c>
      <c r="BA77" s="68"/>
      <c r="BB77" s="29" t="s">
        <v>37</v>
      </c>
      <c r="BC77" s="330">
        <f t="shared" si="76"/>
        <v>0</v>
      </c>
      <c r="BD77" s="331"/>
      <c r="BE77" s="331"/>
      <c r="BF77" s="330"/>
      <c r="BG77" s="27" t="s">
        <v>16</v>
      </c>
      <c r="BH77" s="332">
        <f t="shared" si="77"/>
        <v>0</v>
      </c>
      <c r="BI77" s="331"/>
      <c r="BJ77" s="331"/>
      <c r="BK77" s="330"/>
      <c r="BL77" s="30" t="s">
        <v>23</v>
      </c>
    </row>
    <row r="78" spans="1:64" ht="18" customHeight="1" x14ac:dyDescent="0.55000000000000004">
      <c r="A78" s="373">
        <v>75</v>
      </c>
      <c r="B78" s="374"/>
      <c r="C78" s="66"/>
      <c r="D78" s="67" t="str">
        <f t="shared" si="52"/>
        <v>日</v>
      </c>
      <c r="E78" s="68"/>
      <c r="F78" s="69" t="str">
        <f t="shared" si="53"/>
        <v>円</v>
      </c>
      <c r="G78" s="66"/>
      <c r="H78" s="67" t="str">
        <f t="shared" si="54"/>
        <v>日</v>
      </c>
      <c r="I78" s="68"/>
      <c r="J78" s="69" t="str">
        <f t="shared" si="55"/>
        <v>円</v>
      </c>
      <c r="K78" s="66"/>
      <c r="L78" s="67" t="str">
        <f t="shared" si="56"/>
        <v>日</v>
      </c>
      <c r="M78" s="68"/>
      <c r="N78" s="69" t="str">
        <f t="shared" si="57"/>
        <v>円</v>
      </c>
      <c r="O78" s="66"/>
      <c r="P78" s="67" t="str">
        <f t="shared" si="58"/>
        <v>日</v>
      </c>
      <c r="Q78" s="68"/>
      <c r="R78" s="69" t="str">
        <f t="shared" si="59"/>
        <v>円</v>
      </c>
      <c r="S78" s="66"/>
      <c r="T78" s="67" t="str">
        <f t="shared" si="60"/>
        <v>日</v>
      </c>
      <c r="U78" s="68"/>
      <c r="V78" s="69" t="str">
        <f t="shared" si="61"/>
        <v>円</v>
      </c>
      <c r="W78" s="66"/>
      <c r="X78" s="67" t="str">
        <f t="shared" si="62"/>
        <v>日</v>
      </c>
      <c r="Y78" s="68"/>
      <c r="Z78" s="69" t="str">
        <f t="shared" si="63"/>
        <v>円</v>
      </c>
      <c r="AA78" s="66"/>
      <c r="AB78" s="67" t="str">
        <f t="shared" si="64"/>
        <v>日</v>
      </c>
      <c r="AC78" s="68"/>
      <c r="AD78" s="69" t="str">
        <f t="shared" si="65"/>
        <v>円</v>
      </c>
      <c r="AE78" s="66"/>
      <c r="AF78" s="67" t="str">
        <f t="shared" si="66"/>
        <v>日</v>
      </c>
      <c r="AG78" s="68"/>
      <c r="AH78" s="69" t="str">
        <f t="shared" si="67"/>
        <v>円</v>
      </c>
      <c r="AI78" s="66"/>
      <c r="AJ78" s="67" t="str">
        <f t="shared" si="68"/>
        <v>日</v>
      </c>
      <c r="AK78" s="68"/>
      <c r="AL78" s="69" t="str">
        <f t="shared" si="69"/>
        <v>円</v>
      </c>
      <c r="AM78" s="66"/>
      <c r="AN78" s="67" t="str">
        <f t="shared" si="70"/>
        <v>日</v>
      </c>
      <c r="AO78" s="68"/>
      <c r="AP78" s="69" t="str">
        <f t="shared" si="71"/>
        <v>円</v>
      </c>
      <c r="AQ78" s="66"/>
      <c r="AR78" s="67" t="str">
        <f t="shared" si="72"/>
        <v>日</v>
      </c>
      <c r="AS78" s="68"/>
      <c r="AT78" s="69" t="str">
        <f t="shared" si="73"/>
        <v>円</v>
      </c>
      <c r="AU78" s="66"/>
      <c r="AV78" s="67" t="str">
        <f t="shared" si="74"/>
        <v>日</v>
      </c>
      <c r="AW78" s="68"/>
      <c r="AX78" s="78" t="str">
        <f t="shared" si="75"/>
        <v>円</v>
      </c>
      <c r="AY78" s="75"/>
      <c r="AZ78" s="28" t="s">
        <v>36</v>
      </c>
      <c r="BA78" s="68"/>
      <c r="BB78" s="29" t="s">
        <v>37</v>
      </c>
      <c r="BC78" s="330">
        <f t="shared" si="76"/>
        <v>0</v>
      </c>
      <c r="BD78" s="331"/>
      <c r="BE78" s="331"/>
      <c r="BF78" s="330"/>
      <c r="BG78" s="27" t="s">
        <v>16</v>
      </c>
      <c r="BH78" s="332">
        <f t="shared" si="77"/>
        <v>0</v>
      </c>
      <c r="BI78" s="331"/>
      <c r="BJ78" s="331"/>
      <c r="BK78" s="330"/>
      <c r="BL78" s="30" t="s">
        <v>23</v>
      </c>
    </row>
    <row r="79" spans="1:64" ht="18" customHeight="1" x14ac:dyDescent="0.55000000000000004">
      <c r="A79" s="373">
        <v>76</v>
      </c>
      <c r="B79" s="374"/>
      <c r="C79" s="66"/>
      <c r="D79" s="67" t="str">
        <f t="shared" si="52"/>
        <v>日</v>
      </c>
      <c r="E79" s="68"/>
      <c r="F79" s="69" t="str">
        <f t="shared" si="53"/>
        <v>円</v>
      </c>
      <c r="G79" s="66"/>
      <c r="H79" s="67" t="str">
        <f t="shared" si="54"/>
        <v>日</v>
      </c>
      <c r="I79" s="68"/>
      <c r="J79" s="69" t="str">
        <f t="shared" si="55"/>
        <v>円</v>
      </c>
      <c r="K79" s="66"/>
      <c r="L79" s="67" t="str">
        <f t="shared" si="56"/>
        <v>日</v>
      </c>
      <c r="M79" s="68"/>
      <c r="N79" s="69" t="str">
        <f t="shared" si="57"/>
        <v>円</v>
      </c>
      <c r="O79" s="66"/>
      <c r="P79" s="67" t="str">
        <f t="shared" si="58"/>
        <v>日</v>
      </c>
      <c r="Q79" s="68"/>
      <c r="R79" s="69" t="str">
        <f t="shared" si="59"/>
        <v>円</v>
      </c>
      <c r="S79" s="66"/>
      <c r="T79" s="67" t="str">
        <f t="shared" si="60"/>
        <v>日</v>
      </c>
      <c r="U79" s="68"/>
      <c r="V79" s="69" t="str">
        <f t="shared" si="61"/>
        <v>円</v>
      </c>
      <c r="W79" s="66"/>
      <c r="X79" s="67" t="str">
        <f t="shared" si="62"/>
        <v>日</v>
      </c>
      <c r="Y79" s="68"/>
      <c r="Z79" s="69" t="str">
        <f t="shared" si="63"/>
        <v>円</v>
      </c>
      <c r="AA79" s="66"/>
      <c r="AB79" s="67" t="str">
        <f t="shared" si="64"/>
        <v>日</v>
      </c>
      <c r="AC79" s="68"/>
      <c r="AD79" s="69" t="str">
        <f t="shared" si="65"/>
        <v>円</v>
      </c>
      <c r="AE79" s="66"/>
      <c r="AF79" s="67" t="str">
        <f t="shared" si="66"/>
        <v>日</v>
      </c>
      <c r="AG79" s="68"/>
      <c r="AH79" s="69" t="str">
        <f t="shared" si="67"/>
        <v>円</v>
      </c>
      <c r="AI79" s="66"/>
      <c r="AJ79" s="67" t="str">
        <f t="shared" si="68"/>
        <v>日</v>
      </c>
      <c r="AK79" s="68"/>
      <c r="AL79" s="69" t="str">
        <f t="shared" si="69"/>
        <v>円</v>
      </c>
      <c r="AM79" s="66"/>
      <c r="AN79" s="67" t="str">
        <f t="shared" si="70"/>
        <v>日</v>
      </c>
      <c r="AO79" s="68"/>
      <c r="AP79" s="69" t="str">
        <f t="shared" si="71"/>
        <v>円</v>
      </c>
      <c r="AQ79" s="66"/>
      <c r="AR79" s="67" t="str">
        <f t="shared" si="72"/>
        <v>日</v>
      </c>
      <c r="AS79" s="68"/>
      <c r="AT79" s="69" t="str">
        <f t="shared" si="73"/>
        <v>円</v>
      </c>
      <c r="AU79" s="66"/>
      <c r="AV79" s="67" t="str">
        <f t="shared" si="74"/>
        <v>日</v>
      </c>
      <c r="AW79" s="68"/>
      <c r="AX79" s="78" t="str">
        <f t="shared" si="75"/>
        <v>円</v>
      </c>
      <c r="AY79" s="75"/>
      <c r="AZ79" s="28" t="s">
        <v>36</v>
      </c>
      <c r="BA79" s="68"/>
      <c r="BB79" s="29" t="s">
        <v>37</v>
      </c>
      <c r="BC79" s="330">
        <f t="shared" si="76"/>
        <v>0</v>
      </c>
      <c r="BD79" s="331"/>
      <c r="BE79" s="331"/>
      <c r="BF79" s="330"/>
      <c r="BG79" s="27" t="s">
        <v>16</v>
      </c>
      <c r="BH79" s="332">
        <f t="shared" si="77"/>
        <v>0</v>
      </c>
      <c r="BI79" s="331"/>
      <c r="BJ79" s="331"/>
      <c r="BK79" s="330"/>
      <c r="BL79" s="30" t="s">
        <v>23</v>
      </c>
    </row>
    <row r="80" spans="1:64" ht="18" customHeight="1" x14ac:dyDescent="0.55000000000000004">
      <c r="A80" s="373">
        <v>77</v>
      </c>
      <c r="B80" s="374"/>
      <c r="C80" s="66"/>
      <c r="D80" s="67" t="str">
        <f t="shared" si="52"/>
        <v>日</v>
      </c>
      <c r="E80" s="68"/>
      <c r="F80" s="69" t="str">
        <f t="shared" si="53"/>
        <v>円</v>
      </c>
      <c r="G80" s="66"/>
      <c r="H80" s="67" t="str">
        <f t="shared" si="54"/>
        <v>日</v>
      </c>
      <c r="I80" s="68"/>
      <c r="J80" s="69" t="str">
        <f t="shared" si="55"/>
        <v>円</v>
      </c>
      <c r="K80" s="66"/>
      <c r="L80" s="67" t="str">
        <f t="shared" si="56"/>
        <v>日</v>
      </c>
      <c r="M80" s="68"/>
      <c r="N80" s="69" t="str">
        <f t="shared" si="57"/>
        <v>円</v>
      </c>
      <c r="O80" s="66"/>
      <c r="P80" s="67" t="str">
        <f t="shared" si="58"/>
        <v>日</v>
      </c>
      <c r="Q80" s="68"/>
      <c r="R80" s="69" t="str">
        <f t="shared" si="59"/>
        <v>円</v>
      </c>
      <c r="S80" s="66"/>
      <c r="T80" s="67" t="str">
        <f t="shared" si="60"/>
        <v>日</v>
      </c>
      <c r="U80" s="68"/>
      <c r="V80" s="69" t="str">
        <f t="shared" si="61"/>
        <v>円</v>
      </c>
      <c r="W80" s="66"/>
      <c r="X80" s="67" t="str">
        <f t="shared" si="62"/>
        <v>日</v>
      </c>
      <c r="Y80" s="68"/>
      <c r="Z80" s="69" t="str">
        <f t="shared" si="63"/>
        <v>円</v>
      </c>
      <c r="AA80" s="66"/>
      <c r="AB80" s="67" t="str">
        <f t="shared" si="64"/>
        <v>日</v>
      </c>
      <c r="AC80" s="68"/>
      <c r="AD80" s="69" t="str">
        <f t="shared" si="65"/>
        <v>円</v>
      </c>
      <c r="AE80" s="66"/>
      <c r="AF80" s="67" t="str">
        <f t="shared" si="66"/>
        <v>日</v>
      </c>
      <c r="AG80" s="68"/>
      <c r="AH80" s="69" t="str">
        <f t="shared" si="67"/>
        <v>円</v>
      </c>
      <c r="AI80" s="66"/>
      <c r="AJ80" s="67" t="str">
        <f t="shared" si="68"/>
        <v>日</v>
      </c>
      <c r="AK80" s="68"/>
      <c r="AL80" s="69" t="str">
        <f t="shared" si="69"/>
        <v>円</v>
      </c>
      <c r="AM80" s="66"/>
      <c r="AN80" s="67" t="str">
        <f t="shared" si="70"/>
        <v>日</v>
      </c>
      <c r="AO80" s="68"/>
      <c r="AP80" s="69" t="str">
        <f t="shared" si="71"/>
        <v>円</v>
      </c>
      <c r="AQ80" s="66"/>
      <c r="AR80" s="67" t="str">
        <f t="shared" si="72"/>
        <v>日</v>
      </c>
      <c r="AS80" s="68"/>
      <c r="AT80" s="69" t="str">
        <f t="shared" si="73"/>
        <v>円</v>
      </c>
      <c r="AU80" s="66"/>
      <c r="AV80" s="67" t="str">
        <f t="shared" si="74"/>
        <v>日</v>
      </c>
      <c r="AW80" s="68"/>
      <c r="AX80" s="78" t="str">
        <f t="shared" si="75"/>
        <v>円</v>
      </c>
      <c r="AY80" s="75"/>
      <c r="AZ80" s="28" t="s">
        <v>36</v>
      </c>
      <c r="BA80" s="68"/>
      <c r="BB80" s="29" t="s">
        <v>37</v>
      </c>
      <c r="BC80" s="330">
        <f t="shared" si="76"/>
        <v>0</v>
      </c>
      <c r="BD80" s="331"/>
      <c r="BE80" s="331"/>
      <c r="BF80" s="330"/>
      <c r="BG80" s="27" t="s">
        <v>16</v>
      </c>
      <c r="BH80" s="332">
        <f t="shared" si="77"/>
        <v>0</v>
      </c>
      <c r="BI80" s="331"/>
      <c r="BJ80" s="331"/>
      <c r="BK80" s="330"/>
      <c r="BL80" s="30" t="s">
        <v>23</v>
      </c>
    </row>
    <row r="81" spans="1:64" ht="18" customHeight="1" x14ac:dyDescent="0.55000000000000004">
      <c r="A81" s="373">
        <v>78</v>
      </c>
      <c r="B81" s="374"/>
      <c r="C81" s="66"/>
      <c r="D81" s="67" t="str">
        <f t="shared" si="52"/>
        <v>日</v>
      </c>
      <c r="E81" s="68"/>
      <c r="F81" s="69" t="str">
        <f t="shared" si="53"/>
        <v>円</v>
      </c>
      <c r="G81" s="66"/>
      <c r="H81" s="67" t="str">
        <f t="shared" si="54"/>
        <v>日</v>
      </c>
      <c r="I81" s="68"/>
      <c r="J81" s="69" t="str">
        <f t="shared" si="55"/>
        <v>円</v>
      </c>
      <c r="K81" s="66"/>
      <c r="L81" s="67" t="str">
        <f t="shared" si="56"/>
        <v>日</v>
      </c>
      <c r="M81" s="68"/>
      <c r="N81" s="69" t="str">
        <f t="shared" si="57"/>
        <v>円</v>
      </c>
      <c r="O81" s="66"/>
      <c r="P81" s="67" t="str">
        <f t="shared" si="58"/>
        <v>日</v>
      </c>
      <c r="Q81" s="68"/>
      <c r="R81" s="69" t="str">
        <f t="shared" si="59"/>
        <v>円</v>
      </c>
      <c r="S81" s="66"/>
      <c r="T81" s="67" t="str">
        <f t="shared" si="60"/>
        <v>日</v>
      </c>
      <c r="U81" s="68"/>
      <c r="V81" s="69" t="str">
        <f t="shared" si="61"/>
        <v>円</v>
      </c>
      <c r="W81" s="66"/>
      <c r="X81" s="67" t="str">
        <f t="shared" si="62"/>
        <v>日</v>
      </c>
      <c r="Y81" s="68"/>
      <c r="Z81" s="69" t="str">
        <f t="shared" si="63"/>
        <v>円</v>
      </c>
      <c r="AA81" s="66"/>
      <c r="AB81" s="67" t="str">
        <f t="shared" si="64"/>
        <v>日</v>
      </c>
      <c r="AC81" s="68"/>
      <c r="AD81" s="69" t="str">
        <f t="shared" si="65"/>
        <v>円</v>
      </c>
      <c r="AE81" s="66"/>
      <c r="AF81" s="67" t="str">
        <f t="shared" si="66"/>
        <v>日</v>
      </c>
      <c r="AG81" s="68"/>
      <c r="AH81" s="69" t="str">
        <f t="shared" si="67"/>
        <v>円</v>
      </c>
      <c r="AI81" s="66"/>
      <c r="AJ81" s="67" t="str">
        <f t="shared" si="68"/>
        <v>日</v>
      </c>
      <c r="AK81" s="68"/>
      <c r="AL81" s="69" t="str">
        <f t="shared" si="69"/>
        <v>円</v>
      </c>
      <c r="AM81" s="66"/>
      <c r="AN81" s="67" t="str">
        <f t="shared" si="70"/>
        <v>日</v>
      </c>
      <c r="AO81" s="68"/>
      <c r="AP81" s="69" t="str">
        <f t="shared" si="71"/>
        <v>円</v>
      </c>
      <c r="AQ81" s="66"/>
      <c r="AR81" s="67" t="str">
        <f t="shared" si="72"/>
        <v>日</v>
      </c>
      <c r="AS81" s="68"/>
      <c r="AT81" s="69" t="str">
        <f t="shared" si="73"/>
        <v>円</v>
      </c>
      <c r="AU81" s="66"/>
      <c r="AV81" s="67" t="str">
        <f t="shared" si="74"/>
        <v>日</v>
      </c>
      <c r="AW81" s="68"/>
      <c r="AX81" s="78" t="str">
        <f t="shared" si="75"/>
        <v>円</v>
      </c>
      <c r="AY81" s="75"/>
      <c r="AZ81" s="28" t="s">
        <v>36</v>
      </c>
      <c r="BA81" s="68"/>
      <c r="BB81" s="29" t="s">
        <v>37</v>
      </c>
      <c r="BC81" s="330">
        <f t="shared" si="76"/>
        <v>0</v>
      </c>
      <c r="BD81" s="331"/>
      <c r="BE81" s="331"/>
      <c r="BF81" s="330"/>
      <c r="BG81" s="27" t="s">
        <v>16</v>
      </c>
      <c r="BH81" s="332">
        <f t="shared" si="77"/>
        <v>0</v>
      </c>
      <c r="BI81" s="331"/>
      <c r="BJ81" s="331"/>
      <c r="BK81" s="330"/>
      <c r="BL81" s="30" t="s">
        <v>23</v>
      </c>
    </row>
    <row r="82" spans="1:64" ht="18" customHeight="1" x14ac:dyDescent="0.55000000000000004">
      <c r="A82" s="373">
        <v>79</v>
      </c>
      <c r="B82" s="374"/>
      <c r="C82" s="66"/>
      <c r="D82" s="67" t="str">
        <f t="shared" si="52"/>
        <v>日</v>
      </c>
      <c r="E82" s="68"/>
      <c r="F82" s="69" t="str">
        <f t="shared" si="53"/>
        <v>円</v>
      </c>
      <c r="G82" s="66"/>
      <c r="H82" s="67" t="str">
        <f t="shared" si="54"/>
        <v>日</v>
      </c>
      <c r="I82" s="68"/>
      <c r="J82" s="69" t="str">
        <f t="shared" si="55"/>
        <v>円</v>
      </c>
      <c r="K82" s="66"/>
      <c r="L82" s="67" t="str">
        <f t="shared" si="56"/>
        <v>日</v>
      </c>
      <c r="M82" s="68"/>
      <c r="N82" s="69" t="str">
        <f t="shared" si="57"/>
        <v>円</v>
      </c>
      <c r="O82" s="66"/>
      <c r="P82" s="67" t="str">
        <f t="shared" si="58"/>
        <v>日</v>
      </c>
      <c r="Q82" s="68"/>
      <c r="R82" s="69" t="str">
        <f t="shared" si="59"/>
        <v>円</v>
      </c>
      <c r="S82" s="66"/>
      <c r="T82" s="67" t="str">
        <f t="shared" si="60"/>
        <v>日</v>
      </c>
      <c r="U82" s="68"/>
      <c r="V82" s="69" t="str">
        <f t="shared" si="61"/>
        <v>円</v>
      </c>
      <c r="W82" s="66"/>
      <c r="X82" s="67" t="str">
        <f t="shared" si="62"/>
        <v>日</v>
      </c>
      <c r="Y82" s="68"/>
      <c r="Z82" s="69" t="str">
        <f t="shared" si="63"/>
        <v>円</v>
      </c>
      <c r="AA82" s="66"/>
      <c r="AB82" s="67" t="str">
        <f t="shared" si="64"/>
        <v>日</v>
      </c>
      <c r="AC82" s="68"/>
      <c r="AD82" s="69" t="str">
        <f t="shared" si="65"/>
        <v>円</v>
      </c>
      <c r="AE82" s="66"/>
      <c r="AF82" s="67" t="str">
        <f t="shared" si="66"/>
        <v>日</v>
      </c>
      <c r="AG82" s="68"/>
      <c r="AH82" s="69" t="str">
        <f t="shared" si="67"/>
        <v>円</v>
      </c>
      <c r="AI82" s="66"/>
      <c r="AJ82" s="67" t="str">
        <f t="shared" si="68"/>
        <v>日</v>
      </c>
      <c r="AK82" s="68"/>
      <c r="AL82" s="69" t="str">
        <f t="shared" si="69"/>
        <v>円</v>
      </c>
      <c r="AM82" s="66"/>
      <c r="AN82" s="67" t="str">
        <f t="shared" si="70"/>
        <v>日</v>
      </c>
      <c r="AO82" s="68"/>
      <c r="AP82" s="69" t="str">
        <f t="shared" si="71"/>
        <v>円</v>
      </c>
      <c r="AQ82" s="66"/>
      <c r="AR82" s="67" t="str">
        <f t="shared" si="72"/>
        <v>日</v>
      </c>
      <c r="AS82" s="68"/>
      <c r="AT82" s="69" t="str">
        <f t="shared" si="73"/>
        <v>円</v>
      </c>
      <c r="AU82" s="66"/>
      <c r="AV82" s="67" t="str">
        <f t="shared" si="74"/>
        <v>日</v>
      </c>
      <c r="AW82" s="68"/>
      <c r="AX82" s="78" t="str">
        <f t="shared" si="75"/>
        <v>円</v>
      </c>
      <c r="AY82" s="75"/>
      <c r="AZ82" s="28" t="s">
        <v>36</v>
      </c>
      <c r="BA82" s="68"/>
      <c r="BB82" s="29" t="s">
        <v>37</v>
      </c>
      <c r="BC82" s="330">
        <f t="shared" si="76"/>
        <v>0</v>
      </c>
      <c r="BD82" s="331"/>
      <c r="BE82" s="331"/>
      <c r="BF82" s="330"/>
      <c r="BG82" s="27" t="s">
        <v>16</v>
      </c>
      <c r="BH82" s="332">
        <f t="shared" si="77"/>
        <v>0</v>
      </c>
      <c r="BI82" s="331"/>
      <c r="BJ82" s="331"/>
      <c r="BK82" s="330"/>
      <c r="BL82" s="30" t="s">
        <v>23</v>
      </c>
    </row>
    <row r="83" spans="1:64" ht="18" customHeight="1" x14ac:dyDescent="0.55000000000000004">
      <c r="A83" s="373">
        <v>80</v>
      </c>
      <c r="B83" s="374"/>
      <c r="C83" s="66"/>
      <c r="D83" s="67" t="str">
        <f t="shared" si="52"/>
        <v>日</v>
      </c>
      <c r="E83" s="68"/>
      <c r="F83" s="69" t="str">
        <f t="shared" si="53"/>
        <v>円</v>
      </c>
      <c r="G83" s="66"/>
      <c r="H83" s="67" t="str">
        <f t="shared" si="54"/>
        <v>日</v>
      </c>
      <c r="I83" s="68"/>
      <c r="J83" s="69" t="str">
        <f t="shared" si="55"/>
        <v>円</v>
      </c>
      <c r="K83" s="66"/>
      <c r="L83" s="67" t="str">
        <f t="shared" si="56"/>
        <v>日</v>
      </c>
      <c r="M83" s="68"/>
      <c r="N83" s="69" t="str">
        <f t="shared" si="57"/>
        <v>円</v>
      </c>
      <c r="O83" s="66"/>
      <c r="P83" s="67" t="str">
        <f t="shared" si="58"/>
        <v>日</v>
      </c>
      <c r="Q83" s="68"/>
      <c r="R83" s="69" t="str">
        <f t="shared" si="59"/>
        <v>円</v>
      </c>
      <c r="S83" s="66"/>
      <c r="T83" s="67" t="str">
        <f t="shared" si="60"/>
        <v>日</v>
      </c>
      <c r="U83" s="68"/>
      <c r="V83" s="69" t="str">
        <f t="shared" si="61"/>
        <v>円</v>
      </c>
      <c r="W83" s="66"/>
      <c r="X83" s="67" t="str">
        <f t="shared" si="62"/>
        <v>日</v>
      </c>
      <c r="Y83" s="68"/>
      <c r="Z83" s="69" t="str">
        <f t="shared" si="63"/>
        <v>円</v>
      </c>
      <c r="AA83" s="66"/>
      <c r="AB83" s="67" t="str">
        <f t="shared" si="64"/>
        <v>日</v>
      </c>
      <c r="AC83" s="68"/>
      <c r="AD83" s="69" t="str">
        <f t="shared" si="65"/>
        <v>円</v>
      </c>
      <c r="AE83" s="66"/>
      <c r="AF83" s="67" t="str">
        <f t="shared" si="66"/>
        <v>日</v>
      </c>
      <c r="AG83" s="68"/>
      <c r="AH83" s="69" t="str">
        <f t="shared" si="67"/>
        <v>円</v>
      </c>
      <c r="AI83" s="66"/>
      <c r="AJ83" s="67" t="str">
        <f t="shared" si="68"/>
        <v>日</v>
      </c>
      <c r="AK83" s="68"/>
      <c r="AL83" s="69" t="str">
        <f t="shared" si="69"/>
        <v>円</v>
      </c>
      <c r="AM83" s="66"/>
      <c r="AN83" s="67" t="str">
        <f t="shared" si="70"/>
        <v>日</v>
      </c>
      <c r="AO83" s="68"/>
      <c r="AP83" s="69" t="str">
        <f t="shared" si="71"/>
        <v>円</v>
      </c>
      <c r="AQ83" s="66"/>
      <c r="AR83" s="67" t="str">
        <f t="shared" si="72"/>
        <v>日</v>
      </c>
      <c r="AS83" s="68"/>
      <c r="AT83" s="69" t="str">
        <f t="shared" si="73"/>
        <v>円</v>
      </c>
      <c r="AU83" s="66"/>
      <c r="AV83" s="67" t="str">
        <f t="shared" si="74"/>
        <v>日</v>
      </c>
      <c r="AW83" s="68"/>
      <c r="AX83" s="78" t="str">
        <f t="shared" si="75"/>
        <v>円</v>
      </c>
      <c r="AY83" s="75"/>
      <c r="AZ83" s="28" t="s">
        <v>36</v>
      </c>
      <c r="BA83" s="68"/>
      <c r="BB83" s="29" t="s">
        <v>37</v>
      </c>
      <c r="BC83" s="330">
        <f t="shared" si="76"/>
        <v>0</v>
      </c>
      <c r="BD83" s="331"/>
      <c r="BE83" s="331"/>
      <c r="BF83" s="330"/>
      <c r="BG83" s="27" t="s">
        <v>16</v>
      </c>
      <c r="BH83" s="332">
        <f t="shared" si="77"/>
        <v>0</v>
      </c>
      <c r="BI83" s="331"/>
      <c r="BJ83" s="331"/>
      <c r="BK83" s="330"/>
      <c r="BL83" s="30" t="s">
        <v>23</v>
      </c>
    </row>
    <row r="84" spans="1:64" ht="18" customHeight="1" x14ac:dyDescent="0.55000000000000004">
      <c r="A84" s="373">
        <v>81</v>
      </c>
      <c r="B84" s="374"/>
      <c r="C84" s="66"/>
      <c r="D84" s="67" t="str">
        <f t="shared" si="52"/>
        <v>日</v>
      </c>
      <c r="E84" s="68"/>
      <c r="F84" s="69" t="str">
        <f t="shared" si="53"/>
        <v>円</v>
      </c>
      <c r="G84" s="66"/>
      <c r="H84" s="67" t="str">
        <f t="shared" si="54"/>
        <v>日</v>
      </c>
      <c r="I84" s="68"/>
      <c r="J84" s="69" t="str">
        <f t="shared" si="55"/>
        <v>円</v>
      </c>
      <c r="K84" s="66"/>
      <c r="L84" s="67" t="str">
        <f t="shared" si="56"/>
        <v>日</v>
      </c>
      <c r="M84" s="68"/>
      <c r="N84" s="69" t="str">
        <f t="shared" si="57"/>
        <v>円</v>
      </c>
      <c r="O84" s="66"/>
      <c r="P84" s="67" t="str">
        <f t="shared" si="58"/>
        <v>日</v>
      </c>
      <c r="Q84" s="68"/>
      <c r="R84" s="69" t="str">
        <f t="shared" si="59"/>
        <v>円</v>
      </c>
      <c r="S84" s="66"/>
      <c r="T84" s="67" t="str">
        <f t="shared" si="60"/>
        <v>日</v>
      </c>
      <c r="U84" s="68"/>
      <c r="V84" s="69" t="str">
        <f t="shared" si="61"/>
        <v>円</v>
      </c>
      <c r="W84" s="66"/>
      <c r="X84" s="67" t="str">
        <f t="shared" si="62"/>
        <v>日</v>
      </c>
      <c r="Y84" s="68"/>
      <c r="Z84" s="69" t="str">
        <f t="shared" si="63"/>
        <v>円</v>
      </c>
      <c r="AA84" s="66"/>
      <c r="AB84" s="67" t="str">
        <f t="shared" si="64"/>
        <v>日</v>
      </c>
      <c r="AC84" s="68"/>
      <c r="AD84" s="69" t="str">
        <f t="shared" si="65"/>
        <v>円</v>
      </c>
      <c r="AE84" s="66"/>
      <c r="AF84" s="67" t="str">
        <f t="shared" si="66"/>
        <v>日</v>
      </c>
      <c r="AG84" s="68"/>
      <c r="AH84" s="69" t="str">
        <f t="shared" si="67"/>
        <v>円</v>
      </c>
      <c r="AI84" s="66"/>
      <c r="AJ84" s="67" t="str">
        <f t="shared" si="68"/>
        <v>日</v>
      </c>
      <c r="AK84" s="68"/>
      <c r="AL84" s="69" t="str">
        <f t="shared" si="69"/>
        <v>円</v>
      </c>
      <c r="AM84" s="66"/>
      <c r="AN84" s="67" t="str">
        <f t="shared" si="70"/>
        <v>日</v>
      </c>
      <c r="AO84" s="68"/>
      <c r="AP84" s="69" t="str">
        <f t="shared" si="71"/>
        <v>円</v>
      </c>
      <c r="AQ84" s="66"/>
      <c r="AR84" s="67" t="str">
        <f t="shared" si="72"/>
        <v>日</v>
      </c>
      <c r="AS84" s="68"/>
      <c r="AT84" s="69" t="str">
        <f t="shared" si="73"/>
        <v>円</v>
      </c>
      <c r="AU84" s="66"/>
      <c r="AV84" s="67" t="str">
        <f t="shared" si="74"/>
        <v>日</v>
      </c>
      <c r="AW84" s="68"/>
      <c r="AX84" s="78" t="str">
        <f t="shared" si="75"/>
        <v>円</v>
      </c>
      <c r="AY84" s="75"/>
      <c r="AZ84" s="28" t="s">
        <v>36</v>
      </c>
      <c r="BA84" s="68"/>
      <c r="BB84" s="29" t="s">
        <v>37</v>
      </c>
      <c r="BC84" s="330">
        <f t="shared" si="76"/>
        <v>0</v>
      </c>
      <c r="BD84" s="331"/>
      <c r="BE84" s="331"/>
      <c r="BF84" s="330"/>
      <c r="BG84" s="27" t="s">
        <v>16</v>
      </c>
      <c r="BH84" s="332">
        <f t="shared" si="77"/>
        <v>0</v>
      </c>
      <c r="BI84" s="331"/>
      <c r="BJ84" s="331"/>
      <c r="BK84" s="330"/>
      <c r="BL84" s="30" t="s">
        <v>23</v>
      </c>
    </row>
    <row r="85" spans="1:64" ht="18" customHeight="1" x14ac:dyDescent="0.55000000000000004">
      <c r="A85" s="373">
        <v>82</v>
      </c>
      <c r="B85" s="374"/>
      <c r="C85" s="66"/>
      <c r="D85" s="67" t="str">
        <f t="shared" si="52"/>
        <v>日</v>
      </c>
      <c r="E85" s="68"/>
      <c r="F85" s="69" t="str">
        <f t="shared" si="53"/>
        <v>円</v>
      </c>
      <c r="G85" s="66"/>
      <c r="H85" s="67" t="str">
        <f t="shared" si="54"/>
        <v>日</v>
      </c>
      <c r="I85" s="68"/>
      <c r="J85" s="69" t="str">
        <f t="shared" si="55"/>
        <v>円</v>
      </c>
      <c r="K85" s="66"/>
      <c r="L85" s="67" t="str">
        <f t="shared" si="56"/>
        <v>日</v>
      </c>
      <c r="M85" s="68"/>
      <c r="N85" s="69" t="str">
        <f t="shared" si="57"/>
        <v>円</v>
      </c>
      <c r="O85" s="66"/>
      <c r="P85" s="67" t="str">
        <f t="shared" si="58"/>
        <v>日</v>
      </c>
      <c r="Q85" s="68"/>
      <c r="R85" s="69" t="str">
        <f t="shared" si="59"/>
        <v>円</v>
      </c>
      <c r="S85" s="66"/>
      <c r="T85" s="67" t="str">
        <f t="shared" si="60"/>
        <v>日</v>
      </c>
      <c r="U85" s="68"/>
      <c r="V85" s="69" t="str">
        <f t="shared" si="61"/>
        <v>円</v>
      </c>
      <c r="W85" s="66"/>
      <c r="X85" s="67" t="str">
        <f t="shared" si="62"/>
        <v>日</v>
      </c>
      <c r="Y85" s="68"/>
      <c r="Z85" s="69" t="str">
        <f t="shared" si="63"/>
        <v>円</v>
      </c>
      <c r="AA85" s="66"/>
      <c r="AB85" s="67" t="str">
        <f t="shared" si="64"/>
        <v>日</v>
      </c>
      <c r="AC85" s="68"/>
      <c r="AD85" s="69" t="str">
        <f t="shared" si="65"/>
        <v>円</v>
      </c>
      <c r="AE85" s="66"/>
      <c r="AF85" s="67" t="str">
        <f t="shared" si="66"/>
        <v>日</v>
      </c>
      <c r="AG85" s="68"/>
      <c r="AH85" s="69" t="str">
        <f t="shared" si="67"/>
        <v>円</v>
      </c>
      <c r="AI85" s="66"/>
      <c r="AJ85" s="67" t="str">
        <f t="shared" si="68"/>
        <v>日</v>
      </c>
      <c r="AK85" s="68"/>
      <c r="AL85" s="69" t="str">
        <f t="shared" si="69"/>
        <v>円</v>
      </c>
      <c r="AM85" s="66"/>
      <c r="AN85" s="67" t="str">
        <f t="shared" si="70"/>
        <v>日</v>
      </c>
      <c r="AO85" s="68"/>
      <c r="AP85" s="69" t="str">
        <f t="shared" si="71"/>
        <v>円</v>
      </c>
      <c r="AQ85" s="66"/>
      <c r="AR85" s="67" t="str">
        <f t="shared" si="72"/>
        <v>日</v>
      </c>
      <c r="AS85" s="68"/>
      <c r="AT85" s="69" t="str">
        <f t="shared" si="73"/>
        <v>円</v>
      </c>
      <c r="AU85" s="66"/>
      <c r="AV85" s="67" t="str">
        <f t="shared" si="74"/>
        <v>日</v>
      </c>
      <c r="AW85" s="68"/>
      <c r="AX85" s="78" t="str">
        <f t="shared" si="75"/>
        <v>円</v>
      </c>
      <c r="AY85" s="75"/>
      <c r="AZ85" s="28" t="s">
        <v>36</v>
      </c>
      <c r="BA85" s="68"/>
      <c r="BB85" s="29" t="s">
        <v>37</v>
      </c>
      <c r="BC85" s="330">
        <f t="shared" si="76"/>
        <v>0</v>
      </c>
      <c r="BD85" s="331"/>
      <c r="BE85" s="331"/>
      <c r="BF85" s="330"/>
      <c r="BG85" s="27" t="s">
        <v>16</v>
      </c>
      <c r="BH85" s="332">
        <f t="shared" si="77"/>
        <v>0</v>
      </c>
      <c r="BI85" s="331"/>
      <c r="BJ85" s="331"/>
      <c r="BK85" s="330"/>
      <c r="BL85" s="30" t="s">
        <v>23</v>
      </c>
    </row>
    <row r="86" spans="1:64" ht="18" customHeight="1" x14ac:dyDescent="0.55000000000000004">
      <c r="A86" s="373">
        <v>83</v>
      </c>
      <c r="B86" s="374"/>
      <c r="C86" s="66"/>
      <c r="D86" s="67" t="str">
        <f t="shared" si="52"/>
        <v>日</v>
      </c>
      <c r="E86" s="68"/>
      <c r="F86" s="69" t="str">
        <f t="shared" si="53"/>
        <v>円</v>
      </c>
      <c r="G86" s="66"/>
      <c r="H86" s="67" t="str">
        <f t="shared" si="54"/>
        <v>日</v>
      </c>
      <c r="I86" s="68"/>
      <c r="J86" s="69" t="str">
        <f t="shared" si="55"/>
        <v>円</v>
      </c>
      <c r="K86" s="66"/>
      <c r="L86" s="67" t="str">
        <f t="shared" si="56"/>
        <v>日</v>
      </c>
      <c r="M86" s="68"/>
      <c r="N86" s="69" t="str">
        <f t="shared" si="57"/>
        <v>円</v>
      </c>
      <c r="O86" s="66"/>
      <c r="P86" s="67" t="str">
        <f t="shared" si="58"/>
        <v>日</v>
      </c>
      <c r="Q86" s="68"/>
      <c r="R86" s="69" t="str">
        <f t="shared" si="59"/>
        <v>円</v>
      </c>
      <c r="S86" s="66"/>
      <c r="T86" s="67" t="str">
        <f t="shared" si="60"/>
        <v>日</v>
      </c>
      <c r="U86" s="68"/>
      <c r="V86" s="69" t="str">
        <f t="shared" si="61"/>
        <v>円</v>
      </c>
      <c r="W86" s="66"/>
      <c r="X86" s="67" t="str">
        <f t="shared" si="62"/>
        <v>日</v>
      </c>
      <c r="Y86" s="68"/>
      <c r="Z86" s="69" t="str">
        <f t="shared" si="63"/>
        <v>円</v>
      </c>
      <c r="AA86" s="66"/>
      <c r="AB86" s="67" t="str">
        <f t="shared" si="64"/>
        <v>日</v>
      </c>
      <c r="AC86" s="68"/>
      <c r="AD86" s="69" t="str">
        <f t="shared" si="65"/>
        <v>円</v>
      </c>
      <c r="AE86" s="66"/>
      <c r="AF86" s="67" t="str">
        <f t="shared" si="66"/>
        <v>日</v>
      </c>
      <c r="AG86" s="68"/>
      <c r="AH86" s="69" t="str">
        <f t="shared" si="67"/>
        <v>円</v>
      </c>
      <c r="AI86" s="66"/>
      <c r="AJ86" s="67" t="str">
        <f t="shared" si="68"/>
        <v>日</v>
      </c>
      <c r="AK86" s="68"/>
      <c r="AL86" s="69" t="str">
        <f t="shared" si="69"/>
        <v>円</v>
      </c>
      <c r="AM86" s="66"/>
      <c r="AN86" s="67" t="str">
        <f t="shared" si="70"/>
        <v>日</v>
      </c>
      <c r="AO86" s="68"/>
      <c r="AP86" s="69" t="str">
        <f t="shared" si="71"/>
        <v>円</v>
      </c>
      <c r="AQ86" s="66"/>
      <c r="AR86" s="67" t="str">
        <f t="shared" si="72"/>
        <v>日</v>
      </c>
      <c r="AS86" s="68"/>
      <c r="AT86" s="69" t="str">
        <f t="shared" si="73"/>
        <v>円</v>
      </c>
      <c r="AU86" s="66"/>
      <c r="AV86" s="67" t="str">
        <f t="shared" si="74"/>
        <v>日</v>
      </c>
      <c r="AW86" s="68"/>
      <c r="AX86" s="78" t="str">
        <f t="shared" si="75"/>
        <v>円</v>
      </c>
      <c r="AY86" s="75"/>
      <c r="AZ86" s="28" t="s">
        <v>36</v>
      </c>
      <c r="BA86" s="68"/>
      <c r="BB86" s="29" t="s">
        <v>37</v>
      </c>
      <c r="BC86" s="330">
        <f t="shared" si="76"/>
        <v>0</v>
      </c>
      <c r="BD86" s="331"/>
      <c r="BE86" s="331"/>
      <c r="BF86" s="330"/>
      <c r="BG86" s="27" t="s">
        <v>16</v>
      </c>
      <c r="BH86" s="332">
        <f t="shared" si="77"/>
        <v>0</v>
      </c>
      <c r="BI86" s="331"/>
      <c r="BJ86" s="331"/>
      <c r="BK86" s="330"/>
      <c r="BL86" s="30" t="s">
        <v>23</v>
      </c>
    </row>
    <row r="87" spans="1:64" ht="18" customHeight="1" x14ac:dyDescent="0.55000000000000004">
      <c r="A87" s="373">
        <v>84</v>
      </c>
      <c r="B87" s="374"/>
      <c r="C87" s="66"/>
      <c r="D87" s="67" t="str">
        <f t="shared" si="52"/>
        <v>日</v>
      </c>
      <c r="E87" s="68"/>
      <c r="F87" s="69" t="str">
        <f t="shared" si="53"/>
        <v>円</v>
      </c>
      <c r="G87" s="66"/>
      <c r="H87" s="67" t="str">
        <f t="shared" si="54"/>
        <v>日</v>
      </c>
      <c r="I87" s="68"/>
      <c r="J87" s="69" t="str">
        <f t="shared" si="55"/>
        <v>円</v>
      </c>
      <c r="K87" s="66"/>
      <c r="L87" s="67" t="str">
        <f t="shared" si="56"/>
        <v>日</v>
      </c>
      <c r="M87" s="68"/>
      <c r="N87" s="69" t="str">
        <f t="shared" si="57"/>
        <v>円</v>
      </c>
      <c r="O87" s="66"/>
      <c r="P87" s="67" t="str">
        <f t="shared" si="58"/>
        <v>日</v>
      </c>
      <c r="Q87" s="68"/>
      <c r="R87" s="69" t="str">
        <f t="shared" si="59"/>
        <v>円</v>
      </c>
      <c r="S87" s="66"/>
      <c r="T87" s="67" t="str">
        <f t="shared" si="60"/>
        <v>日</v>
      </c>
      <c r="U87" s="68"/>
      <c r="V87" s="69" t="str">
        <f t="shared" si="61"/>
        <v>円</v>
      </c>
      <c r="W87" s="66"/>
      <c r="X87" s="67" t="str">
        <f t="shared" si="62"/>
        <v>日</v>
      </c>
      <c r="Y87" s="68"/>
      <c r="Z87" s="69" t="str">
        <f t="shared" si="63"/>
        <v>円</v>
      </c>
      <c r="AA87" s="66"/>
      <c r="AB87" s="67" t="str">
        <f t="shared" si="64"/>
        <v>日</v>
      </c>
      <c r="AC87" s="68"/>
      <c r="AD87" s="69" t="str">
        <f t="shared" si="65"/>
        <v>円</v>
      </c>
      <c r="AE87" s="66"/>
      <c r="AF87" s="67" t="str">
        <f t="shared" si="66"/>
        <v>日</v>
      </c>
      <c r="AG87" s="68"/>
      <c r="AH87" s="69" t="str">
        <f t="shared" si="67"/>
        <v>円</v>
      </c>
      <c r="AI87" s="66"/>
      <c r="AJ87" s="67" t="str">
        <f t="shared" si="68"/>
        <v>日</v>
      </c>
      <c r="AK87" s="68"/>
      <c r="AL87" s="69" t="str">
        <f t="shared" si="69"/>
        <v>円</v>
      </c>
      <c r="AM87" s="66"/>
      <c r="AN87" s="67" t="str">
        <f t="shared" si="70"/>
        <v>日</v>
      </c>
      <c r="AO87" s="68"/>
      <c r="AP87" s="69" t="str">
        <f t="shared" si="71"/>
        <v>円</v>
      </c>
      <c r="AQ87" s="66"/>
      <c r="AR87" s="67" t="str">
        <f t="shared" si="72"/>
        <v>日</v>
      </c>
      <c r="AS87" s="68"/>
      <c r="AT87" s="69" t="str">
        <f t="shared" si="73"/>
        <v>円</v>
      </c>
      <c r="AU87" s="66"/>
      <c r="AV87" s="67" t="str">
        <f t="shared" si="74"/>
        <v>日</v>
      </c>
      <c r="AW87" s="68"/>
      <c r="AX87" s="78" t="str">
        <f t="shared" si="75"/>
        <v>円</v>
      </c>
      <c r="AY87" s="75"/>
      <c r="AZ87" s="28" t="s">
        <v>36</v>
      </c>
      <c r="BA87" s="68"/>
      <c r="BB87" s="29" t="s">
        <v>37</v>
      </c>
      <c r="BC87" s="330">
        <f t="shared" si="76"/>
        <v>0</v>
      </c>
      <c r="BD87" s="331"/>
      <c r="BE87" s="331"/>
      <c r="BF87" s="330"/>
      <c r="BG87" s="27" t="s">
        <v>16</v>
      </c>
      <c r="BH87" s="332">
        <f t="shared" si="77"/>
        <v>0</v>
      </c>
      <c r="BI87" s="331"/>
      <c r="BJ87" s="331"/>
      <c r="BK87" s="330"/>
      <c r="BL87" s="30" t="s">
        <v>23</v>
      </c>
    </row>
    <row r="88" spans="1:64" ht="18" customHeight="1" x14ac:dyDescent="0.55000000000000004">
      <c r="A88" s="373">
        <v>85</v>
      </c>
      <c r="B88" s="374"/>
      <c r="C88" s="66"/>
      <c r="D88" s="67" t="str">
        <f t="shared" si="52"/>
        <v>日</v>
      </c>
      <c r="E88" s="68"/>
      <c r="F88" s="69" t="str">
        <f t="shared" si="53"/>
        <v>円</v>
      </c>
      <c r="G88" s="66"/>
      <c r="H88" s="67" t="str">
        <f t="shared" si="54"/>
        <v>日</v>
      </c>
      <c r="I88" s="68"/>
      <c r="J88" s="69" t="str">
        <f t="shared" si="55"/>
        <v>円</v>
      </c>
      <c r="K88" s="66"/>
      <c r="L88" s="67" t="str">
        <f t="shared" si="56"/>
        <v>日</v>
      </c>
      <c r="M88" s="68"/>
      <c r="N88" s="69" t="str">
        <f t="shared" si="57"/>
        <v>円</v>
      </c>
      <c r="O88" s="66"/>
      <c r="P88" s="67" t="str">
        <f t="shared" si="58"/>
        <v>日</v>
      </c>
      <c r="Q88" s="68"/>
      <c r="R88" s="69" t="str">
        <f t="shared" si="59"/>
        <v>円</v>
      </c>
      <c r="S88" s="66"/>
      <c r="T88" s="67" t="str">
        <f t="shared" si="60"/>
        <v>日</v>
      </c>
      <c r="U88" s="68"/>
      <c r="V88" s="69" t="str">
        <f t="shared" si="61"/>
        <v>円</v>
      </c>
      <c r="W88" s="66"/>
      <c r="X88" s="67" t="str">
        <f t="shared" si="62"/>
        <v>日</v>
      </c>
      <c r="Y88" s="68"/>
      <c r="Z88" s="69" t="str">
        <f t="shared" si="63"/>
        <v>円</v>
      </c>
      <c r="AA88" s="66"/>
      <c r="AB88" s="67" t="str">
        <f t="shared" si="64"/>
        <v>日</v>
      </c>
      <c r="AC88" s="68"/>
      <c r="AD88" s="69" t="str">
        <f t="shared" si="65"/>
        <v>円</v>
      </c>
      <c r="AE88" s="66"/>
      <c r="AF88" s="67" t="str">
        <f t="shared" si="66"/>
        <v>日</v>
      </c>
      <c r="AG88" s="68"/>
      <c r="AH88" s="69" t="str">
        <f t="shared" si="67"/>
        <v>円</v>
      </c>
      <c r="AI88" s="66"/>
      <c r="AJ88" s="67" t="str">
        <f t="shared" si="68"/>
        <v>日</v>
      </c>
      <c r="AK88" s="68"/>
      <c r="AL88" s="69" t="str">
        <f t="shared" si="69"/>
        <v>円</v>
      </c>
      <c r="AM88" s="66"/>
      <c r="AN88" s="67" t="str">
        <f t="shared" si="70"/>
        <v>日</v>
      </c>
      <c r="AO88" s="68"/>
      <c r="AP88" s="69" t="str">
        <f t="shared" si="71"/>
        <v>円</v>
      </c>
      <c r="AQ88" s="66"/>
      <c r="AR88" s="67" t="str">
        <f t="shared" si="72"/>
        <v>日</v>
      </c>
      <c r="AS88" s="68"/>
      <c r="AT88" s="69" t="str">
        <f t="shared" si="73"/>
        <v>円</v>
      </c>
      <c r="AU88" s="66"/>
      <c r="AV88" s="67" t="str">
        <f t="shared" si="74"/>
        <v>日</v>
      </c>
      <c r="AW88" s="68"/>
      <c r="AX88" s="78" t="str">
        <f t="shared" si="75"/>
        <v>円</v>
      </c>
      <c r="AY88" s="75"/>
      <c r="AZ88" s="28" t="s">
        <v>36</v>
      </c>
      <c r="BA88" s="68"/>
      <c r="BB88" s="29" t="s">
        <v>37</v>
      </c>
      <c r="BC88" s="330">
        <f t="shared" si="76"/>
        <v>0</v>
      </c>
      <c r="BD88" s="331"/>
      <c r="BE88" s="331"/>
      <c r="BF88" s="330"/>
      <c r="BG88" s="27" t="s">
        <v>16</v>
      </c>
      <c r="BH88" s="332">
        <f t="shared" si="77"/>
        <v>0</v>
      </c>
      <c r="BI88" s="331"/>
      <c r="BJ88" s="331"/>
      <c r="BK88" s="330"/>
      <c r="BL88" s="30" t="s">
        <v>23</v>
      </c>
    </row>
    <row r="89" spans="1:64" ht="18" customHeight="1" x14ac:dyDescent="0.55000000000000004">
      <c r="A89" s="373">
        <v>86</v>
      </c>
      <c r="B89" s="374"/>
      <c r="C89" s="66"/>
      <c r="D89" s="67" t="str">
        <f t="shared" si="52"/>
        <v>日</v>
      </c>
      <c r="E89" s="68"/>
      <c r="F89" s="69" t="str">
        <f t="shared" si="53"/>
        <v>円</v>
      </c>
      <c r="G89" s="66"/>
      <c r="H89" s="67" t="str">
        <f t="shared" si="54"/>
        <v>日</v>
      </c>
      <c r="I89" s="68"/>
      <c r="J89" s="69" t="str">
        <f t="shared" si="55"/>
        <v>円</v>
      </c>
      <c r="K89" s="66"/>
      <c r="L89" s="67" t="str">
        <f t="shared" si="56"/>
        <v>日</v>
      </c>
      <c r="M89" s="68"/>
      <c r="N89" s="69" t="str">
        <f t="shared" si="57"/>
        <v>円</v>
      </c>
      <c r="O89" s="66"/>
      <c r="P89" s="67" t="str">
        <f t="shared" si="58"/>
        <v>日</v>
      </c>
      <c r="Q89" s="68"/>
      <c r="R89" s="69" t="str">
        <f t="shared" si="59"/>
        <v>円</v>
      </c>
      <c r="S89" s="66"/>
      <c r="T89" s="67" t="str">
        <f t="shared" si="60"/>
        <v>日</v>
      </c>
      <c r="U89" s="68"/>
      <c r="V89" s="69" t="str">
        <f t="shared" si="61"/>
        <v>円</v>
      </c>
      <c r="W89" s="66"/>
      <c r="X89" s="67" t="str">
        <f t="shared" si="62"/>
        <v>日</v>
      </c>
      <c r="Y89" s="68"/>
      <c r="Z89" s="69" t="str">
        <f t="shared" si="63"/>
        <v>円</v>
      </c>
      <c r="AA89" s="66"/>
      <c r="AB89" s="67" t="str">
        <f t="shared" si="64"/>
        <v>日</v>
      </c>
      <c r="AC89" s="68"/>
      <c r="AD89" s="69" t="str">
        <f t="shared" si="65"/>
        <v>円</v>
      </c>
      <c r="AE89" s="66"/>
      <c r="AF89" s="67" t="str">
        <f t="shared" si="66"/>
        <v>日</v>
      </c>
      <c r="AG89" s="68"/>
      <c r="AH89" s="69" t="str">
        <f t="shared" si="67"/>
        <v>円</v>
      </c>
      <c r="AI89" s="66"/>
      <c r="AJ89" s="67" t="str">
        <f t="shared" si="68"/>
        <v>日</v>
      </c>
      <c r="AK89" s="68"/>
      <c r="AL89" s="69" t="str">
        <f t="shared" si="69"/>
        <v>円</v>
      </c>
      <c r="AM89" s="66"/>
      <c r="AN89" s="67" t="str">
        <f t="shared" si="70"/>
        <v>日</v>
      </c>
      <c r="AO89" s="68"/>
      <c r="AP89" s="69" t="str">
        <f t="shared" si="71"/>
        <v>円</v>
      </c>
      <c r="AQ89" s="66"/>
      <c r="AR89" s="67" t="str">
        <f t="shared" si="72"/>
        <v>日</v>
      </c>
      <c r="AS89" s="68"/>
      <c r="AT89" s="69" t="str">
        <f t="shared" si="73"/>
        <v>円</v>
      </c>
      <c r="AU89" s="66"/>
      <c r="AV89" s="67" t="str">
        <f t="shared" si="74"/>
        <v>日</v>
      </c>
      <c r="AW89" s="68"/>
      <c r="AX89" s="78" t="str">
        <f t="shared" si="75"/>
        <v>円</v>
      </c>
      <c r="AY89" s="75"/>
      <c r="AZ89" s="28" t="s">
        <v>36</v>
      </c>
      <c r="BA89" s="68"/>
      <c r="BB89" s="29" t="s">
        <v>37</v>
      </c>
      <c r="BC89" s="330">
        <f t="shared" si="76"/>
        <v>0</v>
      </c>
      <c r="BD89" s="331"/>
      <c r="BE89" s="331"/>
      <c r="BF89" s="330"/>
      <c r="BG89" s="27" t="s">
        <v>16</v>
      </c>
      <c r="BH89" s="332">
        <f t="shared" si="77"/>
        <v>0</v>
      </c>
      <c r="BI89" s="331"/>
      <c r="BJ89" s="331"/>
      <c r="BK89" s="330"/>
      <c r="BL89" s="30" t="s">
        <v>23</v>
      </c>
    </row>
    <row r="90" spans="1:64" ht="18" customHeight="1" x14ac:dyDescent="0.55000000000000004">
      <c r="A90" s="373">
        <v>87</v>
      </c>
      <c r="B90" s="374"/>
      <c r="C90" s="66"/>
      <c r="D90" s="67" t="str">
        <f t="shared" si="52"/>
        <v>日</v>
      </c>
      <c r="E90" s="68"/>
      <c r="F90" s="69" t="str">
        <f t="shared" si="53"/>
        <v>円</v>
      </c>
      <c r="G90" s="66"/>
      <c r="H90" s="67" t="str">
        <f t="shared" si="54"/>
        <v>日</v>
      </c>
      <c r="I90" s="68"/>
      <c r="J90" s="69" t="str">
        <f t="shared" si="55"/>
        <v>円</v>
      </c>
      <c r="K90" s="66"/>
      <c r="L90" s="67" t="str">
        <f t="shared" si="56"/>
        <v>日</v>
      </c>
      <c r="M90" s="68"/>
      <c r="N90" s="69" t="str">
        <f t="shared" si="57"/>
        <v>円</v>
      </c>
      <c r="O90" s="66"/>
      <c r="P90" s="67" t="str">
        <f t="shared" si="58"/>
        <v>日</v>
      </c>
      <c r="Q90" s="68"/>
      <c r="R90" s="69" t="str">
        <f t="shared" si="59"/>
        <v>円</v>
      </c>
      <c r="S90" s="66"/>
      <c r="T90" s="67" t="str">
        <f t="shared" si="60"/>
        <v>日</v>
      </c>
      <c r="U90" s="68"/>
      <c r="V90" s="69" t="str">
        <f t="shared" si="61"/>
        <v>円</v>
      </c>
      <c r="W90" s="66"/>
      <c r="X90" s="67" t="str">
        <f t="shared" si="62"/>
        <v>日</v>
      </c>
      <c r="Y90" s="68"/>
      <c r="Z90" s="69" t="str">
        <f t="shared" si="63"/>
        <v>円</v>
      </c>
      <c r="AA90" s="66"/>
      <c r="AB90" s="67" t="str">
        <f t="shared" si="64"/>
        <v>日</v>
      </c>
      <c r="AC90" s="68"/>
      <c r="AD90" s="69" t="str">
        <f t="shared" si="65"/>
        <v>円</v>
      </c>
      <c r="AE90" s="66"/>
      <c r="AF90" s="67" t="str">
        <f t="shared" si="66"/>
        <v>日</v>
      </c>
      <c r="AG90" s="68"/>
      <c r="AH90" s="69" t="str">
        <f t="shared" si="67"/>
        <v>円</v>
      </c>
      <c r="AI90" s="66"/>
      <c r="AJ90" s="67" t="str">
        <f t="shared" si="68"/>
        <v>日</v>
      </c>
      <c r="AK90" s="68"/>
      <c r="AL90" s="69" t="str">
        <f t="shared" si="69"/>
        <v>円</v>
      </c>
      <c r="AM90" s="66"/>
      <c r="AN90" s="67" t="str">
        <f t="shared" si="70"/>
        <v>日</v>
      </c>
      <c r="AO90" s="68"/>
      <c r="AP90" s="69" t="str">
        <f t="shared" si="71"/>
        <v>円</v>
      </c>
      <c r="AQ90" s="66"/>
      <c r="AR90" s="67" t="str">
        <f t="shared" si="72"/>
        <v>日</v>
      </c>
      <c r="AS90" s="68"/>
      <c r="AT90" s="69" t="str">
        <f t="shared" si="73"/>
        <v>円</v>
      </c>
      <c r="AU90" s="66"/>
      <c r="AV90" s="67" t="str">
        <f t="shared" si="74"/>
        <v>日</v>
      </c>
      <c r="AW90" s="68"/>
      <c r="AX90" s="78" t="str">
        <f t="shared" si="75"/>
        <v>円</v>
      </c>
      <c r="AY90" s="75"/>
      <c r="AZ90" s="28" t="s">
        <v>36</v>
      </c>
      <c r="BA90" s="68"/>
      <c r="BB90" s="29" t="s">
        <v>37</v>
      </c>
      <c r="BC90" s="330">
        <f t="shared" si="76"/>
        <v>0</v>
      </c>
      <c r="BD90" s="331"/>
      <c r="BE90" s="331"/>
      <c r="BF90" s="330"/>
      <c r="BG90" s="27" t="s">
        <v>16</v>
      </c>
      <c r="BH90" s="332">
        <f t="shared" si="77"/>
        <v>0</v>
      </c>
      <c r="BI90" s="331"/>
      <c r="BJ90" s="331"/>
      <c r="BK90" s="330"/>
      <c r="BL90" s="30" t="s">
        <v>23</v>
      </c>
    </row>
    <row r="91" spans="1:64" ht="18" customHeight="1" x14ac:dyDescent="0.55000000000000004">
      <c r="A91" s="373">
        <v>88</v>
      </c>
      <c r="B91" s="374"/>
      <c r="C91" s="66"/>
      <c r="D91" s="67" t="str">
        <f t="shared" si="52"/>
        <v>日</v>
      </c>
      <c r="E91" s="68"/>
      <c r="F91" s="69" t="str">
        <f t="shared" si="53"/>
        <v>円</v>
      </c>
      <c r="G91" s="66"/>
      <c r="H91" s="67" t="str">
        <f t="shared" si="54"/>
        <v>日</v>
      </c>
      <c r="I91" s="68"/>
      <c r="J91" s="69" t="str">
        <f t="shared" si="55"/>
        <v>円</v>
      </c>
      <c r="K91" s="66"/>
      <c r="L91" s="67" t="str">
        <f t="shared" si="56"/>
        <v>日</v>
      </c>
      <c r="M91" s="68"/>
      <c r="N91" s="69" t="str">
        <f t="shared" si="57"/>
        <v>円</v>
      </c>
      <c r="O91" s="66"/>
      <c r="P91" s="67" t="str">
        <f t="shared" si="58"/>
        <v>日</v>
      </c>
      <c r="Q91" s="68"/>
      <c r="R91" s="69" t="str">
        <f t="shared" si="59"/>
        <v>円</v>
      </c>
      <c r="S91" s="66"/>
      <c r="T91" s="67" t="str">
        <f t="shared" si="60"/>
        <v>日</v>
      </c>
      <c r="U91" s="68"/>
      <c r="V91" s="69" t="str">
        <f t="shared" si="61"/>
        <v>円</v>
      </c>
      <c r="W91" s="66"/>
      <c r="X91" s="67" t="str">
        <f t="shared" si="62"/>
        <v>日</v>
      </c>
      <c r="Y91" s="68"/>
      <c r="Z91" s="69" t="str">
        <f t="shared" si="63"/>
        <v>円</v>
      </c>
      <c r="AA91" s="66"/>
      <c r="AB91" s="67" t="str">
        <f t="shared" si="64"/>
        <v>日</v>
      </c>
      <c r="AC91" s="68"/>
      <c r="AD91" s="69" t="str">
        <f t="shared" si="65"/>
        <v>円</v>
      </c>
      <c r="AE91" s="66"/>
      <c r="AF91" s="67" t="str">
        <f t="shared" si="66"/>
        <v>日</v>
      </c>
      <c r="AG91" s="68"/>
      <c r="AH91" s="69" t="str">
        <f t="shared" si="67"/>
        <v>円</v>
      </c>
      <c r="AI91" s="66"/>
      <c r="AJ91" s="67" t="str">
        <f t="shared" si="68"/>
        <v>日</v>
      </c>
      <c r="AK91" s="68"/>
      <c r="AL91" s="69" t="str">
        <f t="shared" si="69"/>
        <v>円</v>
      </c>
      <c r="AM91" s="66"/>
      <c r="AN91" s="67" t="str">
        <f t="shared" si="70"/>
        <v>日</v>
      </c>
      <c r="AO91" s="68"/>
      <c r="AP91" s="69" t="str">
        <f t="shared" si="71"/>
        <v>円</v>
      </c>
      <c r="AQ91" s="66"/>
      <c r="AR91" s="67" t="str">
        <f t="shared" si="72"/>
        <v>日</v>
      </c>
      <c r="AS91" s="68"/>
      <c r="AT91" s="69" t="str">
        <f t="shared" si="73"/>
        <v>円</v>
      </c>
      <c r="AU91" s="66"/>
      <c r="AV91" s="67" t="str">
        <f t="shared" si="74"/>
        <v>日</v>
      </c>
      <c r="AW91" s="68"/>
      <c r="AX91" s="78" t="str">
        <f t="shared" si="75"/>
        <v>円</v>
      </c>
      <c r="AY91" s="75"/>
      <c r="AZ91" s="28" t="s">
        <v>36</v>
      </c>
      <c r="BA91" s="68"/>
      <c r="BB91" s="29" t="s">
        <v>37</v>
      </c>
      <c r="BC91" s="330">
        <f t="shared" si="76"/>
        <v>0</v>
      </c>
      <c r="BD91" s="331"/>
      <c r="BE91" s="331"/>
      <c r="BF91" s="330"/>
      <c r="BG91" s="27" t="s">
        <v>16</v>
      </c>
      <c r="BH91" s="332">
        <f t="shared" si="77"/>
        <v>0</v>
      </c>
      <c r="BI91" s="331"/>
      <c r="BJ91" s="331"/>
      <c r="BK91" s="330"/>
      <c r="BL91" s="30" t="s">
        <v>23</v>
      </c>
    </row>
    <row r="92" spans="1:64" ht="18" customHeight="1" x14ac:dyDescent="0.55000000000000004">
      <c r="A92" s="373">
        <v>89</v>
      </c>
      <c r="B92" s="374"/>
      <c r="C92" s="66"/>
      <c r="D92" s="67" t="str">
        <f t="shared" si="52"/>
        <v>日</v>
      </c>
      <c r="E92" s="68"/>
      <c r="F92" s="69" t="str">
        <f t="shared" si="53"/>
        <v>円</v>
      </c>
      <c r="G92" s="66"/>
      <c r="H92" s="67" t="str">
        <f t="shared" si="54"/>
        <v>日</v>
      </c>
      <c r="I92" s="68"/>
      <c r="J92" s="69" t="str">
        <f t="shared" si="55"/>
        <v>円</v>
      </c>
      <c r="K92" s="66"/>
      <c r="L92" s="67" t="str">
        <f t="shared" si="56"/>
        <v>日</v>
      </c>
      <c r="M92" s="68"/>
      <c r="N92" s="69" t="str">
        <f t="shared" si="57"/>
        <v>円</v>
      </c>
      <c r="O92" s="66"/>
      <c r="P92" s="67" t="str">
        <f t="shared" si="58"/>
        <v>日</v>
      </c>
      <c r="Q92" s="68"/>
      <c r="R92" s="69" t="str">
        <f t="shared" si="59"/>
        <v>円</v>
      </c>
      <c r="S92" s="66"/>
      <c r="T92" s="67" t="str">
        <f t="shared" si="60"/>
        <v>日</v>
      </c>
      <c r="U92" s="68"/>
      <c r="V92" s="69" t="str">
        <f t="shared" si="61"/>
        <v>円</v>
      </c>
      <c r="W92" s="66"/>
      <c r="X92" s="67" t="str">
        <f t="shared" si="62"/>
        <v>日</v>
      </c>
      <c r="Y92" s="68"/>
      <c r="Z92" s="69" t="str">
        <f t="shared" si="63"/>
        <v>円</v>
      </c>
      <c r="AA92" s="66"/>
      <c r="AB92" s="67" t="str">
        <f t="shared" si="64"/>
        <v>日</v>
      </c>
      <c r="AC92" s="68"/>
      <c r="AD92" s="69" t="str">
        <f t="shared" si="65"/>
        <v>円</v>
      </c>
      <c r="AE92" s="66"/>
      <c r="AF92" s="67" t="str">
        <f t="shared" si="66"/>
        <v>日</v>
      </c>
      <c r="AG92" s="68"/>
      <c r="AH92" s="69" t="str">
        <f t="shared" si="67"/>
        <v>円</v>
      </c>
      <c r="AI92" s="66"/>
      <c r="AJ92" s="67" t="str">
        <f t="shared" si="68"/>
        <v>日</v>
      </c>
      <c r="AK92" s="68"/>
      <c r="AL92" s="69" t="str">
        <f t="shared" si="69"/>
        <v>円</v>
      </c>
      <c r="AM92" s="66"/>
      <c r="AN92" s="67" t="str">
        <f t="shared" si="70"/>
        <v>日</v>
      </c>
      <c r="AO92" s="68"/>
      <c r="AP92" s="69" t="str">
        <f t="shared" si="71"/>
        <v>円</v>
      </c>
      <c r="AQ92" s="66"/>
      <c r="AR92" s="67" t="str">
        <f t="shared" si="72"/>
        <v>日</v>
      </c>
      <c r="AS92" s="68"/>
      <c r="AT92" s="69" t="str">
        <f t="shared" si="73"/>
        <v>円</v>
      </c>
      <c r="AU92" s="66"/>
      <c r="AV92" s="67" t="str">
        <f t="shared" si="74"/>
        <v>日</v>
      </c>
      <c r="AW92" s="68"/>
      <c r="AX92" s="78" t="str">
        <f t="shared" si="75"/>
        <v>円</v>
      </c>
      <c r="AY92" s="75"/>
      <c r="AZ92" s="28" t="s">
        <v>36</v>
      </c>
      <c r="BA92" s="68"/>
      <c r="BB92" s="29" t="s">
        <v>37</v>
      </c>
      <c r="BC92" s="330">
        <f t="shared" si="76"/>
        <v>0</v>
      </c>
      <c r="BD92" s="331"/>
      <c r="BE92" s="331"/>
      <c r="BF92" s="330"/>
      <c r="BG92" s="27" t="s">
        <v>16</v>
      </c>
      <c r="BH92" s="332">
        <f t="shared" si="77"/>
        <v>0</v>
      </c>
      <c r="BI92" s="331"/>
      <c r="BJ92" s="331"/>
      <c r="BK92" s="330"/>
      <c r="BL92" s="30" t="s">
        <v>23</v>
      </c>
    </row>
    <row r="93" spans="1:64" ht="18" customHeight="1" x14ac:dyDescent="0.55000000000000004">
      <c r="A93" s="373">
        <v>90</v>
      </c>
      <c r="B93" s="374"/>
      <c r="C93" s="66"/>
      <c r="D93" s="67" t="str">
        <f t="shared" si="52"/>
        <v>日</v>
      </c>
      <c r="E93" s="68"/>
      <c r="F93" s="69" t="str">
        <f t="shared" si="53"/>
        <v>円</v>
      </c>
      <c r="G93" s="66"/>
      <c r="H93" s="67" t="str">
        <f t="shared" si="54"/>
        <v>日</v>
      </c>
      <c r="I93" s="68"/>
      <c r="J93" s="69" t="str">
        <f t="shared" si="55"/>
        <v>円</v>
      </c>
      <c r="K93" s="66"/>
      <c r="L93" s="67" t="str">
        <f t="shared" si="56"/>
        <v>日</v>
      </c>
      <c r="M93" s="68"/>
      <c r="N93" s="69" t="str">
        <f t="shared" si="57"/>
        <v>円</v>
      </c>
      <c r="O93" s="66"/>
      <c r="P93" s="67" t="str">
        <f t="shared" si="58"/>
        <v>日</v>
      </c>
      <c r="Q93" s="68"/>
      <c r="R93" s="69" t="str">
        <f t="shared" si="59"/>
        <v>円</v>
      </c>
      <c r="S93" s="66"/>
      <c r="T93" s="67" t="str">
        <f t="shared" si="60"/>
        <v>日</v>
      </c>
      <c r="U93" s="68"/>
      <c r="V93" s="69" t="str">
        <f t="shared" si="61"/>
        <v>円</v>
      </c>
      <c r="W93" s="66"/>
      <c r="X93" s="67" t="str">
        <f t="shared" si="62"/>
        <v>日</v>
      </c>
      <c r="Y93" s="68"/>
      <c r="Z93" s="69" t="str">
        <f t="shared" si="63"/>
        <v>円</v>
      </c>
      <c r="AA93" s="66"/>
      <c r="AB93" s="67" t="str">
        <f t="shared" si="64"/>
        <v>日</v>
      </c>
      <c r="AC93" s="68"/>
      <c r="AD93" s="69" t="str">
        <f t="shared" si="65"/>
        <v>円</v>
      </c>
      <c r="AE93" s="66"/>
      <c r="AF93" s="67" t="str">
        <f t="shared" si="66"/>
        <v>日</v>
      </c>
      <c r="AG93" s="68"/>
      <c r="AH93" s="69" t="str">
        <f t="shared" si="67"/>
        <v>円</v>
      </c>
      <c r="AI93" s="66"/>
      <c r="AJ93" s="67" t="str">
        <f t="shared" si="68"/>
        <v>日</v>
      </c>
      <c r="AK93" s="68"/>
      <c r="AL93" s="69" t="str">
        <f t="shared" si="69"/>
        <v>円</v>
      </c>
      <c r="AM93" s="66"/>
      <c r="AN93" s="67" t="str">
        <f t="shared" si="70"/>
        <v>日</v>
      </c>
      <c r="AO93" s="68"/>
      <c r="AP93" s="69" t="str">
        <f t="shared" si="71"/>
        <v>円</v>
      </c>
      <c r="AQ93" s="66"/>
      <c r="AR93" s="67" t="str">
        <f t="shared" si="72"/>
        <v>日</v>
      </c>
      <c r="AS93" s="68"/>
      <c r="AT93" s="69" t="str">
        <f t="shared" si="73"/>
        <v>円</v>
      </c>
      <c r="AU93" s="66"/>
      <c r="AV93" s="67" t="str">
        <f t="shared" si="74"/>
        <v>日</v>
      </c>
      <c r="AW93" s="68"/>
      <c r="AX93" s="78" t="str">
        <f t="shared" si="75"/>
        <v>円</v>
      </c>
      <c r="AY93" s="75"/>
      <c r="AZ93" s="28" t="s">
        <v>36</v>
      </c>
      <c r="BA93" s="68"/>
      <c r="BB93" s="29" t="s">
        <v>37</v>
      </c>
      <c r="BC93" s="330">
        <f t="shared" si="76"/>
        <v>0</v>
      </c>
      <c r="BD93" s="331"/>
      <c r="BE93" s="331"/>
      <c r="BF93" s="330"/>
      <c r="BG93" s="27" t="s">
        <v>16</v>
      </c>
      <c r="BH93" s="332">
        <f t="shared" si="77"/>
        <v>0</v>
      </c>
      <c r="BI93" s="331"/>
      <c r="BJ93" s="331"/>
      <c r="BK93" s="330"/>
      <c r="BL93" s="30" t="s">
        <v>23</v>
      </c>
    </row>
    <row r="94" spans="1:64" ht="18" customHeight="1" x14ac:dyDescent="0.55000000000000004">
      <c r="A94" s="373">
        <v>91</v>
      </c>
      <c r="B94" s="374"/>
      <c r="C94" s="66"/>
      <c r="D94" s="67" t="str">
        <f t="shared" si="52"/>
        <v>日</v>
      </c>
      <c r="E94" s="68"/>
      <c r="F94" s="69" t="str">
        <f t="shared" si="53"/>
        <v>円</v>
      </c>
      <c r="G94" s="66"/>
      <c r="H94" s="67" t="str">
        <f t="shared" si="54"/>
        <v>日</v>
      </c>
      <c r="I94" s="68"/>
      <c r="J94" s="69" t="str">
        <f t="shared" si="55"/>
        <v>円</v>
      </c>
      <c r="K94" s="66"/>
      <c r="L94" s="67" t="str">
        <f t="shared" si="56"/>
        <v>日</v>
      </c>
      <c r="M94" s="68"/>
      <c r="N94" s="69" t="str">
        <f t="shared" si="57"/>
        <v>円</v>
      </c>
      <c r="O94" s="66"/>
      <c r="P94" s="67" t="str">
        <f t="shared" si="58"/>
        <v>日</v>
      </c>
      <c r="Q94" s="68"/>
      <c r="R94" s="69" t="str">
        <f t="shared" si="59"/>
        <v>円</v>
      </c>
      <c r="S94" s="66"/>
      <c r="T94" s="67" t="str">
        <f t="shared" si="60"/>
        <v>日</v>
      </c>
      <c r="U94" s="68"/>
      <c r="V94" s="69" t="str">
        <f t="shared" si="61"/>
        <v>円</v>
      </c>
      <c r="W94" s="66"/>
      <c r="X94" s="67" t="str">
        <f t="shared" si="62"/>
        <v>日</v>
      </c>
      <c r="Y94" s="68"/>
      <c r="Z94" s="69" t="str">
        <f t="shared" si="63"/>
        <v>円</v>
      </c>
      <c r="AA94" s="66"/>
      <c r="AB94" s="67" t="str">
        <f t="shared" si="64"/>
        <v>日</v>
      </c>
      <c r="AC94" s="68"/>
      <c r="AD94" s="69" t="str">
        <f t="shared" si="65"/>
        <v>円</v>
      </c>
      <c r="AE94" s="66"/>
      <c r="AF94" s="67" t="str">
        <f t="shared" si="66"/>
        <v>日</v>
      </c>
      <c r="AG94" s="68"/>
      <c r="AH94" s="69" t="str">
        <f t="shared" si="67"/>
        <v>円</v>
      </c>
      <c r="AI94" s="66"/>
      <c r="AJ94" s="67" t="str">
        <f t="shared" si="68"/>
        <v>日</v>
      </c>
      <c r="AK94" s="68"/>
      <c r="AL94" s="69" t="str">
        <f t="shared" si="69"/>
        <v>円</v>
      </c>
      <c r="AM94" s="66"/>
      <c r="AN94" s="67" t="str">
        <f t="shared" si="70"/>
        <v>日</v>
      </c>
      <c r="AO94" s="68"/>
      <c r="AP94" s="69" t="str">
        <f t="shared" si="71"/>
        <v>円</v>
      </c>
      <c r="AQ94" s="66"/>
      <c r="AR94" s="67" t="str">
        <f t="shared" si="72"/>
        <v>日</v>
      </c>
      <c r="AS94" s="68"/>
      <c r="AT94" s="69" t="str">
        <f t="shared" si="73"/>
        <v>円</v>
      </c>
      <c r="AU94" s="66"/>
      <c r="AV94" s="67" t="str">
        <f t="shared" si="74"/>
        <v>日</v>
      </c>
      <c r="AW94" s="68"/>
      <c r="AX94" s="78" t="str">
        <f t="shared" si="75"/>
        <v>円</v>
      </c>
      <c r="AY94" s="75"/>
      <c r="AZ94" s="28" t="s">
        <v>36</v>
      </c>
      <c r="BA94" s="68"/>
      <c r="BB94" s="29" t="s">
        <v>37</v>
      </c>
      <c r="BC94" s="330">
        <f t="shared" si="76"/>
        <v>0</v>
      </c>
      <c r="BD94" s="331"/>
      <c r="BE94" s="331"/>
      <c r="BF94" s="330"/>
      <c r="BG94" s="27" t="s">
        <v>16</v>
      </c>
      <c r="BH94" s="332">
        <f t="shared" si="77"/>
        <v>0</v>
      </c>
      <c r="BI94" s="331"/>
      <c r="BJ94" s="331"/>
      <c r="BK94" s="330"/>
      <c r="BL94" s="30" t="s">
        <v>23</v>
      </c>
    </row>
    <row r="95" spans="1:64" ht="18" customHeight="1" x14ac:dyDescent="0.55000000000000004">
      <c r="A95" s="373">
        <v>92</v>
      </c>
      <c r="B95" s="374"/>
      <c r="C95" s="66"/>
      <c r="D95" s="67" t="str">
        <f t="shared" si="52"/>
        <v>日</v>
      </c>
      <c r="E95" s="68"/>
      <c r="F95" s="69" t="str">
        <f t="shared" si="53"/>
        <v>円</v>
      </c>
      <c r="G95" s="66"/>
      <c r="H95" s="67" t="str">
        <f t="shared" si="54"/>
        <v>日</v>
      </c>
      <c r="I95" s="68"/>
      <c r="J95" s="69" t="str">
        <f t="shared" si="55"/>
        <v>円</v>
      </c>
      <c r="K95" s="66"/>
      <c r="L95" s="67" t="str">
        <f t="shared" si="56"/>
        <v>日</v>
      </c>
      <c r="M95" s="68"/>
      <c r="N95" s="69" t="str">
        <f t="shared" si="57"/>
        <v>円</v>
      </c>
      <c r="O95" s="66"/>
      <c r="P95" s="67" t="str">
        <f t="shared" si="58"/>
        <v>日</v>
      </c>
      <c r="Q95" s="68"/>
      <c r="R95" s="69" t="str">
        <f t="shared" si="59"/>
        <v>円</v>
      </c>
      <c r="S95" s="66"/>
      <c r="T95" s="67" t="str">
        <f t="shared" si="60"/>
        <v>日</v>
      </c>
      <c r="U95" s="68"/>
      <c r="V95" s="69" t="str">
        <f t="shared" si="61"/>
        <v>円</v>
      </c>
      <c r="W95" s="66"/>
      <c r="X95" s="67" t="str">
        <f t="shared" si="62"/>
        <v>日</v>
      </c>
      <c r="Y95" s="68"/>
      <c r="Z95" s="69" t="str">
        <f t="shared" si="63"/>
        <v>円</v>
      </c>
      <c r="AA95" s="66"/>
      <c r="AB95" s="67" t="str">
        <f t="shared" si="64"/>
        <v>日</v>
      </c>
      <c r="AC95" s="68"/>
      <c r="AD95" s="69" t="str">
        <f t="shared" si="65"/>
        <v>円</v>
      </c>
      <c r="AE95" s="66"/>
      <c r="AF95" s="67" t="str">
        <f t="shared" si="66"/>
        <v>日</v>
      </c>
      <c r="AG95" s="68"/>
      <c r="AH95" s="69" t="str">
        <f t="shared" si="67"/>
        <v>円</v>
      </c>
      <c r="AI95" s="66"/>
      <c r="AJ95" s="67" t="str">
        <f t="shared" si="68"/>
        <v>日</v>
      </c>
      <c r="AK95" s="68"/>
      <c r="AL95" s="69" t="str">
        <f t="shared" si="69"/>
        <v>円</v>
      </c>
      <c r="AM95" s="66"/>
      <c r="AN95" s="67" t="str">
        <f t="shared" si="70"/>
        <v>日</v>
      </c>
      <c r="AO95" s="68"/>
      <c r="AP95" s="69" t="str">
        <f t="shared" si="71"/>
        <v>円</v>
      </c>
      <c r="AQ95" s="66"/>
      <c r="AR95" s="67" t="str">
        <f t="shared" si="72"/>
        <v>日</v>
      </c>
      <c r="AS95" s="68"/>
      <c r="AT95" s="69" t="str">
        <f t="shared" si="73"/>
        <v>円</v>
      </c>
      <c r="AU95" s="66"/>
      <c r="AV95" s="67" t="str">
        <f t="shared" si="74"/>
        <v>日</v>
      </c>
      <c r="AW95" s="68"/>
      <c r="AX95" s="78" t="str">
        <f t="shared" si="75"/>
        <v>円</v>
      </c>
      <c r="AY95" s="75"/>
      <c r="AZ95" s="28" t="s">
        <v>36</v>
      </c>
      <c r="BA95" s="68"/>
      <c r="BB95" s="29" t="s">
        <v>37</v>
      </c>
      <c r="BC95" s="330">
        <f t="shared" si="76"/>
        <v>0</v>
      </c>
      <c r="BD95" s="331"/>
      <c r="BE95" s="331"/>
      <c r="BF95" s="330"/>
      <c r="BG95" s="27" t="s">
        <v>16</v>
      </c>
      <c r="BH95" s="332">
        <f t="shared" si="77"/>
        <v>0</v>
      </c>
      <c r="BI95" s="331"/>
      <c r="BJ95" s="331"/>
      <c r="BK95" s="330"/>
      <c r="BL95" s="30" t="s">
        <v>23</v>
      </c>
    </row>
    <row r="96" spans="1:64" ht="18" customHeight="1" x14ac:dyDescent="0.55000000000000004">
      <c r="A96" s="373">
        <v>93</v>
      </c>
      <c r="B96" s="374"/>
      <c r="C96" s="66"/>
      <c r="D96" s="67" t="str">
        <f t="shared" si="52"/>
        <v>日</v>
      </c>
      <c r="E96" s="68"/>
      <c r="F96" s="69" t="str">
        <f t="shared" si="53"/>
        <v>円</v>
      </c>
      <c r="G96" s="66"/>
      <c r="H96" s="67" t="str">
        <f t="shared" si="54"/>
        <v>日</v>
      </c>
      <c r="I96" s="68"/>
      <c r="J96" s="69" t="str">
        <f t="shared" si="55"/>
        <v>円</v>
      </c>
      <c r="K96" s="66"/>
      <c r="L96" s="67" t="str">
        <f t="shared" si="56"/>
        <v>日</v>
      </c>
      <c r="M96" s="68"/>
      <c r="N96" s="69" t="str">
        <f t="shared" si="57"/>
        <v>円</v>
      </c>
      <c r="O96" s="66"/>
      <c r="P96" s="67" t="str">
        <f t="shared" si="58"/>
        <v>日</v>
      </c>
      <c r="Q96" s="68"/>
      <c r="R96" s="69" t="str">
        <f t="shared" si="59"/>
        <v>円</v>
      </c>
      <c r="S96" s="66"/>
      <c r="T96" s="67" t="str">
        <f t="shared" si="60"/>
        <v>日</v>
      </c>
      <c r="U96" s="68"/>
      <c r="V96" s="69" t="str">
        <f t="shared" si="61"/>
        <v>円</v>
      </c>
      <c r="W96" s="66"/>
      <c r="X96" s="67" t="str">
        <f t="shared" si="62"/>
        <v>日</v>
      </c>
      <c r="Y96" s="68"/>
      <c r="Z96" s="69" t="str">
        <f t="shared" si="63"/>
        <v>円</v>
      </c>
      <c r="AA96" s="66"/>
      <c r="AB96" s="67" t="str">
        <f t="shared" si="64"/>
        <v>日</v>
      </c>
      <c r="AC96" s="68"/>
      <c r="AD96" s="69" t="str">
        <f t="shared" si="65"/>
        <v>円</v>
      </c>
      <c r="AE96" s="66"/>
      <c r="AF96" s="67" t="str">
        <f t="shared" si="66"/>
        <v>日</v>
      </c>
      <c r="AG96" s="68"/>
      <c r="AH96" s="69" t="str">
        <f t="shared" si="67"/>
        <v>円</v>
      </c>
      <c r="AI96" s="66"/>
      <c r="AJ96" s="67" t="str">
        <f t="shared" si="68"/>
        <v>日</v>
      </c>
      <c r="AK96" s="68"/>
      <c r="AL96" s="69" t="str">
        <f t="shared" si="69"/>
        <v>円</v>
      </c>
      <c r="AM96" s="66"/>
      <c r="AN96" s="67" t="str">
        <f t="shared" si="70"/>
        <v>日</v>
      </c>
      <c r="AO96" s="68"/>
      <c r="AP96" s="69" t="str">
        <f t="shared" si="71"/>
        <v>円</v>
      </c>
      <c r="AQ96" s="66"/>
      <c r="AR96" s="67" t="str">
        <f t="shared" si="72"/>
        <v>日</v>
      </c>
      <c r="AS96" s="68"/>
      <c r="AT96" s="69" t="str">
        <f t="shared" si="73"/>
        <v>円</v>
      </c>
      <c r="AU96" s="66"/>
      <c r="AV96" s="67" t="str">
        <f t="shared" si="74"/>
        <v>日</v>
      </c>
      <c r="AW96" s="68"/>
      <c r="AX96" s="78" t="str">
        <f t="shared" si="75"/>
        <v>円</v>
      </c>
      <c r="AY96" s="75"/>
      <c r="AZ96" s="28" t="s">
        <v>36</v>
      </c>
      <c r="BA96" s="68"/>
      <c r="BB96" s="29" t="s">
        <v>37</v>
      </c>
      <c r="BC96" s="330">
        <f t="shared" si="76"/>
        <v>0</v>
      </c>
      <c r="BD96" s="331"/>
      <c r="BE96" s="331"/>
      <c r="BF96" s="330"/>
      <c r="BG96" s="27" t="s">
        <v>16</v>
      </c>
      <c r="BH96" s="332">
        <f t="shared" si="77"/>
        <v>0</v>
      </c>
      <c r="BI96" s="331"/>
      <c r="BJ96" s="331"/>
      <c r="BK96" s="330"/>
      <c r="BL96" s="30" t="s">
        <v>23</v>
      </c>
    </row>
    <row r="97" spans="1:64" ht="18" customHeight="1" x14ac:dyDescent="0.55000000000000004">
      <c r="A97" s="373">
        <v>94</v>
      </c>
      <c r="B97" s="374"/>
      <c r="C97" s="66"/>
      <c r="D97" s="67" t="str">
        <f t="shared" si="52"/>
        <v>日</v>
      </c>
      <c r="E97" s="68"/>
      <c r="F97" s="69" t="str">
        <f t="shared" si="53"/>
        <v>円</v>
      </c>
      <c r="G97" s="66"/>
      <c r="H97" s="67" t="str">
        <f t="shared" si="54"/>
        <v>日</v>
      </c>
      <c r="I97" s="68"/>
      <c r="J97" s="69" t="str">
        <f t="shared" si="55"/>
        <v>円</v>
      </c>
      <c r="K97" s="66"/>
      <c r="L97" s="67" t="str">
        <f t="shared" si="56"/>
        <v>日</v>
      </c>
      <c r="M97" s="68"/>
      <c r="N97" s="69" t="str">
        <f t="shared" si="57"/>
        <v>円</v>
      </c>
      <c r="O97" s="66"/>
      <c r="P97" s="67" t="str">
        <f t="shared" si="58"/>
        <v>日</v>
      </c>
      <c r="Q97" s="68"/>
      <c r="R97" s="69" t="str">
        <f t="shared" si="59"/>
        <v>円</v>
      </c>
      <c r="S97" s="66"/>
      <c r="T97" s="67" t="str">
        <f t="shared" si="60"/>
        <v>日</v>
      </c>
      <c r="U97" s="68"/>
      <c r="V97" s="69" t="str">
        <f t="shared" si="61"/>
        <v>円</v>
      </c>
      <c r="W97" s="66"/>
      <c r="X97" s="67" t="str">
        <f t="shared" si="62"/>
        <v>日</v>
      </c>
      <c r="Y97" s="68"/>
      <c r="Z97" s="69" t="str">
        <f t="shared" si="63"/>
        <v>円</v>
      </c>
      <c r="AA97" s="66"/>
      <c r="AB97" s="67" t="str">
        <f t="shared" si="64"/>
        <v>日</v>
      </c>
      <c r="AC97" s="68"/>
      <c r="AD97" s="69" t="str">
        <f t="shared" si="65"/>
        <v>円</v>
      </c>
      <c r="AE97" s="66"/>
      <c r="AF97" s="67" t="str">
        <f t="shared" si="66"/>
        <v>日</v>
      </c>
      <c r="AG97" s="68"/>
      <c r="AH97" s="69" t="str">
        <f t="shared" si="67"/>
        <v>円</v>
      </c>
      <c r="AI97" s="66"/>
      <c r="AJ97" s="67" t="str">
        <f t="shared" si="68"/>
        <v>日</v>
      </c>
      <c r="AK97" s="68"/>
      <c r="AL97" s="69" t="str">
        <f t="shared" si="69"/>
        <v>円</v>
      </c>
      <c r="AM97" s="66"/>
      <c r="AN97" s="67" t="str">
        <f t="shared" si="70"/>
        <v>日</v>
      </c>
      <c r="AO97" s="68"/>
      <c r="AP97" s="69" t="str">
        <f t="shared" si="71"/>
        <v>円</v>
      </c>
      <c r="AQ97" s="66"/>
      <c r="AR97" s="67" t="str">
        <f t="shared" si="72"/>
        <v>日</v>
      </c>
      <c r="AS97" s="68"/>
      <c r="AT97" s="69" t="str">
        <f t="shared" si="73"/>
        <v>円</v>
      </c>
      <c r="AU97" s="66"/>
      <c r="AV97" s="67" t="str">
        <f t="shared" si="74"/>
        <v>日</v>
      </c>
      <c r="AW97" s="68"/>
      <c r="AX97" s="78" t="str">
        <f t="shared" si="75"/>
        <v>円</v>
      </c>
      <c r="AY97" s="75"/>
      <c r="AZ97" s="28" t="s">
        <v>36</v>
      </c>
      <c r="BA97" s="68"/>
      <c r="BB97" s="29" t="s">
        <v>37</v>
      </c>
      <c r="BC97" s="330">
        <f t="shared" si="76"/>
        <v>0</v>
      </c>
      <c r="BD97" s="331"/>
      <c r="BE97" s="331"/>
      <c r="BF97" s="330"/>
      <c r="BG97" s="27" t="s">
        <v>16</v>
      </c>
      <c r="BH97" s="332">
        <f t="shared" si="77"/>
        <v>0</v>
      </c>
      <c r="BI97" s="331"/>
      <c r="BJ97" s="331"/>
      <c r="BK97" s="330"/>
      <c r="BL97" s="30" t="s">
        <v>23</v>
      </c>
    </row>
    <row r="98" spans="1:64" ht="18" customHeight="1" x14ac:dyDescent="0.55000000000000004">
      <c r="A98" s="373">
        <v>95</v>
      </c>
      <c r="B98" s="374"/>
      <c r="C98" s="66"/>
      <c r="D98" s="67" t="str">
        <f t="shared" si="52"/>
        <v>日</v>
      </c>
      <c r="E98" s="68"/>
      <c r="F98" s="69" t="str">
        <f t="shared" si="53"/>
        <v>円</v>
      </c>
      <c r="G98" s="66"/>
      <c r="H98" s="67" t="str">
        <f t="shared" si="54"/>
        <v>日</v>
      </c>
      <c r="I98" s="68"/>
      <c r="J98" s="69" t="str">
        <f t="shared" si="55"/>
        <v>円</v>
      </c>
      <c r="K98" s="66"/>
      <c r="L98" s="67" t="str">
        <f t="shared" si="56"/>
        <v>日</v>
      </c>
      <c r="M98" s="68"/>
      <c r="N98" s="69" t="str">
        <f t="shared" si="57"/>
        <v>円</v>
      </c>
      <c r="O98" s="66"/>
      <c r="P98" s="67" t="str">
        <f t="shared" si="58"/>
        <v>日</v>
      </c>
      <c r="Q98" s="68"/>
      <c r="R98" s="69" t="str">
        <f t="shared" si="59"/>
        <v>円</v>
      </c>
      <c r="S98" s="66"/>
      <c r="T98" s="67" t="str">
        <f t="shared" si="60"/>
        <v>日</v>
      </c>
      <c r="U98" s="68"/>
      <c r="V98" s="69" t="str">
        <f t="shared" si="61"/>
        <v>円</v>
      </c>
      <c r="W98" s="66"/>
      <c r="X98" s="67" t="str">
        <f t="shared" si="62"/>
        <v>日</v>
      </c>
      <c r="Y98" s="68"/>
      <c r="Z98" s="69" t="str">
        <f t="shared" si="63"/>
        <v>円</v>
      </c>
      <c r="AA98" s="66"/>
      <c r="AB98" s="67" t="str">
        <f t="shared" si="64"/>
        <v>日</v>
      </c>
      <c r="AC98" s="68"/>
      <c r="AD98" s="69" t="str">
        <f t="shared" si="65"/>
        <v>円</v>
      </c>
      <c r="AE98" s="66"/>
      <c r="AF98" s="67" t="str">
        <f t="shared" si="66"/>
        <v>日</v>
      </c>
      <c r="AG98" s="68"/>
      <c r="AH98" s="69" t="str">
        <f t="shared" si="67"/>
        <v>円</v>
      </c>
      <c r="AI98" s="66"/>
      <c r="AJ98" s="67" t="str">
        <f t="shared" si="68"/>
        <v>日</v>
      </c>
      <c r="AK98" s="68"/>
      <c r="AL98" s="69" t="str">
        <f t="shared" si="69"/>
        <v>円</v>
      </c>
      <c r="AM98" s="66"/>
      <c r="AN98" s="67" t="str">
        <f t="shared" si="70"/>
        <v>日</v>
      </c>
      <c r="AO98" s="68"/>
      <c r="AP98" s="69" t="str">
        <f t="shared" si="71"/>
        <v>円</v>
      </c>
      <c r="AQ98" s="66"/>
      <c r="AR98" s="67" t="str">
        <f t="shared" si="72"/>
        <v>日</v>
      </c>
      <c r="AS98" s="68"/>
      <c r="AT98" s="69" t="str">
        <f t="shared" si="73"/>
        <v>円</v>
      </c>
      <c r="AU98" s="66"/>
      <c r="AV98" s="67" t="str">
        <f t="shared" si="74"/>
        <v>日</v>
      </c>
      <c r="AW98" s="68"/>
      <c r="AX98" s="78" t="str">
        <f t="shared" si="75"/>
        <v>円</v>
      </c>
      <c r="AY98" s="75"/>
      <c r="AZ98" s="28" t="s">
        <v>36</v>
      </c>
      <c r="BA98" s="68"/>
      <c r="BB98" s="29" t="s">
        <v>37</v>
      </c>
      <c r="BC98" s="330">
        <f t="shared" si="76"/>
        <v>0</v>
      </c>
      <c r="BD98" s="331"/>
      <c r="BE98" s="331"/>
      <c r="BF98" s="330"/>
      <c r="BG98" s="27" t="s">
        <v>16</v>
      </c>
      <c r="BH98" s="332">
        <f t="shared" si="77"/>
        <v>0</v>
      </c>
      <c r="BI98" s="331"/>
      <c r="BJ98" s="331"/>
      <c r="BK98" s="330"/>
      <c r="BL98" s="30" t="s">
        <v>23</v>
      </c>
    </row>
    <row r="99" spans="1:64" ht="18" customHeight="1" x14ac:dyDescent="0.55000000000000004">
      <c r="A99" s="373">
        <v>96</v>
      </c>
      <c r="B99" s="374"/>
      <c r="C99" s="66"/>
      <c r="D99" s="67" t="str">
        <f t="shared" si="52"/>
        <v>日</v>
      </c>
      <c r="E99" s="68"/>
      <c r="F99" s="69" t="str">
        <f t="shared" si="53"/>
        <v>円</v>
      </c>
      <c r="G99" s="66"/>
      <c r="H99" s="67" t="str">
        <f t="shared" si="54"/>
        <v>日</v>
      </c>
      <c r="I99" s="68"/>
      <c r="J99" s="69" t="str">
        <f t="shared" si="55"/>
        <v>円</v>
      </c>
      <c r="K99" s="66"/>
      <c r="L99" s="67" t="str">
        <f t="shared" si="56"/>
        <v>日</v>
      </c>
      <c r="M99" s="68"/>
      <c r="N99" s="69" t="str">
        <f t="shared" si="57"/>
        <v>円</v>
      </c>
      <c r="O99" s="66"/>
      <c r="P99" s="67" t="str">
        <f t="shared" si="58"/>
        <v>日</v>
      </c>
      <c r="Q99" s="68"/>
      <c r="R99" s="69" t="str">
        <f t="shared" si="59"/>
        <v>円</v>
      </c>
      <c r="S99" s="66"/>
      <c r="T99" s="67" t="str">
        <f t="shared" si="60"/>
        <v>日</v>
      </c>
      <c r="U99" s="68"/>
      <c r="V99" s="69" t="str">
        <f t="shared" si="61"/>
        <v>円</v>
      </c>
      <c r="W99" s="66"/>
      <c r="X99" s="67" t="str">
        <f t="shared" si="62"/>
        <v>日</v>
      </c>
      <c r="Y99" s="68"/>
      <c r="Z99" s="69" t="str">
        <f t="shared" si="63"/>
        <v>円</v>
      </c>
      <c r="AA99" s="66"/>
      <c r="AB99" s="67" t="str">
        <f t="shared" si="64"/>
        <v>日</v>
      </c>
      <c r="AC99" s="68"/>
      <c r="AD99" s="69" t="str">
        <f t="shared" si="65"/>
        <v>円</v>
      </c>
      <c r="AE99" s="66"/>
      <c r="AF99" s="67" t="str">
        <f t="shared" si="66"/>
        <v>日</v>
      </c>
      <c r="AG99" s="68"/>
      <c r="AH99" s="69" t="str">
        <f t="shared" si="67"/>
        <v>円</v>
      </c>
      <c r="AI99" s="66"/>
      <c r="AJ99" s="67" t="str">
        <f t="shared" si="68"/>
        <v>日</v>
      </c>
      <c r="AK99" s="68"/>
      <c r="AL99" s="69" t="str">
        <f t="shared" si="69"/>
        <v>円</v>
      </c>
      <c r="AM99" s="66"/>
      <c r="AN99" s="67" t="str">
        <f t="shared" si="70"/>
        <v>日</v>
      </c>
      <c r="AO99" s="68"/>
      <c r="AP99" s="69" t="str">
        <f t="shared" si="71"/>
        <v>円</v>
      </c>
      <c r="AQ99" s="66"/>
      <c r="AR99" s="67" t="str">
        <f t="shared" si="72"/>
        <v>日</v>
      </c>
      <c r="AS99" s="68"/>
      <c r="AT99" s="69" t="str">
        <f t="shared" si="73"/>
        <v>円</v>
      </c>
      <c r="AU99" s="66"/>
      <c r="AV99" s="67" t="str">
        <f t="shared" si="74"/>
        <v>日</v>
      </c>
      <c r="AW99" s="68"/>
      <c r="AX99" s="78" t="str">
        <f t="shared" si="75"/>
        <v>円</v>
      </c>
      <c r="AY99" s="75"/>
      <c r="AZ99" s="28" t="s">
        <v>36</v>
      </c>
      <c r="BA99" s="68"/>
      <c r="BB99" s="29" t="s">
        <v>37</v>
      </c>
      <c r="BC99" s="330">
        <f t="shared" si="76"/>
        <v>0</v>
      </c>
      <c r="BD99" s="331"/>
      <c r="BE99" s="331"/>
      <c r="BF99" s="330"/>
      <c r="BG99" s="27" t="s">
        <v>16</v>
      </c>
      <c r="BH99" s="332">
        <f t="shared" si="77"/>
        <v>0</v>
      </c>
      <c r="BI99" s="331"/>
      <c r="BJ99" s="331"/>
      <c r="BK99" s="330"/>
      <c r="BL99" s="30" t="s">
        <v>23</v>
      </c>
    </row>
    <row r="100" spans="1:64" ht="18" customHeight="1" x14ac:dyDescent="0.55000000000000004">
      <c r="A100" s="373">
        <v>97</v>
      </c>
      <c r="B100" s="374"/>
      <c r="C100" s="66"/>
      <c r="D100" s="67" t="str">
        <f t="shared" ref="D100:D103" si="78">IF(E100="","日",IF(C100="","日 ","日"))</f>
        <v>日</v>
      </c>
      <c r="E100" s="68"/>
      <c r="F100" s="69" t="str">
        <f t="shared" ref="F100:F103" si="79">IF(C100="","円",IF(E100="","円 ","円"))</f>
        <v>円</v>
      </c>
      <c r="G100" s="66"/>
      <c r="H100" s="67" t="str">
        <f t="shared" ref="H100:H103" si="80">IF(I100="","日",IF(G100="","日 ","日"))</f>
        <v>日</v>
      </c>
      <c r="I100" s="68"/>
      <c r="J100" s="69" t="str">
        <f t="shared" ref="J100:J103" si="81">IF(G100="","円",IF(I100="","円 ","円"))</f>
        <v>円</v>
      </c>
      <c r="K100" s="66"/>
      <c r="L100" s="67" t="str">
        <f t="shared" ref="L100:L103" si="82">IF(M100="","日",IF(K100="","日 ","日"))</f>
        <v>日</v>
      </c>
      <c r="M100" s="68"/>
      <c r="N100" s="69" t="str">
        <f t="shared" ref="N100:N103" si="83">IF(K100="","円",IF(M100="","円 ","円"))</f>
        <v>円</v>
      </c>
      <c r="O100" s="66"/>
      <c r="P100" s="67" t="str">
        <f t="shared" ref="P100:P103" si="84">IF(Q100="","日",IF(O100="","日 ","日"))</f>
        <v>日</v>
      </c>
      <c r="Q100" s="68"/>
      <c r="R100" s="69" t="str">
        <f t="shared" ref="R100:R103" si="85">IF(O100="","円",IF(Q100="","円 ","円"))</f>
        <v>円</v>
      </c>
      <c r="S100" s="66"/>
      <c r="T100" s="67" t="str">
        <f t="shared" ref="T100:T103" si="86">IF(U100="","日",IF(S100="","日 ","日"))</f>
        <v>日</v>
      </c>
      <c r="U100" s="68"/>
      <c r="V100" s="69" t="str">
        <f t="shared" ref="V100:V103" si="87">IF(S100="","円",IF(U100="","円 ","円"))</f>
        <v>円</v>
      </c>
      <c r="W100" s="66"/>
      <c r="X100" s="67" t="str">
        <f t="shared" ref="X100:X103" si="88">IF(Y100="","日",IF(W100="","日 ","日"))</f>
        <v>日</v>
      </c>
      <c r="Y100" s="68"/>
      <c r="Z100" s="69" t="str">
        <f t="shared" ref="Z100:Z103" si="89">IF(W100="","円",IF(Y100="","円 ","円"))</f>
        <v>円</v>
      </c>
      <c r="AA100" s="66"/>
      <c r="AB100" s="67" t="str">
        <f t="shared" ref="AB100:AB103" si="90">IF(AC100="","日",IF(AA100="","日 ","日"))</f>
        <v>日</v>
      </c>
      <c r="AC100" s="68"/>
      <c r="AD100" s="69" t="str">
        <f t="shared" ref="AD100:AD103" si="91">IF(AA100="","円",IF(AC100="","円 ","円"))</f>
        <v>円</v>
      </c>
      <c r="AE100" s="66"/>
      <c r="AF100" s="67" t="str">
        <f t="shared" ref="AF100:AF103" si="92">IF(AG100="","日",IF(AE100="","日 ","日"))</f>
        <v>日</v>
      </c>
      <c r="AG100" s="68"/>
      <c r="AH100" s="69" t="str">
        <f t="shared" ref="AH100:AH103" si="93">IF(AE100="","円",IF(AG100="","円 ","円"))</f>
        <v>円</v>
      </c>
      <c r="AI100" s="66"/>
      <c r="AJ100" s="67" t="str">
        <f t="shared" ref="AJ100:AJ103" si="94">IF(AK100="","日",IF(AI100="","日 ","日"))</f>
        <v>日</v>
      </c>
      <c r="AK100" s="68"/>
      <c r="AL100" s="69" t="str">
        <f t="shared" ref="AL100:AL103" si="95">IF(AI100="","円",IF(AK100="","円 ","円"))</f>
        <v>円</v>
      </c>
      <c r="AM100" s="66"/>
      <c r="AN100" s="67" t="str">
        <f t="shared" ref="AN100:AN103" si="96">IF(AO100="","日",IF(AM100="","日 ","日"))</f>
        <v>日</v>
      </c>
      <c r="AO100" s="68"/>
      <c r="AP100" s="69" t="str">
        <f t="shared" ref="AP100:AP103" si="97">IF(AM100="","円",IF(AO100="","円 ","円"))</f>
        <v>円</v>
      </c>
      <c r="AQ100" s="66"/>
      <c r="AR100" s="67" t="str">
        <f t="shared" ref="AR100:AR103" si="98">IF(AS100="","日",IF(AQ100="","日 ","日"))</f>
        <v>日</v>
      </c>
      <c r="AS100" s="68"/>
      <c r="AT100" s="69" t="str">
        <f t="shared" ref="AT100:AT103" si="99">IF(AQ100="","円",IF(AS100="","円 ","円"))</f>
        <v>円</v>
      </c>
      <c r="AU100" s="66"/>
      <c r="AV100" s="67" t="str">
        <f t="shared" ref="AV100:AV103" si="100">IF(AW100="","日",IF(AU100="","日 ","日"))</f>
        <v>日</v>
      </c>
      <c r="AW100" s="68"/>
      <c r="AX100" s="78" t="str">
        <f t="shared" ref="AX100:AX103" si="101">IF(AU100="","円",IF(AW100="","円 ","円"))</f>
        <v>円</v>
      </c>
      <c r="AY100" s="75"/>
      <c r="AZ100" s="28" t="s">
        <v>36</v>
      </c>
      <c r="BA100" s="68"/>
      <c r="BB100" s="29" t="s">
        <v>37</v>
      </c>
      <c r="BC100" s="330">
        <f t="shared" si="76"/>
        <v>0</v>
      </c>
      <c r="BD100" s="331"/>
      <c r="BE100" s="331"/>
      <c r="BF100" s="330"/>
      <c r="BG100" s="27" t="s">
        <v>16</v>
      </c>
      <c r="BH100" s="332">
        <f t="shared" si="77"/>
        <v>0</v>
      </c>
      <c r="BI100" s="331"/>
      <c r="BJ100" s="331"/>
      <c r="BK100" s="330"/>
      <c r="BL100" s="30" t="s">
        <v>23</v>
      </c>
    </row>
    <row r="101" spans="1:64" ht="18" customHeight="1" x14ac:dyDescent="0.55000000000000004">
      <c r="A101" s="373">
        <v>98</v>
      </c>
      <c r="B101" s="374"/>
      <c r="C101" s="66"/>
      <c r="D101" s="67" t="str">
        <f t="shared" si="78"/>
        <v>日</v>
      </c>
      <c r="E101" s="68"/>
      <c r="F101" s="69" t="str">
        <f t="shared" si="79"/>
        <v>円</v>
      </c>
      <c r="G101" s="66"/>
      <c r="H101" s="67" t="str">
        <f t="shared" si="80"/>
        <v>日</v>
      </c>
      <c r="I101" s="68"/>
      <c r="J101" s="69" t="str">
        <f t="shared" si="81"/>
        <v>円</v>
      </c>
      <c r="K101" s="66"/>
      <c r="L101" s="67" t="str">
        <f t="shared" si="82"/>
        <v>日</v>
      </c>
      <c r="M101" s="68"/>
      <c r="N101" s="69" t="str">
        <f t="shared" si="83"/>
        <v>円</v>
      </c>
      <c r="O101" s="66"/>
      <c r="P101" s="67" t="str">
        <f t="shared" si="84"/>
        <v>日</v>
      </c>
      <c r="Q101" s="68"/>
      <c r="R101" s="69" t="str">
        <f t="shared" si="85"/>
        <v>円</v>
      </c>
      <c r="S101" s="66"/>
      <c r="T101" s="67" t="str">
        <f t="shared" si="86"/>
        <v>日</v>
      </c>
      <c r="U101" s="68"/>
      <c r="V101" s="69" t="str">
        <f t="shared" si="87"/>
        <v>円</v>
      </c>
      <c r="W101" s="66"/>
      <c r="X101" s="67" t="str">
        <f t="shared" si="88"/>
        <v>日</v>
      </c>
      <c r="Y101" s="68"/>
      <c r="Z101" s="69" t="str">
        <f t="shared" si="89"/>
        <v>円</v>
      </c>
      <c r="AA101" s="66"/>
      <c r="AB101" s="67" t="str">
        <f t="shared" si="90"/>
        <v>日</v>
      </c>
      <c r="AC101" s="68"/>
      <c r="AD101" s="69" t="str">
        <f t="shared" si="91"/>
        <v>円</v>
      </c>
      <c r="AE101" s="66"/>
      <c r="AF101" s="67" t="str">
        <f t="shared" si="92"/>
        <v>日</v>
      </c>
      <c r="AG101" s="68"/>
      <c r="AH101" s="69" t="str">
        <f t="shared" si="93"/>
        <v>円</v>
      </c>
      <c r="AI101" s="66"/>
      <c r="AJ101" s="67" t="str">
        <f t="shared" si="94"/>
        <v>日</v>
      </c>
      <c r="AK101" s="68"/>
      <c r="AL101" s="69" t="str">
        <f t="shared" si="95"/>
        <v>円</v>
      </c>
      <c r="AM101" s="66"/>
      <c r="AN101" s="67" t="str">
        <f t="shared" si="96"/>
        <v>日</v>
      </c>
      <c r="AO101" s="68"/>
      <c r="AP101" s="69" t="str">
        <f t="shared" si="97"/>
        <v>円</v>
      </c>
      <c r="AQ101" s="66"/>
      <c r="AR101" s="67" t="str">
        <f t="shared" si="98"/>
        <v>日</v>
      </c>
      <c r="AS101" s="68"/>
      <c r="AT101" s="69" t="str">
        <f t="shared" si="99"/>
        <v>円</v>
      </c>
      <c r="AU101" s="66"/>
      <c r="AV101" s="67" t="str">
        <f t="shared" si="100"/>
        <v>日</v>
      </c>
      <c r="AW101" s="68"/>
      <c r="AX101" s="78" t="str">
        <f t="shared" si="101"/>
        <v>円</v>
      </c>
      <c r="AY101" s="75"/>
      <c r="AZ101" s="28" t="s">
        <v>36</v>
      </c>
      <c r="BA101" s="68"/>
      <c r="BB101" s="29" t="s">
        <v>37</v>
      </c>
      <c r="BC101" s="330">
        <f t="shared" si="76"/>
        <v>0</v>
      </c>
      <c r="BD101" s="331"/>
      <c r="BE101" s="331"/>
      <c r="BF101" s="330"/>
      <c r="BG101" s="27" t="s">
        <v>16</v>
      </c>
      <c r="BH101" s="332">
        <f t="shared" si="77"/>
        <v>0</v>
      </c>
      <c r="BI101" s="331"/>
      <c r="BJ101" s="331"/>
      <c r="BK101" s="330"/>
      <c r="BL101" s="30" t="s">
        <v>23</v>
      </c>
    </row>
    <row r="102" spans="1:64" ht="18" customHeight="1" x14ac:dyDescent="0.55000000000000004">
      <c r="A102" s="373">
        <v>99</v>
      </c>
      <c r="B102" s="374"/>
      <c r="C102" s="66"/>
      <c r="D102" s="67" t="str">
        <f t="shared" si="78"/>
        <v>日</v>
      </c>
      <c r="E102" s="68"/>
      <c r="F102" s="69" t="str">
        <f t="shared" si="79"/>
        <v>円</v>
      </c>
      <c r="G102" s="66"/>
      <c r="H102" s="67" t="str">
        <f t="shared" si="80"/>
        <v>日</v>
      </c>
      <c r="I102" s="68"/>
      <c r="J102" s="69" t="str">
        <f t="shared" si="81"/>
        <v>円</v>
      </c>
      <c r="K102" s="66"/>
      <c r="L102" s="67" t="str">
        <f t="shared" si="82"/>
        <v>日</v>
      </c>
      <c r="M102" s="68"/>
      <c r="N102" s="69" t="str">
        <f t="shared" si="83"/>
        <v>円</v>
      </c>
      <c r="O102" s="66"/>
      <c r="P102" s="67" t="str">
        <f t="shared" si="84"/>
        <v>日</v>
      </c>
      <c r="Q102" s="68"/>
      <c r="R102" s="69" t="str">
        <f t="shared" si="85"/>
        <v>円</v>
      </c>
      <c r="S102" s="66"/>
      <c r="T102" s="67" t="str">
        <f t="shared" si="86"/>
        <v>日</v>
      </c>
      <c r="U102" s="68"/>
      <c r="V102" s="69" t="str">
        <f t="shared" si="87"/>
        <v>円</v>
      </c>
      <c r="W102" s="66"/>
      <c r="X102" s="67" t="str">
        <f t="shared" si="88"/>
        <v>日</v>
      </c>
      <c r="Y102" s="68"/>
      <c r="Z102" s="69" t="str">
        <f t="shared" si="89"/>
        <v>円</v>
      </c>
      <c r="AA102" s="66"/>
      <c r="AB102" s="67" t="str">
        <f t="shared" si="90"/>
        <v>日</v>
      </c>
      <c r="AC102" s="68"/>
      <c r="AD102" s="69" t="str">
        <f t="shared" si="91"/>
        <v>円</v>
      </c>
      <c r="AE102" s="66"/>
      <c r="AF102" s="67" t="str">
        <f t="shared" si="92"/>
        <v>日</v>
      </c>
      <c r="AG102" s="68"/>
      <c r="AH102" s="69" t="str">
        <f t="shared" si="93"/>
        <v>円</v>
      </c>
      <c r="AI102" s="66"/>
      <c r="AJ102" s="67" t="str">
        <f t="shared" si="94"/>
        <v>日</v>
      </c>
      <c r="AK102" s="68"/>
      <c r="AL102" s="69" t="str">
        <f t="shared" si="95"/>
        <v>円</v>
      </c>
      <c r="AM102" s="66"/>
      <c r="AN102" s="67" t="str">
        <f t="shared" si="96"/>
        <v>日</v>
      </c>
      <c r="AO102" s="68"/>
      <c r="AP102" s="69" t="str">
        <f t="shared" si="97"/>
        <v>円</v>
      </c>
      <c r="AQ102" s="66"/>
      <c r="AR102" s="67" t="str">
        <f t="shared" si="98"/>
        <v>日</v>
      </c>
      <c r="AS102" s="68"/>
      <c r="AT102" s="69" t="str">
        <f t="shared" si="99"/>
        <v>円</v>
      </c>
      <c r="AU102" s="66"/>
      <c r="AV102" s="67" t="str">
        <f t="shared" si="100"/>
        <v>日</v>
      </c>
      <c r="AW102" s="68"/>
      <c r="AX102" s="78" t="str">
        <f t="shared" si="101"/>
        <v>円</v>
      </c>
      <c r="AY102" s="75"/>
      <c r="AZ102" s="28" t="s">
        <v>36</v>
      </c>
      <c r="BA102" s="68"/>
      <c r="BB102" s="29" t="s">
        <v>37</v>
      </c>
      <c r="BC102" s="330">
        <f t="shared" si="76"/>
        <v>0</v>
      </c>
      <c r="BD102" s="331"/>
      <c r="BE102" s="331"/>
      <c r="BF102" s="330"/>
      <c r="BG102" s="27" t="s">
        <v>16</v>
      </c>
      <c r="BH102" s="332">
        <f t="shared" si="77"/>
        <v>0</v>
      </c>
      <c r="BI102" s="331"/>
      <c r="BJ102" s="331"/>
      <c r="BK102" s="330"/>
      <c r="BL102" s="30" t="s">
        <v>23</v>
      </c>
    </row>
    <row r="103" spans="1:64" ht="18" customHeight="1" thickBot="1" x14ac:dyDescent="0.6">
      <c r="A103" s="378">
        <v>100</v>
      </c>
      <c r="B103" s="379"/>
      <c r="C103" s="70"/>
      <c r="D103" s="71" t="str">
        <f t="shared" si="78"/>
        <v>日</v>
      </c>
      <c r="E103" s="72"/>
      <c r="F103" s="73" t="str">
        <f t="shared" si="79"/>
        <v>円</v>
      </c>
      <c r="G103" s="70"/>
      <c r="H103" s="71" t="str">
        <f t="shared" si="80"/>
        <v>日</v>
      </c>
      <c r="I103" s="72"/>
      <c r="J103" s="73" t="str">
        <f t="shared" si="81"/>
        <v>円</v>
      </c>
      <c r="K103" s="70"/>
      <c r="L103" s="71" t="str">
        <f t="shared" si="82"/>
        <v>日</v>
      </c>
      <c r="M103" s="72"/>
      <c r="N103" s="73" t="str">
        <f t="shared" si="83"/>
        <v>円</v>
      </c>
      <c r="O103" s="70"/>
      <c r="P103" s="71" t="str">
        <f t="shared" si="84"/>
        <v>日</v>
      </c>
      <c r="Q103" s="72"/>
      <c r="R103" s="73" t="str">
        <f t="shared" si="85"/>
        <v>円</v>
      </c>
      <c r="S103" s="70"/>
      <c r="T103" s="71" t="str">
        <f t="shared" si="86"/>
        <v>日</v>
      </c>
      <c r="U103" s="72"/>
      <c r="V103" s="73" t="str">
        <f t="shared" si="87"/>
        <v>円</v>
      </c>
      <c r="W103" s="70"/>
      <c r="X103" s="71" t="str">
        <f t="shared" si="88"/>
        <v>日</v>
      </c>
      <c r="Y103" s="72"/>
      <c r="Z103" s="73" t="str">
        <f t="shared" si="89"/>
        <v>円</v>
      </c>
      <c r="AA103" s="70"/>
      <c r="AB103" s="71" t="str">
        <f t="shared" si="90"/>
        <v>日</v>
      </c>
      <c r="AC103" s="72"/>
      <c r="AD103" s="73" t="str">
        <f t="shared" si="91"/>
        <v>円</v>
      </c>
      <c r="AE103" s="70"/>
      <c r="AF103" s="71" t="str">
        <f t="shared" si="92"/>
        <v>日</v>
      </c>
      <c r="AG103" s="72"/>
      <c r="AH103" s="73" t="str">
        <f t="shared" si="93"/>
        <v>円</v>
      </c>
      <c r="AI103" s="70"/>
      <c r="AJ103" s="71" t="str">
        <f t="shared" si="94"/>
        <v>日</v>
      </c>
      <c r="AK103" s="72"/>
      <c r="AL103" s="73" t="str">
        <f t="shared" si="95"/>
        <v>円</v>
      </c>
      <c r="AM103" s="70"/>
      <c r="AN103" s="71" t="str">
        <f t="shared" si="96"/>
        <v>日</v>
      </c>
      <c r="AO103" s="72"/>
      <c r="AP103" s="73" t="str">
        <f t="shared" si="97"/>
        <v>円</v>
      </c>
      <c r="AQ103" s="70"/>
      <c r="AR103" s="71" t="str">
        <f t="shared" si="98"/>
        <v>日</v>
      </c>
      <c r="AS103" s="72"/>
      <c r="AT103" s="73" t="str">
        <f t="shared" si="99"/>
        <v>円</v>
      </c>
      <c r="AU103" s="70"/>
      <c r="AV103" s="71" t="str">
        <f t="shared" si="100"/>
        <v>日</v>
      </c>
      <c r="AW103" s="72"/>
      <c r="AX103" s="79" t="str">
        <f t="shared" si="101"/>
        <v>円</v>
      </c>
      <c r="AY103" s="76"/>
      <c r="AZ103" s="32" t="s">
        <v>36</v>
      </c>
      <c r="BA103" s="72"/>
      <c r="BB103" s="33" t="s">
        <v>37</v>
      </c>
      <c r="BC103" s="333">
        <f t="shared" si="76"/>
        <v>0</v>
      </c>
      <c r="BD103" s="334"/>
      <c r="BE103" s="334"/>
      <c r="BF103" s="333"/>
      <c r="BG103" s="31" t="s">
        <v>16</v>
      </c>
      <c r="BH103" s="335">
        <f t="shared" si="77"/>
        <v>0</v>
      </c>
      <c r="BI103" s="334"/>
      <c r="BJ103" s="334"/>
      <c r="BK103" s="333"/>
      <c r="BL103" s="34" t="s">
        <v>23</v>
      </c>
    </row>
    <row r="104" spans="1:64" ht="18" customHeight="1" thickBot="1" x14ac:dyDescent="0.6">
      <c r="A104" s="380" t="s">
        <v>109</v>
      </c>
      <c r="B104" s="381"/>
      <c r="C104" s="59">
        <f>IF(入力シート①!$AE$14="Ａ型",C105,SUM(C4:C103))</f>
        <v>0</v>
      </c>
      <c r="D104" s="11" t="s">
        <v>16</v>
      </c>
      <c r="E104" s="61">
        <f>SUM(E4:E103)</f>
        <v>0</v>
      </c>
      <c r="F104" s="12" t="s">
        <v>23</v>
      </c>
      <c r="G104" s="59">
        <f>IF(入力シート①!$AE$14="Ａ型",G105,SUM(G4:G103))</f>
        <v>0</v>
      </c>
      <c r="H104" s="11" t="s">
        <v>16</v>
      </c>
      <c r="I104" s="60">
        <f>SUM(I4:I103)</f>
        <v>0</v>
      </c>
      <c r="J104" s="12" t="s">
        <v>23</v>
      </c>
      <c r="K104" s="59">
        <f>IF(入力シート①!$AE$14="Ａ型",K105,SUM(K4:K103))</f>
        <v>0</v>
      </c>
      <c r="L104" s="11" t="s">
        <v>16</v>
      </c>
      <c r="M104" s="60">
        <f>SUM(M4:M103)</f>
        <v>0</v>
      </c>
      <c r="N104" s="12" t="s">
        <v>23</v>
      </c>
      <c r="O104" s="59">
        <f>IF(入力シート①!$AE$14="Ａ型",O105,SUM(O4:O103))</f>
        <v>0</v>
      </c>
      <c r="P104" s="11" t="s">
        <v>16</v>
      </c>
      <c r="Q104" s="60">
        <f>SUM(Q4:Q103)</f>
        <v>0</v>
      </c>
      <c r="R104" s="12" t="s">
        <v>23</v>
      </c>
      <c r="S104" s="59">
        <f>IF(入力シート①!$AE$14="Ａ型",S105,SUM(S4:S103))</f>
        <v>0</v>
      </c>
      <c r="T104" s="11" t="s">
        <v>16</v>
      </c>
      <c r="U104" s="60">
        <f>SUM(U4:U103)</f>
        <v>0</v>
      </c>
      <c r="V104" s="12" t="s">
        <v>23</v>
      </c>
      <c r="W104" s="59">
        <f>IF(入力シート①!$AE$14="Ａ型",W105,SUM(W4:W103))</f>
        <v>0</v>
      </c>
      <c r="X104" s="11" t="s">
        <v>16</v>
      </c>
      <c r="Y104" s="60">
        <f>SUM(Y4:Y103)</f>
        <v>0</v>
      </c>
      <c r="Z104" s="12" t="s">
        <v>23</v>
      </c>
      <c r="AA104" s="59">
        <f>IF(入力シート①!$AE$14="Ａ型",AA105,SUM(AA4:AA103))</f>
        <v>0</v>
      </c>
      <c r="AB104" s="11" t="s">
        <v>16</v>
      </c>
      <c r="AC104" s="60">
        <f>SUM(AC4:AC103)</f>
        <v>0</v>
      </c>
      <c r="AD104" s="12" t="s">
        <v>23</v>
      </c>
      <c r="AE104" s="59">
        <f>IF(入力シート①!$AE$14="Ａ型",AE105,SUM(AE4:AE103))</f>
        <v>0</v>
      </c>
      <c r="AF104" s="11" t="s">
        <v>16</v>
      </c>
      <c r="AG104" s="60">
        <f>SUM(AG4:AG103)</f>
        <v>0</v>
      </c>
      <c r="AH104" s="12" t="s">
        <v>23</v>
      </c>
      <c r="AI104" s="59">
        <f>IF(入力シート①!$AE$14="Ａ型",AI105,SUM(AI4:AI103))</f>
        <v>0</v>
      </c>
      <c r="AJ104" s="11" t="s">
        <v>16</v>
      </c>
      <c r="AK104" s="60">
        <f>SUM(AK4:AK103)</f>
        <v>0</v>
      </c>
      <c r="AL104" s="12" t="s">
        <v>23</v>
      </c>
      <c r="AM104" s="59">
        <f>IF(入力シート①!$AE$14="Ａ型",AM105,SUM(AM4:AM103))</f>
        <v>0</v>
      </c>
      <c r="AN104" s="11" t="s">
        <v>16</v>
      </c>
      <c r="AO104" s="60">
        <f>SUM(AO4:AO103)</f>
        <v>0</v>
      </c>
      <c r="AP104" s="12" t="s">
        <v>23</v>
      </c>
      <c r="AQ104" s="59">
        <f>IF(入力シート①!$AE$14="Ａ型",AQ105,SUM(AQ4:AQ103))</f>
        <v>0</v>
      </c>
      <c r="AR104" s="11" t="s">
        <v>16</v>
      </c>
      <c r="AS104" s="60">
        <f>SUM(AS4:AS103)</f>
        <v>0</v>
      </c>
      <c r="AT104" s="12" t="s">
        <v>23</v>
      </c>
      <c r="AU104" s="59">
        <f>IF(入力シート①!$AE$14="Ａ型",AU105,SUM(AU4:AU103))</f>
        <v>0</v>
      </c>
      <c r="AV104" s="11" t="s">
        <v>16</v>
      </c>
      <c r="AW104" s="60">
        <f>SUM(AW4:AW103)</f>
        <v>0</v>
      </c>
      <c r="AX104" s="80" t="s">
        <v>23</v>
      </c>
      <c r="AY104" s="81">
        <f>SUM(AY4:AY103)+ROUNDDOWN(SUM(BA4:BA103)/60,0)</f>
        <v>0</v>
      </c>
      <c r="AZ104" s="82" t="s">
        <v>36</v>
      </c>
      <c r="BA104" s="83">
        <f>SUM(BA4:BA103)-60*ROUNDDOWN(SUM(BA4:BA103)/60,0)</f>
        <v>0</v>
      </c>
      <c r="BB104" s="84" t="s">
        <v>37</v>
      </c>
      <c r="BC104" s="375">
        <f t="shared" si="76"/>
        <v>0</v>
      </c>
      <c r="BD104" s="361"/>
      <c r="BE104" s="361"/>
      <c r="BF104" s="362"/>
      <c r="BG104" s="11" t="s">
        <v>16</v>
      </c>
      <c r="BH104" s="360">
        <f>SUM(BH4:BK103)</f>
        <v>0</v>
      </c>
      <c r="BI104" s="361"/>
      <c r="BJ104" s="361"/>
      <c r="BK104" s="362"/>
      <c r="BL104" s="13" t="s">
        <v>23</v>
      </c>
    </row>
    <row r="105" spans="1:64" x14ac:dyDescent="0.55000000000000004">
      <c r="A105" s="50"/>
      <c r="B105" s="50"/>
      <c r="C105" s="52">
        <f>COUNTIF(C4:C103,"&gt;0")</f>
        <v>0</v>
      </c>
      <c r="D105" s="53">
        <f>MAX(C4:C103)</f>
        <v>0</v>
      </c>
      <c r="E105" s="52"/>
      <c r="F105" s="52"/>
      <c r="G105" s="52">
        <f>COUNTIF(G4:G103,"&gt;0")</f>
        <v>0</v>
      </c>
      <c r="H105" s="53">
        <f>MAX(G4:G103)</f>
        <v>0</v>
      </c>
      <c r="I105" s="52"/>
      <c r="J105" s="52"/>
      <c r="K105" s="52">
        <f>COUNTIF(K4:K103,"&gt;0")</f>
        <v>0</v>
      </c>
      <c r="L105" s="53">
        <f>MAX(K4:K103)</f>
        <v>0</v>
      </c>
      <c r="M105" s="52"/>
      <c r="N105" s="52"/>
      <c r="O105" s="52">
        <f>COUNTIF(O4:O103,"&gt;0")</f>
        <v>0</v>
      </c>
      <c r="P105" s="53">
        <f>MAX(O4:O103)</f>
        <v>0</v>
      </c>
      <c r="Q105" s="52"/>
      <c r="R105" s="52"/>
      <c r="S105" s="52">
        <f>COUNTIF(S4:S103,"&gt;0")</f>
        <v>0</v>
      </c>
      <c r="T105" s="53">
        <f>MAX(S4:S103)</f>
        <v>0</v>
      </c>
      <c r="U105" s="52"/>
      <c r="V105" s="52"/>
      <c r="W105" s="52">
        <f>COUNTIF(W4:W103,"&gt;0")</f>
        <v>0</v>
      </c>
      <c r="X105" s="53">
        <f>MAX(W4:W103)</f>
        <v>0</v>
      </c>
      <c r="Y105" s="52"/>
      <c r="Z105" s="52"/>
      <c r="AA105" s="52">
        <f>COUNTIF(AA4:AA103,"&gt;0")</f>
        <v>0</v>
      </c>
      <c r="AB105" s="53">
        <f>MAX(AA4:AA103)</f>
        <v>0</v>
      </c>
      <c r="AC105" s="52"/>
      <c r="AD105" s="52"/>
      <c r="AE105" s="52">
        <f>COUNTIF(AE4:AE103,"&gt;0")</f>
        <v>0</v>
      </c>
      <c r="AF105" s="53">
        <f>MAX(AE4:AE103)</f>
        <v>0</v>
      </c>
      <c r="AG105" s="52"/>
      <c r="AH105" s="52"/>
      <c r="AI105" s="52">
        <f>COUNTIF(AI4:AI103,"&gt;0")</f>
        <v>0</v>
      </c>
      <c r="AJ105" s="53">
        <f>MAX(AI4:AI103)</f>
        <v>0</v>
      </c>
      <c r="AK105" s="52"/>
      <c r="AL105" s="52"/>
      <c r="AM105" s="52">
        <f>COUNTIF(AM4:AM103,"&gt;0")</f>
        <v>0</v>
      </c>
      <c r="AN105" s="53">
        <f>MAX(AM4:AM103)</f>
        <v>0</v>
      </c>
      <c r="AO105" s="52"/>
      <c r="AP105" s="52"/>
      <c r="AQ105" s="52">
        <f>COUNTIF(AQ4:AQ103,"&gt;0")</f>
        <v>0</v>
      </c>
      <c r="AR105" s="53">
        <f>MAX(AQ4:AQ103)</f>
        <v>0</v>
      </c>
      <c r="AS105" s="52"/>
      <c r="AT105" s="52"/>
      <c r="AU105" s="52">
        <f>COUNTIF(AU4:AU103,"&gt;0")</f>
        <v>0</v>
      </c>
      <c r="AV105" s="53">
        <f>MAX(AU4:AU103)</f>
        <v>0</v>
      </c>
      <c r="AW105" s="52"/>
      <c r="AX105" s="52"/>
      <c r="AY105" s="52">
        <f>AY104+BA104/60</f>
        <v>0</v>
      </c>
      <c r="AZ105" s="52"/>
      <c r="BA105" s="52"/>
      <c r="BB105" s="52"/>
      <c r="BC105" s="52">
        <f>SUM(BC4:BF103)</f>
        <v>0</v>
      </c>
      <c r="BD105" s="52"/>
      <c r="BE105" s="52">
        <f>SUM(C105,G105,K105,O105,S105,W105,AA105,AE105,AI105,AM105,AQ105,AU105)</f>
        <v>0</v>
      </c>
      <c r="BF105" s="52"/>
      <c r="BG105" s="52"/>
      <c r="BH105" s="52"/>
      <c r="BI105" s="52"/>
      <c r="BJ105" s="52"/>
      <c r="BK105" s="52"/>
      <c r="BL105" s="52"/>
    </row>
  </sheetData>
  <sheetProtection algorithmName="SHA-512" hashValue="qt5cH9dEklB3/RFH39ecNxszMHqfFWSg/Zmp58xKf57TcF1heiMuBj3tAU+uVSiIsmA6ZyUJB2xJYkAqwpv0hA==" saltValue="rHfB16ILhKNMGKX9w+9tBQ==" spinCount="100000" sheet="1" objects="1" scenarios="1"/>
  <mergeCells count="344">
    <mergeCell ref="A95:B95"/>
    <mergeCell ref="A96:B96"/>
    <mergeCell ref="A97:B97"/>
    <mergeCell ref="A98:B98"/>
    <mergeCell ref="A99:B99"/>
    <mergeCell ref="A100:B100"/>
    <mergeCell ref="A101:B101"/>
    <mergeCell ref="A102:B102"/>
    <mergeCell ref="A103:B103"/>
    <mergeCell ref="A104:B104"/>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70:B70"/>
    <mergeCell ref="A71:B71"/>
    <mergeCell ref="A72:B72"/>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6:B56"/>
    <mergeCell ref="A57:B57"/>
    <mergeCell ref="A58:B58"/>
    <mergeCell ref="A59:B59"/>
    <mergeCell ref="A60:B60"/>
    <mergeCell ref="A35:B35"/>
    <mergeCell ref="A36:B36"/>
    <mergeCell ref="A37:B37"/>
    <mergeCell ref="A38:B38"/>
    <mergeCell ref="A65:B65"/>
    <mergeCell ref="A66:B66"/>
    <mergeCell ref="A67:B67"/>
    <mergeCell ref="A68:B68"/>
    <mergeCell ref="A69:B69"/>
    <mergeCell ref="A61:B61"/>
    <mergeCell ref="A62:B62"/>
    <mergeCell ref="A63:B63"/>
    <mergeCell ref="A64:B64"/>
    <mergeCell ref="A26:B26"/>
    <mergeCell ref="A27:B27"/>
    <mergeCell ref="A28:B28"/>
    <mergeCell ref="A29:B29"/>
    <mergeCell ref="A30:B30"/>
    <mergeCell ref="A31:B31"/>
    <mergeCell ref="A32:B32"/>
    <mergeCell ref="A33:B33"/>
    <mergeCell ref="A34:B34"/>
    <mergeCell ref="A5:B5"/>
    <mergeCell ref="A6:B6"/>
    <mergeCell ref="A7:B7"/>
    <mergeCell ref="A8:B8"/>
    <mergeCell ref="A9:B9"/>
    <mergeCell ref="A10:B10"/>
    <mergeCell ref="A11:B11"/>
    <mergeCell ref="A12:B12"/>
    <mergeCell ref="A13:B13"/>
    <mergeCell ref="A19:B19"/>
    <mergeCell ref="A20:B20"/>
    <mergeCell ref="A21:B21"/>
    <mergeCell ref="BC104:BF104"/>
    <mergeCell ref="BC15:BF15"/>
    <mergeCell ref="BC21:BF21"/>
    <mergeCell ref="BC27:BF27"/>
    <mergeCell ref="BC33:BF33"/>
    <mergeCell ref="BC39:BF39"/>
    <mergeCell ref="BC45:BF45"/>
    <mergeCell ref="BC51:BF51"/>
    <mergeCell ref="BC57:BF57"/>
    <mergeCell ref="BC63:BF63"/>
    <mergeCell ref="BC69:BF69"/>
    <mergeCell ref="BC75:BF75"/>
    <mergeCell ref="BC81:BF81"/>
    <mergeCell ref="BC87:BF87"/>
    <mergeCell ref="BC93:BF93"/>
    <mergeCell ref="BC99:BF99"/>
    <mergeCell ref="A55:B55"/>
    <mergeCell ref="A22:B22"/>
    <mergeCell ref="A23:B23"/>
    <mergeCell ref="A24:B24"/>
    <mergeCell ref="A25:B25"/>
    <mergeCell ref="BC6:BF6"/>
    <mergeCell ref="BH6:BK6"/>
    <mergeCell ref="BH9:BK9"/>
    <mergeCell ref="BC7:BF7"/>
    <mergeCell ref="A14:B14"/>
    <mergeCell ref="A15:B15"/>
    <mergeCell ref="A16:B16"/>
    <mergeCell ref="A17:B17"/>
    <mergeCell ref="A18:B18"/>
    <mergeCell ref="BH7:BK7"/>
    <mergeCell ref="BC9:BF9"/>
    <mergeCell ref="BH10:BK10"/>
    <mergeCell ref="BC13:BF13"/>
    <mergeCell ref="BC11:BF11"/>
    <mergeCell ref="BH11:BK11"/>
    <mergeCell ref="BC10:BF10"/>
    <mergeCell ref="BC12:BF12"/>
    <mergeCell ref="BH12:BK12"/>
    <mergeCell ref="BH8:BK8"/>
    <mergeCell ref="BH15:BK15"/>
    <mergeCell ref="BH13:BK13"/>
    <mergeCell ref="BC14:BF14"/>
    <mergeCell ref="BH14:BK14"/>
    <mergeCell ref="BC17:BF17"/>
    <mergeCell ref="S3:T3"/>
    <mergeCell ref="E3:F3"/>
    <mergeCell ref="G3:H3"/>
    <mergeCell ref="I3:J3"/>
    <mergeCell ref="K3:L3"/>
    <mergeCell ref="BH104:BK104"/>
    <mergeCell ref="AU2:AX2"/>
    <mergeCell ref="BC2:BL2"/>
    <mergeCell ref="W2:Z2"/>
    <mergeCell ref="AA2:AD2"/>
    <mergeCell ref="AE2:AH2"/>
    <mergeCell ref="AI2:AL2"/>
    <mergeCell ref="AM2:AP2"/>
    <mergeCell ref="AQ2:AT2"/>
    <mergeCell ref="AW3:AX3"/>
    <mergeCell ref="BC3:BG3"/>
    <mergeCell ref="BH3:BL3"/>
    <mergeCell ref="AG3:AH3"/>
    <mergeCell ref="AI3:AJ3"/>
    <mergeCell ref="AK3:AL3"/>
    <mergeCell ref="BH4:BK4"/>
    <mergeCell ref="AQ3:AR3"/>
    <mergeCell ref="AO3:AP3"/>
    <mergeCell ref="BC8:BF8"/>
    <mergeCell ref="A2:B3"/>
    <mergeCell ref="A4:B4"/>
    <mergeCell ref="BC5:BF5"/>
    <mergeCell ref="BH5:BK5"/>
    <mergeCell ref="AS3:AT3"/>
    <mergeCell ref="AU3:AV3"/>
    <mergeCell ref="Q3:R3"/>
    <mergeCell ref="M3:N3"/>
    <mergeCell ref="AY2:BB3"/>
    <mergeCell ref="AM3:AN3"/>
    <mergeCell ref="BC4:BF4"/>
    <mergeCell ref="U3:V3"/>
    <mergeCell ref="W3:X3"/>
    <mergeCell ref="Y3:Z3"/>
    <mergeCell ref="AA3:AB3"/>
    <mergeCell ref="AC3:AD3"/>
    <mergeCell ref="AE3:AF3"/>
    <mergeCell ref="C3:D3"/>
    <mergeCell ref="C2:F2"/>
    <mergeCell ref="G2:J2"/>
    <mergeCell ref="K2:N2"/>
    <mergeCell ref="O2:R2"/>
    <mergeCell ref="S2:V2"/>
    <mergeCell ref="O3:P3"/>
    <mergeCell ref="BH17:BK17"/>
    <mergeCell ref="BC16:BF16"/>
    <mergeCell ref="BH16:BK16"/>
    <mergeCell ref="BC19:BF19"/>
    <mergeCell ref="BH19:BK19"/>
    <mergeCell ref="BC18:BF18"/>
    <mergeCell ref="BH18:BK18"/>
    <mergeCell ref="BH21:BK21"/>
    <mergeCell ref="BC20:BF20"/>
    <mergeCell ref="BH20:BK20"/>
    <mergeCell ref="BC23:BF23"/>
    <mergeCell ref="BH23:BK23"/>
    <mergeCell ref="BC22:BF22"/>
    <mergeCell ref="BH22:BK22"/>
    <mergeCell ref="BC25:BF25"/>
    <mergeCell ref="BH25:BK25"/>
    <mergeCell ref="BC24:BF24"/>
    <mergeCell ref="BH24:BK24"/>
    <mergeCell ref="BH27:BK27"/>
    <mergeCell ref="BC26:BF26"/>
    <mergeCell ref="BH26:BK26"/>
    <mergeCell ref="BC29:BF29"/>
    <mergeCell ref="BH29:BK29"/>
    <mergeCell ref="BC28:BF28"/>
    <mergeCell ref="BH28:BK28"/>
    <mergeCell ref="BC31:BF31"/>
    <mergeCell ref="BH31:BK31"/>
    <mergeCell ref="BC30:BF30"/>
    <mergeCell ref="BH30:BK30"/>
    <mergeCell ref="BH33:BK33"/>
    <mergeCell ref="BC32:BF32"/>
    <mergeCell ref="BH32:BK32"/>
    <mergeCell ref="BC35:BF35"/>
    <mergeCell ref="BH35:BK35"/>
    <mergeCell ref="BC34:BF34"/>
    <mergeCell ref="BH34:BK34"/>
    <mergeCell ref="BC37:BF37"/>
    <mergeCell ref="BH37:BK37"/>
    <mergeCell ref="BC36:BF36"/>
    <mergeCell ref="BH36:BK36"/>
    <mergeCell ref="BH39:BK39"/>
    <mergeCell ref="BC38:BF38"/>
    <mergeCell ref="BH38:BK38"/>
    <mergeCell ref="BC41:BF41"/>
    <mergeCell ref="BH41:BK41"/>
    <mergeCell ref="BC40:BF40"/>
    <mergeCell ref="BH40:BK40"/>
    <mergeCell ref="BC43:BF43"/>
    <mergeCell ref="BH43:BK43"/>
    <mergeCell ref="BC42:BF42"/>
    <mergeCell ref="BH42:BK42"/>
    <mergeCell ref="BH45:BK45"/>
    <mergeCell ref="BC44:BF44"/>
    <mergeCell ref="BH44:BK44"/>
    <mergeCell ref="BC47:BF47"/>
    <mergeCell ref="BH47:BK47"/>
    <mergeCell ref="BC46:BF46"/>
    <mergeCell ref="BH46:BK46"/>
    <mergeCell ref="BC49:BF49"/>
    <mergeCell ref="BH49:BK49"/>
    <mergeCell ref="BC48:BF48"/>
    <mergeCell ref="BH48:BK48"/>
    <mergeCell ref="BH51:BK51"/>
    <mergeCell ref="BC50:BF50"/>
    <mergeCell ref="BH50:BK50"/>
    <mergeCell ref="BC53:BF53"/>
    <mergeCell ref="BH53:BK53"/>
    <mergeCell ref="BC52:BF52"/>
    <mergeCell ref="BH52:BK52"/>
    <mergeCell ref="BC55:BF55"/>
    <mergeCell ref="BH55:BK55"/>
    <mergeCell ref="BC54:BF54"/>
    <mergeCell ref="BH54:BK54"/>
    <mergeCell ref="BH57:BK57"/>
    <mergeCell ref="BC56:BF56"/>
    <mergeCell ref="BH56:BK56"/>
    <mergeCell ref="BC59:BF59"/>
    <mergeCell ref="BH59:BK59"/>
    <mergeCell ref="BC58:BF58"/>
    <mergeCell ref="BH58:BK58"/>
    <mergeCell ref="BC61:BF61"/>
    <mergeCell ref="BH61:BK61"/>
    <mergeCell ref="BC60:BF60"/>
    <mergeCell ref="BH60:BK60"/>
    <mergeCell ref="BH63:BK63"/>
    <mergeCell ref="BC62:BF62"/>
    <mergeCell ref="BH62:BK62"/>
    <mergeCell ref="BC65:BF65"/>
    <mergeCell ref="BH65:BK65"/>
    <mergeCell ref="BC64:BF64"/>
    <mergeCell ref="BH64:BK64"/>
    <mergeCell ref="BC67:BF67"/>
    <mergeCell ref="BH67:BK67"/>
    <mergeCell ref="BC66:BF66"/>
    <mergeCell ref="BH66:BK66"/>
    <mergeCell ref="BH69:BK69"/>
    <mergeCell ref="BC68:BF68"/>
    <mergeCell ref="BH68:BK68"/>
    <mergeCell ref="BC71:BF71"/>
    <mergeCell ref="BH71:BK71"/>
    <mergeCell ref="BC70:BF70"/>
    <mergeCell ref="BH70:BK70"/>
    <mergeCell ref="BC73:BF73"/>
    <mergeCell ref="BH73:BK73"/>
    <mergeCell ref="BC72:BF72"/>
    <mergeCell ref="BH72:BK72"/>
    <mergeCell ref="BH75:BK75"/>
    <mergeCell ref="BC74:BF74"/>
    <mergeCell ref="BH74:BK74"/>
    <mergeCell ref="BC77:BF77"/>
    <mergeCell ref="BH77:BK77"/>
    <mergeCell ref="BC76:BF76"/>
    <mergeCell ref="BH76:BK76"/>
    <mergeCell ref="BC79:BF79"/>
    <mergeCell ref="BH79:BK79"/>
    <mergeCell ref="BC78:BF78"/>
    <mergeCell ref="BH78:BK78"/>
    <mergeCell ref="BH81:BK81"/>
    <mergeCell ref="BC80:BF80"/>
    <mergeCell ref="BH80:BK80"/>
    <mergeCell ref="BC83:BF83"/>
    <mergeCell ref="BH83:BK83"/>
    <mergeCell ref="BC82:BF82"/>
    <mergeCell ref="BH82:BK82"/>
    <mergeCell ref="BC85:BF85"/>
    <mergeCell ref="BH85:BK85"/>
    <mergeCell ref="BC84:BF84"/>
    <mergeCell ref="BH84:BK84"/>
    <mergeCell ref="BH87:BK87"/>
    <mergeCell ref="BC86:BF86"/>
    <mergeCell ref="BH86:BK86"/>
    <mergeCell ref="BC89:BF89"/>
    <mergeCell ref="BH89:BK89"/>
    <mergeCell ref="BC88:BF88"/>
    <mergeCell ref="BH88:BK88"/>
    <mergeCell ref="BC91:BF91"/>
    <mergeCell ref="BH91:BK91"/>
    <mergeCell ref="BC90:BF90"/>
    <mergeCell ref="BH90:BK90"/>
    <mergeCell ref="BH93:BK93"/>
    <mergeCell ref="BC92:BF92"/>
    <mergeCell ref="BH92:BK92"/>
    <mergeCell ref="BC94:BF94"/>
    <mergeCell ref="BH94:BK94"/>
    <mergeCell ref="BC97:BF97"/>
    <mergeCell ref="BH97:BK97"/>
    <mergeCell ref="BC96:BF96"/>
    <mergeCell ref="BH96:BK96"/>
    <mergeCell ref="BH99:BK99"/>
    <mergeCell ref="BC98:BF98"/>
    <mergeCell ref="BH98:BK98"/>
    <mergeCell ref="BC101:BF101"/>
    <mergeCell ref="BH101:BK101"/>
    <mergeCell ref="BC100:BF100"/>
    <mergeCell ref="BH100:BK100"/>
    <mergeCell ref="BC102:BF102"/>
    <mergeCell ref="BC103:BF103"/>
    <mergeCell ref="BH102:BK102"/>
    <mergeCell ref="BH103:BK103"/>
    <mergeCell ref="BC95:BF95"/>
    <mergeCell ref="BH95:BK95"/>
  </mergeCells>
  <phoneticPr fontId="1"/>
  <conditionalFormatting sqref="C4:C103 G4:G103 K4:K103 O4:O103 S4:S103 W4:W103 AA4:AA103 AE4:AE103 AI4:AI103 AM4:AM103 AQ4:AQ103 AU4:AU103">
    <cfRule type="cellIs" dxfId="12" priority="34" operator="greaterThan">
      <formula>31</formula>
    </cfRule>
  </conditionalFormatting>
  <conditionalFormatting sqref="C4:AX103">
    <cfRule type="containsText" dxfId="11" priority="1" operator="containsText" text=" ">
      <formula>NOT(ISERROR(SEARCH(" ",C4)))</formula>
    </cfRule>
  </conditionalFormatting>
  <conditionalFormatting sqref="E4:E13 I4:I13 M4:M13 Q4:Q13 U4:U13 Y4:Y13 AC4:AC13 AG4:AG13 AK4:AK13 AO4:AO103 AS4:AS103 AW4:AW103 C4:C104 AM4:AM104 AQ4:AQ104 AU4:AU104">
    <cfRule type="containsText" dxfId="10" priority="31" operator="containsText" text=".">
      <formula>NOT(ISERROR(SEARCH(".",C4)))</formula>
    </cfRule>
  </conditionalFormatting>
  <conditionalFormatting sqref="G4:G104">
    <cfRule type="containsText" dxfId="9" priority="21" operator="containsText" text=".">
      <formula>NOT(ISERROR(SEARCH(".",G4)))</formula>
    </cfRule>
  </conditionalFormatting>
  <conditionalFormatting sqref="K4:K104">
    <cfRule type="containsText" dxfId="8" priority="20" operator="containsText" text=".">
      <formula>NOT(ISERROR(SEARCH(".",K4)))</formula>
    </cfRule>
  </conditionalFormatting>
  <conditionalFormatting sqref="O4:O104">
    <cfRule type="containsText" dxfId="7" priority="19" operator="containsText" text=".">
      <formula>NOT(ISERROR(SEARCH(".",O4)))</formula>
    </cfRule>
  </conditionalFormatting>
  <conditionalFormatting sqref="S4:S104">
    <cfRule type="containsText" dxfId="6" priority="18" operator="containsText" text=".">
      <formula>NOT(ISERROR(SEARCH(".",S4)))</formula>
    </cfRule>
  </conditionalFormatting>
  <conditionalFormatting sqref="W4:W104">
    <cfRule type="containsText" dxfId="5" priority="17" operator="containsText" text=".">
      <formula>NOT(ISERROR(SEARCH(".",W4)))</formula>
    </cfRule>
  </conditionalFormatting>
  <conditionalFormatting sqref="AA4:AA104">
    <cfRule type="containsText" dxfId="4" priority="16" operator="containsText" text=".">
      <formula>NOT(ISERROR(SEARCH(".",AA4)))</formula>
    </cfRule>
  </conditionalFormatting>
  <conditionalFormatting sqref="AE4:AE104">
    <cfRule type="containsText" dxfId="3" priority="15" operator="containsText" text=".">
      <formula>NOT(ISERROR(SEARCH(".",AE4)))</formula>
    </cfRule>
  </conditionalFormatting>
  <conditionalFormatting sqref="AI4:AI104">
    <cfRule type="containsText" dxfId="2" priority="14" operator="containsText" text=".">
      <formula>NOT(ISERROR(SEARCH(".",AI4)))</formula>
    </cfRule>
  </conditionalFormatting>
  <conditionalFormatting sqref="BA4:BA104">
    <cfRule type="cellIs" dxfId="1" priority="33" operator="greaterThan">
      <formula>59</formula>
    </cfRule>
  </conditionalFormatting>
  <pageMargins left="0.7" right="0.7" top="0.75" bottom="0.75" header="0.3" footer="0.3"/>
  <pageSetup paperSize="9" scale="4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BC9AC-2BC4-4C55-8C12-5ABB656C4537}">
  <sheetPr>
    <tabColor rgb="FFFF0000"/>
    <pageSetUpPr fitToPage="1"/>
  </sheetPr>
  <dimension ref="B2:BS31"/>
  <sheetViews>
    <sheetView workbookViewId="0">
      <selection activeCell="BD15" sqref="BD15"/>
    </sheetView>
  </sheetViews>
  <sheetFormatPr defaultRowHeight="18" x14ac:dyDescent="0.55000000000000004"/>
  <cols>
    <col min="1" max="82" width="2.5" style="39" customWidth="1"/>
    <col min="83" max="16384" width="8.6640625" style="39"/>
  </cols>
  <sheetData>
    <row r="2" spans="2:71" ht="18" customHeight="1" x14ac:dyDescent="0.55000000000000004">
      <c r="B2" s="414" t="s">
        <v>225</v>
      </c>
      <c r="C2" s="414"/>
      <c r="D2" s="414"/>
      <c r="E2" s="414"/>
      <c r="F2" s="414"/>
      <c r="G2" s="414"/>
      <c r="H2" s="414"/>
      <c r="I2" s="414"/>
      <c r="J2" s="414"/>
      <c r="K2" s="414"/>
      <c r="L2" s="414"/>
      <c r="M2" s="414"/>
      <c r="N2" s="414"/>
      <c r="O2" s="414"/>
      <c r="P2" s="414"/>
      <c r="Q2" s="414"/>
      <c r="R2" s="414"/>
      <c r="S2" s="414"/>
      <c r="T2" s="414"/>
      <c r="U2" s="414"/>
      <c r="V2" s="51">
        <f>入力シート①!AE14</f>
        <v>0</v>
      </c>
    </row>
    <row r="3" spans="2:71" ht="18" customHeight="1" x14ac:dyDescent="0.55000000000000004">
      <c r="B3" s="414"/>
      <c r="C3" s="414"/>
      <c r="D3" s="414"/>
      <c r="E3" s="414"/>
      <c r="F3" s="414"/>
      <c r="G3" s="414"/>
      <c r="H3" s="414"/>
      <c r="I3" s="414"/>
      <c r="J3" s="414"/>
      <c r="K3" s="414"/>
      <c r="L3" s="414"/>
      <c r="M3" s="414"/>
      <c r="N3" s="414"/>
      <c r="O3" s="414"/>
      <c r="P3" s="414"/>
      <c r="Q3" s="414"/>
      <c r="R3" s="414"/>
      <c r="S3" s="414"/>
      <c r="T3" s="414"/>
      <c r="U3" s="414"/>
    </row>
    <row r="5" spans="2:71" x14ac:dyDescent="0.55000000000000004">
      <c r="B5" s="40" t="s">
        <v>204</v>
      </c>
      <c r="AB5" s="40" t="s">
        <v>213</v>
      </c>
    </row>
    <row r="6" spans="2:71" ht="18.5" thickBot="1" x14ac:dyDescent="0.6">
      <c r="B6" s="382" t="s">
        <v>205</v>
      </c>
      <c r="C6" s="382"/>
      <c r="D6" s="382"/>
      <c r="E6" s="382"/>
      <c r="F6" s="382"/>
      <c r="G6" s="382"/>
      <c r="H6" s="382"/>
      <c r="I6" s="382"/>
      <c r="J6" s="382"/>
      <c r="K6" s="382"/>
      <c r="L6" s="382"/>
      <c r="M6" s="382"/>
      <c r="N6" s="382"/>
      <c r="O6" s="382"/>
      <c r="P6" s="383"/>
      <c r="Q6" s="383"/>
      <c r="R6" s="383"/>
      <c r="S6" s="383"/>
      <c r="T6" s="383"/>
      <c r="U6" s="383"/>
      <c r="V6" s="383"/>
      <c r="W6" s="41"/>
      <c r="X6" s="41"/>
      <c r="Y6" s="41"/>
      <c r="Z6" s="41"/>
      <c r="AA6" s="41"/>
      <c r="AB6" s="382" t="s">
        <v>214</v>
      </c>
      <c r="AC6" s="382"/>
      <c r="AD6" s="382"/>
      <c r="AE6" s="382"/>
      <c r="AF6" s="382"/>
      <c r="AG6" s="382"/>
      <c r="AH6" s="382"/>
      <c r="AI6" s="382"/>
      <c r="AJ6" s="382"/>
      <c r="AK6" s="382"/>
      <c r="AL6" s="382"/>
      <c r="AM6" s="382"/>
      <c r="AN6" s="382"/>
      <c r="AO6" s="382"/>
      <c r="AP6" s="382"/>
      <c r="AQ6" s="382"/>
      <c r="AR6" s="382"/>
      <c r="AS6" s="382"/>
      <c r="AT6" s="382"/>
      <c r="AU6" s="382"/>
      <c r="AV6" s="382"/>
      <c r="AW6" s="382"/>
      <c r="AX6" s="382"/>
      <c r="AY6" s="382"/>
      <c r="AZ6" s="382"/>
      <c r="BA6" s="382"/>
      <c r="BB6" s="382"/>
      <c r="BC6" s="382"/>
      <c r="BD6" s="382"/>
      <c r="BE6" s="382"/>
      <c r="BF6" s="382"/>
      <c r="BG6" s="382"/>
      <c r="BH6" s="382"/>
      <c r="BI6" s="382"/>
      <c r="BJ6" s="382"/>
      <c r="BK6" s="382"/>
      <c r="BL6" s="383"/>
      <c r="BM6" s="383"/>
      <c r="BN6" s="383"/>
      <c r="BO6" s="383"/>
      <c r="BP6" s="383"/>
      <c r="BQ6" s="383"/>
      <c r="BR6" s="383"/>
      <c r="BS6" s="383"/>
    </row>
    <row r="7" spans="2:71" x14ac:dyDescent="0.55000000000000004">
      <c r="B7" s="382" t="s">
        <v>207</v>
      </c>
      <c r="C7" s="382"/>
      <c r="D7" s="382"/>
      <c r="E7" s="382"/>
      <c r="F7" s="382"/>
      <c r="G7" s="382"/>
      <c r="H7" s="382"/>
      <c r="I7" s="384" t="s">
        <v>287</v>
      </c>
      <c r="J7" s="382"/>
      <c r="K7" s="382"/>
      <c r="L7" s="382"/>
      <c r="M7" s="382"/>
      <c r="N7" s="382"/>
      <c r="O7" s="388"/>
      <c r="P7" s="389" t="s">
        <v>206</v>
      </c>
      <c r="Q7" s="390"/>
      <c r="R7" s="390"/>
      <c r="S7" s="390"/>
      <c r="T7" s="390"/>
      <c r="U7" s="390"/>
      <c r="V7" s="391"/>
      <c r="W7" s="41"/>
      <c r="X7" s="41"/>
      <c r="Y7" s="41"/>
      <c r="Z7" s="41"/>
      <c r="AA7" s="41"/>
      <c r="AB7" s="382" t="s">
        <v>215</v>
      </c>
      <c r="AC7" s="382"/>
      <c r="AD7" s="382"/>
      <c r="AE7" s="382"/>
      <c r="AF7" s="382"/>
      <c r="AG7" s="382"/>
      <c r="AH7" s="382"/>
      <c r="AI7" s="384" t="s">
        <v>216</v>
      </c>
      <c r="AJ7" s="382"/>
      <c r="AK7" s="382"/>
      <c r="AL7" s="382"/>
      <c r="AM7" s="382"/>
      <c r="AN7" s="382"/>
      <c r="AO7" s="382"/>
      <c r="AP7" s="382" t="s">
        <v>217</v>
      </c>
      <c r="AQ7" s="382"/>
      <c r="AR7" s="382"/>
      <c r="AS7" s="382"/>
      <c r="AT7" s="382"/>
      <c r="AU7" s="382"/>
      <c r="AV7" s="382"/>
      <c r="AW7" s="384" t="s">
        <v>218</v>
      </c>
      <c r="AX7" s="382"/>
      <c r="AY7" s="382"/>
      <c r="AZ7" s="382"/>
      <c r="BA7" s="382"/>
      <c r="BB7" s="382"/>
      <c r="BC7" s="382"/>
      <c r="BD7" s="382"/>
      <c r="BE7" s="382" t="s">
        <v>219</v>
      </c>
      <c r="BF7" s="382"/>
      <c r="BG7" s="382"/>
      <c r="BH7" s="382"/>
      <c r="BI7" s="382"/>
      <c r="BJ7" s="382"/>
      <c r="BK7" s="388"/>
      <c r="BL7" s="413" t="s">
        <v>220</v>
      </c>
      <c r="BM7" s="390"/>
      <c r="BN7" s="390"/>
      <c r="BO7" s="390"/>
      <c r="BP7" s="390"/>
      <c r="BQ7" s="390"/>
      <c r="BR7" s="390"/>
      <c r="BS7" s="391"/>
    </row>
    <row r="8" spans="2:71" x14ac:dyDescent="0.55000000000000004">
      <c r="B8" s="382"/>
      <c r="C8" s="382"/>
      <c r="D8" s="382"/>
      <c r="E8" s="382"/>
      <c r="F8" s="382"/>
      <c r="G8" s="382"/>
      <c r="H8" s="382"/>
      <c r="I8" s="382"/>
      <c r="J8" s="382"/>
      <c r="K8" s="382"/>
      <c r="L8" s="382"/>
      <c r="M8" s="382"/>
      <c r="N8" s="382"/>
      <c r="O8" s="388"/>
      <c r="P8" s="392"/>
      <c r="Q8" s="382"/>
      <c r="R8" s="382"/>
      <c r="S8" s="382"/>
      <c r="T8" s="382"/>
      <c r="U8" s="382"/>
      <c r="V8" s="393"/>
      <c r="AB8" s="382"/>
      <c r="AC8" s="382"/>
      <c r="AD8" s="382"/>
      <c r="AE8" s="382"/>
      <c r="AF8" s="382"/>
      <c r="AG8" s="382"/>
      <c r="AH8" s="382"/>
      <c r="AI8" s="382"/>
      <c r="AJ8" s="382"/>
      <c r="AK8" s="382"/>
      <c r="AL8" s="382"/>
      <c r="AM8" s="382"/>
      <c r="AN8" s="382"/>
      <c r="AO8" s="382"/>
      <c r="AP8" s="382"/>
      <c r="AQ8" s="382"/>
      <c r="AR8" s="382"/>
      <c r="AS8" s="382"/>
      <c r="AT8" s="382"/>
      <c r="AU8" s="382"/>
      <c r="AV8" s="382"/>
      <c r="AW8" s="382"/>
      <c r="AX8" s="382"/>
      <c r="AY8" s="382"/>
      <c r="AZ8" s="382"/>
      <c r="BA8" s="382"/>
      <c r="BB8" s="382"/>
      <c r="BC8" s="382"/>
      <c r="BD8" s="382"/>
      <c r="BE8" s="382"/>
      <c r="BF8" s="382"/>
      <c r="BG8" s="382"/>
      <c r="BH8" s="382"/>
      <c r="BI8" s="382"/>
      <c r="BJ8" s="382"/>
      <c r="BK8" s="388"/>
      <c r="BL8" s="392"/>
      <c r="BM8" s="382"/>
      <c r="BN8" s="382"/>
      <c r="BO8" s="382"/>
      <c r="BP8" s="382"/>
      <c r="BQ8" s="382"/>
      <c r="BR8" s="382"/>
      <c r="BS8" s="393"/>
    </row>
    <row r="9" spans="2:71" x14ac:dyDescent="0.55000000000000004">
      <c r="B9" s="385" t="str">
        <f>IF(V2="Ａ型",入力シート②!BH104,"―")</f>
        <v>―</v>
      </c>
      <c r="C9" s="385"/>
      <c r="D9" s="385"/>
      <c r="E9" s="385"/>
      <c r="F9" s="385"/>
      <c r="G9" s="385"/>
      <c r="H9" s="385"/>
      <c r="I9" s="394" t="str">
        <f>IF(V2="Ａ型",入力シート②!BC104,"―")</f>
        <v>―</v>
      </c>
      <c r="J9" s="394"/>
      <c r="K9" s="394"/>
      <c r="L9" s="394"/>
      <c r="M9" s="394"/>
      <c r="N9" s="394"/>
      <c r="O9" s="395"/>
      <c r="P9" s="396" t="str">
        <f>IF(V2="Ａ型",IFERROR(ROUND(B9/I9,0),""),"―")</f>
        <v>―</v>
      </c>
      <c r="Q9" s="385"/>
      <c r="R9" s="385"/>
      <c r="S9" s="385"/>
      <c r="T9" s="385"/>
      <c r="U9" s="385"/>
      <c r="V9" s="397"/>
      <c r="AB9" s="385" t="str">
        <f>IF(V2="Ｂ型",入力シート②!BH104,"―")</f>
        <v>―</v>
      </c>
      <c r="AC9" s="385"/>
      <c r="AD9" s="385"/>
      <c r="AE9" s="385"/>
      <c r="AF9" s="385"/>
      <c r="AG9" s="385"/>
      <c r="AH9" s="385"/>
      <c r="AI9" s="402" t="str">
        <f>IF(V2="Ｂ型",入力シート②!BC104,"―")</f>
        <v>―</v>
      </c>
      <c r="AJ9" s="402"/>
      <c r="AK9" s="402"/>
      <c r="AL9" s="402"/>
      <c r="AM9" s="402"/>
      <c r="AN9" s="402"/>
      <c r="AO9" s="402"/>
      <c r="AP9" s="403" t="str">
        <f>IF(V2="Ｂ型",入力シート①!BV94,"―")</f>
        <v>―</v>
      </c>
      <c r="AQ9" s="403"/>
      <c r="AR9" s="403"/>
      <c r="AS9" s="403"/>
      <c r="AT9" s="403"/>
      <c r="AU9" s="403"/>
      <c r="AV9" s="403"/>
      <c r="AW9" s="404" t="str">
        <f>IFERROR(IF(V2="Ｂ型",ROUNDUP('平均工賃（賃金）算出表'!AI9/'平均工賃（賃金）算出表'!AP9,1),"―"),"")</f>
        <v>―</v>
      </c>
      <c r="AX9" s="404"/>
      <c r="AY9" s="404"/>
      <c r="AZ9" s="404"/>
      <c r="BA9" s="404"/>
      <c r="BB9" s="404"/>
      <c r="BC9" s="404"/>
      <c r="BD9" s="404"/>
      <c r="BE9" s="405" t="str">
        <f>IF(V2="Ｂ型",入力シート①!H89,"―")</f>
        <v>―</v>
      </c>
      <c r="BF9" s="405"/>
      <c r="BG9" s="405"/>
      <c r="BH9" s="405"/>
      <c r="BI9" s="405"/>
      <c r="BJ9" s="405"/>
      <c r="BK9" s="406"/>
      <c r="BL9" s="408" t="str">
        <f>IF(V2="Ｂ型",IFERROR(ROUND(AB9/AW9/BE9,0),""),"―")</f>
        <v>―</v>
      </c>
      <c r="BM9" s="401"/>
      <c r="BN9" s="401"/>
      <c r="BO9" s="401"/>
      <c r="BP9" s="401"/>
      <c r="BQ9" s="401"/>
      <c r="BR9" s="401"/>
      <c r="BS9" s="409"/>
    </row>
    <row r="10" spans="2:71" ht="18.5" thickBot="1" x14ac:dyDescent="0.6">
      <c r="B10" s="385"/>
      <c r="C10" s="385"/>
      <c r="D10" s="385"/>
      <c r="E10" s="385"/>
      <c r="F10" s="385"/>
      <c r="G10" s="385"/>
      <c r="H10" s="385"/>
      <c r="I10" s="394"/>
      <c r="J10" s="394"/>
      <c r="K10" s="394"/>
      <c r="L10" s="394"/>
      <c r="M10" s="394"/>
      <c r="N10" s="394"/>
      <c r="O10" s="395"/>
      <c r="P10" s="398"/>
      <c r="Q10" s="399"/>
      <c r="R10" s="399"/>
      <c r="S10" s="399"/>
      <c r="T10" s="399"/>
      <c r="U10" s="399"/>
      <c r="V10" s="400"/>
      <c r="AB10" s="385"/>
      <c r="AC10" s="385"/>
      <c r="AD10" s="385"/>
      <c r="AE10" s="385"/>
      <c r="AF10" s="385"/>
      <c r="AG10" s="385"/>
      <c r="AH10" s="385"/>
      <c r="AI10" s="402"/>
      <c r="AJ10" s="402"/>
      <c r="AK10" s="402"/>
      <c r="AL10" s="402"/>
      <c r="AM10" s="402"/>
      <c r="AN10" s="402"/>
      <c r="AO10" s="402"/>
      <c r="AP10" s="403"/>
      <c r="AQ10" s="403"/>
      <c r="AR10" s="403"/>
      <c r="AS10" s="403"/>
      <c r="AT10" s="403"/>
      <c r="AU10" s="403"/>
      <c r="AV10" s="403"/>
      <c r="AW10" s="404"/>
      <c r="AX10" s="404"/>
      <c r="AY10" s="404"/>
      <c r="AZ10" s="404"/>
      <c r="BA10" s="404"/>
      <c r="BB10" s="404"/>
      <c r="BC10" s="404"/>
      <c r="BD10" s="404"/>
      <c r="BE10" s="405"/>
      <c r="BF10" s="405"/>
      <c r="BG10" s="405"/>
      <c r="BH10" s="405"/>
      <c r="BI10" s="405"/>
      <c r="BJ10" s="405"/>
      <c r="BK10" s="406"/>
      <c r="BL10" s="410"/>
      <c r="BM10" s="411"/>
      <c r="BN10" s="411"/>
      <c r="BO10" s="411"/>
      <c r="BP10" s="411"/>
      <c r="BQ10" s="411"/>
      <c r="BR10" s="411"/>
      <c r="BS10" s="412"/>
    </row>
    <row r="11" spans="2:71" ht="18" customHeight="1" x14ac:dyDescent="0.55000000000000004">
      <c r="AW11" s="407" t="s">
        <v>221</v>
      </c>
      <c r="AX11" s="407"/>
      <c r="AY11" s="407"/>
      <c r="AZ11" s="407"/>
      <c r="BA11" s="407"/>
      <c r="BB11" s="407"/>
      <c r="BC11" s="407"/>
      <c r="BD11" s="407"/>
      <c r="BL11" s="407" t="s">
        <v>222</v>
      </c>
      <c r="BM11" s="407"/>
      <c r="BN11" s="407"/>
      <c r="BO11" s="407"/>
      <c r="BP11" s="407"/>
      <c r="BQ11" s="407"/>
      <c r="BR11" s="407"/>
      <c r="BS11" s="407"/>
    </row>
    <row r="12" spans="2:71" x14ac:dyDescent="0.55000000000000004">
      <c r="AW12" s="407"/>
      <c r="AX12" s="407"/>
      <c r="AY12" s="407"/>
      <c r="AZ12" s="407"/>
      <c r="BA12" s="407"/>
      <c r="BB12" s="407"/>
      <c r="BC12" s="407"/>
      <c r="BD12" s="407"/>
      <c r="BL12" s="407"/>
      <c r="BM12" s="407"/>
      <c r="BN12" s="407"/>
      <c r="BO12" s="407"/>
      <c r="BP12" s="407"/>
      <c r="BQ12" s="407"/>
      <c r="BR12" s="407"/>
      <c r="BS12" s="407"/>
    </row>
    <row r="13" spans="2:71" x14ac:dyDescent="0.55000000000000004">
      <c r="B13" s="382" t="s">
        <v>208</v>
      </c>
      <c r="C13" s="382"/>
      <c r="D13" s="382"/>
      <c r="E13" s="382"/>
      <c r="F13" s="382"/>
      <c r="G13" s="382"/>
      <c r="H13" s="382"/>
      <c r="I13" s="382"/>
      <c r="J13" s="382"/>
      <c r="K13" s="382"/>
      <c r="L13" s="382"/>
      <c r="M13" s="382"/>
      <c r="N13" s="382"/>
      <c r="O13" s="382"/>
      <c r="P13" s="382"/>
      <c r="Q13" s="382"/>
      <c r="R13" s="382"/>
      <c r="S13" s="382"/>
      <c r="T13" s="382"/>
      <c r="U13" s="382"/>
      <c r="V13" s="382"/>
      <c r="AB13" s="382" t="s">
        <v>208</v>
      </c>
      <c r="AC13" s="382"/>
      <c r="AD13" s="382"/>
      <c r="AE13" s="382"/>
      <c r="AF13" s="382"/>
      <c r="AG13" s="382"/>
      <c r="AH13" s="382"/>
      <c r="AI13" s="382"/>
      <c r="AJ13" s="382"/>
      <c r="AK13" s="382"/>
      <c r="AL13" s="382"/>
      <c r="AM13" s="382"/>
      <c r="AN13" s="382"/>
      <c r="AO13" s="382"/>
      <c r="AP13" s="382"/>
      <c r="AQ13" s="382"/>
      <c r="AR13" s="382"/>
      <c r="AS13" s="382"/>
      <c r="AT13" s="382"/>
      <c r="AU13" s="382"/>
      <c r="AV13" s="382"/>
    </row>
    <row r="14" spans="2:71" ht="18" customHeight="1" x14ac:dyDescent="0.55000000000000004">
      <c r="B14" s="382" t="s">
        <v>207</v>
      </c>
      <c r="C14" s="382"/>
      <c r="D14" s="382"/>
      <c r="E14" s="382"/>
      <c r="F14" s="382"/>
      <c r="G14" s="382"/>
      <c r="H14" s="382"/>
      <c r="I14" s="382" t="s">
        <v>210</v>
      </c>
      <c r="J14" s="382"/>
      <c r="K14" s="382"/>
      <c r="L14" s="382"/>
      <c r="M14" s="382"/>
      <c r="N14" s="382"/>
      <c r="O14" s="382"/>
      <c r="P14" s="384" t="s">
        <v>295</v>
      </c>
      <c r="Q14" s="382"/>
      <c r="R14" s="382"/>
      <c r="S14" s="382"/>
      <c r="T14" s="382"/>
      <c r="U14" s="382"/>
      <c r="V14" s="382"/>
      <c r="AB14" s="382" t="s">
        <v>215</v>
      </c>
      <c r="AC14" s="382"/>
      <c r="AD14" s="382"/>
      <c r="AE14" s="382"/>
      <c r="AF14" s="382"/>
      <c r="AG14" s="382"/>
      <c r="AH14" s="382"/>
      <c r="AI14" s="382" t="s">
        <v>223</v>
      </c>
      <c r="AJ14" s="382"/>
      <c r="AK14" s="382"/>
      <c r="AL14" s="382"/>
      <c r="AM14" s="382"/>
      <c r="AN14" s="382"/>
      <c r="AO14" s="382"/>
      <c r="AP14" s="384" t="s">
        <v>297</v>
      </c>
      <c r="AQ14" s="382"/>
      <c r="AR14" s="382"/>
      <c r="AS14" s="382"/>
      <c r="AT14" s="382"/>
      <c r="AU14" s="382"/>
      <c r="AV14" s="382"/>
    </row>
    <row r="15" spans="2:71" x14ac:dyDescent="0.55000000000000004">
      <c r="B15" s="382"/>
      <c r="C15" s="382"/>
      <c r="D15" s="382"/>
      <c r="E15" s="382"/>
      <c r="F15" s="382"/>
      <c r="G15" s="382"/>
      <c r="H15" s="382"/>
      <c r="I15" s="382"/>
      <c r="J15" s="382"/>
      <c r="K15" s="382"/>
      <c r="L15" s="382"/>
      <c r="M15" s="382"/>
      <c r="N15" s="382"/>
      <c r="O15" s="382"/>
      <c r="P15" s="382"/>
      <c r="Q15" s="382"/>
      <c r="R15" s="382"/>
      <c r="S15" s="382"/>
      <c r="T15" s="382"/>
      <c r="U15" s="382"/>
      <c r="V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row>
    <row r="16" spans="2:71" x14ac:dyDescent="0.55000000000000004">
      <c r="B16" s="385" t="str">
        <f>IF(V2="Ａ型",入力シート②!BH104,"―")</f>
        <v>―</v>
      </c>
      <c r="C16" s="385"/>
      <c r="D16" s="385"/>
      <c r="E16" s="385"/>
      <c r="F16" s="385"/>
      <c r="G16" s="385"/>
      <c r="H16" s="385"/>
      <c r="I16" s="386" t="str">
        <f>IF(V2="Ａ型",入力シート②!AY104&amp;入力シート②!AZ104&amp;入力シート②!BA104&amp;入力シート②!BB104,"―")</f>
        <v>―</v>
      </c>
      <c r="J16" s="387"/>
      <c r="K16" s="387"/>
      <c r="L16" s="387"/>
      <c r="M16" s="387"/>
      <c r="N16" s="387"/>
      <c r="O16" s="387"/>
      <c r="P16" s="385" t="str">
        <f>IF(V2="Ａ型",IFERROR(ROUND(B16/入力シート②!AY105,0),""),"―")</f>
        <v>―</v>
      </c>
      <c r="Q16" s="385"/>
      <c r="R16" s="385"/>
      <c r="S16" s="385"/>
      <c r="T16" s="385"/>
      <c r="U16" s="385"/>
      <c r="V16" s="385"/>
      <c r="AB16" s="385" t="str">
        <f>IF(V2="Ｂ型",入力シート②!BH104,"―")</f>
        <v>―</v>
      </c>
      <c r="AC16" s="385"/>
      <c r="AD16" s="385"/>
      <c r="AE16" s="385"/>
      <c r="AF16" s="385"/>
      <c r="AG16" s="385"/>
      <c r="AH16" s="385"/>
      <c r="AI16" s="386" t="str">
        <f>IF(V2="Ｂ型",入力シート②!AY104&amp;入力シート②!AZ104&amp;入力シート②!BA104&amp;入力シート②!BB104,"―")</f>
        <v>―</v>
      </c>
      <c r="AJ16" s="387"/>
      <c r="AK16" s="387"/>
      <c r="AL16" s="387"/>
      <c r="AM16" s="387"/>
      <c r="AN16" s="387"/>
      <c r="AO16" s="387"/>
      <c r="AP16" s="385" t="str">
        <f>IF(V2="Ｂ型",IFERROR(ROUND(AB16/入力シート②!AY105,0),""),"―")</f>
        <v>―</v>
      </c>
      <c r="AQ16" s="385"/>
      <c r="AR16" s="385"/>
      <c r="AS16" s="385"/>
      <c r="AT16" s="385"/>
      <c r="AU16" s="385"/>
      <c r="AV16" s="385"/>
    </row>
    <row r="17" spans="2:48" x14ac:dyDescent="0.55000000000000004">
      <c r="B17" s="385"/>
      <c r="C17" s="385"/>
      <c r="D17" s="385"/>
      <c r="E17" s="385"/>
      <c r="F17" s="385"/>
      <c r="G17" s="385"/>
      <c r="H17" s="385"/>
      <c r="I17" s="387"/>
      <c r="J17" s="387"/>
      <c r="K17" s="387"/>
      <c r="L17" s="387"/>
      <c r="M17" s="387"/>
      <c r="N17" s="387"/>
      <c r="O17" s="387"/>
      <c r="P17" s="385"/>
      <c r="Q17" s="385"/>
      <c r="R17" s="385"/>
      <c r="S17" s="385"/>
      <c r="T17" s="385"/>
      <c r="U17" s="385"/>
      <c r="V17" s="385"/>
      <c r="AB17" s="385"/>
      <c r="AC17" s="385"/>
      <c r="AD17" s="385"/>
      <c r="AE17" s="385"/>
      <c r="AF17" s="385"/>
      <c r="AG17" s="385"/>
      <c r="AH17" s="385"/>
      <c r="AI17" s="387"/>
      <c r="AJ17" s="387"/>
      <c r="AK17" s="387"/>
      <c r="AL17" s="387"/>
      <c r="AM17" s="387"/>
      <c r="AN17" s="387"/>
      <c r="AO17" s="387"/>
      <c r="AP17" s="385"/>
      <c r="AQ17" s="385"/>
      <c r="AR17" s="385"/>
      <c r="AS17" s="385"/>
      <c r="AT17" s="385"/>
      <c r="AU17" s="385"/>
      <c r="AV17" s="385"/>
    </row>
    <row r="20" spans="2:48" x14ac:dyDescent="0.55000000000000004">
      <c r="B20" s="382" t="s">
        <v>209</v>
      </c>
      <c r="C20" s="382"/>
      <c r="D20" s="382"/>
      <c r="E20" s="382"/>
      <c r="F20" s="382"/>
      <c r="G20" s="382"/>
      <c r="H20" s="382"/>
      <c r="I20" s="382"/>
      <c r="J20" s="382"/>
      <c r="K20" s="382"/>
      <c r="L20" s="382"/>
      <c r="M20" s="382"/>
      <c r="N20" s="382"/>
      <c r="O20" s="382"/>
      <c r="P20" s="382"/>
      <c r="Q20" s="382"/>
      <c r="R20" s="382"/>
      <c r="S20" s="382"/>
      <c r="T20" s="382"/>
      <c r="U20" s="382"/>
      <c r="V20" s="382"/>
      <c r="AB20" s="382" t="s">
        <v>209</v>
      </c>
      <c r="AC20" s="382"/>
      <c r="AD20" s="382"/>
      <c r="AE20" s="382"/>
      <c r="AF20" s="382"/>
      <c r="AG20" s="382"/>
      <c r="AH20" s="382"/>
      <c r="AI20" s="382"/>
      <c r="AJ20" s="382"/>
      <c r="AK20" s="382"/>
      <c r="AL20" s="382"/>
      <c r="AM20" s="382"/>
      <c r="AN20" s="382"/>
      <c r="AO20" s="382"/>
      <c r="AP20" s="382"/>
      <c r="AQ20" s="382"/>
      <c r="AR20" s="382"/>
      <c r="AS20" s="382"/>
      <c r="AT20" s="382"/>
      <c r="AU20" s="382"/>
      <c r="AV20" s="382"/>
    </row>
    <row r="21" spans="2:48" x14ac:dyDescent="0.55000000000000004">
      <c r="B21" s="382" t="s">
        <v>207</v>
      </c>
      <c r="C21" s="382"/>
      <c r="D21" s="382"/>
      <c r="E21" s="382"/>
      <c r="F21" s="382"/>
      <c r="G21" s="382"/>
      <c r="H21" s="382"/>
      <c r="I21" s="382" t="s">
        <v>212</v>
      </c>
      <c r="J21" s="382"/>
      <c r="K21" s="382"/>
      <c r="L21" s="382"/>
      <c r="M21" s="382"/>
      <c r="N21" s="382"/>
      <c r="O21" s="382"/>
      <c r="P21" s="384" t="s">
        <v>296</v>
      </c>
      <c r="Q21" s="382"/>
      <c r="R21" s="382"/>
      <c r="S21" s="382"/>
      <c r="T21" s="382"/>
      <c r="U21" s="382"/>
      <c r="V21" s="382"/>
      <c r="AB21" s="382" t="s">
        <v>207</v>
      </c>
      <c r="AC21" s="382"/>
      <c r="AD21" s="382"/>
      <c r="AE21" s="382"/>
      <c r="AF21" s="382"/>
      <c r="AG21" s="382"/>
      <c r="AH21" s="382"/>
      <c r="AI21" s="382" t="s">
        <v>224</v>
      </c>
      <c r="AJ21" s="382"/>
      <c r="AK21" s="382"/>
      <c r="AL21" s="382"/>
      <c r="AM21" s="382"/>
      <c r="AN21" s="382"/>
      <c r="AO21" s="382"/>
      <c r="AP21" s="384" t="s">
        <v>298</v>
      </c>
      <c r="AQ21" s="382"/>
      <c r="AR21" s="382"/>
      <c r="AS21" s="382"/>
      <c r="AT21" s="382"/>
      <c r="AU21" s="382"/>
      <c r="AV21" s="382"/>
    </row>
    <row r="22" spans="2:48" x14ac:dyDescent="0.55000000000000004">
      <c r="B22" s="382"/>
      <c r="C22" s="382"/>
      <c r="D22" s="382"/>
      <c r="E22" s="382"/>
      <c r="F22" s="382"/>
      <c r="G22" s="382"/>
      <c r="H22" s="382"/>
      <c r="I22" s="382"/>
      <c r="J22" s="382"/>
      <c r="K22" s="382"/>
      <c r="L22" s="382"/>
      <c r="M22" s="382"/>
      <c r="N22" s="382"/>
      <c r="O22" s="382"/>
      <c r="P22" s="382"/>
      <c r="Q22" s="382"/>
      <c r="R22" s="382"/>
      <c r="S22" s="382"/>
      <c r="T22" s="382"/>
      <c r="U22" s="382"/>
      <c r="V22" s="382"/>
      <c r="AB22" s="382"/>
      <c r="AC22" s="382"/>
      <c r="AD22" s="382"/>
      <c r="AE22" s="382"/>
      <c r="AF22" s="382"/>
      <c r="AG22" s="382"/>
      <c r="AH22" s="382"/>
      <c r="AI22" s="382"/>
      <c r="AJ22" s="382"/>
      <c r="AK22" s="382"/>
      <c r="AL22" s="382"/>
      <c r="AM22" s="382"/>
      <c r="AN22" s="382"/>
      <c r="AO22" s="382"/>
      <c r="AP22" s="382"/>
      <c r="AQ22" s="382"/>
      <c r="AR22" s="382"/>
      <c r="AS22" s="382"/>
      <c r="AT22" s="382"/>
      <c r="AU22" s="382"/>
      <c r="AV22" s="382"/>
    </row>
    <row r="23" spans="2:48" x14ac:dyDescent="0.55000000000000004">
      <c r="B23" s="385" t="str">
        <f>IF(V2="Ａ型",入力シート②!BH104,"―")</f>
        <v>―</v>
      </c>
      <c r="C23" s="385"/>
      <c r="D23" s="385"/>
      <c r="E23" s="385"/>
      <c r="F23" s="385"/>
      <c r="G23" s="385"/>
      <c r="H23" s="385"/>
      <c r="I23" s="394" t="str">
        <f>IF(V2="Ａ型",入力シート②!BC105,"―")</f>
        <v>―</v>
      </c>
      <c r="J23" s="394"/>
      <c r="K23" s="394"/>
      <c r="L23" s="394"/>
      <c r="M23" s="394"/>
      <c r="N23" s="394"/>
      <c r="O23" s="394"/>
      <c r="P23" s="401" t="str">
        <f>IF(V2="Ａ型",IFERROR(ROUND(B23/I23,0),""),"―")</f>
        <v>―</v>
      </c>
      <c r="Q23" s="401"/>
      <c r="R23" s="401"/>
      <c r="S23" s="401"/>
      <c r="T23" s="401"/>
      <c r="U23" s="401"/>
      <c r="V23" s="401"/>
      <c r="AB23" s="385" t="str">
        <f>IF(V2="Ｂ型",入力シート②!BH104,"―")</f>
        <v>―</v>
      </c>
      <c r="AC23" s="385"/>
      <c r="AD23" s="385"/>
      <c r="AE23" s="385"/>
      <c r="AF23" s="385"/>
      <c r="AG23" s="385"/>
      <c r="AH23" s="385"/>
      <c r="AI23" s="394" t="str">
        <f>IF(V2="Ｂ型",入力シート②!BC104,"―")</f>
        <v>―</v>
      </c>
      <c r="AJ23" s="394"/>
      <c r="AK23" s="394"/>
      <c r="AL23" s="394"/>
      <c r="AM23" s="394"/>
      <c r="AN23" s="394"/>
      <c r="AO23" s="394"/>
      <c r="AP23" s="401" t="str">
        <f>IF(V2="Ｂ型",IFERROR(ROUND(AB23/AI23,0),""),"―")</f>
        <v>―</v>
      </c>
      <c r="AQ23" s="401"/>
      <c r="AR23" s="401"/>
      <c r="AS23" s="401"/>
      <c r="AT23" s="401"/>
      <c r="AU23" s="401"/>
      <c r="AV23" s="401"/>
    </row>
    <row r="24" spans="2:48" x14ac:dyDescent="0.55000000000000004">
      <c r="B24" s="385"/>
      <c r="C24" s="385"/>
      <c r="D24" s="385"/>
      <c r="E24" s="385"/>
      <c r="F24" s="385"/>
      <c r="G24" s="385"/>
      <c r="H24" s="385"/>
      <c r="I24" s="394"/>
      <c r="J24" s="394"/>
      <c r="K24" s="394"/>
      <c r="L24" s="394"/>
      <c r="M24" s="394"/>
      <c r="N24" s="394"/>
      <c r="O24" s="394"/>
      <c r="P24" s="401"/>
      <c r="Q24" s="401"/>
      <c r="R24" s="401"/>
      <c r="S24" s="401"/>
      <c r="T24" s="401"/>
      <c r="U24" s="401"/>
      <c r="V24" s="401"/>
      <c r="AB24" s="385"/>
      <c r="AC24" s="385"/>
      <c r="AD24" s="385"/>
      <c r="AE24" s="385"/>
      <c r="AF24" s="385"/>
      <c r="AG24" s="385"/>
      <c r="AH24" s="385"/>
      <c r="AI24" s="394"/>
      <c r="AJ24" s="394"/>
      <c r="AK24" s="394"/>
      <c r="AL24" s="394"/>
      <c r="AM24" s="394"/>
      <c r="AN24" s="394"/>
      <c r="AO24" s="394"/>
      <c r="AP24" s="401"/>
      <c r="AQ24" s="401"/>
      <c r="AR24" s="401"/>
      <c r="AS24" s="401"/>
      <c r="AT24" s="401"/>
      <c r="AU24" s="401"/>
      <c r="AV24" s="401"/>
    </row>
    <row r="27" spans="2:48" x14ac:dyDescent="0.55000000000000004">
      <c r="AB27" s="382" t="s">
        <v>286</v>
      </c>
      <c r="AC27" s="382"/>
      <c r="AD27" s="382"/>
      <c r="AE27" s="382"/>
      <c r="AF27" s="382"/>
      <c r="AG27" s="382"/>
      <c r="AH27" s="382"/>
      <c r="AI27" s="382"/>
      <c r="AJ27" s="382"/>
      <c r="AK27" s="382"/>
      <c r="AL27" s="382"/>
      <c r="AM27" s="382"/>
      <c r="AN27" s="382"/>
      <c r="AO27" s="382"/>
      <c r="AP27" s="383"/>
      <c r="AQ27" s="383"/>
      <c r="AR27" s="383"/>
      <c r="AS27" s="383"/>
      <c r="AT27" s="383"/>
      <c r="AU27" s="383"/>
      <c r="AV27" s="383"/>
    </row>
    <row r="28" spans="2:48" x14ac:dyDescent="0.55000000000000004">
      <c r="AB28" s="382" t="s">
        <v>207</v>
      </c>
      <c r="AC28" s="382"/>
      <c r="AD28" s="382"/>
      <c r="AE28" s="382"/>
      <c r="AF28" s="382"/>
      <c r="AG28" s="382"/>
      <c r="AH28" s="382"/>
      <c r="AI28" s="384" t="s">
        <v>211</v>
      </c>
      <c r="AJ28" s="382"/>
      <c r="AK28" s="382"/>
      <c r="AL28" s="382"/>
      <c r="AM28" s="382"/>
      <c r="AN28" s="382"/>
      <c r="AO28" s="388"/>
      <c r="AP28" s="384" t="s">
        <v>206</v>
      </c>
      <c r="AQ28" s="382"/>
      <c r="AR28" s="382"/>
      <c r="AS28" s="382"/>
      <c r="AT28" s="382"/>
      <c r="AU28" s="382"/>
      <c r="AV28" s="382"/>
    </row>
    <row r="29" spans="2:48" x14ac:dyDescent="0.55000000000000004">
      <c r="AB29" s="382"/>
      <c r="AC29" s="382"/>
      <c r="AD29" s="382"/>
      <c r="AE29" s="382"/>
      <c r="AF29" s="382"/>
      <c r="AG29" s="382"/>
      <c r="AH29" s="382"/>
      <c r="AI29" s="382"/>
      <c r="AJ29" s="382"/>
      <c r="AK29" s="382"/>
      <c r="AL29" s="382"/>
      <c r="AM29" s="382"/>
      <c r="AN29" s="382"/>
      <c r="AO29" s="388"/>
      <c r="AP29" s="382"/>
      <c r="AQ29" s="382"/>
      <c r="AR29" s="382"/>
      <c r="AS29" s="382"/>
      <c r="AT29" s="382"/>
      <c r="AU29" s="382"/>
      <c r="AV29" s="382"/>
    </row>
    <row r="30" spans="2:48" x14ac:dyDescent="0.55000000000000004">
      <c r="AB30" s="385" t="str">
        <f>IF(V2="Ｂ型",入力シート②!BH104,"―")</f>
        <v>―</v>
      </c>
      <c r="AC30" s="385"/>
      <c r="AD30" s="385"/>
      <c r="AE30" s="385"/>
      <c r="AF30" s="385"/>
      <c r="AG30" s="385"/>
      <c r="AH30" s="385"/>
      <c r="AI30" s="394" t="str">
        <f>IF(V2="Ｂ型",入力シート②!BE105,"―")</f>
        <v>―</v>
      </c>
      <c r="AJ30" s="394"/>
      <c r="AK30" s="394"/>
      <c r="AL30" s="394"/>
      <c r="AM30" s="394"/>
      <c r="AN30" s="394"/>
      <c r="AO30" s="395"/>
      <c r="AP30" s="385" t="str">
        <f>IF(V2="Ｂ型",IFERROR(ROUND(AB30/AI30,0),""),"―")</f>
        <v>―</v>
      </c>
      <c r="AQ30" s="385"/>
      <c r="AR30" s="385"/>
      <c r="AS30" s="385"/>
      <c r="AT30" s="385"/>
      <c r="AU30" s="385"/>
      <c r="AV30" s="385"/>
    </row>
    <row r="31" spans="2:48" x14ac:dyDescent="0.55000000000000004">
      <c r="AB31" s="385"/>
      <c r="AC31" s="385"/>
      <c r="AD31" s="385"/>
      <c r="AE31" s="385"/>
      <c r="AF31" s="385"/>
      <c r="AG31" s="385"/>
      <c r="AH31" s="385"/>
      <c r="AI31" s="394"/>
      <c r="AJ31" s="394"/>
      <c r="AK31" s="394"/>
      <c r="AL31" s="394"/>
      <c r="AM31" s="394"/>
      <c r="AN31" s="394"/>
      <c r="AO31" s="395"/>
      <c r="AP31" s="385"/>
      <c r="AQ31" s="385"/>
      <c r="AR31" s="385"/>
      <c r="AS31" s="385"/>
      <c r="AT31" s="385"/>
      <c r="AU31" s="385"/>
      <c r="AV31" s="385"/>
    </row>
  </sheetData>
  <sheetProtection algorithmName="SHA-512" hashValue="eVdT196SgUO2Lpv2I0QI76oFEN4abokKq6lc9QZFpowsFY4xfXGoIHxTCxDamJGQtSAlzAjkZIBbRVywemZD6g==" saltValue="QdffYuopgY/1kgISLiDNTg==" spinCount="100000" sheet="1" objects="1" scenarios="1"/>
  <mergeCells count="58">
    <mergeCell ref="AB30:AH31"/>
    <mergeCell ref="AI30:AO31"/>
    <mergeCell ref="AP30:AV31"/>
    <mergeCell ref="AB6:BS6"/>
    <mergeCell ref="B2:U3"/>
    <mergeCell ref="AB27:AV27"/>
    <mergeCell ref="AB28:AH29"/>
    <mergeCell ref="AI28:AO29"/>
    <mergeCell ref="AP28:AV29"/>
    <mergeCell ref="AB20:AV20"/>
    <mergeCell ref="AB21:AH22"/>
    <mergeCell ref="AI21:AO22"/>
    <mergeCell ref="AP21:AV22"/>
    <mergeCell ref="AB23:AH24"/>
    <mergeCell ref="AI23:AO24"/>
    <mergeCell ref="AP23:AV24"/>
    <mergeCell ref="AB13:AV13"/>
    <mergeCell ref="AB14:AH15"/>
    <mergeCell ref="AI14:AO15"/>
    <mergeCell ref="AP14:AV15"/>
    <mergeCell ref="AB16:AH17"/>
    <mergeCell ref="AI16:AO17"/>
    <mergeCell ref="AP16:AV17"/>
    <mergeCell ref="BE7:BK8"/>
    <mergeCell ref="BE9:BK10"/>
    <mergeCell ref="AW11:BD12"/>
    <mergeCell ref="BL11:BS12"/>
    <mergeCell ref="BL9:BS10"/>
    <mergeCell ref="BL7:BS8"/>
    <mergeCell ref="AB7:AH8"/>
    <mergeCell ref="AI7:AO8"/>
    <mergeCell ref="AP7:AV8"/>
    <mergeCell ref="AW7:BD8"/>
    <mergeCell ref="AB9:AH10"/>
    <mergeCell ref="AI9:AO10"/>
    <mergeCell ref="AP9:AV10"/>
    <mergeCell ref="AW9:BD10"/>
    <mergeCell ref="B21:H22"/>
    <mergeCell ref="I21:O22"/>
    <mergeCell ref="P21:V22"/>
    <mergeCell ref="B23:H24"/>
    <mergeCell ref="I23:O24"/>
    <mergeCell ref="P23:V24"/>
    <mergeCell ref="B6:V6"/>
    <mergeCell ref="B14:H15"/>
    <mergeCell ref="I14:O15"/>
    <mergeCell ref="P14:V15"/>
    <mergeCell ref="B20:V20"/>
    <mergeCell ref="B16:H17"/>
    <mergeCell ref="I16:O17"/>
    <mergeCell ref="P16:V17"/>
    <mergeCell ref="B13:V13"/>
    <mergeCell ref="I7:O8"/>
    <mergeCell ref="B7:H8"/>
    <mergeCell ref="P7:V8"/>
    <mergeCell ref="B9:H10"/>
    <mergeCell ref="I9:O10"/>
    <mergeCell ref="P9:V10"/>
  </mergeCells>
  <phoneticPr fontId="1"/>
  <conditionalFormatting sqref="A1:BS25 A26:AA30 AW26:BC30 AB27:AV31 A31:BS33">
    <cfRule type="containsText" dxfId="0" priority="1" operator="containsText" text="―">
      <formula>NOT(ISERROR(SEARCH("―",A1)))</formula>
    </cfRule>
  </conditionalFormatting>
  <pageMargins left="0.7" right="0.7" top="0.75" bottom="0.75" header="0.3" footer="0.3"/>
  <pageSetup paperSize="9" scale="6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723A-7656-4807-92AC-337BF7131162}">
  <sheetPr>
    <tabColor theme="0" tint="-0.14999847407452621"/>
  </sheetPr>
  <dimension ref="A1:CX4"/>
  <sheetViews>
    <sheetView workbookViewId="0">
      <selection activeCell="D3" sqref="D3"/>
    </sheetView>
  </sheetViews>
  <sheetFormatPr defaultRowHeight="18" x14ac:dyDescent="0.55000000000000004"/>
  <cols>
    <col min="1" max="1" width="11" bestFit="1" customWidth="1"/>
    <col min="2" max="2" width="18.08203125" customWidth="1"/>
    <col min="3" max="3" width="11.58203125" bestFit="1" customWidth="1"/>
    <col min="4" max="4" width="31.5" customWidth="1"/>
    <col min="5" max="5" width="15" bestFit="1" customWidth="1"/>
    <col min="6" max="6" width="25.33203125" bestFit="1" customWidth="1"/>
    <col min="7" max="7" width="25.5" bestFit="1" customWidth="1"/>
    <col min="9" max="9" width="15.08203125" bestFit="1" customWidth="1"/>
    <col min="13" max="13" width="17.58203125" bestFit="1" customWidth="1"/>
    <col min="15" max="15" width="17.58203125" bestFit="1" customWidth="1"/>
    <col min="16" max="16" width="14.25" bestFit="1" customWidth="1"/>
    <col min="18" max="18" width="17.25" bestFit="1" customWidth="1"/>
    <col min="20" max="22" width="8.6640625" customWidth="1"/>
    <col min="24" max="24" width="6.9140625" customWidth="1"/>
    <col min="25" max="25" width="12.9140625" customWidth="1"/>
    <col min="26" max="28" width="8.5" bestFit="1" customWidth="1"/>
    <col min="29" max="30" width="9" bestFit="1" customWidth="1"/>
    <col min="32" max="32" width="10.4140625" customWidth="1"/>
    <col min="33" max="33" width="11.1640625" customWidth="1"/>
    <col min="34" max="36" width="8.5" bestFit="1" customWidth="1"/>
    <col min="37" max="37" width="10.83203125" customWidth="1"/>
    <col min="38" max="38" width="9" bestFit="1" customWidth="1"/>
    <col min="41" max="41" width="10.1640625" customWidth="1"/>
    <col min="42" max="42" width="10.75" customWidth="1"/>
    <col min="43" max="43" width="14.6640625" customWidth="1"/>
    <col min="44" max="44" width="11" customWidth="1"/>
    <col min="45" max="45" width="10.4140625" customWidth="1"/>
    <col min="46" max="46" width="15.6640625" customWidth="1"/>
    <col min="47" max="47" width="14.58203125" customWidth="1"/>
    <col min="48" max="48" width="10.6640625" customWidth="1"/>
    <col min="49" max="49" width="14.75" customWidth="1"/>
    <col min="50" max="50" width="10.4140625" customWidth="1"/>
    <col min="51" max="51" width="10.1640625" customWidth="1"/>
    <col min="52" max="52" width="16.25" customWidth="1"/>
    <col min="53" max="53" width="13.9140625" customWidth="1"/>
    <col min="54" max="54" width="11.83203125" customWidth="1"/>
    <col min="55" max="55" width="14.1640625" customWidth="1"/>
    <col min="56" max="56" width="10.6640625" customWidth="1"/>
    <col min="57" max="57" width="10.33203125" customWidth="1"/>
    <col min="58" max="58" width="14.58203125" customWidth="1"/>
    <col min="59" max="59" width="14.75" customWidth="1"/>
    <col min="60" max="60" width="11.4140625" customWidth="1"/>
    <col min="61" max="61" width="14.83203125" customWidth="1"/>
    <col min="62" max="62" width="10.9140625" customWidth="1"/>
    <col min="63" max="63" width="11.08203125" customWidth="1"/>
    <col min="64" max="64" width="14.6640625" customWidth="1"/>
    <col min="65" max="65" width="15.5" customWidth="1"/>
    <col min="66" max="66" width="10.9140625" customWidth="1"/>
    <col min="67" max="67" width="14.83203125" customWidth="1"/>
    <col min="68" max="68" width="11.08203125" customWidth="1"/>
    <col min="69" max="69" width="11.33203125" customWidth="1"/>
    <col min="70" max="70" width="15.08203125" customWidth="1"/>
    <col min="71" max="71" width="16" customWidth="1"/>
    <col min="72" max="72" width="14.6640625" customWidth="1"/>
    <col min="73" max="73" width="18.6640625" customWidth="1"/>
    <col min="74" max="74" width="13.4140625" customWidth="1"/>
    <col min="76" max="76" width="13.33203125" customWidth="1"/>
    <col min="77" max="77" width="21.25" customWidth="1"/>
    <col min="78" max="78" width="12.58203125" customWidth="1"/>
    <col min="79" max="79" width="11.4140625" customWidth="1"/>
    <col min="80" max="80" width="15.83203125" customWidth="1"/>
    <col min="81" max="81" width="10.6640625" customWidth="1"/>
    <col min="82" max="82" width="13.1640625" customWidth="1"/>
    <col min="83" max="83" width="13.58203125" customWidth="1"/>
    <col min="84" max="84" width="12.58203125" customWidth="1"/>
    <col min="85" max="85" width="13.5" customWidth="1"/>
    <col min="86" max="86" width="28.6640625" customWidth="1"/>
    <col min="87" max="87" width="12.58203125" customWidth="1"/>
    <col min="88" max="88" width="13.1640625" customWidth="1"/>
    <col min="89" max="89" width="10.6640625" customWidth="1"/>
    <col min="90" max="90" width="13.9140625" customWidth="1"/>
    <col min="91" max="91" width="10.83203125" customWidth="1"/>
    <col min="92" max="92" width="12.33203125" customWidth="1"/>
    <col min="93" max="93" width="12.4140625" customWidth="1"/>
    <col min="94" max="94" width="17.25" customWidth="1"/>
  </cols>
  <sheetData>
    <row r="1" spans="1:102" x14ac:dyDescent="0.55000000000000004">
      <c r="BX1" s="42"/>
    </row>
    <row r="2" spans="1:102" ht="54" x14ac:dyDescent="0.55000000000000004">
      <c r="A2" t="s">
        <v>228</v>
      </c>
      <c r="B2" s="42" t="s">
        <v>229</v>
      </c>
      <c r="C2" t="s">
        <v>176</v>
      </c>
      <c r="D2" t="s">
        <v>177</v>
      </c>
      <c r="E2" t="s">
        <v>179</v>
      </c>
      <c r="F2" t="s">
        <v>178</v>
      </c>
      <c r="G2" t="s">
        <v>7</v>
      </c>
      <c r="H2" t="s">
        <v>230</v>
      </c>
      <c r="I2" t="s">
        <v>9</v>
      </c>
      <c r="J2" t="s">
        <v>6</v>
      </c>
      <c r="K2" t="s">
        <v>11</v>
      </c>
      <c r="L2" t="s">
        <v>231</v>
      </c>
      <c r="M2" t="s">
        <v>232</v>
      </c>
      <c r="N2" t="s">
        <v>233</v>
      </c>
      <c r="O2" s="42" t="s">
        <v>234</v>
      </c>
      <c r="P2" s="42" t="s">
        <v>235</v>
      </c>
      <c r="Q2" t="s">
        <v>236</v>
      </c>
      <c r="R2" t="s">
        <v>237</v>
      </c>
      <c r="S2" t="s">
        <v>12</v>
      </c>
      <c r="T2" t="s">
        <v>145</v>
      </c>
      <c r="U2" t="s">
        <v>255</v>
      </c>
      <c r="V2" t="s">
        <v>256</v>
      </c>
      <c r="W2" t="s">
        <v>257</v>
      </c>
      <c r="X2" s="42" t="s">
        <v>254</v>
      </c>
      <c r="Y2" s="42" t="s">
        <v>314</v>
      </c>
      <c r="Z2" s="42" t="s">
        <v>238</v>
      </c>
      <c r="AA2" s="42" t="s">
        <v>239</v>
      </c>
      <c r="AB2" s="42" t="s">
        <v>240</v>
      </c>
      <c r="AC2" s="42" t="s">
        <v>241</v>
      </c>
      <c r="AD2" s="42" t="s">
        <v>242</v>
      </c>
      <c r="AE2" s="42" t="s">
        <v>243</v>
      </c>
      <c r="AF2" s="42" t="s">
        <v>244</v>
      </c>
      <c r="AG2" s="42" t="s">
        <v>245</v>
      </c>
      <c r="AH2" s="42" t="s">
        <v>246</v>
      </c>
      <c r="AI2" s="42" t="s">
        <v>247</v>
      </c>
      <c r="AJ2" s="42" t="s">
        <v>248</v>
      </c>
      <c r="AK2" s="42" t="s">
        <v>249</v>
      </c>
      <c r="AL2" s="42" t="s">
        <v>250</v>
      </c>
      <c r="AM2" s="42" t="s">
        <v>251</v>
      </c>
      <c r="AN2" s="42" t="s">
        <v>252</v>
      </c>
      <c r="AO2" s="42" t="s">
        <v>253</v>
      </c>
      <c r="AP2" s="42" t="s">
        <v>258</v>
      </c>
      <c r="AQ2" s="42" t="s">
        <v>259</v>
      </c>
      <c r="AR2" s="42" t="s">
        <v>262</v>
      </c>
      <c r="AS2" s="42" t="s">
        <v>261</v>
      </c>
      <c r="AT2" s="42" t="s">
        <v>260</v>
      </c>
      <c r="AU2" s="42" t="s">
        <v>263</v>
      </c>
      <c r="AV2" s="42" t="s">
        <v>264</v>
      </c>
      <c r="AW2" s="42" t="s">
        <v>265</v>
      </c>
      <c r="AX2" s="42" t="s">
        <v>266</v>
      </c>
      <c r="AY2" s="42" t="s">
        <v>267</v>
      </c>
      <c r="AZ2" s="42" t="s">
        <v>268</v>
      </c>
      <c r="BA2" s="42" t="s">
        <v>269</v>
      </c>
      <c r="BB2" s="42" t="s">
        <v>270</v>
      </c>
      <c r="BC2" s="42" t="s">
        <v>271</v>
      </c>
      <c r="BD2" s="42" t="s">
        <v>272</v>
      </c>
      <c r="BE2" s="42" t="s">
        <v>273</v>
      </c>
      <c r="BF2" s="42" t="s">
        <v>274</v>
      </c>
      <c r="BG2" s="42" t="s">
        <v>275</v>
      </c>
      <c r="BH2" s="42" t="s">
        <v>276</v>
      </c>
      <c r="BI2" s="42" t="s">
        <v>277</v>
      </c>
      <c r="BJ2" s="42" t="s">
        <v>278</v>
      </c>
      <c r="BK2" s="42" t="s">
        <v>279</v>
      </c>
      <c r="BL2" s="42" t="s">
        <v>280</v>
      </c>
      <c r="BM2" s="42" t="s">
        <v>281</v>
      </c>
      <c r="BN2" s="42" t="s">
        <v>282</v>
      </c>
      <c r="BO2" s="42" t="s">
        <v>283</v>
      </c>
      <c r="BP2" s="42" t="s">
        <v>284</v>
      </c>
      <c r="BQ2" s="42" t="s">
        <v>285</v>
      </c>
      <c r="BR2" s="42" t="s">
        <v>288</v>
      </c>
      <c r="BS2" s="42" t="s">
        <v>289</v>
      </c>
      <c r="BT2" s="42" t="s">
        <v>290</v>
      </c>
      <c r="BU2" s="42" t="s">
        <v>291</v>
      </c>
      <c r="BV2" s="42" t="s">
        <v>293</v>
      </c>
      <c r="BW2" s="42" t="s">
        <v>292</v>
      </c>
      <c r="BX2" s="42" t="s">
        <v>294</v>
      </c>
      <c r="BY2" s="42" t="s">
        <v>299</v>
      </c>
      <c r="BZ2" s="42" t="s">
        <v>300</v>
      </c>
      <c r="CA2" s="42" t="s">
        <v>301</v>
      </c>
      <c r="CB2" s="42" t="s">
        <v>302</v>
      </c>
      <c r="CC2" s="42" t="s">
        <v>303</v>
      </c>
      <c r="CD2" s="42" t="s">
        <v>304</v>
      </c>
      <c r="CE2" s="42" t="s">
        <v>305</v>
      </c>
      <c r="CF2" s="42" t="s">
        <v>306</v>
      </c>
      <c r="CG2" s="42" t="s">
        <v>307</v>
      </c>
      <c r="CH2" s="42" t="s">
        <v>308</v>
      </c>
      <c r="CI2" s="42" t="s">
        <v>309</v>
      </c>
      <c r="CJ2" s="42" t="s">
        <v>310</v>
      </c>
      <c r="CK2" s="42"/>
      <c r="CL2" s="42"/>
      <c r="CM2" s="42"/>
      <c r="CN2" s="42"/>
      <c r="CO2" s="42"/>
      <c r="CP2" s="42"/>
      <c r="CQ2" s="42"/>
      <c r="CR2" s="42"/>
      <c r="CS2" s="42"/>
      <c r="CT2" s="42"/>
      <c r="CU2" s="42"/>
      <c r="CV2" s="42"/>
      <c r="CW2" s="42"/>
      <c r="CX2" s="42"/>
    </row>
    <row r="3" spans="1:102" x14ac:dyDescent="0.55000000000000004">
      <c r="A3">
        <f>入力シート①!AE14</f>
        <v>0</v>
      </c>
      <c r="B3">
        <f>入力シート①!AZ14</f>
        <v>0</v>
      </c>
      <c r="C3" s="36">
        <f>入力シート①!J14</f>
        <v>0</v>
      </c>
      <c r="D3" t="str">
        <f>入力シート①!J18</f>
        <v/>
      </c>
      <c r="E3" t="str">
        <f>入力シート①!AE16</f>
        <v/>
      </c>
      <c r="F3" t="str">
        <f>入力シート①!J16</f>
        <v/>
      </c>
      <c r="G3" t="str">
        <f>入力シート①!AZ16</f>
        <v/>
      </c>
      <c r="H3">
        <f>入力シート①!AE18</f>
        <v>0</v>
      </c>
      <c r="I3">
        <f>入力シート①!AZ18</f>
        <v>0</v>
      </c>
      <c r="J3">
        <f>入力シート①!BT18</f>
        <v>0</v>
      </c>
      <c r="K3">
        <f>入力シート①!H24</f>
        <v>0</v>
      </c>
      <c r="L3">
        <f>入力シート①!R26</f>
        <v>0</v>
      </c>
      <c r="M3" t="str">
        <f>入力シート①!BB26</f>
        <v/>
      </c>
      <c r="N3">
        <f>入力シート①!R28</f>
        <v>0</v>
      </c>
      <c r="O3" t="str">
        <f>入力シート①!BU28</f>
        <v/>
      </c>
      <c r="P3" t="str">
        <f>入力シート①!BU29</f>
        <v/>
      </c>
      <c r="Q3">
        <f>入力シート①!R30</f>
        <v>0</v>
      </c>
      <c r="R3" t="str">
        <f>入力シート①!BB30</f>
        <v/>
      </c>
      <c r="S3" t="str">
        <f>入力シート①!BI38</f>
        <v/>
      </c>
      <c r="T3">
        <f>入力シート①!BI40</f>
        <v>0</v>
      </c>
      <c r="U3">
        <f>入力シート①!G54</f>
        <v>0</v>
      </c>
      <c r="V3">
        <f>入力シート①!S50</f>
        <v>0</v>
      </c>
      <c r="W3">
        <f>入力シート①!AE48</f>
        <v>0</v>
      </c>
      <c r="X3">
        <f>入力シート①!AL40</f>
        <v>0</v>
      </c>
      <c r="Y3">
        <f>入力シート①!BI44</f>
        <v>0</v>
      </c>
      <c r="Z3">
        <f>入力シート①!G40</f>
        <v>0</v>
      </c>
      <c r="AA3">
        <f>入力シート①!G42</f>
        <v>0</v>
      </c>
      <c r="AB3">
        <f>入力シート①!G44</f>
        <v>0</v>
      </c>
      <c r="AC3">
        <f>入力シート①!G46</f>
        <v>0</v>
      </c>
      <c r="AD3">
        <f>入力シート①!G48</f>
        <v>0</v>
      </c>
      <c r="AE3">
        <f>入力シート①!G50</f>
        <v>0</v>
      </c>
      <c r="AF3">
        <f>入力シート①!G52</f>
        <v>0</v>
      </c>
      <c r="AG3">
        <f>入力シート①!S40</f>
        <v>0</v>
      </c>
      <c r="AH3">
        <f>入力シート①!S42</f>
        <v>0</v>
      </c>
      <c r="AI3">
        <f>入力シート①!S44</f>
        <v>0</v>
      </c>
      <c r="AJ3">
        <f>入力シート①!S46</f>
        <v>0</v>
      </c>
      <c r="AK3">
        <f>入力シート①!S48</f>
        <v>0</v>
      </c>
      <c r="AL3">
        <f>入力シート①!AE40</f>
        <v>0</v>
      </c>
      <c r="AM3">
        <f>入力シート①!AE42</f>
        <v>0</v>
      </c>
      <c r="AN3">
        <f>入力シート①!AE44</f>
        <v>0</v>
      </c>
      <c r="AO3">
        <f>入力シート①!AE46</f>
        <v>0</v>
      </c>
      <c r="AP3">
        <f>入力シート①!D63</f>
        <v>0</v>
      </c>
      <c r="AQ3">
        <f>入力シート①!O63</f>
        <v>0</v>
      </c>
      <c r="AR3">
        <f>入力シート①!AH63</f>
        <v>0</v>
      </c>
      <c r="AS3">
        <f>入力シート①!AO63</f>
        <v>0</v>
      </c>
      <c r="AT3" s="43">
        <f>入力シート①!AT63</f>
        <v>0</v>
      </c>
      <c r="AU3">
        <f>入力シート①!D66</f>
        <v>0</v>
      </c>
      <c r="AV3" s="10">
        <f>入力シート①!O66</f>
        <v>0</v>
      </c>
      <c r="AW3" s="10">
        <f>入力シート①!AH66</f>
        <v>0</v>
      </c>
      <c r="AX3" s="10">
        <f>入力シート①!AO66</f>
        <v>0</v>
      </c>
      <c r="AY3" s="10">
        <f>入力シート①!AT66</f>
        <v>0</v>
      </c>
      <c r="AZ3" s="10">
        <f>入力シート①!D69</f>
        <v>0</v>
      </c>
      <c r="BA3" s="10">
        <f>入力シート①!O69</f>
        <v>0</v>
      </c>
      <c r="BB3" s="10">
        <f>入力シート①!AH69</f>
        <v>0</v>
      </c>
      <c r="BC3" s="10">
        <f>入力シート①!AO69</f>
        <v>0</v>
      </c>
      <c r="BD3" s="10">
        <f>入力シート①!AT69</f>
        <v>0</v>
      </c>
      <c r="BE3" s="10">
        <f>入力シート①!D72</f>
        <v>0</v>
      </c>
      <c r="BF3" s="10">
        <f>入力シート①!O72</f>
        <v>0</v>
      </c>
      <c r="BG3" s="10">
        <f>入力シート①!AH72</f>
        <v>0</v>
      </c>
      <c r="BH3" s="10">
        <f>入力シート①!AO72</f>
        <v>0</v>
      </c>
      <c r="BI3" s="10">
        <f>入力シート①!AT72</f>
        <v>0</v>
      </c>
      <c r="BJ3" s="10">
        <f>入力シート①!D75</f>
        <v>0</v>
      </c>
      <c r="BK3" s="10">
        <f>入力シート①!O75</f>
        <v>0</v>
      </c>
      <c r="BL3" s="10">
        <f>入力シート①!AH75</f>
        <v>0</v>
      </c>
      <c r="BM3" s="10">
        <f>入力シート①!AO75</f>
        <v>0</v>
      </c>
      <c r="BN3" s="10">
        <f>入力シート①!AT75</f>
        <v>0</v>
      </c>
      <c r="BO3" s="10">
        <f>入力シート①!L80</f>
        <v>0</v>
      </c>
      <c r="BP3" s="43">
        <f>入力シート①!AV80</f>
        <v>0</v>
      </c>
      <c r="BQ3">
        <f>入力シート①!B99</f>
        <v>0</v>
      </c>
      <c r="BR3" s="10" t="str">
        <f>'平均工賃（賃金）算出表'!B9</f>
        <v>―</v>
      </c>
      <c r="BS3" s="10" t="str">
        <f>'平均工賃（賃金）算出表'!I9</f>
        <v>―</v>
      </c>
      <c r="BT3" s="10" t="str">
        <f>'平均工賃（賃金）算出表'!P9</f>
        <v>―</v>
      </c>
      <c r="BU3" s="10" t="str">
        <f>'平均工賃（賃金）算出表'!I16</f>
        <v>―</v>
      </c>
      <c r="BV3" s="10" t="str">
        <f>'平均工賃（賃金）算出表'!P16</f>
        <v>―</v>
      </c>
      <c r="BW3" s="10" t="str">
        <f>'平均工賃（賃金）算出表'!I23</f>
        <v>―</v>
      </c>
      <c r="BX3" s="10" t="str">
        <f>'平均工賃（賃金）算出表'!P23</f>
        <v>―</v>
      </c>
      <c r="BY3" s="10" t="str">
        <f>'平均工賃（賃金）算出表'!AB9</f>
        <v>―</v>
      </c>
      <c r="BZ3" s="10" t="str">
        <f>'平均工賃（賃金）算出表'!AI9</f>
        <v>―</v>
      </c>
      <c r="CA3" s="10" t="str">
        <f>'平均工賃（賃金）算出表'!AP9</f>
        <v>―</v>
      </c>
      <c r="CB3" s="10" t="str">
        <f>'平均工賃（賃金）算出表'!AW9</f>
        <v>―</v>
      </c>
      <c r="CC3" s="10" t="str">
        <f>'平均工賃（賃金）算出表'!BE9</f>
        <v>―</v>
      </c>
      <c r="CD3" s="10" t="str">
        <f>'平均工賃（賃金）算出表'!BL9</f>
        <v>―</v>
      </c>
      <c r="CE3" s="10" t="str">
        <f>'平均工賃（賃金）算出表'!AI16</f>
        <v>―</v>
      </c>
      <c r="CF3" s="10" t="str">
        <f>'平均工賃（賃金）算出表'!AP16</f>
        <v>―</v>
      </c>
      <c r="CG3" s="10" t="str">
        <f>'平均工賃（賃金）算出表'!AI23</f>
        <v>―</v>
      </c>
      <c r="CH3" s="10" t="str">
        <f>'平均工賃（賃金）算出表'!AP23</f>
        <v>―</v>
      </c>
      <c r="CI3" s="10" t="str">
        <f>'平均工賃（賃金）算出表'!AI30</f>
        <v>―</v>
      </c>
      <c r="CJ3" s="10" t="str">
        <f>'平均工賃（賃金）算出表'!AP30</f>
        <v>―</v>
      </c>
    </row>
    <row r="4" spans="1:102" x14ac:dyDescent="0.55000000000000004">
      <c r="AW4" s="10"/>
      <c r="AX4" s="10"/>
      <c r="AY4" s="10"/>
      <c r="AZ4" s="10"/>
      <c r="BA4" s="10"/>
      <c r="BB4" s="10"/>
      <c r="BC4" s="10"/>
      <c r="BD4" s="10"/>
      <c r="BE4" s="10"/>
      <c r="BF4" s="10"/>
      <c r="BG4" s="10"/>
      <c r="BH4" s="10"/>
      <c r="BI4" s="10"/>
      <c r="BJ4" s="10"/>
      <c r="BK4" s="10"/>
      <c r="BL4" s="10"/>
      <c r="BM4" s="10"/>
      <c r="BN4" s="10"/>
      <c r="BO4" s="10"/>
      <c r="BP4" s="10"/>
      <c r="BQ4" s="10"/>
      <c r="BR4" s="10"/>
      <c r="BS4" s="10"/>
    </row>
  </sheetData>
  <sheetProtection algorithmName="SHA-512" hashValue="clUvG7VEoBNa2WY/pshOHSwssop4ojuqLZ6Wgt5cgooJS5FLNuiOsKIA9YSeuJl2jtOPwMhWHQW275/jcCoCAw==" saltValue="RNNdAHBmD7lvJFBlB+5PUA==" spinCount="100000" sheet="1" objects="1" scenarios="1"/>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D3060-0244-4BCA-870B-A2CE8339D040}">
  <sheetPr>
    <tabColor theme="0" tint="-0.34998626667073579"/>
  </sheetPr>
  <dimension ref="B2:J46"/>
  <sheetViews>
    <sheetView workbookViewId="0">
      <selection activeCell="L17" sqref="L17"/>
    </sheetView>
  </sheetViews>
  <sheetFormatPr defaultRowHeight="18" x14ac:dyDescent="0.55000000000000004"/>
  <cols>
    <col min="2" max="2" width="15.08203125" bestFit="1" customWidth="1"/>
    <col min="4" max="4" width="15.08203125" bestFit="1" customWidth="1"/>
    <col min="6" max="6" width="3" customWidth="1"/>
  </cols>
  <sheetData>
    <row r="2" spans="2:10" x14ac:dyDescent="0.55000000000000004">
      <c r="B2" t="s">
        <v>49</v>
      </c>
      <c r="D2" t="s">
        <v>94</v>
      </c>
      <c r="F2" t="s">
        <v>110</v>
      </c>
      <c r="I2" t="s">
        <v>191</v>
      </c>
    </row>
    <row r="3" spans="2:10" x14ac:dyDescent="0.55000000000000004">
      <c r="B3" t="s">
        <v>50</v>
      </c>
      <c r="D3" s="9" t="s">
        <v>121</v>
      </c>
      <c r="F3" t="s">
        <v>111</v>
      </c>
      <c r="G3" t="s">
        <v>114</v>
      </c>
      <c r="I3" t="s">
        <v>192</v>
      </c>
      <c r="J3">
        <v>1</v>
      </c>
    </row>
    <row r="4" spans="2:10" x14ac:dyDescent="0.55000000000000004">
      <c r="B4" t="s">
        <v>51</v>
      </c>
      <c r="D4" s="9" t="s">
        <v>122</v>
      </c>
      <c r="F4" t="s">
        <v>112</v>
      </c>
      <c r="G4" t="s">
        <v>115</v>
      </c>
      <c r="I4" t="s">
        <v>193</v>
      </c>
      <c r="J4">
        <v>2</v>
      </c>
    </row>
    <row r="5" spans="2:10" x14ac:dyDescent="0.55000000000000004">
      <c r="B5" t="s">
        <v>52</v>
      </c>
      <c r="D5" s="9" t="s">
        <v>123</v>
      </c>
      <c r="F5" t="s">
        <v>113</v>
      </c>
      <c r="G5" t="s">
        <v>116</v>
      </c>
      <c r="I5" t="s">
        <v>194</v>
      </c>
      <c r="J5">
        <v>3</v>
      </c>
    </row>
    <row r="6" spans="2:10" x14ac:dyDescent="0.55000000000000004">
      <c r="B6" t="s">
        <v>53</v>
      </c>
      <c r="D6" s="9" t="s">
        <v>124</v>
      </c>
      <c r="I6" t="s">
        <v>195</v>
      </c>
      <c r="J6">
        <v>4</v>
      </c>
    </row>
    <row r="7" spans="2:10" x14ac:dyDescent="0.55000000000000004">
      <c r="B7" t="s">
        <v>54</v>
      </c>
      <c r="D7" s="9" t="s">
        <v>96</v>
      </c>
      <c r="I7" t="s">
        <v>196</v>
      </c>
      <c r="J7">
        <v>5</v>
      </c>
    </row>
    <row r="8" spans="2:10" x14ac:dyDescent="0.55000000000000004">
      <c r="B8" t="s">
        <v>55</v>
      </c>
      <c r="D8" s="9" t="s">
        <v>95</v>
      </c>
      <c r="I8" t="s">
        <v>197</v>
      </c>
      <c r="J8">
        <v>6</v>
      </c>
    </row>
    <row r="9" spans="2:10" x14ac:dyDescent="0.55000000000000004">
      <c r="B9" t="s">
        <v>56</v>
      </c>
      <c r="D9" s="9" t="s">
        <v>97</v>
      </c>
      <c r="I9" t="s">
        <v>198</v>
      </c>
      <c r="J9">
        <v>7</v>
      </c>
    </row>
    <row r="10" spans="2:10" x14ac:dyDescent="0.55000000000000004">
      <c r="B10" t="s">
        <v>57</v>
      </c>
      <c r="D10" s="9" t="s">
        <v>98</v>
      </c>
      <c r="I10" t="s">
        <v>199</v>
      </c>
      <c r="J10">
        <v>8</v>
      </c>
    </row>
    <row r="11" spans="2:10" x14ac:dyDescent="0.55000000000000004">
      <c r="B11" t="s">
        <v>58</v>
      </c>
      <c r="D11" s="9" t="s">
        <v>105</v>
      </c>
      <c r="I11" t="s">
        <v>200</v>
      </c>
      <c r="J11">
        <v>9</v>
      </c>
    </row>
    <row r="12" spans="2:10" x14ac:dyDescent="0.55000000000000004">
      <c r="B12" t="s">
        <v>59</v>
      </c>
      <c r="D12" s="9" t="s">
        <v>106</v>
      </c>
      <c r="I12" t="s">
        <v>201</v>
      </c>
      <c r="J12">
        <v>10</v>
      </c>
    </row>
    <row r="13" spans="2:10" x14ac:dyDescent="0.55000000000000004">
      <c r="B13" t="s">
        <v>60</v>
      </c>
      <c r="D13" s="9" t="s">
        <v>107</v>
      </c>
      <c r="I13" t="s">
        <v>202</v>
      </c>
      <c r="J13">
        <v>11</v>
      </c>
    </row>
    <row r="14" spans="2:10" x14ac:dyDescent="0.55000000000000004">
      <c r="B14" t="s">
        <v>61</v>
      </c>
      <c r="D14" s="9" t="s">
        <v>108</v>
      </c>
      <c r="I14" t="s">
        <v>203</v>
      </c>
      <c r="J14">
        <v>12</v>
      </c>
    </row>
    <row r="15" spans="2:10" x14ac:dyDescent="0.55000000000000004">
      <c r="B15" t="s">
        <v>62</v>
      </c>
    </row>
    <row r="16" spans="2:10" x14ac:dyDescent="0.55000000000000004">
      <c r="B16" t="s">
        <v>63</v>
      </c>
    </row>
    <row r="17" spans="2:2" x14ac:dyDescent="0.55000000000000004">
      <c r="B17" t="s">
        <v>64</v>
      </c>
    </row>
    <row r="18" spans="2:2" x14ac:dyDescent="0.55000000000000004">
      <c r="B18" t="s">
        <v>65</v>
      </c>
    </row>
    <row r="19" spans="2:2" x14ac:dyDescent="0.55000000000000004">
      <c r="B19" t="s">
        <v>66</v>
      </c>
    </row>
    <row r="20" spans="2:2" x14ac:dyDescent="0.55000000000000004">
      <c r="B20" t="s">
        <v>67</v>
      </c>
    </row>
    <row r="21" spans="2:2" x14ac:dyDescent="0.55000000000000004">
      <c r="B21" t="s">
        <v>68</v>
      </c>
    </row>
    <row r="22" spans="2:2" x14ac:dyDescent="0.55000000000000004">
      <c r="B22" t="s">
        <v>69</v>
      </c>
    </row>
    <row r="23" spans="2:2" x14ac:dyDescent="0.55000000000000004">
      <c r="B23" t="s">
        <v>70</v>
      </c>
    </row>
    <row r="24" spans="2:2" x14ac:dyDescent="0.55000000000000004">
      <c r="B24" t="s">
        <v>71</v>
      </c>
    </row>
    <row r="25" spans="2:2" x14ac:dyDescent="0.55000000000000004">
      <c r="B25" t="s">
        <v>72</v>
      </c>
    </row>
    <row r="26" spans="2:2" x14ac:dyDescent="0.55000000000000004">
      <c r="B26" t="s">
        <v>73</v>
      </c>
    </row>
    <row r="27" spans="2:2" x14ac:dyDescent="0.55000000000000004">
      <c r="B27" t="s">
        <v>74</v>
      </c>
    </row>
    <row r="28" spans="2:2" x14ac:dyDescent="0.55000000000000004">
      <c r="B28" t="s">
        <v>75</v>
      </c>
    </row>
    <row r="29" spans="2:2" x14ac:dyDescent="0.55000000000000004">
      <c r="B29" t="s">
        <v>76</v>
      </c>
    </row>
    <row r="30" spans="2:2" x14ac:dyDescent="0.55000000000000004">
      <c r="B30" t="s">
        <v>77</v>
      </c>
    </row>
    <row r="31" spans="2:2" x14ac:dyDescent="0.55000000000000004">
      <c r="B31" t="s">
        <v>78</v>
      </c>
    </row>
    <row r="32" spans="2:2" x14ac:dyDescent="0.55000000000000004">
      <c r="B32" t="s">
        <v>79</v>
      </c>
    </row>
    <row r="33" spans="2:2" x14ac:dyDescent="0.55000000000000004">
      <c r="B33" t="s">
        <v>80</v>
      </c>
    </row>
    <row r="34" spans="2:2" x14ac:dyDescent="0.55000000000000004">
      <c r="B34" t="s">
        <v>81</v>
      </c>
    </row>
    <row r="35" spans="2:2" x14ac:dyDescent="0.55000000000000004">
      <c r="B35" t="s">
        <v>82</v>
      </c>
    </row>
    <row r="36" spans="2:2" x14ac:dyDescent="0.55000000000000004">
      <c r="B36" t="s">
        <v>83</v>
      </c>
    </row>
    <row r="37" spans="2:2" x14ac:dyDescent="0.55000000000000004">
      <c r="B37" t="s">
        <v>84</v>
      </c>
    </row>
    <row r="38" spans="2:2" x14ac:dyDescent="0.55000000000000004">
      <c r="B38" t="s">
        <v>85</v>
      </c>
    </row>
    <row r="39" spans="2:2" x14ac:dyDescent="0.55000000000000004">
      <c r="B39" t="s">
        <v>86</v>
      </c>
    </row>
    <row r="40" spans="2:2" x14ac:dyDescent="0.55000000000000004">
      <c r="B40" t="s">
        <v>87</v>
      </c>
    </row>
    <row r="41" spans="2:2" x14ac:dyDescent="0.55000000000000004">
      <c r="B41" t="s">
        <v>88</v>
      </c>
    </row>
    <row r="42" spans="2:2" x14ac:dyDescent="0.55000000000000004">
      <c r="B42" t="s">
        <v>89</v>
      </c>
    </row>
    <row r="43" spans="2:2" x14ac:dyDescent="0.55000000000000004">
      <c r="B43" t="s">
        <v>90</v>
      </c>
    </row>
    <row r="44" spans="2:2" x14ac:dyDescent="0.55000000000000004">
      <c r="B44" t="s">
        <v>91</v>
      </c>
    </row>
    <row r="45" spans="2:2" x14ac:dyDescent="0.55000000000000004">
      <c r="B45" t="s">
        <v>92</v>
      </c>
    </row>
    <row r="46" spans="2:2" x14ac:dyDescent="0.55000000000000004">
      <c r="B46" t="s">
        <v>93</v>
      </c>
    </row>
  </sheetData>
  <sheetProtection algorithmName="SHA-512" hashValue="2KTuTXazpGDfglwXC0Jps/Z1yXTlB9VUKi2ViIrYNUW2qrk1fuiGmhtPtqyu5AukNC3bOMIDKC5oFNQVFJOEQQ==" saltValue="Xd8B4HLEv5GdHdLtyu5jYQ==" spinCount="100000" sheet="1" objects="1" scenarios="1"/>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B3C84-44E7-4074-8C60-D6543DC1F44F}">
  <sheetPr>
    <tabColor theme="0" tint="-0.34998626667073579"/>
  </sheetPr>
  <dimension ref="A1:M511"/>
  <sheetViews>
    <sheetView workbookViewId="0">
      <selection activeCell="L17" sqref="L17"/>
    </sheetView>
  </sheetViews>
  <sheetFormatPr defaultRowHeight="18" x14ac:dyDescent="0.55000000000000004"/>
  <cols>
    <col min="1" max="1" width="11.58203125" style="36" bestFit="1" customWidth="1"/>
    <col min="2" max="2" width="26.58203125" customWidth="1"/>
    <col min="3" max="3" width="20.83203125" customWidth="1"/>
    <col min="4" max="4" width="15.6640625" style="54" customWidth="1"/>
    <col min="5" max="5" width="23.5" bestFit="1" customWidth="1"/>
    <col min="6" max="6" width="5.25" style="36" bestFit="1" customWidth="1"/>
    <col min="8" max="8" width="11.58203125" style="36" bestFit="1" customWidth="1"/>
    <col min="9" max="9" width="15.4140625" customWidth="1"/>
    <col min="10" max="10" width="25.5" bestFit="1" customWidth="1"/>
    <col min="11" max="11" width="15" style="54" bestFit="1" customWidth="1"/>
    <col min="12" max="12" width="25.5" bestFit="1" customWidth="1"/>
    <col min="13" max="13" width="8.6640625" style="36"/>
  </cols>
  <sheetData>
    <row r="1" spans="1:13" x14ac:dyDescent="0.55000000000000004">
      <c r="A1" s="36" t="s">
        <v>157</v>
      </c>
      <c r="H1" s="36" t="s">
        <v>173</v>
      </c>
    </row>
    <row r="2" spans="1:13" x14ac:dyDescent="0.55000000000000004">
      <c r="A2" s="36" t="s">
        <v>2362</v>
      </c>
      <c r="B2" t="s">
        <v>2363</v>
      </c>
      <c r="C2" t="s">
        <v>2364</v>
      </c>
      <c r="D2" s="54" t="s">
        <v>2365</v>
      </c>
      <c r="E2" t="s">
        <v>2366</v>
      </c>
      <c r="F2" s="36" t="s">
        <v>2367</v>
      </c>
      <c r="H2" s="36" t="s">
        <v>2362</v>
      </c>
      <c r="I2" t="s">
        <v>2363</v>
      </c>
      <c r="J2" t="s">
        <v>2364</v>
      </c>
      <c r="K2" s="54" t="s">
        <v>2365</v>
      </c>
      <c r="L2" t="s">
        <v>2366</v>
      </c>
      <c r="M2" s="36" t="s">
        <v>2367</v>
      </c>
    </row>
    <row r="3" spans="1:13" x14ac:dyDescent="0.55000000000000004">
      <c r="A3" s="36" t="s">
        <v>2473</v>
      </c>
      <c r="B3" t="s">
        <v>2474</v>
      </c>
      <c r="C3" t="s">
        <v>2474</v>
      </c>
      <c r="D3" s="54">
        <v>9999999999999</v>
      </c>
      <c r="E3" t="s">
        <v>2475</v>
      </c>
      <c r="F3" s="36" t="s">
        <v>2476</v>
      </c>
      <c r="H3" s="36" t="s">
        <v>2473</v>
      </c>
      <c r="I3" t="s">
        <v>2474</v>
      </c>
      <c r="J3" t="s">
        <v>2474</v>
      </c>
      <c r="K3" s="54">
        <v>9999999999999</v>
      </c>
      <c r="L3" t="s">
        <v>2475</v>
      </c>
      <c r="M3" s="36" t="s">
        <v>2476</v>
      </c>
    </row>
    <row r="4" spans="1:13" x14ac:dyDescent="0.55000000000000004">
      <c r="A4" s="36" t="s">
        <v>152</v>
      </c>
      <c r="B4" t="s">
        <v>158</v>
      </c>
      <c r="C4" t="s">
        <v>163</v>
      </c>
      <c r="D4" s="54" t="s">
        <v>2368</v>
      </c>
      <c r="E4" t="s">
        <v>169</v>
      </c>
      <c r="F4" s="36" t="s">
        <v>226</v>
      </c>
      <c r="H4" s="36" t="s">
        <v>2480</v>
      </c>
      <c r="I4" t="s">
        <v>180</v>
      </c>
      <c r="J4" t="s">
        <v>183</v>
      </c>
      <c r="K4" s="54" t="s">
        <v>2388</v>
      </c>
      <c r="L4" t="s">
        <v>185</v>
      </c>
      <c r="M4" s="36" t="s">
        <v>227</v>
      </c>
    </row>
    <row r="5" spans="1:13" x14ac:dyDescent="0.55000000000000004">
      <c r="A5" s="36" t="s">
        <v>153</v>
      </c>
      <c r="B5" t="s">
        <v>159</v>
      </c>
      <c r="C5" t="s">
        <v>164</v>
      </c>
      <c r="D5" s="54" t="s">
        <v>1803</v>
      </c>
      <c r="E5" t="s">
        <v>170</v>
      </c>
      <c r="F5" s="36" t="s">
        <v>227</v>
      </c>
      <c r="H5" s="36" t="s">
        <v>174</v>
      </c>
      <c r="I5" t="s">
        <v>181</v>
      </c>
      <c r="J5" t="s">
        <v>184</v>
      </c>
      <c r="K5" s="54" t="s">
        <v>1982</v>
      </c>
      <c r="L5" t="s">
        <v>185</v>
      </c>
      <c r="M5" s="36" t="s">
        <v>226</v>
      </c>
    </row>
    <row r="6" spans="1:13" x14ac:dyDescent="0.55000000000000004">
      <c r="A6" s="36" t="s">
        <v>154</v>
      </c>
      <c r="B6" t="s">
        <v>160</v>
      </c>
      <c r="C6" t="s">
        <v>165</v>
      </c>
      <c r="D6" s="54" t="s">
        <v>2332</v>
      </c>
      <c r="E6" t="s">
        <v>171</v>
      </c>
      <c r="F6" s="36" t="s">
        <v>227</v>
      </c>
      <c r="H6" s="36" t="s">
        <v>175</v>
      </c>
      <c r="I6" t="s">
        <v>182</v>
      </c>
      <c r="J6" t="s">
        <v>163</v>
      </c>
      <c r="K6" s="54" t="s">
        <v>2368</v>
      </c>
      <c r="L6" t="s">
        <v>169</v>
      </c>
      <c r="M6" s="36" t="s">
        <v>2025</v>
      </c>
    </row>
    <row r="7" spans="1:13" x14ac:dyDescent="0.55000000000000004">
      <c r="A7" s="36" t="s">
        <v>155</v>
      </c>
      <c r="B7" t="s">
        <v>161</v>
      </c>
      <c r="C7" t="s">
        <v>166</v>
      </c>
      <c r="D7" s="54" t="s">
        <v>2369</v>
      </c>
      <c r="E7" t="s">
        <v>171</v>
      </c>
      <c r="F7" s="36" t="s">
        <v>227</v>
      </c>
      <c r="H7" s="36" t="s">
        <v>317</v>
      </c>
      <c r="I7" t="s">
        <v>804</v>
      </c>
      <c r="J7" t="s">
        <v>1290</v>
      </c>
      <c r="K7" s="54" t="s">
        <v>2389</v>
      </c>
      <c r="L7" t="s">
        <v>185</v>
      </c>
      <c r="M7" s="36" t="s">
        <v>2026</v>
      </c>
    </row>
    <row r="8" spans="1:13" x14ac:dyDescent="0.55000000000000004">
      <c r="A8" s="36" t="s">
        <v>156</v>
      </c>
      <c r="B8" t="s">
        <v>162</v>
      </c>
      <c r="C8" t="s">
        <v>167</v>
      </c>
      <c r="D8" s="54" t="s">
        <v>168</v>
      </c>
      <c r="E8" t="s">
        <v>172</v>
      </c>
      <c r="F8" s="36" t="s">
        <v>226</v>
      </c>
      <c r="H8" s="36" t="s">
        <v>318</v>
      </c>
      <c r="I8" t="s">
        <v>805</v>
      </c>
      <c r="J8" t="s">
        <v>184</v>
      </c>
      <c r="K8" s="54" t="s">
        <v>1982</v>
      </c>
      <c r="L8" t="s">
        <v>185</v>
      </c>
      <c r="M8" s="36" t="s">
        <v>226</v>
      </c>
    </row>
    <row r="9" spans="1:13" x14ac:dyDescent="0.55000000000000004">
      <c r="A9" s="36" t="s">
        <v>2053</v>
      </c>
      <c r="B9" t="s">
        <v>2149</v>
      </c>
      <c r="C9" t="s">
        <v>166</v>
      </c>
      <c r="D9" s="54" t="s">
        <v>2369</v>
      </c>
      <c r="E9" t="s">
        <v>171</v>
      </c>
      <c r="F9" s="36" t="s">
        <v>227</v>
      </c>
      <c r="H9" s="36" t="s">
        <v>319</v>
      </c>
      <c r="I9" s="36" t="s">
        <v>806</v>
      </c>
      <c r="J9" t="s">
        <v>1291</v>
      </c>
      <c r="K9" s="54" t="s">
        <v>2390</v>
      </c>
      <c r="L9" t="s">
        <v>185</v>
      </c>
      <c r="M9" s="36" t="s">
        <v>2027</v>
      </c>
    </row>
    <row r="10" spans="1:13" x14ac:dyDescent="0.55000000000000004">
      <c r="A10" s="36" t="s">
        <v>2054</v>
      </c>
      <c r="B10" t="s">
        <v>2150</v>
      </c>
      <c r="C10" t="s">
        <v>2249</v>
      </c>
      <c r="D10" s="54" t="s">
        <v>2370</v>
      </c>
      <c r="E10" t="s">
        <v>171</v>
      </c>
      <c r="F10" s="36" t="s">
        <v>227</v>
      </c>
      <c r="H10" s="36" t="s">
        <v>320</v>
      </c>
      <c r="I10" t="s">
        <v>807</v>
      </c>
      <c r="J10" t="s">
        <v>163</v>
      </c>
      <c r="K10" s="54" t="s">
        <v>2368</v>
      </c>
      <c r="L10" t="s">
        <v>169</v>
      </c>
      <c r="M10" s="36" t="s">
        <v>2027</v>
      </c>
    </row>
    <row r="11" spans="1:13" x14ac:dyDescent="0.55000000000000004">
      <c r="A11" s="36" t="s">
        <v>2055</v>
      </c>
      <c r="B11" t="s">
        <v>2151</v>
      </c>
      <c r="C11" t="s">
        <v>1324</v>
      </c>
      <c r="D11" s="54" t="s">
        <v>2356</v>
      </c>
      <c r="E11" t="s">
        <v>171</v>
      </c>
      <c r="F11" s="36" t="s">
        <v>2032</v>
      </c>
      <c r="H11" s="36" t="s">
        <v>321</v>
      </c>
      <c r="I11" t="s">
        <v>808</v>
      </c>
      <c r="J11" t="s">
        <v>163</v>
      </c>
      <c r="K11" s="54" t="s">
        <v>2368</v>
      </c>
      <c r="L11" t="s">
        <v>169</v>
      </c>
      <c r="M11" s="36" t="s">
        <v>2027</v>
      </c>
    </row>
    <row r="12" spans="1:13" x14ac:dyDescent="0.55000000000000004">
      <c r="A12" s="36" t="s">
        <v>2056</v>
      </c>
      <c r="B12" t="s">
        <v>2152</v>
      </c>
      <c r="C12" t="s">
        <v>2250</v>
      </c>
      <c r="D12" s="54" t="s">
        <v>2312</v>
      </c>
      <c r="E12" t="s">
        <v>171</v>
      </c>
      <c r="F12" s="36" t="s">
        <v>227</v>
      </c>
      <c r="H12" s="36" t="s">
        <v>322</v>
      </c>
      <c r="I12" t="s">
        <v>809</v>
      </c>
      <c r="J12" t="s">
        <v>1292</v>
      </c>
      <c r="K12" s="54" t="s">
        <v>2391</v>
      </c>
      <c r="L12" t="s">
        <v>170</v>
      </c>
      <c r="M12" s="36" t="s">
        <v>227</v>
      </c>
    </row>
    <row r="13" spans="1:13" x14ac:dyDescent="0.55000000000000004">
      <c r="A13" s="36" t="s">
        <v>2057</v>
      </c>
      <c r="B13" t="s">
        <v>2153</v>
      </c>
      <c r="C13" t="s">
        <v>1585</v>
      </c>
      <c r="D13" s="54" t="s">
        <v>1928</v>
      </c>
      <c r="E13" t="s">
        <v>171</v>
      </c>
      <c r="F13" s="36" t="s">
        <v>2032</v>
      </c>
      <c r="H13" s="36" t="s">
        <v>323</v>
      </c>
      <c r="I13" t="s">
        <v>810</v>
      </c>
      <c r="J13" t="s">
        <v>1293</v>
      </c>
      <c r="K13" s="54" t="s">
        <v>2392</v>
      </c>
      <c r="L13" t="s">
        <v>170</v>
      </c>
      <c r="M13" s="36" t="s">
        <v>227</v>
      </c>
    </row>
    <row r="14" spans="1:13" x14ac:dyDescent="0.55000000000000004">
      <c r="A14" s="36" t="s">
        <v>2058</v>
      </c>
      <c r="B14" t="s">
        <v>2154</v>
      </c>
      <c r="C14" t="s">
        <v>2251</v>
      </c>
      <c r="D14" s="54" t="s">
        <v>2336</v>
      </c>
      <c r="E14" t="s">
        <v>171</v>
      </c>
      <c r="F14" s="36" t="s">
        <v>227</v>
      </c>
      <c r="H14" s="36" t="s">
        <v>324</v>
      </c>
      <c r="I14" t="s">
        <v>811</v>
      </c>
      <c r="J14" t="s">
        <v>1294</v>
      </c>
      <c r="K14" s="54" t="s">
        <v>2393</v>
      </c>
      <c r="L14" t="s">
        <v>185</v>
      </c>
      <c r="M14" s="36" t="s">
        <v>2028</v>
      </c>
    </row>
    <row r="15" spans="1:13" x14ac:dyDescent="0.55000000000000004">
      <c r="A15" s="36" t="s">
        <v>2059</v>
      </c>
      <c r="B15" t="s">
        <v>2155</v>
      </c>
      <c r="C15" t="s">
        <v>2252</v>
      </c>
      <c r="D15" s="54" t="s">
        <v>2351</v>
      </c>
      <c r="E15" t="s">
        <v>2021</v>
      </c>
      <c r="F15" s="36" t="s">
        <v>226</v>
      </c>
      <c r="H15" s="36" t="s">
        <v>325</v>
      </c>
      <c r="I15" t="s">
        <v>812</v>
      </c>
      <c r="J15" t="s">
        <v>1295</v>
      </c>
      <c r="K15" s="54" t="s">
        <v>2394</v>
      </c>
      <c r="L15" t="s">
        <v>170</v>
      </c>
      <c r="M15" s="36" t="s">
        <v>227</v>
      </c>
    </row>
    <row r="16" spans="1:13" x14ac:dyDescent="0.55000000000000004">
      <c r="A16" s="36" t="s">
        <v>2060</v>
      </c>
      <c r="B16" t="s">
        <v>2156</v>
      </c>
      <c r="C16" t="s">
        <v>1346</v>
      </c>
      <c r="D16" s="54" t="s">
        <v>1695</v>
      </c>
      <c r="E16" t="s">
        <v>171</v>
      </c>
      <c r="F16" s="36" t="s">
        <v>226</v>
      </c>
      <c r="H16" s="36" t="s">
        <v>326</v>
      </c>
      <c r="I16" t="s">
        <v>813</v>
      </c>
      <c r="J16" t="s">
        <v>1296</v>
      </c>
      <c r="K16" s="54" t="s">
        <v>2395</v>
      </c>
      <c r="L16" t="s">
        <v>185</v>
      </c>
      <c r="M16" s="36" t="s">
        <v>2029</v>
      </c>
    </row>
    <row r="17" spans="1:13" x14ac:dyDescent="0.55000000000000004">
      <c r="A17" s="36" t="s">
        <v>2061</v>
      </c>
      <c r="B17" t="s">
        <v>2157</v>
      </c>
      <c r="C17" t="s">
        <v>2249</v>
      </c>
      <c r="D17" s="54" t="s">
        <v>2370</v>
      </c>
      <c r="E17" t="s">
        <v>171</v>
      </c>
      <c r="F17" s="36" t="s">
        <v>227</v>
      </c>
      <c r="H17" s="36" t="s">
        <v>327</v>
      </c>
      <c r="I17" t="s">
        <v>814</v>
      </c>
      <c r="J17" t="s">
        <v>1297</v>
      </c>
      <c r="K17" s="54" t="s">
        <v>2396</v>
      </c>
      <c r="L17" t="s">
        <v>170</v>
      </c>
      <c r="M17" s="36" t="s">
        <v>227</v>
      </c>
    </row>
    <row r="18" spans="1:13" x14ac:dyDescent="0.55000000000000004">
      <c r="A18" s="36" t="s">
        <v>367</v>
      </c>
      <c r="B18" t="s">
        <v>854</v>
      </c>
      <c r="C18" t="s">
        <v>1310</v>
      </c>
      <c r="D18" s="54" t="s">
        <v>2371</v>
      </c>
      <c r="E18" t="s">
        <v>171</v>
      </c>
      <c r="F18" s="36" t="s">
        <v>226</v>
      </c>
      <c r="H18" s="36" t="s">
        <v>328</v>
      </c>
      <c r="I18" t="s">
        <v>815</v>
      </c>
      <c r="J18" t="s">
        <v>163</v>
      </c>
      <c r="K18" s="54" t="s">
        <v>2393</v>
      </c>
      <c r="L18" t="s">
        <v>169</v>
      </c>
      <c r="M18" s="36" t="s">
        <v>2028</v>
      </c>
    </row>
    <row r="19" spans="1:13" x14ac:dyDescent="0.55000000000000004">
      <c r="A19" s="36" t="s">
        <v>2062</v>
      </c>
      <c r="B19" t="s">
        <v>2158</v>
      </c>
      <c r="C19" t="s">
        <v>2253</v>
      </c>
      <c r="D19" s="54" t="s">
        <v>2304</v>
      </c>
      <c r="E19" t="s">
        <v>171</v>
      </c>
      <c r="F19" s="36" t="s">
        <v>227</v>
      </c>
      <c r="H19" s="36" t="s">
        <v>329</v>
      </c>
      <c r="I19" t="s">
        <v>816</v>
      </c>
      <c r="J19" t="s">
        <v>1298</v>
      </c>
      <c r="K19" s="54" t="s">
        <v>2397</v>
      </c>
      <c r="L19" t="s">
        <v>185</v>
      </c>
      <c r="M19" s="36" t="s">
        <v>227</v>
      </c>
    </row>
    <row r="20" spans="1:13" x14ac:dyDescent="0.55000000000000004">
      <c r="A20" s="36" t="s">
        <v>2063</v>
      </c>
      <c r="B20" t="s">
        <v>2159</v>
      </c>
      <c r="C20" t="s">
        <v>2254</v>
      </c>
      <c r="D20" s="54" t="s">
        <v>2305</v>
      </c>
      <c r="E20" t="s">
        <v>172</v>
      </c>
      <c r="F20" s="36" t="s">
        <v>227</v>
      </c>
      <c r="H20" s="36" t="s">
        <v>330</v>
      </c>
      <c r="I20" t="s">
        <v>817</v>
      </c>
      <c r="J20" t="s">
        <v>1299</v>
      </c>
      <c r="K20" s="54" t="s">
        <v>2398</v>
      </c>
      <c r="L20" t="s">
        <v>170</v>
      </c>
      <c r="M20" s="36" t="s">
        <v>2026</v>
      </c>
    </row>
    <row r="21" spans="1:13" x14ac:dyDescent="0.55000000000000004">
      <c r="A21" s="36" t="s">
        <v>2064</v>
      </c>
      <c r="B21" t="s">
        <v>2160</v>
      </c>
      <c r="C21" t="s">
        <v>2255</v>
      </c>
      <c r="D21" s="54" t="s">
        <v>2306</v>
      </c>
      <c r="E21" t="s">
        <v>171</v>
      </c>
      <c r="F21" s="36" t="s">
        <v>227</v>
      </c>
      <c r="H21" s="36" t="s">
        <v>331</v>
      </c>
      <c r="I21" t="s">
        <v>818</v>
      </c>
      <c r="J21" t="s">
        <v>163</v>
      </c>
      <c r="K21" s="54" t="s">
        <v>2368</v>
      </c>
      <c r="L21" t="s">
        <v>169</v>
      </c>
      <c r="M21" s="36" t="s">
        <v>227</v>
      </c>
    </row>
    <row r="22" spans="1:13" x14ac:dyDescent="0.55000000000000004">
      <c r="A22" s="36" t="s">
        <v>2065</v>
      </c>
      <c r="B22" t="s">
        <v>2161</v>
      </c>
      <c r="C22" t="s">
        <v>2256</v>
      </c>
      <c r="D22" s="54" t="s">
        <v>2307</v>
      </c>
      <c r="E22" t="s">
        <v>171</v>
      </c>
      <c r="F22" s="36" t="s">
        <v>226</v>
      </c>
      <c r="H22" s="36" t="s">
        <v>332</v>
      </c>
      <c r="I22" t="s">
        <v>819</v>
      </c>
      <c r="J22" t="s">
        <v>1300</v>
      </c>
      <c r="K22" s="54" t="s">
        <v>1802</v>
      </c>
      <c r="L22" t="s">
        <v>170</v>
      </c>
      <c r="M22" s="36" t="s">
        <v>2030</v>
      </c>
    </row>
    <row r="23" spans="1:13" x14ac:dyDescent="0.55000000000000004">
      <c r="A23" s="36" t="s">
        <v>2066</v>
      </c>
      <c r="B23" t="s">
        <v>2162</v>
      </c>
      <c r="C23" t="s">
        <v>2257</v>
      </c>
      <c r="D23" s="54" t="s">
        <v>2308</v>
      </c>
      <c r="E23" t="s">
        <v>171</v>
      </c>
      <c r="F23" s="36" t="s">
        <v>227</v>
      </c>
      <c r="H23" s="36" t="s">
        <v>333</v>
      </c>
      <c r="I23" t="s">
        <v>820</v>
      </c>
      <c r="J23" t="s">
        <v>1294</v>
      </c>
      <c r="K23" s="54" t="s">
        <v>2393</v>
      </c>
      <c r="L23" t="s">
        <v>185</v>
      </c>
      <c r="M23" s="36" t="s">
        <v>226</v>
      </c>
    </row>
    <row r="24" spans="1:13" x14ac:dyDescent="0.55000000000000004">
      <c r="A24" s="36" t="s">
        <v>378</v>
      </c>
      <c r="B24" t="s">
        <v>865</v>
      </c>
      <c r="C24" t="s">
        <v>1337</v>
      </c>
      <c r="D24" s="54" t="s">
        <v>1687</v>
      </c>
      <c r="E24" t="s">
        <v>171</v>
      </c>
      <c r="F24" s="36" t="s">
        <v>226</v>
      </c>
      <c r="H24" s="36" t="s">
        <v>334</v>
      </c>
      <c r="I24" t="s">
        <v>821</v>
      </c>
      <c r="J24" t="s">
        <v>1294</v>
      </c>
      <c r="K24" s="54" t="s">
        <v>2393</v>
      </c>
      <c r="L24" t="s">
        <v>185</v>
      </c>
      <c r="M24" s="36" t="s">
        <v>2028</v>
      </c>
    </row>
    <row r="25" spans="1:13" x14ac:dyDescent="0.55000000000000004">
      <c r="A25" s="36" t="s">
        <v>2372</v>
      </c>
      <c r="B25" t="s">
        <v>2373</v>
      </c>
      <c r="C25" t="s">
        <v>2268</v>
      </c>
      <c r="D25" s="54" t="s">
        <v>2320</v>
      </c>
      <c r="E25" t="s">
        <v>171</v>
      </c>
      <c r="F25" s="36" t="s">
        <v>226</v>
      </c>
      <c r="H25" s="36" t="s">
        <v>335</v>
      </c>
      <c r="I25" t="s">
        <v>822</v>
      </c>
      <c r="J25" t="s">
        <v>1301</v>
      </c>
      <c r="K25" s="54" t="s">
        <v>1981</v>
      </c>
      <c r="L25" t="s">
        <v>171</v>
      </c>
      <c r="M25" s="36" t="s">
        <v>227</v>
      </c>
    </row>
    <row r="26" spans="1:13" x14ac:dyDescent="0.55000000000000004">
      <c r="A26" s="36" t="s">
        <v>2374</v>
      </c>
      <c r="B26" t="s">
        <v>2375</v>
      </c>
      <c r="C26" t="s">
        <v>2376</v>
      </c>
      <c r="D26" s="54" t="s">
        <v>2377</v>
      </c>
      <c r="E26" t="s">
        <v>171</v>
      </c>
      <c r="F26" s="36" t="s">
        <v>227</v>
      </c>
      <c r="H26" s="36" t="s">
        <v>336</v>
      </c>
      <c r="I26" t="s">
        <v>823</v>
      </c>
      <c r="J26" t="s">
        <v>1302</v>
      </c>
      <c r="K26" s="54" t="s">
        <v>2399</v>
      </c>
      <c r="L26" t="s">
        <v>170</v>
      </c>
      <c r="M26" s="36" t="s">
        <v>2031</v>
      </c>
    </row>
    <row r="27" spans="1:13" x14ac:dyDescent="0.55000000000000004">
      <c r="A27" s="36" t="s">
        <v>2067</v>
      </c>
      <c r="B27" t="s">
        <v>2163</v>
      </c>
      <c r="C27" t="s">
        <v>2258</v>
      </c>
      <c r="D27" s="54" t="s">
        <v>2309</v>
      </c>
      <c r="E27" t="s">
        <v>171</v>
      </c>
      <c r="F27" s="36" t="s">
        <v>227</v>
      </c>
      <c r="H27" s="36" t="s">
        <v>337</v>
      </c>
      <c r="I27" t="s">
        <v>824</v>
      </c>
      <c r="J27" t="s">
        <v>1303</v>
      </c>
      <c r="K27" s="54" t="s">
        <v>2400</v>
      </c>
      <c r="L27" t="s">
        <v>170</v>
      </c>
      <c r="M27" s="36" t="s">
        <v>2032</v>
      </c>
    </row>
    <row r="28" spans="1:13" x14ac:dyDescent="0.55000000000000004">
      <c r="A28" s="36" t="s">
        <v>393</v>
      </c>
      <c r="B28" t="s">
        <v>880</v>
      </c>
      <c r="C28" t="s">
        <v>1349</v>
      </c>
      <c r="D28" s="54" t="s">
        <v>1698</v>
      </c>
      <c r="E28" t="s">
        <v>171</v>
      </c>
      <c r="F28" s="36">
        <v>20</v>
      </c>
      <c r="H28" s="36" t="s">
        <v>338</v>
      </c>
      <c r="I28" t="s">
        <v>825</v>
      </c>
      <c r="J28" t="s">
        <v>1304</v>
      </c>
      <c r="K28" s="54" t="s">
        <v>2401</v>
      </c>
      <c r="L28" t="s">
        <v>170</v>
      </c>
      <c r="M28" s="36" t="s">
        <v>227</v>
      </c>
    </row>
    <row r="29" spans="1:13" x14ac:dyDescent="0.55000000000000004">
      <c r="A29" s="36" t="s">
        <v>2068</v>
      </c>
      <c r="B29" t="s">
        <v>2164</v>
      </c>
      <c r="C29" t="s">
        <v>2259</v>
      </c>
      <c r="D29" s="54" t="s">
        <v>2310</v>
      </c>
      <c r="E29" t="s">
        <v>171</v>
      </c>
      <c r="F29" s="36" t="s">
        <v>227</v>
      </c>
      <c r="H29" s="36" t="s">
        <v>339</v>
      </c>
      <c r="I29" t="s">
        <v>826</v>
      </c>
      <c r="J29" t="s">
        <v>1305</v>
      </c>
      <c r="K29" s="54" t="s">
        <v>2402</v>
      </c>
      <c r="L29" t="s">
        <v>170</v>
      </c>
      <c r="M29" s="36" t="s">
        <v>227</v>
      </c>
    </row>
    <row r="30" spans="1:13" x14ac:dyDescent="0.55000000000000004">
      <c r="A30" s="36" t="s">
        <v>2069</v>
      </c>
      <c r="B30" t="s">
        <v>2165</v>
      </c>
      <c r="C30" t="s">
        <v>2259</v>
      </c>
      <c r="D30" s="54" t="s">
        <v>2310</v>
      </c>
      <c r="E30" t="s">
        <v>171</v>
      </c>
      <c r="F30" s="36" t="s">
        <v>227</v>
      </c>
      <c r="H30" s="36" t="s">
        <v>340</v>
      </c>
      <c r="I30" t="s">
        <v>827</v>
      </c>
      <c r="J30" t="s">
        <v>1306</v>
      </c>
      <c r="K30" s="54" t="s">
        <v>2403</v>
      </c>
      <c r="L30" t="s">
        <v>170</v>
      </c>
      <c r="M30" s="36" t="s">
        <v>2033</v>
      </c>
    </row>
    <row r="31" spans="1:13" x14ac:dyDescent="0.55000000000000004">
      <c r="A31" s="36" t="s">
        <v>2070</v>
      </c>
      <c r="B31" t="s">
        <v>2166</v>
      </c>
      <c r="C31" t="s">
        <v>2259</v>
      </c>
      <c r="D31" s="54" t="s">
        <v>2310</v>
      </c>
      <c r="E31" t="s">
        <v>171</v>
      </c>
      <c r="F31" s="36" t="s">
        <v>227</v>
      </c>
      <c r="H31" s="36" t="s">
        <v>341</v>
      </c>
      <c r="I31" t="s">
        <v>828</v>
      </c>
      <c r="J31" t="s">
        <v>1307</v>
      </c>
      <c r="K31" s="54" t="s">
        <v>2404</v>
      </c>
      <c r="L31" t="s">
        <v>172</v>
      </c>
      <c r="M31" s="36" t="s">
        <v>227</v>
      </c>
    </row>
    <row r="32" spans="1:13" x14ac:dyDescent="0.55000000000000004">
      <c r="A32" s="36" t="s">
        <v>2071</v>
      </c>
      <c r="B32" t="s">
        <v>2167</v>
      </c>
      <c r="C32" t="s">
        <v>2260</v>
      </c>
      <c r="D32" s="54" t="s">
        <v>2311</v>
      </c>
      <c r="E32" t="s">
        <v>171</v>
      </c>
      <c r="F32" s="36" t="s">
        <v>2031</v>
      </c>
      <c r="H32" s="36" t="s">
        <v>342</v>
      </c>
      <c r="I32" t="s">
        <v>829</v>
      </c>
      <c r="J32" t="s">
        <v>1308</v>
      </c>
      <c r="K32" s="54" t="s">
        <v>1715</v>
      </c>
      <c r="L32" t="s">
        <v>171</v>
      </c>
      <c r="M32" s="36" t="s">
        <v>2026</v>
      </c>
    </row>
    <row r="33" spans="1:13" x14ac:dyDescent="0.55000000000000004">
      <c r="A33" s="36" t="s">
        <v>404</v>
      </c>
      <c r="B33" t="s">
        <v>891</v>
      </c>
      <c r="C33" t="s">
        <v>1349</v>
      </c>
      <c r="D33" s="54" t="s">
        <v>1698</v>
      </c>
      <c r="E33" t="s">
        <v>171</v>
      </c>
      <c r="F33" s="36" t="s">
        <v>226</v>
      </c>
      <c r="H33" s="36" t="s">
        <v>343</v>
      </c>
      <c r="I33" t="s">
        <v>830</v>
      </c>
      <c r="J33" t="s">
        <v>1309</v>
      </c>
      <c r="K33" s="54" t="s">
        <v>2405</v>
      </c>
      <c r="L33" t="s">
        <v>171</v>
      </c>
      <c r="M33" s="36" t="s">
        <v>227</v>
      </c>
    </row>
    <row r="34" spans="1:13" x14ac:dyDescent="0.55000000000000004">
      <c r="A34" s="36" t="s">
        <v>2072</v>
      </c>
      <c r="B34" t="s">
        <v>2168</v>
      </c>
      <c r="C34" t="s">
        <v>2250</v>
      </c>
      <c r="D34" s="54" t="s">
        <v>2312</v>
      </c>
      <c r="E34" t="s">
        <v>171</v>
      </c>
      <c r="F34" s="36" t="s">
        <v>227</v>
      </c>
      <c r="H34" s="36" t="s">
        <v>344</v>
      </c>
      <c r="I34" t="s">
        <v>831</v>
      </c>
      <c r="J34" t="s">
        <v>1310</v>
      </c>
      <c r="K34" s="54" t="s">
        <v>2371</v>
      </c>
      <c r="L34" t="s">
        <v>171</v>
      </c>
      <c r="M34" s="36" t="s">
        <v>227</v>
      </c>
    </row>
    <row r="35" spans="1:13" x14ac:dyDescent="0.55000000000000004">
      <c r="A35" s="36" t="s">
        <v>2073</v>
      </c>
      <c r="B35" t="s">
        <v>2169</v>
      </c>
      <c r="C35" t="s">
        <v>2261</v>
      </c>
      <c r="D35" s="54" t="s">
        <v>2313</v>
      </c>
      <c r="E35" t="s">
        <v>171</v>
      </c>
      <c r="F35" s="36" t="s">
        <v>227</v>
      </c>
      <c r="H35" s="36" t="s">
        <v>345</v>
      </c>
      <c r="I35" t="s">
        <v>832</v>
      </c>
      <c r="J35" t="s">
        <v>1294</v>
      </c>
      <c r="K35" s="54" t="s">
        <v>2393</v>
      </c>
      <c r="L35" t="s">
        <v>185</v>
      </c>
      <c r="M35" s="36" t="s">
        <v>226</v>
      </c>
    </row>
    <row r="36" spans="1:13" x14ac:dyDescent="0.55000000000000004">
      <c r="A36" s="36" t="s">
        <v>2074</v>
      </c>
      <c r="B36" t="s">
        <v>2170</v>
      </c>
      <c r="C36" t="s">
        <v>1467</v>
      </c>
      <c r="D36" s="54" t="s">
        <v>1816</v>
      </c>
      <c r="E36" t="s">
        <v>171</v>
      </c>
      <c r="F36" s="36" t="s">
        <v>227</v>
      </c>
      <c r="H36" s="36" t="s">
        <v>156</v>
      </c>
      <c r="I36" t="s">
        <v>162</v>
      </c>
      <c r="J36" t="s">
        <v>167</v>
      </c>
      <c r="K36" s="54" t="s">
        <v>168</v>
      </c>
      <c r="L36" t="s">
        <v>172</v>
      </c>
      <c r="M36" s="36" t="s">
        <v>227</v>
      </c>
    </row>
    <row r="37" spans="1:13" x14ac:dyDescent="0.55000000000000004">
      <c r="A37" s="36" t="s">
        <v>2075</v>
      </c>
      <c r="B37" t="s">
        <v>2171</v>
      </c>
      <c r="C37" t="s">
        <v>1370</v>
      </c>
      <c r="D37" s="54" t="s">
        <v>1718</v>
      </c>
      <c r="E37" t="s">
        <v>172</v>
      </c>
      <c r="F37" s="36" t="s">
        <v>227</v>
      </c>
      <c r="H37" s="36" t="s">
        <v>346</v>
      </c>
      <c r="I37" t="s">
        <v>833</v>
      </c>
      <c r="J37" t="s">
        <v>1311</v>
      </c>
      <c r="K37" s="54" t="s">
        <v>2406</v>
      </c>
      <c r="L37" t="s">
        <v>172</v>
      </c>
      <c r="M37" s="36" t="s">
        <v>227</v>
      </c>
    </row>
    <row r="38" spans="1:13" x14ac:dyDescent="0.55000000000000004">
      <c r="A38" s="36" t="s">
        <v>2076</v>
      </c>
      <c r="B38" t="s">
        <v>2172</v>
      </c>
      <c r="C38" t="s">
        <v>2262</v>
      </c>
      <c r="D38" s="54" t="s">
        <v>2314</v>
      </c>
      <c r="E38" t="s">
        <v>172</v>
      </c>
      <c r="F38" s="36" t="s">
        <v>227</v>
      </c>
      <c r="H38" s="36" t="s">
        <v>347</v>
      </c>
      <c r="I38" t="s">
        <v>834</v>
      </c>
      <c r="J38" t="s">
        <v>1312</v>
      </c>
      <c r="K38" s="54" t="s">
        <v>2407</v>
      </c>
      <c r="L38" t="s">
        <v>172</v>
      </c>
      <c r="M38" s="36" t="s">
        <v>2026</v>
      </c>
    </row>
    <row r="39" spans="1:13" x14ac:dyDescent="0.55000000000000004">
      <c r="A39" s="36" t="s">
        <v>2077</v>
      </c>
      <c r="B39" t="s">
        <v>2173</v>
      </c>
      <c r="C39" t="s">
        <v>1467</v>
      </c>
      <c r="D39" s="54" t="s">
        <v>1816</v>
      </c>
      <c r="E39" t="s">
        <v>171</v>
      </c>
      <c r="F39" s="36" t="s">
        <v>227</v>
      </c>
      <c r="H39" s="36" t="s">
        <v>348</v>
      </c>
      <c r="I39" t="s">
        <v>835</v>
      </c>
      <c r="J39" t="s">
        <v>1310</v>
      </c>
      <c r="K39" s="54" t="s">
        <v>2371</v>
      </c>
      <c r="L39" t="s">
        <v>171</v>
      </c>
      <c r="M39" s="36" t="s">
        <v>227</v>
      </c>
    </row>
    <row r="40" spans="1:13" x14ac:dyDescent="0.55000000000000004">
      <c r="A40" s="36" t="s">
        <v>2078</v>
      </c>
      <c r="B40" t="s">
        <v>2174</v>
      </c>
      <c r="C40" t="s">
        <v>2263</v>
      </c>
      <c r="D40" s="54" t="s">
        <v>2315</v>
      </c>
      <c r="E40" t="s">
        <v>171</v>
      </c>
      <c r="F40" s="36" t="s">
        <v>227</v>
      </c>
      <c r="H40" s="36" t="s">
        <v>349</v>
      </c>
      <c r="I40" t="s">
        <v>836</v>
      </c>
      <c r="J40" t="s">
        <v>1313</v>
      </c>
      <c r="K40" s="54" t="s">
        <v>2408</v>
      </c>
      <c r="L40" t="s">
        <v>172</v>
      </c>
      <c r="M40" s="36" t="s">
        <v>227</v>
      </c>
    </row>
    <row r="41" spans="1:13" x14ac:dyDescent="0.55000000000000004">
      <c r="A41" s="36" t="s">
        <v>419</v>
      </c>
      <c r="B41" t="s">
        <v>2175</v>
      </c>
      <c r="C41" t="s">
        <v>1371</v>
      </c>
      <c r="D41" s="54" t="s">
        <v>1719</v>
      </c>
      <c r="E41" t="s">
        <v>170</v>
      </c>
      <c r="F41" s="36" t="s">
        <v>226</v>
      </c>
      <c r="H41" s="36" t="s">
        <v>350</v>
      </c>
      <c r="I41" t="s">
        <v>837</v>
      </c>
      <c r="J41" t="s">
        <v>1314</v>
      </c>
      <c r="K41" s="54" t="s">
        <v>2409</v>
      </c>
      <c r="L41" t="s">
        <v>171</v>
      </c>
      <c r="M41" s="36" t="s">
        <v>226</v>
      </c>
    </row>
    <row r="42" spans="1:13" x14ac:dyDescent="0.55000000000000004">
      <c r="A42" s="36" t="s">
        <v>2079</v>
      </c>
      <c r="B42" t="s">
        <v>2176</v>
      </c>
      <c r="C42" t="s">
        <v>1522</v>
      </c>
      <c r="D42" s="54" t="s">
        <v>1866</v>
      </c>
      <c r="E42" t="s">
        <v>171</v>
      </c>
      <c r="F42" s="36" t="s">
        <v>227</v>
      </c>
      <c r="H42" s="36" t="s">
        <v>351</v>
      </c>
      <c r="I42" t="s">
        <v>838</v>
      </c>
      <c r="J42" t="s">
        <v>1315</v>
      </c>
      <c r="K42" s="54" t="s">
        <v>2410</v>
      </c>
      <c r="L42" t="s">
        <v>172</v>
      </c>
      <c r="M42" s="36" t="s">
        <v>227</v>
      </c>
    </row>
    <row r="43" spans="1:13" x14ac:dyDescent="0.55000000000000004">
      <c r="A43" s="36" t="s">
        <v>2080</v>
      </c>
      <c r="B43" t="s">
        <v>2177</v>
      </c>
      <c r="C43" t="s">
        <v>2264</v>
      </c>
      <c r="D43" s="54" t="s">
        <v>2316</v>
      </c>
      <c r="E43" t="s">
        <v>171</v>
      </c>
      <c r="F43" s="36" t="s">
        <v>226</v>
      </c>
      <c r="H43" s="36" t="s">
        <v>352</v>
      </c>
      <c r="I43" t="s">
        <v>839</v>
      </c>
      <c r="J43" t="s">
        <v>1316</v>
      </c>
      <c r="K43" s="54" t="s">
        <v>1915</v>
      </c>
      <c r="L43" t="s">
        <v>185</v>
      </c>
      <c r="M43" s="36" t="s">
        <v>226</v>
      </c>
    </row>
    <row r="44" spans="1:13" x14ac:dyDescent="0.55000000000000004">
      <c r="A44" s="36" t="s">
        <v>2081</v>
      </c>
      <c r="B44" t="s">
        <v>2178</v>
      </c>
      <c r="C44" t="s">
        <v>2265</v>
      </c>
      <c r="D44" s="54" t="s">
        <v>2317</v>
      </c>
      <c r="E44" t="s">
        <v>171</v>
      </c>
      <c r="F44" s="36" t="s">
        <v>227</v>
      </c>
      <c r="H44" s="36" t="s">
        <v>353</v>
      </c>
      <c r="I44" t="s">
        <v>840</v>
      </c>
      <c r="J44" t="s">
        <v>1317</v>
      </c>
      <c r="K44" s="54" t="s">
        <v>2411</v>
      </c>
      <c r="L44" t="s">
        <v>172</v>
      </c>
      <c r="M44" s="36" t="s">
        <v>226</v>
      </c>
    </row>
    <row r="45" spans="1:13" x14ac:dyDescent="0.55000000000000004">
      <c r="A45" s="36" t="s">
        <v>2082</v>
      </c>
      <c r="B45" t="s">
        <v>2179</v>
      </c>
      <c r="C45" t="s">
        <v>2266</v>
      </c>
      <c r="D45" s="54" t="s">
        <v>2318</v>
      </c>
      <c r="E45" t="s">
        <v>171</v>
      </c>
      <c r="F45" s="36" t="s">
        <v>2031</v>
      </c>
      <c r="H45" s="36" t="s">
        <v>354</v>
      </c>
      <c r="I45" t="s">
        <v>841</v>
      </c>
      <c r="J45" t="s">
        <v>1318</v>
      </c>
      <c r="K45" s="54" t="s">
        <v>2412</v>
      </c>
      <c r="L45" t="s">
        <v>171</v>
      </c>
      <c r="M45" s="36" t="s">
        <v>2032</v>
      </c>
    </row>
    <row r="46" spans="1:13" x14ac:dyDescent="0.55000000000000004">
      <c r="A46" s="36" t="s">
        <v>2083</v>
      </c>
      <c r="B46" t="s">
        <v>2180</v>
      </c>
      <c r="C46" t="s">
        <v>2267</v>
      </c>
      <c r="D46" s="54" t="s">
        <v>2319</v>
      </c>
      <c r="E46" t="s">
        <v>171</v>
      </c>
      <c r="F46" s="36" t="s">
        <v>226</v>
      </c>
      <c r="H46" s="36" t="s">
        <v>355</v>
      </c>
      <c r="I46" t="s">
        <v>842</v>
      </c>
      <c r="J46" t="s">
        <v>1319</v>
      </c>
      <c r="K46" s="54" t="s">
        <v>2413</v>
      </c>
      <c r="L46" t="s">
        <v>170</v>
      </c>
      <c r="M46" s="36" t="s">
        <v>227</v>
      </c>
    </row>
    <row r="47" spans="1:13" x14ac:dyDescent="0.55000000000000004">
      <c r="A47" s="36" t="s">
        <v>2084</v>
      </c>
      <c r="B47" t="s">
        <v>2181</v>
      </c>
      <c r="C47" t="s">
        <v>2268</v>
      </c>
      <c r="D47" s="54" t="s">
        <v>2320</v>
      </c>
      <c r="E47" t="s">
        <v>171</v>
      </c>
      <c r="F47" s="36" t="s">
        <v>226</v>
      </c>
      <c r="H47" s="36" t="s">
        <v>356</v>
      </c>
      <c r="I47" t="s">
        <v>843</v>
      </c>
      <c r="J47" t="s">
        <v>1320</v>
      </c>
      <c r="K47" s="54" t="s">
        <v>2414</v>
      </c>
      <c r="L47" t="s">
        <v>185</v>
      </c>
      <c r="M47" s="36" t="s">
        <v>2026</v>
      </c>
    </row>
    <row r="48" spans="1:13" x14ac:dyDescent="0.55000000000000004">
      <c r="A48" s="36" t="s">
        <v>2085</v>
      </c>
      <c r="B48" t="s">
        <v>2182</v>
      </c>
      <c r="C48" t="s">
        <v>2269</v>
      </c>
      <c r="D48" s="54" t="s">
        <v>2321</v>
      </c>
      <c r="E48" t="s">
        <v>2021</v>
      </c>
      <c r="F48" s="36" t="s">
        <v>227</v>
      </c>
      <c r="H48" s="36" t="s">
        <v>357</v>
      </c>
      <c r="I48" t="s">
        <v>844</v>
      </c>
      <c r="J48" t="s">
        <v>1321</v>
      </c>
      <c r="K48" s="54" t="s">
        <v>2415</v>
      </c>
      <c r="L48" t="s">
        <v>170</v>
      </c>
      <c r="M48" s="36" t="s">
        <v>227</v>
      </c>
    </row>
    <row r="49" spans="1:13" x14ac:dyDescent="0.55000000000000004">
      <c r="A49" s="36" t="s">
        <v>2086</v>
      </c>
      <c r="B49" t="s">
        <v>2183</v>
      </c>
      <c r="C49" t="s">
        <v>2270</v>
      </c>
      <c r="D49" s="54" t="s">
        <v>2322</v>
      </c>
      <c r="E49" t="s">
        <v>171</v>
      </c>
      <c r="F49" s="36" t="s">
        <v>2041</v>
      </c>
      <c r="H49" s="36" t="s">
        <v>358</v>
      </c>
      <c r="I49" t="s">
        <v>845</v>
      </c>
      <c r="J49" t="s">
        <v>1322</v>
      </c>
      <c r="K49" s="54" t="s">
        <v>2416</v>
      </c>
      <c r="L49" t="s">
        <v>171</v>
      </c>
      <c r="M49" s="36" t="s">
        <v>227</v>
      </c>
    </row>
    <row r="50" spans="1:13" x14ac:dyDescent="0.55000000000000004">
      <c r="A50" s="36" t="s">
        <v>2087</v>
      </c>
      <c r="B50" t="s">
        <v>2184</v>
      </c>
      <c r="C50" t="s">
        <v>2271</v>
      </c>
      <c r="D50" s="54" t="s">
        <v>2323</v>
      </c>
      <c r="E50" t="s">
        <v>171</v>
      </c>
      <c r="F50" s="36" t="s">
        <v>227</v>
      </c>
      <c r="H50" s="36" t="s">
        <v>359</v>
      </c>
      <c r="I50" t="s">
        <v>846</v>
      </c>
      <c r="J50" t="s">
        <v>1323</v>
      </c>
      <c r="K50" s="54" t="s">
        <v>2417</v>
      </c>
      <c r="L50" t="s">
        <v>171</v>
      </c>
      <c r="M50" s="36" t="s">
        <v>227</v>
      </c>
    </row>
    <row r="51" spans="1:13" x14ac:dyDescent="0.55000000000000004">
      <c r="A51" s="36" t="s">
        <v>2088</v>
      </c>
      <c r="B51" t="s">
        <v>2185</v>
      </c>
      <c r="C51" t="s">
        <v>2272</v>
      </c>
      <c r="D51" s="54" t="s">
        <v>2324</v>
      </c>
      <c r="E51" t="s">
        <v>171</v>
      </c>
      <c r="F51" s="36" t="s">
        <v>227</v>
      </c>
      <c r="H51" s="36" t="s">
        <v>360</v>
      </c>
      <c r="I51" t="s">
        <v>847</v>
      </c>
      <c r="J51" t="s">
        <v>1324</v>
      </c>
      <c r="K51" s="54" t="s">
        <v>2356</v>
      </c>
      <c r="L51" t="s">
        <v>171</v>
      </c>
      <c r="M51" s="36" t="s">
        <v>226</v>
      </c>
    </row>
    <row r="52" spans="1:13" x14ac:dyDescent="0.55000000000000004">
      <c r="A52" s="36" t="s">
        <v>2089</v>
      </c>
      <c r="B52" t="s">
        <v>2186</v>
      </c>
      <c r="C52" t="s">
        <v>2273</v>
      </c>
      <c r="D52" s="54" t="s">
        <v>2325</v>
      </c>
      <c r="E52" t="s">
        <v>171</v>
      </c>
      <c r="F52" s="36" t="s">
        <v>227</v>
      </c>
      <c r="H52" s="36" t="s">
        <v>361</v>
      </c>
      <c r="I52" t="s">
        <v>848</v>
      </c>
      <c r="J52" t="s">
        <v>1325</v>
      </c>
      <c r="K52" s="54" t="s">
        <v>2418</v>
      </c>
      <c r="L52" t="s">
        <v>171</v>
      </c>
      <c r="M52" s="36" t="s">
        <v>226</v>
      </c>
    </row>
    <row r="53" spans="1:13" x14ac:dyDescent="0.55000000000000004">
      <c r="A53" s="36" t="s">
        <v>2090</v>
      </c>
      <c r="B53" t="s">
        <v>2187</v>
      </c>
      <c r="C53" t="s">
        <v>1677</v>
      </c>
      <c r="D53" s="54" t="s">
        <v>2020</v>
      </c>
      <c r="E53" t="s">
        <v>171</v>
      </c>
      <c r="F53" s="36" t="s">
        <v>227</v>
      </c>
      <c r="H53" s="36" t="s">
        <v>362</v>
      </c>
      <c r="I53" t="s">
        <v>849</v>
      </c>
      <c r="J53" t="s">
        <v>1326</v>
      </c>
      <c r="K53" s="54" t="s">
        <v>2419</v>
      </c>
      <c r="L53" t="s">
        <v>171</v>
      </c>
      <c r="M53" s="36" t="s">
        <v>2034</v>
      </c>
    </row>
    <row r="54" spans="1:13" x14ac:dyDescent="0.55000000000000004">
      <c r="A54" s="36" t="s">
        <v>2091</v>
      </c>
      <c r="B54" t="s">
        <v>2188</v>
      </c>
      <c r="C54" t="s">
        <v>1654</v>
      </c>
      <c r="D54" s="54" t="s">
        <v>1999</v>
      </c>
      <c r="E54" t="s">
        <v>171</v>
      </c>
      <c r="F54" s="36" t="s">
        <v>227</v>
      </c>
      <c r="H54" s="36" t="s">
        <v>363</v>
      </c>
      <c r="I54" t="s">
        <v>850</v>
      </c>
      <c r="J54" t="s">
        <v>1327</v>
      </c>
      <c r="K54" s="54" t="s">
        <v>1678</v>
      </c>
      <c r="L54" t="s">
        <v>171</v>
      </c>
      <c r="M54" s="36" t="s">
        <v>226</v>
      </c>
    </row>
    <row r="55" spans="1:13" x14ac:dyDescent="0.55000000000000004">
      <c r="A55" s="36" t="s">
        <v>460</v>
      </c>
      <c r="B55" t="s">
        <v>2189</v>
      </c>
      <c r="C55" t="s">
        <v>1400</v>
      </c>
      <c r="D55" s="54" t="s">
        <v>1748</v>
      </c>
      <c r="E55" t="s">
        <v>172</v>
      </c>
      <c r="F55" s="36" t="s">
        <v>226</v>
      </c>
      <c r="H55" s="36" t="s">
        <v>364</v>
      </c>
      <c r="I55" t="s">
        <v>851</v>
      </c>
      <c r="J55" t="s">
        <v>1328</v>
      </c>
      <c r="K55" s="54" t="s">
        <v>1679</v>
      </c>
      <c r="L55" t="s">
        <v>171</v>
      </c>
      <c r="M55" s="36" t="s">
        <v>227</v>
      </c>
    </row>
    <row r="56" spans="1:13" x14ac:dyDescent="0.55000000000000004">
      <c r="A56" s="36" t="s">
        <v>2092</v>
      </c>
      <c r="B56" t="s">
        <v>2190</v>
      </c>
      <c r="C56" t="s">
        <v>2274</v>
      </c>
      <c r="D56" s="54" t="s">
        <v>2326</v>
      </c>
      <c r="E56" t="s">
        <v>171</v>
      </c>
      <c r="F56" s="36" t="s">
        <v>227</v>
      </c>
      <c r="H56" s="36" t="s">
        <v>365</v>
      </c>
      <c r="I56" t="s">
        <v>852</v>
      </c>
      <c r="J56" t="s">
        <v>1329</v>
      </c>
      <c r="K56" s="54" t="s">
        <v>1680</v>
      </c>
      <c r="L56" t="s">
        <v>171</v>
      </c>
      <c r="M56" s="36" t="s">
        <v>227</v>
      </c>
    </row>
    <row r="57" spans="1:13" x14ac:dyDescent="0.55000000000000004">
      <c r="A57" s="36" t="s">
        <v>2093</v>
      </c>
      <c r="B57" t="s">
        <v>2191</v>
      </c>
      <c r="C57" t="s">
        <v>2275</v>
      </c>
      <c r="D57" s="54" t="s">
        <v>2327</v>
      </c>
      <c r="E57" t="s">
        <v>171</v>
      </c>
      <c r="F57" s="36" t="s">
        <v>227</v>
      </c>
      <c r="H57" s="36" t="s">
        <v>366</v>
      </c>
      <c r="I57" t="s">
        <v>853</v>
      </c>
      <c r="J57" t="s">
        <v>1330</v>
      </c>
      <c r="K57" s="54" t="s">
        <v>2420</v>
      </c>
      <c r="L57" t="s">
        <v>171</v>
      </c>
      <c r="M57" s="36" t="s">
        <v>2035</v>
      </c>
    </row>
    <row r="58" spans="1:13" x14ac:dyDescent="0.55000000000000004">
      <c r="A58" s="36" t="s">
        <v>2094</v>
      </c>
      <c r="B58" t="s">
        <v>2192</v>
      </c>
      <c r="C58" t="s">
        <v>2276</v>
      </c>
      <c r="D58" s="54" t="s">
        <v>2328</v>
      </c>
      <c r="E58" t="s">
        <v>171</v>
      </c>
      <c r="F58" s="36" t="s">
        <v>227</v>
      </c>
      <c r="H58" s="36" t="s">
        <v>367</v>
      </c>
      <c r="I58" t="s">
        <v>854</v>
      </c>
      <c r="J58" t="s">
        <v>1310</v>
      </c>
      <c r="K58" s="54" t="s">
        <v>2371</v>
      </c>
      <c r="L58" t="s">
        <v>171</v>
      </c>
      <c r="M58" s="36" t="s">
        <v>2036</v>
      </c>
    </row>
    <row r="59" spans="1:13" x14ac:dyDescent="0.55000000000000004">
      <c r="A59" s="36" t="s">
        <v>2095</v>
      </c>
      <c r="B59" t="s">
        <v>2193</v>
      </c>
      <c r="C59" t="s">
        <v>2277</v>
      </c>
      <c r="D59" s="54" t="s">
        <v>2329</v>
      </c>
      <c r="E59" t="s">
        <v>171</v>
      </c>
      <c r="F59" s="36" t="s">
        <v>227</v>
      </c>
      <c r="H59" s="36" t="s">
        <v>368</v>
      </c>
      <c r="I59" t="s">
        <v>855</v>
      </c>
      <c r="J59" t="s">
        <v>1330</v>
      </c>
      <c r="K59" s="54" t="s">
        <v>2420</v>
      </c>
      <c r="L59" t="s">
        <v>171</v>
      </c>
      <c r="M59" s="36" t="s">
        <v>227</v>
      </c>
    </row>
    <row r="60" spans="1:13" x14ac:dyDescent="0.55000000000000004">
      <c r="A60" s="36" t="s">
        <v>2096</v>
      </c>
      <c r="B60" t="s">
        <v>2194</v>
      </c>
      <c r="C60" t="s">
        <v>2277</v>
      </c>
      <c r="D60" s="54" t="s">
        <v>2329</v>
      </c>
      <c r="E60" t="s">
        <v>171</v>
      </c>
      <c r="F60" s="36" t="s">
        <v>227</v>
      </c>
      <c r="H60" s="36" t="s">
        <v>369</v>
      </c>
      <c r="I60" t="s">
        <v>856</v>
      </c>
      <c r="J60" t="s">
        <v>1331</v>
      </c>
      <c r="K60" s="54" t="s">
        <v>1681</v>
      </c>
      <c r="L60" t="s">
        <v>172</v>
      </c>
      <c r="M60" s="36" t="s">
        <v>227</v>
      </c>
    </row>
    <row r="61" spans="1:13" x14ac:dyDescent="0.55000000000000004">
      <c r="A61" s="36" t="s">
        <v>2097</v>
      </c>
      <c r="B61" t="s">
        <v>2195</v>
      </c>
      <c r="C61" t="s">
        <v>2278</v>
      </c>
      <c r="D61" s="54" t="s">
        <v>2330</v>
      </c>
      <c r="E61" t="s">
        <v>171</v>
      </c>
      <c r="F61" s="36" t="s">
        <v>227</v>
      </c>
      <c r="H61" s="36" t="s">
        <v>370</v>
      </c>
      <c r="I61" t="s">
        <v>857</v>
      </c>
      <c r="J61" t="s">
        <v>1332</v>
      </c>
      <c r="K61" s="54" t="s">
        <v>1682</v>
      </c>
      <c r="L61" t="s">
        <v>171</v>
      </c>
      <c r="M61" s="36" t="s">
        <v>227</v>
      </c>
    </row>
    <row r="62" spans="1:13" x14ac:dyDescent="0.55000000000000004">
      <c r="A62" s="36" t="s">
        <v>2098</v>
      </c>
      <c r="B62" t="s">
        <v>2196</v>
      </c>
      <c r="C62" t="s">
        <v>2279</v>
      </c>
      <c r="D62" s="54" t="s">
        <v>2331</v>
      </c>
      <c r="E62" t="s">
        <v>172</v>
      </c>
      <c r="F62" s="36" t="s">
        <v>2031</v>
      </c>
      <c r="H62" s="36" t="s">
        <v>371</v>
      </c>
      <c r="I62" t="s">
        <v>858</v>
      </c>
      <c r="J62" t="s">
        <v>1333</v>
      </c>
      <c r="K62" s="54" t="s">
        <v>1683</v>
      </c>
      <c r="L62" t="s">
        <v>170</v>
      </c>
      <c r="M62" s="36" t="s">
        <v>227</v>
      </c>
    </row>
    <row r="63" spans="1:13" x14ac:dyDescent="0.55000000000000004">
      <c r="A63" s="36" t="s">
        <v>2099</v>
      </c>
      <c r="B63" t="s">
        <v>2197</v>
      </c>
      <c r="C63" t="s">
        <v>2280</v>
      </c>
      <c r="D63" s="54" t="s">
        <v>2332</v>
      </c>
      <c r="E63" t="s">
        <v>171</v>
      </c>
      <c r="F63" s="36" t="s">
        <v>227</v>
      </c>
      <c r="H63" s="36" t="s">
        <v>372</v>
      </c>
      <c r="I63" t="s">
        <v>859</v>
      </c>
      <c r="J63" t="s">
        <v>1334</v>
      </c>
      <c r="K63" s="54" t="s">
        <v>1684</v>
      </c>
      <c r="L63" t="s">
        <v>171</v>
      </c>
      <c r="M63" s="36" t="s">
        <v>226</v>
      </c>
    </row>
    <row r="64" spans="1:13" x14ac:dyDescent="0.55000000000000004">
      <c r="A64" s="36" t="s">
        <v>2100</v>
      </c>
      <c r="B64" t="s">
        <v>2198</v>
      </c>
      <c r="C64" t="s">
        <v>1451</v>
      </c>
      <c r="D64" s="54" t="s">
        <v>2333</v>
      </c>
      <c r="E64" t="s">
        <v>185</v>
      </c>
      <c r="F64" s="36" t="s">
        <v>2361</v>
      </c>
      <c r="H64" s="36" t="s">
        <v>373</v>
      </c>
      <c r="I64" t="s">
        <v>860</v>
      </c>
      <c r="J64" t="s">
        <v>1291</v>
      </c>
      <c r="K64" s="54" t="s">
        <v>2390</v>
      </c>
      <c r="L64" t="s">
        <v>185</v>
      </c>
      <c r="M64" s="36" t="s">
        <v>2037</v>
      </c>
    </row>
    <row r="65" spans="1:13" x14ac:dyDescent="0.55000000000000004">
      <c r="A65" s="36" t="s">
        <v>524</v>
      </c>
      <c r="B65" t="s">
        <v>2199</v>
      </c>
      <c r="C65" t="s">
        <v>164</v>
      </c>
      <c r="D65" s="54" t="s">
        <v>1803</v>
      </c>
      <c r="E65" t="s">
        <v>170</v>
      </c>
      <c r="F65" s="36" t="s">
        <v>227</v>
      </c>
      <c r="H65" s="36" t="s">
        <v>374</v>
      </c>
      <c r="I65" t="s">
        <v>861</v>
      </c>
      <c r="J65" t="s">
        <v>1312</v>
      </c>
      <c r="K65" s="54" t="s">
        <v>2407</v>
      </c>
      <c r="L65" t="s">
        <v>172</v>
      </c>
      <c r="M65" s="36" t="s">
        <v>227</v>
      </c>
    </row>
    <row r="66" spans="1:13" x14ac:dyDescent="0.55000000000000004">
      <c r="A66" s="36" t="s">
        <v>537</v>
      </c>
      <c r="B66" t="s">
        <v>1023</v>
      </c>
      <c r="C66" t="s">
        <v>1466</v>
      </c>
      <c r="D66" s="54" t="s">
        <v>1815</v>
      </c>
      <c r="E66" t="s">
        <v>171</v>
      </c>
      <c r="F66" s="36" t="s">
        <v>226</v>
      </c>
      <c r="H66" s="36" t="s">
        <v>375</v>
      </c>
      <c r="I66" t="s">
        <v>862</v>
      </c>
      <c r="J66" t="s">
        <v>1335</v>
      </c>
      <c r="K66" s="54" t="s">
        <v>1685</v>
      </c>
      <c r="L66" t="s">
        <v>171</v>
      </c>
      <c r="M66" s="36" t="s">
        <v>227</v>
      </c>
    </row>
    <row r="67" spans="1:13" x14ac:dyDescent="0.55000000000000004">
      <c r="A67" s="36" t="s">
        <v>2101</v>
      </c>
      <c r="B67" t="s">
        <v>2200</v>
      </c>
      <c r="C67" t="s">
        <v>2281</v>
      </c>
      <c r="D67" s="54" t="s">
        <v>2334</v>
      </c>
      <c r="E67" t="s">
        <v>171</v>
      </c>
      <c r="F67" s="36" t="s">
        <v>227</v>
      </c>
      <c r="H67" s="36" t="s">
        <v>376</v>
      </c>
      <c r="I67" t="s">
        <v>863</v>
      </c>
      <c r="J67" t="s">
        <v>1336</v>
      </c>
      <c r="K67" s="54" t="s">
        <v>1686</v>
      </c>
      <c r="L67" t="s">
        <v>185</v>
      </c>
      <c r="M67" s="36" t="s">
        <v>2032</v>
      </c>
    </row>
    <row r="68" spans="1:13" x14ac:dyDescent="0.55000000000000004">
      <c r="A68" s="36" t="s">
        <v>2102</v>
      </c>
      <c r="B68" t="s">
        <v>2201</v>
      </c>
      <c r="C68" t="s">
        <v>2282</v>
      </c>
      <c r="D68" s="54" t="s">
        <v>2335</v>
      </c>
      <c r="E68" t="s">
        <v>171</v>
      </c>
      <c r="F68" s="36" t="s">
        <v>226</v>
      </c>
      <c r="H68" s="36" t="s">
        <v>377</v>
      </c>
      <c r="I68" t="s">
        <v>864</v>
      </c>
      <c r="J68" t="s">
        <v>1316</v>
      </c>
      <c r="K68" s="54" t="s">
        <v>1915</v>
      </c>
      <c r="L68" t="s">
        <v>185</v>
      </c>
      <c r="M68" s="36" t="s">
        <v>227</v>
      </c>
    </row>
    <row r="69" spans="1:13" x14ac:dyDescent="0.55000000000000004">
      <c r="A69" s="36" t="s">
        <v>2103</v>
      </c>
      <c r="B69" t="s">
        <v>2202</v>
      </c>
      <c r="C69" t="s">
        <v>2281</v>
      </c>
      <c r="D69" s="54" t="s">
        <v>2334</v>
      </c>
      <c r="E69" t="s">
        <v>171</v>
      </c>
      <c r="F69" s="36" t="s">
        <v>227</v>
      </c>
      <c r="H69" s="36" t="s">
        <v>378</v>
      </c>
      <c r="I69" t="s">
        <v>865</v>
      </c>
      <c r="J69" t="s">
        <v>1337</v>
      </c>
      <c r="K69" s="54" t="s">
        <v>1687</v>
      </c>
      <c r="L69" t="s">
        <v>171</v>
      </c>
      <c r="M69" s="36" t="s">
        <v>226</v>
      </c>
    </row>
    <row r="70" spans="1:13" x14ac:dyDescent="0.55000000000000004">
      <c r="A70" s="36" t="s">
        <v>2104</v>
      </c>
      <c r="B70" t="s">
        <v>2203</v>
      </c>
      <c r="C70" t="s">
        <v>2251</v>
      </c>
      <c r="D70" s="54" t="s">
        <v>2336</v>
      </c>
      <c r="E70" t="s">
        <v>171</v>
      </c>
      <c r="F70" s="36" t="s">
        <v>227</v>
      </c>
      <c r="H70" s="36" t="s">
        <v>379</v>
      </c>
      <c r="I70" t="s">
        <v>866</v>
      </c>
      <c r="J70" t="s">
        <v>1338</v>
      </c>
      <c r="K70" s="54" t="s">
        <v>1688</v>
      </c>
      <c r="L70" t="s">
        <v>171</v>
      </c>
      <c r="M70" s="36" t="s">
        <v>227</v>
      </c>
    </row>
    <row r="71" spans="1:13" x14ac:dyDescent="0.55000000000000004">
      <c r="A71" s="36" t="s">
        <v>2105</v>
      </c>
      <c r="B71" t="s">
        <v>2204</v>
      </c>
      <c r="C71" t="s">
        <v>1569</v>
      </c>
      <c r="D71" s="54" t="s">
        <v>1911</v>
      </c>
      <c r="E71" t="s">
        <v>171</v>
      </c>
      <c r="F71" s="36" t="s">
        <v>227</v>
      </c>
      <c r="H71" s="36" t="s">
        <v>380</v>
      </c>
      <c r="I71" t="s">
        <v>867</v>
      </c>
      <c r="J71" t="s">
        <v>1332</v>
      </c>
      <c r="K71" s="54" t="s">
        <v>1682</v>
      </c>
      <c r="L71" t="s">
        <v>171</v>
      </c>
      <c r="M71" s="36" t="s">
        <v>227</v>
      </c>
    </row>
    <row r="72" spans="1:13" x14ac:dyDescent="0.55000000000000004">
      <c r="A72" s="36" t="s">
        <v>2106</v>
      </c>
      <c r="B72" t="s">
        <v>2205</v>
      </c>
      <c r="C72" t="s">
        <v>2283</v>
      </c>
      <c r="D72" s="54" t="s">
        <v>2337</v>
      </c>
      <c r="E72" t="s">
        <v>171</v>
      </c>
      <c r="F72" s="36" t="s">
        <v>227</v>
      </c>
      <c r="H72" s="36" t="s">
        <v>381</v>
      </c>
      <c r="I72" t="s">
        <v>868</v>
      </c>
      <c r="J72" t="s">
        <v>1339</v>
      </c>
      <c r="K72" s="54" t="s">
        <v>1689</v>
      </c>
      <c r="L72" t="s">
        <v>170</v>
      </c>
      <c r="M72" s="36" t="s">
        <v>227</v>
      </c>
    </row>
    <row r="73" spans="1:13" x14ac:dyDescent="0.55000000000000004">
      <c r="A73" s="36" t="s">
        <v>2107</v>
      </c>
      <c r="B73" t="s">
        <v>2206</v>
      </c>
      <c r="C73" t="s">
        <v>2284</v>
      </c>
      <c r="D73" s="54" t="s">
        <v>2338</v>
      </c>
      <c r="E73" t="s">
        <v>171</v>
      </c>
      <c r="F73" s="36" t="s">
        <v>227</v>
      </c>
      <c r="H73" s="36" t="s">
        <v>2421</v>
      </c>
      <c r="I73" t="s">
        <v>2422</v>
      </c>
      <c r="J73" t="s">
        <v>2423</v>
      </c>
      <c r="K73" s="54" t="s">
        <v>2424</v>
      </c>
      <c r="L73" t="s">
        <v>171</v>
      </c>
      <c r="M73" s="36" t="s">
        <v>227</v>
      </c>
    </row>
    <row r="74" spans="1:13" x14ac:dyDescent="0.55000000000000004">
      <c r="A74" s="36" t="s">
        <v>2108</v>
      </c>
      <c r="B74" t="s">
        <v>2207</v>
      </c>
      <c r="C74" t="s">
        <v>2285</v>
      </c>
      <c r="D74" s="54" t="s">
        <v>2339</v>
      </c>
      <c r="E74" t="s">
        <v>171</v>
      </c>
      <c r="F74" s="36" t="s">
        <v>227</v>
      </c>
      <c r="H74" s="36" t="s">
        <v>382</v>
      </c>
      <c r="I74" t="s">
        <v>869</v>
      </c>
      <c r="J74" t="s">
        <v>1340</v>
      </c>
      <c r="K74" s="54" t="s">
        <v>1690</v>
      </c>
      <c r="L74" t="s">
        <v>169</v>
      </c>
      <c r="M74" s="36" t="s">
        <v>2027</v>
      </c>
    </row>
    <row r="75" spans="1:13" x14ac:dyDescent="0.55000000000000004">
      <c r="A75" s="36" t="s">
        <v>2109</v>
      </c>
      <c r="B75" t="s">
        <v>2208</v>
      </c>
      <c r="C75" t="s">
        <v>1349</v>
      </c>
      <c r="D75" s="54" t="s">
        <v>2340</v>
      </c>
      <c r="E75" t="s">
        <v>171</v>
      </c>
      <c r="F75" s="36" t="s">
        <v>227</v>
      </c>
      <c r="H75" s="36" t="s">
        <v>383</v>
      </c>
      <c r="I75" t="s">
        <v>870</v>
      </c>
      <c r="J75" t="s">
        <v>1341</v>
      </c>
      <c r="K75" s="54" t="s">
        <v>1690</v>
      </c>
      <c r="L75" t="s">
        <v>185</v>
      </c>
      <c r="M75" s="36" t="s">
        <v>2038</v>
      </c>
    </row>
    <row r="76" spans="1:13" x14ac:dyDescent="0.55000000000000004">
      <c r="A76" s="36" t="s">
        <v>548</v>
      </c>
      <c r="B76" t="s">
        <v>1034</v>
      </c>
      <c r="C76" t="s">
        <v>1476</v>
      </c>
      <c r="D76" s="54" t="s">
        <v>1824</v>
      </c>
      <c r="E76" t="s">
        <v>171</v>
      </c>
      <c r="F76" s="36" t="s">
        <v>226</v>
      </c>
      <c r="H76" s="36" t="s">
        <v>384</v>
      </c>
      <c r="I76" t="s">
        <v>871</v>
      </c>
      <c r="J76" t="s">
        <v>1342</v>
      </c>
      <c r="K76" s="54" t="s">
        <v>1691</v>
      </c>
      <c r="L76" t="s">
        <v>170</v>
      </c>
      <c r="M76" s="36" t="s">
        <v>2029</v>
      </c>
    </row>
    <row r="77" spans="1:13" x14ac:dyDescent="0.55000000000000004">
      <c r="A77" s="36" t="s">
        <v>2110</v>
      </c>
      <c r="B77" t="s">
        <v>2209</v>
      </c>
      <c r="C77" t="s">
        <v>2286</v>
      </c>
      <c r="D77" s="54" t="s">
        <v>2341</v>
      </c>
      <c r="E77" t="s">
        <v>171</v>
      </c>
      <c r="F77" s="36" t="s">
        <v>2027</v>
      </c>
      <c r="H77" s="36" t="s">
        <v>385</v>
      </c>
      <c r="I77" t="s">
        <v>872</v>
      </c>
      <c r="J77" t="s">
        <v>1343</v>
      </c>
      <c r="K77" s="54" t="s">
        <v>1692</v>
      </c>
      <c r="L77" t="s">
        <v>170</v>
      </c>
      <c r="M77" s="36" t="s">
        <v>227</v>
      </c>
    </row>
    <row r="78" spans="1:13" x14ac:dyDescent="0.55000000000000004">
      <c r="A78" s="36" t="s">
        <v>2111</v>
      </c>
      <c r="B78" t="s">
        <v>2210</v>
      </c>
      <c r="C78" t="s">
        <v>2266</v>
      </c>
      <c r="D78" s="54" t="s">
        <v>2318</v>
      </c>
      <c r="E78" t="s">
        <v>171</v>
      </c>
      <c r="F78" s="36" t="s">
        <v>2031</v>
      </c>
      <c r="H78" s="36" t="s">
        <v>386</v>
      </c>
      <c r="I78" t="s">
        <v>873</v>
      </c>
      <c r="J78" t="s">
        <v>1340</v>
      </c>
      <c r="K78" s="54" t="s">
        <v>1690</v>
      </c>
      <c r="L78" t="s">
        <v>169</v>
      </c>
      <c r="M78" s="36" t="s">
        <v>227</v>
      </c>
    </row>
    <row r="79" spans="1:13" x14ac:dyDescent="0.55000000000000004">
      <c r="A79" s="36" t="s">
        <v>2112</v>
      </c>
      <c r="B79" t="s">
        <v>2211</v>
      </c>
      <c r="C79" t="s">
        <v>2287</v>
      </c>
      <c r="D79" s="54" t="s">
        <v>2378</v>
      </c>
      <c r="E79" t="s">
        <v>171</v>
      </c>
      <c r="F79" s="36" t="s">
        <v>227</v>
      </c>
      <c r="H79" s="36" t="s">
        <v>387</v>
      </c>
      <c r="I79" t="s">
        <v>874</v>
      </c>
      <c r="J79" t="s">
        <v>1340</v>
      </c>
      <c r="K79" s="54" t="s">
        <v>1690</v>
      </c>
      <c r="L79" t="s">
        <v>169</v>
      </c>
      <c r="M79" s="36" t="s">
        <v>227</v>
      </c>
    </row>
    <row r="80" spans="1:13" x14ac:dyDescent="0.55000000000000004">
      <c r="A80" s="36" t="s">
        <v>2113</v>
      </c>
      <c r="B80" t="s">
        <v>2212</v>
      </c>
      <c r="C80" t="s">
        <v>1467</v>
      </c>
      <c r="D80" s="54" t="s">
        <v>1816</v>
      </c>
      <c r="E80" t="s">
        <v>171</v>
      </c>
      <c r="F80" s="36" t="s">
        <v>227</v>
      </c>
    </row>
    <row r="81" spans="1:13" x14ac:dyDescent="0.55000000000000004">
      <c r="A81" s="36" t="s">
        <v>2114</v>
      </c>
      <c r="B81" t="s">
        <v>2213</v>
      </c>
      <c r="C81" t="s">
        <v>1603</v>
      </c>
      <c r="D81" s="54" t="s">
        <v>1945</v>
      </c>
      <c r="E81" t="s">
        <v>171</v>
      </c>
      <c r="F81" s="36" t="s">
        <v>227</v>
      </c>
      <c r="H81" s="36" t="s">
        <v>388</v>
      </c>
      <c r="I81" t="s">
        <v>875</v>
      </c>
      <c r="J81" t="s">
        <v>1344</v>
      </c>
      <c r="K81" s="54" t="s">
        <v>1693</v>
      </c>
      <c r="L81" t="s">
        <v>185</v>
      </c>
      <c r="M81" s="36" t="s">
        <v>226</v>
      </c>
    </row>
    <row r="82" spans="1:13" x14ac:dyDescent="0.55000000000000004">
      <c r="A82" s="36" t="s">
        <v>2115</v>
      </c>
      <c r="B82" t="s">
        <v>2214</v>
      </c>
      <c r="C82" t="s">
        <v>2288</v>
      </c>
      <c r="D82" s="54" t="s">
        <v>2342</v>
      </c>
      <c r="E82" t="s">
        <v>171</v>
      </c>
      <c r="F82" s="36" t="s">
        <v>227</v>
      </c>
      <c r="H82" s="36" t="s">
        <v>389</v>
      </c>
      <c r="I82" t="s">
        <v>876</v>
      </c>
      <c r="J82" t="s">
        <v>1345</v>
      </c>
      <c r="K82" s="54" t="s">
        <v>1694</v>
      </c>
      <c r="L82" t="s">
        <v>2021</v>
      </c>
      <c r="M82" s="36" t="s">
        <v>227</v>
      </c>
    </row>
    <row r="83" spans="1:13" x14ac:dyDescent="0.55000000000000004">
      <c r="A83" s="36" t="s">
        <v>2116</v>
      </c>
      <c r="B83" t="s">
        <v>2215</v>
      </c>
      <c r="C83" t="s">
        <v>2271</v>
      </c>
      <c r="D83" s="54" t="s">
        <v>2343</v>
      </c>
      <c r="E83" t="s">
        <v>171</v>
      </c>
      <c r="F83" s="36" t="s">
        <v>227</v>
      </c>
      <c r="H83" s="36" t="s">
        <v>390</v>
      </c>
      <c r="I83" t="s">
        <v>877</v>
      </c>
      <c r="J83" t="s">
        <v>1346</v>
      </c>
      <c r="K83" s="54" t="s">
        <v>1695</v>
      </c>
      <c r="L83" t="s">
        <v>171</v>
      </c>
      <c r="M83" s="36" t="s">
        <v>226</v>
      </c>
    </row>
    <row r="84" spans="1:13" x14ac:dyDescent="0.55000000000000004">
      <c r="A84" s="36" t="s">
        <v>2117</v>
      </c>
      <c r="B84" t="s">
        <v>2216</v>
      </c>
      <c r="C84" t="s">
        <v>1650</v>
      </c>
      <c r="D84" s="54" t="s">
        <v>1995</v>
      </c>
      <c r="E84" t="s">
        <v>171</v>
      </c>
      <c r="F84" s="36" t="s">
        <v>2032</v>
      </c>
      <c r="H84" s="36" t="s">
        <v>391</v>
      </c>
      <c r="I84" t="s">
        <v>878</v>
      </c>
      <c r="J84" t="s">
        <v>1347</v>
      </c>
      <c r="K84" s="54" t="s">
        <v>1696</v>
      </c>
      <c r="L84" t="s">
        <v>171</v>
      </c>
      <c r="M84" s="36" t="s">
        <v>2039</v>
      </c>
    </row>
    <row r="85" spans="1:13" x14ac:dyDescent="0.55000000000000004">
      <c r="A85" s="36" t="s">
        <v>2118</v>
      </c>
      <c r="B85" t="s">
        <v>2217</v>
      </c>
      <c r="C85" t="s">
        <v>2289</v>
      </c>
      <c r="D85" s="54" t="s">
        <v>2344</v>
      </c>
      <c r="E85" t="s">
        <v>171</v>
      </c>
      <c r="F85" s="36" t="s">
        <v>227</v>
      </c>
      <c r="H85" s="36" t="s">
        <v>392</v>
      </c>
      <c r="I85" t="s">
        <v>879</v>
      </c>
      <c r="J85" t="s">
        <v>1348</v>
      </c>
      <c r="K85" s="54" t="s">
        <v>1697</v>
      </c>
      <c r="L85" t="s">
        <v>2021</v>
      </c>
      <c r="M85" s="36" t="s">
        <v>226</v>
      </c>
    </row>
    <row r="86" spans="1:13" x14ac:dyDescent="0.55000000000000004">
      <c r="A86" s="36" t="s">
        <v>2119</v>
      </c>
      <c r="B86" t="s">
        <v>2218</v>
      </c>
      <c r="C86" t="s">
        <v>2290</v>
      </c>
      <c r="D86" s="54" t="s">
        <v>1718</v>
      </c>
      <c r="E86" t="s">
        <v>172</v>
      </c>
      <c r="F86" s="36" t="s">
        <v>227</v>
      </c>
      <c r="H86" s="36" t="s">
        <v>393</v>
      </c>
      <c r="I86" t="s">
        <v>880</v>
      </c>
      <c r="J86" t="s">
        <v>1349</v>
      </c>
      <c r="K86" s="54" t="s">
        <v>1698</v>
      </c>
      <c r="L86" t="s">
        <v>171</v>
      </c>
      <c r="M86" s="36">
        <v>20</v>
      </c>
    </row>
    <row r="87" spans="1:13" x14ac:dyDescent="0.55000000000000004">
      <c r="A87" s="36" t="s">
        <v>2120</v>
      </c>
      <c r="B87" t="s">
        <v>2219</v>
      </c>
      <c r="C87" t="s">
        <v>2291</v>
      </c>
      <c r="D87" s="54" t="s">
        <v>2345</v>
      </c>
      <c r="E87" t="s">
        <v>171</v>
      </c>
      <c r="F87" s="36" t="s">
        <v>227</v>
      </c>
      <c r="H87" s="36" t="s">
        <v>394</v>
      </c>
      <c r="I87" t="s">
        <v>881</v>
      </c>
      <c r="J87" t="s">
        <v>1350</v>
      </c>
      <c r="K87" s="54" t="s">
        <v>1699</v>
      </c>
      <c r="L87" t="s">
        <v>172</v>
      </c>
      <c r="M87" s="36" t="s">
        <v>227</v>
      </c>
    </row>
    <row r="88" spans="1:13" x14ac:dyDescent="0.55000000000000004">
      <c r="A88" s="36" t="s">
        <v>2121</v>
      </c>
      <c r="B88" t="s">
        <v>2220</v>
      </c>
      <c r="C88" t="s">
        <v>2292</v>
      </c>
      <c r="D88" s="54" t="s">
        <v>2346</v>
      </c>
      <c r="E88" t="s">
        <v>171</v>
      </c>
      <c r="F88" s="36" t="s">
        <v>227</v>
      </c>
      <c r="H88" s="36" t="s">
        <v>395</v>
      </c>
      <c r="I88" t="s">
        <v>882</v>
      </c>
      <c r="J88" t="s">
        <v>1351</v>
      </c>
      <c r="K88" s="54" t="s">
        <v>1700</v>
      </c>
      <c r="L88" t="s">
        <v>171</v>
      </c>
      <c r="M88" s="36" t="s">
        <v>2032</v>
      </c>
    </row>
    <row r="89" spans="1:13" x14ac:dyDescent="0.55000000000000004">
      <c r="A89" s="36" t="s">
        <v>2122</v>
      </c>
      <c r="B89" t="s">
        <v>2221</v>
      </c>
      <c r="C89" t="s">
        <v>2293</v>
      </c>
      <c r="D89" s="54" t="s">
        <v>2347</v>
      </c>
      <c r="E89" t="s">
        <v>171</v>
      </c>
      <c r="F89" s="36" t="s">
        <v>2032</v>
      </c>
      <c r="H89" s="36" t="s">
        <v>396</v>
      </c>
      <c r="I89" t="s">
        <v>883</v>
      </c>
      <c r="J89" t="s">
        <v>1352</v>
      </c>
      <c r="K89" s="54" t="s">
        <v>1701</v>
      </c>
      <c r="L89" t="s">
        <v>171</v>
      </c>
      <c r="M89" s="36" t="s">
        <v>227</v>
      </c>
    </row>
    <row r="90" spans="1:13" x14ac:dyDescent="0.55000000000000004">
      <c r="A90" s="36" t="s">
        <v>2123</v>
      </c>
      <c r="B90" t="s">
        <v>2222</v>
      </c>
      <c r="C90" t="s">
        <v>2294</v>
      </c>
      <c r="D90" s="54" t="s">
        <v>2348</v>
      </c>
      <c r="E90" t="s">
        <v>171</v>
      </c>
      <c r="F90" s="36" t="s">
        <v>227</v>
      </c>
      <c r="H90" s="36" t="s">
        <v>397</v>
      </c>
      <c r="I90" t="s">
        <v>884</v>
      </c>
      <c r="J90" t="s">
        <v>1349</v>
      </c>
      <c r="K90" s="54" t="s">
        <v>1698</v>
      </c>
      <c r="L90" t="s">
        <v>171</v>
      </c>
      <c r="M90" s="36" t="s">
        <v>227</v>
      </c>
    </row>
    <row r="91" spans="1:13" x14ac:dyDescent="0.55000000000000004">
      <c r="A91" s="36" t="s">
        <v>2124</v>
      </c>
      <c r="B91" t="s">
        <v>2223</v>
      </c>
      <c r="C91" t="s">
        <v>2295</v>
      </c>
      <c r="D91" s="54" t="s">
        <v>2349</v>
      </c>
      <c r="E91" t="s">
        <v>171</v>
      </c>
      <c r="F91" s="36" t="s">
        <v>227</v>
      </c>
      <c r="H91" s="36" t="s">
        <v>398</v>
      </c>
      <c r="I91" t="s">
        <v>885</v>
      </c>
      <c r="J91" t="s">
        <v>1353</v>
      </c>
      <c r="K91" s="54" t="s">
        <v>1702</v>
      </c>
      <c r="L91" t="s">
        <v>172</v>
      </c>
      <c r="M91" s="36" t="s">
        <v>227</v>
      </c>
    </row>
    <row r="92" spans="1:13" x14ac:dyDescent="0.55000000000000004">
      <c r="A92" s="36" t="s">
        <v>2125</v>
      </c>
      <c r="B92" t="s">
        <v>2224</v>
      </c>
      <c r="C92" t="s">
        <v>2296</v>
      </c>
      <c r="D92" s="54" t="s">
        <v>2350</v>
      </c>
      <c r="E92" t="s">
        <v>171</v>
      </c>
      <c r="F92" s="36" t="s">
        <v>226</v>
      </c>
      <c r="H92" s="36" t="s">
        <v>399</v>
      </c>
      <c r="I92" t="s">
        <v>886</v>
      </c>
      <c r="J92" t="s">
        <v>1354</v>
      </c>
      <c r="K92" s="54" t="s">
        <v>1703</v>
      </c>
      <c r="L92" t="s">
        <v>171</v>
      </c>
      <c r="M92" s="36" t="s">
        <v>227</v>
      </c>
    </row>
    <row r="93" spans="1:13" x14ac:dyDescent="0.55000000000000004">
      <c r="A93" s="36" t="s">
        <v>2126</v>
      </c>
      <c r="B93" t="s">
        <v>2225</v>
      </c>
      <c r="C93" t="s">
        <v>2268</v>
      </c>
      <c r="D93" s="54" t="s">
        <v>2320</v>
      </c>
      <c r="E93" t="s">
        <v>171</v>
      </c>
      <c r="F93" s="36" t="s">
        <v>226</v>
      </c>
      <c r="H93" s="36" t="s">
        <v>400</v>
      </c>
      <c r="I93" t="s">
        <v>887</v>
      </c>
      <c r="J93" t="s">
        <v>1355</v>
      </c>
      <c r="K93" s="54" t="s">
        <v>1704</v>
      </c>
      <c r="L93" t="s">
        <v>171</v>
      </c>
      <c r="M93" s="36" t="s">
        <v>226</v>
      </c>
    </row>
    <row r="94" spans="1:13" x14ac:dyDescent="0.55000000000000004">
      <c r="A94" s="36" t="s">
        <v>606</v>
      </c>
      <c r="B94" t="s">
        <v>1092</v>
      </c>
      <c r="C94" t="s">
        <v>1525</v>
      </c>
      <c r="D94" s="54" t="s">
        <v>1869</v>
      </c>
      <c r="E94" t="s">
        <v>171</v>
      </c>
      <c r="F94" s="36" t="s">
        <v>226</v>
      </c>
      <c r="H94" s="36" t="s">
        <v>401</v>
      </c>
      <c r="I94" t="s">
        <v>888</v>
      </c>
      <c r="J94" t="s">
        <v>1356</v>
      </c>
      <c r="K94" s="54" t="s">
        <v>1705</v>
      </c>
      <c r="L94" t="s">
        <v>171</v>
      </c>
      <c r="M94" s="36" t="s">
        <v>227</v>
      </c>
    </row>
    <row r="95" spans="1:13" x14ac:dyDescent="0.55000000000000004">
      <c r="A95" s="36" t="s">
        <v>2379</v>
      </c>
      <c r="B95" t="s">
        <v>2380</v>
      </c>
      <c r="C95" t="s">
        <v>2381</v>
      </c>
      <c r="D95" s="54" t="s">
        <v>2382</v>
      </c>
      <c r="E95" t="s">
        <v>171</v>
      </c>
      <c r="F95" s="36" t="s">
        <v>226</v>
      </c>
      <c r="H95" s="36" t="s">
        <v>402</v>
      </c>
      <c r="I95" t="s">
        <v>889</v>
      </c>
      <c r="J95" t="s">
        <v>1357</v>
      </c>
      <c r="K95" s="54" t="s">
        <v>1706</v>
      </c>
      <c r="L95" t="s">
        <v>171</v>
      </c>
      <c r="M95" s="36" t="s">
        <v>227</v>
      </c>
    </row>
    <row r="96" spans="1:13" x14ac:dyDescent="0.55000000000000004">
      <c r="A96" s="36" t="s">
        <v>615</v>
      </c>
      <c r="B96" t="s">
        <v>1101</v>
      </c>
      <c r="C96" t="s">
        <v>1531</v>
      </c>
      <c r="D96" s="54" t="s">
        <v>1875</v>
      </c>
      <c r="E96" t="s">
        <v>185</v>
      </c>
      <c r="F96" s="36" t="s">
        <v>226</v>
      </c>
      <c r="H96" s="36" t="s">
        <v>403</v>
      </c>
      <c r="I96" t="s">
        <v>890</v>
      </c>
      <c r="J96" t="s">
        <v>1358</v>
      </c>
      <c r="K96" s="54" t="s">
        <v>1707</v>
      </c>
      <c r="L96" t="s">
        <v>170</v>
      </c>
      <c r="M96" s="36" t="s">
        <v>2038</v>
      </c>
    </row>
    <row r="97" spans="1:13" x14ac:dyDescent="0.55000000000000004">
      <c r="A97" s="36" t="s">
        <v>2127</v>
      </c>
      <c r="B97" t="s">
        <v>2226</v>
      </c>
      <c r="C97" t="s">
        <v>2280</v>
      </c>
      <c r="D97" s="54" t="s">
        <v>2332</v>
      </c>
      <c r="E97" t="s">
        <v>171</v>
      </c>
      <c r="F97" s="36" t="s">
        <v>227</v>
      </c>
      <c r="H97" s="36" t="s">
        <v>404</v>
      </c>
      <c r="I97" t="s">
        <v>891</v>
      </c>
      <c r="J97" t="s">
        <v>1349</v>
      </c>
      <c r="K97" s="54" t="s">
        <v>1698</v>
      </c>
      <c r="L97" t="s">
        <v>171</v>
      </c>
      <c r="M97" s="36" t="s">
        <v>226</v>
      </c>
    </row>
    <row r="98" spans="1:13" x14ac:dyDescent="0.55000000000000004">
      <c r="A98" s="36" t="s">
        <v>625</v>
      </c>
      <c r="B98" t="s">
        <v>1111</v>
      </c>
      <c r="C98" t="s">
        <v>1540</v>
      </c>
      <c r="D98" s="54" t="s">
        <v>1883</v>
      </c>
      <c r="E98" t="s">
        <v>170</v>
      </c>
      <c r="F98" s="36" t="s">
        <v>226</v>
      </c>
      <c r="H98" s="36" t="s">
        <v>405</v>
      </c>
      <c r="I98" t="s">
        <v>892</v>
      </c>
      <c r="J98" t="s">
        <v>1359</v>
      </c>
      <c r="K98" s="54" t="s">
        <v>1708</v>
      </c>
      <c r="L98" t="s">
        <v>171</v>
      </c>
      <c r="M98" s="36" t="s">
        <v>227</v>
      </c>
    </row>
    <row r="99" spans="1:13" x14ac:dyDescent="0.55000000000000004">
      <c r="A99" s="36" t="s">
        <v>628</v>
      </c>
      <c r="B99" t="s">
        <v>1114</v>
      </c>
      <c r="C99" t="s">
        <v>1543</v>
      </c>
      <c r="D99" s="54" t="s">
        <v>1886</v>
      </c>
      <c r="E99" t="s">
        <v>171</v>
      </c>
      <c r="F99" s="36" t="s">
        <v>226</v>
      </c>
      <c r="H99" s="36" t="s">
        <v>406</v>
      </c>
      <c r="I99" t="s">
        <v>893</v>
      </c>
      <c r="J99" t="s">
        <v>1360</v>
      </c>
      <c r="K99" s="54" t="s">
        <v>1709</v>
      </c>
      <c r="L99" t="s">
        <v>171</v>
      </c>
      <c r="M99" s="36" t="s">
        <v>227</v>
      </c>
    </row>
    <row r="100" spans="1:13" x14ac:dyDescent="0.55000000000000004">
      <c r="A100" s="36" t="s">
        <v>2128</v>
      </c>
      <c r="B100" t="s">
        <v>2227</v>
      </c>
      <c r="C100" t="s">
        <v>2252</v>
      </c>
      <c r="D100" s="54" t="s">
        <v>2351</v>
      </c>
      <c r="E100" t="s">
        <v>2021</v>
      </c>
      <c r="F100" s="36" t="s">
        <v>226</v>
      </c>
      <c r="H100" s="36" t="s">
        <v>407</v>
      </c>
      <c r="I100" t="s">
        <v>894</v>
      </c>
      <c r="J100" t="s">
        <v>1361</v>
      </c>
      <c r="K100" s="54" t="s">
        <v>2425</v>
      </c>
      <c r="L100" t="s">
        <v>171</v>
      </c>
      <c r="M100" s="36" t="s">
        <v>227</v>
      </c>
    </row>
    <row r="101" spans="1:13" x14ac:dyDescent="0.55000000000000004">
      <c r="A101" s="36" t="s">
        <v>2129</v>
      </c>
      <c r="B101" t="s">
        <v>2228</v>
      </c>
      <c r="C101" t="s">
        <v>2250</v>
      </c>
      <c r="D101" s="54" t="s">
        <v>2312</v>
      </c>
      <c r="E101" t="s">
        <v>171</v>
      </c>
      <c r="F101" s="36" t="s">
        <v>227</v>
      </c>
      <c r="H101" s="36" t="s">
        <v>408</v>
      </c>
      <c r="I101" t="s">
        <v>895</v>
      </c>
      <c r="J101" t="s">
        <v>1362</v>
      </c>
      <c r="K101" s="54" t="s">
        <v>2426</v>
      </c>
      <c r="L101" t="s">
        <v>171</v>
      </c>
      <c r="M101" s="36" t="s">
        <v>226</v>
      </c>
    </row>
    <row r="102" spans="1:13" x14ac:dyDescent="0.55000000000000004">
      <c r="A102" s="36" t="s">
        <v>2130</v>
      </c>
      <c r="B102" t="s">
        <v>2229</v>
      </c>
      <c r="C102" t="s">
        <v>2297</v>
      </c>
      <c r="D102" s="54" t="s">
        <v>2352</v>
      </c>
      <c r="E102" t="s">
        <v>171</v>
      </c>
      <c r="F102" s="36" t="s">
        <v>226</v>
      </c>
      <c r="H102" s="36" t="s">
        <v>409</v>
      </c>
      <c r="I102" t="s">
        <v>896</v>
      </c>
      <c r="J102" t="s">
        <v>1363</v>
      </c>
      <c r="K102" s="54" t="s">
        <v>1710</v>
      </c>
      <c r="L102" t="s">
        <v>171</v>
      </c>
      <c r="M102" s="36" t="s">
        <v>227</v>
      </c>
    </row>
    <row r="103" spans="1:13" x14ac:dyDescent="0.55000000000000004">
      <c r="A103" s="36" t="s">
        <v>2131</v>
      </c>
      <c r="B103" t="s">
        <v>2230</v>
      </c>
      <c r="C103" t="s">
        <v>1375</v>
      </c>
      <c r="D103" s="54" t="s">
        <v>1723</v>
      </c>
      <c r="E103" t="s">
        <v>171</v>
      </c>
      <c r="F103" s="36" t="s">
        <v>227</v>
      </c>
      <c r="H103" s="36" t="s">
        <v>410</v>
      </c>
      <c r="I103" t="s">
        <v>897</v>
      </c>
      <c r="J103" t="s">
        <v>1364</v>
      </c>
      <c r="K103" s="54" t="s">
        <v>1711</v>
      </c>
      <c r="L103" t="s">
        <v>171</v>
      </c>
      <c r="M103" s="36" t="s">
        <v>227</v>
      </c>
    </row>
    <row r="104" spans="1:13" x14ac:dyDescent="0.55000000000000004">
      <c r="A104" s="36" t="s">
        <v>2132</v>
      </c>
      <c r="B104" t="s">
        <v>2231</v>
      </c>
      <c r="C104" t="s">
        <v>2298</v>
      </c>
      <c r="D104" s="54" t="s">
        <v>2353</v>
      </c>
      <c r="E104" t="s">
        <v>170</v>
      </c>
      <c r="F104" s="36" t="s">
        <v>227</v>
      </c>
      <c r="H104" s="36" t="s">
        <v>411</v>
      </c>
      <c r="I104" t="s">
        <v>898</v>
      </c>
      <c r="J104" t="s">
        <v>1360</v>
      </c>
      <c r="K104" s="54" t="s">
        <v>1709</v>
      </c>
      <c r="L104" t="s">
        <v>171</v>
      </c>
      <c r="M104" s="36" t="s">
        <v>227</v>
      </c>
    </row>
    <row r="105" spans="1:13" x14ac:dyDescent="0.55000000000000004">
      <c r="A105" s="36" t="s">
        <v>2133</v>
      </c>
      <c r="B105" t="s">
        <v>2232</v>
      </c>
      <c r="C105" t="s">
        <v>2274</v>
      </c>
      <c r="D105" s="54" t="s">
        <v>2354</v>
      </c>
      <c r="E105" t="s">
        <v>171</v>
      </c>
      <c r="F105" s="36" t="s">
        <v>227</v>
      </c>
      <c r="H105" s="36" t="s">
        <v>2427</v>
      </c>
      <c r="I105" t="s">
        <v>2428</v>
      </c>
      <c r="J105" t="s">
        <v>2429</v>
      </c>
      <c r="K105" s="54" t="s">
        <v>2430</v>
      </c>
      <c r="L105" t="s">
        <v>185</v>
      </c>
      <c r="M105" s="36" t="s">
        <v>227</v>
      </c>
    </row>
    <row r="106" spans="1:13" x14ac:dyDescent="0.55000000000000004">
      <c r="A106" s="36" t="s">
        <v>2134</v>
      </c>
      <c r="B106" t="s">
        <v>2233</v>
      </c>
      <c r="C106" t="s">
        <v>2299</v>
      </c>
      <c r="D106" s="54" t="s">
        <v>2355</v>
      </c>
      <c r="E106" t="s">
        <v>171</v>
      </c>
      <c r="F106" s="36" t="s">
        <v>227</v>
      </c>
      <c r="H106" s="36" t="s">
        <v>2431</v>
      </c>
      <c r="I106" t="s">
        <v>2432</v>
      </c>
      <c r="J106" t="s">
        <v>2433</v>
      </c>
      <c r="K106" s="54" t="s">
        <v>2434</v>
      </c>
      <c r="L106" t="s">
        <v>185</v>
      </c>
      <c r="M106" s="36" t="s">
        <v>227</v>
      </c>
    </row>
    <row r="107" spans="1:13" x14ac:dyDescent="0.55000000000000004">
      <c r="A107" s="36" t="s">
        <v>2135</v>
      </c>
      <c r="B107" t="s">
        <v>2234</v>
      </c>
      <c r="C107" t="s">
        <v>1569</v>
      </c>
      <c r="D107" s="54" t="s">
        <v>1911</v>
      </c>
      <c r="E107" t="s">
        <v>171</v>
      </c>
      <c r="F107" s="36" t="s">
        <v>227</v>
      </c>
      <c r="H107" s="36" t="s">
        <v>412</v>
      </c>
      <c r="I107" t="s">
        <v>899</v>
      </c>
      <c r="J107" t="s">
        <v>1365</v>
      </c>
      <c r="K107" s="54" t="s">
        <v>1712</v>
      </c>
      <c r="L107" t="s">
        <v>169</v>
      </c>
      <c r="M107" s="36" t="s">
        <v>2040</v>
      </c>
    </row>
    <row r="108" spans="1:13" x14ac:dyDescent="0.55000000000000004">
      <c r="A108" s="36" t="s">
        <v>660</v>
      </c>
      <c r="B108" t="s">
        <v>2383</v>
      </c>
      <c r="C108" t="s">
        <v>1569</v>
      </c>
      <c r="D108" s="54" t="s">
        <v>1911</v>
      </c>
      <c r="E108" t="s">
        <v>171</v>
      </c>
      <c r="F108" s="36" t="s">
        <v>2045</v>
      </c>
      <c r="H108" s="36" t="s">
        <v>413</v>
      </c>
      <c r="I108" t="s">
        <v>900</v>
      </c>
      <c r="J108" t="s">
        <v>1366</v>
      </c>
      <c r="K108" s="54" t="s">
        <v>1713</v>
      </c>
      <c r="L108" t="s">
        <v>185</v>
      </c>
      <c r="M108" s="36" t="s">
        <v>2041</v>
      </c>
    </row>
    <row r="109" spans="1:13" x14ac:dyDescent="0.55000000000000004">
      <c r="A109" s="36" t="s">
        <v>2136</v>
      </c>
      <c r="B109" t="s">
        <v>2235</v>
      </c>
      <c r="C109" t="s">
        <v>1324</v>
      </c>
      <c r="D109" s="54" t="s">
        <v>2356</v>
      </c>
      <c r="E109" t="s">
        <v>171</v>
      </c>
      <c r="F109" s="36" t="s">
        <v>226</v>
      </c>
      <c r="H109" s="36" t="s">
        <v>414</v>
      </c>
      <c r="I109" t="s">
        <v>901</v>
      </c>
      <c r="J109" t="s">
        <v>1367</v>
      </c>
      <c r="K109" s="54" t="s">
        <v>1714</v>
      </c>
      <c r="L109" t="s">
        <v>171</v>
      </c>
      <c r="M109" s="36" t="s">
        <v>2030</v>
      </c>
    </row>
    <row r="110" spans="1:13" x14ac:dyDescent="0.55000000000000004">
      <c r="A110" s="36" t="s">
        <v>2137</v>
      </c>
      <c r="B110" t="s">
        <v>2236</v>
      </c>
      <c r="C110" t="s">
        <v>2300</v>
      </c>
      <c r="D110" s="54" t="s">
        <v>2357</v>
      </c>
      <c r="E110" t="s">
        <v>171</v>
      </c>
      <c r="F110" s="36" t="s">
        <v>226</v>
      </c>
      <c r="H110" s="36" t="s">
        <v>415</v>
      </c>
      <c r="I110" t="s">
        <v>902</v>
      </c>
      <c r="J110" t="s">
        <v>1308</v>
      </c>
      <c r="K110" s="54" t="s">
        <v>1715</v>
      </c>
      <c r="L110" t="s">
        <v>171</v>
      </c>
      <c r="M110" s="36" t="s">
        <v>2042</v>
      </c>
    </row>
    <row r="111" spans="1:13" x14ac:dyDescent="0.55000000000000004">
      <c r="A111" s="36" t="s">
        <v>2138</v>
      </c>
      <c r="B111" t="s">
        <v>2237</v>
      </c>
      <c r="C111" t="s">
        <v>1574</v>
      </c>
      <c r="D111" s="54" t="s">
        <v>1917</v>
      </c>
      <c r="E111" t="s">
        <v>170</v>
      </c>
      <c r="F111" s="36" t="s">
        <v>226</v>
      </c>
      <c r="H111" s="36" t="s">
        <v>416</v>
      </c>
      <c r="I111" t="s">
        <v>903</v>
      </c>
      <c r="J111" t="s">
        <v>1368</v>
      </c>
      <c r="K111" s="54" t="s">
        <v>1716</v>
      </c>
      <c r="L111" t="s">
        <v>171</v>
      </c>
      <c r="M111" s="36" t="s">
        <v>226</v>
      </c>
    </row>
    <row r="112" spans="1:13" x14ac:dyDescent="0.55000000000000004">
      <c r="A112" s="36" t="s">
        <v>2139</v>
      </c>
      <c r="B112" t="s">
        <v>2238</v>
      </c>
      <c r="C112" t="s">
        <v>165</v>
      </c>
      <c r="D112" s="54" t="s">
        <v>2332</v>
      </c>
      <c r="E112" t="s">
        <v>171</v>
      </c>
      <c r="F112" s="36" t="s">
        <v>227</v>
      </c>
    </row>
    <row r="113" spans="1:13" x14ac:dyDescent="0.55000000000000004">
      <c r="A113" s="36" t="s">
        <v>2140</v>
      </c>
      <c r="B113" t="s">
        <v>2239</v>
      </c>
      <c r="C113" t="s">
        <v>2301</v>
      </c>
      <c r="D113" s="54" t="s">
        <v>2358</v>
      </c>
      <c r="E113" t="s">
        <v>171</v>
      </c>
      <c r="F113" s="36" t="s">
        <v>227</v>
      </c>
      <c r="H113" s="36" t="s">
        <v>417</v>
      </c>
      <c r="I113" t="s">
        <v>904</v>
      </c>
      <c r="J113" t="s">
        <v>1369</v>
      </c>
      <c r="K113" s="54" t="s">
        <v>1717</v>
      </c>
      <c r="L113" t="s">
        <v>185</v>
      </c>
      <c r="M113" s="36" t="s">
        <v>226</v>
      </c>
    </row>
    <row r="114" spans="1:13" x14ac:dyDescent="0.55000000000000004">
      <c r="A114" s="36" t="s">
        <v>2141</v>
      </c>
      <c r="B114" t="s">
        <v>2240</v>
      </c>
      <c r="C114" t="s">
        <v>2302</v>
      </c>
      <c r="D114" s="54" t="s">
        <v>2359</v>
      </c>
      <c r="E114" t="s">
        <v>171</v>
      </c>
      <c r="F114" s="36" t="s">
        <v>2042</v>
      </c>
      <c r="H114" s="36" t="s">
        <v>418</v>
      </c>
      <c r="I114" t="s">
        <v>905</v>
      </c>
      <c r="J114" t="s">
        <v>1370</v>
      </c>
      <c r="K114" s="54" t="s">
        <v>1718</v>
      </c>
      <c r="L114" t="s">
        <v>172</v>
      </c>
      <c r="M114" s="36" t="s">
        <v>227</v>
      </c>
    </row>
    <row r="115" spans="1:13" x14ac:dyDescent="0.55000000000000004">
      <c r="A115" s="36" t="s">
        <v>2142</v>
      </c>
      <c r="B115" t="s">
        <v>2241</v>
      </c>
      <c r="C115" t="s">
        <v>2275</v>
      </c>
      <c r="D115" s="54" t="s">
        <v>2327</v>
      </c>
      <c r="E115" t="s">
        <v>171</v>
      </c>
      <c r="F115" s="36" t="s">
        <v>227</v>
      </c>
      <c r="H115" s="36" t="s">
        <v>419</v>
      </c>
      <c r="I115" t="s">
        <v>906</v>
      </c>
      <c r="J115" t="s">
        <v>1371</v>
      </c>
      <c r="K115" s="54" t="s">
        <v>1719</v>
      </c>
      <c r="L115" t="s">
        <v>170</v>
      </c>
      <c r="M115" s="36" t="s">
        <v>226</v>
      </c>
    </row>
    <row r="116" spans="1:13" x14ac:dyDescent="0.55000000000000004">
      <c r="A116" s="36" t="s">
        <v>2143</v>
      </c>
      <c r="B116" t="s">
        <v>2242</v>
      </c>
      <c r="C116" t="s">
        <v>1613</v>
      </c>
      <c r="D116" s="54" t="s">
        <v>1955</v>
      </c>
      <c r="E116" t="s">
        <v>171</v>
      </c>
      <c r="F116" s="36">
        <v>20</v>
      </c>
      <c r="H116" s="36" t="s">
        <v>420</v>
      </c>
      <c r="I116" t="s">
        <v>907</v>
      </c>
      <c r="J116" t="s">
        <v>1372</v>
      </c>
      <c r="K116" s="54" t="s">
        <v>1720</v>
      </c>
      <c r="L116" t="s">
        <v>171</v>
      </c>
      <c r="M116" s="36" t="s">
        <v>227</v>
      </c>
    </row>
    <row r="117" spans="1:13" x14ac:dyDescent="0.55000000000000004">
      <c r="A117" s="36" t="s">
        <v>2144</v>
      </c>
      <c r="B117" t="s">
        <v>2243</v>
      </c>
      <c r="C117" t="s">
        <v>2274</v>
      </c>
      <c r="D117" s="54" t="s">
        <v>2354</v>
      </c>
      <c r="E117" t="s">
        <v>171</v>
      </c>
      <c r="F117" s="36" t="s">
        <v>227</v>
      </c>
      <c r="H117" s="36" t="s">
        <v>421</v>
      </c>
      <c r="I117" t="s">
        <v>908</v>
      </c>
      <c r="J117" t="s">
        <v>1373</v>
      </c>
      <c r="K117" s="54" t="s">
        <v>1721</v>
      </c>
      <c r="L117" t="s">
        <v>172</v>
      </c>
      <c r="M117" s="36" t="s">
        <v>2032</v>
      </c>
    </row>
    <row r="118" spans="1:13" x14ac:dyDescent="0.55000000000000004">
      <c r="A118" s="36" t="s">
        <v>2145</v>
      </c>
      <c r="B118" t="s">
        <v>2244</v>
      </c>
      <c r="C118" t="s">
        <v>1375</v>
      </c>
      <c r="D118" s="54" t="s">
        <v>1723</v>
      </c>
      <c r="E118" t="s">
        <v>171</v>
      </c>
      <c r="F118" s="36">
        <v>20</v>
      </c>
      <c r="H118" s="36" t="s">
        <v>422</v>
      </c>
      <c r="I118" t="s">
        <v>909</v>
      </c>
      <c r="J118" t="s">
        <v>1360</v>
      </c>
      <c r="K118" s="54" t="s">
        <v>1709</v>
      </c>
      <c r="L118" t="s">
        <v>171</v>
      </c>
      <c r="M118" s="36" t="s">
        <v>227</v>
      </c>
    </row>
    <row r="119" spans="1:13" x14ac:dyDescent="0.55000000000000004">
      <c r="A119" s="36" t="s">
        <v>741</v>
      </c>
      <c r="B119" t="s">
        <v>2245</v>
      </c>
      <c r="C119" t="s">
        <v>1610</v>
      </c>
      <c r="D119" s="54" t="s">
        <v>1952</v>
      </c>
      <c r="E119" t="s">
        <v>171</v>
      </c>
      <c r="F119" s="36" t="s">
        <v>226</v>
      </c>
      <c r="H119" s="36" t="s">
        <v>423</v>
      </c>
      <c r="I119" t="s">
        <v>910</v>
      </c>
      <c r="J119" t="s">
        <v>1374</v>
      </c>
      <c r="K119" s="54" t="s">
        <v>1722</v>
      </c>
      <c r="L119" t="s">
        <v>170</v>
      </c>
      <c r="M119" s="36" t="s">
        <v>227</v>
      </c>
    </row>
    <row r="120" spans="1:13" x14ac:dyDescent="0.55000000000000004">
      <c r="A120" s="36" t="s">
        <v>2146</v>
      </c>
      <c r="B120" t="s">
        <v>2246</v>
      </c>
      <c r="C120" t="s">
        <v>2280</v>
      </c>
      <c r="D120" s="54" t="s">
        <v>2332</v>
      </c>
      <c r="E120" t="s">
        <v>171</v>
      </c>
      <c r="F120" s="36" t="s">
        <v>226</v>
      </c>
      <c r="H120" s="36" t="s">
        <v>424</v>
      </c>
      <c r="I120" t="s">
        <v>911</v>
      </c>
      <c r="J120" t="s">
        <v>1360</v>
      </c>
      <c r="K120" s="54" t="s">
        <v>1709</v>
      </c>
      <c r="L120" t="s">
        <v>171</v>
      </c>
      <c r="M120" s="36" t="s">
        <v>227</v>
      </c>
    </row>
    <row r="121" spans="1:13" x14ac:dyDescent="0.55000000000000004">
      <c r="A121" s="36" t="s">
        <v>2147</v>
      </c>
      <c r="B121" t="s">
        <v>2247</v>
      </c>
      <c r="C121" t="s">
        <v>1654</v>
      </c>
      <c r="D121" s="54" t="s">
        <v>1999</v>
      </c>
      <c r="E121" t="s">
        <v>171</v>
      </c>
      <c r="F121" s="36" t="s">
        <v>227</v>
      </c>
      <c r="H121" s="36" t="s">
        <v>425</v>
      </c>
      <c r="I121" t="s">
        <v>912</v>
      </c>
      <c r="J121" t="s">
        <v>1375</v>
      </c>
      <c r="K121" s="54" t="s">
        <v>1723</v>
      </c>
      <c r="L121" t="s">
        <v>171</v>
      </c>
      <c r="M121" s="36" t="s">
        <v>227</v>
      </c>
    </row>
    <row r="122" spans="1:13" x14ac:dyDescent="0.55000000000000004">
      <c r="A122" s="36" t="s">
        <v>781</v>
      </c>
      <c r="B122" t="s">
        <v>1264</v>
      </c>
      <c r="C122" t="s">
        <v>1661</v>
      </c>
      <c r="D122" s="54" t="s">
        <v>2004</v>
      </c>
      <c r="E122" t="s">
        <v>171</v>
      </c>
      <c r="F122" s="36" t="s">
        <v>226</v>
      </c>
      <c r="H122" s="36" t="s">
        <v>426</v>
      </c>
      <c r="I122" t="s">
        <v>913</v>
      </c>
      <c r="J122" t="s">
        <v>1376</v>
      </c>
      <c r="K122" s="54" t="s">
        <v>1724</v>
      </c>
      <c r="L122" t="s">
        <v>171</v>
      </c>
      <c r="M122" s="36" t="s">
        <v>227</v>
      </c>
    </row>
    <row r="123" spans="1:13" x14ac:dyDescent="0.55000000000000004">
      <c r="A123" s="36" t="s">
        <v>2148</v>
      </c>
      <c r="B123" t="s">
        <v>2248</v>
      </c>
      <c r="C123" t="s">
        <v>2303</v>
      </c>
      <c r="D123" s="54" t="s">
        <v>2360</v>
      </c>
      <c r="E123" t="s">
        <v>171</v>
      </c>
      <c r="F123" s="36" t="s">
        <v>227</v>
      </c>
      <c r="H123" s="36" t="s">
        <v>427</v>
      </c>
      <c r="I123" t="s">
        <v>914</v>
      </c>
      <c r="J123" t="s">
        <v>1377</v>
      </c>
      <c r="K123" s="54" t="s">
        <v>1725</v>
      </c>
      <c r="L123" t="s">
        <v>171</v>
      </c>
      <c r="M123" s="36" t="s">
        <v>227</v>
      </c>
    </row>
    <row r="124" spans="1:13" x14ac:dyDescent="0.55000000000000004">
      <c r="A124" s="36" t="s">
        <v>793</v>
      </c>
      <c r="B124" t="s">
        <v>1279</v>
      </c>
      <c r="C124" t="s">
        <v>1668</v>
      </c>
      <c r="D124" s="54" t="s">
        <v>2011</v>
      </c>
      <c r="E124" t="s">
        <v>171</v>
      </c>
      <c r="F124" s="36" t="s">
        <v>227</v>
      </c>
      <c r="H124" s="36" t="s">
        <v>428</v>
      </c>
      <c r="I124" t="s">
        <v>915</v>
      </c>
      <c r="J124" t="s">
        <v>1374</v>
      </c>
      <c r="K124" s="54" t="s">
        <v>1722</v>
      </c>
      <c r="L124" t="s">
        <v>170</v>
      </c>
      <c r="M124" s="36" t="s">
        <v>227</v>
      </c>
    </row>
    <row r="125" spans="1:13" x14ac:dyDescent="0.55000000000000004">
      <c r="A125" s="36" t="s">
        <v>803</v>
      </c>
      <c r="B125" t="s">
        <v>2478</v>
      </c>
      <c r="C125" t="s">
        <v>1677</v>
      </c>
      <c r="D125" s="54" t="s">
        <v>2020</v>
      </c>
      <c r="E125" t="s">
        <v>171</v>
      </c>
      <c r="F125" s="36" t="s">
        <v>226</v>
      </c>
      <c r="H125" s="36" t="s">
        <v>2435</v>
      </c>
      <c r="I125" t="s">
        <v>952</v>
      </c>
      <c r="J125" t="s">
        <v>2436</v>
      </c>
      <c r="K125" s="54" t="s">
        <v>2437</v>
      </c>
      <c r="L125" t="s">
        <v>171</v>
      </c>
      <c r="M125" s="36" t="s">
        <v>227</v>
      </c>
    </row>
    <row r="126" spans="1:13" x14ac:dyDescent="0.55000000000000004">
      <c r="A126" s="36" t="s">
        <v>2384</v>
      </c>
      <c r="B126" t="s">
        <v>2385</v>
      </c>
      <c r="C126" t="s">
        <v>2386</v>
      </c>
      <c r="D126" s="54" t="s">
        <v>2387</v>
      </c>
      <c r="E126" t="s">
        <v>171</v>
      </c>
      <c r="F126" s="36" t="s">
        <v>227</v>
      </c>
      <c r="H126" s="36" t="s">
        <v>2438</v>
      </c>
      <c r="I126" t="s">
        <v>2439</v>
      </c>
      <c r="J126" t="s">
        <v>2440</v>
      </c>
      <c r="K126" s="54" t="s">
        <v>2441</v>
      </c>
      <c r="L126" t="s">
        <v>171</v>
      </c>
      <c r="M126" s="36" t="s">
        <v>227</v>
      </c>
    </row>
    <row r="127" spans="1:13" x14ac:dyDescent="0.55000000000000004">
      <c r="H127" s="36" t="s">
        <v>2442</v>
      </c>
      <c r="I127" t="s">
        <v>2443</v>
      </c>
      <c r="J127" t="s">
        <v>2444</v>
      </c>
      <c r="K127" s="54" t="s">
        <v>2445</v>
      </c>
      <c r="L127" t="s">
        <v>171</v>
      </c>
      <c r="M127" s="36" t="s">
        <v>227</v>
      </c>
    </row>
    <row r="128" spans="1:13" x14ac:dyDescent="0.55000000000000004">
      <c r="H128" s="36" t="s">
        <v>429</v>
      </c>
      <c r="I128" t="s">
        <v>916</v>
      </c>
      <c r="J128" t="s">
        <v>1378</v>
      </c>
      <c r="K128" s="54" t="s">
        <v>1726</v>
      </c>
      <c r="L128" t="s">
        <v>185</v>
      </c>
      <c r="M128" s="36" t="s">
        <v>2029</v>
      </c>
    </row>
    <row r="129" spans="8:13" x14ac:dyDescent="0.55000000000000004">
      <c r="H129" s="36" t="s">
        <v>430</v>
      </c>
      <c r="I129" t="s">
        <v>917</v>
      </c>
      <c r="J129" t="s">
        <v>1379</v>
      </c>
      <c r="K129" s="54" t="s">
        <v>1727</v>
      </c>
      <c r="L129" t="s">
        <v>171</v>
      </c>
      <c r="M129" s="36" t="s">
        <v>2027</v>
      </c>
    </row>
    <row r="130" spans="8:13" x14ac:dyDescent="0.55000000000000004">
      <c r="H130" s="36" t="s">
        <v>431</v>
      </c>
      <c r="I130" t="s">
        <v>918</v>
      </c>
      <c r="J130" t="s">
        <v>1380</v>
      </c>
      <c r="K130" s="54" t="s">
        <v>1728</v>
      </c>
      <c r="L130" t="s">
        <v>171</v>
      </c>
      <c r="M130" s="36" t="s">
        <v>226</v>
      </c>
    </row>
    <row r="131" spans="8:13" x14ac:dyDescent="0.55000000000000004">
      <c r="H131" s="36" t="s">
        <v>432</v>
      </c>
      <c r="I131" t="s">
        <v>919</v>
      </c>
      <c r="J131" t="s">
        <v>1381</v>
      </c>
      <c r="K131" s="54" t="s">
        <v>1729</v>
      </c>
      <c r="L131" t="s">
        <v>185</v>
      </c>
      <c r="M131" s="36" t="s">
        <v>2026</v>
      </c>
    </row>
    <row r="132" spans="8:13" x14ac:dyDescent="0.55000000000000004">
      <c r="H132" s="36" t="s">
        <v>433</v>
      </c>
      <c r="I132" t="s">
        <v>920</v>
      </c>
      <c r="J132" t="s">
        <v>1382</v>
      </c>
      <c r="K132" s="54" t="s">
        <v>1730</v>
      </c>
      <c r="L132" t="s">
        <v>185</v>
      </c>
      <c r="M132" s="36" t="s">
        <v>226</v>
      </c>
    </row>
    <row r="133" spans="8:13" x14ac:dyDescent="0.55000000000000004">
      <c r="H133" s="36" t="s">
        <v>434</v>
      </c>
      <c r="I133" t="s">
        <v>921</v>
      </c>
      <c r="J133" t="s">
        <v>1382</v>
      </c>
      <c r="K133" s="54" t="s">
        <v>1730</v>
      </c>
      <c r="L133" t="s">
        <v>185</v>
      </c>
      <c r="M133" s="36" t="s">
        <v>2031</v>
      </c>
    </row>
    <row r="134" spans="8:13" x14ac:dyDescent="0.55000000000000004">
      <c r="H134" s="36" t="s">
        <v>435</v>
      </c>
      <c r="I134" t="s">
        <v>922</v>
      </c>
      <c r="J134" t="s">
        <v>1382</v>
      </c>
      <c r="K134" s="54" t="s">
        <v>1730</v>
      </c>
      <c r="L134" t="s">
        <v>185</v>
      </c>
      <c r="M134" s="36" t="s">
        <v>2043</v>
      </c>
    </row>
    <row r="135" spans="8:13" x14ac:dyDescent="0.55000000000000004">
      <c r="H135" s="36" t="s">
        <v>436</v>
      </c>
      <c r="I135" t="s">
        <v>923</v>
      </c>
      <c r="J135" t="s">
        <v>1383</v>
      </c>
      <c r="K135" s="54" t="s">
        <v>1731</v>
      </c>
      <c r="L135" t="s">
        <v>170</v>
      </c>
      <c r="M135" s="36" t="s">
        <v>226</v>
      </c>
    </row>
    <row r="136" spans="8:13" x14ac:dyDescent="0.55000000000000004">
      <c r="H136" s="36" t="s">
        <v>437</v>
      </c>
      <c r="I136" t="s">
        <v>924</v>
      </c>
      <c r="J136" t="s">
        <v>1384</v>
      </c>
      <c r="K136" s="54" t="s">
        <v>1732</v>
      </c>
      <c r="L136" t="s">
        <v>170</v>
      </c>
      <c r="M136" s="36" t="s">
        <v>227</v>
      </c>
    </row>
    <row r="137" spans="8:13" x14ac:dyDescent="0.55000000000000004">
      <c r="H137" s="36" t="s">
        <v>438</v>
      </c>
      <c r="I137" t="s">
        <v>925</v>
      </c>
      <c r="J137" t="s">
        <v>1385</v>
      </c>
      <c r="K137" s="54" t="s">
        <v>1733</v>
      </c>
      <c r="L137" t="s">
        <v>171</v>
      </c>
      <c r="M137" s="36" t="s">
        <v>227</v>
      </c>
    </row>
    <row r="138" spans="8:13" x14ac:dyDescent="0.55000000000000004">
      <c r="H138" s="36" t="s">
        <v>439</v>
      </c>
      <c r="I138" t="s">
        <v>926</v>
      </c>
      <c r="J138" t="s">
        <v>1386</v>
      </c>
      <c r="K138" s="54" t="s">
        <v>1734</v>
      </c>
      <c r="L138" t="s">
        <v>171</v>
      </c>
      <c r="M138" s="36" t="s">
        <v>227</v>
      </c>
    </row>
    <row r="139" spans="8:13" x14ac:dyDescent="0.55000000000000004">
      <c r="H139" s="36" t="s">
        <v>440</v>
      </c>
      <c r="I139" t="s">
        <v>927</v>
      </c>
      <c r="J139" t="s">
        <v>1387</v>
      </c>
      <c r="K139" s="54" t="s">
        <v>1735</v>
      </c>
      <c r="L139" t="s">
        <v>172</v>
      </c>
      <c r="M139" s="36" t="s">
        <v>2032</v>
      </c>
    </row>
    <row r="140" spans="8:13" x14ac:dyDescent="0.55000000000000004">
      <c r="H140" s="36" t="s">
        <v>441</v>
      </c>
      <c r="I140" t="s">
        <v>928</v>
      </c>
      <c r="J140" t="s">
        <v>1388</v>
      </c>
      <c r="K140" s="54" t="s">
        <v>1736</v>
      </c>
      <c r="L140" t="s">
        <v>171</v>
      </c>
      <c r="M140" s="36" t="s">
        <v>227</v>
      </c>
    </row>
    <row r="141" spans="8:13" x14ac:dyDescent="0.55000000000000004">
      <c r="H141" s="36" t="s">
        <v>442</v>
      </c>
      <c r="I141" t="s">
        <v>929</v>
      </c>
      <c r="J141" t="s">
        <v>1378</v>
      </c>
      <c r="K141" s="54" t="s">
        <v>1726</v>
      </c>
      <c r="L141" t="s">
        <v>185</v>
      </c>
      <c r="M141" s="36" t="s">
        <v>2038</v>
      </c>
    </row>
    <row r="142" spans="8:13" x14ac:dyDescent="0.55000000000000004">
      <c r="H142" s="36" t="s">
        <v>443</v>
      </c>
      <c r="I142" t="s">
        <v>930</v>
      </c>
      <c r="J142" t="s">
        <v>1389</v>
      </c>
      <c r="K142" s="54" t="s">
        <v>1737</v>
      </c>
      <c r="L142" t="s">
        <v>2021</v>
      </c>
      <c r="M142" s="36" t="s">
        <v>2027</v>
      </c>
    </row>
    <row r="143" spans="8:13" x14ac:dyDescent="0.55000000000000004">
      <c r="H143" s="36" t="s">
        <v>444</v>
      </c>
      <c r="I143" t="s">
        <v>931</v>
      </c>
      <c r="J143" t="s">
        <v>1390</v>
      </c>
      <c r="K143" s="54" t="s">
        <v>1738</v>
      </c>
      <c r="L143" t="s">
        <v>170</v>
      </c>
      <c r="M143" s="36" t="s">
        <v>227</v>
      </c>
    </row>
    <row r="144" spans="8:13" x14ac:dyDescent="0.55000000000000004">
      <c r="H144" s="36" t="s">
        <v>445</v>
      </c>
      <c r="I144" t="s">
        <v>932</v>
      </c>
      <c r="J144" t="s">
        <v>1391</v>
      </c>
      <c r="K144" s="54" t="s">
        <v>1739</v>
      </c>
      <c r="L144" t="s">
        <v>185</v>
      </c>
      <c r="M144" s="36" t="s">
        <v>2025</v>
      </c>
    </row>
    <row r="145" spans="8:13" x14ac:dyDescent="0.55000000000000004">
      <c r="H145" s="36" t="s">
        <v>446</v>
      </c>
      <c r="I145" t="s">
        <v>933</v>
      </c>
      <c r="J145" t="s">
        <v>1392</v>
      </c>
      <c r="K145" s="54" t="s">
        <v>1740</v>
      </c>
      <c r="L145" t="s">
        <v>185</v>
      </c>
      <c r="M145" s="36" t="s">
        <v>2039</v>
      </c>
    </row>
    <row r="146" spans="8:13" x14ac:dyDescent="0.55000000000000004">
      <c r="H146" s="36" t="s">
        <v>447</v>
      </c>
      <c r="I146" t="s">
        <v>934</v>
      </c>
      <c r="J146" t="s">
        <v>1391</v>
      </c>
      <c r="K146" s="54" t="s">
        <v>1739</v>
      </c>
      <c r="L146" t="s">
        <v>185</v>
      </c>
      <c r="M146" s="36" t="s">
        <v>2044</v>
      </c>
    </row>
    <row r="147" spans="8:13" x14ac:dyDescent="0.55000000000000004">
      <c r="H147" s="36" t="s">
        <v>448</v>
      </c>
      <c r="I147" t="s">
        <v>935</v>
      </c>
      <c r="J147" t="s">
        <v>1391</v>
      </c>
      <c r="K147" s="54" t="s">
        <v>1739</v>
      </c>
      <c r="L147" t="s">
        <v>185</v>
      </c>
      <c r="M147" s="36" t="s">
        <v>2032</v>
      </c>
    </row>
    <row r="148" spans="8:13" x14ac:dyDescent="0.55000000000000004">
      <c r="H148" s="36" t="s">
        <v>449</v>
      </c>
      <c r="I148" t="s">
        <v>936</v>
      </c>
      <c r="J148" t="s">
        <v>1336</v>
      </c>
      <c r="K148" s="54" t="s">
        <v>1686</v>
      </c>
      <c r="L148" t="s">
        <v>185</v>
      </c>
      <c r="M148" s="36" t="s">
        <v>226</v>
      </c>
    </row>
    <row r="149" spans="8:13" x14ac:dyDescent="0.55000000000000004">
      <c r="H149" s="36" t="s">
        <v>450</v>
      </c>
      <c r="I149" t="s">
        <v>937</v>
      </c>
      <c r="J149" t="s">
        <v>1393</v>
      </c>
      <c r="K149" s="54" t="s">
        <v>1741</v>
      </c>
      <c r="L149" t="s">
        <v>171</v>
      </c>
      <c r="M149" s="36" t="s">
        <v>227</v>
      </c>
    </row>
    <row r="150" spans="8:13" x14ac:dyDescent="0.55000000000000004">
      <c r="H150" s="36" t="s">
        <v>451</v>
      </c>
      <c r="I150" t="s">
        <v>938</v>
      </c>
      <c r="J150" t="s">
        <v>1391</v>
      </c>
      <c r="K150" s="54" t="s">
        <v>1739</v>
      </c>
      <c r="L150" t="s">
        <v>185</v>
      </c>
      <c r="M150" s="36" t="s">
        <v>227</v>
      </c>
    </row>
    <row r="151" spans="8:13" x14ac:dyDescent="0.55000000000000004">
      <c r="H151" s="36" t="s">
        <v>452</v>
      </c>
      <c r="I151" t="s">
        <v>939</v>
      </c>
      <c r="J151" t="s">
        <v>1394</v>
      </c>
      <c r="K151" s="54" t="s">
        <v>1742</v>
      </c>
      <c r="L151" t="s">
        <v>185</v>
      </c>
      <c r="M151" s="36" t="s">
        <v>227</v>
      </c>
    </row>
    <row r="152" spans="8:13" x14ac:dyDescent="0.55000000000000004">
      <c r="H152" s="36" t="s">
        <v>453</v>
      </c>
      <c r="I152" t="s">
        <v>940</v>
      </c>
      <c r="J152" t="s">
        <v>1395</v>
      </c>
      <c r="K152" s="54" t="s">
        <v>1743</v>
      </c>
      <c r="L152" t="s">
        <v>170</v>
      </c>
      <c r="M152" s="36" t="s">
        <v>227</v>
      </c>
    </row>
    <row r="153" spans="8:13" x14ac:dyDescent="0.55000000000000004">
      <c r="H153" s="36" t="s">
        <v>454</v>
      </c>
      <c r="I153" t="s">
        <v>941</v>
      </c>
      <c r="J153" t="s">
        <v>1396</v>
      </c>
      <c r="K153" s="54" t="s">
        <v>1744</v>
      </c>
      <c r="L153" t="s">
        <v>171</v>
      </c>
      <c r="M153" s="36" t="s">
        <v>227</v>
      </c>
    </row>
    <row r="154" spans="8:13" x14ac:dyDescent="0.55000000000000004">
      <c r="H154" s="36" t="s">
        <v>455</v>
      </c>
      <c r="I154" t="s">
        <v>942</v>
      </c>
      <c r="J154" t="s">
        <v>1397</v>
      </c>
      <c r="K154" s="54" t="s">
        <v>1745</v>
      </c>
      <c r="L154" t="s">
        <v>171</v>
      </c>
      <c r="M154" s="36" t="s">
        <v>227</v>
      </c>
    </row>
    <row r="155" spans="8:13" x14ac:dyDescent="0.55000000000000004">
      <c r="H155" s="36" t="s">
        <v>456</v>
      </c>
      <c r="I155" t="s">
        <v>943</v>
      </c>
      <c r="J155" t="s">
        <v>1397</v>
      </c>
      <c r="K155" s="54" t="s">
        <v>1745</v>
      </c>
      <c r="L155" t="s">
        <v>171</v>
      </c>
      <c r="M155" s="36" t="s">
        <v>227</v>
      </c>
    </row>
    <row r="156" spans="8:13" x14ac:dyDescent="0.55000000000000004">
      <c r="H156" s="36" t="s">
        <v>2446</v>
      </c>
      <c r="I156" t="s">
        <v>2447</v>
      </c>
      <c r="J156" t="s">
        <v>1392</v>
      </c>
      <c r="K156" s="54" t="s">
        <v>1740</v>
      </c>
      <c r="L156" t="s">
        <v>185</v>
      </c>
      <c r="M156" s="36" t="s">
        <v>227</v>
      </c>
    </row>
    <row r="157" spans="8:13" x14ac:dyDescent="0.55000000000000004">
      <c r="H157" s="36" t="s">
        <v>457</v>
      </c>
      <c r="I157" t="s">
        <v>944</v>
      </c>
      <c r="J157" t="s">
        <v>1398</v>
      </c>
      <c r="K157" s="54" t="s">
        <v>1746</v>
      </c>
      <c r="L157" t="s">
        <v>185</v>
      </c>
      <c r="M157" s="36" t="s">
        <v>2039</v>
      </c>
    </row>
    <row r="158" spans="8:13" x14ac:dyDescent="0.55000000000000004">
      <c r="H158" s="36" t="s">
        <v>458</v>
      </c>
      <c r="I158" t="s">
        <v>945</v>
      </c>
      <c r="J158" t="s">
        <v>1399</v>
      </c>
      <c r="K158" s="54" t="s">
        <v>1747</v>
      </c>
      <c r="L158" t="s">
        <v>170</v>
      </c>
      <c r="M158" s="36" t="s">
        <v>227</v>
      </c>
    </row>
    <row r="159" spans="8:13" x14ac:dyDescent="0.55000000000000004">
      <c r="H159" s="36" t="s">
        <v>459</v>
      </c>
      <c r="I159" t="s">
        <v>946</v>
      </c>
      <c r="J159" t="s">
        <v>1398</v>
      </c>
      <c r="K159" s="54" t="s">
        <v>1746</v>
      </c>
      <c r="L159" t="s">
        <v>185</v>
      </c>
      <c r="M159" s="36" t="s">
        <v>227</v>
      </c>
    </row>
    <row r="160" spans="8:13" x14ac:dyDescent="0.55000000000000004">
      <c r="H160" s="36" t="s">
        <v>460</v>
      </c>
      <c r="I160" t="s">
        <v>947</v>
      </c>
      <c r="J160" t="s">
        <v>1400</v>
      </c>
      <c r="K160" s="54" t="s">
        <v>1748</v>
      </c>
      <c r="L160" t="s">
        <v>172</v>
      </c>
      <c r="M160" s="36" t="s">
        <v>227</v>
      </c>
    </row>
    <row r="161" spans="8:13" x14ac:dyDescent="0.55000000000000004">
      <c r="H161" s="36" t="s">
        <v>461</v>
      </c>
      <c r="I161" t="s">
        <v>948</v>
      </c>
      <c r="J161" t="s">
        <v>1401</v>
      </c>
      <c r="K161" s="54" t="s">
        <v>1749</v>
      </c>
      <c r="L161" t="s">
        <v>170</v>
      </c>
      <c r="M161" s="36" t="s">
        <v>227</v>
      </c>
    </row>
    <row r="162" spans="8:13" x14ac:dyDescent="0.55000000000000004">
      <c r="H162" s="36" t="s">
        <v>462</v>
      </c>
      <c r="I162" t="s">
        <v>949</v>
      </c>
      <c r="J162" t="s">
        <v>1402</v>
      </c>
      <c r="K162" s="54" t="s">
        <v>1750</v>
      </c>
      <c r="L162" t="s">
        <v>171</v>
      </c>
      <c r="M162" s="36" t="s">
        <v>227</v>
      </c>
    </row>
    <row r="163" spans="8:13" x14ac:dyDescent="0.55000000000000004">
      <c r="H163" s="36" t="s">
        <v>463</v>
      </c>
      <c r="I163" t="s">
        <v>950</v>
      </c>
      <c r="J163" t="s">
        <v>1403</v>
      </c>
      <c r="K163" s="54" t="s">
        <v>1751</v>
      </c>
      <c r="L163" t="s">
        <v>171</v>
      </c>
      <c r="M163" s="36" t="s">
        <v>227</v>
      </c>
    </row>
    <row r="164" spans="8:13" x14ac:dyDescent="0.55000000000000004">
      <c r="H164" s="36" t="s">
        <v>464</v>
      </c>
      <c r="I164" t="s">
        <v>951</v>
      </c>
      <c r="J164" t="s">
        <v>1404</v>
      </c>
      <c r="K164" s="54" t="s">
        <v>1752</v>
      </c>
      <c r="L164" t="s">
        <v>2022</v>
      </c>
      <c r="M164" s="36" t="s">
        <v>2032</v>
      </c>
    </row>
    <row r="165" spans="8:13" x14ac:dyDescent="0.55000000000000004">
      <c r="H165" s="36" t="s">
        <v>465</v>
      </c>
      <c r="I165" t="s">
        <v>952</v>
      </c>
      <c r="J165" t="s">
        <v>1405</v>
      </c>
      <c r="K165" s="54" t="s">
        <v>1753</v>
      </c>
      <c r="L165" t="s">
        <v>185</v>
      </c>
      <c r="M165" s="36" t="s">
        <v>227</v>
      </c>
    </row>
    <row r="166" spans="8:13" x14ac:dyDescent="0.55000000000000004">
      <c r="H166" s="36" t="s">
        <v>466</v>
      </c>
      <c r="I166" t="s">
        <v>953</v>
      </c>
      <c r="J166" t="s">
        <v>1403</v>
      </c>
      <c r="K166" s="54" t="s">
        <v>1751</v>
      </c>
      <c r="L166" t="s">
        <v>171</v>
      </c>
      <c r="M166" s="36" t="s">
        <v>2030</v>
      </c>
    </row>
    <row r="167" spans="8:13" x14ac:dyDescent="0.55000000000000004">
      <c r="H167" s="36" t="s">
        <v>467</v>
      </c>
      <c r="I167" t="s">
        <v>954</v>
      </c>
      <c r="J167" t="s">
        <v>1406</v>
      </c>
      <c r="K167" s="54" t="s">
        <v>1754</v>
      </c>
      <c r="L167" t="s">
        <v>2022</v>
      </c>
      <c r="M167" s="36" t="s">
        <v>226</v>
      </c>
    </row>
    <row r="168" spans="8:13" x14ac:dyDescent="0.55000000000000004">
      <c r="H168" s="36" t="s">
        <v>468</v>
      </c>
      <c r="I168" t="s">
        <v>955</v>
      </c>
      <c r="J168" t="s">
        <v>1407</v>
      </c>
      <c r="K168" s="54" t="s">
        <v>1755</v>
      </c>
      <c r="L168" t="s">
        <v>170</v>
      </c>
      <c r="M168" s="36" t="s">
        <v>2026</v>
      </c>
    </row>
    <row r="169" spans="8:13" x14ac:dyDescent="0.55000000000000004">
      <c r="H169" s="36" t="s">
        <v>469</v>
      </c>
      <c r="I169" t="s">
        <v>956</v>
      </c>
      <c r="J169" t="s">
        <v>1408</v>
      </c>
      <c r="K169" s="54" t="s">
        <v>1756</v>
      </c>
      <c r="L169" t="s">
        <v>185</v>
      </c>
      <c r="M169" s="36" t="s">
        <v>227</v>
      </c>
    </row>
    <row r="170" spans="8:13" x14ac:dyDescent="0.55000000000000004">
      <c r="H170" s="36" t="s">
        <v>470</v>
      </c>
      <c r="I170" t="s">
        <v>957</v>
      </c>
      <c r="J170" t="s">
        <v>1409</v>
      </c>
      <c r="K170" s="54" t="s">
        <v>1757</v>
      </c>
      <c r="L170" t="s">
        <v>170</v>
      </c>
      <c r="M170" s="36" t="s">
        <v>226</v>
      </c>
    </row>
    <row r="171" spans="8:13" x14ac:dyDescent="0.55000000000000004">
      <c r="H171" s="36" t="s">
        <v>471</v>
      </c>
      <c r="I171" t="s">
        <v>958</v>
      </c>
      <c r="J171" t="s">
        <v>1410</v>
      </c>
      <c r="K171" s="54" t="s">
        <v>1758</v>
      </c>
      <c r="L171" t="s">
        <v>171</v>
      </c>
      <c r="M171" s="36" t="s">
        <v>227</v>
      </c>
    </row>
    <row r="172" spans="8:13" x14ac:dyDescent="0.55000000000000004">
      <c r="H172" s="36" t="s">
        <v>472</v>
      </c>
      <c r="I172" t="s">
        <v>959</v>
      </c>
      <c r="J172" t="s">
        <v>1411</v>
      </c>
      <c r="K172" s="54" t="s">
        <v>1759</v>
      </c>
      <c r="L172" t="s">
        <v>171</v>
      </c>
      <c r="M172" s="36" t="s">
        <v>227</v>
      </c>
    </row>
    <row r="173" spans="8:13" x14ac:dyDescent="0.55000000000000004">
      <c r="H173" s="36" t="s">
        <v>473</v>
      </c>
      <c r="I173" t="s">
        <v>960</v>
      </c>
      <c r="J173" t="s">
        <v>1412</v>
      </c>
      <c r="K173" s="54" t="s">
        <v>1760</v>
      </c>
      <c r="L173" t="s">
        <v>170</v>
      </c>
      <c r="M173" s="36" t="s">
        <v>226</v>
      </c>
    </row>
    <row r="174" spans="8:13" x14ac:dyDescent="0.55000000000000004">
      <c r="H174" s="36" t="s">
        <v>474</v>
      </c>
      <c r="I174" t="s">
        <v>961</v>
      </c>
      <c r="J174" t="s">
        <v>1410</v>
      </c>
      <c r="K174" s="54" t="s">
        <v>1758</v>
      </c>
      <c r="L174" t="s">
        <v>171</v>
      </c>
      <c r="M174" s="36" t="s">
        <v>227</v>
      </c>
    </row>
    <row r="175" spans="8:13" x14ac:dyDescent="0.55000000000000004">
      <c r="H175" s="36" t="s">
        <v>475</v>
      </c>
      <c r="I175" t="s">
        <v>962</v>
      </c>
      <c r="J175" t="s">
        <v>1413</v>
      </c>
      <c r="K175" s="54" t="s">
        <v>1761</v>
      </c>
      <c r="L175" t="s">
        <v>171</v>
      </c>
      <c r="M175" s="36" t="s">
        <v>227</v>
      </c>
    </row>
    <row r="176" spans="8:13" x14ac:dyDescent="0.55000000000000004">
      <c r="H176" s="36" t="s">
        <v>476</v>
      </c>
      <c r="I176" t="s">
        <v>963</v>
      </c>
      <c r="J176" t="s">
        <v>1410</v>
      </c>
      <c r="K176" s="54" t="s">
        <v>1758</v>
      </c>
      <c r="L176" t="s">
        <v>171</v>
      </c>
      <c r="M176" s="36" t="s">
        <v>227</v>
      </c>
    </row>
    <row r="177" spans="8:13" x14ac:dyDescent="0.55000000000000004">
      <c r="H177" s="36" t="s">
        <v>477</v>
      </c>
      <c r="I177" t="s">
        <v>964</v>
      </c>
      <c r="J177" t="s">
        <v>1414</v>
      </c>
      <c r="K177" s="54" t="s">
        <v>1762</v>
      </c>
      <c r="L177" t="s">
        <v>171</v>
      </c>
      <c r="M177" s="36" t="s">
        <v>227</v>
      </c>
    </row>
    <row r="178" spans="8:13" x14ac:dyDescent="0.55000000000000004">
      <c r="H178" s="36" t="s">
        <v>478</v>
      </c>
      <c r="I178" t="s">
        <v>965</v>
      </c>
      <c r="J178" t="s">
        <v>1415</v>
      </c>
      <c r="K178" s="54" t="s">
        <v>1763</v>
      </c>
      <c r="L178" t="s">
        <v>172</v>
      </c>
      <c r="M178" s="36" t="s">
        <v>227</v>
      </c>
    </row>
    <row r="179" spans="8:13" x14ac:dyDescent="0.55000000000000004">
      <c r="H179" s="36" t="s">
        <v>479</v>
      </c>
      <c r="I179" t="s">
        <v>966</v>
      </c>
      <c r="J179" t="s">
        <v>1416</v>
      </c>
      <c r="K179" s="54" t="s">
        <v>1764</v>
      </c>
      <c r="L179" t="s">
        <v>171</v>
      </c>
      <c r="M179" s="36" t="s">
        <v>227</v>
      </c>
    </row>
    <row r="180" spans="8:13" x14ac:dyDescent="0.55000000000000004">
      <c r="H180" s="36" t="s">
        <v>480</v>
      </c>
      <c r="I180" t="s">
        <v>967</v>
      </c>
      <c r="J180" t="s">
        <v>1417</v>
      </c>
      <c r="K180" s="54" t="s">
        <v>1765</v>
      </c>
      <c r="L180" t="s">
        <v>171</v>
      </c>
      <c r="M180" s="36" t="s">
        <v>227</v>
      </c>
    </row>
    <row r="181" spans="8:13" x14ac:dyDescent="0.55000000000000004">
      <c r="H181" s="36" t="s">
        <v>481</v>
      </c>
      <c r="I181" t="s">
        <v>968</v>
      </c>
      <c r="J181" t="s">
        <v>1418</v>
      </c>
      <c r="K181" s="54" t="s">
        <v>1766</v>
      </c>
      <c r="L181" t="s">
        <v>171</v>
      </c>
      <c r="M181" s="36" t="s">
        <v>227</v>
      </c>
    </row>
    <row r="182" spans="8:13" x14ac:dyDescent="0.55000000000000004">
      <c r="H182" s="36" t="s">
        <v>482</v>
      </c>
      <c r="I182" t="s">
        <v>969</v>
      </c>
      <c r="J182" t="s">
        <v>1419</v>
      </c>
      <c r="K182" s="54" t="s">
        <v>1767</v>
      </c>
      <c r="L182" t="s">
        <v>171</v>
      </c>
      <c r="M182" s="36" t="s">
        <v>2038</v>
      </c>
    </row>
    <row r="183" spans="8:13" x14ac:dyDescent="0.55000000000000004">
      <c r="H183" s="36" t="s">
        <v>483</v>
      </c>
      <c r="I183" t="s">
        <v>970</v>
      </c>
      <c r="J183" t="s">
        <v>1420</v>
      </c>
      <c r="K183" s="54" t="s">
        <v>1768</v>
      </c>
      <c r="L183" t="s">
        <v>185</v>
      </c>
      <c r="M183" s="36" t="s">
        <v>2025</v>
      </c>
    </row>
    <row r="184" spans="8:13" x14ac:dyDescent="0.55000000000000004">
      <c r="H184" s="36" t="s">
        <v>484</v>
      </c>
      <c r="I184" t="s">
        <v>971</v>
      </c>
      <c r="J184" t="s">
        <v>1421</v>
      </c>
      <c r="K184" s="54" t="s">
        <v>1769</v>
      </c>
      <c r="L184" t="s">
        <v>170</v>
      </c>
      <c r="M184" s="36">
        <v>40</v>
      </c>
    </row>
    <row r="186" spans="8:13" x14ac:dyDescent="0.55000000000000004">
      <c r="H186" s="36" t="s">
        <v>485</v>
      </c>
      <c r="I186" t="s">
        <v>972</v>
      </c>
      <c r="J186" t="s">
        <v>1422</v>
      </c>
      <c r="K186" s="54" t="s">
        <v>1770</v>
      </c>
      <c r="L186" t="s">
        <v>171</v>
      </c>
      <c r="M186" s="36" t="s">
        <v>227</v>
      </c>
    </row>
    <row r="187" spans="8:13" x14ac:dyDescent="0.55000000000000004">
      <c r="H187" s="36" t="s">
        <v>486</v>
      </c>
      <c r="I187" t="s">
        <v>973</v>
      </c>
      <c r="J187" t="s">
        <v>1423</v>
      </c>
      <c r="K187" s="54" t="s">
        <v>1771</v>
      </c>
      <c r="L187" t="s">
        <v>171</v>
      </c>
      <c r="M187" s="36" t="s">
        <v>2032</v>
      </c>
    </row>
    <row r="188" spans="8:13" x14ac:dyDescent="0.55000000000000004">
      <c r="H188" s="36" t="s">
        <v>487</v>
      </c>
      <c r="I188" t="s">
        <v>974</v>
      </c>
      <c r="J188" t="s">
        <v>1424</v>
      </c>
      <c r="K188" s="54" t="s">
        <v>1772</v>
      </c>
      <c r="L188" t="s">
        <v>169</v>
      </c>
      <c r="M188" s="36" t="s">
        <v>2027</v>
      </c>
    </row>
    <row r="189" spans="8:13" x14ac:dyDescent="0.55000000000000004">
      <c r="H189" s="36" t="s">
        <v>488</v>
      </c>
      <c r="I189" t="s">
        <v>975</v>
      </c>
      <c r="J189" t="s">
        <v>1425</v>
      </c>
      <c r="K189" s="54" t="s">
        <v>1773</v>
      </c>
      <c r="L189" t="s">
        <v>185</v>
      </c>
      <c r="M189" s="36" t="s">
        <v>226</v>
      </c>
    </row>
    <row r="190" spans="8:13" x14ac:dyDescent="0.55000000000000004">
      <c r="H190" s="36" t="s">
        <v>489</v>
      </c>
      <c r="I190" t="s">
        <v>976</v>
      </c>
      <c r="J190" t="s">
        <v>1426</v>
      </c>
      <c r="K190" s="54" t="s">
        <v>1774</v>
      </c>
      <c r="L190" t="s">
        <v>170</v>
      </c>
      <c r="M190" s="36" t="s">
        <v>227</v>
      </c>
    </row>
    <row r="191" spans="8:13" x14ac:dyDescent="0.55000000000000004">
      <c r="H191" s="36" t="s">
        <v>490</v>
      </c>
      <c r="I191" t="s">
        <v>977</v>
      </c>
      <c r="J191" t="s">
        <v>1427</v>
      </c>
      <c r="K191" s="54" t="s">
        <v>1775</v>
      </c>
      <c r="L191" t="s">
        <v>170</v>
      </c>
      <c r="M191" s="36" t="s">
        <v>2032</v>
      </c>
    </row>
    <row r="192" spans="8:13" x14ac:dyDescent="0.55000000000000004">
      <c r="H192" s="36" t="s">
        <v>491</v>
      </c>
      <c r="I192" t="s">
        <v>978</v>
      </c>
      <c r="J192" t="s">
        <v>1428</v>
      </c>
      <c r="K192" s="54" t="s">
        <v>1776</v>
      </c>
      <c r="L192" t="s">
        <v>185</v>
      </c>
      <c r="M192" s="36" t="s">
        <v>226</v>
      </c>
    </row>
    <row r="193" spans="8:13" x14ac:dyDescent="0.55000000000000004">
      <c r="H193" s="36" t="s">
        <v>492</v>
      </c>
      <c r="I193" t="s">
        <v>979</v>
      </c>
      <c r="J193" t="s">
        <v>1429</v>
      </c>
      <c r="K193" s="54" t="s">
        <v>1777</v>
      </c>
      <c r="L193" t="s">
        <v>171</v>
      </c>
      <c r="M193" s="36" t="s">
        <v>227</v>
      </c>
    </row>
    <row r="194" spans="8:13" x14ac:dyDescent="0.55000000000000004">
      <c r="H194" s="36" t="s">
        <v>493</v>
      </c>
      <c r="I194" t="s">
        <v>980</v>
      </c>
      <c r="J194" t="s">
        <v>1430</v>
      </c>
      <c r="K194" s="54" t="s">
        <v>1778</v>
      </c>
      <c r="L194" t="s">
        <v>171</v>
      </c>
      <c r="M194" s="36" t="s">
        <v>2032</v>
      </c>
    </row>
    <row r="195" spans="8:13" x14ac:dyDescent="0.55000000000000004">
      <c r="H195" s="36" t="s">
        <v>494</v>
      </c>
      <c r="I195" t="s">
        <v>981</v>
      </c>
      <c r="J195" t="s">
        <v>1431</v>
      </c>
      <c r="K195" s="54" t="s">
        <v>1779</v>
      </c>
      <c r="L195" t="s">
        <v>185</v>
      </c>
      <c r="M195" s="36" t="s">
        <v>2043</v>
      </c>
    </row>
    <row r="196" spans="8:13" x14ac:dyDescent="0.55000000000000004">
      <c r="H196" s="36" t="s">
        <v>495</v>
      </c>
      <c r="I196" t="s">
        <v>982</v>
      </c>
      <c r="J196" t="s">
        <v>1355</v>
      </c>
      <c r="K196" s="54" t="s">
        <v>1704</v>
      </c>
      <c r="L196" t="s">
        <v>171</v>
      </c>
      <c r="M196" s="36" t="s">
        <v>227</v>
      </c>
    </row>
    <row r="197" spans="8:13" x14ac:dyDescent="0.55000000000000004">
      <c r="H197" s="36" t="s">
        <v>496</v>
      </c>
      <c r="I197" t="s">
        <v>983</v>
      </c>
      <c r="J197" t="s">
        <v>1347</v>
      </c>
      <c r="K197" s="54" t="s">
        <v>1696</v>
      </c>
      <c r="L197" t="s">
        <v>171</v>
      </c>
      <c r="M197" s="36" t="s">
        <v>2043</v>
      </c>
    </row>
    <row r="198" spans="8:13" x14ac:dyDescent="0.55000000000000004">
      <c r="H198" s="36" t="s">
        <v>497</v>
      </c>
      <c r="I198" t="s">
        <v>984</v>
      </c>
      <c r="J198" t="s">
        <v>1432</v>
      </c>
      <c r="K198" s="54" t="s">
        <v>1780</v>
      </c>
      <c r="L198" t="s">
        <v>172</v>
      </c>
      <c r="M198" s="36" t="s">
        <v>227</v>
      </c>
    </row>
    <row r="199" spans="8:13" x14ac:dyDescent="0.55000000000000004">
      <c r="H199" s="36" t="s">
        <v>498</v>
      </c>
      <c r="I199" t="s">
        <v>985</v>
      </c>
      <c r="J199" t="s">
        <v>1431</v>
      </c>
      <c r="K199" s="54" t="s">
        <v>1779</v>
      </c>
      <c r="L199" t="s">
        <v>185</v>
      </c>
      <c r="M199" s="36" t="s">
        <v>227</v>
      </c>
    </row>
    <row r="200" spans="8:13" x14ac:dyDescent="0.55000000000000004">
      <c r="H200" s="36" t="s">
        <v>499</v>
      </c>
      <c r="I200" t="s">
        <v>986</v>
      </c>
      <c r="J200" t="s">
        <v>1433</v>
      </c>
      <c r="K200" s="54" t="s">
        <v>1781</v>
      </c>
      <c r="L200" t="s">
        <v>171</v>
      </c>
      <c r="M200" s="36" t="s">
        <v>227</v>
      </c>
    </row>
    <row r="201" spans="8:13" x14ac:dyDescent="0.55000000000000004">
      <c r="H201" s="36" t="s">
        <v>500</v>
      </c>
      <c r="I201" t="s">
        <v>987</v>
      </c>
      <c r="J201" t="s">
        <v>1434</v>
      </c>
      <c r="K201" s="54" t="s">
        <v>1782</v>
      </c>
      <c r="L201" t="s">
        <v>171</v>
      </c>
      <c r="M201" s="36" t="s">
        <v>227</v>
      </c>
    </row>
    <row r="202" spans="8:13" x14ac:dyDescent="0.55000000000000004">
      <c r="H202" s="36" t="s">
        <v>501</v>
      </c>
      <c r="I202" t="s">
        <v>988</v>
      </c>
      <c r="J202" t="s">
        <v>1435</v>
      </c>
      <c r="K202" s="54" t="s">
        <v>1783</v>
      </c>
      <c r="L202" t="s">
        <v>170</v>
      </c>
      <c r="M202" s="36" t="s">
        <v>227</v>
      </c>
    </row>
    <row r="203" spans="8:13" x14ac:dyDescent="0.55000000000000004">
      <c r="H203" s="36" t="s">
        <v>502</v>
      </c>
      <c r="I203" t="s">
        <v>989</v>
      </c>
      <c r="J203" t="s">
        <v>1436</v>
      </c>
      <c r="K203" s="54" t="s">
        <v>1784</v>
      </c>
      <c r="L203" t="s">
        <v>185</v>
      </c>
      <c r="M203" s="36" t="s">
        <v>2026</v>
      </c>
    </row>
    <row r="204" spans="8:13" x14ac:dyDescent="0.55000000000000004">
      <c r="H204" s="36" t="s">
        <v>503</v>
      </c>
      <c r="I204" t="s">
        <v>990</v>
      </c>
      <c r="J204" t="s">
        <v>1437</v>
      </c>
      <c r="K204" s="54" t="s">
        <v>1785</v>
      </c>
      <c r="L204" t="s">
        <v>170</v>
      </c>
      <c r="M204" s="36" t="s">
        <v>226</v>
      </c>
    </row>
    <row r="205" spans="8:13" x14ac:dyDescent="0.55000000000000004">
      <c r="H205" s="36" t="s">
        <v>504</v>
      </c>
      <c r="I205" t="s">
        <v>991</v>
      </c>
      <c r="J205" t="s">
        <v>1438</v>
      </c>
      <c r="K205" s="54" t="s">
        <v>1786</v>
      </c>
      <c r="L205" t="s">
        <v>170</v>
      </c>
      <c r="M205" s="36" t="s">
        <v>227</v>
      </c>
    </row>
    <row r="206" spans="8:13" x14ac:dyDescent="0.55000000000000004">
      <c r="H206" s="36" t="s">
        <v>505</v>
      </c>
      <c r="I206" t="s">
        <v>992</v>
      </c>
      <c r="J206" t="s">
        <v>1439</v>
      </c>
      <c r="K206" s="54" t="s">
        <v>1787</v>
      </c>
      <c r="L206" t="s">
        <v>185</v>
      </c>
      <c r="M206" s="36" t="s">
        <v>2042</v>
      </c>
    </row>
    <row r="207" spans="8:13" x14ac:dyDescent="0.55000000000000004">
      <c r="H207" s="36" t="s">
        <v>506</v>
      </c>
      <c r="I207" t="s">
        <v>993</v>
      </c>
      <c r="J207" t="s">
        <v>1440</v>
      </c>
      <c r="K207" s="54" t="s">
        <v>1788</v>
      </c>
      <c r="L207" t="s">
        <v>170</v>
      </c>
      <c r="M207" s="36" t="s">
        <v>227</v>
      </c>
    </row>
    <row r="208" spans="8:13" x14ac:dyDescent="0.55000000000000004">
      <c r="H208" s="36" t="s">
        <v>507</v>
      </c>
      <c r="I208" t="s">
        <v>994</v>
      </c>
      <c r="J208" t="s">
        <v>1441</v>
      </c>
      <c r="K208" s="54" t="s">
        <v>1789</v>
      </c>
      <c r="L208" t="s">
        <v>170</v>
      </c>
      <c r="M208" s="36">
        <v>20</v>
      </c>
    </row>
    <row r="209" spans="8:13" x14ac:dyDescent="0.55000000000000004">
      <c r="H209" s="36" t="s">
        <v>508</v>
      </c>
      <c r="I209" t="s">
        <v>995</v>
      </c>
      <c r="J209" t="s">
        <v>1442</v>
      </c>
      <c r="K209" s="54" t="s">
        <v>1790</v>
      </c>
      <c r="L209" t="s">
        <v>170</v>
      </c>
      <c r="M209" s="36" t="s">
        <v>227</v>
      </c>
    </row>
    <row r="210" spans="8:13" x14ac:dyDescent="0.55000000000000004">
      <c r="H210" s="36" t="s">
        <v>509</v>
      </c>
      <c r="I210" t="s">
        <v>996</v>
      </c>
      <c r="J210" t="s">
        <v>1443</v>
      </c>
      <c r="K210" s="54" t="s">
        <v>1791</v>
      </c>
      <c r="L210" t="s">
        <v>171</v>
      </c>
      <c r="M210" s="36" t="s">
        <v>227</v>
      </c>
    </row>
    <row r="211" spans="8:13" x14ac:dyDescent="0.55000000000000004">
      <c r="H211" s="36" t="s">
        <v>510</v>
      </c>
      <c r="I211" t="s">
        <v>997</v>
      </c>
      <c r="J211" t="s">
        <v>1347</v>
      </c>
      <c r="K211" s="54" t="s">
        <v>1696</v>
      </c>
      <c r="L211" t="s">
        <v>171</v>
      </c>
      <c r="M211" s="36" t="s">
        <v>2031</v>
      </c>
    </row>
    <row r="212" spans="8:13" x14ac:dyDescent="0.55000000000000004">
      <c r="H212" s="36" t="s">
        <v>511</v>
      </c>
      <c r="I212" t="s">
        <v>998</v>
      </c>
      <c r="J212" t="s">
        <v>1444</v>
      </c>
      <c r="K212" s="54" t="s">
        <v>1792</v>
      </c>
      <c r="L212" t="s">
        <v>171</v>
      </c>
      <c r="M212" s="36" t="s">
        <v>227</v>
      </c>
    </row>
    <row r="213" spans="8:13" x14ac:dyDescent="0.55000000000000004">
      <c r="H213" s="36" t="s">
        <v>512</v>
      </c>
      <c r="I213" t="s">
        <v>999</v>
      </c>
      <c r="J213" t="s">
        <v>1445</v>
      </c>
      <c r="K213" s="54" t="s">
        <v>1793</v>
      </c>
      <c r="L213" t="s">
        <v>171</v>
      </c>
      <c r="M213" s="36" t="s">
        <v>227</v>
      </c>
    </row>
    <row r="214" spans="8:13" x14ac:dyDescent="0.55000000000000004">
      <c r="H214" s="36" t="s">
        <v>513</v>
      </c>
      <c r="I214" t="s">
        <v>1000</v>
      </c>
      <c r="J214" t="s">
        <v>1446</v>
      </c>
      <c r="K214" s="54" t="s">
        <v>1794</v>
      </c>
      <c r="L214" t="s">
        <v>171</v>
      </c>
      <c r="M214" s="36" t="s">
        <v>227</v>
      </c>
    </row>
    <row r="215" spans="8:13" x14ac:dyDescent="0.55000000000000004">
      <c r="H215" s="36" t="s">
        <v>514</v>
      </c>
      <c r="I215" t="s">
        <v>1001</v>
      </c>
      <c r="J215" t="s">
        <v>1360</v>
      </c>
      <c r="K215" s="54" t="s">
        <v>1709</v>
      </c>
      <c r="L215" t="s">
        <v>171</v>
      </c>
      <c r="M215" s="36" t="s">
        <v>227</v>
      </c>
    </row>
    <row r="216" spans="8:13" x14ac:dyDescent="0.55000000000000004">
      <c r="H216" s="36" t="s">
        <v>515</v>
      </c>
      <c r="I216" t="s">
        <v>1002</v>
      </c>
      <c r="J216" t="s">
        <v>1447</v>
      </c>
      <c r="K216" s="54" t="s">
        <v>1795</v>
      </c>
      <c r="L216" t="s">
        <v>185</v>
      </c>
      <c r="M216" s="36" t="s">
        <v>2044</v>
      </c>
    </row>
    <row r="217" spans="8:13" x14ac:dyDescent="0.55000000000000004">
      <c r="H217" s="36" t="s">
        <v>516</v>
      </c>
      <c r="I217" t="s">
        <v>1003</v>
      </c>
      <c r="J217" t="s">
        <v>1448</v>
      </c>
      <c r="K217" s="54" t="s">
        <v>1796</v>
      </c>
      <c r="L217" t="s">
        <v>171</v>
      </c>
      <c r="M217" s="36" t="s">
        <v>227</v>
      </c>
    </row>
    <row r="218" spans="8:13" x14ac:dyDescent="0.55000000000000004">
      <c r="H218" s="36" t="s">
        <v>517</v>
      </c>
      <c r="I218" t="s">
        <v>1004</v>
      </c>
      <c r="J218" t="s">
        <v>1449</v>
      </c>
      <c r="K218" s="54" t="s">
        <v>1797</v>
      </c>
      <c r="L218" t="s">
        <v>185</v>
      </c>
      <c r="M218" s="36" t="s">
        <v>226</v>
      </c>
    </row>
    <row r="219" spans="8:13" x14ac:dyDescent="0.55000000000000004">
      <c r="H219" s="36" t="s">
        <v>518</v>
      </c>
      <c r="I219" t="s">
        <v>1005</v>
      </c>
      <c r="J219" t="s">
        <v>1450</v>
      </c>
      <c r="K219" s="54" t="s">
        <v>1798</v>
      </c>
      <c r="L219" t="s">
        <v>171</v>
      </c>
      <c r="M219" s="36" t="s">
        <v>2030</v>
      </c>
    </row>
    <row r="220" spans="8:13" x14ac:dyDescent="0.55000000000000004">
      <c r="H220" s="36" t="s">
        <v>519</v>
      </c>
      <c r="I220" t="s">
        <v>1006</v>
      </c>
      <c r="J220" t="s">
        <v>1451</v>
      </c>
      <c r="K220" s="54" t="s">
        <v>2333</v>
      </c>
      <c r="L220" t="s">
        <v>185</v>
      </c>
      <c r="M220" s="36" t="s">
        <v>2037</v>
      </c>
    </row>
    <row r="221" spans="8:13" x14ac:dyDescent="0.55000000000000004">
      <c r="H221" s="36" t="s">
        <v>520</v>
      </c>
      <c r="I221" t="s">
        <v>1007</v>
      </c>
      <c r="J221" t="s">
        <v>1452</v>
      </c>
      <c r="K221" s="54" t="s">
        <v>1799</v>
      </c>
      <c r="L221" t="s">
        <v>171</v>
      </c>
      <c r="M221" s="36" t="s">
        <v>2027</v>
      </c>
    </row>
    <row r="222" spans="8:13" x14ac:dyDescent="0.55000000000000004">
      <c r="H222" s="36" t="s">
        <v>521</v>
      </c>
      <c r="I222" t="s">
        <v>897</v>
      </c>
      <c r="J222" t="s">
        <v>1453</v>
      </c>
      <c r="K222" s="54" t="s">
        <v>1800</v>
      </c>
      <c r="L222" t="s">
        <v>170</v>
      </c>
      <c r="M222" s="36" t="s">
        <v>2027</v>
      </c>
    </row>
    <row r="223" spans="8:13" x14ac:dyDescent="0.55000000000000004">
      <c r="H223" s="36" t="s">
        <v>522</v>
      </c>
      <c r="I223" t="s">
        <v>1008</v>
      </c>
      <c r="J223" t="s">
        <v>1454</v>
      </c>
      <c r="K223" s="54" t="s">
        <v>1801</v>
      </c>
      <c r="L223" t="s">
        <v>170</v>
      </c>
      <c r="M223" s="36" t="s">
        <v>2032</v>
      </c>
    </row>
    <row r="224" spans="8:13" x14ac:dyDescent="0.55000000000000004">
      <c r="H224" s="36" t="s">
        <v>523</v>
      </c>
      <c r="I224" t="s">
        <v>1009</v>
      </c>
      <c r="J224" t="s">
        <v>1300</v>
      </c>
      <c r="K224" s="54" t="s">
        <v>1802</v>
      </c>
      <c r="L224" t="s">
        <v>170</v>
      </c>
      <c r="M224" s="36" t="s">
        <v>2032</v>
      </c>
    </row>
    <row r="225" spans="8:13" x14ac:dyDescent="0.55000000000000004">
      <c r="H225" s="36" t="s">
        <v>525</v>
      </c>
      <c r="I225" t="s">
        <v>1011</v>
      </c>
      <c r="J225" t="s">
        <v>1455</v>
      </c>
      <c r="K225" s="54" t="s">
        <v>1804</v>
      </c>
      <c r="L225" t="s">
        <v>171</v>
      </c>
      <c r="M225" s="36" t="s">
        <v>227</v>
      </c>
    </row>
    <row r="226" spans="8:13" x14ac:dyDescent="0.55000000000000004">
      <c r="H226" s="36" t="s">
        <v>526</v>
      </c>
      <c r="I226" t="s">
        <v>1012</v>
      </c>
      <c r="J226" t="s">
        <v>1456</v>
      </c>
      <c r="K226" s="54" t="s">
        <v>1805</v>
      </c>
      <c r="L226" t="s">
        <v>170</v>
      </c>
      <c r="M226" s="36" t="s">
        <v>2031</v>
      </c>
    </row>
    <row r="227" spans="8:13" x14ac:dyDescent="0.55000000000000004">
      <c r="H227" s="36" t="s">
        <v>527</v>
      </c>
      <c r="I227" t="s">
        <v>1013</v>
      </c>
      <c r="J227" t="s">
        <v>1457</v>
      </c>
      <c r="K227" s="54" t="s">
        <v>1806</v>
      </c>
      <c r="L227" t="s">
        <v>171</v>
      </c>
      <c r="M227" s="36" t="s">
        <v>2030</v>
      </c>
    </row>
    <row r="228" spans="8:13" x14ac:dyDescent="0.55000000000000004">
      <c r="H228" s="36" t="s">
        <v>528</v>
      </c>
      <c r="I228" t="s">
        <v>1014</v>
      </c>
      <c r="J228" t="s">
        <v>1458</v>
      </c>
      <c r="K228" s="54" t="s">
        <v>1807</v>
      </c>
      <c r="L228" t="s">
        <v>171</v>
      </c>
      <c r="M228" s="36" t="s">
        <v>227</v>
      </c>
    </row>
    <row r="229" spans="8:13" x14ac:dyDescent="0.55000000000000004">
      <c r="H229" s="36" t="s">
        <v>529</v>
      </c>
      <c r="I229" t="s">
        <v>1015</v>
      </c>
      <c r="J229" t="s">
        <v>1459</v>
      </c>
      <c r="K229" s="54" t="s">
        <v>1808</v>
      </c>
      <c r="L229" t="s">
        <v>171</v>
      </c>
      <c r="M229" s="36" t="s">
        <v>227</v>
      </c>
    </row>
    <row r="230" spans="8:13" x14ac:dyDescent="0.55000000000000004">
      <c r="H230" s="36" t="s">
        <v>530</v>
      </c>
      <c r="I230" t="s">
        <v>1016</v>
      </c>
      <c r="J230" t="s">
        <v>1460</v>
      </c>
      <c r="K230" s="54" t="s">
        <v>1809</v>
      </c>
      <c r="L230" t="s">
        <v>171</v>
      </c>
      <c r="M230" s="36" t="s">
        <v>227</v>
      </c>
    </row>
    <row r="231" spans="8:13" x14ac:dyDescent="0.55000000000000004">
      <c r="H231" s="36" t="s">
        <v>531</v>
      </c>
      <c r="I231" t="s">
        <v>1017</v>
      </c>
      <c r="J231" t="s">
        <v>1461</v>
      </c>
      <c r="K231" s="54" t="s">
        <v>1810</v>
      </c>
      <c r="L231" t="s">
        <v>171</v>
      </c>
      <c r="M231" s="36" t="s">
        <v>227</v>
      </c>
    </row>
    <row r="232" spans="8:13" x14ac:dyDescent="0.55000000000000004">
      <c r="H232" s="36" t="s">
        <v>2448</v>
      </c>
      <c r="I232" t="s">
        <v>1010</v>
      </c>
      <c r="J232" t="s">
        <v>164</v>
      </c>
      <c r="K232" s="54" t="s">
        <v>1803</v>
      </c>
      <c r="L232" t="s">
        <v>170</v>
      </c>
      <c r="M232" s="36" t="s">
        <v>227</v>
      </c>
    </row>
    <row r="233" spans="8:13" x14ac:dyDescent="0.55000000000000004">
      <c r="H233" s="36" t="s">
        <v>532</v>
      </c>
      <c r="I233" t="s">
        <v>1018</v>
      </c>
      <c r="J233" t="s">
        <v>1462</v>
      </c>
      <c r="K233" s="54" t="s">
        <v>1811</v>
      </c>
      <c r="L233" t="s">
        <v>2022</v>
      </c>
      <c r="M233" s="36" t="s">
        <v>227</v>
      </c>
    </row>
    <row r="234" spans="8:13" x14ac:dyDescent="0.55000000000000004">
      <c r="H234" s="36" t="s">
        <v>533</v>
      </c>
      <c r="I234" t="s">
        <v>1019</v>
      </c>
      <c r="J234" t="s">
        <v>1463</v>
      </c>
      <c r="K234" s="54" t="s">
        <v>1812</v>
      </c>
      <c r="L234" t="s">
        <v>185</v>
      </c>
      <c r="M234" s="36" t="s">
        <v>226</v>
      </c>
    </row>
    <row r="235" spans="8:13" x14ac:dyDescent="0.55000000000000004">
      <c r="H235" s="36" t="s">
        <v>534</v>
      </c>
      <c r="I235" t="s">
        <v>1020</v>
      </c>
      <c r="J235" t="s">
        <v>1462</v>
      </c>
      <c r="K235" s="54" t="s">
        <v>1811</v>
      </c>
      <c r="L235" t="s">
        <v>2022</v>
      </c>
      <c r="M235" s="36" t="s">
        <v>2039</v>
      </c>
    </row>
    <row r="236" spans="8:13" x14ac:dyDescent="0.55000000000000004">
      <c r="H236" s="36" t="s">
        <v>535</v>
      </c>
      <c r="I236" t="s">
        <v>1021</v>
      </c>
      <c r="J236" t="s">
        <v>1464</v>
      </c>
      <c r="K236" s="54" t="s">
        <v>1813</v>
      </c>
      <c r="L236" t="s">
        <v>170</v>
      </c>
      <c r="M236" s="36" t="s">
        <v>227</v>
      </c>
    </row>
    <row r="237" spans="8:13" x14ac:dyDescent="0.55000000000000004">
      <c r="H237" s="36" t="s">
        <v>536</v>
      </c>
      <c r="I237" t="s">
        <v>1022</v>
      </c>
      <c r="J237" t="s">
        <v>1465</v>
      </c>
      <c r="K237" s="54" t="s">
        <v>1814</v>
      </c>
      <c r="L237" t="s">
        <v>170</v>
      </c>
      <c r="M237" s="36" t="s">
        <v>2032</v>
      </c>
    </row>
    <row r="238" spans="8:13" x14ac:dyDescent="0.55000000000000004">
      <c r="H238" s="36" t="s">
        <v>537</v>
      </c>
      <c r="I238" t="s">
        <v>1023</v>
      </c>
      <c r="J238" t="s">
        <v>1466</v>
      </c>
      <c r="K238" s="54" t="s">
        <v>1815</v>
      </c>
      <c r="L238" t="s">
        <v>171</v>
      </c>
      <c r="M238" s="36" t="s">
        <v>226</v>
      </c>
    </row>
    <row r="239" spans="8:13" x14ac:dyDescent="0.55000000000000004">
      <c r="H239" s="36" t="s">
        <v>538</v>
      </c>
      <c r="I239" t="s">
        <v>1024</v>
      </c>
      <c r="J239" t="s">
        <v>1467</v>
      </c>
      <c r="K239" s="54" t="s">
        <v>1816</v>
      </c>
      <c r="L239" t="s">
        <v>171</v>
      </c>
      <c r="M239" s="36" t="s">
        <v>227</v>
      </c>
    </row>
    <row r="240" spans="8:13" x14ac:dyDescent="0.55000000000000004">
      <c r="H240" s="36" t="s">
        <v>539</v>
      </c>
      <c r="I240" t="s">
        <v>1025</v>
      </c>
      <c r="J240" t="s">
        <v>1468</v>
      </c>
      <c r="K240" s="54" t="s">
        <v>1817</v>
      </c>
      <c r="L240" t="s">
        <v>171</v>
      </c>
      <c r="M240" s="36" t="s">
        <v>227</v>
      </c>
    </row>
    <row r="241" spans="8:13" x14ac:dyDescent="0.55000000000000004">
      <c r="H241" s="36" t="s">
        <v>540</v>
      </c>
      <c r="I241" t="s">
        <v>1026</v>
      </c>
      <c r="J241" t="s">
        <v>1360</v>
      </c>
      <c r="K241" s="54" t="s">
        <v>1709</v>
      </c>
      <c r="L241" t="s">
        <v>171</v>
      </c>
      <c r="M241" s="36" t="s">
        <v>2045</v>
      </c>
    </row>
    <row r="242" spans="8:13" x14ac:dyDescent="0.55000000000000004">
      <c r="H242" s="36" t="s">
        <v>541</v>
      </c>
      <c r="I242" t="s">
        <v>1027</v>
      </c>
      <c r="J242" t="s">
        <v>1469</v>
      </c>
      <c r="K242" s="54" t="s">
        <v>1818</v>
      </c>
      <c r="L242" t="s">
        <v>171</v>
      </c>
      <c r="M242" s="36" t="s">
        <v>227</v>
      </c>
    </row>
    <row r="243" spans="8:13" x14ac:dyDescent="0.55000000000000004">
      <c r="H243" s="36" t="s">
        <v>542</v>
      </c>
      <c r="I243" t="s">
        <v>1028</v>
      </c>
      <c r="J243" t="s">
        <v>1470</v>
      </c>
      <c r="K243" s="54" t="s">
        <v>1819</v>
      </c>
      <c r="L243" t="s">
        <v>171</v>
      </c>
      <c r="M243" s="36" t="s">
        <v>227</v>
      </c>
    </row>
    <row r="244" spans="8:13" x14ac:dyDescent="0.55000000000000004">
      <c r="H244" s="36" t="s">
        <v>543</v>
      </c>
      <c r="I244" t="s">
        <v>1029</v>
      </c>
      <c r="J244" t="s">
        <v>1471</v>
      </c>
      <c r="K244" s="54" t="s">
        <v>1820</v>
      </c>
      <c r="L244" t="s">
        <v>171</v>
      </c>
      <c r="M244" s="36" t="s">
        <v>227</v>
      </c>
    </row>
    <row r="245" spans="8:13" x14ac:dyDescent="0.55000000000000004">
      <c r="H245" s="36" t="s">
        <v>544</v>
      </c>
      <c r="I245" t="s">
        <v>1030</v>
      </c>
      <c r="J245" t="s">
        <v>1472</v>
      </c>
      <c r="K245" s="54" t="s">
        <v>1821</v>
      </c>
      <c r="L245" t="s">
        <v>171</v>
      </c>
      <c r="M245" s="36" t="s">
        <v>227</v>
      </c>
    </row>
    <row r="246" spans="8:13" x14ac:dyDescent="0.55000000000000004">
      <c r="H246" s="36" t="s">
        <v>545</v>
      </c>
      <c r="I246" t="s">
        <v>1031</v>
      </c>
      <c r="J246" t="s">
        <v>1473</v>
      </c>
      <c r="K246" s="54" t="s">
        <v>1822</v>
      </c>
      <c r="L246" t="s">
        <v>171</v>
      </c>
      <c r="M246" s="36" t="s">
        <v>227</v>
      </c>
    </row>
    <row r="247" spans="8:13" x14ac:dyDescent="0.55000000000000004">
      <c r="H247" s="36" t="s">
        <v>546</v>
      </c>
      <c r="I247" t="s">
        <v>1032</v>
      </c>
      <c r="J247" t="s">
        <v>1474</v>
      </c>
      <c r="K247" s="54" t="s">
        <v>2449</v>
      </c>
      <c r="L247" t="s">
        <v>171</v>
      </c>
      <c r="M247" s="36" t="s">
        <v>227</v>
      </c>
    </row>
    <row r="248" spans="8:13" x14ac:dyDescent="0.55000000000000004">
      <c r="H248" s="36" t="s">
        <v>547</v>
      </c>
      <c r="I248" t="s">
        <v>1033</v>
      </c>
      <c r="J248" t="s">
        <v>1475</v>
      </c>
      <c r="K248" s="54" t="s">
        <v>1823</v>
      </c>
      <c r="L248" t="s">
        <v>171</v>
      </c>
      <c r="M248" s="36" t="s">
        <v>2045</v>
      </c>
    </row>
    <row r="249" spans="8:13" x14ac:dyDescent="0.55000000000000004">
      <c r="H249" s="36" t="s">
        <v>548</v>
      </c>
      <c r="I249" t="s">
        <v>1034</v>
      </c>
      <c r="J249" t="s">
        <v>1476</v>
      </c>
      <c r="K249" s="54" t="s">
        <v>1824</v>
      </c>
      <c r="L249" t="s">
        <v>171</v>
      </c>
      <c r="M249" s="36" t="s">
        <v>226</v>
      </c>
    </row>
    <row r="250" spans="8:13" x14ac:dyDescent="0.55000000000000004">
      <c r="H250" s="36" t="s">
        <v>2450</v>
      </c>
      <c r="I250" t="s">
        <v>2451</v>
      </c>
      <c r="J250" t="s">
        <v>1499</v>
      </c>
      <c r="K250" s="54" t="s">
        <v>1844</v>
      </c>
      <c r="L250" t="s">
        <v>171</v>
      </c>
      <c r="M250" s="36" t="s">
        <v>227</v>
      </c>
    </row>
    <row r="251" spans="8:13" x14ac:dyDescent="0.55000000000000004">
      <c r="H251" s="36" t="s">
        <v>549</v>
      </c>
      <c r="I251" t="s">
        <v>1035</v>
      </c>
      <c r="J251" t="s">
        <v>1477</v>
      </c>
      <c r="K251" s="54" t="s">
        <v>1825</v>
      </c>
      <c r="L251" t="s">
        <v>2021</v>
      </c>
      <c r="M251" s="36" t="s">
        <v>226</v>
      </c>
    </row>
    <row r="252" spans="8:13" x14ac:dyDescent="0.55000000000000004">
      <c r="H252" s="36" t="s">
        <v>550</v>
      </c>
      <c r="I252" t="s">
        <v>1036</v>
      </c>
      <c r="J252" t="s">
        <v>1478</v>
      </c>
      <c r="K252" s="54" t="s">
        <v>1826</v>
      </c>
      <c r="L252" t="s">
        <v>170</v>
      </c>
      <c r="M252" s="36" t="s">
        <v>2038</v>
      </c>
    </row>
    <row r="253" spans="8:13" x14ac:dyDescent="0.55000000000000004">
      <c r="H253" s="36" t="s">
        <v>551</v>
      </c>
      <c r="I253" t="s">
        <v>1037</v>
      </c>
      <c r="J253" t="s">
        <v>1479</v>
      </c>
      <c r="K253" s="54" t="s">
        <v>1827</v>
      </c>
      <c r="L253" t="s">
        <v>185</v>
      </c>
      <c r="M253" s="36" t="s">
        <v>226</v>
      </c>
    </row>
    <row r="254" spans="8:13" x14ac:dyDescent="0.55000000000000004">
      <c r="H254" s="36" t="s">
        <v>552</v>
      </c>
      <c r="I254" t="s">
        <v>1038</v>
      </c>
      <c r="J254" t="s">
        <v>1480</v>
      </c>
      <c r="K254" s="54" t="s">
        <v>2452</v>
      </c>
      <c r="L254" t="s">
        <v>185</v>
      </c>
      <c r="M254" s="36" t="s">
        <v>227</v>
      </c>
    </row>
    <row r="255" spans="8:13" x14ac:dyDescent="0.55000000000000004">
      <c r="H255" s="36" t="s">
        <v>553</v>
      </c>
      <c r="I255" t="s">
        <v>1039</v>
      </c>
      <c r="J255" t="s">
        <v>1481</v>
      </c>
      <c r="K255" s="54" t="s">
        <v>1828</v>
      </c>
      <c r="L255" t="s">
        <v>171</v>
      </c>
      <c r="M255" s="36" t="s">
        <v>2046</v>
      </c>
    </row>
    <row r="256" spans="8:13" x14ac:dyDescent="0.55000000000000004">
      <c r="H256" s="36" t="s">
        <v>554</v>
      </c>
      <c r="I256" t="s">
        <v>1040</v>
      </c>
      <c r="J256" t="s">
        <v>1482</v>
      </c>
      <c r="K256" s="54" t="s">
        <v>2453</v>
      </c>
      <c r="L256" t="s">
        <v>171</v>
      </c>
      <c r="M256" s="36" t="s">
        <v>2031</v>
      </c>
    </row>
    <row r="257" spans="8:13" x14ac:dyDescent="0.55000000000000004">
      <c r="H257" s="36" t="s">
        <v>555</v>
      </c>
      <c r="I257" t="s">
        <v>1041</v>
      </c>
      <c r="J257" t="s">
        <v>1483</v>
      </c>
      <c r="K257" s="54" t="s">
        <v>1829</v>
      </c>
      <c r="L257" t="s">
        <v>2022</v>
      </c>
      <c r="M257" s="36" t="s">
        <v>2025</v>
      </c>
    </row>
    <row r="258" spans="8:13" x14ac:dyDescent="0.55000000000000004">
      <c r="H258" s="36" t="s">
        <v>556</v>
      </c>
      <c r="I258" t="s">
        <v>1042</v>
      </c>
      <c r="J258" t="s">
        <v>1484</v>
      </c>
      <c r="K258" s="54" t="s">
        <v>1830</v>
      </c>
      <c r="L258" t="s">
        <v>185</v>
      </c>
      <c r="M258" s="36" t="s">
        <v>2028</v>
      </c>
    </row>
    <row r="259" spans="8:13" x14ac:dyDescent="0.55000000000000004">
      <c r="H259" s="36" t="s">
        <v>557</v>
      </c>
      <c r="I259" t="s">
        <v>1043</v>
      </c>
      <c r="J259" t="s">
        <v>1485</v>
      </c>
      <c r="K259" s="54" t="s">
        <v>1831</v>
      </c>
      <c r="L259" t="s">
        <v>171</v>
      </c>
      <c r="M259" s="36" t="s">
        <v>227</v>
      </c>
    </row>
    <row r="260" spans="8:13" x14ac:dyDescent="0.55000000000000004">
      <c r="H260" s="36" t="s">
        <v>558</v>
      </c>
      <c r="I260" t="s">
        <v>1044</v>
      </c>
      <c r="J260" t="s">
        <v>1486</v>
      </c>
      <c r="K260" s="54" t="s">
        <v>1832</v>
      </c>
      <c r="L260" t="s">
        <v>171</v>
      </c>
      <c r="M260" s="36" t="s">
        <v>226</v>
      </c>
    </row>
    <row r="261" spans="8:13" x14ac:dyDescent="0.55000000000000004">
      <c r="H261" s="36" t="s">
        <v>559</v>
      </c>
      <c r="I261" t="s">
        <v>1045</v>
      </c>
      <c r="J261" t="s">
        <v>1487</v>
      </c>
      <c r="K261" s="54" t="s">
        <v>1833</v>
      </c>
      <c r="L261" t="s">
        <v>170</v>
      </c>
      <c r="M261" s="36" t="s">
        <v>227</v>
      </c>
    </row>
    <row r="262" spans="8:13" x14ac:dyDescent="0.55000000000000004">
      <c r="H262" s="36" t="s">
        <v>560</v>
      </c>
      <c r="I262" t="s">
        <v>1046</v>
      </c>
      <c r="J262" t="s">
        <v>1488</v>
      </c>
      <c r="K262" s="54" t="s">
        <v>1834</v>
      </c>
      <c r="L262" t="s">
        <v>170</v>
      </c>
      <c r="M262" s="36" t="s">
        <v>227</v>
      </c>
    </row>
    <row r="263" spans="8:13" x14ac:dyDescent="0.55000000000000004">
      <c r="H263" s="36" t="s">
        <v>561</v>
      </c>
      <c r="I263" t="s">
        <v>1047</v>
      </c>
      <c r="J263" t="s">
        <v>1467</v>
      </c>
      <c r="K263" s="54" t="s">
        <v>1816</v>
      </c>
      <c r="L263" t="s">
        <v>171</v>
      </c>
      <c r="M263" s="36" t="s">
        <v>227</v>
      </c>
    </row>
    <row r="264" spans="8:13" x14ac:dyDescent="0.55000000000000004">
      <c r="H264" s="36" t="s">
        <v>562</v>
      </c>
      <c r="I264" t="s">
        <v>1048</v>
      </c>
      <c r="J264" t="s">
        <v>1489</v>
      </c>
      <c r="K264" s="54" t="s">
        <v>1835</v>
      </c>
      <c r="L264" t="s">
        <v>172</v>
      </c>
      <c r="M264" s="36" t="s">
        <v>2025</v>
      </c>
    </row>
    <row r="265" spans="8:13" x14ac:dyDescent="0.55000000000000004">
      <c r="H265" s="36" t="s">
        <v>563</v>
      </c>
      <c r="I265" t="s">
        <v>1049</v>
      </c>
      <c r="J265" t="s">
        <v>1490</v>
      </c>
      <c r="K265" s="54" t="s">
        <v>1836</v>
      </c>
      <c r="L265" t="s">
        <v>171</v>
      </c>
      <c r="M265" s="36" t="s">
        <v>227</v>
      </c>
    </row>
    <row r="266" spans="8:13" x14ac:dyDescent="0.55000000000000004">
      <c r="H266" s="36" t="s">
        <v>564</v>
      </c>
      <c r="I266" t="s">
        <v>1050</v>
      </c>
      <c r="J266" t="s">
        <v>1491</v>
      </c>
      <c r="K266" s="54" t="s">
        <v>1837</v>
      </c>
      <c r="L266" t="s">
        <v>171</v>
      </c>
      <c r="M266" s="36">
        <v>30</v>
      </c>
    </row>
    <row r="267" spans="8:13" x14ac:dyDescent="0.55000000000000004">
      <c r="H267" s="36" t="s">
        <v>565</v>
      </c>
      <c r="I267" t="s">
        <v>1051</v>
      </c>
      <c r="J267" t="s">
        <v>1492</v>
      </c>
      <c r="K267" s="54" t="s">
        <v>1838</v>
      </c>
      <c r="L267" t="s">
        <v>170</v>
      </c>
      <c r="M267" s="36" t="s">
        <v>2027</v>
      </c>
    </row>
    <row r="268" spans="8:13" x14ac:dyDescent="0.55000000000000004">
      <c r="H268" s="36" t="s">
        <v>566</v>
      </c>
      <c r="I268" t="s">
        <v>1052</v>
      </c>
      <c r="J268" t="s">
        <v>1493</v>
      </c>
      <c r="K268" s="54" t="s">
        <v>1839</v>
      </c>
      <c r="L268" t="s">
        <v>2023</v>
      </c>
      <c r="M268" s="36" t="s">
        <v>227</v>
      </c>
    </row>
    <row r="269" spans="8:13" x14ac:dyDescent="0.55000000000000004">
      <c r="H269" s="36" t="s">
        <v>567</v>
      </c>
      <c r="I269" t="s">
        <v>1053</v>
      </c>
      <c r="J269" t="s">
        <v>1494</v>
      </c>
      <c r="K269" s="54" t="s">
        <v>1840</v>
      </c>
      <c r="L269" t="s">
        <v>171</v>
      </c>
      <c r="M269" s="36" t="s">
        <v>227</v>
      </c>
    </row>
    <row r="270" spans="8:13" x14ac:dyDescent="0.55000000000000004">
      <c r="H270" s="36" t="s">
        <v>568</v>
      </c>
      <c r="I270" t="s">
        <v>1054</v>
      </c>
      <c r="J270" t="s">
        <v>1495</v>
      </c>
      <c r="K270" s="54" t="s">
        <v>1841</v>
      </c>
      <c r="L270" t="s">
        <v>171</v>
      </c>
      <c r="M270" s="36" t="s">
        <v>227</v>
      </c>
    </row>
    <row r="271" spans="8:13" x14ac:dyDescent="0.55000000000000004">
      <c r="H271" s="36" t="s">
        <v>569</v>
      </c>
      <c r="I271" t="s">
        <v>1055</v>
      </c>
      <c r="J271" t="s">
        <v>1496</v>
      </c>
      <c r="K271" s="54" t="s">
        <v>1842</v>
      </c>
      <c r="L271" t="s">
        <v>171</v>
      </c>
      <c r="M271" s="36" t="s">
        <v>227</v>
      </c>
    </row>
    <row r="272" spans="8:13" x14ac:dyDescent="0.55000000000000004">
      <c r="H272" s="36" t="s">
        <v>570</v>
      </c>
      <c r="I272" t="s">
        <v>1056</v>
      </c>
      <c r="J272" t="s">
        <v>1497</v>
      </c>
      <c r="K272" s="54" t="s">
        <v>2454</v>
      </c>
      <c r="L272" t="s">
        <v>171</v>
      </c>
      <c r="M272" s="36" t="s">
        <v>227</v>
      </c>
    </row>
    <row r="273" spans="8:13" x14ac:dyDescent="0.55000000000000004">
      <c r="H273" s="36" t="s">
        <v>571</v>
      </c>
      <c r="I273" t="s">
        <v>1057</v>
      </c>
      <c r="J273" t="s">
        <v>1498</v>
      </c>
      <c r="K273" s="54" t="s">
        <v>1843</v>
      </c>
      <c r="L273" t="s">
        <v>171</v>
      </c>
      <c r="M273" s="36" t="s">
        <v>226</v>
      </c>
    </row>
    <row r="274" spans="8:13" x14ac:dyDescent="0.55000000000000004">
      <c r="H274" s="36" t="s">
        <v>572</v>
      </c>
      <c r="I274" t="s">
        <v>1058</v>
      </c>
      <c r="J274" t="s">
        <v>1499</v>
      </c>
      <c r="K274" s="54" t="s">
        <v>1844</v>
      </c>
      <c r="L274" t="s">
        <v>171</v>
      </c>
      <c r="M274" s="36" t="s">
        <v>227</v>
      </c>
    </row>
    <row r="275" spans="8:13" x14ac:dyDescent="0.55000000000000004">
      <c r="H275" s="36" t="s">
        <v>573</v>
      </c>
      <c r="I275" t="s">
        <v>1059</v>
      </c>
      <c r="J275" t="s">
        <v>1500</v>
      </c>
      <c r="K275" s="54" t="s">
        <v>1845</v>
      </c>
      <c r="L275" t="s">
        <v>170</v>
      </c>
      <c r="M275" s="36" t="s">
        <v>226</v>
      </c>
    </row>
    <row r="276" spans="8:13" x14ac:dyDescent="0.55000000000000004">
      <c r="H276" s="36" t="s">
        <v>574</v>
      </c>
      <c r="I276" t="s">
        <v>1060</v>
      </c>
      <c r="J276" t="s">
        <v>1501</v>
      </c>
      <c r="K276" s="54" t="s">
        <v>1846</v>
      </c>
      <c r="L276" t="s">
        <v>185</v>
      </c>
      <c r="M276" s="36" t="s">
        <v>227</v>
      </c>
    </row>
    <row r="277" spans="8:13" x14ac:dyDescent="0.55000000000000004">
      <c r="H277" s="36" t="s">
        <v>575</v>
      </c>
      <c r="I277" t="s">
        <v>1061</v>
      </c>
      <c r="J277" t="s">
        <v>1502</v>
      </c>
      <c r="K277" s="54" t="s">
        <v>1847</v>
      </c>
      <c r="L277" t="s">
        <v>185</v>
      </c>
      <c r="M277" s="36" t="s">
        <v>227</v>
      </c>
    </row>
    <row r="278" spans="8:13" x14ac:dyDescent="0.55000000000000004">
      <c r="H278" s="36" t="s">
        <v>576</v>
      </c>
      <c r="I278" t="s">
        <v>1062</v>
      </c>
      <c r="J278" t="s">
        <v>1503</v>
      </c>
      <c r="K278" s="54" t="s">
        <v>1848</v>
      </c>
      <c r="L278" t="s">
        <v>185</v>
      </c>
      <c r="M278" s="36" t="s">
        <v>2047</v>
      </c>
    </row>
    <row r="279" spans="8:13" x14ac:dyDescent="0.55000000000000004">
      <c r="H279" s="36" t="s">
        <v>577</v>
      </c>
      <c r="I279" t="s">
        <v>1063</v>
      </c>
      <c r="J279" t="s">
        <v>1426</v>
      </c>
      <c r="K279" s="54" t="s">
        <v>1774</v>
      </c>
      <c r="L279" t="s">
        <v>170</v>
      </c>
      <c r="M279" s="36" t="s">
        <v>2030</v>
      </c>
    </row>
    <row r="280" spans="8:13" x14ac:dyDescent="0.55000000000000004">
      <c r="H280" s="36" t="s">
        <v>578</v>
      </c>
      <c r="I280" t="s">
        <v>1064</v>
      </c>
      <c r="J280" t="s">
        <v>1504</v>
      </c>
      <c r="K280" s="54" t="s">
        <v>1849</v>
      </c>
      <c r="L280" t="s">
        <v>170</v>
      </c>
      <c r="M280" s="36" t="s">
        <v>2027</v>
      </c>
    </row>
    <row r="281" spans="8:13" x14ac:dyDescent="0.55000000000000004">
      <c r="H281" s="36" t="s">
        <v>579</v>
      </c>
      <c r="I281" t="s">
        <v>1065</v>
      </c>
      <c r="J281" t="s">
        <v>1505</v>
      </c>
      <c r="K281" s="54" t="s">
        <v>1850</v>
      </c>
      <c r="L281" t="s">
        <v>170</v>
      </c>
      <c r="M281" s="36" t="s">
        <v>2030</v>
      </c>
    </row>
    <row r="282" spans="8:13" x14ac:dyDescent="0.55000000000000004">
      <c r="H282" s="36" t="s">
        <v>580</v>
      </c>
      <c r="I282" t="s">
        <v>1066</v>
      </c>
      <c r="J282" t="s">
        <v>1506</v>
      </c>
      <c r="K282" s="54" t="s">
        <v>1851</v>
      </c>
      <c r="L282" t="s">
        <v>171</v>
      </c>
      <c r="M282" s="36" t="s">
        <v>2027</v>
      </c>
    </row>
    <row r="283" spans="8:13" x14ac:dyDescent="0.55000000000000004">
      <c r="H283" s="36" t="s">
        <v>581</v>
      </c>
      <c r="I283" t="s">
        <v>1067</v>
      </c>
      <c r="J283" t="s">
        <v>1408</v>
      </c>
      <c r="K283" s="54" t="s">
        <v>1756</v>
      </c>
      <c r="L283" t="s">
        <v>185</v>
      </c>
      <c r="M283" s="36" t="s">
        <v>227</v>
      </c>
    </row>
    <row r="284" spans="8:13" x14ac:dyDescent="0.55000000000000004">
      <c r="H284" s="36" t="s">
        <v>582</v>
      </c>
      <c r="I284" t="s">
        <v>1068</v>
      </c>
      <c r="J284" t="s">
        <v>1507</v>
      </c>
      <c r="K284" s="54" t="s">
        <v>1852</v>
      </c>
      <c r="L284" t="s">
        <v>170</v>
      </c>
      <c r="M284" s="36" t="s">
        <v>2032</v>
      </c>
    </row>
    <row r="285" spans="8:13" x14ac:dyDescent="0.55000000000000004">
      <c r="H285" s="36" t="s">
        <v>583</v>
      </c>
      <c r="I285" t="s">
        <v>1069</v>
      </c>
      <c r="J285" t="s">
        <v>1508</v>
      </c>
      <c r="K285" s="54" t="s">
        <v>1853</v>
      </c>
      <c r="L285" t="s">
        <v>171</v>
      </c>
      <c r="M285" s="36" t="s">
        <v>227</v>
      </c>
    </row>
    <row r="286" spans="8:13" x14ac:dyDescent="0.55000000000000004">
      <c r="H286" s="36" t="s">
        <v>584</v>
      </c>
      <c r="I286" t="s">
        <v>1070</v>
      </c>
      <c r="J286" t="s">
        <v>1509</v>
      </c>
      <c r="K286" s="54" t="s">
        <v>1854</v>
      </c>
      <c r="L286" t="s">
        <v>171</v>
      </c>
      <c r="M286" s="36" t="s">
        <v>227</v>
      </c>
    </row>
    <row r="287" spans="8:13" x14ac:dyDescent="0.55000000000000004">
      <c r="H287" s="36" t="s">
        <v>585</v>
      </c>
      <c r="I287" t="s">
        <v>1071</v>
      </c>
      <c r="J287" t="s">
        <v>1505</v>
      </c>
      <c r="K287" s="54" t="s">
        <v>1850</v>
      </c>
      <c r="L287" t="s">
        <v>170</v>
      </c>
      <c r="M287" s="36" t="s">
        <v>227</v>
      </c>
    </row>
    <row r="288" spans="8:13" x14ac:dyDescent="0.55000000000000004">
      <c r="H288" s="36" t="s">
        <v>586</v>
      </c>
      <c r="I288" t="s">
        <v>1072</v>
      </c>
      <c r="J288" t="s">
        <v>1506</v>
      </c>
      <c r="K288" s="54" t="s">
        <v>1851</v>
      </c>
      <c r="L288" t="s">
        <v>171</v>
      </c>
      <c r="M288" s="36" t="s">
        <v>2032</v>
      </c>
    </row>
    <row r="289" spans="8:13" x14ac:dyDescent="0.55000000000000004">
      <c r="H289" s="36" t="s">
        <v>587</v>
      </c>
      <c r="I289" t="s">
        <v>1073</v>
      </c>
      <c r="J289" t="s">
        <v>1510</v>
      </c>
      <c r="K289" s="54" t="s">
        <v>1855</v>
      </c>
      <c r="L289" t="s">
        <v>171</v>
      </c>
      <c r="M289" s="36" t="s">
        <v>227</v>
      </c>
    </row>
    <row r="290" spans="8:13" x14ac:dyDescent="0.55000000000000004">
      <c r="H290" s="36" t="s">
        <v>588</v>
      </c>
      <c r="I290" t="s">
        <v>1074</v>
      </c>
      <c r="J290" t="s">
        <v>1511</v>
      </c>
      <c r="K290" s="54" t="s">
        <v>1856</v>
      </c>
      <c r="L290" t="s">
        <v>2021</v>
      </c>
      <c r="M290" s="36" t="s">
        <v>227</v>
      </c>
    </row>
    <row r="291" spans="8:13" x14ac:dyDescent="0.55000000000000004">
      <c r="H291" s="36" t="s">
        <v>589</v>
      </c>
      <c r="I291" t="s">
        <v>1075</v>
      </c>
      <c r="J291" t="s">
        <v>1512</v>
      </c>
      <c r="K291" s="54" t="s">
        <v>1857</v>
      </c>
      <c r="L291" t="s">
        <v>170</v>
      </c>
      <c r="M291" s="36" t="s">
        <v>227</v>
      </c>
    </row>
    <row r="292" spans="8:13" x14ac:dyDescent="0.55000000000000004">
      <c r="H292" s="36" t="s">
        <v>590</v>
      </c>
      <c r="I292" t="s">
        <v>1076</v>
      </c>
      <c r="J292" t="s">
        <v>1513</v>
      </c>
      <c r="K292" s="54" t="s">
        <v>1858</v>
      </c>
      <c r="L292" t="s">
        <v>171</v>
      </c>
      <c r="M292" s="36" t="s">
        <v>2032</v>
      </c>
    </row>
    <row r="293" spans="8:13" x14ac:dyDescent="0.55000000000000004">
      <c r="H293" s="36" t="s">
        <v>591</v>
      </c>
      <c r="I293" t="s">
        <v>1077</v>
      </c>
      <c r="J293" t="s">
        <v>1514</v>
      </c>
      <c r="K293" s="54" t="s">
        <v>1859</v>
      </c>
      <c r="L293" t="s">
        <v>171</v>
      </c>
      <c r="M293" s="36" t="s">
        <v>227</v>
      </c>
    </row>
    <row r="294" spans="8:13" x14ac:dyDescent="0.55000000000000004">
      <c r="H294" s="36" t="s">
        <v>592</v>
      </c>
      <c r="I294" t="s">
        <v>1078</v>
      </c>
      <c r="J294" t="s">
        <v>1515</v>
      </c>
      <c r="K294" s="54" t="s">
        <v>2455</v>
      </c>
      <c r="L294" t="s">
        <v>171</v>
      </c>
      <c r="M294" s="36" t="s">
        <v>227</v>
      </c>
    </row>
    <row r="295" spans="8:13" x14ac:dyDescent="0.55000000000000004">
      <c r="H295" s="36" t="s">
        <v>593</v>
      </c>
      <c r="I295" t="s">
        <v>1079</v>
      </c>
      <c r="J295" t="s">
        <v>1516</v>
      </c>
      <c r="K295" s="54" t="s">
        <v>1860</v>
      </c>
      <c r="L295" t="s">
        <v>171</v>
      </c>
      <c r="M295" s="36" t="s">
        <v>227</v>
      </c>
    </row>
    <row r="296" spans="8:13" x14ac:dyDescent="0.55000000000000004">
      <c r="H296" s="36" t="s">
        <v>594</v>
      </c>
      <c r="I296" t="s">
        <v>1080</v>
      </c>
      <c r="J296" t="s">
        <v>1517</v>
      </c>
      <c r="K296" s="54" t="s">
        <v>1861</v>
      </c>
      <c r="L296" t="s">
        <v>171</v>
      </c>
      <c r="M296" s="36" t="s">
        <v>2048</v>
      </c>
    </row>
    <row r="297" spans="8:13" x14ac:dyDescent="0.55000000000000004">
      <c r="H297" s="36" t="s">
        <v>595</v>
      </c>
      <c r="I297" t="s">
        <v>1081</v>
      </c>
      <c r="J297" t="s">
        <v>1518</v>
      </c>
      <c r="K297" s="54" t="s">
        <v>1862</v>
      </c>
      <c r="L297" t="s">
        <v>171</v>
      </c>
      <c r="M297" s="36" t="s">
        <v>2032</v>
      </c>
    </row>
    <row r="298" spans="8:13" x14ac:dyDescent="0.55000000000000004">
      <c r="H298" s="36" t="s">
        <v>596</v>
      </c>
      <c r="I298" t="s">
        <v>1082</v>
      </c>
      <c r="J298" t="s">
        <v>1519</v>
      </c>
      <c r="K298" s="54" t="s">
        <v>1863</v>
      </c>
      <c r="L298" t="s">
        <v>171</v>
      </c>
      <c r="M298" s="36" t="s">
        <v>227</v>
      </c>
    </row>
    <row r="299" spans="8:13" x14ac:dyDescent="0.55000000000000004">
      <c r="H299" s="36" t="s">
        <v>597</v>
      </c>
      <c r="I299" t="s">
        <v>1083</v>
      </c>
      <c r="J299" t="s">
        <v>1505</v>
      </c>
      <c r="K299" s="54" t="s">
        <v>1850</v>
      </c>
      <c r="L299" t="s">
        <v>170</v>
      </c>
      <c r="M299" s="36" t="s">
        <v>227</v>
      </c>
    </row>
    <row r="300" spans="8:13" x14ac:dyDescent="0.55000000000000004">
      <c r="H300" s="36" t="s">
        <v>598</v>
      </c>
      <c r="I300" t="s">
        <v>1084</v>
      </c>
      <c r="J300" t="s">
        <v>1520</v>
      </c>
      <c r="K300" s="54" t="s">
        <v>1864</v>
      </c>
      <c r="L300" t="s">
        <v>2024</v>
      </c>
      <c r="M300" s="36" t="s">
        <v>227</v>
      </c>
    </row>
    <row r="301" spans="8:13" x14ac:dyDescent="0.55000000000000004">
      <c r="H301" s="36" t="s">
        <v>599</v>
      </c>
      <c r="I301" t="s">
        <v>1085</v>
      </c>
      <c r="J301" t="s">
        <v>1521</v>
      </c>
      <c r="K301" s="54" t="s">
        <v>1865</v>
      </c>
      <c r="L301" t="s">
        <v>171</v>
      </c>
      <c r="M301" s="36" t="s">
        <v>227</v>
      </c>
    </row>
    <row r="302" spans="8:13" x14ac:dyDescent="0.55000000000000004">
      <c r="H302" s="36" t="s">
        <v>600</v>
      </c>
      <c r="I302" t="s">
        <v>1086</v>
      </c>
      <c r="J302" t="s">
        <v>1522</v>
      </c>
      <c r="K302" s="54" t="s">
        <v>1866</v>
      </c>
      <c r="L302" t="s">
        <v>171</v>
      </c>
      <c r="M302" s="36" t="s">
        <v>227</v>
      </c>
    </row>
    <row r="303" spans="8:13" x14ac:dyDescent="0.55000000000000004">
      <c r="H303" s="36" t="s">
        <v>601</v>
      </c>
      <c r="I303" t="s">
        <v>1087</v>
      </c>
      <c r="J303" t="s">
        <v>1523</v>
      </c>
      <c r="K303" s="54" t="s">
        <v>1867</v>
      </c>
      <c r="L303" t="s">
        <v>171</v>
      </c>
      <c r="M303" s="36" t="s">
        <v>227</v>
      </c>
    </row>
    <row r="304" spans="8:13" x14ac:dyDescent="0.55000000000000004">
      <c r="H304" s="36" t="s">
        <v>602</v>
      </c>
      <c r="I304" t="s">
        <v>1088</v>
      </c>
      <c r="J304" t="s">
        <v>1517</v>
      </c>
      <c r="K304" s="54" t="s">
        <v>1861</v>
      </c>
      <c r="L304" t="s">
        <v>171</v>
      </c>
      <c r="M304" s="36" t="s">
        <v>227</v>
      </c>
    </row>
    <row r="305" spans="8:13" x14ac:dyDescent="0.55000000000000004">
      <c r="H305" s="36" t="s">
        <v>603</v>
      </c>
      <c r="I305" t="s">
        <v>1089</v>
      </c>
      <c r="J305" t="s">
        <v>1394</v>
      </c>
      <c r="K305" s="54" t="s">
        <v>1742</v>
      </c>
      <c r="L305" t="s">
        <v>185</v>
      </c>
      <c r="M305" s="36" t="s">
        <v>227</v>
      </c>
    </row>
    <row r="306" spans="8:13" x14ac:dyDescent="0.55000000000000004">
      <c r="H306" s="36" t="s">
        <v>604</v>
      </c>
      <c r="I306" t="s">
        <v>1090</v>
      </c>
      <c r="J306" t="s">
        <v>1524</v>
      </c>
      <c r="K306" s="54" t="s">
        <v>1868</v>
      </c>
      <c r="L306" t="s">
        <v>171</v>
      </c>
      <c r="M306" s="36" t="s">
        <v>2032</v>
      </c>
    </row>
    <row r="307" spans="8:13" x14ac:dyDescent="0.55000000000000004">
      <c r="H307" s="36" t="s">
        <v>605</v>
      </c>
      <c r="I307" t="s">
        <v>1091</v>
      </c>
      <c r="J307" t="s">
        <v>1505</v>
      </c>
      <c r="K307" s="54" t="s">
        <v>1850</v>
      </c>
      <c r="L307" t="s">
        <v>170</v>
      </c>
      <c r="M307" s="36" t="s">
        <v>226</v>
      </c>
    </row>
    <row r="308" spans="8:13" x14ac:dyDescent="0.55000000000000004">
      <c r="H308" s="36" t="s">
        <v>606</v>
      </c>
      <c r="I308" t="s">
        <v>1092</v>
      </c>
      <c r="J308" t="s">
        <v>1525</v>
      </c>
      <c r="K308" s="54" t="s">
        <v>1869</v>
      </c>
      <c r="L308" t="s">
        <v>171</v>
      </c>
      <c r="M308" s="36" t="s">
        <v>226</v>
      </c>
    </row>
    <row r="309" spans="8:13" x14ac:dyDescent="0.55000000000000004">
      <c r="H309" s="36" t="s">
        <v>607</v>
      </c>
      <c r="I309" t="s">
        <v>1093</v>
      </c>
      <c r="J309" t="s">
        <v>1526</v>
      </c>
      <c r="K309" s="54" t="s">
        <v>1870</v>
      </c>
      <c r="L309" t="s">
        <v>171</v>
      </c>
      <c r="M309" s="36" t="s">
        <v>227</v>
      </c>
    </row>
    <row r="310" spans="8:13" x14ac:dyDescent="0.55000000000000004">
      <c r="H310" s="36" t="s">
        <v>608</v>
      </c>
      <c r="I310" t="s">
        <v>1094</v>
      </c>
      <c r="J310" t="s">
        <v>1388</v>
      </c>
      <c r="K310" s="54" t="s">
        <v>1736</v>
      </c>
      <c r="L310" t="s">
        <v>171</v>
      </c>
      <c r="M310" s="36" t="s">
        <v>227</v>
      </c>
    </row>
    <row r="311" spans="8:13" x14ac:dyDescent="0.55000000000000004">
      <c r="H311" s="36" t="s">
        <v>609</v>
      </c>
      <c r="I311" t="s">
        <v>1095</v>
      </c>
      <c r="J311" t="s">
        <v>1360</v>
      </c>
      <c r="K311" s="54" t="s">
        <v>1709</v>
      </c>
      <c r="L311" t="s">
        <v>171</v>
      </c>
      <c r="M311" s="36" t="s">
        <v>227</v>
      </c>
    </row>
    <row r="312" spans="8:13" x14ac:dyDescent="0.55000000000000004">
      <c r="H312" s="36" t="s">
        <v>2456</v>
      </c>
      <c r="I312" t="s">
        <v>2457</v>
      </c>
      <c r="J312" t="s">
        <v>2289</v>
      </c>
      <c r="K312" s="54" t="s">
        <v>2344</v>
      </c>
      <c r="L312" t="s">
        <v>171</v>
      </c>
      <c r="M312" s="36" t="s">
        <v>227</v>
      </c>
    </row>
    <row r="313" spans="8:13" x14ac:dyDescent="0.55000000000000004">
      <c r="H313" s="36" t="s">
        <v>610</v>
      </c>
      <c r="I313" t="s">
        <v>1096</v>
      </c>
      <c r="J313" t="s">
        <v>1527</v>
      </c>
      <c r="K313" s="54" t="s">
        <v>1871</v>
      </c>
      <c r="L313" t="s">
        <v>185</v>
      </c>
      <c r="M313" s="36" t="s">
        <v>2030</v>
      </c>
    </row>
    <row r="314" spans="8:13" x14ac:dyDescent="0.55000000000000004">
      <c r="H314" s="36" t="s">
        <v>611</v>
      </c>
      <c r="I314" t="s">
        <v>1097</v>
      </c>
      <c r="J314" t="s">
        <v>1298</v>
      </c>
      <c r="K314" s="54" t="s">
        <v>2397</v>
      </c>
      <c r="L314" t="s">
        <v>185</v>
      </c>
      <c r="M314" s="36" t="s">
        <v>2025</v>
      </c>
    </row>
    <row r="315" spans="8:13" x14ac:dyDescent="0.55000000000000004">
      <c r="H315" s="36" t="s">
        <v>612</v>
      </c>
      <c r="I315" t="s">
        <v>1098</v>
      </c>
      <c r="J315" t="s">
        <v>1528</v>
      </c>
      <c r="K315" s="54" t="s">
        <v>1872</v>
      </c>
      <c r="L315" t="s">
        <v>170</v>
      </c>
      <c r="M315" s="36" t="s">
        <v>227</v>
      </c>
    </row>
    <row r="316" spans="8:13" x14ac:dyDescent="0.55000000000000004">
      <c r="H316" s="36" t="s">
        <v>613</v>
      </c>
      <c r="I316" t="s">
        <v>1099</v>
      </c>
      <c r="J316" t="s">
        <v>1529</v>
      </c>
      <c r="K316" s="54" t="s">
        <v>1873</v>
      </c>
      <c r="L316" t="s">
        <v>170</v>
      </c>
      <c r="M316" s="36" t="s">
        <v>2049</v>
      </c>
    </row>
    <row r="317" spans="8:13" x14ac:dyDescent="0.55000000000000004">
      <c r="H317" s="36" t="s">
        <v>614</v>
      </c>
      <c r="I317" t="s">
        <v>1100</v>
      </c>
      <c r="J317" t="s">
        <v>1530</v>
      </c>
      <c r="K317" s="54" t="s">
        <v>1874</v>
      </c>
      <c r="L317" t="s">
        <v>185</v>
      </c>
      <c r="M317" s="36" t="s">
        <v>226</v>
      </c>
    </row>
    <row r="318" spans="8:13" x14ac:dyDescent="0.55000000000000004">
      <c r="H318" s="36" t="s">
        <v>615</v>
      </c>
      <c r="I318" t="s">
        <v>1101</v>
      </c>
      <c r="J318" t="s">
        <v>1531</v>
      </c>
      <c r="K318" s="54" t="s">
        <v>1875</v>
      </c>
      <c r="L318" t="s">
        <v>185</v>
      </c>
      <c r="M318" s="36" t="s">
        <v>226</v>
      </c>
    </row>
    <row r="319" spans="8:13" x14ac:dyDescent="0.55000000000000004">
      <c r="H319" s="36" t="s">
        <v>616</v>
      </c>
      <c r="I319" t="s">
        <v>1102</v>
      </c>
      <c r="J319" t="s">
        <v>1347</v>
      </c>
      <c r="K319" s="54" t="s">
        <v>1696</v>
      </c>
      <c r="L319" t="s">
        <v>171</v>
      </c>
      <c r="M319" s="36" t="s">
        <v>2032</v>
      </c>
    </row>
    <row r="320" spans="8:13" x14ac:dyDescent="0.55000000000000004">
      <c r="H320" s="36" t="s">
        <v>617</v>
      </c>
      <c r="I320" t="s">
        <v>1103</v>
      </c>
      <c r="J320" t="s">
        <v>1532</v>
      </c>
      <c r="K320" s="54" t="s">
        <v>1876</v>
      </c>
      <c r="L320" t="s">
        <v>171</v>
      </c>
      <c r="M320" s="36" t="s">
        <v>2046</v>
      </c>
    </row>
    <row r="321" spans="8:13" x14ac:dyDescent="0.55000000000000004">
      <c r="H321" s="36" t="s">
        <v>618</v>
      </c>
      <c r="I321" t="s">
        <v>1104</v>
      </c>
      <c r="J321" t="s">
        <v>1533</v>
      </c>
      <c r="K321" s="54" t="s">
        <v>1877</v>
      </c>
      <c r="L321" t="s">
        <v>171</v>
      </c>
      <c r="M321" s="36" t="s">
        <v>227</v>
      </c>
    </row>
    <row r="322" spans="8:13" x14ac:dyDescent="0.55000000000000004">
      <c r="H322" s="36" t="s">
        <v>619</v>
      </c>
      <c r="I322" t="s">
        <v>1105</v>
      </c>
      <c r="J322" t="s">
        <v>1534</v>
      </c>
      <c r="K322" s="54" t="s">
        <v>1878</v>
      </c>
      <c r="L322" t="s">
        <v>171</v>
      </c>
      <c r="M322" s="36" t="s">
        <v>227</v>
      </c>
    </row>
    <row r="323" spans="8:13" x14ac:dyDescent="0.55000000000000004">
      <c r="H323" s="36" t="s">
        <v>620</v>
      </c>
      <c r="I323" t="s">
        <v>1106</v>
      </c>
      <c r="J323" t="s">
        <v>1535</v>
      </c>
      <c r="K323" s="54" t="s">
        <v>1684</v>
      </c>
      <c r="L323" t="s">
        <v>171</v>
      </c>
      <c r="M323" s="36" t="s">
        <v>2027</v>
      </c>
    </row>
    <row r="324" spans="8:13" x14ac:dyDescent="0.55000000000000004">
      <c r="H324" s="36" t="s">
        <v>621</v>
      </c>
      <c r="I324" t="s">
        <v>1107</v>
      </c>
      <c r="J324" t="s">
        <v>1536</v>
      </c>
      <c r="K324" s="54" t="s">
        <v>1879</v>
      </c>
      <c r="L324" t="s">
        <v>172</v>
      </c>
      <c r="M324" s="36" t="s">
        <v>2032</v>
      </c>
    </row>
    <row r="325" spans="8:13" x14ac:dyDescent="0.55000000000000004">
      <c r="H325" s="36" t="s">
        <v>622</v>
      </c>
      <c r="I325" t="s">
        <v>1108</v>
      </c>
      <c r="J325" t="s">
        <v>1537</v>
      </c>
      <c r="K325" s="54" t="s">
        <v>1880</v>
      </c>
      <c r="L325" t="s">
        <v>170</v>
      </c>
      <c r="M325" s="36" t="s">
        <v>2032</v>
      </c>
    </row>
    <row r="326" spans="8:13" x14ac:dyDescent="0.55000000000000004">
      <c r="H326" s="36" t="s">
        <v>623</v>
      </c>
      <c r="I326" t="s">
        <v>1109</v>
      </c>
      <c r="J326" t="s">
        <v>1538</v>
      </c>
      <c r="K326" s="54" t="s">
        <v>1881</v>
      </c>
      <c r="L326" t="s">
        <v>171</v>
      </c>
      <c r="M326" s="36" t="s">
        <v>2032</v>
      </c>
    </row>
    <row r="327" spans="8:13" x14ac:dyDescent="0.55000000000000004">
      <c r="H327" s="36" t="s">
        <v>624</v>
      </c>
      <c r="I327" t="s">
        <v>1110</v>
      </c>
      <c r="J327" t="s">
        <v>1539</v>
      </c>
      <c r="K327" s="54" t="s">
        <v>1882</v>
      </c>
      <c r="L327" t="s">
        <v>171</v>
      </c>
      <c r="M327" s="36" t="s">
        <v>226</v>
      </c>
    </row>
    <row r="328" spans="8:13" x14ac:dyDescent="0.55000000000000004">
      <c r="H328" s="36" t="s">
        <v>625</v>
      </c>
      <c r="I328" t="s">
        <v>1111</v>
      </c>
      <c r="J328" t="s">
        <v>1540</v>
      </c>
      <c r="K328" s="54" t="s">
        <v>1883</v>
      </c>
      <c r="L328" t="s">
        <v>170</v>
      </c>
      <c r="M328" s="36" t="s">
        <v>2032</v>
      </c>
    </row>
    <row r="329" spans="8:13" x14ac:dyDescent="0.55000000000000004">
      <c r="H329" s="36" t="s">
        <v>626</v>
      </c>
      <c r="I329" t="s">
        <v>1112</v>
      </c>
      <c r="J329" t="s">
        <v>1541</v>
      </c>
      <c r="K329" s="54" t="s">
        <v>1884</v>
      </c>
      <c r="L329" t="s">
        <v>171</v>
      </c>
      <c r="M329" s="36" t="s">
        <v>227</v>
      </c>
    </row>
    <row r="330" spans="8:13" x14ac:dyDescent="0.55000000000000004">
      <c r="H330" s="36" t="s">
        <v>627</v>
      </c>
      <c r="I330" t="s">
        <v>1113</v>
      </c>
      <c r="J330" t="s">
        <v>1542</v>
      </c>
      <c r="K330" s="54" t="s">
        <v>1885</v>
      </c>
      <c r="L330" t="s">
        <v>171</v>
      </c>
      <c r="M330" s="36" t="s">
        <v>227</v>
      </c>
    </row>
    <row r="331" spans="8:13" x14ac:dyDescent="0.55000000000000004">
      <c r="H331" s="36" t="s">
        <v>628</v>
      </c>
      <c r="I331" t="s">
        <v>1114</v>
      </c>
      <c r="J331" t="s">
        <v>1543</v>
      </c>
      <c r="K331" s="54" t="s">
        <v>1886</v>
      </c>
      <c r="L331" t="s">
        <v>171</v>
      </c>
      <c r="M331" s="36" t="s">
        <v>226</v>
      </c>
    </row>
    <row r="332" spans="8:13" x14ac:dyDescent="0.55000000000000004">
      <c r="H332" s="36" t="s">
        <v>629</v>
      </c>
      <c r="I332" t="s">
        <v>1115</v>
      </c>
      <c r="J332" t="s">
        <v>1544</v>
      </c>
      <c r="K332" s="54" t="s">
        <v>1887</v>
      </c>
      <c r="L332" t="s">
        <v>171</v>
      </c>
      <c r="M332" s="36" t="s">
        <v>2032</v>
      </c>
    </row>
    <row r="333" spans="8:13" x14ac:dyDescent="0.55000000000000004">
      <c r="H333" s="36" t="s">
        <v>630</v>
      </c>
      <c r="I333" t="s">
        <v>1116</v>
      </c>
      <c r="J333" t="s">
        <v>1545</v>
      </c>
      <c r="K333" s="54" t="s">
        <v>1888</v>
      </c>
      <c r="L333" t="s">
        <v>2022</v>
      </c>
      <c r="M333" s="36" t="s">
        <v>2032</v>
      </c>
    </row>
    <row r="334" spans="8:13" x14ac:dyDescent="0.55000000000000004">
      <c r="H334" s="36" t="s">
        <v>631</v>
      </c>
      <c r="I334" t="s">
        <v>1117</v>
      </c>
      <c r="J334" t="s">
        <v>1546</v>
      </c>
      <c r="K334" s="54" t="s">
        <v>1889</v>
      </c>
      <c r="L334" t="s">
        <v>171</v>
      </c>
      <c r="M334" s="36" t="s">
        <v>227</v>
      </c>
    </row>
    <row r="335" spans="8:13" x14ac:dyDescent="0.55000000000000004">
      <c r="H335" s="36" t="s">
        <v>632</v>
      </c>
      <c r="I335" t="s">
        <v>1118</v>
      </c>
      <c r="J335" t="s">
        <v>1547</v>
      </c>
      <c r="K335" s="54" t="s">
        <v>1890</v>
      </c>
      <c r="L335" t="s">
        <v>171</v>
      </c>
      <c r="M335" s="36" t="s">
        <v>227</v>
      </c>
    </row>
    <row r="336" spans="8:13" x14ac:dyDescent="0.55000000000000004">
      <c r="H336" s="36" t="s">
        <v>633</v>
      </c>
      <c r="I336" t="s">
        <v>1119</v>
      </c>
      <c r="J336" t="s">
        <v>1548</v>
      </c>
      <c r="K336" s="54" t="s">
        <v>1891</v>
      </c>
      <c r="L336" t="s">
        <v>171</v>
      </c>
      <c r="M336" s="36" t="s">
        <v>227</v>
      </c>
    </row>
    <row r="337" spans="8:13" x14ac:dyDescent="0.55000000000000004">
      <c r="H337" s="36" t="s">
        <v>634</v>
      </c>
      <c r="I337" t="s">
        <v>1120</v>
      </c>
      <c r="J337" t="s">
        <v>1549</v>
      </c>
      <c r="K337" s="54" t="s">
        <v>1892</v>
      </c>
      <c r="L337" t="s">
        <v>171</v>
      </c>
      <c r="M337" s="36" t="s">
        <v>227</v>
      </c>
    </row>
    <row r="338" spans="8:13" x14ac:dyDescent="0.55000000000000004">
      <c r="H338" s="36" t="s">
        <v>635</v>
      </c>
      <c r="I338" t="s">
        <v>1121</v>
      </c>
      <c r="J338" t="s">
        <v>1550</v>
      </c>
      <c r="K338" s="54" t="s">
        <v>1893</v>
      </c>
      <c r="L338" t="s">
        <v>185</v>
      </c>
      <c r="M338" s="36" t="s">
        <v>227</v>
      </c>
    </row>
    <row r="339" spans="8:13" x14ac:dyDescent="0.55000000000000004">
      <c r="H339" s="36" t="s">
        <v>636</v>
      </c>
      <c r="I339" t="s">
        <v>1122</v>
      </c>
      <c r="J339" t="s">
        <v>1551</v>
      </c>
      <c r="K339" s="54" t="s">
        <v>1894</v>
      </c>
      <c r="L339" t="s">
        <v>171</v>
      </c>
      <c r="M339" s="36" t="s">
        <v>227</v>
      </c>
    </row>
    <row r="340" spans="8:13" x14ac:dyDescent="0.55000000000000004">
      <c r="H340" s="36" t="s">
        <v>637</v>
      </c>
      <c r="I340" t="s">
        <v>1123</v>
      </c>
      <c r="J340" t="s">
        <v>1552</v>
      </c>
      <c r="K340" s="54" t="s">
        <v>1895</v>
      </c>
      <c r="L340" t="s">
        <v>169</v>
      </c>
      <c r="M340" s="36" t="s">
        <v>227</v>
      </c>
    </row>
    <row r="341" spans="8:13" x14ac:dyDescent="0.55000000000000004">
      <c r="H341" s="36" t="s">
        <v>638</v>
      </c>
      <c r="I341" t="s">
        <v>1124</v>
      </c>
      <c r="J341" t="s">
        <v>1553</v>
      </c>
      <c r="K341" s="54" t="s">
        <v>1896</v>
      </c>
      <c r="L341" t="s">
        <v>2021</v>
      </c>
      <c r="M341" s="36" t="s">
        <v>2032</v>
      </c>
    </row>
    <row r="342" spans="8:13" x14ac:dyDescent="0.55000000000000004">
      <c r="H342" s="36" t="s">
        <v>639</v>
      </c>
      <c r="I342" t="s">
        <v>1125</v>
      </c>
      <c r="J342" t="s">
        <v>1554</v>
      </c>
      <c r="K342" s="54" t="s">
        <v>1897</v>
      </c>
      <c r="L342" t="s">
        <v>172</v>
      </c>
      <c r="M342" s="36" t="s">
        <v>227</v>
      </c>
    </row>
    <row r="343" spans="8:13" x14ac:dyDescent="0.55000000000000004">
      <c r="H343" s="36" t="s">
        <v>640</v>
      </c>
      <c r="I343" t="s">
        <v>1126</v>
      </c>
      <c r="J343" t="s">
        <v>1555</v>
      </c>
      <c r="K343" s="54" t="s">
        <v>1898</v>
      </c>
      <c r="L343" t="s">
        <v>170</v>
      </c>
      <c r="M343" s="36">
        <v>38</v>
      </c>
    </row>
    <row r="344" spans="8:13" x14ac:dyDescent="0.55000000000000004">
      <c r="H344" s="36" t="s">
        <v>641</v>
      </c>
      <c r="I344" t="s">
        <v>1127</v>
      </c>
      <c r="J344" t="s">
        <v>1336</v>
      </c>
      <c r="K344" s="54" t="s">
        <v>1686</v>
      </c>
      <c r="L344" t="s">
        <v>185</v>
      </c>
      <c r="M344" s="36" t="s">
        <v>2032</v>
      </c>
    </row>
    <row r="345" spans="8:13" x14ac:dyDescent="0.55000000000000004">
      <c r="H345" s="36" t="s">
        <v>642</v>
      </c>
      <c r="I345" t="s">
        <v>1128</v>
      </c>
      <c r="J345" t="s">
        <v>1375</v>
      </c>
      <c r="K345" s="54" t="s">
        <v>1723</v>
      </c>
      <c r="L345" t="s">
        <v>171</v>
      </c>
      <c r="M345" s="36" t="s">
        <v>227</v>
      </c>
    </row>
    <row r="346" spans="8:13" x14ac:dyDescent="0.55000000000000004">
      <c r="H346" s="36" t="s">
        <v>643</v>
      </c>
      <c r="I346" t="s">
        <v>1129</v>
      </c>
      <c r="J346" t="s">
        <v>1556</v>
      </c>
      <c r="K346" s="54" t="s">
        <v>1899</v>
      </c>
      <c r="L346" t="s">
        <v>172</v>
      </c>
      <c r="M346" s="36" t="s">
        <v>226</v>
      </c>
    </row>
    <row r="347" spans="8:13" x14ac:dyDescent="0.55000000000000004">
      <c r="H347" s="36" t="s">
        <v>644</v>
      </c>
      <c r="I347" t="s">
        <v>1130</v>
      </c>
      <c r="J347" t="s">
        <v>1557</v>
      </c>
      <c r="K347" s="54" t="s">
        <v>1900</v>
      </c>
      <c r="L347" t="s">
        <v>172</v>
      </c>
      <c r="M347" s="36" t="s">
        <v>2032</v>
      </c>
    </row>
    <row r="348" spans="8:13" x14ac:dyDescent="0.55000000000000004">
      <c r="H348" s="36" t="s">
        <v>645</v>
      </c>
      <c r="I348" t="s">
        <v>1131</v>
      </c>
      <c r="J348" t="s">
        <v>1558</v>
      </c>
      <c r="K348" s="54" t="s">
        <v>1901</v>
      </c>
      <c r="L348" t="s">
        <v>171</v>
      </c>
      <c r="M348" s="36" t="s">
        <v>227</v>
      </c>
    </row>
    <row r="349" spans="8:13" x14ac:dyDescent="0.55000000000000004">
      <c r="H349" s="36" t="s">
        <v>646</v>
      </c>
      <c r="I349" t="s">
        <v>1132</v>
      </c>
      <c r="J349" t="s">
        <v>1559</v>
      </c>
      <c r="K349" s="54" t="s">
        <v>1902</v>
      </c>
      <c r="L349" t="s">
        <v>171</v>
      </c>
      <c r="M349" s="36" t="s">
        <v>227</v>
      </c>
    </row>
    <row r="350" spans="8:13" x14ac:dyDescent="0.55000000000000004">
      <c r="H350" s="36" t="s">
        <v>647</v>
      </c>
      <c r="I350" t="s">
        <v>1133</v>
      </c>
      <c r="J350" t="s">
        <v>1133</v>
      </c>
      <c r="K350" s="54" t="s">
        <v>1903</v>
      </c>
      <c r="L350" t="s">
        <v>171</v>
      </c>
      <c r="M350" s="36" t="s">
        <v>227</v>
      </c>
    </row>
    <row r="351" spans="8:13" x14ac:dyDescent="0.55000000000000004">
      <c r="H351" s="36" t="s">
        <v>648</v>
      </c>
      <c r="I351" t="s">
        <v>1134</v>
      </c>
      <c r="J351" t="s">
        <v>1375</v>
      </c>
      <c r="K351" s="54" t="s">
        <v>2458</v>
      </c>
      <c r="L351" t="s">
        <v>171</v>
      </c>
      <c r="M351" s="36" t="s">
        <v>2032</v>
      </c>
    </row>
    <row r="352" spans="8:13" x14ac:dyDescent="0.55000000000000004">
      <c r="H352" s="36" t="s">
        <v>649</v>
      </c>
      <c r="I352" t="s">
        <v>1135</v>
      </c>
      <c r="J352" t="s">
        <v>1501</v>
      </c>
      <c r="K352" s="54" t="s">
        <v>1846</v>
      </c>
      <c r="L352" t="s">
        <v>185</v>
      </c>
      <c r="M352" s="36" t="s">
        <v>227</v>
      </c>
    </row>
    <row r="353" spans="8:13" x14ac:dyDescent="0.55000000000000004">
      <c r="H353" s="36" t="s">
        <v>650</v>
      </c>
      <c r="I353" t="s">
        <v>1136</v>
      </c>
      <c r="J353" t="s">
        <v>1560</v>
      </c>
      <c r="K353" s="54" t="s">
        <v>2459</v>
      </c>
      <c r="L353" t="s">
        <v>185</v>
      </c>
      <c r="M353" s="36" t="s">
        <v>226</v>
      </c>
    </row>
    <row r="354" spans="8:13" x14ac:dyDescent="0.55000000000000004">
      <c r="H354" s="36" t="s">
        <v>651</v>
      </c>
      <c r="I354" t="s">
        <v>1137</v>
      </c>
      <c r="J354" t="s">
        <v>1561</v>
      </c>
      <c r="K354" s="54" t="s">
        <v>1904</v>
      </c>
      <c r="L354" t="s">
        <v>171</v>
      </c>
      <c r="M354" s="36" t="s">
        <v>227</v>
      </c>
    </row>
    <row r="355" spans="8:13" x14ac:dyDescent="0.55000000000000004">
      <c r="H355" s="36" t="s">
        <v>652</v>
      </c>
      <c r="I355" t="s">
        <v>1138</v>
      </c>
      <c r="J355" t="s">
        <v>1562</v>
      </c>
      <c r="K355" s="54" t="s">
        <v>2460</v>
      </c>
      <c r="L355" t="s">
        <v>169</v>
      </c>
      <c r="M355" s="36" t="s">
        <v>226</v>
      </c>
    </row>
    <row r="356" spans="8:13" x14ac:dyDescent="0.55000000000000004">
      <c r="H356" s="36" t="s">
        <v>653</v>
      </c>
      <c r="I356" t="s">
        <v>1139</v>
      </c>
      <c r="J356" t="s">
        <v>1563</v>
      </c>
      <c r="K356" s="54" t="s">
        <v>1905</v>
      </c>
      <c r="L356" t="s">
        <v>170</v>
      </c>
      <c r="M356" s="36" t="s">
        <v>227</v>
      </c>
    </row>
    <row r="357" spans="8:13" x14ac:dyDescent="0.55000000000000004">
      <c r="H357" s="36" t="s">
        <v>654</v>
      </c>
      <c r="I357" t="s">
        <v>1140</v>
      </c>
      <c r="J357" t="s">
        <v>1564</v>
      </c>
      <c r="K357" s="54" t="s">
        <v>1906</v>
      </c>
      <c r="L357" t="s">
        <v>171</v>
      </c>
      <c r="M357" s="36" t="s">
        <v>2027</v>
      </c>
    </row>
    <row r="358" spans="8:13" x14ac:dyDescent="0.55000000000000004">
      <c r="H358" s="36" t="s">
        <v>655</v>
      </c>
      <c r="I358" t="s">
        <v>1141</v>
      </c>
      <c r="J358" t="s">
        <v>1565</v>
      </c>
      <c r="K358" s="54" t="s">
        <v>1907</v>
      </c>
      <c r="L358" t="s">
        <v>171</v>
      </c>
      <c r="M358" s="36" t="s">
        <v>227</v>
      </c>
    </row>
    <row r="359" spans="8:13" x14ac:dyDescent="0.55000000000000004">
      <c r="H359" s="36" t="s">
        <v>656</v>
      </c>
      <c r="I359" t="s">
        <v>1142</v>
      </c>
      <c r="J359" t="s">
        <v>1566</v>
      </c>
      <c r="K359" s="54" t="s">
        <v>1908</v>
      </c>
      <c r="L359" t="s">
        <v>171</v>
      </c>
      <c r="M359" s="36" t="s">
        <v>226</v>
      </c>
    </row>
    <row r="360" spans="8:13" x14ac:dyDescent="0.55000000000000004">
      <c r="H360" s="36" t="s">
        <v>657</v>
      </c>
      <c r="I360" t="s">
        <v>1143</v>
      </c>
      <c r="J360" t="s">
        <v>1567</v>
      </c>
      <c r="K360" s="54" t="s">
        <v>1909</v>
      </c>
      <c r="L360" t="s">
        <v>171</v>
      </c>
      <c r="M360" s="36" t="s">
        <v>227</v>
      </c>
    </row>
    <row r="361" spans="8:13" x14ac:dyDescent="0.55000000000000004">
      <c r="H361" s="36" t="s">
        <v>658</v>
      </c>
      <c r="I361" t="s">
        <v>1144</v>
      </c>
      <c r="J361" t="s">
        <v>1568</v>
      </c>
      <c r="K361" s="54" t="s">
        <v>1910</v>
      </c>
      <c r="L361" t="s">
        <v>171</v>
      </c>
      <c r="M361" s="36" t="s">
        <v>2032</v>
      </c>
    </row>
    <row r="362" spans="8:13" x14ac:dyDescent="0.55000000000000004">
      <c r="H362" s="36" t="s">
        <v>659</v>
      </c>
      <c r="I362" t="s">
        <v>1145</v>
      </c>
      <c r="J362" t="s">
        <v>1336</v>
      </c>
      <c r="K362" s="54" t="s">
        <v>1686</v>
      </c>
      <c r="L362" t="s">
        <v>185</v>
      </c>
      <c r="M362" s="36" t="s">
        <v>2038</v>
      </c>
    </row>
    <row r="363" spans="8:13" x14ac:dyDescent="0.55000000000000004">
      <c r="H363" s="36" t="s">
        <v>660</v>
      </c>
      <c r="I363" t="s">
        <v>2383</v>
      </c>
      <c r="J363" t="s">
        <v>1569</v>
      </c>
      <c r="K363" s="54" t="s">
        <v>1911</v>
      </c>
      <c r="L363" t="s">
        <v>171</v>
      </c>
      <c r="M363" s="36" t="s">
        <v>226</v>
      </c>
    </row>
    <row r="364" spans="8:13" x14ac:dyDescent="0.55000000000000004">
      <c r="H364" s="36" t="s">
        <v>661</v>
      </c>
      <c r="I364" t="s">
        <v>1146</v>
      </c>
      <c r="J364" t="s">
        <v>1360</v>
      </c>
      <c r="K364" s="54" t="s">
        <v>1709</v>
      </c>
      <c r="L364" t="s">
        <v>171</v>
      </c>
      <c r="M364" s="36" t="s">
        <v>227</v>
      </c>
    </row>
    <row r="365" spans="8:13" x14ac:dyDescent="0.55000000000000004">
      <c r="H365" s="36" t="s">
        <v>662</v>
      </c>
      <c r="I365" t="s">
        <v>1147</v>
      </c>
      <c r="J365" t="s">
        <v>1570</v>
      </c>
      <c r="K365" s="54" t="s">
        <v>1912</v>
      </c>
      <c r="L365" t="s">
        <v>171</v>
      </c>
      <c r="M365" s="36" t="s">
        <v>227</v>
      </c>
    </row>
    <row r="366" spans="8:13" x14ac:dyDescent="0.55000000000000004">
      <c r="H366" s="36" t="s">
        <v>663</v>
      </c>
      <c r="I366" t="s">
        <v>1148</v>
      </c>
      <c r="J366" t="s">
        <v>1571</v>
      </c>
      <c r="K366" s="54" t="s">
        <v>1913</v>
      </c>
      <c r="L366" t="s">
        <v>185</v>
      </c>
      <c r="M366" s="36" t="s">
        <v>2031</v>
      </c>
    </row>
    <row r="367" spans="8:13" x14ac:dyDescent="0.55000000000000004">
      <c r="H367" s="36" t="s">
        <v>664</v>
      </c>
      <c r="I367" t="s">
        <v>1149</v>
      </c>
      <c r="J367" t="s">
        <v>1572</v>
      </c>
      <c r="K367" s="54" t="s">
        <v>1914</v>
      </c>
      <c r="L367" t="s">
        <v>2022</v>
      </c>
      <c r="M367" s="36">
        <v>40</v>
      </c>
    </row>
    <row r="368" spans="8:13" x14ac:dyDescent="0.55000000000000004">
      <c r="H368" s="36" t="s">
        <v>665</v>
      </c>
      <c r="I368" t="s">
        <v>1150</v>
      </c>
      <c r="J368" t="s">
        <v>2461</v>
      </c>
      <c r="K368" s="54" t="s">
        <v>1915</v>
      </c>
      <c r="L368" t="s">
        <v>185</v>
      </c>
      <c r="M368" s="36" t="s">
        <v>2039</v>
      </c>
    </row>
    <row r="369" spans="8:13" x14ac:dyDescent="0.55000000000000004">
      <c r="H369" s="36" t="s">
        <v>666</v>
      </c>
      <c r="I369" t="s">
        <v>1151</v>
      </c>
      <c r="J369" t="s">
        <v>1573</v>
      </c>
      <c r="K369" s="54" t="s">
        <v>1916</v>
      </c>
      <c r="L369" t="s">
        <v>170</v>
      </c>
      <c r="M369" s="36" t="s">
        <v>227</v>
      </c>
    </row>
    <row r="370" spans="8:13" x14ac:dyDescent="0.55000000000000004">
      <c r="H370" s="36" t="s">
        <v>667</v>
      </c>
      <c r="I370" t="s">
        <v>1152</v>
      </c>
      <c r="J370" t="s">
        <v>1574</v>
      </c>
      <c r="K370" s="54" t="s">
        <v>1917</v>
      </c>
      <c r="L370" t="s">
        <v>170</v>
      </c>
      <c r="M370" s="36" t="s">
        <v>227</v>
      </c>
    </row>
    <row r="371" spans="8:13" x14ac:dyDescent="0.55000000000000004">
      <c r="H371" s="36" t="s">
        <v>668</v>
      </c>
      <c r="I371" t="s">
        <v>1153</v>
      </c>
      <c r="J371" t="s">
        <v>1347</v>
      </c>
      <c r="K371" s="54" t="s">
        <v>1696</v>
      </c>
      <c r="L371" t="s">
        <v>171</v>
      </c>
      <c r="M371" s="36" t="s">
        <v>226</v>
      </c>
    </row>
    <row r="372" spans="8:13" x14ac:dyDescent="0.55000000000000004">
      <c r="H372" s="36" t="s">
        <v>669</v>
      </c>
      <c r="I372" t="s">
        <v>1154</v>
      </c>
      <c r="J372" t="s">
        <v>1575</v>
      </c>
      <c r="K372" s="54" t="s">
        <v>1918</v>
      </c>
      <c r="L372" t="s">
        <v>185</v>
      </c>
      <c r="M372" s="36" t="s">
        <v>226</v>
      </c>
    </row>
    <row r="373" spans="8:13" x14ac:dyDescent="0.55000000000000004">
      <c r="H373" s="36" t="s">
        <v>670</v>
      </c>
      <c r="I373" t="s">
        <v>1155</v>
      </c>
      <c r="J373" t="s">
        <v>1576</v>
      </c>
      <c r="K373" s="54" t="s">
        <v>1919</v>
      </c>
      <c r="L373" t="s">
        <v>171</v>
      </c>
      <c r="M373" s="36" t="s">
        <v>2049</v>
      </c>
    </row>
    <row r="374" spans="8:13" x14ac:dyDescent="0.55000000000000004">
      <c r="H374" s="36" t="s">
        <v>671</v>
      </c>
      <c r="I374" t="s">
        <v>1156</v>
      </c>
      <c r="J374" t="s">
        <v>1577</v>
      </c>
      <c r="K374" s="54" t="s">
        <v>1920</v>
      </c>
      <c r="L374" t="s">
        <v>170</v>
      </c>
      <c r="M374" s="36" t="s">
        <v>227</v>
      </c>
    </row>
    <row r="375" spans="8:13" x14ac:dyDescent="0.55000000000000004">
      <c r="H375" s="36" t="s">
        <v>672</v>
      </c>
      <c r="I375" t="s">
        <v>1137</v>
      </c>
      <c r="J375" t="s">
        <v>1578</v>
      </c>
      <c r="K375" s="54" t="s">
        <v>1921</v>
      </c>
      <c r="L375" t="s">
        <v>170</v>
      </c>
      <c r="M375" s="36" t="s">
        <v>2039</v>
      </c>
    </row>
    <row r="376" spans="8:13" x14ac:dyDescent="0.55000000000000004">
      <c r="H376" s="36" t="s">
        <v>673</v>
      </c>
      <c r="I376" t="s">
        <v>1157</v>
      </c>
      <c r="J376" t="s">
        <v>1347</v>
      </c>
      <c r="K376" s="54" t="s">
        <v>1696</v>
      </c>
      <c r="L376" t="s">
        <v>171</v>
      </c>
      <c r="M376" s="36" t="s">
        <v>2031</v>
      </c>
    </row>
    <row r="377" spans="8:13" x14ac:dyDescent="0.55000000000000004">
      <c r="H377" s="36" t="s">
        <v>674</v>
      </c>
      <c r="I377" t="s">
        <v>1158</v>
      </c>
      <c r="J377" t="s">
        <v>1437</v>
      </c>
      <c r="K377" s="54" t="s">
        <v>1785</v>
      </c>
      <c r="L377" t="s">
        <v>170</v>
      </c>
      <c r="M377" s="36" t="s">
        <v>2031</v>
      </c>
    </row>
    <row r="378" spans="8:13" x14ac:dyDescent="0.55000000000000004">
      <c r="H378" s="36" t="s">
        <v>675</v>
      </c>
      <c r="I378" t="s">
        <v>1159</v>
      </c>
      <c r="J378" t="s">
        <v>1579</v>
      </c>
      <c r="K378" s="54" t="s">
        <v>1922</v>
      </c>
      <c r="L378" t="s">
        <v>171</v>
      </c>
      <c r="M378" s="36" t="s">
        <v>227</v>
      </c>
    </row>
    <row r="379" spans="8:13" x14ac:dyDescent="0.55000000000000004">
      <c r="H379" s="36" t="s">
        <v>676</v>
      </c>
      <c r="I379" t="s">
        <v>1160</v>
      </c>
      <c r="J379" t="s">
        <v>1548</v>
      </c>
      <c r="K379" s="54" t="s">
        <v>1891</v>
      </c>
      <c r="L379" t="s">
        <v>171</v>
      </c>
      <c r="M379" s="36" t="s">
        <v>227</v>
      </c>
    </row>
    <row r="380" spans="8:13" x14ac:dyDescent="0.55000000000000004">
      <c r="H380" s="36" t="s">
        <v>677</v>
      </c>
      <c r="I380" t="s">
        <v>1161</v>
      </c>
      <c r="J380" t="s">
        <v>1580</v>
      </c>
      <c r="K380" s="54" t="s">
        <v>1923</v>
      </c>
      <c r="L380" t="s">
        <v>185</v>
      </c>
      <c r="M380" s="36" t="s">
        <v>227</v>
      </c>
    </row>
    <row r="381" spans="8:13" x14ac:dyDescent="0.55000000000000004">
      <c r="H381" s="36" t="s">
        <v>678</v>
      </c>
      <c r="I381" t="s">
        <v>1162</v>
      </c>
      <c r="J381" t="s">
        <v>1550</v>
      </c>
      <c r="K381" s="54" t="s">
        <v>1893</v>
      </c>
      <c r="L381" t="s">
        <v>185</v>
      </c>
      <c r="M381" s="36" t="s">
        <v>2028</v>
      </c>
    </row>
    <row r="382" spans="8:13" x14ac:dyDescent="0.55000000000000004">
      <c r="H382" s="36" t="s">
        <v>679</v>
      </c>
      <c r="I382" t="s">
        <v>1163</v>
      </c>
      <c r="J382" t="s">
        <v>1581</v>
      </c>
      <c r="K382" s="54" t="s">
        <v>1924</v>
      </c>
      <c r="L382" t="s">
        <v>172</v>
      </c>
      <c r="M382" s="36" t="s">
        <v>227</v>
      </c>
    </row>
    <row r="383" spans="8:13" x14ac:dyDescent="0.55000000000000004">
      <c r="H383" s="36" t="s">
        <v>680</v>
      </c>
      <c r="I383" t="s">
        <v>1164</v>
      </c>
      <c r="J383" t="s">
        <v>1582</v>
      </c>
      <c r="K383" s="54" t="s">
        <v>1925</v>
      </c>
      <c r="L383" t="s">
        <v>171</v>
      </c>
      <c r="M383" s="36" t="s">
        <v>227</v>
      </c>
    </row>
    <row r="384" spans="8:13" x14ac:dyDescent="0.55000000000000004">
      <c r="H384" s="36" t="s">
        <v>681</v>
      </c>
      <c r="I384" t="s">
        <v>1165</v>
      </c>
      <c r="J384" t="s">
        <v>1583</v>
      </c>
      <c r="K384" s="54" t="s">
        <v>1926</v>
      </c>
      <c r="L384" t="s">
        <v>170</v>
      </c>
      <c r="M384" s="36" t="s">
        <v>2032</v>
      </c>
    </row>
    <row r="385" spans="8:13" x14ac:dyDescent="0.55000000000000004">
      <c r="H385" s="36" t="s">
        <v>682</v>
      </c>
      <c r="I385" t="s">
        <v>1166</v>
      </c>
      <c r="J385" t="s">
        <v>1584</v>
      </c>
      <c r="K385" s="54" t="s">
        <v>1927</v>
      </c>
      <c r="L385" t="s">
        <v>171</v>
      </c>
      <c r="M385" s="36" t="s">
        <v>2032</v>
      </c>
    </row>
    <row r="386" spans="8:13" x14ac:dyDescent="0.55000000000000004">
      <c r="H386" s="36" t="s">
        <v>683</v>
      </c>
      <c r="I386" t="s">
        <v>1167</v>
      </c>
      <c r="J386" t="s">
        <v>1585</v>
      </c>
      <c r="K386" s="54" t="s">
        <v>1928</v>
      </c>
      <c r="L386" t="s">
        <v>171</v>
      </c>
      <c r="M386" s="36" t="s">
        <v>227</v>
      </c>
    </row>
    <row r="387" spans="8:13" x14ac:dyDescent="0.55000000000000004">
      <c r="H387" s="36" t="s">
        <v>684</v>
      </c>
      <c r="I387" t="s">
        <v>1168</v>
      </c>
      <c r="J387" t="s">
        <v>1586</v>
      </c>
      <c r="K387" s="54" t="s">
        <v>1929</v>
      </c>
      <c r="L387" t="s">
        <v>185</v>
      </c>
      <c r="M387" s="36" t="s">
        <v>2031</v>
      </c>
    </row>
    <row r="388" spans="8:13" x14ac:dyDescent="0.55000000000000004">
      <c r="H388" s="36" t="s">
        <v>685</v>
      </c>
      <c r="I388" t="s">
        <v>1169</v>
      </c>
      <c r="J388" t="s">
        <v>1587</v>
      </c>
      <c r="K388" s="54" t="s">
        <v>1930</v>
      </c>
      <c r="L388" t="s">
        <v>185</v>
      </c>
      <c r="M388" s="36" t="s">
        <v>2027</v>
      </c>
    </row>
    <row r="389" spans="8:13" x14ac:dyDescent="0.55000000000000004">
      <c r="H389" s="36" t="s">
        <v>686</v>
      </c>
      <c r="I389" t="s">
        <v>1170</v>
      </c>
      <c r="J389" t="s">
        <v>1588</v>
      </c>
      <c r="K389" s="54" t="s">
        <v>2462</v>
      </c>
      <c r="L389" t="s">
        <v>2022</v>
      </c>
      <c r="M389" s="36" t="s">
        <v>2041</v>
      </c>
    </row>
    <row r="390" spans="8:13" x14ac:dyDescent="0.55000000000000004">
      <c r="H390" s="36" t="s">
        <v>687</v>
      </c>
      <c r="I390" t="s">
        <v>1171</v>
      </c>
      <c r="J390" t="s">
        <v>1589</v>
      </c>
      <c r="K390" s="54" t="s">
        <v>1931</v>
      </c>
      <c r="L390" t="s">
        <v>169</v>
      </c>
      <c r="M390" s="36" t="s">
        <v>2050</v>
      </c>
    </row>
    <row r="391" spans="8:13" x14ac:dyDescent="0.55000000000000004">
      <c r="H391" s="36" t="s">
        <v>688</v>
      </c>
      <c r="I391" t="s">
        <v>1172</v>
      </c>
      <c r="J391" t="s">
        <v>1590</v>
      </c>
      <c r="K391" s="54" t="s">
        <v>1932</v>
      </c>
      <c r="L391" t="s">
        <v>170</v>
      </c>
      <c r="M391" s="36" t="s">
        <v>2027</v>
      </c>
    </row>
    <row r="392" spans="8:13" x14ac:dyDescent="0.55000000000000004">
      <c r="H392" s="36" t="s">
        <v>689</v>
      </c>
      <c r="I392" t="s">
        <v>1173</v>
      </c>
      <c r="J392" t="s">
        <v>1591</v>
      </c>
      <c r="K392" s="54" t="s">
        <v>1933</v>
      </c>
      <c r="L392" t="s">
        <v>170</v>
      </c>
      <c r="M392" s="36" t="s">
        <v>227</v>
      </c>
    </row>
    <row r="393" spans="8:13" x14ac:dyDescent="0.55000000000000004">
      <c r="H393" s="36" t="s">
        <v>690</v>
      </c>
      <c r="I393" t="s">
        <v>1174</v>
      </c>
      <c r="J393" t="s">
        <v>1592</v>
      </c>
      <c r="K393" s="54" t="s">
        <v>1934</v>
      </c>
      <c r="L393" t="s">
        <v>171</v>
      </c>
      <c r="M393" s="36" t="s">
        <v>2027</v>
      </c>
    </row>
    <row r="394" spans="8:13" x14ac:dyDescent="0.55000000000000004">
      <c r="H394" s="36" t="s">
        <v>691</v>
      </c>
      <c r="I394" t="s">
        <v>809</v>
      </c>
      <c r="J394" t="s">
        <v>1593</v>
      </c>
      <c r="K394" s="54" t="s">
        <v>1935</v>
      </c>
      <c r="L394" t="s">
        <v>171</v>
      </c>
      <c r="M394" s="36" t="s">
        <v>227</v>
      </c>
    </row>
    <row r="395" spans="8:13" x14ac:dyDescent="0.55000000000000004">
      <c r="H395" s="36" t="s">
        <v>692</v>
      </c>
      <c r="I395" t="s">
        <v>1175</v>
      </c>
      <c r="J395" t="s">
        <v>1594</v>
      </c>
      <c r="K395" s="54" t="s">
        <v>1936</v>
      </c>
      <c r="L395" t="s">
        <v>170</v>
      </c>
      <c r="M395" s="36" t="s">
        <v>227</v>
      </c>
    </row>
    <row r="396" spans="8:13" x14ac:dyDescent="0.55000000000000004">
      <c r="H396" s="36" t="s">
        <v>693</v>
      </c>
      <c r="I396" t="s">
        <v>1176</v>
      </c>
      <c r="J396" t="s">
        <v>1595</v>
      </c>
      <c r="K396" s="54" t="s">
        <v>1937</v>
      </c>
      <c r="L396" t="s">
        <v>170</v>
      </c>
      <c r="M396" s="36" t="s">
        <v>2032</v>
      </c>
    </row>
    <row r="397" spans="8:13" x14ac:dyDescent="0.55000000000000004">
      <c r="H397" s="36" t="s">
        <v>694</v>
      </c>
      <c r="I397" t="s">
        <v>1177</v>
      </c>
      <c r="J397" t="s">
        <v>1387</v>
      </c>
      <c r="K397" s="54" t="s">
        <v>1735</v>
      </c>
      <c r="L397" t="s">
        <v>172</v>
      </c>
      <c r="M397" s="36" t="s">
        <v>227</v>
      </c>
    </row>
    <row r="398" spans="8:13" x14ac:dyDescent="0.55000000000000004">
      <c r="H398" s="36" t="s">
        <v>695</v>
      </c>
      <c r="I398" t="s">
        <v>1178</v>
      </c>
      <c r="J398" t="s">
        <v>1592</v>
      </c>
      <c r="K398" s="54" t="s">
        <v>1934</v>
      </c>
      <c r="L398" t="s">
        <v>171</v>
      </c>
      <c r="M398" s="36" t="s">
        <v>227</v>
      </c>
    </row>
    <row r="399" spans="8:13" x14ac:dyDescent="0.55000000000000004">
      <c r="H399" s="36" t="s">
        <v>696</v>
      </c>
      <c r="I399" t="s">
        <v>1179</v>
      </c>
      <c r="J399" t="s">
        <v>1596</v>
      </c>
      <c r="K399" s="54" t="s">
        <v>1938</v>
      </c>
      <c r="L399" t="s">
        <v>171</v>
      </c>
      <c r="M399" s="36" t="s">
        <v>2032</v>
      </c>
    </row>
    <row r="400" spans="8:13" x14ac:dyDescent="0.55000000000000004">
      <c r="H400" s="36" t="s">
        <v>697</v>
      </c>
      <c r="I400" t="s">
        <v>1180</v>
      </c>
      <c r="J400" t="s">
        <v>1597</v>
      </c>
      <c r="K400" s="54" t="s">
        <v>1939</v>
      </c>
      <c r="L400" t="s">
        <v>171</v>
      </c>
      <c r="M400" s="36" t="s">
        <v>2038</v>
      </c>
    </row>
    <row r="401" spans="8:13" x14ac:dyDescent="0.55000000000000004">
      <c r="H401" s="36" t="s">
        <v>698</v>
      </c>
      <c r="I401" t="s">
        <v>1181</v>
      </c>
      <c r="J401" t="s">
        <v>1598</v>
      </c>
      <c r="K401" s="54" t="s">
        <v>1940</v>
      </c>
      <c r="L401" t="s">
        <v>185</v>
      </c>
      <c r="M401" s="36" t="s">
        <v>226</v>
      </c>
    </row>
    <row r="402" spans="8:13" x14ac:dyDescent="0.55000000000000004">
      <c r="H402" s="36" t="s">
        <v>699</v>
      </c>
      <c r="I402" t="s">
        <v>1182</v>
      </c>
      <c r="J402" t="s">
        <v>1599</v>
      </c>
      <c r="K402" s="54" t="s">
        <v>1941</v>
      </c>
      <c r="L402" t="s">
        <v>185</v>
      </c>
      <c r="M402" s="36" t="s">
        <v>2027</v>
      </c>
    </row>
    <row r="403" spans="8:13" x14ac:dyDescent="0.55000000000000004">
      <c r="H403" s="36" t="s">
        <v>700</v>
      </c>
      <c r="I403" t="s">
        <v>1183</v>
      </c>
      <c r="J403" t="s">
        <v>1402</v>
      </c>
      <c r="K403" s="54" t="s">
        <v>1750</v>
      </c>
      <c r="L403" t="s">
        <v>171</v>
      </c>
      <c r="M403" s="36" t="s">
        <v>226</v>
      </c>
    </row>
    <row r="404" spans="8:13" x14ac:dyDescent="0.55000000000000004">
      <c r="H404" s="36" t="s">
        <v>701</v>
      </c>
      <c r="I404" t="s">
        <v>1184</v>
      </c>
      <c r="J404" t="s">
        <v>1600</v>
      </c>
      <c r="K404" s="54" t="s">
        <v>1942</v>
      </c>
      <c r="L404" t="s">
        <v>171</v>
      </c>
      <c r="M404" s="36" t="s">
        <v>227</v>
      </c>
    </row>
    <row r="405" spans="8:13" x14ac:dyDescent="0.55000000000000004">
      <c r="H405" s="36" t="s">
        <v>702</v>
      </c>
      <c r="I405" t="s">
        <v>1185</v>
      </c>
      <c r="J405" t="s">
        <v>1601</v>
      </c>
      <c r="K405" s="54" t="s">
        <v>1943</v>
      </c>
      <c r="L405" t="s">
        <v>171</v>
      </c>
      <c r="M405" s="36" t="s">
        <v>227</v>
      </c>
    </row>
    <row r="406" spans="8:13" x14ac:dyDescent="0.55000000000000004">
      <c r="H406" s="36" t="s">
        <v>703</v>
      </c>
      <c r="I406" t="s">
        <v>1186</v>
      </c>
      <c r="J406" t="s">
        <v>1602</v>
      </c>
      <c r="K406" s="54" t="s">
        <v>1944</v>
      </c>
      <c r="L406" t="s">
        <v>171</v>
      </c>
      <c r="M406" s="36" t="s">
        <v>227</v>
      </c>
    </row>
    <row r="407" spans="8:13" x14ac:dyDescent="0.55000000000000004">
      <c r="H407" s="36" t="s">
        <v>704</v>
      </c>
      <c r="I407" t="s">
        <v>1187</v>
      </c>
      <c r="J407" t="s">
        <v>1603</v>
      </c>
      <c r="K407" s="54" t="s">
        <v>1945</v>
      </c>
      <c r="L407" t="s">
        <v>171</v>
      </c>
      <c r="M407" s="36" t="s">
        <v>227</v>
      </c>
    </row>
    <row r="408" spans="8:13" x14ac:dyDescent="0.55000000000000004">
      <c r="H408" s="36" t="s">
        <v>705</v>
      </c>
      <c r="I408" t="s">
        <v>1188</v>
      </c>
      <c r="J408" t="s">
        <v>1401</v>
      </c>
      <c r="K408" s="54" t="s">
        <v>1749</v>
      </c>
      <c r="L408" t="s">
        <v>170</v>
      </c>
      <c r="M408" s="36" t="s">
        <v>227</v>
      </c>
    </row>
    <row r="409" spans="8:13" x14ac:dyDescent="0.55000000000000004">
      <c r="H409" s="36" t="s">
        <v>706</v>
      </c>
      <c r="I409" t="s">
        <v>1189</v>
      </c>
      <c r="J409" t="s">
        <v>1604</v>
      </c>
      <c r="K409" s="54" t="s">
        <v>1946</v>
      </c>
      <c r="L409" t="s">
        <v>185</v>
      </c>
      <c r="M409" s="36" t="s">
        <v>2042</v>
      </c>
    </row>
    <row r="410" spans="8:13" x14ac:dyDescent="0.55000000000000004">
      <c r="H410" s="36" t="s">
        <v>707</v>
      </c>
      <c r="I410" t="s">
        <v>1190</v>
      </c>
      <c r="J410" t="s">
        <v>1605</v>
      </c>
      <c r="K410" s="54" t="s">
        <v>1947</v>
      </c>
      <c r="L410" t="s">
        <v>171</v>
      </c>
      <c r="M410" s="36" t="s">
        <v>227</v>
      </c>
    </row>
    <row r="411" spans="8:13" x14ac:dyDescent="0.55000000000000004">
      <c r="H411" s="36" t="s">
        <v>708</v>
      </c>
      <c r="I411" t="s">
        <v>1191</v>
      </c>
      <c r="J411" t="s">
        <v>1606</v>
      </c>
      <c r="K411" s="54" t="s">
        <v>1948</v>
      </c>
      <c r="L411" t="s">
        <v>185</v>
      </c>
      <c r="M411" s="36" t="s">
        <v>227</v>
      </c>
    </row>
    <row r="412" spans="8:13" x14ac:dyDescent="0.55000000000000004">
      <c r="H412" s="36" t="s">
        <v>709</v>
      </c>
      <c r="I412" t="s">
        <v>1192</v>
      </c>
      <c r="J412" t="s">
        <v>1607</v>
      </c>
      <c r="K412" s="54" t="s">
        <v>1949</v>
      </c>
      <c r="L412" t="s">
        <v>185</v>
      </c>
      <c r="M412" s="36" t="s">
        <v>227</v>
      </c>
    </row>
    <row r="413" spans="8:13" x14ac:dyDescent="0.55000000000000004">
      <c r="H413" s="36" t="s">
        <v>710</v>
      </c>
      <c r="I413" t="s">
        <v>1193</v>
      </c>
      <c r="J413" t="s">
        <v>1608</v>
      </c>
      <c r="K413" s="54" t="s">
        <v>1950</v>
      </c>
      <c r="L413" t="s">
        <v>170</v>
      </c>
      <c r="M413" s="36" t="s">
        <v>2030</v>
      </c>
    </row>
    <row r="414" spans="8:13" x14ac:dyDescent="0.55000000000000004">
      <c r="H414" s="36" t="s">
        <v>711</v>
      </c>
      <c r="I414" t="s">
        <v>1194</v>
      </c>
      <c r="J414" t="s">
        <v>1609</v>
      </c>
      <c r="K414" s="54" t="s">
        <v>1951</v>
      </c>
      <c r="L414" t="s">
        <v>172</v>
      </c>
      <c r="M414" s="36" t="s">
        <v>227</v>
      </c>
    </row>
    <row r="415" spans="8:13" x14ac:dyDescent="0.55000000000000004">
      <c r="H415" s="36" t="s">
        <v>712</v>
      </c>
      <c r="I415" t="s">
        <v>1195</v>
      </c>
      <c r="J415" t="s">
        <v>1610</v>
      </c>
      <c r="K415" s="54" t="s">
        <v>1952</v>
      </c>
      <c r="L415" t="s">
        <v>171</v>
      </c>
      <c r="M415" s="36">
        <v>40</v>
      </c>
    </row>
    <row r="416" spans="8:13" x14ac:dyDescent="0.55000000000000004">
      <c r="H416" s="36" t="s">
        <v>713</v>
      </c>
      <c r="I416" t="s">
        <v>1196</v>
      </c>
      <c r="J416" t="s">
        <v>1611</v>
      </c>
      <c r="K416" s="54" t="s">
        <v>1953</v>
      </c>
      <c r="L416" t="s">
        <v>171</v>
      </c>
      <c r="M416" s="36" t="s">
        <v>227</v>
      </c>
    </row>
    <row r="417" spans="8:13" x14ac:dyDescent="0.55000000000000004">
      <c r="H417" s="36" t="s">
        <v>714</v>
      </c>
      <c r="I417" t="s">
        <v>1197</v>
      </c>
      <c r="J417" t="s">
        <v>1609</v>
      </c>
      <c r="K417" s="54" t="s">
        <v>1951</v>
      </c>
      <c r="L417" t="s">
        <v>172</v>
      </c>
      <c r="M417" s="36" t="s">
        <v>2032</v>
      </c>
    </row>
    <row r="418" spans="8:13" x14ac:dyDescent="0.55000000000000004">
      <c r="H418" s="36" t="s">
        <v>715</v>
      </c>
      <c r="I418" t="s">
        <v>1198</v>
      </c>
      <c r="J418" t="s">
        <v>1612</v>
      </c>
      <c r="K418" s="54" t="s">
        <v>1954</v>
      </c>
      <c r="L418" t="s">
        <v>171</v>
      </c>
      <c r="M418" s="36" t="s">
        <v>226</v>
      </c>
    </row>
    <row r="419" spans="8:13" x14ac:dyDescent="0.55000000000000004">
      <c r="H419" s="36" t="s">
        <v>716</v>
      </c>
      <c r="I419" t="s">
        <v>1199</v>
      </c>
      <c r="J419" t="s">
        <v>1613</v>
      </c>
      <c r="K419" s="54" t="s">
        <v>1955</v>
      </c>
      <c r="L419" t="s">
        <v>171</v>
      </c>
      <c r="M419" s="36">
        <v>60</v>
      </c>
    </row>
    <row r="420" spans="8:13" x14ac:dyDescent="0.55000000000000004">
      <c r="H420" s="36" t="s">
        <v>717</v>
      </c>
      <c r="I420" t="s">
        <v>1200</v>
      </c>
      <c r="J420" t="s">
        <v>1614</v>
      </c>
      <c r="K420" s="54" t="s">
        <v>1956</v>
      </c>
      <c r="L420" t="s">
        <v>185</v>
      </c>
      <c r="M420" s="36" t="s">
        <v>2027</v>
      </c>
    </row>
    <row r="421" spans="8:13" x14ac:dyDescent="0.55000000000000004">
      <c r="H421" s="36" t="s">
        <v>718</v>
      </c>
      <c r="I421" t="s">
        <v>1201</v>
      </c>
      <c r="J421" t="s">
        <v>1375</v>
      </c>
      <c r="K421" s="54" t="s">
        <v>2458</v>
      </c>
      <c r="L421" t="s">
        <v>171</v>
      </c>
      <c r="M421" s="36" t="s">
        <v>2032</v>
      </c>
    </row>
    <row r="422" spans="8:13" x14ac:dyDescent="0.55000000000000004">
      <c r="H422" s="36" t="s">
        <v>719</v>
      </c>
      <c r="I422" t="s">
        <v>1202</v>
      </c>
      <c r="J422" t="s">
        <v>1615</v>
      </c>
      <c r="K422" s="54" t="s">
        <v>1957</v>
      </c>
      <c r="L422" t="s">
        <v>171</v>
      </c>
      <c r="M422" s="36" t="s">
        <v>2032</v>
      </c>
    </row>
    <row r="423" spans="8:13" x14ac:dyDescent="0.55000000000000004">
      <c r="H423" s="36" t="s">
        <v>720</v>
      </c>
      <c r="I423" t="s">
        <v>1203</v>
      </c>
      <c r="J423" t="s">
        <v>1616</v>
      </c>
      <c r="K423" s="54" t="s">
        <v>1958</v>
      </c>
      <c r="L423" t="s">
        <v>170</v>
      </c>
      <c r="M423" s="36" t="s">
        <v>226</v>
      </c>
    </row>
    <row r="424" spans="8:13" x14ac:dyDescent="0.55000000000000004">
      <c r="H424" s="36" t="s">
        <v>721</v>
      </c>
      <c r="I424" t="s">
        <v>1204</v>
      </c>
      <c r="J424" t="s">
        <v>1617</v>
      </c>
      <c r="K424" s="54" t="s">
        <v>1959</v>
      </c>
      <c r="L424" t="s">
        <v>172</v>
      </c>
      <c r="M424" s="36" t="s">
        <v>2032</v>
      </c>
    </row>
    <row r="425" spans="8:13" x14ac:dyDescent="0.55000000000000004">
      <c r="H425" s="36" t="s">
        <v>722</v>
      </c>
      <c r="I425" t="s">
        <v>1205</v>
      </c>
      <c r="J425" t="s">
        <v>1555</v>
      </c>
      <c r="K425" s="54" t="s">
        <v>1898</v>
      </c>
      <c r="L425" t="s">
        <v>170</v>
      </c>
      <c r="M425" s="36">
        <v>37</v>
      </c>
    </row>
    <row r="426" spans="8:13" x14ac:dyDescent="0.55000000000000004">
      <c r="H426" s="36" t="s">
        <v>723</v>
      </c>
      <c r="I426" t="s">
        <v>1206</v>
      </c>
      <c r="J426" t="s">
        <v>1206</v>
      </c>
      <c r="K426" s="54" t="s">
        <v>1960</v>
      </c>
      <c r="L426" t="s">
        <v>170</v>
      </c>
      <c r="M426" s="36" t="s">
        <v>227</v>
      </c>
    </row>
    <row r="427" spans="8:13" x14ac:dyDescent="0.55000000000000004">
      <c r="H427" s="36" t="s">
        <v>724</v>
      </c>
      <c r="I427" t="s">
        <v>1207</v>
      </c>
      <c r="J427" t="s">
        <v>1618</v>
      </c>
      <c r="K427" s="54" t="s">
        <v>1961</v>
      </c>
      <c r="L427" t="s">
        <v>171</v>
      </c>
      <c r="M427" s="36" t="s">
        <v>227</v>
      </c>
    </row>
    <row r="428" spans="8:13" x14ac:dyDescent="0.55000000000000004">
      <c r="H428" s="36" t="s">
        <v>725</v>
      </c>
      <c r="I428" t="s">
        <v>1208</v>
      </c>
      <c r="J428" t="s">
        <v>1619</v>
      </c>
      <c r="K428" s="54" t="s">
        <v>1962</v>
      </c>
      <c r="L428" t="s">
        <v>171</v>
      </c>
      <c r="M428" s="36" t="s">
        <v>227</v>
      </c>
    </row>
    <row r="429" spans="8:13" x14ac:dyDescent="0.55000000000000004">
      <c r="H429" s="36" t="s">
        <v>726</v>
      </c>
      <c r="I429" t="s">
        <v>1209</v>
      </c>
      <c r="J429" t="s">
        <v>1615</v>
      </c>
      <c r="K429" s="54" t="s">
        <v>1957</v>
      </c>
      <c r="L429" t="s">
        <v>171</v>
      </c>
      <c r="M429" s="36" t="s">
        <v>227</v>
      </c>
    </row>
    <row r="430" spans="8:13" x14ac:dyDescent="0.55000000000000004">
      <c r="H430" s="36" t="s">
        <v>727</v>
      </c>
      <c r="I430" t="s">
        <v>1210</v>
      </c>
      <c r="J430" t="s">
        <v>1375</v>
      </c>
      <c r="K430" s="54" t="s">
        <v>2458</v>
      </c>
      <c r="L430" t="s">
        <v>171</v>
      </c>
      <c r="M430" s="36" t="s">
        <v>2032</v>
      </c>
    </row>
    <row r="431" spans="8:13" x14ac:dyDescent="0.55000000000000004">
      <c r="H431" s="36" t="s">
        <v>728</v>
      </c>
      <c r="I431" t="s">
        <v>1211</v>
      </c>
      <c r="J431" t="s">
        <v>1375</v>
      </c>
      <c r="K431" s="54" t="s">
        <v>2458</v>
      </c>
      <c r="L431" t="s">
        <v>171</v>
      </c>
      <c r="M431" s="36" t="s">
        <v>227</v>
      </c>
    </row>
    <row r="432" spans="8:13" x14ac:dyDescent="0.55000000000000004">
      <c r="H432" s="36" t="s">
        <v>729</v>
      </c>
      <c r="I432" t="s">
        <v>1212</v>
      </c>
      <c r="J432" t="s">
        <v>1620</v>
      </c>
      <c r="K432" s="54" t="s">
        <v>1963</v>
      </c>
      <c r="L432" t="s">
        <v>170</v>
      </c>
      <c r="M432" s="36" t="s">
        <v>227</v>
      </c>
    </row>
    <row r="433" spans="8:13" x14ac:dyDescent="0.55000000000000004">
      <c r="H433" s="36" t="s">
        <v>730</v>
      </c>
      <c r="I433" t="s">
        <v>1213</v>
      </c>
      <c r="J433" t="s">
        <v>1621</v>
      </c>
      <c r="K433" s="54" t="s">
        <v>1964</v>
      </c>
      <c r="L433" t="s">
        <v>172</v>
      </c>
      <c r="M433" s="36" t="s">
        <v>227</v>
      </c>
    </row>
    <row r="434" spans="8:13" x14ac:dyDescent="0.55000000000000004">
      <c r="H434" s="36" t="s">
        <v>731</v>
      </c>
      <c r="I434" t="s">
        <v>1214</v>
      </c>
      <c r="J434" t="s">
        <v>1622</v>
      </c>
      <c r="K434" s="54" t="s">
        <v>1965</v>
      </c>
      <c r="L434" t="s">
        <v>171</v>
      </c>
      <c r="M434" s="36" t="s">
        <v>227</v>
      </c>
    </row>
    <row r="435" spans="8:13" x14ac:dyDescent="0.55000000000000004">
      <c r="H435" s="36" t="s">
        <v>732</v>
      </c>
      <c r="I435" t="s">
        <v>1215</v>
      </c>
      <c r="J435" t="s">
        <v>1555</v>
      </c>
      <c r="K435" s="54" t="s">
        <v>1898</v>
      </c>
      <c r="L435" t="s">
        <v>170</v>
      </c>
      <c r="M435" s="36" t="s">
        <v>2034</v>
      </c>
    </row>
    <row r="436" spans="8:13" x14ac:dyDescent="0.55000000000000004">
      <c r="H436" s="36" t="s">
        <v>733</v>
      </c>
      <c r="I436" t="s">
        <v>1216</v>
      </c>
      <c r="J436" t="s">
        <v>1623</v>
      </c>
      <c r="K436" s="54" t="s">
        <v>1966</v>
      </c>
      <c r="L436" t="s">
        <v>172</v>
      </c>
      <c r="M436" s="36" t="s">
        <v>227</v>
      </c>
    </row>
    <row r="437" spans="8:13" x14ac:dyDescent="0.55000000000000004">
      <c r="H437" s="36" t="s">
        <v>734</v>
      </c>
      <c r="I437" t="s">
        <v>1217</v>
      </c>
      <c r="J437" t="s">
        <v>1624</v>
      </c>
      <c r="K437" s="54" t="s">
        <v>1967</v>
      </c>
      <c r="L437" t="s">
        <v>170</v>
      </c>
      <c r="M437" s="36" t="s">
        <v>227</v>
      </c>
    </row>
    <row r="438" spans="8:13" x14ac:dyDescent="0.55000000000000004">
      <c r="H438" s="36" t="s">
        <v>735</v>
      </c>
      <c r="I438" t="s">
        <v>1218</v>
      </c>
      <c r="J438" t="s">
        <v>1625</v>
      </c>
      <c r="K438" s="54" t="s">
        <v>1968</v>
      </c>
      <c r="L438" t="s">
        <v>171</v>
      </c>
      <c r="M438" s="36" t="s">
        <v>227</v>
      </c>
    </row>
    <row r="439" spans="8:13" x14ac:dyDescent="0.55000000000000004">
      <c r="H439" s="36" t="s">
        <v>736</v>
      </c>
      <c r="I439" t="s">
        <v>1219</v>
      </c>
      <c r="J439" t="s">
        <v>1626</v>
      </c>
      <c r="K439" s="54" t="s">
        <v>1969</v>
      </c>
      <c r="L439" t="s">
        <v>2022</v>
      </c>
      <c r="M439" s="36" t="s">
        <v>227</v>
      </c>
    </row>
    <row r="440" spans="8:13" x14ac:dyDescent="0.55000000000000004">
      <c r="H440" s="36" t="s">
        <v>737</v>
      </c>
      <c r="I440" t="s">
        <v>1220</v>
      </c>
      <c r="J440" t="s">
        <v>1298</v>
      </c>
      <c r="K440" s="54" t="s">
        <v>2397</v>
      </c>
      <c r="L440" t="s">
        <v>185</v>
      </c>
      <c r="M440" s="36" t="s">
        <v>227</v>
      </c>
    </row>
    <row r="441" spans="8:13" x14ac:dyDescent="0.55000000000000004">
      <c r="H441" s="36" t="s">
        <v>738</v>
      </c>
      <c r="I441" t="s">
        <v>1221</v>
      </c>
      <c r="J441" t="s">
        <v>1550</v>
      </c>
      <c r="K441" s="54" t="s">
        <v>1893</v>
      </c>
      <c r="L441" t="s">
        <v>185</v>
      </c>
      <c r="M441" s="36" t="s">
        <v>226</v>
      </c>
    </row>
    <row r="442" spans="8:13" x14ac:dyDescent="0.55000000000000004">
      <c r="H442" s="36" t="s">
        <v>739</v>
      </c>
      <c r="I442" t="s">
        <v>1222</v>
      </c>
      <c r="J442" t="s">
        <v>1627</v>
      </c>
      <c r="K442" s="54" t="s">
        <v>1970</v>
      </c>
      <c r="L442" t="s">
        <v>170</v>
      </c>
      <c r="M442" s="36" t="s">
        <v>2032</v>
      </c>
    </row>
    <row r="443" spans="8:13" x14ac:dyDescent="0.55000000000000004">
      <c r="H443" s="36" t="s">
        <v>740</v>
      </c>
      <c r="I443" t="s">
        <v>1223</v>
      </c>
      <c r="J443" t="s">
        <v>1359</v>
      </c>
      <c r="K443" s="54" t="s">
        <v>1708</v>
      </c>
      <c r="L443" t="s">
        <v>171</v>
      </c>
      <c r="M443" s="36" t="s">
        <v>2032</v>
      </c>
    </row>
    <row r="444" spans="8:13" x14ac:dyDescent="0.55000000000000004">
      <c r="H444" s="36" t="s">
        <v>741</v>
      </c>
      <c r="I444" t="s">
        <v>1224</v>
      </c>
      <c r="J444" t="s">
        <v>1610</v>
      </c>
      <c r="K444" s="54" t="s">
        <v>1952</v>
      </c>
      <c r="L444" t="s">
        <v>171</v>
      </c>
      <c r="M444" s="36" t="s">
        <v>2032</v>
      </c>
    </row>
    <row r="445" spans="8:13" x14ac:dyDescent="0.55000000000000004">
      <c r="H445" s="36" t="s">
        <v>742</v>
      </c>
      <c r="I445" t="s">
        <v>1225</v>
      </c>
      <c r="J445" t="s">
        <v>1628</v>
      </c>
      <c r="K445" s="54" t="s">
        <v>1971</v>
      </c>
      <c r="L445" t="s">
        <v>171</v>
      </c>
      <c r="M445" s="36" t="s">
        <v>227</v>
      </c>
    </row>
    <row r="446" spans="8:13" x14ac:dyDescent="0.55000000000000004">
      <c r="H446" s="36" t="s">
        <v>743</v>
      </c>
      <c r="I446" t="s">
        <v>1226</v>
      </c>
      <c r="J446" t="s">
        <v>1629</v>
      </c>
      <c r="K446" s="54" t="s">
        <v>1972</v>
      </c>
      <c r="L446" t="s">
        <v>171</v>
      </c>
      <c r="M446" s="36" t="s">
        <v>227</v>
      </c>
    </row>
    <row r="447" spans="8:13" x14ac:dyDescent="0.55000000000000004">
      <c r="H447" s="36" t="s">
        <v>744</v>
      </c>
      <c r="I447" t="s">
        <v>1227</v>
      </c>
      <c r="J447" t="s">
        <v>1630</v>
      </c>
      <c r="K447" s="54" t="s">
        <v>1973</v>
      </c>
      <c r="L447" t="s">
        <v>171</v>
      </c>
      <c r="M447" s="36" t="s">
        <v>227</v>
      </c>
    </row>
    <row r="448" spans="8:13" x14ac:dyDescent="0.55000000000000004">
      <c r="H448" s="36" t="s">
        <v>745</v>
      </c>
      <c r="I448" t="s">
        <v>1228</v>
      </c>
      <c r="J448" t="s">
        <v>1631</v>
      </c>
      <c r="K448" s="54" t="s">
        <v>1974</v>
      </c>
      <c r="L448" t="s">
        <v>185</v>
      </c>
      <c r="M448" s="36" t="s">
        <v>226</v>
      </c>
    </row>
    <row r="449" spans="8:13" x14ac:dyDescent="0.55000000000000004">
      <c r="H449" s="36" t="s">
        <v>746</v>
      </c>
      <c r="I449" t="s">
        <v>1229</v>
      </c>
      <c r="J449" t="s">
        <v>1632</v>
      </c>
      <c r="K449" s="54" t="s">
        <v>1975</v>
      </c>
      <c r="L449" t="s">
        <v>170</v>
      </c>
      <c r="M449" s="36" t="s">
        <v>2027</v>
      </c>
    </row>
    <row r="450" spans="8:13" x14ac:dyDescent="0.55000000000000004">
      <c r="H450" s="36" t="s">
        <v>747</v>
      </c>
      <c r="I450" t="s">
        <v>1230</v>
      </c>
      <c r="J450" t="s">
        <v>1633</v>
      </c>
      <c r="K450" s="54" t="s">
        <v>1976</v>
      </c>
      <c r="L450" t="s">
        <v>170</v>
      </c>
      <c r="M450" s="36" t="s">
        <v>2032</v>
      </c>
    </row>
    <row r="451" spans="8:13" x14ac:dyDescent="0.55000000000000004">
      <c r="H451" s="36" t="s">
        <v>748</v>
      </c>
      <c r="I451" t="s">
        <v>1231</v>
      </c>
      <c r="J451" t="s">
        <v>1634</v>
      </c>
      <c r="K451" s="54" t="s">
        <v>1977</v>
      </c>
      <c r="L451" t="s">
        <v>172</v>
      </c>
      <c r="M451" s="36" t="s">
        <v>227</v>
      </c>
    </row>
    <row r="452" spans="8:13" x14ac:dyDescent="0.55000000000000004">
      <c r="H452" s="36" t="s">
        <v>2146</v>
      </c>
      <c r="I452" t="s">
        <v>2246</v>
      </c>
      <c r="J452" t="s">
        <v>2280</v>
      </c>
      <c r="K452" s="54" t="s">
        <v>2332</v>
      </c>
      <c r="L452" t="s">
        <v>171</v>
      </c>
      <c r="M452" s="36" t="s">
        <v>226</v>
      </c>
    </row>
    <row r="453" spans="8:13" x14ac:dyDescent="0.55000000000000004">
      <c r="H453" s="36" t="s">
        <v>749</v>
      </c>
      <c r="I453" t="s">
        <v>1232</v>
      </c>
      <c r="J453" t="s">
        <v>1635</v>
      </c>
      <c r="K453" s="54" t="s">
        <v>1978</v>
      </c>
      <c r="L453" t="s">
        <v>171</v>
      </c>
      <c r="M453" s="36" t="s">
        <v>227</v>
      </c>
    </row>
    <row r="454" spans="8:13" x14ac:dyDescent="0.55000000000000004">
      <c r="H454" s="36" t="s">
        <v>750</v>
      </c>
      <c r="I454" t="s">
        <v>1233</v>
      </c>
      <c r="J454" t="s">
        <v>1636</v>
      </c>
      <c r="K454" s="54" t="s">
        <v>1979</v>
      </c>
      <c r="L454" t="s">
        <v>2021</v>
      </c>
      <c r="M454" s="36" t="s">
        <v>227</v>
      </c>
    </row>
    <row r="455" spans="8:13" x14ac:dyDescent="0.55000000000000004">
      <c r="H455" s="36" t="s">
        <v>751</v>
      </c>
      <c r="I455" t="s">
        <v>1234</v>
      </c>
      <c r="J455" t="s">
        <v>1637</v>
      </c>
      <c r="K455" s="54" t="s">
        <v>1980</v>
      </c>
      <c r="L455" t="s">
        <v>2022</v>
      </c>
      <c r="M455" s="36" t="s">
        <v>2030</v>
      </c>
    </row>
    <row r="456" spans="8:13" x14ac:dyDescent="0.55000000000000004">
      <c r="H456" s="36" t="s">
        <v>752</v>
      </c>
      <c r="I456" t="s">
        <v>1235</v>
      </c>
      <c r="J456" t="s">
        <v>1301</v>
      </c>
      <c r="K456" s="54" t="s">
        <v>1981</v>
      </c>
      <c r="L456" t="s">
        <v>171</v>
      </c>
      <c r="M456" s="36" t="s">
        <v>227</v>
      </c>
    </row>
    <row r="457" spans="8:13" x14ac:dyDescent="0.55000000000000004">
      <c r="H457" s="36" t="s">
        <v>753</v>
      </c>
      <c r="I457" t="s">
        <v>1236</v>
      </c>
      <c r="J457" t="s">
        <v>1347</v>
      </c>
      <c r="K457" s="54" t="s">
        <v>1696</v>
      </c>
      <c r="L457" t="s">
        <v>171</v>
      </c>
      <c r="M457" s="36" t="s">
        <v>226</v>
      </c>
    </row>
    <row r="458" spans="8:13" x14ac:dyDescent="0.55000000000000004">
      <c r="H458" s="36" t="s">
        <v>754</v>
      </c>
      <c r="I458" t="s">
        <v>1237</v>
      </c>
      <c r="J458" t="s">
        <v>184</v>
      </c>
      <c r="K458" s="54" t="s">
        <v>1982</v>
      </c>
      <c r="L458" t="s">
        <v>185</v>
      </c>
      <c r="M458" s="36" t="s">
        <v>226</v>
      </c>
    </row>
    <row r="459" spans="8:13" x14ac:dyDescent="0.55000000000000004">
      <c r="H459" s="36" t="s">
        <v>755</v>
      </c>
      <c r="I459" t="s">
        <v>1238</v>
      </c>
      <c r="J459" t="s">
        <v>1638</v>
      </c>
      <c r="K459" s="54" t="s">
        <v>1983</v>
      </c>
      <c r="L459" t="s">
        <v>185</v>
      </c>
      <c r="M459" s="36" t="s">
        <v>227</v>
      </c>
    </row>
    <row r="460" spans="8:13" x14ac:dyDescent="0.55000000000000004">
      <c r="H460" s="36" t="s">
        <v>756</v>
      </c>
      <c r="I460" t="s">
        <v>1239</v>
      </c>
      <c r="J460" t="s">
        <v>1639</v>
      </c>
      <c r="K460" s="54" t="s">
        <v>1984</v>
      </c>
      <c r="L460" t="s">
        <v>185</v>
      </c>
      <c r="M460" s="36" t="s">
        <v>2026</v>
      </c>
    </row>
    <row r="461" spans="8:13" x14ac:dyDescent="0.55000000000000004">
      <c r="H461" s="36" t="s">
        <v>757</v>
      </c>
      <c r="I461" t="s">
        <v>1240</v>
      </c>
      <c r="J461" t="s">
        <v>1640</v>
      </c>
      <c r="K461" s="54" t="s">
        <v>1985</v>
      </c>
      <c r="L461" t="s">
        <v>185</v>
      </c>
      <c r="M461" s="36" t="s">
        <v>227</v>
      </c>
    </row>
    <row r="462" spans="8:13" x14ac:dyDescent="0.55000000000000004">
      <c r="H462" s="36" t="s">
        <v>758</v>
      </c>
      <c r="I462" t="s">
        <v>1241</v>
      </c>
      <c r="J462" t="s">
        <v>1641</v>
      </c>
      <c r="K462" s="54" t="s">
        <v>2463</v>
      </c>
      <c r="L462" t="s">
        <v>2022</v>
      </c>
      <c r="M462" s="36" t="s">
        <v>2027</v>
      </c>
    </row>
    <row r="463" spans="8:13" x14ac:dyDescent="0.55000000000000004">
      <c r="H463" s="36" t="s">
        <v>759</v>
      </c>
      <c r="I463" t="s">
        <v>1242</v>
      </c>
      <c r="J463" t="s">
        <v>1642</v>
      </c>
      <c r="K463" s="54" t="s">
        <v>1986</v>
      </c>
      <c r="L463" t="s">
        <v>185</v>
      </c>
      <c r="M463" s="36" t="s">
        <v>226</v>
      </c>
    </row>
    <row r="464" spans="8:13" x14ac:dyDescent="0.55000000000000004">
      <c r="H464" s="36" t="s">
        <v>760</v>
      </c>
      <c r="I464" t="s">
        <v>1243</v>
      </c>
      <c r="J464" t="s">
        <v>1643</v>
      </c>
      <c r="K464" s="54" t="s">
        <v>1987</v>
      </c>
      <c r="L464" t="s">
        <v>170</v>
      </c>
      <c r="M464" s="36" t="s">
        <v>227</v>
      </c>
    </row>
    <row r="465" spans="8:13" x14ac:dyDescent="0.55000000000000004">
      <c r="H465" s="36" t="s">
        <v>761</v>
      </c>
      <c r="I465" t="s">
        <v>1244</v>
      </c>
      <c r="J465" t="s">
        <v>1644</v>
      </c>
      <c r="K465" s="54" t="s">
        <v>1988</v>
      </c>
      <c r="L465" t="s">
        <v>171</v>
      </c>
      <c r="M465" s="36" t="s">
        <v>227</v>
      </c>
    </row>
    <row r="466" spans="8:13" x14ac:dyDescent="0.55000000000000004">
      <c r="H466" s="36" t="s">
        <v>762</v>
      </c>
      <c r="I466" t="s">
        <v>1245</v>
      </c>
      <c r="J466" t="s">
        <v>1645</v>
      </c>
      <c r="K466" s="54" t="s">
        <v>1989</v>
      </c>
      <c r="L466" t="s">
        <v>170</v>
      </c>
      <c r="M466" s="36" t="s">
        <v>226</v>
      </c>
    </row>
    <row r="467" spans="8:13" x14ac:dyDescent="0.55000000000000004">
      <c r="H467" s="36" t="s">
        <v>763</v>
      </c>
      <c r="I467" t="s">
        <v>1246</v>
      </c>
      <c r="J467" t="s">
        <v>1246</v>
      </c>
      <c r="K467" s="54" t="s">
        <v>1990</v>
      </c>
      <c r="L467" t="s">
        <v>170</v>
      </c>
      <c r="M467" s="36" t="s">
        <v>226</v>
      </c>
    </row>
    <row r="468" spans="8:13" x14ac:dyDescent="0.55000000000000004">
      <c r="H468" s="36" t="s">
        <v>764</v>
      </c>
      <c r="I468" t="s">
        <v>1247</v>
      </c>
      <c r="J468" t="s">
        <v>1646</v>
      </c>
      <c r="K468" s="54" t="s">
        <v>1991</v>
      </c>
      <c r="L468" t="s">
        <v>185</v>
      </c>
      <c r="M468" s="36" t="s">
        <v>227</v>
      </c>
    </row>
    <row r="469" spans="8:13" x14ac:dyDescent="0.55000000000000004">
      <c r="H469" s="36" t="s">
        <v>765</v>
      </c>
      <c r="I469" t="s">
        <v>1248</v>
      </c>
      <c r="J469" t="s">
        <v>1647</v>
      </c>
      <c r="K469" s="54" t="s">
        <v>1992</v>
      </c>
      <c r="L469" t="s">
        <v>171</v>
      </c>
      <c r="M469" s="36" t="s">
        <v>227</v>
      </c>
    </row>
    <row r="470" spans="8:13" x14ac:dyDescent="0.55000000000000004">
      <c r="H470" s="36" t="s">
        <v>766</v>
      </c>
      <c r="I470" t="s">
        <v>1249</v>
      </c>
      <c r="J470" t="s">
        <v>1648</v>
      </c>
      <c r="K470" s="54" t="s">
        <v>1993</v>
      </c>
      <c r="L470" t="s">
        <v>172</v>
      </c>
      <c r="M470" s="36" t="s">
        <v>227</v>
      </c>
    </row>
    <row r="471" spans="8:13" x14ac:dyDescent="0.55000000000000004">
      <c r="H471" s="36" t="s">
        <v>767</v>
      </c>
      <c r="I471" t="s">
        <v>1250</v>
      </c>
      <c r="J471" t="s">
        <v>1649</v>
      </c>
      <c r="K471" s="54" t="s">
        <v>1994</v>
      </c>
      <c r="L471" t="s">
        <v>171</v>
      </c>
      <c r="M471" s="36" t="s">
        <v>227</v>
      </c>
    </row>
    <row r="472" spans="8:13" x14ac:dyDescent="0.55000000000000004">
      <c r="H472" s="36" t="s">
        <v>768</v>
      </c>
      <c r="I472" t="s">
        <v>1251</v>
      </c>
      <c r="J472" t="s">
        <v>1650</v>
      </c>
      <c r="K472" s="54" t="s">
        <v>1995</v>
      </c>
      <c r="L472" t="s">
        <v>171</v>
      </c>
      <c r="M472" s="36" t="s">
        <v>227</v>
      </c>
    </row>
    <row r="473" spans="8:13" x14ac:dyDescent="0.55000000000000004">
      <c r="H473" s="36" t="s">
        <v>769</v>
      </c>
      <c r="I473" t="s">
        <v>1252</v>
      </c>
      <c r="J473" t="s">
        <v>1378</v>
      </c>
      <c r="K473" s="54" t="s">
        <v>1726</v>
      </c>
      <c r="L473" t="s">
        <v>185</v>
      </c>
      <c r="M473" s="36" t="s">
        <v>2051</v>
      </c>
    </row>
    <row r="474" spans="8:13" x14ac:dyDescent="0.55000000000000004">
      <c r="H474" s="36" t="s">
        <v>770</v>
      </c>
      <c r="I474" t="s">
        <v>1253</v>
      </c>
      <c r="J474" t="s">
        <v>1651</v>
      </c>
      <c r="K474" s="54" t="s">
        <v>1996</v>
      </c>
      <c r="L474" t="s">
        <v>171</v>
      </c>
      <c r="M474" s="36" t="s">
        <v>227</v>
      </c>
    </row>
    <row r="475" spans="8:13" x14ac:dyDescent="0.55000000000000004">
      <c r="H475" s="36" t="s">
        <v>771</v>
      </c>
      <c r="I475" t="s">
        <v>1254</v>
      </c>
      <c r="J475" t="s">
        <v>1378</v>
      </c>
      <c r="K475" s="54" t="s">
        <v>1726</v>
      </c>
      <c r="L475" t="s">
        <v>185</v>
      </c>
      <c r="M475" s="36" t="s">
        <v>227</v>
      </c>
    </row>
    <row r="476" spans="8:13" x14ac:dyDescent="0.55000000000000004">
      <c r="H476" s="36" t="s">
        <v>772</v>
      </c>
      <c r="I476" t="s">
        <v>1255</v>
      </c>
      <c r="J476" t="s">
        <v>1652</v>
      </c>
      <c r="K476" s="54" t="s">
        <v>1997</v>
      </c>
      <c r="L476" t="s">
        <v>171</v>
      </c>
      <c r="M476" s="36" t="s">
        <v>227</v>
      </c>
    </row>
    <row r="477" spans="8:13" x14ac:dyDescent="0.55000000000000004">
      <c r="H477" s="36" t="s">
        <v>773</v>
      </c>
      <c r="I477" t="s">
        <v>1256</v>
      </c>
      <c r="J477" t="s">
        <v>1653</v>
      </c>
      <c r="K477" s="54" t="s">
        <v>1998</v>
      </c>
      <c r="L477" t="s">
        <v>171</v>
      </c>
      <c r="M477" s="36" t="s">
        <v>227</v>
      </c>
    </row>
    <row r="478" spans="8:13" x14ac:dyDescent="0.55000000000000004">
      <c r="H478" s="36" t="s">
        <v>774</v>
      </c>
      <c r="I478" t="s">
        <v>1257</v>
      </c>
      <c r="J478" t="s">
        <v>1654</v>
      </c>
      <c r="K478" s="54" t="s">
        <v>1999</v>
      </c>
      <c r="L478" t="s">
        <v>171</v>
      </c>
      <c r="M478" s="36" t="s">
        <v>227</v>
      </c>
    </row>
    <row r="479" spans="8:13" x14ac:dyDescent="0.55000000000000004">
      <c r="H479" s="36" t="s">
        <v>775</v>
      </c>
      <c r="I479" t="s">
        <v>1258</v>
      </c>
      <c r="J479" t="s">
        <v>1655</v>
      </c>
      <c r="K479" s="54" t="s">
        <v>2464</v>
      </c>
      <c r="L479" t="s">
        <v>171</v>
      </c>
      <c r="M479" s="36" t="s">
        <v>227</v>
      </c>
    </row>
    <row r="480" spans="8:13" x14ac:dyDescent="0.55000000000000004">
      <c r="H480" s="36" t="s">
        <v>776</v>
      </c>
      <c r="I480" t="s">
        <v>1259</v>
      </c>
      <c r="J480" t="s">
        <v>1656</v>
      </c>
      <c r="K480" s="54" t="s">
        <v>2000</v>
      </c>
      <c r="L480" t="s">
        <v>171</v>
      </c>
      <c r="M480" s="36" t="s">
        <v>227</v>
      </c>
    </row>
    <row r="481" spans="8:13" x14ac:dyDescent="0.55000000000000004">
      <c r="H481" s="36" t="s">
        <v>777</v>
      </c>
      <c r="I481" t="s">
        <v>1260</v>
      </c>
      <c r="J481" t="s">
        <v>1657</v>
      </c>
      <c r="K481" s="54" t="s">
        <v>2001</v>
      </c>
      <c r="L481" t="s">
        <v>185</v>
      </c>
      <c r="M481" s="36" t="s">
        <v>2052</v>
      </c>
    </row>
    <row r="482" spans="8:13" x14ac:dyDescent="0.55000000000000004">
      <c r="H482" s="36" t="s">
        <v>778</v>
      </c>
      <c r="I482" t="s">
        <v>1261</v>
      </c>
      <c r="J482" t="s">
        <v>1658</v>
      </c>
      <c r="K482" s="54" t="s">
        <v>2002</v>
      </c>
      <c r="L482" t="s">
        <v>185</v>
      </c>
      <c r="M482" s="36" t="s">
        <v>226</v>
      </c>
    </row>
    <row r="483" spans="8:13" x14ac:dyDescent="0.55000000000000004">
      <c r="H483" s="36" t="s">
        <v>779</v>
      </c>
      <c r="I483" t="s">
        <v>1262</v>
      </c>
      <c r="J483" t="s">
        <v>1659</v>
      </c>
      <c r="K483" s="54" t="s">
        <v>2465</v>
      </c>
      <c r="L483" t="s">
        <v>2022</v>
      </c>
      <c r="M483" s="36" t="s">
        <v>227</v>
      </c>
    </row>
    <row r="484" spans="8:13" x14ac:dyDescent="0.55000000000000004">
      <c r="H484" s="36" t="s">
        <v>780</v>
      </c>
      <c r="I484" t="s">
        <v>1263</v>
      </c>
      <c r="J484" t="s">
        <v>1660</v>
      </c>
      <c r="K484" s="54" t="s">
        <v>2003</v>
      </c>
      <c r="L484" t="s">
        <v>172</v>
      </c>
      <c r="M484" s="36" t="s">
        <v>226</v>
      </c>
    </row>
    <row r="485" spans="8:13" x14ac:dyDescent="0.55000000000000004">
      <c r="H485" s="36" t="s">
        <v>781</v>
      </c>
      <c r="I485" t="s">
        <v>1264</v>
      </c>
      <c r="J485" t="s">
        <v>1661</v>
      </c>
      <c r="K485" s="54" t="s">
        <v>2004</v>
      </c>
      <c r="L485" t="s">
        <v>171</v>
      </c>
      <c r="M485" s="36" t="s">
        <v>226</v>
      </c>
    </row>
    <row r="486" spans="8:13" x14ac:dyDescent="0.55000000000000004">
      <c r="H486" s="36" t="s">
        <v>782</v>
      </c>
      <c r="I486" t="s">
        <v>1265</v>
      </c>
      <c r="J486" t="s">
        <v>1662</v>
      </c>
      <c r="K486" s="54" t="s">
        <v>2005</v>
      </c>
      <c r="L486" t="s">
        <v>185</v>
      </c>
      <c r="M486" s="36" t="s">
        <v>2032</v>
      </c>
    </row>
    <row r="487" spans="8:13" x14ac:dyDescent="0.55000000000000004">
      <c r="H487" s="36" t="s">
        <v>783</v>
      </c>
      <c r="I487" t="s">
        <v>1266</v>
      </c>
      <c r="J487" t="s">
        <v>1336</v>
      </c>
      <c r="K487" s="54" t="s">
        <v>1686</v>
      </c>
      <c r="L487" t="s">
        <v>185</v>
      </c>
      <c r="M487" s="36" t="s">
        <v>227</v>
      </c>
    </row>
    <row r="488" spans="8:13" x14ac:dyDescent="0.55000000000000004">
      <c r="H488" s="36" t="s">
        <v>784</v>
      </c>
      <c r="I488" t="s">
        <v>1267</v>
      </c>
      <c r="J488" t="s">
        <v>1391</v>
      </c>
      <c r="K488" s="54" t="s">
        <v>1739</v>
      </c>
      <c r="L488" t="s">
        <v>185</v>
      </c>
      <c r="M488" s="36" t="s">
        <v>227</v>
      </c>
    </row>
    <row r="489" spans="8:13" x14ac:dyDescent="0.55000000000000004">
      <c r="H489" s="36" t="s">
        <v>785</v>
      </c>
      <c r="I489" t="s">
        <v>1268</v>
      </c>
      <c r="J489" t="s">
        <v>1663</v>
      </c>
      <c r="K489" s="54" t="s">
        <v>2006</v>
      </c>
      <c r="L489" t="s">
        <v>185</v>
      </c>
      <c r="M489" s="36" t="s">
        <v>226</v>
      </c>
    </row>
    <row r="490" spans="8:13" x14ac:dyDescent="0.55000000000000004">
      <c r="H490" s="36" t="s">
        <v>786</v>
      </c>
      <c r="I490" t="s">
        <v>1269</v>
      </c>
      <c r="J490" t="s">
        <v>1558</v>
      </c>
      <c r="K490" s="54" t="s">
        <v>1901</v>
      </c>
      <c r="L490" t="s">
        <v>171</v>
      </c>
      <c r="M490" s="36" t="s">
        <v>2032</v>
      </c>
    </row>
    <row r="491" spans="8:13" x14ac:dyDescent="0.55000000000000004">
      <c r="H491" s="36" t="s">
        <v>787</v>
      </c>
      <c r="I491" t="s">
        <v>1270</v>
      </c>
      <c r="J491" t="s">
        <v>1664</v>
      </c>
      <c r="K491" s="54" t="s">
        <v>2007</v>
      </c>
      <c r="L491" t="s">
        <v>2022</v>
      </c>
      <c r="M491" s="36" t="s">
        <v>227</v>
      </c>
    </row>
    <row r="492" spans="8:13" x14ac:dyDescent="0.55000000000000004">
      <c r="H492" s="36" t="s">
        <v>788</v>
      </c>
      <c r="I492" t="s">
        <v>1274</v>
      </c>
      <c r="J492" t="s">
        <v>1665</v>
      </c>
      <c r="K492" s="54" t="s">
        <v>2008</v>
      </c>
      <c r="L492" t="s">
        <v>171</v>
      </c>
      <c r="M492" s="36" t="s">
        <v>227</v>
      </c>
    </row>
    <row r="493" spans="8:13" x14ac:dyDescent="0.55000000000000004">
      <c r="H493" s="36" t="s">
        <v>789</v>
      </c>
      <c r="I493" t="s">
        <v>1275</v>
      </c>
      <c r="J493" t="s">
        <v>1555</v>
      </c>
      <c r="K493" s="54" t="s">
        <v>1898</v>
      </c>
      <c r="L493" t="s">
        <v>170</v>
      </c>
      <c r="M493" s="36" t="s">
        <v>227</v>
      </c>
    </row>
    <row r="494" spans="8:13" x14ac:dyDescent="0.55000000000000004">
      <c r="H494" s="36" t="s">
        <v>790</v>
      </c>
      <c r="I494" t="s">
        <v>1276</v>
      </c>
      <c r="J494" t="s">
        <v>1666</v>
      </c>
      <c r="K494" s="54" t="s">
        <v>2009</v>
      </c>
      <c r="L494" t="s">
        <v>185</v>
      </c>
      <c r="M494" s="36" t="s">
        <v>227</v>
      </c>
    </row>
    <row r="495" spans="8:13" x14ac:dyDescent="0.55000000000000004">
      <c r="H495" s="36" t="s">
        <v>2466</v>
      </c>
      <c r="I495" t="s">
        <v>1272</v>
      </c>
      <c r="J495" t="s">
        <v>1666</v>
      </c>
      <c r="K495" s="54" t="s">
        <v>2009</v>
      </c>
      <c r="L495" t="s">
        <v>185</v>
      </c>
      <c r="M495" s="36" t="s">
        <v>227</v>
      </c>
    </row>
    <row r="496" spans="8:13" x14ac:dyDescent="0.55000000000000004">
      <c r="H496" s="36" t="s">
        <v>2467</v>
      </c>
      <c r="I496" t="s">
        <v>1273</v>
      </c>
      <c r="J496" t="s">
        <v>1666</v>
      </c>
      <c r="K496" s="54" t="s">
        <v>2009</v>
      </c>
      <c r="L496" t="s">
        <v>185</v>
      </c>
      <c r="M496" s="36" t="s">
        <v>227</v>
      </c>
    </row>
    <row r="497" spans="8:13" x14ac:dyDescent="0.55000000000000004">
      <c r="H497" s="36" t="s">
        <v>2468</v>
      </c>
      <c r="I497" t="s">
        <v>1271</v>
      </c>
      <c r="J497" t="s">
        <v>1666</v>
      </c>
      <c r="K497" s="54" t="s">
        <v>2009</v>
      </c>
      <c r="L497" t="s">
        <v>185</v>
      </c>
      <c r="M497" s="36" t="s">
        <v>2032</v>
      </c>
    </row>
    <row r="498" spans="8:13" x14ac:dyDescent="0.55000000000000004">
      <c r="H498" s="36" t="s">
        <v>791</v>
      </c>
      <c r="I498" t="s">
        <v>1277</v>
      </c>
      <c r="J498" t="s">
        <v>1408</v>
      </c>
      <c r="K498" s="54" t="s">
        <v>1756</v>
      </c>
      <c r="L498" t="s">
        <v>185</v>
      </c>
      <c r="M498" s="36" t="s">
        <v>227</v>
      </c>
    </row>
    <row r="499" spans="8:13" x14ac:dyDescent="0.55000000000000004">
      <c r="H499" s="36" t="s">
        <v>792</v>
      </c>
      <c r="I499" t="s">
        <v>1278</v>
      </c>
      <c r="J499" t="s">
        <v>1667</v>
      </c>
      <c r="K499" s="54" t="s">
        <v>2010</v>
      </c>
      <c r="L499" t="s">
        <v>171</v>
      </c>
      <c r="M499" s="36" t="s">
        <v>2027</v>
      </c>
    </row>
    <row r="500" spans="8:13" x14ac:dyDescent="0.55000000000000004">
      <c r="H500" s="36" t="s">
        <v>793</v>
      </c>
      <c r="I500" t="s">
        <v>1279</v>
      </c>
      <c r="J500" t="s">
        <v>1668</v>
      </c>
      <c r="K500" s="54" t="s">
        <v>2011</v>
      </c>
      <c r="L500" t="s">
        <v>171</v>
      </c>
      <c r="M500" s="36" t="s">
        <v>227</v>
      </c>
    </row>
    <row r="501" spans="8:13" x14ac:dyDescent="0.55000000000000004">
      <c r="H501" s="36" t="s">
        <v>794</v>
      </c>
      <c r="I501" t="s">
        <v>1280</v>
      </c>
      <c r="J501" t="s">
        <v>1669</v>
      </c>
      <c r="K501" s="54" t="s">
        <v>2012</v>
      </c>
      <c r="L501" t="s">
        <v>171</v>
      </c>
      <c r="M501" s="36" t="s">
        <v>227</v>
      </c>
    </row>
    <row r="502" spans="8:13" x14ac:dyDescent="0.55000000000000004">
      <c r="H502" s="36" t="s">
        <v>795</v>
      </c>
      <c r="I502" t="s">
        <v>1281</v>
      </c>
      <c r="J502" t="s">
        <v>1670</v>
      </c>
      <c r="K502" s="54" t="s">
        <v>2013</v>
      </c>
      <c r="L502" t="s">
        <v>171</v>
      </c>
      <c r="M502" s="36" t="s">
        <v>227</v>
      </c>
    </row>
    <row r="503" spans="8:13" x14ac:dyDescent="0.55000000000000004">
      <c r="H503" s="36" t="s">
        <v>796</v>
      </c>
      <c r="I503" t="s">
        <v>1282</v>
      </c>
      <c r="J503" t="s">
        <v>1671</v>
      </c>
      <c r="K503" s="54" t="s">
        <v>2014</v>
      </c>
      <c r="L503" t="s">
        <v>171</v>
      </c>
      <c r="M503" s="36" t="s">
        <v>227</v>
      </c>
    </row>
    <row r="504" spans="8:13" x14ac:dyDescent="0.55000000000000004">
      <c r="H504" s="36" t="s">
        <v>797</v>
      </c>
      <c r="I504" t="s">
        <v>1283</v>
      </c>
      <c r="J504" t="s">
        <v>1672</v>
      </c>
      <c r="K504" s="54" t="s">
        <v>2015</v>
      </c>
      <c r="L504" t="s">
        <v>170</v>
      </c>
      <c r="M504" s="36" t="s">
        <v>227</v>
      </c>
    </row>
    <row r="505" spans="8:13" x14ac:dyDescent="0.55000000000000004">
      <c r="H505" s="36" t="s">
        <v>2469</v>
      </c>
      <c r="I505" t="s">
        <v>2470</v>
      </c>
      <c r="J505" t="s">
        <v>2471</v>
      </c>
      <c r="K505" s="54" t="s">
        <v>2472</v>
      </c>
      <c r="L505" t="s">
        <v>171</v>
      </c>
      <c r="M505" s="36" t="s">
        <v>227</v>
      </c>
    </row>
    <row r="506" spans="8:13" x14ac:dyDescent="0.55000000000000004">
      <c r="H506" s="36" t="s">
        <v>798</v>
      </c>
      <c r="I506" t="s">
        <v>1284</v>
      </c>
      <c r="J506" t="s">
        <v>1673</v>
      </c>
      <c r="K506" s="54" t="s">
        <v>2016</v>
      </c>
      <c r="L506" t="s">
        <v>185</v>
      </c>
      <c r="M506" s="36" t="s">
        <v>2044</v>
      </c>
    </row>
    <row r="507" spans="8:13" x14ac:dyDescent="0.55000000000000004">
      <c r="H507" s="36" t="s">
        <v>799</v>
      </c>
      <c r="I507" t="s">
        <v>1285</v>
      </c>
      <c r="J507" t="s">
        <v>1674</v>
      </c>
      <c r="K507" s="54" t="s">
        <v>2017</v>
      </c>
      <c r="L507" t="s">
        <v>170</v>
      </c>
      <c r="M507" s="36" t="s">
        <v>2027</v>
      </c>
    </row>
    <row r="508" spans="8:13" x14ac:dyDescent="0.55000000000000004">
      <c r="H508" s="36" t="s">
        <v>800</v>
      </c>
      <c r="I508" t="s">
        <v>1286</v>
      </c>
      <c r="J508" t="s">
        <v>1675</v>
      </c>
      <c r="K508" s="54" t="s">
        <v>2018</v>
      </c>
      <c r="L508" t="s">
        <v>171</v>
      </c>
      <c r="M508" s="36" t="s">
        <v>2027</v>
      </c>
    </row>
    <row r="509" spans="8:13" x14ac:dyDescent="0.55000000000000004">
      <c r="H509" s="36" t="s">
        <v>801</v>
      </c>
      <c r="I509" t="s">
        <v>1287</v>
      </c>
      <c r="J509" t="s">
        <v>1608</v>
      </c>
      <c r="K509" s="54" t="s">
        <v>1950</v>
      </c>
      <c r="L509" t="s">
        <v>170</v>
      </c>
      <c r="M509" s="36" t="s">
        <v>2030</v>
      </c>
    </row>
    <row r="510" spans="8:13" x14ac:dyDescent="0.55000000000000004">
      <c r="H510" s="36" t="s">
        <v>802</v>
      </c>
      <c r="I510" t="s">
        <v>1288</v>
      </c>
      <c r="J510" t="s">
        <v>1676</v>
      </c>
      <c r="K510" s="54" t="s">
        <v>2019</v>
      </c>
      <c r="L510" t="s">
        <v>171</v>
      </c>
      <c r="M510" s="36" t="s">
        <v>227</v>
      </c>
    </row>
    <row r="511" spans="8:13" x14ac:dyDescent="0.55000000000000004">
      <c r="H511" s="36" t="s">
        <v>2477</v>
      </c>
      <c r="I511" t="s">
        <v>1289</v>
      </c>
      <c r="J511" t="s">
        <v>1677</v>
      </c>
      <c r="K511" s="54" t="s">
        <v>2020</v>
      </c>
      <c r="L511" t="s">
        <v>171</v>
      </c>
      <c r="M511" s="36" t="s">
        <v>226</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vt:i4>
      </vt:variant>
    </vt:vector>
  </HeadingPairs>
  <TitlesOfParts>
    <vt:vector size="8" baseType="lpstr">
      <vt:lpstr>入力シート①</vt:lpstr>
      <vt:lpstr>入力シート②</vt:lpstr>
      <vt:lpstr>平均工賃（賃金）算出表</vt:lpstr>
      <vt:lpstr>県集計用※入力不可</vt:lpstr>
      <vt:lpstr>※非表示（リスト一覧）</vt:lpstr>
      <vt:lpstr>※非表示（事業所一覧）</vt:lpstr>
      <vt:lpstr>入力シート①!Print_Area</vt:lpstr>
      <vt:lpstr>入力シート②!Print_Area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R0303XXXX</dc:creator>
  <cp:lastModifiedBy>皆川　陽登</cp:lastModifiedBy>
  <cp:lastPrinted>2026-04-03T04:27:34Z</cp:lastPrinted>
  <dcterms:created xsi:type="dcterms:W3CDTF">2025-08-08T08:46:26Z</dcterms:created>
  <dcterms:modified xsi:type="dcterms:W3CDTF">2026-04-10T10:16:43Z</dcterms:modified>
</cp:coreProperties>
</file>