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15480" windowHeight="8490" tabRatio="781"/>
  </bookViews>
  <sheets>
    <sheet name="BMI分布" sheetId="1" r:id="rId1"/>
    <sheet name="問1" sheetId="2" r:id="rId2"/>
    <sheet name="問2" sheetId="3" r:id="rId3"/>
    <sheet name="問3" sheetId="4" r:id="rId4"/>
    <sheet name="問4" sheetId="5" r:id="rId5"/>
    <sheet name="問5" sheetId="6" r:id="rId6"/>
    <sheet name="問6(1)" sheetId="7" r:id="rId7"/>
    <sheet name="6(2)" sheetId="18" r:id="rId8"/>
    <sheet name="問7" sheetId="8" r:id="rId9"/>
    <sheet name="問8" sheetId="9" r:id="rId10"/>
    <sheet name="問9【1】～" sheetId="10" r:id="rId11"/>
    <sheet name="問9【7】～" sheetId="12" r:id="rId12"/>
    <sheet name="問9【13】～" sheetId="13" r:id="rId13"/>
    <sheet name="問9【15】" sheetId="14" r:id="rId14"/>
    <sheet name="（15）コメント" sheetId="19" r:id="rId15"/>
    <sheet name="問9【16】" sheetId="15" r:id="rId16"/>
    <sheet name="(16)コメント" sheetId="20" r:id="rId17"/>
    <sheet name="問9【17】" sheetId="16" r:id="rId18"/>
    <sheet name="(17)コメント" sheetId="22" r:id="rId19"/>
    <sheet name="問10" sheetId="11" r:id="rId20"/>
  </sheets>
  <definedNames>
    <definedName name="_xlnm._FilterDatabase" localSheetId="9" hidden="1">問8!$C$31:$L$31</definedName>
    <definedName name="_xlnm.Print_Area" localSheetId="14">'（15）コメント'!$A$1:$J$34</definedName>
    <definedName name="_xlnm.Print_Area" localSheetId="16">'(16)コメント'!$A$1:$J$18</definedName>
    <definedName name="_xlnm.Print_Area" localSheetId="7">'6(2)'!$A$1:$P$49</definedName>
    <definedName name="_xlnm.Print_Area" localSheetId="0">BMI分布!$A$1:$F$48</definedName>
    <definedName name="_xlnm.Print_Area" localSheetId="1">問1!$A$1:$EL$46</definedName>
    <definedName name="_xlnm.Print_Area" localSheetId="19">問10!$A$1:$O$50</definedName>
    <definedName name="_xlnm.Print_Area" localSheetId="2">問2!$A$1:$BB$46</definedName>
    <definedName name="_xlnm.Print_Area" localSheetId="3">問3!$A$1:$I$46</definedName>
    <definedName name="_xlnm.Print_Area" localSheetId="4">問4!$A$1:$AM$47</definedName>
    <definedName name="_xlnm.Print_Area" localSheetId="5">問5!$A$1:$DL$47</definedName>
    <definedName name="_xlnm.Print_Area" localSheetId="6">'問6(1)'!$A$1:$M$47</definedName>
    <definedName name="_xlnm.Print_Area" localSheetId="8">問7!$A$1:$R$49</definedName>
    <definedName name="_xlnm.Print_Area" localSheetId="9">問8!$A$1:$N$48</definedName>
    <definedName name="_xlnm.Print_Area" localSheetId="10">'問9【1】～'!$A$1:$CN$47</definedName>
    <definedName name="_xlnm.Print_Area" localSheetId="12">'問9【13】～'!$A$1:$F$37</definedName>
    <definedName name="_xlnm.Print_Area" localSheetId="13">問9【15】!$A$1:$K$48</definedName>
    <definedName name="_xlnm.Print_Area" localSheetId="15">問9【16】!$A$1:$N$49</definedName>
    <definedName name="_xlnm.Print_Area" localSheetId="17">問9【17】!$A$1:$I$49</definedName>
    <definedName name="_xlnm.Print_Area" localSheetId="11">'問9【7】～'!$A$1:$BU$48</definedName>
  </definedNames>
  <calcPr calcId="145621"/>
</workbook>
</file>

<file path=xl/calcChain.xml><?xml version="1.0" encoding="utf-8"?>
<calcChain xmlns="http://schemas.openxmlformats.org/spreadsheetml/2006/main">
  <c r="P63" i="18" l="1"/>
  <c r="O63" i="18"/>
  <c r="N63" i="18"/>
  <c r="M63" i="18"/>
  <c r="L63" i="18"/>
  <c r="K63" i="18"/>
  <c r="J63" i="18"/>
  <c r="I63" i="18"/>
  <c r="H63" i="18"/>
  <c r="G63" i="18"/>
  <c r="F63" i="18"/>
  <c r="E63" i="18"/>
  <c r="D63" i="18"/>
  <c r="C63" i="18"/>
  <c r="P61" i="18"/>
  <c r="O61" i="18"/>
  <c r="N61" i="18"/>
  <c r="M61" i="18"/>
  <c r="L61" i="18"/>
  <c r="K61" i="18"/>
  <c r="J61" i="18"/>
  <c r="I61" i="18"/>
  <c r="H61" i="18"/>
  <c r="G61" i="18"/>
  <c r="F61" i="18"/>
  <c r="E61" i="18"/>
  <c r="D61" i="18"/>
  <c r="C61" i="18"/>
  <c r="P59" i="18"/>
  <c r="O59" i="18"/>
  <c r="N59" i="18"/>
  <c r="M59" i="18"/>
  <c r="L59" i="18"/>
  <c r="K59" i="18"/>
  <c r="J59" i="18"/>
  <c r="I59" i="18"/>
  <c r="H59" i="18"/>
  <c r="G59" i="18"/>
  <c r="F59" i="18"/>
  <c r="E59" i="18"/>
  <c r="D59" i="18"/>
  <c r="C59" i="18"/>
  <c r="P57" i="18"/>
  <c r="O57" i="18"/>
  <c r="N57" i="18"/>
  <c r="M57" i="18"/>
  <c r="L57" i="18"/>
  <c r="K57" i="18"/>
  <c r="J57" i="18"/>
  <c r="I57" i="18"/>
  <c r="H57" i="18"/>
  <c r="G57" i="18"/>
  <c r="F57" i="18"/>
  <c r="E57" i="18"/>
  <c r="D57" i="18"/>
  <c r="C57" i="18"/>
  <c r="P55" i="18"/>
  <c r="O55" i="18"/>
  <c r="N55" i="18"/>
  <c r="M55" i="18"/>
  <c r="L55" i="18"/>
  <c r="K55" i="18"/>
  <c r="J55" i="18"/>
  <c r="I55" i="18"/>
  <c r="H55" i="18"/>
  <c r="G55" i="18"/>
  <c r="F55" i="18"/>
  <c r="E55" i="18"/>
  <c r="D55" i="18"/>
  <c r="C55" i="18"/>
  <c r="P53" i="18"/>
  <c r="O53" i="18"/>
  <c r="N53" i="18"/>
  <c r="M53" i="18"/>
  <c r="L53" i="18"/>
  <c r="K53" i="18"/>
  <c r="J53" i="18"/>
  <c r="I53" i="18"/>
  <c r="H53" i="18"/>
  <c r="G53" i="18"/>
  <c r="F53" i="18"/>
  <c r="E53" i="18"/>
  <c r="D53" i="18"/>
  <c r="C53" i="18"/>
  <c r="P51" i="18"/>
  <c r="O51" i="18"/>
  <c r="N51" i="18"/>
  <c r="M51" i="18"/>
  <c r="L51" i="18"/>
  <c r="K51" i="18"/>
  <c r="J51" i="18"/>
  <c r="I51" i="18"/>
  <c r="H51" i="18"/>
  <c r="G51" i="18"/>
  <c r="F51" i="18"/>
  <c r="E51" i="18"/>
  <c r="D51" i="18"/>
  <c r="C51" i="18"/>
  <c r="T48" i="18"/>
  <c r="S48" i="18"/>
  <c r="R47" i="18"/>
  <c r="N47" i="18"/>
  <c r="M47" i="18"/>
  <c r="L47" i="18"/>
  <c r="K47" i="18"/>
  <c r="J47" i="18"/>
  <c r="I47" i="18"/>
  <c r="H47" i="18"/>
  <c r="G47" i="18"/>
  <c r="F47" i="18"/>
  <c r="E47" i="18"/>
  <c r="D47" i="18"/>
  <c r="C47" i="18"/>
  <c r="R48" i="18" s="1"/>
  <c r="R45" i="18"/>
  <c r="N45" i="18"/>
  <c r="M45" i="18"/>
  <c r="L45" i="18"/>
  <c r="K45" i="18"/>
  <c r="J45" i="18"/>
  <c r="I45" i="18"/>
  <c r="H45" i="18"/>
  <c r="G45" i="18"/>
  <c r="F45" i="18"/>
  <c r="E45" i="18"/>
  <c r="D45" i="18"/>
  <c r="C45" i="18"/>
  <c r="R43" i="18"/>
  <c r="N43" i="18"/>
  <c r="M43" i="18"/>
  <c r="L43" i="18"/>
  <c r="K43" i="18"/>
  <c r="J43" i="18"/>
  <c r="I43" i="18"/>
  <c r="H43" i="18"/>
  <c r="G43" i="18"/>
  <c r="F43" i="18"/>
  <c r="E43" i="18"/>
  <c r="D43" i="18"/>
  <c r="C43" i="18"/>
  <c r="R44" i="18" s="1"/>
  <c r="R41" i="18"/>
  <c r="N41" i="18"/>
  <c r="M41" i="18"/>
  <c r="L41" i="18"/>
  <c r="K41" i="18"/>
  <c r="J41" i="18"/>
  <c r="I41" i="18"/>
  <c r="H41" i="18"/>
  <c r="G41" i="18"/>
  <c r="F41" i="18"/>
  <c r="E41" i="18"/>
  <c r="D41" i="18"/>
  <c r="C41" i="18"/>
  <c r="R39" i="18"/>
  <c r="N39" i="18"/>
  <c r="M39" i="18"/>
  <c r="L39" i="18"/>
  <c r="K39" i="18"/>
  <c r="J39" i="18"/>
  <c r="I39" i="18"/>
  <c r="H39" i="18"/>
  <c r="G39" i="18"/>
  <c r="F39" i="18"/>
  <c r="E39" i="18"/>
  <c r="D39" i="18"/>
  <c r="C39" i="18"/>
  <c r="R40" i="18" s="1"/>
  <c r="R37" i="18"/>
  <c r="N37" i="18"/>
  <c r="M37" i="18"/>
  <c r="L37" i="18"/>
  <c r="K37" i="18"/>
  <c r="J37" i="18"/>
  <c r="I37" i="18"/>
  <c r="H37" i="18"/>
  <c r="G37" i="18"/>
  <c r="F37" i="18"/>
  <c r="E37" i="18"/>
  <c r="D37" i="18"/>
  <c r="C37" i="18"/>
  <c r="R35" i="18"/>
  <c r="N35" i="18"/>
  <c r="M35" i="18"/>
  <c r="L35" i="18"/>
  <c r="K35" i="18"/>
  <c r="J35" i="18"/>
  <c r="I35" i="18"/>
  <c r="H35" i="18"/>
  <c r="G35" i="18"/>
  <c r="F35" i="18"/>
  <c r="E35" i="18"/>
  <c r="D35" i="18"/>
  <c r="C35" i="18"/>
  <c r="R36" i="18" s="1"/>
  <c r="T34" i="18"/>
  <c r="S34" i="18"/>
  <c r="R33" i="18"/>
  <c r="N33" i="18"/>
  <c r="M33" i="18"/>
  <c r="L33" i="18"/>
  <c r="K33" i="18"/>
  <c r="J33" i="18"/>
  <c r="I33" i="18"/>
  <c r="H33" i="18"/>
  <c r="G33" i="18"/>
  <c r="F33" i="18"/>
  <c r="E33" i="18"/>
  <c r="D33" i="18"/>
  <c r="C33" i="18"/>
  <c r="R31" i="18"/>
  <c r="N31" i="18"/>
  <c r="M31" i="18"/>
  <c r="L31" i="18"/>
  <c r="K31" i="18"/>
  <c r="J31" i="18"/>
  <c r="I31" i="18"/>
  <c r="H31" i="18"/>
  <c r="G31" i="18"/>
  <c r="F31" i="18"/>
  <c r="E31" i="18"/>
  <c r="D31" i="18"/>
  <c r="C31" i="18"/>
  <c r="R32" i="18" s="1"/>
  <c r="R29" i="18"/>
  <c r="N29" i="18"/>
  <c r="M29" i="18"/>
  <c r="L29" i="18"/>
  <c r="K29" i="18"/>
  <c r="J29" i="18"/>
  <c r="I29" i="18"/>
  <c r="H29" i="18"/>
  <c r="G29" i="18"/>
  <c r="F29" i="18"/>
  <c r="E29" i="18"/>
  <c r="D29" i="18"/>
  <c r="C29" i="18"/>
  <c r="R27" i="18"/>
  <c r="N27" i="18"/>
  <c r="M27" i="18"/>
  <c r="L27" i="18"/>
  <c r="K27" i="18"/>
  <c r="J27" i="18"/>
  <c r="I27" i="18"/>
  <c r="H27" i="18"/>
  <c r="G27" i="18"/>
  <c r="F27" i="18"/>
  <c r="E27" i="18"/>
  <c r="D27" i="18"/>
  <c r="C27" i="18"/>
  <c r="R28" i="18" s="1"/>
  <c r="R25" i="18"/>
  <c r="N25" i="18"/>
  <c r="M25" i="18"/>
  <c r="L25" i="18"/>
  <c r="K25" i="18"/>
  <c r="J25" i="18"/>
  <c r="I25" i="18"/>
  <c r="H25" i="18"/>
  <c r="G25" i="18"/>
  <c r="F25" i="18"/>
  <c r="E25" i="18"/>
  <c r="D25" i="18"/>
  <c r="C25" i="18"/>
  <c r="R23" i="18"/>
  <c r="N23" i="18"/>
  <c r="M23" i="18"/>
  <c r="L23" i="18"/>
  <c r="K23" i="18"/>
  <c r="J23" i="18"/>
  <c r="I23" i="18"/>
  <c r="H23" i="18"/>
  <c r="G23" i="18"/>
  <c r="F23" i="18"/>
  <c r="E23" i="18"/>
  <c r="D23" i="18"/>
  <c r="C23" i="18"/>
  <c r="R24" i="18" s="1"/>
  <c r="R21" i="18"/>
  <c r="N21" i="18"/>
  <c r="M21" i="18"/>
  <c r="L21" i="18"/>
  <c r="K21" i="18"/>
  <c r="J21" i="18"/>
  <c r="I21" i="18"/>
  <c r="H21" i="18"/>
  <c r="G21" i="18"/>
  <c r="F21" i="18"/>
  <c r="E21" i="18"/>
  <c r="D21" i="18"/>
  <c r="C21" i="18"/>
  <c r="T20" i="18"/>
  <c r="S20" i="18"/>
  <c r="R19" i="18"/>
  <c r="N19" i="18"/>
  <c r="M19" i="18"/>
  <c r="L19" i="18"/>
  <c r="K19" i="18"/>
  <c r="J19" i="18"/>
  <c r="I19" i="18"/>
  <c r="H19" i="18"/>
  <c r="G19" i="18"/>
  <c r="F19" i="18"/>
  <c r="E19" i="18"/>
  <c r="D19" i="18"/>
  <c r="C19" i="18"/>
  <c r="R20" i="18" s="1"/>
  <c r="R17" i="18"/>
  <c r="N17" i="18"/>
  <c r="M17" i="18"/>
  <c r="L17" i="18"/>
  <c r="K17" i="18"/>
  <c r="J17" i="18"/>
  <c r="I17" i="18"/>
  <c r="H17" i="18"/>
  <c r="G17" i="18"/>
  <c r="F17" i="18"/>
  <c r="E17" i="18"/>
  <c r="D17" i="18"/>
  <c r="C17" i="18"/>
  <c r="R15" i="18"/>
  <c r="N15" i="18"/>
  <c r="M15" i="18"/>
  <c r="L15" i="18"/>
  <c r="K15" i="18"/>
  <c r="J15" i="18"/>
  <c r="I15" i="18"/>
  <c r="H15" i="18"/>
  <c r="G15" i="18"/>
  <c r="F15" i="18"/>
  <c r="E15" i="18"/>
  <c r="D15" i="18"/>
  <c r="C15" i="18"/>
  <c r="R16" i="18" s="1"/>
  <c r="R13" i="18"/>
  <c r="N13" i="18"/>
  <c r="M13" i="18"/>
  <c r="L13" i="18"/>
  <c r="K13" i="18"/>
  <c r="J13" i="18"/>
  <c r="I13" i="18"/>
  <c r="H13" i="18"/>
  <c r="G13" i="18"/>
  <c r="F13" i="18"/>
  <c r="E13" i="18"/>
  <c r="D13" i="18"/>
  <c r="C13" i="18"/>
  <c r="R11" i="18"/>
  <c r="N11" i="18"/>
  <c r="M11" i="18"/>
  <c r="L11" i="18"/>
  <c r="K11" i="18"/>
  <c r="J11" i="18"/>
  <c r="I11" i="18"/>
  <c r="H11" i="18"/>
  <c r="G11" i="18"/>
  <c r="F11" i="18"/>
  <c r="E11" i="18"/>
  <c r="D11" i="18"/>
  <c r="C11" i="18"/>
  <c r="R12" i="18" s="1"/>
  <c r="R9" i="18"/>
  <c r="N9" i="18"/>
  <c r="M9" i="18"/>
  <c r="L9" i="18"/>
  <c r="K9" i="18"/>
  <c r="J9" i="18"/>
  <c r="I9" i="18"/>
  <c r="H9" i="18"/>
  <c r="G9" i="18"/>
  <c r="F9" i="18"/>
  <c r="E9" i="18"/>
  <c r="D9" i="18"/>
  <c r="C9" i="18"/>
  <c r="R7" i="18"/>
  <c r="N7" i="18"/>
  <c r="M7" i="18"/>
  <c r="L7" i="18"/>
  <c r="K7" i="18"/>
  <c r="J7" i="18"/>
  <c r="I7" i="18"/>
  <c r="H7" i="18"/>
  <c r="G7" i="18"/>
  <c r="F7" i="18"/>
  <c r="E7" i="18"/>
  <c r="D7" i="18"/>
  <c r="C7" i="18"/>
  <c r="R8" i="18" s="1"/>
  <c r="R6" i="18"/>
  <c r="R5" i="18"/>
  <c r="R10" i="18" l="1"/>
  <c r="R14" i="18"/>
  <c r="R18" i="18"/>
  <c r="R22" i="18"/>
  <c r="R26" i="18"/>
  <c r="R30" i="18"/>
  <c r="R34" i="18"/>
  <c r="R38" i="18"/>
  <c r="R42" i="18"/>
  <c r="R46" i="18"/>
  <c r="G50" i="11"/>
  <c r="M50" i="11"/>
  <c r="L50" i="11"/>
  <c r="K50" i="11"/>
  <c r="J50" i="11"/>
  <c r="I50" i="11"/>
  <c r="H50" i="11"/>
  <c r="F50" i="11"/>
  <c r="E50" i="11"/>
  <c r="D50" i="11"/>
  <c r="C50" i="11"/>
  <c r="M48" i="11"/>
  <c r="L48" i="11"/>
  <c r="K48" i="11"/>
  <c r="J48" i="11"/>
  <c r="I48" i="11"/>
  <c r="H48" i="11"/>
  <c r="G48" i="11"/>
  <c r="F48" i="11"/>
  <c r="E48" i="11"/>
  <c r="D48" i="11"/>
  <c r="C48" i="11"/>
  <c r="M46" i="11"/>
  <c r="L46" i="11"/>
  <c r="K46" i="11"/>
  <c r="J46" i="11"/>
  <c r="I46" i="11"/>
  <c r="H46" i="11"/>
  <c r="G46" i="11"/>
  <c r="F46" i="11"/>
  <c r="E46" i="11"/>
  <c r="D46" i="11"/>
  <c r="C46" i="11"/>
  <c r="M44" i="11"/>
  <c r="L44" i="11"/>
  <c r="K44" i="11"/>
  <c r="J44" i="11"/>
  <c r="I44" i="11"/>
  <c r="H44" i="11"/>
  <c r="G44" i="11"/>
  <c r="F44" i="11"/>
  <c r="E44" i="11"/>
  <c r="D44" i="11"/>
  <c r="C44" i="11"/>
  <c r="M42" i="11"/>
  <c r="L42" i="11"/>
  <c r="K42" i="11"/>
  <c r="J42" i="11"/>
  <c r="I42" i="11"/>
  <c r="H42" i="11"/>
  <c r="G42" i="11"/>
  <c r="F42" i="11"/>
  <c r="E42" i="11"/>
  <c r="D42" i="11"/>
  <c r="C42" i="11"/>
  <c r="M40" i="11"/>
  <c r="L40" i="11"/>
  <c r="K40" i="11"/>
  <c r="J40" i="11"/>
  <c r="I40" i="11"/>
  <c r="H40" i="11"/>
  <c r="G40" i="11"/>
  <c r="F40" i="11"/>
  <c r="E40" i="11"/>
  <c r="D40" i="11"/>
  <c r="C40" i="11"/>
  <c r="M38" i="11"/>
  <c r="L38" i="11"/>
  <c r="K38" i="11"/>
  <c r="J38" i="11"/>
  <c r="I38" i="11"/>
  <c r="H38" i="11"/>
  <c r="G38" i="11"/>
  <c r="F38" i="11"/>
  <c r="E38" i="11"/>
  <c r="D38" i="11"/>
  <c r="C38" i="11"/>
  <c r="M36" i="11"/>
  <c r="L36" i="11"/>
  <c r="K36" i="11"/>
  <c r="J36" i="11"/>
  <c r="I36" i="11"/>
  <c r="H36" i="11"/>
  <c r="G36" i="11"/>
  <c r="F36" i="11"/>
  <c r="E36" i="11"/>
  <c r="D36" i="11"/>
  <c r="C36" i="11"/>
  <c r="M34" i="11"/>
  <c r="L34" i="11"/>
  <c r="K34" i="11"/>
  <c r="J34" i="11"/>
  <c r="I34" i="11"/>
  <c r="H34" i="11"/>
  <c r="G34" i="11"/>
  <c r="F34" i="11"/>
  <c r="E34" i="11"/>
  <c r="D34" i="11"/>
  <c r="C34" i="11"/>
  <c r="M32" i="11"/>
  <c r="L32" i="11"/>
  <c r="K32" i="11"/>
  <c r="J32" i="11"/>
  <c r="I32" i="11"/>
  <c r="H32" i="11"/>
  <c r="G32" i="11"/>
  <c r="F32" i="11"/>
  <c r="E32" i="11"/>
  <c r="D32" i="11"/>
  <c r="C32" i="11"/>
  <c r="M30" i="11"/>
  <c r="L30" i="11"/>
  <c r="K30" i="11"/>
  <c r="J30" i="11"/>
  <c r="I30" i="11"/>
  <c r="H30" i="11"/>
  <c r="G30" i="11"/>
  <c r="F30" i="11"/>
  <c r="E30" i="11"/>
  <c r="D30" i="11"/>
  <c r="C30" i="11"/>
  <c r="M28" i="11"/>
  <c r="L28" i="11"/>
  <c r="K28" i="11"/>
  <c r="J28" i="11"/>
  <c r="I28" i="11"/>
  <c r="H28" i="11"/>
  <c r="G28" i="11"/>
  <c r="F28" i="11"/>
  <c r="E28" i="11"/>
  <c r="D28" i="11"/>
  <c r="C28" i="11"/>
  <c r="M26" i="11"/>
  <c r="L26" i="11"/>
  <c r="K26" i="11"/>
  <c r="J26" i="11"/>
  <c r="I26" i="11"/>
  <c r="H26" i="11"/>
  <c r="G26" i="11"/>
  <c r="F26" i="11"/>
  <c r="E26" i="11"/>
  <c r="D26" i="11"/>
  <c r="C26" i="11"/>
  <c r="M24" i="11"/>
  <c r="L24" i="11"/>
  <c r="K24" i="11"/>
  <c r="J24" i="11"/>
  <c r="I24" i="11"/>
  <c r="H24" i="11"/>
  <c r="G24" i="11"/>
  <c r="F24" i="11"/>
  <c r="E24" i="11"/>
  <c r="D24" i="11"/>
  <c r="C24" i="11"/>
  <c r="Q9" i="11"/>
  <c r="O21" i="11"/>
  <c r="O65" i="11" s="1"/>
  <c r="O19" i="11"/>
  <c r="L20" i="11" s="1"/>
  <c r="O17" i="11"/>
  <c r="O61" i="11" s="1"/>
  <c r="O15" i="11"/>
  <c r="L16" i="11" s="1"/>
  <c r="O13" i="11"/>
  <c r="O57" i="11" s="1"/>
  <c r="O11" i="11"/>
  <c r="L12" i="11" s="1"/>
  <c r="O9" i="11"/>
  <c r="O53" i="11" s="1"/>
  <c r="N65" i="11"/>
  <c r="M65" i="11"/>
  <c r="L65" i="11"/>
  <c r="K65" i="11"/>
  <c r="J65" i="11"/>
  <c r="N63" i="11"/>
  <c r="M63" i="11"/>
  <c r="L63" i="11"/>
  <c r="K63" i="11"/>
  <c r="J63" i="11"/>
  <c r="N61" i="11"/>
  <c r="M61" i="11"/>
  <c r="L61" i="11"/>
  <c r="K61" i="11"/>
  <c r="J61" i="11"/>
  <c r="O59" i="11"/>
  <c r="N59" i="11"/>
  <c r="M59" i="11"/>
  <c r="L59" i="11"/>
  <c r="K59" i="11"/>
  <c r="J59" i="11"/>
  <c r="N57" i="11"/>
  <c r="M57" i="11"/>
  <c r="L57" i="11"/>
  <c r="K57" i="11"/>
  <c r="J57" i="11"/>
  <c r="N55" i="11"/>
  <c r="M55" i="11"/>
  <c r="L55" i="11"/>
  <c r="K55" i="11"/>
  <c r="J55" i="11"/>
  <c r="N53" i="11"/>
  <c r="M53" i="11"/>
  <c r="L53" i="11"/>
  <c r="K53" i="11"/>
  <c r="J53" i="11"/>
  <c r="C53" i="11"/>
  <c r="I65" i="11"/>
  <c r="H65" i="11"/>
  <c r="G65" i="11"/>
  <c r="F65" i="11"/>
  <c r="E65" i="11"/>
  <c r="D65" i="11"/>
  <c r="C65" i="11"/>
  <c r="I63" i="11"/>
  <c r="H63" i="11"/>
  <c r="G63" i="11"/>
  <c r="F63" i="11"/>
  <c r="E63" i="11"/>
  <c r="D63" i="11"/>
  <c r="C63" i="11"/>
  <c r="I61" i="11"/>
  <c r="H61" i="11"/>
  <c r="G61" i="11"/>
  <c r="F61" i="11"/>
  <c r="E61" i="11"/>
  <c r="D61" i="11"/>
  <c r="C61" i="11"/>
  <c r="I59" i="11"/>
  <c r="H59" i="11"/>
  <c r="G59" i="11"/>
  <c r="F59" i="11"/>
  <c r="E59" i="11"/>
  <c r="D59" i="11"/>
  <c r="C59" i="11"/>
  <c r="I57" i="11"/>
  <c r="H57" i="11"/>
  <c r="G57" i="11"/>
  <c r="F57" i="11"/>
  <c r="E57" i="11"/>
  <c r="D57" i="11"/>
  <c r="C57" i="11"/>
  <c r="I55" i="11"/>
  <c r="H55" i="11"/>
  <c r="G55" i="11"/>
  <c r="F55" i="11"/>
  <c r="E55" i="11"/>
  <c r="D55" i="11"/>
  <c r="C55" i="11"/>
  <c r="I53" i="11"/>
  <c r="H53" i="11"/>
  <c r="G53" i="11"/>
  <c r="F53" i="11"/>
  <c r="E53" i="11"/>
  <c r="D53" i="11"/>
  <c r="Q49" i="11"/>
  <c r="Q47" i="11"/>
  <c r="Q45" i="11"/>
  <c r="Q43" i="11"/>
  <c r="Q41" i="11"/>
  <c r="Q39" i="11"/>
  <c r="Q37" i="11"/>
  <c r="Q35" i="11"/>
  <c r="Q34" i="11"/>
  <c r="Q33" i="11"/>
  <c r="Q32" i="11"/>
  <c r="Q31" i="11"/>
  <c r="Q30" i="11"/>
  <c r="Q29" i="11"/>
  <c r="Q28" i="11"/>
  <c r="Q27" i="11"/>
  <c r="Q26" i="11"/>
  <c r="Q25" i="11"/>
  <c r="Q24" i="11"/>
  <c r="Q23" i="11"/>
  <c r="Q21" i="11"/>
  <c r="Q19" i="11"/>
  <c r="Q17" i="11"/>
  <c r="Q15" i="11"/>
  <c r="Q13" i="11"/>
  <c r="Q11" i="11"/>
  <c r="H49" i="16"/>
  <c r="G49" i="16"/>
  <c r="F49" i="16"/>
  <c r="E49" i="16"/>
  <c r="D49" i="16"/>
  <c r="C49" i="16"/>
  <c r="F47" i="16"/>
  <c r="H47" i="16"/>
  <c r="G47" i="16"/>
  <c r="E47" i="16"/>
  <c r="D47" i="16"/>
  <c r="C47" i="16"/>
  <c r="F45" i="16"/>
  <c r="H45" i="16"/>
  <c r="G45" i="16"/>
  <c r="E45" i="16"/>
  <c r="D45" i="16"/>
  <c r="C45" i="16"/>
  <c r="E43" i="16"/>
  <c r="H43" i="16"/>
  <c r="G43" i="16"/>
  <c r="F43" i="16"/>
  <c r="D43" i="16"/>
  <c r="C43" i="16"/>
  <c r="E41" i="16"/>
  <c r="H41" i="16"/>
  <c r="G41" i="16"/>
  <c r="F41" i="16"/>
  <c r="D41" i="16"/>
  <c r="C41" i="16"/>
  <c r="H39" i="16"/>
  <c r="G39" i="16"/>
  <c r="F39" i="16"/>
  <c r="E39" i="16"/>
  <c r="D39" i="16"/>
  <c r="C39" i="16"/>
  <c r="H37" i="16"/>
  <c r="G37" i="16"/>
  <c r="F37" i="16"/>
  <c r="E37" i="16"/>
  <c r="D37" i="16"/>
  <c r="C37" i="16"/>
  <c r="H35" i="16"/>
  <c r="G35" i="16"/>
  <c r="F35" i="16"/>
  <c r="E35" i="16"/>
  <c r="D35" i="16"/>
  <c r="C35" i="16"/>
  <c r="H33" i="16"/>
  <c r="G33" i="16"/>
  <c r="F33" i="16"/>
  <c r="E33" i="16"/>
  <c r="D33" i="16"/>
  <c r="C33" i="16"/>
  <c r="C31" i="16"/>
  <c r="H31" i="16"/>
  <c r="G31" i="16"/>
  <c r="F31" i="16"/>
  <c r="E31" i="16"/>
  <c r="D31" i="16"/>
  <c r="H29" i="16"/>
  <c r="G29" i="16"/>
  <c r="F29" i="16"/>
  <c r="E29" i="16"/>
  <c r="D29" i="16"/>
  <c r="C29" i="16"/>
  <c r="H27" i="16"/>
  <c r="G27" i="16"/>
  <c r="F27" i="16"/>
  <c r="E27" i="16"/>
  <c r="D27" i="16"/>
  <c r="C27" i="16"/>
  <c r="D25" i="16"/>
  <c r="H25" i="16"/>
  <c r="G25" i="16"/>
  <c r="F25" i="16"/>
  <c r="E25" i="16"/>
  <c r="C25" i="16"/>
  <c r="H23" i="16"/>
  <c r="G23" i="16"/>
  <c r="F23" i="16"/>
  <c r="E23" i="16"/>
  <c r="D23" i="16"/>
  <c r="K23" i="16" s="1"/>
  <c r="C23" i="16"/>
  <c r="H21" i="16"/>
  <c r="G21" i="16"/>
  <c r="F21" i="16"/>
  <c r="E21" i="16"/>
  <c r="D21" i="16"/>
  <c r="K21" i="16" s="1"/>
  <c r="C21" i="16"/>
  <c r="C19" i="16"/>
  <c r="H19" i="16"/>
  <c r="G19" i="16"/>
  <c r="F19" i="16"/>
  <c r="E19" i="16"/>
  <c r="D19" i="16"/>
  <c r="H17" i="16"/>
  <c r="G17" i="16"/>
  <c r="F17" i="16"/>
  <c r="E17" i="16"/>
  <c r="D17" i="16"/>
  <c r="K17" i="16" s="1"/>
  <c r="C17" i="16"/>
  <c r="E15" i="16"/>
  <c r="C15" i="16"/>
  <c r="H15" i="16"/>
  <c r="G15" i="16"/>
  <c r="F15" i="16"/>
  <c r="D15" i="16"/>
  <c r="E13" i="16"/>
  <c r="H13" i="16"/>
  <c r="G13" i="16"/>
  <c r="F13" i="16"/>
  <c r="D13" i="16"/>
  <c r="K13" i="16" s="1"/>
  <c r="C13" i="16"/>
  <c r="H11" i="16"/>
  <c r="G11" i="16"/>
  <c r="F11" i="16"/>
  <c r="E11" i="16"/>
  <c r="D11" i="16"/>
  <c r="C11" i="16"/>
  <c r="H9" i="16"/>
  <c r="G9" i="16"/>
  <c r="F9" i="16"/>
  <c r="E9" i="16"/>
  <c r="D9" i="16"/>
  <c r="K9" i="16" s="1"/>
  <c r="C9" i="16"/>
  <c r="D52" i="16"/>
  <c r="I64" i="16"/>
  <c r="I62" i="16"/>
  <c r="I60" i="16"/>
  <c r="I58" i="16"/>
  <c r="I56" i="16"/>
  <c r="I54" i="16"/>
  <c r="I52" i="16"/>
  <c r="H64" i="16"/>
  <c r="G64" i="16"/>
  <c r="F64" i="16"/>
  <c r="E64" i="16"/>
  <c r="D64" i="16"/>
  <c r="C64" i="16"/>
  <c r="H62" i="16"/>
  <c r="G62" i="16"/>
  <c r="F62" i="16"/>
  <c r="E62" i="16"/>
  <c r="D62" i="16"/>
  <c r="C62" i="16"/>
  <c r="H60" i="16"/>
  <c r="G60" i="16"/>
  <c r="F60" i="16"/>
  <c r="E60" i="16"/>
  <c r="D60" i="16"/>
  <c r="C60" i="16"/>
  <c r="H58" i="16"/>
  <c r="G58" i="16"/>
  <c r="F58" i="16"/>
  <c r="E58" i="16"/>
  <c r="D58" i="16"/>
  <c r="C58" i="16"/>
  <c r="H56" i="16"/>
  <c r="G56" i="16"/>
  <c r="F56" i="16"/>
  <c r="E56" i="16"/>
  <c r="D56" i="16"/>
  <c r="C56" i="16"/>
  <c r="H54" i="16"/>
  <c r="G54" i="16"/>
  <c r="F54" i="16"/>
  <c r="E54" i="16"/>
  <c r="D54" i="16"/>
  <c r="C54" i="16"/>
  <c r="H52" i="16"/>
  <c r="G52" i="16"/>
  <c r="F52" i="16"/>
  <c r="E52" i="16"/>
  <c r="C52" i="16"/>
  <c r="R49" i="16"/>
  <c r="Q49" i="16"/>
  <c r="P49" i="16"/>
  <c r="O49" i="16"/>
  <c r="N49" i="16"/>
  <c r="M49" i="16"/>
  <c r="L49" i="16"/>
  <c r="R35" i="16"/>
  <c r="Q35" i="16"/>
  <c r="P35" i="16"/>
  <c r="O35" i="16"/>
  <c r="N35" i="16"/>
  <c r="M35" i="16"/>
  <c r="L35" i="16"/>
  <c r="L21" i="16"/>
  <c r="R21" i="16"/>
  <c r="Q21" i="16"/>
  <c r="P21" i="16"/>
  <c r="O21" i="16"/>
  <c r="N21" i="16"/>
  <c r="M21" i="16"/>
  <c r="K49" i="16"/>
  <c r="K48" i="16"/>
  <c r="K47" i="16"/>
  <c r="K46" i="16"/>
  <c r="K45" i="16"/>
  <c r="K44" i="16"/>
  <c r="K43" i="16"/>
  <c r="K42" i="16"/>
  <c r="K41" i="16"/>
  <c r="K40" i="16"/>
  <c r="K39" i="16"/>
  <c r="K38" i="16"/>
  <c r="K37" i="16"/>
  <c r="K36" i="16"/>
  <c r="K35" i="16"/>
  <c r="K34" i="16"/>
  <c r="K33" i="16"/>
  <c r="K32" i="16"/>
  <c r="K31" i="16"/>
  <c r="K30" i="16"/>
  <c r="K29" i="16"/>
  <c r="K28" i="16"/>
  <c r="K26" i="16"/>
  <c r="K24" i="16"/>
  <c r="K22" i="16"/>
  <c r="K20" i="16"/>
  <c r="K18" i="16"/>
  <c r="K16" i="16"/>
  <c r="K14" i="16"/>
  <c r="K12" i="16"/>
  <c r="K10" i="16"/>
  <c r="K8" i="16"/>
  <c r="L49" i="15"/>
  <c r="K49" i="15"/>
  <c r="J49" i="15"/>
  <c r="I49" i="15"/>
  <c r="H49" i="15"/>
  <c r="G49" i="15"/>
  <c r="F49" i="15"/>
  <c r="E49" i="15"/>
  <c r="D49" i="15"/>
  <c r="C49" i="15"/>
  <c r="L47" i="15"/>
  <c r="K47" i="15"/>
  <c r="J47" i="15"/>
  <c r="I47" i="15"/>
  <c r="H47" i="15"/>
  <c r="G47" i="15"/>
  <c r="F47" i="15"/>
  <c r="E47" i="15"/>
  <c r="D47" i="15"/>
  <c r="C47" i="15"/>
  <c r="L45" i="15"/>
  <c r="K45" i="15"/>
  <c r="J45" i="15"/>
  <c r="I45" i="15"/>
  <c r="H45" i="15"/>
  <c r="G45" i="15"/>
  <c r="F45" i="15"/>
  <c r="E45" i="15"/>
  <c r="D45" i="15"/>
  <c r="C45" i="15"/>
  <c r="L43" i="15"/>
  <c r="K43" i="15"/>
  <c r="J43" i="15"/>
  <c r="I43" i="15"/>
  <c r="H43" i="15"/>
  <c r="G43" i="15"/>
  <c r="F43" i="15"/>
  <c r="E43" i="15"/>
  <c r="D43" i="15"/>
  <c r="C43" i="15"/>
  <c r="L41" i="15"/>
  <c r="K41" i="15"/>
  <c r="J41" i="15"/>
  <c r="I41" i="15"/>
  <c r="H41" i="15"/>
  <c r="G41" i="15"/>
  <c r="F41" i="15"/>
  <c r="E41" i="15"/>
  <c r="D41" i="15"/>
  <c r="C41" i="15"/>
  <c r="L39" i="15"/>
  <c r="K39" i="15"/>
  <c r="J39" i="15"/>
  <c r="I39" i="15"/>
  <c r="H39" i="15"/>
  <c r="G39" i="15"/>
  <c r="F39" i="15"/>
  <c r="E39" i="15"/>
  <c r="D39" i="15"/>
  <c r="C39" i="15"/>
  <c r="L37" i="15"/>
  <c r="K37" i="15"/>
  <c r="J37" i="15"/>
  <c r="I37" i="15"/>
  <c r="H37" i="15"/>
  <c r="G37" i="15"/>
  <c r="F37" i="15"/>
  <c r="E37" i="15"/>
  <c r="D37" i="15"/>
  <c r="C37" i="15"/>
  <c r="L35" i="15"/>
  <c r="K35" i="15"/>
  <c r="J35" i="15"/>
  <c r="I35" i="15"/>
  <c r="H35" i="15"/>
  <c r="G35" i="15"/>
  <c r="F35" i="15"/>
  <c r="E35" i="15"/>
  <c r="D35" i="15"/>
  <c r="C35" i="15"/>
  <c r="L33" i="15"/>
  <c r="K33" i="15"/>
  <c r="J33" i="15"/>
  <c r="I33" i="15"/>
  <c r="H33" i="15"/>
  <c r="G33" i="15"/>
  <c r="F33" i="15"/>
  <c r="E33" i="15"/>
  <c r="D33" i="15"/>
  <c r="C33" i="15"/>
  <c r="L31" i="15"/>
  <c r="K31" i="15"/>
  <c r="J31" i="15"/>
  <c r="I31" i="15"/>
  <c r="H31" i="15"/>
  <c r="G31" i="15"/>
  <c r="F31" i="15"/>
  <c r="E31" i="15"/>
  <c r="D31" i="15"/>
  <c r="C31" i="15"/>
  <c r="L29" i="15"/>
  <c r="K29" i="15"/>
  <c r="J29" i="15"/>
  <c r="I29" i="15"/>
  <c r="H29" i="15"/>
  <c r="G29" i="15"/>
  <c r="F29" i="15"/>
  <c r="E29" i="15"/>
  <c r="D29" i="15"/>
  <c r="C29" i="15"/>
  <c r="L27" i="15"/>
  <c r="K27" i="15"/>
  <c r="J27" i="15"/>
  <c r="I27" i="15"/>
  <c r="H27" i="15"/>
  <c r="G27" i="15"/>
  <c r="F27" i="15"/>
  <c r="E27" i="15"/>
  <c r="D27" i="15"/>
  <c r="C27" i="15"/>
  <c r="L25" i="15"/>
  <c r="K25" i="15"/>
  <c r="J25" i="15"/>
  <c r="I25" i="15"/>
  <c r="H25" i="15"/>
  <c r="G25" i="15"/>
  <c r="F25" i="15"/>
  <c r="E25" i="15"/>
  <c r="D25" i="15"/>
  <c r="C25" i="15"/>
  <c r="L23" i="15"/>
  <c r="K23" i="15"/>
  <c r="J23" i="15"/>
  <c r="I23" i="15"/>
  <c r="H23" i="15"/>
  <c r="G23" i="15"/>
  <c r="F23" i="15"/>
  <c r="E23" i="15"/>
  <c r="D23" i="15"/>
  <c r="C23" i="15"/>
  <c r="N20" i="15"/>
  <c r="N64" i="15" s="1"/>
  <c r="N18" i="15"/>
  <c r="N62" i="15" s="1"/>
  <c r="N16" i="15"/>
  <c r="N60" i="15" s="1"/>
  <c r="N14" i="15"/>
  <c r="N58" i="15" s="1"/>
  <c r="N12" i="15"/>
  <c r="N56" i="15" s="1"/>
  <c r="N10" i="15"/>
  <c r="L11" i="15" s="1"/>
  <c r="N8" i="15"/>
  <c r="C9" i="15" s="1"/>
  <c r="AB49" i="15"/>
  <c r="AA49" i="15"/>
  <c r="Z49" i="15"/>
  <c r="Y49" i="15"/>
  <c r="X49" i="15"/>
  <c r="W49" i="15"/>
  <c r="V49" i="15"/>
  <c r="U49" i="15"/>
  <c r="T49" i="15"/>
  <c r="S49" i="15"/>
  <c r="R49" i="15"/>
  <c r="Q49" i="15"/>
  <c r="AB35" i="15"/>
  <c r="AA35" i="15"/>
  <c r="Z35" i="15"/>
  <c r="Y35" i="15"/>
  <c r="X35" i="15"/>
  <c r="W35" i="15"/>
  <c r="V35" i="15"/>
  <c r="U35" i="15"/>
  <c r="T35" i="15"/>
  <c r="S35" i="15"/>
  <c r="R35" i="15"/>
  <c r="Q35" i="15"/>
  <c r="Q21" i="15"/>
  <c r="U21" i="15"/>
  <c r="T21" i="15"/>
  <c r="S21" i="15"/>
  <c r="R21" i="15"/>
  <c r="AA21" i="15"/>
  <c r="Z21" i="15"/>
  <c r="Y21" i="15"/>
  <c r="X21" i="15"/>
  <c r="V21" i="15"/>
  <c r="P50" i="15"/>
  <c r="P48" i="15"/>
  <c r="P46" i="15"/>
  <c r="P44" i="15"/>
  <c r="P42" i="15"/>
  <c r="P40" i="15"/>
  <c r="P38" i="15"/>
  <c r="P36" i="15"/>
  <c r="P34" i="15"/>
  <c r="P32" i="15"/>
  <c r="P30" i="15"/>
  <c r="P28" i="15"/>
  <c r="P26" i="15"/>
  <c r="P24" i="15"/>
  <c r="P22" i="15"/>
  <c r="P20" i="15"/>
  <c r="P18" i="15"/>
  <c r="P16" i="15"/>
  <c r="P14" i="15"/>
  <c r="P12" i="15"/>
  <c r="P10" i="15"/>
  <c r="I8" i="15"/>
  <c r="P8" i="15" s="1"/>
  <c r="M64" i="15"/>
  <c r="L64" i="15"/>
  <c r="M62" i="15"/>
  <c r="L62" i="15"/>
  <c r="M60" i="15"/>
  <c r="L60" i="15"/>
  <c r="M58" i="15"/>
  <c r="L58" i="15"/>
  <c r="M56" i="15"/>
  <c r="L56" i="15"/>
  <c r="N54" i="15"/>
  <c r="M54" i="15"/>
  <c r="L54" i="15"/>
  <c r="N52" i="15"/>
  <c r="M52" i="15"/>
  <c r="L52" i="15"/>
  <c r="K64" i="15"/>
  <c r="J64" i="15"/>
  <c r="I64" i="15"/>
  <c r="H64" i="15"/>
  <c r="G64" i="15"/>
  <c r="F64" i="15"/>
  <c r="E64" i="15"/>
  <c r="D64" i="15"/>
  <c r="C64" i="15"/>
  <c r="K62" i="15"/>
  <c r="J62" i="15"/>
  <c r="I62" i="15"/>
  <c r="H62" i="15"/>
  <c r="G62" i="15"/>
  <c r="F62" i="15"/>
  <c r="E62" i="15"/>
  <c r="D62" i="15"/>
  <c r="C62" i="15"/>
  <c r="K60" i="15"/>
  <c r="J60" i="15"/>
  <c r="I60" i="15"/>
  <c r="H60" i="15"/>
  <c r="G60" i="15"/>
  <c r="F60" i="15"/>
  <c r="E60" i="15"/>
  <c r="D60" i="15"/>
  <c r="C60" i="15"/>
  <c r="K58" i="15"/>
  <c r="J58" i="15"/>
  <c r="I58" i="15"/>
  <c r="H58" i="15"/>
  <c r="G58" i="15"/>
  <c r="F58" i="15"/>
  <c r="E58" i="15"/>
  <c r="D58" i="15"/>
  <c r="C58" i="15"/>
  <c r="K56" i="15"/>
  <c r="J56" i="15"/>
  <c r="I56" i="15"/>
  <c r="H56" i="15"/>
  <c r="G56" i="15"/>
  <c r="F56" i="15"/>
  <c r="E56" i="15"/>
  <c r="D56" i="15"/>
  <c r="C56" i="15"/>
  <c r="K54" i="15"/>
  <c r="J54" i="15"/>
  <c r="I54" i="15"/>
  <c r="H54" i="15"/>
  <c r="G54" i="15"/>
  <c r="F54" i="15"/>
  <c r="E54" i="15"/>
  <c r="D54" i="15"/>
  <c r="C54" i="15"/>
  <c r="K52" i="15"/>
  <c r="J52" i="15"/>
  <c r="I52" i="15"/>
  <c r="H52" i="15"/>
  <c r="G52" i="15"/>
  <c r="F52" i="15"/>
  <c r="E52" i="15"/>
  <c r="D52" i="15"/>
  <c r="C52" i="15"/>
  <c r="F48" i="14"/>
  <c r="J48" i="14"/>
  <c r="I48" i="14"/>
  <c r="H48" i="14"/>
  <c r="G48" i="14"/>
  <c r="E48" i="14"/>
  <c r="D48" i="14"/>
  <c r="C48" i="14"/>
  <c r="J46" i="14"/>
  <c r="I46" i="14"/>
  <c r="H46" i="14"/>
  <c r="G46" i="14"/>
  <c r="F46" i="14"/>
  <c r="E46" i="14"/>
  <c r="D46" i="14"/>
  <c r="C46" i="14"/>
  <c r="J44" i="14"/>
  <c r="I44" i="14"/>
  <c r="H44" i="14"/>
  <c r="G44" i="14"/>
  <c r="F44" i="14"/>
  <c r="E44" i="14"/>
  <c r="D44" i="14"/>
  <c r="C44" i="14"/>
  <c r="J42" i="14"/>
  <c r="I42" i="14"/>
  <c r="H42" i="14"/>
  <c r="G42" i="14"/>
  <c r="F42" i="14"/>
  <c r="E42" i="14"/>
  <c r="D42" i="14"/>
  <c r="C42" i="14"/>
  <c r="J40" i="14"/>
  <c r="I40" i="14"/>
  <c r="H40" i="14"/>
  <c r="G40" i="14"/>
  <c r="F40" i="14"/>
  <c r="E40" i="14"/>
  <c r="D40" i="14"/>
  <c r="C40" i="14"/>
  <c r="J38" i="14"/>
  <c r="I38" i="14"/>
  <c r="H38" i="14"/>
  <c r="G38" i="14"/>
  <c r="F38" i="14"/>
  <c r="E38" i="14"/>
  <c r="D38" i="14"/>
  <c r="C38" i="14"/>
  <c r="F36" i="14"/>
  <c r="J36" i="14"/>
  <c r="I36" i="14"/>
  <c r="H36" i="14"/>
  <c r="G36" i="14"/>
  <c r="E36" i="14"/>
  <c r="D36" i="14"/>
  <c r="C36" i="14"/>
  <c r="J34" i="14"/>
  <c r="I34" i="14"/>
  <c r="H34" i="14"/>
  <c r="G34" i="14"/>
  <c r="F34" i="14"/>
  <c r="E34" i="14"/>
  <c r="D34" i="14"/>
  <c r="C34" i="14"/>
  <c r="F32" i="14"/>
  <c r="J32" i="14"/>
  <c r="I32" i="14"/>
  <c r="H32" i="14"/>
  <c r="G32" i="14"/>
  <c r="E32" i="14"/>
  <c r="D32" i="14"/>
  <c r="C32" i="14"/>
  <c r="J30" i="14"/>
  <c r="I30" i="14"/>
  <c r="H30" i="14"/>
  <c r="G30" i="14"/>
  <c r="F30" i="14"/>
  <c r="E30" i="14"/>
  <c r="D30" i="14"/>
  <c r="C30" i="14"/>
  <c r="F28" i="14"/>
  <c r="J28" i="14"/>
  <c r="I28" i="14"/>
  <c r="H28" i="14"/>
  <c r="G28" i="14"/>
  <c r="E28" i="14"/>
  <c r="D28" i="14"/>
  <c r="C28" i="14"/>
  <c r="E26" i="14"/>
  <c r="J26" i="14"/>
  <c r="I26" i="14"/>
  <c r="H26" i="14"/>
  <c r="G26" i="14"/>
  <c r="F26" i="14"/>
  <c r="D26" i="14"/>
  <c r="C26" i="14"/>
  <c r="F24" i="14"/>
  <c r="J24" i="14"/>
  <c r="I24" i="14"/>
  <c r="H24" i="14"/>
  <c r="G24" i="14"/>
  <c r="E24" i="14"/>
  <c r="D24" i="14"/>
  <c r="C24" i="14"/>
  <c r="F22" i="14"/>
  <c r="J22" i="14"/>
  <c r="I22" i="14"/>
  <c r="H22" i="14"/>
  <c r="G22" i="14"/>
  <c r="E22" i="14"/>
  <c r="D22" i="14"/>
  <c r="C22" i="14"/>
  <c r="J20" i="14"/>
  <c r="I20" i="14"/>
  <c r="H20" i="14"/>
  <c r="G20" i="14"/>
  <c r="F20" i="14"/>
  <c r="E20" i="14"/>
  <c r="D20" i="14"/>
  <c r="C20" i="14"/>
  <c r="J18" i="14"/>
  <c r="I18" i="14"/>
  <c r="H18" i="14"/>
  <c r="G18" i="14"/>
  <c r="F18" i="14"/>
  <c r="E18" i="14"/>
  <c r="D18" i="14"/>
  <c r="C18" i="14"/>
  <c r="J16" i="14"/>
  <c r="I16" i="14"/>
  <c r="H16" i="14"/>
  <c r="G16" i="14"/>
  <c r="F16" i="14"/>
  <c r="E16" i="14"/>
  <c r="D16" i="14"/>
  <c r="C16" i="14"/>
  <c r="F14" i="14"/>
  <c r="E14" i="14"/>
  <c r="J14" i="14"/>
  <c r="I14" i="14"/>
  <c r="H14" i="14"/>
  <c r="G14" i="14"/>
  <c r="D14" i="14"/>
  <c r="C14" i="14"/>
  <c r="J12" i="14"/>
  <c r="I12" i="14"/>
  <c r="H12" i="14"/>
  <c r="G12" i="14"/>
  <c r="F12" i="14"/>
  <c r="E12" i="14"/>
  <c r="D12" i="14"/>
  <c r="C12" i="14"/>
  <c r="F10" i="14"/>
  <c r="J10" i="14"/>
  <c r="I10" i="14"/>
  <c r="H10" i="14"/>
  <c r="G10" i="14"/>
  <c r="E10" i="14"/>
  <c r="D10" i="14"/>
  <c r="C10" i="14"/>
  <c r="F8" i="14"/>
  <c r="J8" i="14"/>
  <c r="I8" i="14"/>
  <c r="H8" i="14"/>
  <c r="G8" i="14"/>
  <c r="E8" i="14"/>
  <c r="D8" i="14"/>
  <c r="C8" i="14"/>
  <c r="F51" i="14"/>
  <c r="K63" i="14"/>
  <c r="J63" i="14"/>
  <c r="I63" i="14"/>
  <c r="H63" i="14"/>
  <c r="G63" i="14"/>
  <c r="F63" i="14"/>
  <c r="K61" i="14"/>
  <c r="J61" i="14"/>
  <c r="I61" i="14"/>
  <c r="H61" i="14"/>
  <c r="G61" i="14"/>
  <c r="F61" i="14"/>
  <c r="K59" i="14"/>
  <c r="J59" i="14"/>
  <c r="I59" i="14"/>
  <c r="H59" i="14"/>
  <c r="G59" i="14"/>
  <c r="F59" i="14"/>
  <c r="K57" i="14"/>
  <c r="J57" i="14"/>
  <c r="I57" i="14"/>
  <c r="H57" i="14"/>
  <c r="G57" i="14"/>
  <c r="F57" i="14"/>
  <c r="K55" i="14"/>
  <c r="J55" i="14"/>
  <c r="I55" i="14"/>
  <c r="H55" i="14"/>
  <c r="G55" i="14"/>
  <c r="F55" i="14"/>
  <c r="K53" i="14"/>
  <c r="J53" i="14"/>
  <c r="I53" i="14"/>
  <c r="H53" i="14"/>
  <c r="G53" i="14"/>
  <c r="F53" i="14"/>
  <c r="K51" i="14"/>
  <c r="J51" i="14"/>
  <c r="I51" i="14"/>
  <c r="H51" i="14"/>
  <c r="G51" i="14"/>
  <c r="E63" i="14"/>
  <c r="D63" i="14"/>
  <c r="C63" i="14"/>
  <c r="E61" i="14"/>
  <c r="D61" i="14"/>
  <c r="C61" i="14"/>
  <c r="E59" i="14"/>
  <c r="D59" i="14"/>
  <c r="C59" i="14"/>
  <c r="E57" i="14"/>
  <c r="D57" i="14"/>
  <c r="C57" i="14"/>
  <c r="E55" i="14"/>
  <c r="D55" i="14"/>
  <c r="C55" i="14"/>
  <c r="E53" i="14"/>
  <c r="D53" i="14"/>
  <c r="C53" i="14"/>
  <c r="E51" i="14"/>
  <c r="D51" i="14"/>
  <c r="C51" i="14"/>
  <c r="V48" i="14"/>
  <c r="U48" i="14"/>
  <c r="T48" i="14"/>
  <c r="S48" i="14"/>
  <c r="R48" i="14"/>
  <c r="Q48" i="14"/>
  <c r="P48" i="14"/>
  <c r="O48" i="14"/>
  <c r="N48" i="14"/>
  <c r="V34" i="14"/>
  <c r="U34" i="14"/>
  <c r="T34" i="14"/>
  <c r="S34" i="14"/>
  <c r="R34" i="14"/>
  <c r="Q34" i="14"/>
  <c r="P34" i="14"/>
  <c r="O34" i="14"/>
  <c r="N34" i="14"/>
  <c r="N20" i="14"/>
  <c r="R20" i="14"/>
  <c r="Q20" i="14"/>
  <c r="P20" i="14"/>
  <c r="O20" i="14"/>
  <c r="V20" i="14"/>
  <c r="U20" i="14"/>
  <c r="T20" i="14"/>
  <c r="S20"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M13" i="14"/>
  <c r="M12" i="14"/>
  <c r="M11" i="14"/>
  <c r="M10" i="14"/>
  <c r="M9" i="14"/>
  <c r="M8" i="14"/>
  <c r="M7" i="14"/>
  <c r="C29" i="13"/>
  <c r="C27" i="13"/>
  <c r="E19" i="13"/>
  <c r="D19" i="13"/>
  <c r="C19" i="13"/>
  <c r="E17" i="13"/>
  <c r="D17" i="13"/>
  <c r="C17" i="13"/>
  <c r="E15" i="13"/>
  <c r="D15" i="13"/>
  <c r="C15" i="13"/>
  <c r="E13" i="13"/>
  <c r="D13" i="13"/>
  <c r="C13" i="13"/>
  <c r="E11" i="13"/>
  <c r="D11" i="13"/>
  <c r="C11" i="13"/>
  <c r="E9" i="13"/>
  <c r="D9" i="13"/>
  <c r="C9" i="13"/>
  <c r="E7" i="13"/>
  <c r="D7" i="13"/>
  <c r="C7" i="13"/>
  <c r="E36" i="13"/>
  <c r="D36" i="13"/>
  <c r="C36" i="13"/>
  <c r="C37" i="13" s="1"/>
  <c r="L19" i="13"/>
  <c r="K19" i="13"/>
  <c r="J19" i="13"/>
  <c r="I19" i="13"/>
  <c r="H34" i="13"/>
  <c r="H32" i="13"/>
  <c r="H30" i="13"/>
  <c r="H28" i="13"/>
  <c r="H26" i="13"/>
  <c r="H18" i="13"/>
  <c r="H16" i="13"/>
  <c r="H14" i="13"/>
  <c r="H12" i="13"/>
  <c r="H10" i="13"/>
  <c r="H8" i="13"/>
  <c r="H6" i="13"/>
  <c r="N48" i="12"/>
  <c r="M20" i="12"/>
  <c r="C8" i="12"/>
  <c r="D8" i="12"/>
  <c r="BK63" i="12"/>
  <c r="BJ63" i="12"/>
  <c r="BI63" i="12"/>
  <c r="BK61" i="12"/>
  <c r="BJ61" i="12"/>
  <c r="BI61" i="12"/>
  <c r="BK59" i="12"/>
  <c r="BJ59" i="12"/>
  <c r="BI59" i="12"/>
  <c r="BK57" i="12"/>
  <c r="BJ57" i="12"/>
  <c r="BI57" i="12"/>
  <c r="BK55" i="12"/>
  <c r="BJ55" i="12"/>
  <c r="BI55" i="12"/>
  <c r="BK53" i="12"/>
  <c r="BJ53" i="12"/>
  <c r="BI53" i="12"/>
  <c r="BK51" i="12"/>
  <c r="BJ51" i="12"/>
  <c r="BI51" i="12"/>
  <c r="BO48" i="12"/>
  <c r="BN48" i="12"/>
  <c r="BM48" i="12"/>
  <c r="BL47" i="12"/>
  <c r="BL45" i="12"/>
  <c r="BL43" i="12"/>
  <c r="BL41" i="12"/>
  <c r="BL39" i="12"/>
  <c r="BL37" i="12"/>
  <c r="BL35" i="12"/>
  <c r="BO34" i="12"/>
  <c r="BN34" i="12"/>
  <c r="BM34" i="12"/>
  <c r="BL33" i="12"/>
  <c r="BL31" i="12"/>
  <c r="BL29" i="12"/>
  <c r="BL27" i="12"/>
  <c r="BL25" i="12"/>
  <c r="BL23" i="12"/>
  <c r="BL21" i="12"/>
  <c r="BO20" i="12"/>
  <c r="BN20" i="12"/>
  <c r="BM20" i="12"/>
  <c r="BL19" i="12"/>
  <c r="BL17" i="12"/>
  <c r="BL15" i="12"/>
  <c r="BL13" i="12"/>
  <c r="BL11" i="12"/>
  <c r="BL9" i="12"/>
  <c r="BL7" i="12"/>
  <c r="BA48" i="12"/>
  <c r="AZ48" i="12"/>
  <c r="AY48" i="12"/>
  <c r="AX48" i="12"/>
  <c r="AX47" i="12"/>
  <c r="AX46" i="12"/>
  <c r="AX45" i="12"/>
  <c r="AX44" i="12"/>
  <c r="AX43" i="12"/>
  <c r="AX42" i="12"/>
  <c r="AX41" i="12"/>
  <c r="AX40" i="12"/>
  <c r="AX39" i="12"/>
  <c r="AX38" i="12"/>
  <c r="AX37" i="12"/>
  <c r="AX36" i="12"/>
  <c r="AX35" i="12"/>
  <c r="BA34" i="12"/>
  <c r="AZ34" i="12"/>
  <c r="AY34" i="12"/>
  <c r="AX34" i="12"/>
  <c r="AX33" i="12"/>
  <c r="AX32" i="12"/>
  <c r="AX31" i="12"/>
  <c r="AX30" i="12"/>
  <c r="AX29" i="12"/>
  <c r="AX28" i="12"/>
  <c r="AX27" i="12"/>
  <c r="AX26" i="12"/>
  <c r="AX25" i="12"/>
  <c r="AX24" i="12"/>
  <c r="AX23" i="12"/>
  <c r="AX22" i="12"/>
  <c r="AX21" i="12"/>
  <c r="BA20" i="12"/>
  <c r="AZ20" i="12"/>
  <c r="AY20" i="12"/>
  <c r="AX19" i="12"/>
  <c r="AX17" i="12"/>
  <c r="AX15" i="12"/>
  <c r="AX13" i="12"/>
  <c r="AX11" i="12"/>
  <c r="AX9" i="12"/>
  <c r="AX7" i="12"/>
  <c r="AR48" i="12"/>
  <c r="AQ48" i="12"/>
  <c r="AP48" i="12"/>
  <c r="AO48" i="12"/>
  <c r="AO47" i="12"/>
  <c r="AO46" i="12"/>
  <c r="AO45" i="12"/>
  <c r="AO44" i="12"/>
  <c r="AO43" i="12"/>
  <c r="AO42" i="12"/>
  <c r="AO41" i="12"/>
  <c r="AO40" i="12"/>
  <c r="AO39" i="12"/>
  <c r="AO38" i="12"/>
  <c r="AO37" i="12"/>
  <c r="AO36" i="12"/>
  <c r="AO35" i="12"/>
  <c r="AR34" i="12"/>
  <c r="AQ34" i="12"/>
  <c r="AP34" i="12"/>
  <c r="AO34" i="12"/>
  <c r="AO33" i="12"/>
  <c r="AO32" i="12"/>
  <c r="AO31" i="12"/>
  <c r="AO30" i="12"/>
  <c r="AO29" i="12"/>
  <c r="AO28" i="12"/>
  <c r="AO27" i="12"/>
  <c r="AO26" i="12"/>
  <c r="AO25" i="12"/>
  <c r="AO22" i="12"/>
  <c r="AO21" i="12"/>
  <c r="AR20" i="12"/>
  <c r="AQ20" i="12"/>
  <c r="AP20" i="12"/>
  <c r="AO19" i="12"/>
  <c r="AO17" i="12"/>
  <c r="AO15" i="12"/>
  <c r="AO13" i="12"/>
  <c r="AO11" i="12"/>
  <c r="AO9" i="12"/>
  <c r="AO7" i="12"/>
  <c r="AE48" i="12"/>
  <c r="AD48" i="12"/>
  <c r="AC48" i="12"/>
  <c r="AB47" i="12"/>
  <c r="AB45" i="12"/>
  <c r="AB43" i="12"/>
  <c r="AB41" i="12"/>
  <c r="AB39" i="12"/>
  <c r="AB37" i="12"/>
  <c r="AB35" i="12"/>
  <c r="AE34" i="12"/>
  <c r="AD34" i="12"/>
  <c r="AC34" i="12"/>
  <c r="AB33" i="12"/>
  <c r="AB31" i="12"/>
  <c r="AB29" i="12"/>
  <c r="AB27" i="12"/>
  <c r="AB25" i="12"/>
  <c r="AB23" i="12"/>
  <c r="AB21" i="12"/>
  <c r="AE20" i="12"/>
  <c r="AD20" i="12"/>
  <c r="AC20" i="12"/>
  <c r="AB19" i="12"/>
  <c r="AB17" i="12"/>
  <c r="AB15" i="12"/>
  <c r="AB13" i="12"/>
  <c r="AB11" i="12"/>
  <c r="AB9" i="12"/>
  <c r="AB7" i="12"/>
  <c r="S48" i="12"/>
  <c r="R48" i="12"/>
  <c r="Q48" i="12"/>
  <c r="P47" i="12"/>
  <c r="P45" i="12"/>
  <c r="P43" i="12"/>
  <c r="P41" i="12"/>
  <c r="P39" i="12"/>
  <c r="P37" i="12"/>
  <c r="P35" i="12"/>
  <c r="S34" i="12"/>
  <c r="R34" i="12"/>
  <c r="Q34" i="12"/>
  <c r="P33" i="12"/>
  <c r="P31" i="12"/>
  <c r="P29" i="12"/>
  <c r="P27" i="12"/>
  <c r="P25" i="12"/>
  <c r="P23" i="12"/>
  <c r="P21" i="12"/>
  <c r="S20" i="12"/>
  <c r="R20" i="12"/>
  <c r="Q20" i="12"/>
  <c r="P19" i="12"/>
  <c r="P17" i="12"/>
  <c r="P15" i="12"/>
  <c r="P13" i="12"/>
  <c r="P11" i="12"/>
  <c r="P9" i="12"/>
  <c r="P7" i="12"/>
  <c r="I48" i="12"/>
  <c r="H48" i="12"/>
  <c r="G48" i="12"/>
  <c r="I34" i="12"/>
  <c r="H34" i="12"/>
  <c r="G34" i="12"/>
  <c r="I20" i="12"/>
  <c r="H20" i="12"/>
  <c r="G20" i="12"/>
  <c r="F47" i="12"/>
  <c r="F45" i="12"/>
  <c r="F43" i="12"/>
  <c r="F41" i="12"/>
  <c r="F39" i="12"/>
  <c r="F37" i="12"/>
  <c r="F35" i="12"/>
  <c r="F33" i="12"/>
  <c r="F31" i="12"/>
  <c r="F29" i="12"/>
  <c r="F27" i="12"/>
  <c r="F25" i="12"/>
  <c r="F23" i="12"/>
  <c r="F21" i="12"/>
  <c r="F19" i="12"/>
  <c r="F17" i="12"/>
  <c r="F15" i="12"/>
  <c r="F13" i="12"/>
  <c r="F11" i="12"/>
  <c r="F9" i="12"/>
  <c r="F7" i="12"/>
  <c r="AA63" i="12"/>
  <c r="Z63" i="12"/>
  <c r="Y63" i="12"/>
  <c r="AA61" i="12"/>
  <c r="Z61" i="12"/>
  <c r="Y61" i="12"/>
  <c r="AA59" i="12"/>
  <c r="Z59" i="12"/>
  <c r="Y59" i="12"/>
  <c r="AA57" i="12"/>
  <c r="Z57" i="12"/>
  <c r="Y57" i="12"/>
  <c r="AA55" i="12"/>
  <c r="Z55" i="12"/>
  <c r="Y55" i="12"/>
  <c r="AA53" i="12"/>
  <c r="Z53" i="12"/>
  <c r="Y53" i="12"/>
  <c r="AA51" i="12"/>
  <c r="Z51" i="12"/>
  <c r="Y51" i="12"/>
  <c r="O63" i="12"/>
  <c r="N63" i="12"/>
  <c r="M63" i="12"/>
  <c r="O61" i="12"/>
  <c r="N61" i="12"/>
  <c r="M61" i="12"/>
  <c r="O59" i="12"/>
  <c r="N59" i="12"/>
  <c r="M59" i="12"/>
  <c r="O57" i="12"/>
  <c r="N57" i="12"/>
  <c r="M57" i="12"/>
  <c r="O55" i="12"/>
  <c r="N55" i="12"/>
  <c r="M55" i="12"/>
  <c r="O53" i="12"/>
  <c r="N53" i="12"/>
  <c r="M53" i="12"/>
  <c r="O51" i="12"/>
  <c r="N51" i="12"/>
  <c r="M51" i="12"/>
  <c r="E63" i="12"/>
  <c r="D63" i="12"/>
  <c r="C63" i="12"/>
  <c r="E61" i="12"/>
  <c r="D61" i="12"/>
  <c r="C61" i="12"/>
  <c r="E59" i="12"/>
  <c r="D59" i="12"/>
  <c r="C59" i="12"/>
  <c r="E57" i="12"/>
  <c r="D57" i="12"/>
  <c r="C57" i="12"/>
  <c r="E55" i="12"/>
  <c r="D55" i="12"/>
  <c r="C55" i="12"/>
  <c r="E53" i="12"/>
  <c r="D53" i="12"/>
  <c r="C53" i="12"/>
  <c r="E51" i="12"/>
  <c r="D51" i="12"/>
  <c r="C51" i="12"/>
  <c r="CM47" i="10"/>
  <c r="CL47" i="10"/>
  <c r="CK47" i="10"/>
  <c r="CJ47" i="10"/>
  <c r="CI47" i="10"/>
  <c r="CM45" i="10"/>
  <c r="CL45" i="10"/>
  <c r="CK45" i="10"/>
  <c r="CJ45" i="10"/>
  <c r="CI45" i="10"/>
  <c r="CM43" i="10"/>
  <c r="CL43" i="10"/>
  <c r="CK43" i="10"/>
  <c r="CJ43" i="10"/>
  <c r="CI43" i="10"/>
  <c r="CM41" i="10"/>
  <c r="CL41" i="10"/>
  <c r="CK41" i="10"/>
  <c r="CJ41" i="10"/>
  <c r="CI41" i="10"/>
  <c r="CM39" i="10"/>
  <c r="CL39" i="10"/>
  <c r="CK39" i="10"/>
  <c r="CJ39" i="10"/>
  <c r="CI39" i="10"/>
  <c r="CM37" i="10"/>
  <c r="CL37" i="10"/>
  <c r="CK37" i="10"/>
  <c r="CJ37" i="10"/>
  <c r="CI37" i="10"/>
  <c r="CM35" i="10"/>
  <c r="CL35" i="10"/>
  <c r="CK35" i="10"/>
  <c r="CJ35" i="10"/>
  <c r="CI35" i="10"/>
  <c r="CM33" i="10"/>
  <c r="CI31" i="10"/>
  <c r="CL33" i="10"/>
  <c r="CK33" i="10"/>
  <c r="CJ33" i="10"/>
  <c r="CI33" i="10"/>
  <c r="CM31" i="10"/>
  <c r="CL31" i="10"/>
  <c r="CK31" i="10"/>
  <c r="CJ31" i="10"/>
  <c r="CM29" i="10"/>
  <c r="CL29" i="10"/>
  <c r="CK29" i="10"/>
  <c r="CJ29" i="10"/>
  <c r="CI29" i="10"/>
  <c r="CM27" i="10"/>
  <c r="CL27" i="10"/>
  <c r="CK27" i="10"/>
  <c r="CJ27" i="10"/>
  <c r="CI27" i="10"/>
  <c r="CM25" i="10"/>
  <c r="CL25" i="10"/>
  <c r="CK25" i="10"/>
  <c r="CJ25" i="10"/>
  <c r="CI25" i="10"/>
  <c r="CM23" i="10"/>
  <c r="CL23" i="10"/>
  <c r="CK23" i="10"/>
  <c r="CJ23" i="10"/>
  <c r="CI23" i="10"/>
  <c r="CM21" i="10"/>
  <c r="CL21" i="10"/>
  <c r="CK21" i="10"/>
  <c r="CJ21" i="10"/>
  <c r="CI21" i="10"/>
  <c r="CM19" i="10"/>
  <c r="CL19" i="10"/>
  <c r="CK19" i="10"/>
  <c r="CJ19" i="10"/>
  <c r="CI19" i="10"/>
  <c r="CP19" i="10" s="1"/>
  <c r="CM17" i="10"/>
  <c r="CL17" i="10"/>
  <c r="CK17" i="10"/>
  <c r="CJ17" i="10"/>
  <c r="CP17" i="10" s="1"/>
  <c r="CI17" i="10"/>
  <c r="CM15" i="10"/>
  <c r="CL15" i="10"/>
  <c r="CK15" i="10"/>
  <c r="CJ15" i="10"/>
  <c r="CI15" i="10"/>
  <c r="CP15" i="10" s="1"/>
  <c r="CM13" i="10"/>
  <c r="CL13" i="10"/>
  <c r="CK13" i="10"/>
  <c r="CJ13" i="10"/>
  <c r="CP13" i="10" s="1"/>
  <c r="CI13" i="10"/>
  <c r="CM11" i="10"/>
  <c r="CL11" i="10"/>
  <c r="CK11" i="10"/>
  <c r="CJ11" i="10"/>
  <c r="CI11" i="10"/>
  <c r="CP11" i="10" s="1"/>
  <c r="CM9" i="10"/>
  <c r="CL9" i="10"/>
  <c r="CK9" i="10"/>
  <c r="CJ9" i="10"/>
  <c r="CP9" i="10" s="1"/>
  <c r="CI9" i="10"/>
  <c r="CM7" i="10"/>
  <c r="CL7" i="10"/>
  <c r="CK7" i="10"/>
  <c r="CJ7" i="10"/>
  <c r="CI7" i="10"/>
  <c r="CP7" i="10" s="1"/>
  <c r="BJ41" i="10"/>
  <c r="BI41" i="10"/>
  <c r="BH41" i="10"/>
  <c r="BG41" i="10"/>
  <c r="BF41" i="10"/>
  <c r="BJ39" i="10"/>
  <c r="BI39" i="10"/>
  <c r="BH39" i="10"/>
  <c r="BG39" i="10"/>
  <c r="BF39" i="10"/>
  <c r="BJ37" i="10"/>
  <c r="BI37" i="10"/>
  <c r="BH37" i="10"/>
  <c r="BG37" i="10"/>
  <c r="BF37" i="10"/>
  <c r="BJ35" i="10"/>
  <c r="BI35" i="10"/>
  <c r="BH35" i="10"/>
  <c r="BG35" i="10"/>
  <c r="BF35" i="10"/>
  <c r="BJ33" i="10"/>
  <c r="BI33" i="10"/>
  <c r="BH33" i="10"/>
  <c r="BG33" i="10"/>
  <c r="BF33" i="10"/>
  <c r="BJ31" i="10"/>
  <c r="BI31" i="10"/>
  <c r="BH31" i="10"/>
  <c r="BG31" i="10"/>
  <c r="BF31" i="10"/>
  <c r="BJ29" i="10"/>
  <c r="BI29" i="10"/>
  <c r="BH29" i="10"/>
  <c r="BG29" i="10"/>
  <c r="BF29" i="10"/>
  <c r="BJ19" i="10"/>
  <c r="BI19" i="10"/>
  <c r="BH19" i="10"/>
  <c r="BG19" i="10"/>
  <c r="BF19" i="10"/>
  <c r="BJ17" i="10"/>
  <c r="BI17" i="10"/>
  <c r="BH17" i="10"/>
  <c r="BG17" i="10"/>
  <c r="BF17" i="10"/>
  <c r="BJ15" i="10"/>
  <c r="BI15" i="10"/>
  <c r="BH15" i="10"/>
  <c r="BG15" i="10"/>
  <c r="BF15" i="10"/>
  <c r="BJ13" i="10"/>
  <c r="BI13" i="10"/>
  <c r="BH13" i="10"/>
  <c r="BG13" i="10"/>
  <c r="BF13" i="10"/>
  <c r="BJ11" i="10"/>
  <c r="BI11" i="10"/>
  <c r="BH11" i="10"/>
  <c r="BG11" i="10"/>
  <c r="BF11" i="10"/>
  <c r="BJ9" i="10"/>
  <c r="BI9" i="10"/>
  <c r="BH9" i="10"/>
  <c r="BG9" i="10"/>
  <c r="BF9" i="10"/>
  <c r="BF7" i="10"/>
  <c r="BJ7" i="10"/>
  <c r="BI7" i="10"/>
  <c r="BH7" i="10"/>
  <c r="BG7" i="10"/>
  <c r="AS47" i="10"/>
  <c r="AR47" i="10"/>
  <c r="AQ47" i="10"/>
  <c r="AP47" i="10"/>
  <c r="AV47" i="10" s="1"/>
  <c r="AO47" i="10"/>
  <c r="AS45" i="10"/>
  <c r="AR45" i="10"/>
  <c r="AQ45" i="10"/>
  <c r="AP45" i="10"/>
  <c r="AO45" i="10"/>
  <c r="AV45" i="10" s="1"/>
  <c r="AS43" i="10"/>
  <c r="AR43" i="10"/>
  <c r="AQ43" i="10"/>
  <c r="AP43" i="10"/>
  <c r="AV43" i="10" s="1"/>
  <c r="AO43" i="10"/>
  <c r="AS41" i="10"/>
  <c r="AR41" i="10"/>
  <c r="AQ41" i="10"/>
  <c r="AP41" i="10"/>
  <c r="AO41" i="10"/>
  <c r="AV41" i="10" s="1"/>
  <c r="AO39" i="10"/>
  <c r="AS39" i="10"/>
  <c r="AR39" i="10"/>
  <c r="AQ39" i="10"/>
  <c r="AV39" i="10" s="1"/>
  <c r="AP39" i="10"/>
  <c r="AS37" i="10"/>
  <c r="AR37" i="10"/>
  <c r="AQ37" i="10"/>
  <c r="AP37" i="10"/>
  <c r="AO37" i="10"/>
  <c r="AV37" i="10" s="1"/>
  <c r="AS35" i="10"/>
  <c r="AR35" i="10"/>
  <c r="AQ35" i="10"/>
  <c r="AP35" i="10"/>
  <c r="AV35" i="10" s="1"/>
  <c r="AO35" i="10"/>
  <c r="AS33" i="10"/>
  <c r="AR33" i="10"/>
  <c r="AQ33" i="10"/>
  <c r="AP33" i="10"/>
  <c r="AO33" i="10"/>
  <c r="AO31" i="10"/>
  <c r="AS31" i="10"/>
  <c r="AR31" i="10"/>
  <c r="AQ31" i="10"/>
  <c r="AP31" i="10"/>
  <c r="AS29" i="10"/>
  <c r="AO29" i="10"/>
  <c r="AR29" i="10"/>
  <c r="AQ29" i="10"/>
  <c r="AP29" i="10"/>
  <c r="AS27" i="10"/>
  <c r="AR27" i="10"/>
  <c r="AQ27" i="10"/>
  <c r="AP27" i="10"/>
  <c r="AO27" i="10"/>
  <c r="AS25" i="10"/>
  <c r="AR25" i="10"/>
  <c r="AQ25" i="10"/>
  <c r="AP25" i="10"/>
  <c r="AO25" i="10"/>
  <c r="AS23" i="10"/>
  <c r="AR23" i="10"/>
  <c r="AQ23" i="10"/>
  <c r="AP23" i="10"/>
  <c r="AO23" i="10"/>
  <c r="AO21" i="10"/>
  <c r="AS21" i="10"/>
  <c r="AR21" i="10"/>
  <c r="AQ21" i="10"/>
  <c r="AP21" i="10"/>
  <c r="AS19" i="10"/>
  <c r="AR19" i="10"/>
  <c r="AQ19" i="10"/>
  <c r="AP19" i="10"/>
  <c r="AO19" i="10"/>
  <c r="AS17" i="10"/>
  <c r="AR17" i="10"/>
  <c r="AQ17" i="10"/>
  <c r="AP17" i="10"/>
  <c r="AO17" i="10"/>
  <c r="AS15" i="10"/>
  <c r="AR15" i="10"/>
  <c r="AQ15" i="10"/>
  <c r="AP15" i="10"/>
  <c r="AO15" i="10"/>
  <c r="AS13" i="10"/>
  <c r="AR13" i="10"/>
  <c r="AQ13" i="10"/>
  <c r="AP13" i="10"/>
  <c r="AO13" i="10"/>
  <c r="AS11" i="10"/>
  <c r="AR11" i="10"/>
  <c r="AQ11" i="10"/>
  <c r="AP11" i="10"/>
  <c r="AO11" i="10"/>
  <c r="AS9" i="10"/>
  <c r="AR9" i="10"/>
  <c r="AQ9" i="10"/>
  <c r="AP9" i="10"/>
  <c r="AO9" i="10"/>
  <c r="AS7" i="10"/>
  <c r="AR7" i="10"/>
  <c r="AQ7" i="10"/>
  <c r="AP7" i="10"/>
  <c r="AO7" i="10"/>
  <c r="AA47" i="10"/>
  <c r="Z47" i="10"/>
  <c r="Y47" i="10"/>
  <c r="X47" i="10"/>
  <c r="W47" i="10"/>
  <c r="AA45" i="10"/>
  <c r="Z45" i="10"/>
  <c r="Y45" i="10"/>
  <c r="X45" i="10"/>
  <c r="W45" i="10"/>
  <c r="AA43" i="10"/>
  <c r="Z43" i="10"/>
  <c r="Y43" i="10"/>
  <c r="X43" i="10"/>
  <c r="W43" i="10"/>
  <c r="AD43" i="10" s="1"/>
  <c r="AA41" i="10"/>
  <c r="Z41" i="10"/>
  <c r="Y41" i="10"/>
  <c r="X41" i="10"/>
  <c r="AD41" i="10" s="1"/>
  <c r="W41" i="10"/>
  <c r="AA39" i="10"/>
  <c r="W39" i="10"/>
  <c r="Z39" i="10"/>
  <c r="Y39" i="10"/>
  <c r="X39" i="10"/>
  <c r="AD39" i="10" s="1"/>
  <c r="AA37" i="10"/>
  <c r="Z37" i="10"/>
  <c r="Y37" i="10"/>
  <c r="X37" i="10"/>
  <c r="AD37" i="10" s="1"/>
  <c r="W37" i="10"/>
  <c r="AA35" i="10"/>
  <c r="Z35" i="10"/>
  <c r="Y35" i="10"/>
  <c r="X35" i="10"/>
  <c r="W35" i="10"/>
  <c r="AD35" i="10" s="1"/>
  <c r="AA33" i="10"/>
  <c r="Z33" i="10"/>
  <c r="Y33" i="10"/>
  <c r="X33" i="10"/>
  <c r="AD33" i="10" s="1"/>
  <c r="W33" i="10"/>
  <c r="AA31" i="10"/>
  <c r="Z31" i="10"/>
  <c r="Y31" i="10"/>
  <c r="X31" i="10"/>
  <c r="W31" i="10"/>
  <c r="AD31" i="10" s="1"/>
  <c r="AA29" i="10"/>
  <c r="Z29" i="10"/>
  <c r="Y29" i="10"/>
  <c r="X29" i="10"/>
  <c r="AD29" i="10" s="1"/>
  <c r="W29" i="10"/>
  <c r="AA27" i="10"/>
  <c r="Z27" i="10"/>
  <c r="Y27" i="10"/>
  <c r="X27" i="10"/>
  <c r="W27" i="10"/>
  <c r="AD27" i="10" s="1"/>
  <c r="AA25" i="10"/>
  <c r="Z25" i="10"/>
  <c r="Y25" i="10"/>
  <c r="X25" i="10"/>
  <c r="AD25" i="10" s="1"/>
  <c r="W25" i="10"/>
  <c r="AA23" i="10"/>
  <c r="Z23" i="10"/>
  <c r="Y23" i="10"/>
  <c r="X23" i="10"/>
  <c r="W23" i="10"/>
  <c r="AD23" i="10" s="1"/>
  <c r="AA21" i="10"/>
  <c r="Z21" i="10"/>
  <c r="Y21" i="10"/>
  <c r="X21" i="10"/>
  <c r="AD21" i="10" s="1"/>
  <c r="W21" i="10"/>
  <c r="W19" i="10"/>
  <c r="AA19" i="10"/>
  <c r="Z19" i="10"/>
  <c r="Y19" i="10"/>
  <c r="X19" i="10"/>
  <c r="AA17" i="10"/>
  <c r="Z17" i="10"/>
  <c r="Y17" i="10"/>
  <c r="X17" i="10"/>
  <c r="AD17" i="10" s="1"/>
  <c r="W17" i="10"/>
  <c r="AA15" i="10"/>
  <c r="Z15" i="10"/>
  <c r="Y15" i="10"/>
  <c r="X15" i="10"/>
  <c r="W15" i="10"/>
  <c r="AD15" i="10" s="1"/>
  <c r="AA13" i="10"/>
  <c r="Z13" i="10"/>
  <c r="Y13" i="10"/>
  <c r="X13" i="10"/>
  <c r="AD13" i="10" s="1"/>
  <c r="W13" i="10"/>
  <c r="AA11" i="10"/>
  <c r="Z11" i="10"/>
  <c r="Y11" i="10"/>
  <c r="X11" i="10"/>
  <c r="W11" i="10"/>
  <c r="AD11" i="10" s="1"/>
  <c r="AA9" i="10"/>
  <c r="Z9" i="10"/>
  <c r="Y9" i="10"/>
  <c r="X9" i="10"/>
  <c r="AD9" i="10" s="1"/>
  <c r="W9" i="10"/>
  <c r="AA7" i="10"/>
  <c r="Z7" i="10"/>
  <c r="Y7" i="10"/>
  <c r="X7" i="10"/>
  <c r="W7" i="10"/>
  <c r="AD7" i="10" s="1"/>
  <c r="G47" i="10"/>
  <c r="F47" i="10"/>
  <c r="E47" i="10"/>
  <c r="D47" i="10"/>
  <c r="C47" i="10"/>
  <c r="G45" i="10"/>
  <c r="F45" i="10"/>
  <c r="E45" i="10"/>
  <c r="D45" i="10"/>
  <c r="C45" i="10"/>
  <c r="G43" i="10"/>
  <c r="F43" i="10"/>
  <c r="E43" i="10"/>
  <c r="D43" i="10"/>
  <c r="C43" i="10"/>
  <c r="G41" i="10"/>
  <c r="F41" i="10"/>
  <c r="E41" i="10"/>
  <c r="D41" i="10"/>
  <c r="C41" i="10"/>
  <c r="G39" i="10"/>
  <c r="F39" i="10"/>
  <c r="E39" i="10"/>
  <c r="D39" i="10"/>
  <c r="C39" i="10"/>
  <c r="G37" i="10"/>
  <c r="F37" i="10"/>
  <c r="E37" i="10"/>
  <c r="D37" i="10"/>
  <c r="C37" i="10"/>
  <c r="G35" i="10"/>
  <c r="F35" i="10"/>
  <c r="E35" i="10"/>
  <c r="D35" i="10"/>
  <c r="C35" i="10"/>
  <c r="G33" i="10"/>
  <c r="F33" i="10"/>
  <c r="E33" i="10"/>
  <c r="D33" i="10"/>
  <c r="C33" i="10"/>
  <c r="G31" i="10"/>
  <c r="F31" i="10"/>
  <c r="E31" i="10"/>
  <c r="D31" i="10"/>
  <c r="C31" i="10"/>
  <c r="G29" i="10"/>
  <c r="C17" i="10"/>
  <c r="F29" i="10"/>
  <c r="E29" i="10"/>
  <c r="D29" i="10"/>
  <c r="C29" i="10"/>
  <c r="G27" i="10"/>
  <c r="F27" i="10"/>
  <c r="E27" i="10"/>
  <c r="D27" i="10"/>
  <c r="C27" i="10"/>
  <c r="G25" i="10"/>
  <c r="F25" i="10"/>
  <c r="E25" i="10"/>
  <c r="D25" i="10"/>
  <c r="C25" i="10"/>
  <c r="G23" i="10"/>
  <c r="F23" i="10"/>
  <c r="E23" i="10"/>
  <c r="D23" i="10"/>
  <c r="C23" i="10"/>
  <c r="G21" i="10"/>
  <c r="F21" i="10"/>
  <c r="E21" i="10"/>
  <c r="D21" i="10"/>
  <c r="C21" i="10"/>
  <c r="G19" i="10"/>
  <c r="F19" i="10"/>
  <c r="E19" i="10"/>
  <c r="D19" i="10"/>
  <c r="C19" i="10"/>
  <c r="G17" i="10"/>
  <c r="F17" i="10"/>
  <c r="E17" i="10"/>
  <c r="D17" i="10"/>
  <c r="G15" i="10"/>
  <c r="F15" i="10"/>
  <c r="E15" i="10"/>
  <c r="D15" i="10"/>
  <c r="C15" i="10"/>
  <c r="G13" i="10"/>
  <c r="F13" i="10"/>
  <c r="E13" i="10"/>
  <c r="D13" i="10"/>
  <c r="C13" i="10"/>
  <c r="G11" i="10"/>
  <c r="F11" i="10"/>
  <c r="E11" i="10"/>
  <c r="D11" i="10"/>
  <c r="C11" i="10"/>
  <c r="G9" i="10"/>
  <c r="F9" i="10"/>
  <c r="E9" i="10"/>
  <c r="D9" i="10"/>
  <c r="C9" i="10"/>
  <c r="D7" i="10"/>
  <c r="G7" i="10"/>
  <c r="F7" i="10"/>
  <c r="E7" i="10"/>
  <c r="C7" i="10"/>
  <c r="CN62" i="10"/>
  <c r="CM62" i="10"/>
  <c r="CL62" i="10"/>
  <c r="CK62" i="10"/>
  <c r="CJ62" i="10"/>
  <c r="CI62" i="10"/>
  <c r="CN60" i="10"/>
  <c r="CM60" i="10"/>
  <c r="CL60" i="10"/>
  <c r="CK60" i="10"/>
  <c r="CJ60" i="10"/>
  <c r="CI60" i="10"/>
  <c r="CN58" i="10"/>
  <c r="CM58" i="10"/>
  <c r="CL58" i="10"/>
  <c r="CK58" i="10"/>
  <c r="CJ58" i="10"/>
  <c r="CI58" i="10"/>
  <c r="CN56" i="10"/>
  <c r="CM56" i="10"/>
  <c r="CL56" i="10"/>
  <c r="CK56" i="10"/>
  <c r="CJ56" i="10"/>
  <c r="CI56" i="10"/>
  <c r="CN54" i="10"/>
  <c r="CM54" i="10"/>
  <c r="CL54" i="10"/>
  <c r="CK54" i="10"/>
  <c r="CJ54" i="10"/>
  <c r="CI54" i="10"/>
  <c r="CN52" i="10"/>
  <c r="CM52" i="10"/>
  <c r="CL52" i="10"/>
  <c r="CK52" i="10"/>
  <c r="CJ52" i="10"/>
  <c r="CI52" i="10"/>
  <c r="CN50" i="10"/>
  <c r="CM50" i="10"/>
  <c r="CL50" i="10"/>
  <c r="CK50" i="10"/>
  <c r="CJ50" i="10"/>
  <c r="CI50" i="10"/>
  <c r="AT62" i="10"/>
  <c r="AS62" i="10"/>
  <c r="AR62" i="10"/>
  <c r="AQ62" i="10"/>
  <c r="AP62" i="10"/>
  <c r="AO62" i="10"/>
  <c r="AT60" i="10"/>
  <c r="AS60" i="10"/>
  <c r="AR60" i="10"/>
  <c r="AQ60" i="10"/>
  <c r="AP60" i="10"/>
  <c r="AO60" i="10"/>
  <c r="AT58" i="10"/>
  <c r="AS58" i="10"/>
  <c r="AR58" i="10"/>
  <c r="AQ58" i="10"/>
  <c r="AP58" i="10"/>
  <c r="AO58" i="10"/>
  <c r="AT56" i="10"/>
  <c r="AS56" i="10"/>
  <c r="AR56" i="10"/>
  <c r="AQ56" i="10"/>
  <c r="AP56" i="10"/>
  <c r="AO56" i="10"/>
  <c r="AT54" i="10"/>
  <c r="AS54" i="10"/>
  <c r="AR54" i="10"/>
  <c r="AQ54" i="10"/>
  <c r="AP54" i="10"/>
  <c r="AO54" i="10"/>
  <c r="AT52" i="10"/>
  <c r="AS52" i="10"/>
  <c r="AR52" i="10"/>
  <c r="AQ52" i="10"/>
  <c r="AP52" i="10"/>
  <c r="AO52" i="10"/>
  <c r="AT50" i="10"/>
  <c r="AS50" i="10"/>
  <c r="AR50" i="10"/>
  <c r="AQ50" i="10"/>
  <c r="AP50" i="10"/>
  <c r="AO50" i="10"/>
  <c r="AB62" i="10"/>
  <c r="AA62" i="10"/>
  <c r="Z62" i="10"/>
  <c r="Y62" i="10"/>
  <c r="X62" i="10"/>
  <c r="W62" i="10"/>
  <c r="AB60" i="10"/>
  <c r="AA60" i="10"/>
  <c r="Z60" i="10"/>
  <c r="Y60" i="10"/>
  <c r="X60" i="10"/>
  <c r="W60" i="10"/>
  <c r="AB58" i="10"/>
  <c r="AA58" i="10"/>
  <c r="Z58" i="10"/>
  <c r="Y58" i="10"/>
  <c r="X58" i="10"/>
  <c r="W58" i="10"/>
  <c r="AB56" i="10"/>
  <c r="AA56" i="10"/>
  <c r="Z56" i="10"/>
  <c r="Y56" i="10"/>
  <c r="X56" i="10"/>
  <c r="W56" i="10"/>
  <c r="AB54" i="10"/>
  <c r="AA54" i="10"/>
  <c r="Z54" i="10"/>
  <c r="Y54" i="10"/>
  <c r="X54" i="10"/>
  <c r="W54" i="10"/>
  <c r="AB52" i="10"/>
  <c r="AA52" i="10"/>
  <c r="Z52" i="10"/>
  <c r="Y52" i="10"/>
  <c r="X52" i="10"/>
  <c r="W52" i="10"/>
  <c r="AB50" i="10"/>
  <c r="AA50" i="10"/>
  <c r="Z50" i="10"/>
  <c r="Y50" i="10"/>
  <c r="X50" i="10"/>
  <c r="W50" i="10"/>
  <c r="N62" i="10"/>
  <c r="M62" i="10"/>
  <c r="L62" i="10"/>
  <c r="K62" i="10"/>
  <c r="I62" i="10"/>
  <c r="H62" i="10"/>
  <c r="G62" i="10"/>
  <c r="F62" i="10"/>
  <c r="E62" i="10"/>
  <c r="D62" i="10"/>
  <c r="C62" i="10"/>
  <c r="N60" i="10"/>
  <c r="M60" i="10"/>
  <c r="L60" i="10"/>
  <c r="K60" i="10"/>
  <c r="I60" i="10"/>
  <c r="H60" i="10"/>
  <c r="G60" i="10"/>
  <c r="F60" i="10"/>
  <c r="E60" i="10"/>
  <c r="D60" i="10"/>
  <c r="C60" i="10"/>
  <c r="N58" i="10"/>
  <c r="M58" i="10"/>
  <c r="L58" i="10"/>
  <c r="K58" i="10"/>
  <c r="I58" i="10"/>
  <c r="H58" i="10"/>
  <c r="G58" i="10"/>
  <c r="F58" i="10"/>
  <c r="E58" i="10"/>
  <c r="D58" i="10"/>
  <c r="C58" i="10"/>
  <c r="N56" i="10"/>
  <c r="M56" i="10"/>
  <c r="L56" i="10"/>
  <c r="K56" i="10"/>
  <c r="I56" i="10"/>
  <c r="H56" i="10"/>
  <c r="G56" i="10"/>
  <c r="F56" i="10"/>
  <c r="E56" i="10"/>
  <c r="D56" i="10"/>
  <c r="C56" i="10"/>
  <c r="N54" i="10"/>
  <c r="M54" i="10"/>
  <c r="L54" i="10"/>
  <c r="K54" i="10"/>
  <c r="I54" i="10"/>
  <c r="H54" i="10"/>
  <c r="G54" i="10"/>
  <c r="F54" i="10"/>
  <c r="E54" i="10"/>
  <c r="D54" i="10"/>
  <c r="C54" i="10"/>
  <c r="N52" i="10"/>
  <c r="M52" i="10"/>
  <c r="L52" i="10"/>
  <c r="K52" i="10"/>
  <c r="I52" i="10"/>
  <c r="H52" i="10"/>
  <c r="G52" i="10"/>
  <c r="F52" i="10"/>
  <c r="E52" i="10"/>
  <c r="D52" i="10"/>
  <c r="C52" i="10"/>
  <c r="N50" i="10"/>
  <c r="M50" i="10"/>
  <c r="L50" i="10"/>
  <c r="K50" i="10"/>
  <c r="I50" i="10"/>
  <c r="H50" i="10"/>
  <c r="G50" i="10"/>
  <c r="F50" i="10"/>
  <c r="E50" i="10"/>
  <c r="D50" i="10"/>
  <c r="C50" i="10"/>
  <c r="CV19" i="10"/>
  <c r="CU19" i="10"/>
  <c r="CQ19" i="10"/>
  <c r="CP6" i="10"/>
  <c r="CP47" i="10"/>
  <c r="CP46" i="10"/>
  <c r="CP45" i="10"/>
  <c r="CP44" i="10"/>
  <c r="CP43" i="10"/>
  <c r="CP42" i="10"/>
  <c r="CP41" i="10"/>
  <c r="CP40" i="10"/>
  <c r="CP39" i="10"/>
  <c r="CP38" i="10"/>
  <c r="CP37" i="10"/>
  <c r="CP36" i="10"/>
  <c r="CP35" i="10"/>
  <c r="CP34" i="10"/>
  <c r="CP33" i="10"/>
  <c r="CP32" i="10"/>
  <c r="CP31" i="10"/>
  <c r="CP30" i="10"/>
  <c r="CP29" i="10"/>
  <c r="CP28" i="10"/>
  <c r="CP27" i="10"/>
  <c r="CP26" i="10"/>
  <c r="CP25" i="10"/>
  <c r="CP24" i="10"/>
  <c r="CP23" i="10"/>
  <c r="CP22" i="10"/>
  <c r="CP21" i="10"/>
  <c r="CP20" i="10"/>
  <c r="CT19" i="10"/>
  <c r="CS19" i="10"/>
  <c r="CR19" i="10"/>
  <c r="CP18" i="10"/>
  <c r="CP16" i="10"/>
  <c r="CP14" i="10"/>
  <c r="CP12" i="10"/>
  <c r="CP10" i="10"/>
  <c r="CP8" i="10"/>
  <c r="CP5" i="10"/>
  <c r="CC19" i="10"/>
  <c r="CB19" i="10"/>
  <c r="BX19" i="10"/>
  <c r="BW6" i="10"/>
  <c r="BW47" i="10"/>
  <c r="BW46" i="10"/>
  <c r="BW45" i="10"/>
  <c r="BW44" i="10"/>
  <c r="BW43" i="10"/>
  <c r="BW42" i="10"/>
  <c r="BW41" i="10"/>
  <c r="BW40" i="10"/>
  <c r="BW39" i="10"/>
  <c r="BW38" i="10"/>
  <c r="BW37" i="10"/>
  <c r="BW36" i="10"/>
  <c r="BW35" i="10"/>
  <c r="BW34" i="10"/>
  <c r="BW33" i="10"/>
  <c r="BW32" i="10"/>
  <c r="BW31" i="10"/>
  <c r="BW30" i="10"/>
  <c r="BW29" i="10"/>
  <c r="BW28" i="10"/>
  <c r="BW27" i="10"/>
  <c r="BW26" i="10"/>
  <c r="BW25" i="10"/>
  <c r="BW24" i="10"/>
  <c r="BW23" i="10"/>
  <c r="BW22" i="10"/>
  <c r="BW21" i="10"/>
  <c r="BW20" i="10"/>
  <c r="CA19" i="10"/>
  <c r="BZ19" i="10"/>
  <c r="BY19" i="10"/>
  <c r="BW19" i="10"/>
  <c r="BW18" i="10"/>
  <c r="BW17" i="10"/>
  <c r="BW16" i="10"/>
  <c r="BW15" i="10"/>
  <c r="BW14" i="10"/>
  <c r="BW13" i="10"/>
  <c r="BW12" i="10"/>
  <c r="BW11" i="10"/>
  <c r="BW10" i="10"/>
  <c r="BW9" i="10"/>
  <c r="BW8" i="10"/>
  <c r="BW7" i="10"/>
  <c r="BW5" i="10"/>
  <c r="BR19" i="10"/>
  <c r="BO19" i="10"/>
  <c r="BN19" i="10"/>
  <c r="BS19" i="10"/>
  <c r="BQ19" i="10"/>
  <c r="BP19" i="10"/>
  <c r="BM47" i="10"/>
  <c r="BM46" i="10"/>
  <c r="BM45" i="10"/>
  <c r="BM44" i="10"/>
  <c r="BM43" i="10"/>
  <c r="BM42" i="10"/>
  <c r="BM41" i="10"/>
  <c r="BM40" i="10"/>
  <c r="BM39" i="10"/>
  <c r="BM38" i="10"/>
  <c r="BM37" i="10"/>
  <c r="BM36" i="10"/>
  <c r="BM35" i="10"/>
  <c r="BM34" i="10"/>
  <c r="BM33" i="10"/>
  <c r="BM32" i="10"/>
  <c r="BM31" i="10"/>
  <c r="BM30" i="10"/>
  <c r="BM29" i="10"/>
  <c r="BM28" i="10"/>
  <c r="BM27" i="10"/>
  <c r="BM26" i="10"/>
  <c r="BM25" i="10"/>
  <c r="BM24" i="10"/>
  <c r="BM23" i="10"/>
  <c r="BM22" i="10"/>
  <c r="BM21" i="10"/>
  <c r="BM20" i="10"/>
  <c r="BM19" i="10"/>
  <c r="BM18" i="10"/>
  <c r="BM17" i="10"/>
  <c r="BM16" i="10"/>
  <c r="BM15" i="10"/>
  <c r="BM14" i="10"/>
  <c r="BM13" i="10"/>
  <c r="BM12" i="10"/>
  <c r="BM11" i="10"/>
  <c r="BM10" i="10"/>
  <c r="BM9" i="10"/>
  <c r="BM8" i="10"/>
  <c r="BM7" i="10"/>
  <c r="BM6" i="10"/>
  <c r="BM5" i="10"/>
  <c r="AX47" i="10"/>
  <c r="AX33" i="10"/>
  <c r="BB19" i="10"/>
  <c r="AW19" i="10"/>
  <c r="AV6" i="10"/>
  <c r="BB47" i="10"/>
  <c r="BA47" i="10"/>
  <c r="AZ47" i="10"/>
  <c r="AY47" i="10"/>
  <c r="AW47" i="10"/>
  <c r="AV46" i="10"/>
  <c r="AV44" i="10"/>
  <c r="AV42" i="10"/>
  <c r="AV40" i="10"/>
  <c r="AV38" i="10"/>
  <c r="AV36" i="10"/>
  <c r="AV34" i="10"/>
  <c r="BB33" i="10"/>
  <c r="BA33" i="10"/>
  <c r="AZ33" i="10"/>
  <c r="AY33" i="10"/>
  <c r="AW33" i="10"/>
  <c r="AV33" i="10"/>
  <c r="AV32" i="10"/>
  <c r="AV31" i="10"/>
  <c r="AV30" i="10"/>
  <c r="AV29" i="10"/>
  <c r="AV28" i="10"/>
  <c r="AV27" i="10"/>
  <c r="AV26" i="10"/>
  <c r="AV25" i="10"/>
  <c r="AV24" i="10"/>
  <c r="AV23" i="10"/>
  <c r="AV22" i="10"/>
  <c r="AV21" i="10"/>
  <c r="AV20" i="10"/>
  <c r="BA19" i="10"/>
  <c r="AZ19" i="10"/>
  <c r="AY19" i="10"/>
  <c r="AX19" i="10"/>
  <c r="AV19" i="10"/>
  <c r="AV18" i="10"/>
  <c r="AV17" i="10"/>
  <c r="AV16" i="10"/>
  <c r="AV15" i="10"/>
  <c r="AV14" i="10"/>
  <c r="AV13" i="10"/>
  <c r="AV12" i="10"/>
  <c r="AV11" i="10"/>
  <c r="AV10" i="10"/>
  <c r="AV9" i="10"/>
  <c r="AV8" i="10"/>
  <c r="AV7" i="10"/>
  <c r="AV5" i="10"/>
  <c r="AJ47" i="10"/>
  <c r="AI47" i="10"/>
  <c r="AH47" i="10"/>
  <c r="AG47" i="10"/>
  <c r="AF47" i="10"/>
  <c r="AE47" i="10"/>
  <c r="AJ33" i="10"/>
  <c r="AI33" i="10"/>
  <c r="AH33" i="10"/>
  <c r="AG33" i="10"/>
  <c r="AF33" i="10"/>
  <c r="AE33" i="10"/>
  <c r="AJ19" i="10"/>
  <c r="AH19" i="10"/>
  <c r="AE19" i="10"/>
  <c r="AI19" i="10"/>
  <c r="AG19" i="10"/>
  <c r="AF19" i="10"/>
  <c r="AD47" i="10"/>
  <c r="AD46" i="10"/>
  <c r="AD44" i="10"/>
  <c r="AD42" i="10"/>
  <c r="AD40" i="10"/>
  <c r="AD38" i="10"/>
  <c r="AD36" i="10"/>
  <c r="AD34" i="10"/>
  <c r="AD32" i="10"/>
  <c r="AD30" i="10"/>
  <c r="AD28" i="10"/>
  <c r="AD26" i="10"/>
  <c r="AD24" i="10"/>
  <c r="AD22" i="10"/>
  <c r="AD20" i="10"/>
  <c r="AD18" i="10"/>
  <c r="AD16" i="10"/>
  <c r="AD14" i="10"/>
  <c r="AD12" i="10"/>
  <c r="AD10" i="10"/>
  <c r="AD8" i="10"/>
  <c r="AD6" i="10"/>
  <c r="AD5" i="10"/>
  <c r="K47" i="10"/>
  <c r="P47" i="10"/>
  <c r="O47" i="10"/>
  <c r="N47" i="10"/>
  <c r="M47" i="10"/>
  <c r="L47" i="10"/>
  <c r="P33" i="10"/>
  <c r="O33" i="10"/>
  <c r="N33" i="10"/>
  <c r="M33" i="10"/>
  <c r="L33" i="10"/>
  <c r="K33" i="10"/>
  <c r="K19" i="10"/>
  <c r="L19" i="10"/>
  <c r="P19" i="10"/>
  <c r="O19" i="10"/>
  <c r="N19" i="10"/>
  <c r="M19"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C46" i="9"/>
  <c r="L46" i="9"/>
  <c r="K46" i="9"/>
  <c r="J46" i="9"/>
  <c r="I46" i="9"/>
  <c r="H46" i="9"/>
  <c r="G46" i="9"/>
  <c r="F46" i="9"/>
  <c r="E46" i="9"/>
  <c r="D46" i="9"/>
  <c r="L44" i="9"/>
  <c r="K44" i="9"/>
  <c r="J44" i="9"/>
  <c r="I44" i="9"/>
  <c r="H44" i="9"/>
  <c r="G44" i="9"/>
  <c r="F44" i="9"/>
  <c r="E44" i="9"/>
  <c r="D44" i="9"/>
  <c r="C44" i="9"/>
  <c r="L42" i="9"/>
  <c r="K42" i="9"/>
  <c r="J42" i="9"/>
  <c r="I42" i="9"/>
  <c r="H42" i="9"/>
  <c r="G42" i="9"/>
  <c r="F42" i="9"/>
  <c r="E42" i="9"/>
  <c r="D42" i="9"/>
  <c r="C42" i="9"/>
  <c r="L40" i="9"/>
  <c r="K40" i="9"/>
  <c r="J40" i="9"/>
  <c r="I40" i="9"/>
  <c r="H40" i="9"/>
  <c r="G40" i="9"/>
  <c r="F40" i="9"/>
  <c r="E40" i="9"/>
  <c r="D40" i="9"/>
  <c r="C40" i="9"/>
  <c r="L38" i="9"/>
  <c r="K38" i="9"/>
  <c r="J38" i="9"/>
  <c r="I38" i="9"/>
  <c r="H38" i="9"/>
  <c r="G38" i="9"/>
  <c r="F38" i="9"/>
  <c r="E38" i="9"/>
  <c r="D38" i="9"/>
  <c r="C38" i="9"/>
  <c r="L36" i="9"/>
  <c r="K36" i="9"/>
  <c r="J36" i="9"/>
  <c r="I36" i="9"/>
  <c r="H36" i="9"/>
  <c r="G36" i="9"/>
  <c r="F36" i="9"/>
  <c r="E36" i="9"/>
  <c r="D36" i="9"/>
  <c r="C36" i="9"/>
  <c r="L34" i="9"/>
  <c r="K34" i="9"/>
  <c r="J34" i="9"/>
  <c r="I34" i="9"/>
  <c r="H34" i="9"/>
  <c r="G34" i="9"/>
  <c r="F34" i="9"/>
  <c r="E34" i="9"/>
  <c r="D34" i="9"/>
  <c r="C34" i="9"/>
  <c r="L32" i="9"/>
  <c r="K32" i="9"/>
  <c r="J32" i="9"/>
  <c r="I32" i="9"/>
  <c r="H32" i="9"/>
  <c r="G32" i="9"/>
  <c r="F32" i="9"/>
  <c r="E32" i="9"/>
  <c r="D32" i="9"/>
  <c r="C32" i="9"/>
  <c r="L30" i="9"/>
  <c r="K30" i="9"/>
  <c r="J30" i="9"/>
  <c r="I30" i="9"/>
  <c r="H30" i="9"/>
  <c r="G30" i="9"/>
  <c r="F30" i="9"/>
  <c r="E30" i="9"/>
  <c r="D30" i="9"/>
  <c r="C30" i="9"/>
  <c r="L28" i="9"/>
  <c r="K28" i="9"/>
  <c r="J28" i="9"/>
  <c r="I28" i="9"/>
  <c r="H28" i="9"/>
  <c r="G28" i="9"/>
  <c r="F28" i="9"/>
  <c r="E28" i="9"/>
  <c r="D28" i="9"/>
  <c r="C28" i="9"/>
  <c r="L26" i="9"/>
  <c r="K26" i="9"/>
  <c r="J26" i="9"/>
  <c r="I26" i="9"/>
  <c r="H26" i="9"/>
  <c r="G26" i="9"/>
  <c r="F26" i="9"/>
  <c r="E26" i="9"/>
  <c r="D26" i="9"/>
  <c r="C26" i="9"/>
  <c r="L24" i="9"/>
  <c r="K24" i="9"/>
  <c r="J24" i="9"/>
  <c r="I24" i="9"/>
  <c r="H24" i="9"/>
  <c r="G24" i="9"/>
  <c r="F24" i="9"/>
  <c r="E24" i="9"/>
  <c r="D24" i="9"/>
  <c r="C24" i="9"/>
  <c r="L22" i="9"/>
  <c r="K22" i="9"/>
  <c r="J22" i="9"/>
  <c r="I22" i="9"/>
  <c r="H22" i="9"/>
  <c r="G22" i="9"/>
  <c r="F22" i="9"/>
  <c r="E22" i="9"/>
  <c r="D22" i="9"/>
  <c r="C22" i="9"/>
  <c r="L20" i="9"/>
  <c r="K20" i="9"/>
  <c r="J20" i="9"/>
  <c r="I20" i="9"/>
  <c r="H20" i="9"/>
  <c r="G20" i="9"/>
  <c r="F20" i="9"/>
  <c r="E20" i="9"/>
  <c r="D20" i="9"/>
  <c r="C20" i="9"/>
  <c r="P5"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7" i="9"/>
  <c r="P15" i="9"/>
  <c r="P13" i="9"/>
  <c r="P11" i="9"/>
  <c r="P9" i="9"/>
  <c r="P7" i="9"/>
  <c r="P48" i="9"/>
  <c r="P47" i="9"/>
  <c r="N17" i="9"/>
  <c r="L18" i="9" s="1"/>
  <c r="N15" i="9"/>
  <c r="L16" i="9" s="1"/>
  <c r="N13" i="9"/>
  <c r="L14" i="9" s="1"/>
  <c r="N11" i="9"/>
  <c r="L12" i="9" s="1"/>
  <c r="N9" i="9"/>
  <c r="L10" i="9" s="1"/>
  <c r="N7" i="9"/>
  <c r="L8" i="9" s="1"/>
  <c r="N5" i="9"/>
  <c r="L6" i="9" s="1"/>
  <c r="G46" i="8"/>
  <c r="F46" i="8"/>
  <c r="E46" i="8"/>
  <c r="D46" i="8"/>
  <c r="C46" i="8"/>
  <c r="P46" i="8"/>
  <c r="O46" i="8"/>
  <c r="N46" i="8"/>
  <c r="M46" i="8"/>
  <c r="L46" i="8"/>
  <c r="K46" i="8"/>
  <c r="J46" i="8"/>
  <c r="I46" i="8"/>
  <c r="H46" i="8"/>
  <c r="P44" i="8"/>
  <c r="O44" i="8"/>
  <c r="N44" i="8"/>
  <c r="M44" i="8"/>
  <c r="L44" i="8"/>
  <c r="K44" i="8"/>
  <c r="J44" i="8"/>
  <c r="I44" i="8"/>
  <c r="H44" i="8"/>
  <c r="G44" i="8"/>
  <c r="F44" i="8"/>
  <c r="E44" i="8"/>
  <c r="D44" i="8"/>
  <c r="C44" i="8"/>
  <c r="P42" i="8"/>
  <c r="O42" i="8"/>
  <c r="N42" i="8"/>
  <c r="M42" i="8"/>
  <c r="L42" i="8"/>
  <c r="K42" i="8"/>
  <c r="J42" i="8"/>
  <c r="I42" i="8"/>
  <c r="H42" i="8"/>
  <c r="G42" i="8"/>
  <c r="F42" i="8"/>
  <c r="E42" i="8"/>
  <c r="D42" i="8"/>
  <c r="C42" i="8"/>
  <c r="P40" i="8"/>
  <c r="O40" i="8"/>
  <c r="N40" i="8"/>
  <c r="M40" i="8"/>
  <c r="L40" i="8"/>
  <c r="K40" i="8"/>
  <c r="J40" i="8"/>
  <c r="I40" i="8"/>
  <c r="H40" i="8"/>
  <c r="G40" i="8"/>
  <c r="F40" i="8"/>
  <c r="E40" i="8"/>
  <c r="D40" i="8"/>
  <c r="C40" i="8"/>
  <c r="P38" i="8"/>
  <c r="O38" i="8"/>
  <c r="N38" i="8"/>
  <c r="M38" i="8"/>
  <c r="L38" i="8"/>
  <c r="K38" i="8"/>
  <c r="J38" i="8"/>
  <c r="I38" i="8"/>
  <c r="H38" i="8"/>
  <c r="G38" i="8"/>
  <c r="F38" i="8"/>
  <c r="E38" i="8"/>
  <c r="D38" i="8"/>
  <c r="C38" i="8"/>
  <c r="P36" i="8"/>
  <c r="O36" i="8"/>
  <c r="N36" i="8"/>
  <c r="M36" i="8"/>
  <c r="L36" i="8"/>
  <c r="K36" i="8"/>
  <c r="J36" i="8"/>
  <c r="I36" i="8"/>
  <c r="H36" i="8"/>
  <c r="G36" i="8"/>
  <c r="F36" i="8"/>
  <c r="E36" i="8"/>
  <c r="D36" i="8"/>
  <c r="C36" i="8"/>
  <c r="P34" i="8"/>
  <c r="O34" i="8"/>
  <c r="N34" i="8"/>
  <c r="M34" i="8"/>
  <c r="L34" i="8"/>
  <c r="K34" i="8"/>
  <c r="J34" i="8"/>
  <c r="I34" i="8"/>
  <c r="H34" i="8"/>
  <c r="G34" i="8"/>
  <c r="F34" i="8"/>
  <c r="E34" i="8"/>
  <c r="D34" i="8"/>
  <c r="C34" i="8"/>
  <c r="P32" i="8"/>
  <c r="O32" i="8"/>
  <c r="N32" i="8"/>
  <c r="M32" i="8"/>
  <c r="L32" i="8"/>
  <c r="K32" i="8"/>
  <c r="J32" i="8"/>
  <c r="I32" i="8"/>
  <c r="H32" i="8"/>
  <c r="G32" i="8"/>
  <c r="F32" i="8"/>
  <c r="E32" i="8"/>
  <c r="D32" i="8"/>
  <c r="C32" i="8"/>
  <c r="P30" i="8"/>
  <c r="O30" i="8"/>
  <c r="N30" i="8"/>
  <c r="M30" i="8"/>
  <c r="L30" i="8"/>
  <c r="K30" i="8"/>
  <c r="J30" i="8"/>
  <c r="I30" i="8"/>
  <c r="H30" i="8"/>
  <c r="G30" i="8"/>
  <c r="F30" i="8"/>
  <c r="E30" i="8"/>
  <c r="D30" i="8"/>
  <c r="C30" i="8"/>
  <c r="P28" i="8"/>
  <c r="O28" i="8"/>
  <c r="N28" i="8"/>
  <c r="M28" i="8"/>
  <c r="L28" i="8"/>
  <c r="K28" i="8"/>
  <c r="J28" i="8"/>
  <c r="I28" i="8"/>
  <c r="H28" i="8"/>
  <c r="G28" i="8"/>
  <c r="F28" i="8"/>
  <c r="E28" i="8"/>
  <c r="D28" i="8"/>
  <c r="C28" i="8"/>
  <c r="P26" i="8"/>
  <c r="O26" i="8"/>
  <c r="N26" i="8"/>
  <c r="M26" i="8"/>
  <c r="L26" i="8"/>
  <c r="K26" i="8"/>
  <c r="J26" i="8"/>
  <c r="I26" i="8"/>
  <c r="H26" i="8"/>
  <c r="G26" i="8"/>
  <c r="F26" i="8"/>
  <c r="E26" i="8"/>
  <c r="D26" i="8"/>
  <c r="C26" i="8"/>
  <c r="P24" i="8"/>
  <c r="O24" i="8"/>
  <c r="N24" i="8"/>
  <c r="M24" i="8"/>
  <c r="L24" i="8"/>
  <c r="K24" i="8"/>
  <c r="J24" i="8"/>
  <c r="I24" i="8"/>
  <c r="H24" i="8"/>
  <c r="G24" i="8"/>
  <c r="F24" i="8"/>
  <c r="E24" i="8"/>
  <c r="D24" i="8"/>
  <c r="C24" i="8"/>
  <c r="P22" i="8"/>
  <c r="O22" i="8"/>
  <c r="N22" i="8"/>
  <c r="M22" i="8"/>
  <c r="L22" i="8"/>
  <c r="K22" i="8"/>
  <c r="J22" i="8"/>
  <c r="I22" i="8"/>
  <c r="H22" i="8"/>
  <c r="G22" i="8"/>
  <c r="F22" i="8"/>
  <c r="E22" i="8"/>
  <c r="D22" i="8"/>
  <c r="C22" i="8"/>
  <c r="P20" i="8"/>
  <c r="O20" i="8"/>
  <c r="N20" i="8"/>
  <c r="M20" i="8"/>
  <c r="L20" i="8"/>
  <c r="K20" i="8"/>
  <c r="J20" i="8"/>
  <c r="I20" i="8"/>
  <c r="H20" i="8"/>
  <c r="G20" i="8"/>
  <c r="F20" i="8"/>
  <c r="E20" i="8"/>
  <c r="D20" i="8"/>
  <c r="C20" i="8"/>
  <c r="R17" i="8"/>
  <c r="P18" i="8" s="1"/>
  <c r="R15" i="8"/>
  <c r="P16" i="8" s="1"/>
  <c r="R13" i="8"/>
  <c r="P14" i="8" s="1"/>
  <c r="R11" i="8"/>
  <c r="R9" i="8"/>
  <c r="R7" i="8"/>
  <c r="R5" i="8"/>
  <c r="U5" i="8" s="1"/>
  <c r="Q36" i="11" l="1"/>
  <c r="Q38" i="11"/>
  <c r="Q40" i="11"/>
  <c r="Q42" i="11"/>
  <c r="Q44" i="11"/>
  <c r="Q46" i="11"/>
  <c r="Q48" i="11"/>
  <c r="Q50" i="11"/>
  <c r="J50" i="10"/>
  <c r="J52" i="10"/>
  <c r="J54" i="10"/>
  <c r="J56" i="10"/>
  <c r="J58" i="10"/>
  <c r="J60" i="10"/>
  <c r="J62" i="10"/>
  <c r="C6" i="9"/>
  <c r="E6" i="9"/>
  <c r="G6" i="9"/>
  <c r="I6" i="9"/>
  <c r="K6" i="9"/>
  <c r="C8" i="9"/>
  <c r="E8" i="9"/>
  <c r="G8" i="9"/>
  <c r="I8" i="9"/>
  <c r="K8" i="9"/>
  <c r="C10" i="9"/>
  <c r="E10" i="9"/>
  <c r="G10" i="9"/>
  <c r="I10" i="9"/>
  <c r="K10" i="9"/>
  <c r="C12" i="9"/>
  <c r="E12" i="9"/>
  <c r="G12" i="9"/>
  <c r="I12" i="9"/>
  <c r="K12" i="9"/>
  <c r="C14" i="9"/>
  <c r="E14" i="9"/>
  <c r="G14" i="9"/>
  <c r="I14" i="9"/>
  <c r="K14" i="9"/>
  <c r="C16" i="9"/>
  <c r="E16" i="9"/>
  <c r="G16" i="9"/>
  <c r="I16" i="9"/>
  <c r="K16" i="9"/>
  <c r="C18" i="9"/>
  <c r="E18" i="9"/>
  <c r="G18" i="9"/>
  <c r="I18" i="9"/>
  <c r="K18" i="9"/>
  <c r="H36" i="13"/>
  <c r="K15" i="16"/>
  <c r="K19" i="16"/>
  <c r="K25" i="16"/>
  <c r="E10" i="11"/>
  <c r="I10" i="11"/>
  <c r="M10" i="11"/>
  <c r="F14" i="11"/>
  <c r="J14" i="11"/>
  <c r="D18" i="11"/>
  <c r="H18" i="11"/>
  <c r="L18" i="11"/>
  <c r="F22" i="11"/>
  <c r="J22" i="11"/>
  <c r="D6" i="9"/>
  <c r="F6" i="9"/>
  <c r="H6" i="9"/>
  <c r="J6" i="9"/>
  <c r="D8" i="9"/>
  <c r="F8" i="9"/>
  <c r="H8" i="9"/>
  <c r="J8" i="9"/>
  <c r="D10" i="9"/>
  <c r="F10" i="9"/>
  <c r="H10" i="9"/>
  <c r="J10" i="9"/>
  <c r="D12" i="9"/>
  <c r="F12" i="9"/>
  <c r="H12" i="9"/>
  <c r="J12" i="9"/>
  <c r="D14" i="9"/>
  <c r="F14" i="9"/>
  <c r="H14" i="9"/>
  <c r="J14" i="9"/>
  <c r="D16" i="9"/>
  <c r="F16" i="9"/>
  <c r="H16" i="9"/>
  <c r="J16" i="9"/>
  <c r="D18" i="9"/>
  <c r="F18" i="9"/>
  <c r="H18" i="9"/>
  <c r="J18" i="9"/>
  <c r="AD19" i="10"/>
  <c r="D37" i="13"/>
  <c r="H37" i="13" s="1"/>
  <c r="G10" i="11"/>
  <c r="K10" i="11"/>
  <c r="D14" i="11"/>
  <c r="H14" i="11"/>
  <c r="L14" i="11"/>
  <c r="F18" i="11"/>
  <c r="J18" i="11"/>
  <c r="D22" i="11"/>
  <c r="H22" i="11"/>
  <c r="L22" i="11"/>
  <c r="E14" i="8"/>
  <c r="I14" i="8"/>
  <c r="M14" i="8"/>
  <c r="C18" i="8"/>
  <c r="C14" i="8"/>
  <c r="G14" i="8"/>
  <c r="K14" i="8"/>
  <c r="O14" i="8"/>
  <c r="E18" i="8"/>
  <c r="G16" i="8"/>
  <c r="K16" i="8"/>
  <c r="O16" i="8"/>
  <c r="G18" i="8"/>
  <c r="I18" i="8"/>
  <c r="K18" i="8"/>
  <c r="M18" i="8"/>
  <c r="O18" i="8"/>
  <c r="C16" i="8"/>
  <c r="E16" i="8"/>
  <c r="I16" i="8"/>
  <c r="M16" i="8"/>
  <c r="D14" i="8"/>
  <c r="F14" i="8"/>
  <c r="H14" i="8"/>
  <c r="J14" i="8"/>
  <c r="L14" i="8"/>
  <c r="N14" i="8"/>
  <c r="D16" i="8"/>
  <c r="F16" i="8"/>
  <c r="H16" i="8"/>
  <c r="J16" i="8"/>
  <c r="L16" i="8"/>
  <c r="N16" i="8"/>
  <c r="D18" i="8"/>
  <c r="F18" i="8"/>
  <c r="H18" i="8"/>
  <c r="J18" i="8"/>
  <c r="L18" i="8"/>
  <c r="N18" i="8"/>
  <c r="C12" i="11"/>
  <c r="E12" i="11"/>
  <c r="G12" i="11"/>
  <c r="I12" i="11"/>
  <c r="K12" i="11"/>
  <c r="M12" i="11"/>
  <c r="C16" i="11"/>
  <c r="E16" i="11"/>
  <c r="G16" i="11"/>
  <c r="I16" i="11"/>
  <c r="K16" i="11"/>
  <c r="M16" i="11"/>
  <c r="C20" i="11"/>
  <c r="E20" i="11"/>
  <c r="G20" i="11"/>
  <c r="I20" i="11"/>
  <c r="K20" i="11"/>
  <c r="M20" i="11"/>
  <c r="O55" i="11"/>
  <c r="O63" i="11"/>
  <c r="D10" i="11"/>
  <c r="F10" i="11"/>
  <c r="H10" i="11"/>
  <c r="J10" i="11"/>
  <c r="L10" i="11"/>
  <c r="C10" i="11"/>
  <c r="D12" i="11"/>
  <c r="F12" i="11"/>
  <c r="H12" i="11"/>
  <c r="J12" i="11"/>
  <c r="C14" i="11"/>
  <c r="E14" i="11"/>
  <c r="G14" i="11"/>
  <c r="I14" i="11"/>
  <c r="K14" i="11"/>
  <c r="M14" i="11"/>
  <c r="D16" i="11"/>
  <c r="F16" i="11"/>
  <c r="H16" i="11"/>
  <c r="J16" i="11"/>
  <c r="C18" i="11"/>
  <c r="E18" i="11"/>
  <c r="G18" i="11"/>
  <c r="I18" i="11"/>
  <c r="K18" i="11"/>
  <c r="M18" i="11"/>
  <c r="D20" i="11"/>
  <c r="F20" i="11"/>
  <c r="H20" i="11"/>
  <c r="J20" i="11"/>
  <c r="C22" i="11"/>
  <c r="E22" i="11"/>
  <c r="G22" i="11"/>
  <c r="I22" i="11"/>
  <c r="K22" i="11"/>
  <c r="M22" i="11"/>
  <c r="K11" i="16"/>
  <c r="K27" i="16"/>
  <c r="D9" i="15"/>
  <c r="F9" i="15"/>
  <c r="H9" i="15"/>
  <c r="J9" i="15"/>
  <c r="L9" i="15"/>
  <c r="C11" i="15"/>
  <c r="E11" i="15"/>
  <c r="G11" i="15"/>
  <c r="I11" i="15"/>
  <c r="K11" i="15"/>
  <c r="C13" i="15"/>
  <c r="E13" i="15"/>
  <c r="G13" i="15"/>
  <c r="I13" i="15"/>
  <c r="K13" i="15"/>
  <c r="C15" i="15"/>
  <c r="E15" i="15"/>
  <c r="G15" i="15"/>
  <c r="I15" i="15"/>
  <c r="K15" i="15"/>
  <c r="C17" i="15"/>
  <c r="E17" i="15"/>
  <c r="G17" i="15"/>
  <c r="I17" i="15"/>
  <c r="K17" i="15"/>
  <c r="C19" i="15"/>
  <c r="E19" i="15"/>
  <c r="G19" i="15"/>
  <c r="I19" i="15"/>
  <c r="K19" i="15"/>
  <c r="C21" i="15"/>
  <c r="E21" i="15"/>
  <c r="G21" i="15"/>
  <c r="I21" i="15"/>
  <c r="K21" i="15"/>
  <c r="E9" i="15"/>
  <c r="G9" i="15"/>
  <c r="I9" i="15"/>
  <c r="K9" i="15"/>
  <c r="D11" i="15"/>
  <c r="F11" i="15"/>
  <c r="H11" i="15"/>
  <c r="J11" i="15"/>
  <c r="D13" i="15"/>
  <c r="F13" i="15"/>
  <c r="H13" i="15"/>
  <c r="J13" i="15"/>
  <c r="L13" i="15"/>
  <c r="D15" i="15"/>
  <c r="F15" i="15"/>
  <c r="H15" i="15"/>
  <c r="J15" i="15"/>
  <c r="L15" i="15"/>
  <c r="D17" i="15"/>
  <c r="F17" i="15"/>
  <c r="H17" i="15"/>
  <c r="J17" i="15"/>
  <c r="L17" i="15"/>
  <c r="D19" i="15"/>
  <c r="F19" i="15"/>
  <c r="H19" i="15"/>
  <c r="J19" i="15"/>
  <c r="L19" i="15"/>
  <c r="D21" i="15"/>
  <c r="F21" i="15"/>
  <c r="H21" i="15"/>
  <c r="J21" i="15"/>
  <c r="L21" i="15"/>
  <c r="AD45" i="10"/>
  <c r="AB21" i="15"/>
  <c r="W21" i="15"/>
  <c r="N61" i="9"/>
  <c r="M61" i="9"/>
  <c r="L61" i="9"/>
  <c r="N59" i="9"/>
  <c r="M59" i="9"/>
  <c r="L59" i="9"/>
  <c r="N57" i="9"/>
  <c r="M57" i="9"/>
  <c r="L57" i="9"/>
  <c r="N55" i="9"/>
  <c r="M55" i="9"/>
  <c r="L55" i="9"/>
  <c r="N53" i="9"/>
  <c r="M53" i="9"/>
  <c r="L53" i="9"/>
  <c r="N51" i="9"/>
  <c r="M51" i="9"/>
  <c r="L51" i="9"/>
  <c r="N49" i="9"/>
  <c r="M49" i="9"/>
  <c r="L49" i="9"/>
  <c r="K61" i="9"/>
  <c r="J61" i="9"/>
  <c r="I61" i="9"/>
  <c r="H61" i="9"/>
  <c r="G61" i="9"/>
  <c r="F61" i="9"/>
  <c r="E61" i="9"/>
  <c r="D61" i="9"/>
  <c r="C61" i="9"/>
  <c r="K59" i="9"/>
  <c r="J59" i="9"/>
  <c r="I59" i="9"/>
  <c r="H59" i="9"/>
  <c r="G59" i="9"/>
  <c r="F59" i="9"/>
  <c r="E59" i="9"/>
  <c r="D59" i="9"/>
  <c r="C59" i="9"/>
  <c r="K57" i="9"/>
  <c r="J57" i="9"/>
  <c r="I57" i="9"/>
  <c r="H57" i="9"/>
  <c r="G57" i="9"/>
  <c r="F57" i="9"/>
  <c r="E57" i="9"/>
  <c r="D57" i="9"/>
  <c r="C57" i="9"/>
  <c r="K55" i="9"/>
  <c r="J55" i="9"/>
  <c r="I55" i="9"/>
  <c r="H55" i="9"/>
  <c r="G55" i="9"/>
  <c r="F55" i="9"/>
  <c r="E55" i="9"/>
  <c r="D55" i="9"/>
  <c r="C55" i="9"/>
  <c r="K53" i="9"/>
  <c r="J53" i="9"/>
  <c r="I53" i="9"/>
  <c r="H53" i="9"/>
  <c r="G53" i="9"/>
  <c r="F53" i="9"/>
  <c r="E53" i="9"/>
  <c r="D53" i="9"/>
  <c r="C53" i="9"/>
  <c r="K51" i="9"/>
  <c r="J51" i="9"/>
  <c r="I51" i="9"/>
  <c r="H51" i="9"/>
  <c r="G51" i="9"/>
  <c r="F51" i="9"/>
  <c r="E51" i="9"/>
  <c r="D51" i="9"/>
  <c r="C51" i="9"/>
  <c r="K49" i="9"/>
  <c r="J49" i="9"/>
  <c r="I49" i="9"/>
  <c r="H49" i="9"/>
  <c r="G49" i="9"/>
  <c r="F49" i="9"/>
  <c r="E49" i="9"/>
  <c r="D49" i="9"/>
  <c r="C49" i="9"/>
  <c r="R80" i="8"/>
  <c r="Q80" i="8"/>
  <c r="P80" i="8"/>
  <c r="O80" i="8"/>
  <c r="N80" i="8"/>
  <c r="M80" i="8"/>
  <c r="L80" i="8"/>
  <c r="K80" i="8"/>
  <c r="R78" i="8"/>
  <c r="Q78" i="8"/>
  <c r="P78" i="8"/>
  <c r="O78" i="8"/>
  <c r="N78" i="8"/>
  <c r="M78" i="8"/>
  <c r="L78" i="8"/>
  <c r="K78" i="8"/>
  <c r="R76" i="8"/>
  <c r="Q76" i="8"/>
  <c r="P76" i="8"/>
  <c r="O76" i="8"/>
  <c r="N76" i="8"/>
  <c r="M76" i="8"/>
  <c r="L76" i="8"/>
  <c r="K76" i="8"/>
  <c r="R74" i="8"/>
  <c r="Q74" i="8"/>
  <c r="P74" i="8"/>
  <c r="O74" i="8"/>
  <c r="N74" i="8"/>
  <c r="M74" i="8"/>
  <c r="L74" i="8"/>
  <c r="K74" i="8"/>
  <c r="R72" i="8"/>
  <c r="Q72" i="8"/>
  <c r="P72" i="8"/>
  <c r="O72" i="8"/>
  <c r="N72" i="8"/>
  <c r="M72" i="8"/>
  <c r="L72" i="8"/>
  <c r="K72" i="8"/>
  <c r="R70" i="8"/>
  <c r="Q70" i="8"/>
  <c r="P70" i="8"/>
  <c r="O70" i="8"/>
  <c r="N70" i="8"/>
  <c r="M70" i="8"/>
  <c r="L70" i="8"/>
  <c r="K70" i="8"/>
  <c r="R68" i="8"/>
  <c r="Q68" i="8"/>
  <c r="P68" i="8"/>
  <c r="O68" i="8"/>
  <c r="N68" i="8"/>
  <c r="M68" i="8"/>
  <c r="L68" i="8"/>
  <c r="K68" i="8"/>
  <c r="J80" i="8"/>
  <c r="I80" i="8"/>
  <c r="H80" i="8"/>
  <c r="G80" i="8"/>
  <c r="F80" i="8"/>
  <c r="E80" i="8"/>
  <c r="D80" i="8"/>
  <c r="C80" i="8"/>
  <c r="J78" i="8"/>
  <c r="I78" i="8"/>
  <c r="H78" i="8"/>
  <c r="G78" i="8"/>
  <c r="F78" i="8"/>
  <c r="E78" i="8"/>
  <c r="D78" i="8"/>
  <c r="C78" i="8"/>
  <c r="J76" i="8"/>
  <c r="I76" i="8"/>
  <c r="H76" i="8"/>
  <c r="G76" i="8"/>
  <c r="F76" i="8"/>
  <c r="E76" i="8"/>
  <c r="D76" i="8"/>
  <c r="C76" i="8"/>
  <c r="J74" i="8"/>
  <c r="I74" i="8"/>
  <c r="H74" i="8"/>
  <c r="G74" i="8"/>
  <c r="F74" i="8"/>
  <c r="E74" i="8"/>
  <c r="D74" i="8"/>
  <c r="C74" i="8"/>
  <c r="J72" i="8"/>
  <c r="I72" i="8"/>
  <c r="H72" i="8"/>
  <c r="G72" i="8"/>
  <c r="F72" i="8"/>
  <c r="E72" i="8"/>
  <c r="D72" i="8"/>
  <c r="C72" i="8"/>
  <c r="J70" i="8"/>
  <c r="I70" i="8"/>
  <c r="H70" i="8"/>
  <c r="G70" i="8"/>
  <c r="F70" i="8"/>
  <c r="E70" i="8"/>
  <c r="D70" i="8"/>
  <c r="C70" i="8"/>
  <c r="J68" i="8"/>
  <c r="I68" i="8"/>
  <c r="H68" i="8"/>
  <c r="G68" i="8"/>
  <c r="F68" i="8"/>
  <c r="E68" i="8"/>
  <c r="D68" i="8"/>
  <c r="C68" i="8"/>
  <c r="H62" i="7"/>
  <c r="G62" i="7"/>
  <c r="F62" i="7"/>
  <c r="E62" i="7"/>
  <c r="D62" i="7"/>
  <c r="C62" i="7"/>
  <c r="H60" i="7"/>
  <c r="G60" i="7"/>
  <c r="F60" i="7"/>
  <c r="E60" i="7"/>
  <c r="D60" i="7"/>
  <c r="C60" i="7"/>
  <c r="H58" i="7"/>
  <c r="G58" i="7"/>
  <c r="F58" i="7"/>
  <c r="E58" i="7"/>
  <c r="D58" i="7"/>
  <c r="C58" i="7"/>
  <c r="H56" i="7"/>
  <c r="G56" i="7"/>
  <c r="F56" i="7"/>
  <c r="E56" i="7"/>
  <c r="D56" i="7"/>
  <c r="C56" i="7"/>
  <c r="H54" i="7"/>
  <c r="G54" i="7"/>
  <c r="F54" i="7"/>
  <c r="E54" i="7"/>
  <c r="D54" i="7"/>
  <c r="C54" i="7"/>
  <c r="H52" i="7"/>
  <c r="G52" i="7"/>
  <c r="F52" i="7"/>
  <c r="E52" i="7"/>
  <c r="D52" i="7"/>
  <c r="C52" i="7"/>
  <c r="H50" i="7"/>
  <c r="G50" i="7"/>
  <c r="F50" i="7"/>
  <c r="E50" i="7"/>
  <c r="D50" i="7"/>
  <c r="C50" i="7"/>
  <c r="AS62" i="6"/>
  <c r="AR62" i="6"/>
  <c r="AQ62" i="6"/>
  <c r="AP62" i="6"/>
  <c r="AS60" i="6"/>
  <c r="AR60" i="6"/>
  <c r="AQ60" i="6"/>
  <c r="AP60" i="6"/>
  <c r="AS58" i="6"/>
  <c r="AR58" i="6"/>
  <c r="AQ58" i="6"/>
  <c r="AP58" i="6"/>
  <c r="AS56" i="6"/>
  <c r="AR56" i="6"/>
  <c r="AQ56" i="6"/>
  <c r="AP56" i="6"/>
  <c r="AS54" i="6"/>
  <c r="AR54" i="6"/>
  <c r="AQ54" i="6"/>
  <c r="AP54" i="6"/>
  <c r="AS52" i="6"/>
  <c r="AR52" i="6"/>
  <c r="AQ52" i="6"/>
  <c r="AP52" i="6"/>
  <c r="AS50" i="6"/>
  <c r="AR50" i="6"/>
  <c r="AQ50" i="6"/>
  <c r="AP50" i="6"/>
  <c r="AO62" i="6"/>
  <c r="AN62" i="6"/>
  <c r="AM62" i="6"/>
  <c r="AL62" i="6"/>
  <c r="AK62" i="6"/>
  <c r="AO60" i="6"/>
  <c r="AN60" i="6"/>
  <c r="AM60" i="6"/>
  <c r="AL60" i="6"/>
  <c r="AK60" i="6"/>
  <c r="AO58" i="6"/>
  <c r="AN58" i="6"/>
  <c r="AM58" i="6"/>
  <c r="AL58" i="6"/>
  <c r="AK58" i="6"/>
  <c r="AO56" i="6"/>
  <c r="AN56" i="6"/>
  <c r="AM56" i="6"/>
  <c r="AL56" i="6"/>
  <c r="AK56" i="6"/>
  <c r="AO54" i="6"/>
  <c r="AN54" i="6"/>
  <c r="AM54" i="6"/>
  <c r="AL54" i="6"/>
  <c r="AK54" i="6"/>
  <c r="AO52" i="6"/>
  <c r="AN52" i="6"/>
  <c r="AM52" i="6"/>
  <c r="AL52" i="6"/>
  <c r="AK52" i="6"/>
  <c r="AO50" i="6"/>
  <c r="AN50" i="6"/>
  <c r="AM50" i="6"/>
  <c r="AL50" i="6"/>
  <c r="AK50" i="6"/>
  <c r="V63" i="6"/>
  <c r="U63" i="6"/>
  <c r="T63" i="6"/>
  <c r="S63" i="6"/>
  <c r="R63" i="6"/>
  <c r="V61" i="6"/>
  <c r="U61" i="6"/>
  <c r="T61" i="6"/>
  <c r="S61" i="6"/>
  <c r="R61" i="6"/>
  <c r="V59" i="6"/>
  <c r="U59" i="6"/>
  <c r="T59" i="6"/>
  <c r="S59" i="6"/>
  <c r="R59" i="6"/>
  <c r="V57" i="6"/>
  <c r="U57" i="6"/>
  <c r="T57" i="6"/>
  <c r="S57" i="6"/>
  <c r="R57" i="6"/>
  <c r="V55" i="6"/>
  <c r="U55" i="6"/>
  <c r="T55" i="6"/>
  <c r="S55" i="6"/>
  <c r="R55" i="6"/>
  <c r="V53" i="6"/>
  <c r="U53" i="6"/>
  <c r="T53" i="6"/>
  <c r="S53" i="6"/>
  <c r="R53" i="6"/>
  <c r="V51" i="6"/>
  <c r="U51" i="6"/>
  <c r="T51" i="6"/>
  <c r="S51" i="6"/>
  <c r="R51" i="6"/>
  <c r="G62" i="6"/>
  <c r="F62" i="6"/>
  <c r="E62" i="6"/>
  <c r="D62" i="6"/>
  <c r="C62" i="6"/>
  <c r="G60" i="6"/>
  <c r="F60" i="6"/>
  <c r="E60" i="6"/>
  <c r="D60" i="6"/>
  <c r="C60" i="6"/>
  <c r="G58" i="6"/>
  <c r="F58" i="6"/>
  <c r="E58" i="6"/>
  <c r="D58" i="6"/>
  <c r="C58" i="6"/>
  <c r="G56" i="6"/>
  <c r="F56" i="6"/>
  <c r="E56" i="6"/>
  <c r="D56" i="6"/>
  <c r="C56" i="6"/>
  <c r="G54" i="6"/>
  <c r="F54" i="6"/>
  <c r="E54" i="6"/>
  <c r="D54" i="6"/>
  <c r="C54" i="6"/>
  <c r="G52" i="6"/>
  <c r="F52" i="6"/>
  <c r="E52" i="6"/>
  <c r="D52" i="6"/>
  <c r="C52" i="6"/>
  <c r="G50" i="6"/>
  <c r="F50" i="6"/>
  <c r="E50" i="6"/>
  <c r="D50" i="6"/>
  <c r="C50" i="6"/>
  <c r="AN62" i="5"/>
  <c r="AM62" i="5"/>
  <c r="AL62" i="5"/>
  <c r="AK62" i="5"/>
  <c r="AJ62" i="5"/>
  <c r="AN60" i="5"/>
  <c r="AM60" i="5"/>
  <c r="AL60" i="5"/>
  <c r="AK60" i="5"/>
  <c r="AJ60" i="5"/>
  <c r="AN58" i="5"/>
  <c r="AM58" i="5"/>
  <c r="AL58" i="5"/>
  <c r="AK58" i="5"/>
  <c r="AJ58" i="5"/>
  <c r="AN56" i="5"/>
  <c r="AM56" i="5"/>
  <c r="AL56" i="5"/>
  <c r="AK56" i="5"/>
  <c r="AJ56" i="5"/>
  <c r="AN54" i="5"/>
  <c r="AM54" i="5"/>
  <c r="AL54" i="5"/>
  <c r="AK54" i="5"/>
  <c r="AJ54" i="5"/>
  <c r="AN52" i="5"/>
  <c r="AM52" i="5"/>
  <c r="AL52" i="5"/>
  <c r="AK52" i="5"/>
  <c r="AJ52" i="5"/>
  <c r="AN50" i="5"/>
  <c r="AM50" i="5"/>
  <c r="AL50" i="5"/>
  <c r="AK50" i="5"/>
  <c r="AJ50" i="5"/>
  <c r="Y62" i="5"/>
  <c r="X62" i="5"/>
  <c r="W62" i="5"/>
  <c r="V62" i="5"/>
  <c r="U62" i="5"/>
  <c r="T62" i="5"/>
  <c r="Y60" i="5"/>
  <c r="X60" i="5"/>
  <c r="W60" i="5"/>
  <c r="V60" i="5"/>
  <c r="U60" i="5"/>
  <c r="T60" i="5"/>
  <c r="Y58" i="5"/>
  <c r="X58" i="5"/>
  <c r="W58" i="5"/>
  <c r="V58" i="5"/>
  <c r="U58" i="5"/>
  <c r="T58" i="5"/>
  <c r="Y56" i="5"/>
  <c r="X56" i="5"/>
  <c r="W56" i="5"/>
  <c r="V56" i="5"/>
  <c r="U56" i="5"/>
  <c r="T56" i="5"/>
  <c r="Y54" i="5"/>
  <c r="X54" i="5"/>
  <c r="W54" i="5"/>
  <c r="V54" i="5"/>
  <c r="U54" i="5"/>
  <c r="T54" i="5"/>
  <c r="Y52" i="5"/>
  <c r="X52" i="5"/>
  <c r="W52" i="5"/>
  <c r="V52" i="5"/>
  <c r="U52" i="5"/>
  <c r="T52" i="5"/>
  <c r="Y50" i="5"/>
  <c r="X50" i="5"/>
  <c r="W50" i="5"/>
  <c r="V50" i="5"/>
  <c r="U50" i="5"/>
  <c r="T50" i="5"/>
  <c r="H62" i="5"/>
  <c r="G62" i="5"/>
  <c r="F62" i="5"/>
  <c r="E62" i="5"/>
  <c r="D62" i="5"/>
  <c r="C62" i="5"/>
  <c r="H60" i="5"/>
  <c r="G60" i="5"/>
  <c r="F60" i="5"/>
  <c r="E60" i="5"/>
  <c r="D60" i="5"/>
  <c r="C60" i="5"/>
  <c r="H58" i="5"/>
  <c r="G58" i="5"/>
  <c r="F58" i="5"/>
  <c r="E58" i="5"/>
  <c r="D58" i="5"/>
  <c r="C58" i="5"/>
  <c r="H56" i="5"/>
  <c r="G56" i="5"/>
  <c r="F56" i="5"/>
  <c r="E56" i="5"/>
  <c r="D56" i="5"/>
  <c r="C56" i="5"/>
  <c r="H54" i="5"/>
  <c r="G54" i="5"/>
  <c r="F54" i="5"/>
  <c r="E54" i="5"/>
  <c r="D54" i="5"/>
  <c r="C54" i="5"/>
  <c r="H52" i="5"/>
  <c r="G52" i="5"/>
  <c r="F52" i="5"/>
  <c r="E52" i="5"/>
  <c r="D52" i="5"/>
  <c r="C52" i="5"/>
  <c r="H50" i="5"/>
  <c r="G50" i="5"/>
  <c r="F50" i="5"/>
  <c r="E50" i="5"/>
  <c r="D50" i="5"/>
  <c r="C50" i="5"/>
  <c r="I61" i="4"/>
  <c r="H61" i="4"/>
  <c r="I59" i="4"/>
  <c r="H59" i="4"/>
  <c r="I57" i="4"/>
  <c r="H57" i="4"/>
  <c r="I55" i="4"/>
  <c r="H55" i="4"/>
  <c r="I53" i="4"/>
  <c r="H53" i="4"/>
  <c r="I51" i="4"/>
  <c r="H51" i="4"/>
  <c r="I49" i="4"/>
  <c r="H49" i="4"/>
  <c r="G61" i="4"/>
  <c r="F61" i="4"/>
  <c r="E61" i="4"/>
  <c r="D61" i="4"/>
  <c r="C61" i="4"/>
  <c r="G59" i="4"/>
  <c r="F59" i="4"/>
  <c r="E59" i="4"/>
  <c r="D59" i="4"/>
  <c r="C59" i="4"/>
  <c r="G57" i="4"/>
  <c r="F57" i="4"/>
  <c r="E57" i="4"/>
  <c r="D57" i="4"/>
  <c r="C57" i="4"/>
  <c r="G55" i="4"/>
  <c r="F55" i="4"/>
  <c r="E55" i="4"/>
  <c r="D55" i="4"/>
  <c r="C55" i="4"/>
  <c r="G53" i="4"/>
  <c r="F53" i="4"/>
  <c r="E53" i="4"/>
  <c r="D53" i="4"/>
  <c r="C53" i="4"/>
  <c r="G51" i="4"/>
  <c r="F51" i="4"/>
  <c r="E51" i="4"/>
  <c r="D51" i="4"/>
  <c r="C51" i="4"/>
  <c r="G49" i="4"/>
  <c r="F49" i="4"/>
  <c r="E49" i="4"/>
  <c r="D49" i="4"/>
  <c r="C49" i="4"/>
  <c r="BB61" i="3"/>
  <c r="BA61" i="3"/>
  <c r="AZ61" i="3"/>
  <c r="AY61" i="3"/>
  <c r="AX61" i="3"/>
  <c r="BB59" i="3"/>
  <c r="BA59" i="3"/>
  <c r="AZ59" i="3"/>
  <c r="AY59" i="3"/>
  <c r="AX59" i="3"/>
  <c r="BB57" i="3"/>
  <c r="BA57" i="3"/>
  <c r="AZ57" i="3"/>
  <c r="AY57" i="3"/>
  <c r="AX57" i="3"/>
  <c r="BB55" i="3"/>
  <c r="BA55" i="3"/>
  <c r="AZ55" i="3"/>
  <c r="AY55" i="3"/>
  <c r="AX55" i="3"/>
  <c r="BB53" i="3"/>
  <c r="BA53" i="3"/>
  <c r="AZ53" i="3"/>
  <c r="AY53" i="3"/>
  <c r="AX53" i="3"/>
  <c r="BB51" i="3"/>
  <c r="BA51" i="3"/>
  <c r="AZ51" i="3"/>
  <c r="AY51" i="3"/>
  <c r="AX51" i="3"/>
  <c r="BB49" i="3"/>
  <c r="BA49" i="3"/>
  <c r="AZ49" i="3"/>
  <c r="AY49" i="3"/>
  <c r="AX49" i="3"/>
  <c r="AM61" i="3"/>
  <c r="AL61" i="3"/>
  <c r="AK61" i="3"/>
  <c r="AJ61" i="3"/>
  <c r="AI61" i="3"/>
  <c r="AM59" i="3"/>
  <c r="AL59" i="3"/>
  <c r="AK59" i="3"/>
  <c r="AJ59" i="3"/>
  <c r="AI59" i="3"/>
  <c r="AM57" i="3"/>
  <c r="AL57" i="3"/>
  <c r="AK57" i="3"/>
  <c r="AJ57" i="3"/>
  <c r="AI57" i="3"/>
  <c r="AM55" i="3"/>
  <c r="AL55" i="3"/>
  <c r="AK55" i="3"/>
  <c r="AJ55" i="3"/>
  <c r="AI55" i="3"/>
  <c r="AM53" i="3"/>
  <c r="AL53" i="3"/>
  <c r="AK53" i="3"/>
  <c r="AJ53" i="3"/>
  <c r="AI53" i="3"/>
  <c r="AM51" i="3"/>
  <c r="AL51" i="3"/>
  <c r="AK51" i="3"/>
  <c r="AJ51" i="3"/>
  <c r="AI51" i="3"/>
  <c r="AM49" i="3"/>
  <c r="AL49" i="3"/>
  <c r="AK49" i="3"/>
  <c r="AJ49" i="3"/>
  <c r="AI49" i="3"/>
  <c r="W61" i="3"/>
  <c r="V61" i="3"/>
  <c r="U61" i="3"/>
  <c r="T61" i="3"/>
  <c r="S61" i="3"/>
  <c r="W59" i="3"/>
  <c r="V59" i="3"/>
  <c r="U59" i="3"/>
  <c r="T59" i="3"/>
  <c r="S59" i="3"/>
  <c r="W57" i="3"/>
  <c r="V57" i="3"/>
  <c r="U57" i="3"/>
  <c r="T57" i="3"/>
  <c r="S57" i="3"/>
  <c r="W55" i="3"/>
  <c r="V55" i="3"/>
  <c r="U55" i="3"/>
  <c r="T55" i="3"/>
  <c r="S55" i="3"/>
  <c r="W53" i="3"/>
  <c r="V53" i="3"/>
  <c r="U53" i="3"/>
  <c r="T53" i="3"/>
  <c r="S53" i="3"/>
  <c r="W51" i="3"/>
  <c r="V51" i="3"/>
  <c r="U51" i="3"/>
  <c r="T51" i="3"/>
  <c r="S51" i="3"/>
  <c r="W49" i="3"/>
  <c r="V49" i="3"/>
  <c r="U49" i="3"/>
  <c r="T49" i="3"/>
  <c r="S49" i="3"/>
  <c r="G61" i="3"/>
  <c r="F61" i="3"/>
  <c r="E61" i="3"/>
  <c r="D61" i="3"/>
  <c r="C61" i="3"/>
  <c r="G59" i="3"/>
  <c r="F59" i="3"/>
  <c r="E59" i="3"/>
  <c r="D59" i="3"/>
  <c r="C59" i="3"/>
  <c r="G57" i="3"/>
  <c r="F57" i="3"/>
  <c r="E57" i="3"/>
  <c r="D57" i="3"/>
  <c r="C57" i="3"/>
  <c r="G55" i="3"/>
  <c r="F55" i="3"/>
  <c r="E55" i="3"/>
  <c r="D55" i="3"/>
  <c r="C55" i="3"/>
  <c r="G53" i="3"/>
  <c r="F53" i="3"/>
  <c r="E53" i="3"/>
  <c r="D53" i="3"/>
  <c r="C53" i="3"/>
  <c r="G51" i="3"/>
  <c r="F51" i="3"/>
  <c r="E51" i="3"/>
  <c r="D51" i="3"/>
  <c r="C51" i="3"/>
  <c r="G49" i="3"/>
  <c r="F49" i="3"/>
  <c r="E49" i="3"/>
  <c r="D49" i="3"/>
  <c r="C49" i="3"/>
  <c r="EH49" i="2"/>
  <c r="EL61" i="2"/>
  <c r="EK61" i="2"/>
  <c r="EJ61" i="2"/>
  <c r="EI61" i="2"/>
  <c r="EH61" i="2"/>
  <c r="EL59" i="2"/>
  <c r="EK59" i="2"/>
  <c r="EJ59" i="2"/>
  <c r="EI59" i="2"/>
  <c r="EH59" i="2"/>
  <c r="EL57" i="2"/>
  <c r="EK57" i="2"/>
  <c r="EJ57" i="2"/>
  <c r="EI57" i="2"/>
  <c r="EH57" i="2"/>
  <c r="EL55" i="2"/>
  <c r="EK55" i="2"/>
  <c r="EJ55" i="2"/>
  <c r="EI55" i="2"/>
  <c r="EH55" i="2"/>
  <c r="EL53" i="2"/>
  <c r="EK53" i="2"/>
  <c r="EJ53" i="2"/>
  <c r="EI53" i="2"/>
  <c r="EH53" i="2"/>
  <c r="EL51" i="2"/>
  <c r="EK51" i="2"/>
  <c r="EJ51" i="2"/>
  <c r="EI51" i="2"/>
  <c r="EH51" i="2"/>
  <c r="EL49" i="2"/>
  <c r="EK49" i="2"/>
  <c r="EJ49" i="2"/>
  <c r="EI49" i="2"/>
  <c r="DW61" i="2"/>
  <c r="DV61" i="2"/>
  <c r="DU61" i="2"/>
  <c r="DT61" i="2"/>
  <c r="DS61" i="2"/>
  <c r="DW59" i="2"/>
  <c r="DV59" i="2"/>
  <c r="DU59" i="2"/>
  <c r="DT59" i="2"/>
  <c r="DS59" i="2"/>
  <c r="DW57" i="2"/>
  <c r="DV57" i="2"/>
  <c r="DU57" i="2"/>
  <c r="DT57" i="2"/>
  <c r="DS57" i="2"/>
  <c r="DW55" i="2"/>
  <c r="DV55" i="2"/>
  <c r="DU55" i="2"/>
  <c r="DT55" i="2"/>
  <c r="DS55" i="2"/>
  <c r="DW53" i="2"/>
  <c r="DV53" i="2"/>
  <c r="DU53" i="2"/>
  <c r="DT53" i="2"/>
  <c r="DS53" i="2"/>
  <c r="DW51" i="2"/>
  <c r="DV51" i="2"/>
  <c r="DU51" i="2"/>
  <c r="DT51" i="2"/>
  <c r="DS51" i="2"/>
  <c r="DW49" i="2"/>
  <c r="DV49" i="2"/>
  <c r="DU49" i="2"/>
  <c r="DT49" i="2"/>
  <c r="DS49" i="2"/>
  <c r="DH61" i="2"/>
  <c r="DG61" i="2"/>
  <c r="DF61" i="2"/>
  <c r="DE61" i="2"/>
  <c r="DD61" i="2"/>
  <c r="DH59" i="2"/>
  <c r="DG59" i="2"/>
  <c r="DF59" i="2"/>
  <c r="DE59" i="2"/>
  <c r="DD59" i="2"/>
  <c r="DH57" i="2"/>
  <c r="DG57" i="2"/>
  <c r="DF57" i="2"/>
  <c r="DE57" i="2"/>
  <c r="DD57" i="2"/>
  <c r="DH55" i="2"/>
  <c r="DG55" i="2"/>
  <c r="DF55" i="2"/>
  <c r="DE55" i="2"/>
  <c r="DD55" i="2"/>
  <c r="DH53" i="2"/>
  <c r="DG53" i="2"/>
  <c r="DF53" i="2"/>
  <c r="DE53" i="2"/>
  <c r="DD53" i="2"/>
  <c r="DH51" i="2"/>
  <c r="DG51" i="2"/>
  <c r="DF51" i="2"/>
  <c r="DE51" i="2"/>
  <c r="DD51" i="2"/>
  <c r="DH49" i="2"/>
  <c r="DG49" i="2"/>
  <c r="DF49" i="2"/>
  <c r="DE49" i="2"/>
  <c r="DD49" i="2"/>
  <c r="CS61" i="2"/>
  <c r="CR61" i="2"/>
  <c r="CQ61" i="2"/>
  <c r="CP61" i="2"/>
  <c r="CO61" i="2"/>
  <c r="CS59" i="2"/>
  <c r="CR59" i="2"/>
  <c r="CQ59" i="2"/>
  <c r="CP59" i="2"/>
  <c r="CO59" i="2"/>
  <c r="CS57" i="2"/>
  <c r="CR57" i="2"/>
  <c r="CQ57" i="2"/>
  <c r="CP57" i="2"/>
  <c r="CO57" i="2"/>
  <c r="CS55" i="2"/>
  <c r="CR55" i="2"/>
  <c r="CQ55" i="2"/>
  <c r="CP55" i="2"/>
  <c r="CO55" i="2"/>
  <c r="CS53" i="2"/>
  <c r="CR53" i="2"/>
  <c r="CQ53" i="2"/>
  <c r="CP53" i="2"/>
  <c r="CO53" i="2"/>
  <c r="CS51" i="2"/>
  <c r="CR51" i="2"/>
  <c r="CQ51" i="2"/>
  <c r="CP51" i="2"/>
  <c r="CO51" i="2"/>
  <c r="CS49" i="2"/>
  <c r="CR49" i="2"/>
  <c r="CQ49" i="2"/>
  <c r="CP49" i="2"/>
  <c r="CO49" i="2"/>
  <c r="CE61" i="2"/>
  <c r="CD61" i="2"/>
  <c r="CC61" i="2"/>
  <c r="CB61" i="2"/>
  <c r="CA61" i="2"/>
  <c r="CE59" i="2"/>
  <c r="CD59" i="2"/>
  <c r="CC59" i="2"/>
  <c r="CB59" i="2"/>
  <c r="CA59" i="2"/>
  <c r="CE57" i="2"/>
  <c r="CD57" i="2"/>
  <c r="CC57" i="2"/>
  <c r="CB57" i="2"/>
  <c r="CA57" i="2"/>
  <c r="CE55" i="2"/>
  <c r="CD55" i="2"/>
  <c r="CC55" i="2"/>
  <c r="CB55" i="2"/>
  <c r="CA55" i="2"/>
  <c r="CE53" i="2"/>
  <c r="CD53" i="2"/>
  <c r="CC53" i="2"/>
  <c r="CB53" i="2"/>
  <c r="CA53" i="2"/>
  <c r="CE51" i="2"/>
  <c r="CD51" i="2"/>
  <c r="CC51" i="2"/>
  <c r="CB51" i="2"/>
  <c r="CA51" i="2"/>
  <c r="CE49" i="2"/>
  <c r="CD49" i="2"/>
  <c r="CC49" i="2"/>
  <c r="CB49" i="2"/>
  <c r="CA49" i="2"/>
  <c r="BO61" i="2"/>
  <c r="BN61" i="2"/>
  <c r="BM61" i="2"/>
  <c r="BL61" i="2"/>
  <c r="BK61" i="2"/>
  <c r="BO59" i="2"/>
  <c r="BN59" i="2"/>
  <c r="BM59" i="2"/>
  <c r="BL59" i="2"/>
  <c r="BK59" i="2"/>
  <c r="BO57" i="2"/>
  <c r="BN57" i="2"/>
  <c r="BM57" i="2"/>
  <c r="BL57" i="2"/>
  <c r="BK57" i="2"/>
  <c r="BO55" i="2"/>
  <c r="BN55" i="2"/>
  <c r="BM55" i="2"/>
  <c r="BL55" i="2"/>
  <c r="BK55" i="2"/>
  <c r="BO53" i="2"/>
  <c r="BN53" i="2"/>
  <c r="BM53" i="2"/>
  <c r="BL53" i="2"/>
  <c r="BK53" i="2"/>
  <c r="BO51" i="2"/>
  <c r="BN51" i="2"/>
  <c r="BM51" i="2"/>
  <c r="BL51" i="2"/>
  <c r="BK51" i="2"/>
  <c r="BO49" i="2"/>
  <c r="BN49" i="2"/>
  <c r="BM49" i="2"/>
  <c r="BL49" i="2"/>
  <c r="BK49" i="2"/>
  <c r="AY61" i="2"/>
  <c r="AX61" i="2"/>
  <c r="AW61" i="2"/>
  <c r="AV61" i="2"/>
  <c r="AU61" i="2"/>
  <c r="AY59" i="2"/>
  <c r="AX59" i="2"/>
  <c r="AW59" i="2"/>
  <c r="AV59" i="2"/>
  <c r="AU59" i="2"/>
  <c r="AY57" i="2"/>
  <c r="AX57" i="2"/>
  <c r="AW57" i="2"/>
  <c r="AV57" i="2"/>
  <c r="AU57" i="2"/>
  <c r="AY55" i="2"/>
  <c r="AX55" i="2"/>
  <c r="AW55" i="2"/>
  <c r="AV55" i="2"/>
  <c r="AU55" i="2"/>
  <c r="AY53" i="2"/>
  <c r="AX53" i="2"/>
  <c r="AW53" i="2"/>
  <c r="AV53" i="2"/>
  <c r="AU53" i="2"/>
  <c r="AY51" i="2"/>
  <c r="AX51" i="2"/>
  <c r="AW51" i="2"/>
  <c r="AV51" i="2"/>
  <c r="AU51" i="2"/>
  <c r="AY49" i="2"/>
  <c r="AX49" i="2"/>
  <c r="AW49" i="2"/>
  <c r="AV49" i="2"/>
  <c r="AU49" i="2"/>
  <c r="AJ61" i="2"/>
  <c r="AI61" i="2"/>
  <c r="AH61" i="2"/>
  <c r="AG61" i="2"/>
  <c r="AF61" i="2"/>
  <c r="AJ59" i="2"/>
  <c r="AI59" i="2"/>
  <c r="AH59" i="2"/>
  <c r="AG59" i="2"/>
  <c r="AF59" i="2"/>
  <c r="AJ57" i="2"/>
  <c r="AI57" i="2"/>
  <c r="AH57" i="2"/>
  <c r="AG57" i="2"/>
  <c r="AF57" i="2"/>
  <c r="AJ55" i="2"/>
  <c r="AI55" i="2"/>
  <c r="AH55" i="2"/>
  <c r="AG55" i="2"/>
  <c r="AF55" i="2"/>
  <c r="AJ53" i="2"/>
  <c r="AI53" i="2"/>
  <c r="AH53" i="2"/>
  <c r="AG53" i="2"/>
  <c r="AF53" i="2"/>
  <c r="AJ51" i="2"/>
  <c r="AI51" i="2"/>
  <c r="AH51" i="2"/>
  <c r="AG51" i="2"/>
  <c r="AF51" i="2"/>
  <c r="AJ49" i="2"/>
  <c r="AI49" i="2"/>
  <c r="AH49" i="2"/>
  <c r="AG49" i="2"/>
  <c r="AF49" i="2"/>
  <c r="U61" i="2"/>
  <c r="T61" i="2"/>
  <c r="S61" i="2"/>
  <c r="R61" i="2"/>
  <c r="Q61" i="2"/>
  <c r="U59" i="2"/>
  <c r="T59" i="2"/>
  <c r="S59" i="2"/>
  <c r="R59" i="2"/>
  <c r="Q59" i="2"/>
  <c r="U57" i="2"/>
  <c r="T57" i="2"/>
  <c r="S57" i="2"/>
  <c r="R57" i="2"/>
  <c r="Q57" i="2"/>
  <c r="U55" i="2"/>
  <c r="T55" i="2"/>
  <c r="S55" i="2"/>
  <c r="R55" i="2"/>
  <c r="Q55" i="2"/>
  <c r="U53" i="2"/>
  <c r="T53" i="2"/>
  <c r="S53" i="2"/>
  <c r="R53" i="2"/>
  <c r="Q53" i="2"/>
  <c r="U51" i="2"/>
  <c r="T51" i="2"/>
  <c r="S51" i="2"/>
  <c r="R51" i="2"/>
  <c r="Q51" i="2"/>
  <c r="U49" i="2"/>
  <c r="T49" i="2"/>
  <c r="S49" i="2"/>
  <c r="R49" i="2"/>
  <c r="Q49" i="2"/>
  <c r="G61" i="2"/>
  <c r="F61" i="2"/>
  <c r="E61" i="2"/>
  <c r="D61" i="2"/>
  <c r="C61" i="2"/>
  <c r="G59" i="2"/>
  <c r="F59" i="2"/>
  <c r="E59" i="2"/>
  <c r="D59" i="2"/>
  <c r="C59" i="2"/>
  <c r="G57" i="2"/>
  <c r="F57" i="2"/>
  <c r="E57" i="2"/>
  <c r="D57" i="2"/>
  <c r="C57" i="2"/>
  <c r="G55" i="2"/>
  <c r="F55" i="2"/>
  <c r="E55" i="2"/>
  <c r="D55" i="2"/>
  <c r="C55" i="2"/>
  <c r="G53" i="2"/>
  <c r="F53" i="2"/>
  <c r="E53" i="2"/>
  <c r="D53" i="2"/>
  <c r="C53" i="2"/>
  <c r="G51" i="2"/>
  <c r="F51" i="2"/>
  <c r="E51" i="2"/>
  <c r="D51" i="2"/>
  <c r="C51" i="2"/>
  <c r="G49" i="2"/>
  <c r="F49" i="2"/>
  <c r="E49" i="2"/>
  <c r="D49" i="2"/>
  <c r="C49" i="2"/>
  <c r="P16" i="9" l="1"/>
  <c r="P12" i="9"/>
  <c r="P8" i="9"/>
  <c r="P18" i="9"/>
  <c r="P14" i="9"/>
  <c r="P10" i="9"/>
  <c r="P6" i="9"/>
  <c r="P12" i="8"/>
  <c r="O12" i="8"/>
  <c r="N12" i="8"/>
  <c r="M12" i="8"/>
  <c r="L12" i="8"/>
  <c r="K12" i="8"/>
  <c r="J12" i="8"/>
  <c r="I12" i="8"/>
  <c r="H12" i="8"/>
  <c r="G12" i="8"/>
  <c r="F12" i="8"/>
  <c r="E12" i="8"/>
  <c r="D12" i="8"/>
  <c r="C12" i="8"/>
  <c r="P10" i="8"/>
  <c r="O10" i="8"/>
  <c r="N10" i="8"/>
  <c r="M10" i="8"/>
  <c r="L10" i="8"/>
  <c r="K10" i="8"/>
  <c r="J10" i="8"/>
  <c r="I10" i="8"/>
  <c r="H10" i="8"/>
  <c r="G10" i="8"/>
  <c r="F10" i="8"/>
  <c r="E10" i="8"/>
  <c r="D10" i="8"/>
  <c r="C10" i="8"/>
  <c r="P8" i="8"/>
  <c r="O8" i="8"/>
  <c r="N8" i="8"/>
  <c r="M8" i="8"/>
  <c r="L8" i="8"/>
  <c r="K8" i="8"/>
  <c r="J8" i="8"/>
  <c r="I8" i="8"/>
  <c r="H8" i="8"/>
  <c r="G8" i="8"/>
  <c r="F8" i="8"/>
  <c r="E8" i="8"/>
  <c r="D8" i="8"/>
  <c r="C8" i="8"/>
  <c r="P6" i="8"/>
  <c r="O6" i="8"/>
  <c r="N6" i="8"/>
  <c r="M6" i="8"/>
  <c r="L6" i="8"/>
  <c r="K6" i="8"/>
  <c r="J6" i="8"/>
  <c r="I6" i="8"/>
  <c r="H6" i="8"/>
  <c r="G6" i="8"/>
  <c r="F6" i="8"/>
  <c r="E6" i="8"/>
  <c r="D6" i="8"/>
  <c r="C6"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7" i="8"/>
  <c r="T15" i="8"/>
  <c r="T14" i="8"/>
  <c r="T13" i="8"/>
  <c r="T11" i="8"/>
  <c r="T10" i="8"/>
  <c r="T9" i="8"/>
  <c r="T8" i="8"/>
  <c r="T7" i="8"/>
  <c r="T6" i="8"/>
  <c r="T5" i="8"/>
  <c r="C47" i="7"/>
  <c r="F47" i="7"/>
  <c r="E47" i="7"/>
  <c r="D47" i="7"/>
  <c r="C45" i="7"/>
  <c r="F45" i="7"/>
  <c r="E45" i="7"/>
  <c r="D45" i="7"/>
  <c r="F43" i="7"/>
  <c r="E43" i="7"/>
  <c r="D43" i="7"/>
  <c r="C43" i="7"/>
  <c r="F41" i="7"/>
  <c r="E41" i="7"/>
  <c r="D41" i="7"/>
  <c r="C41" i="7"/>
  <c r="F39" i="7"/>
  <c r="E39" i="7"/>
  <c r="D39" i="7"/>
  <c r="C39" i="7"/>
  <c r="C37" i="7"/>
  <c r="F37" i="7"/>
  <c r="E37" i="7"/>
  <c r="D37" i="7"/>
  <c r="F35" i="7"/>
  <c r="E35" i="7"/>
  <c r="D35" i="7"/>
  <c r="C35" i="7"/>
  <c r="F33" i="7"/>
  <c r="E33" i="7"/>
  <c r="D33" i="7"/>
  <c r="C33" i="7"/>
  <c r="C31" i="7"/>
  <c r="F31" i="7"/>
  <c r="E31" i="7"/>
  <c r="D31" i="7"/>
  <c r="C29" i="7"/>
  <c r="F29" i="7"/>
  <c r="E29" i="7"/>
  <c r="D29" i="7"/>
  <c r="C27" i="7"/>
  <c r="F27" i="7"/>
  <c r="E27" i="7"/>
  <c r="D27" i="7"/>
  <c r="F25" i="7"/>
  <c r="E25" i="7"/>
  <c r="D25" i="7"/>
  <c r="C25" i="7"/>
  <c r="C23" i="7"/>
  <c r="F23" i="7"/>
  <c r="E23" i="7"/>
  <c r="D23" i="7"/>
  <c r="F21" i="7"/>
  <c r="E21" i="7"/>
  <c r="D21" i="7"/>
  <c r="C21" i="7"/>
  <c r="C19" i="7"/>
  <c r="F19" i="7"/>
  <c r="E19" i="7"/>
  <c r="D19" i="7"/>
  <c r="C17" i="7"/>
  <c r="F17" i="7"/>
  <c r="E17" i="7"/>
  <c r="D17" i="7"/>
  <c r="C15" i="7"/>
  <c r="F15" i="7"/>
  <c r="E15" i="7"/>
  <c r="D15" i="7"/>
  <c r="C13" i="7"/>
  <c r="F13" i="7"/>
  <c r="E13" i="7"/>
  <c r="D13" i="7"/>
  <c r="F11" i="7"/>
  <c r="E11" i="7"/>
  <c r="D11" i="7"/>
  <c r="C11" i="7"/>
  <c r="C9" i="7"/>
  <c r="F9" i="7"/>
  <c r="E9" i="7"/>
  <c r="D9" i="7"/>
  <c r="F7" i="7"/>
  <c r="E7" i="7"/>
  <c r="D7" i="7"/>
  <c r="C7" i="7"/>
  <c r="AQ48" i="7"/>
  <c r="AU48" i="7"/>
  <c r="AY48" i="7"/>
  <c r="AX48" i="7"/>
  <c r="AW48" i="7"/>
  <c r="AV48" i="7"/>
  <c r="AT48" i="7"/>
  <c r="AS48" i="7"/>
  <c r="AR48" i="7"/>
  <c r="AP48" i="7"/>
  <c r="AO48" i="7"/>
  <c r="AN48" i="7"/>
  <c r="AY34" i="7"/>
  <c r="AX34" i="7"/>
  <c r="AW34" i="7"/>
  <c r="AV34" i="7"/>
  <c r="AU34" i="7"/>
  <c r="AT34" i="7"/>
  <c r="AS34" i="7"/>
  <c r="AR34" i="7"/>
  <c r="AQ34" i="7"/>
  <c r="AP34" i="7"/>
  <c r="AO34" i="7"/>
  <c r="AN34" i="7"/>
  <c r="AT20" i="7"/>
  <c r="AS20" i="7"/>
  <c r="AR20" i="7"/>
  <c r="AQ20" i="7"/>
  <c r="AP20" i="7"/>
  <c r="AO20" i="7"/>
  <c r="AN20" i="7"/>
  <c r="AY20" i="7"/>
  <c r="AX20" i="7"/>
  <c r="AW20" i="7"/>
  <c r="AV20" i="7"/>
  <c r="AU20" i="7"/>
  <c r="J19" i="7"/>
  <c r="N47" i="7"/>
  <c r="M47" i="7"/>
  <c r="L47" i="7"/>
  <c r="K47" i="7"/>
  <c r="J47" i="7"/>
  <c r="N33" i="7"/>
  <c r="M33" i="7"/>
  <c r="L33" i="7"/>
  <c r="K33" i="7"/>
  <c r="J33" i="7"/>
  <c r="N19" i="7"/>
  <c r="K19" i="7"/>
  <c r="M19" i="7"/>
  <c r="L19" i="7"/>
  <c r="I6" i="7"/>
  <c r="I46" i="7"/>
  <c r="I44" i="7"/>
  <c r="I42" i="7"/>
  <c r="I40" i="7"/>
  <c r="I38" i="7"/>
  <c r="I36" i="7"/>
  <c r="I34" i="7"/>
  <c r="I32" i="7"/>
  <c r="I30" i="7"/>
  <c r="I28" i="7"/>
  <c r="I26" i="7"/>
  <c r="I24" i="7"/>
  <c r="I22" i="7"/>
  <c r="I20" i="7"/>
  <c r="I18" i="7"/>
  <c r="I16" i="7"/>
  <c r="I14" i="7"/>
  <c r="I12" i="7"/>
  <c r="I10" i="7"/>
  <c r="I8" i="7"/>
  <c r="I5" i="7"/>
  <c r="DK47" i="6"/>
  <c r="DJ47" i="6"/>
  <c r="DI47" i="6"/>
  <c r="DH47" i="6"/>
  <c r="DK45" i="6"/>
  <c r="DJ45" i="6"/>
  <c r="DI45" i="6"/>
  <c r="DH45" i="6"/>
  <c r="DK43" i="6"/>
  <c r="DJ43" i="6"/>
  <c r="DI43" i="6"/>
  <c r="DH43" i="6"/>
  <c r="DK41" i="6"/>
  <c r="DJ41" i="6"/>
  <c r="DI41" i="6"/>
  <c r="DH41" i="6"/>
  <c r="DK39" i="6"/>
  <c r="DJ39" i="6"/>
  <c r="DI39" i="6"/>
  <c r="DH39" i="6"/>
  <c r="DK37" i="6"/>
  <c r="DJ37" i="6"/>
  <c r="DI37" i="6"/>
  <c r="DH37" i="6"/>
  <c r="DK35" i="6"/>
  <c r="DJ35" i="6"/>
  <c r="DI35" i="6"/>
  <c r="DH35" i="6"/>
  <c r="DK33" i="6"/>
  <c r="DJ33" i="6"/>
  <c r="DI33" i="6"/>
  <c r="DH33" i="6"/>
  <c r="DK31" i="6"/>
  <c r="DJ31" i="6"/>
  <c r="DI31" i="6"/>
  <c r="DH31" i="6"/>
  <c r="DK29" i="6"/>
  <c r="DJ29" i="6"/>
  <c r="DI29" i="6"/>
  <c r="DH29" i="6"/>
  <c r="DK27" i="6"/>
  <c r="DJ27" i="6"/>
  <c r="DI27" i="6"/>
  <c r="DH27" i="6"/>
  <c r="DK25" i="6"/>
  <c r="DJ25" i="6"/>
  <c r="DI25" i="6"/>
  <c r="DH25" i="6"/>
  <c r="DK23" i="6"/>
  <c r="DJ23" i="6"/>
  <c r="DI23" i="6"/>
  <c r="DH23" i="6"/>
  <c r="DK21" i="6"/>
  <c r="DJ21" i="6"/>
  <c r="DI21" i="6"/>
  <c r="DH21" i="6"/>
  <c r="DK19" i="6"/>
  <c r="DJ19" i="6"/>
  <c r="DI19" i="6"/>
  <c r="DH19" i="6"/>
  <c r="DK17" i="6"/>
  <c r="DJ17" i="6"/>
  <c r="DI17" i="6"/>
  <c r="DH17" i="6"/>
  <c r="DK15" i="6"/>
  <c r="DJ15" i="6"/>
  <c r="DI15" i="6"/>
  <c r="DH15" i="6"/>
  <c r="DK13" i="6"/>
  <c r="DJ13" i="6"/>
  <c r="DI13" i="6"/>
  <c r="DH13" i="6"/>
  <c r="DK11" i="6"/>
  <c r="DJ11" i="6"/>
  <c r="DI11" i="6"/>
  <c r="DH11" i="6"/>
  <c r="DK9" i="6"/>
  <c r="DJ9" i="6"/>
  <c r="DI9" i="6"/>
  <c r="DH9" i="6"/>
  <c r="DK7" i="6"/>
  <c r="DJ7" i="6"/>
  <c r="DI7" i="6"/>
  <c r="DH7" i="6"/>
  <c r="CX47" i="6"/>
  <c r="CW47" i="6"/>
  <c r="CV47" i="6"/>
  <c r="CX45" i="6"/>
  <c r="CW45" i="6"/>
  <c r="CV45" i="6"/>
  <c r="CX43" i="6"/>
  <c r="CW43" i="6"/>
  <c r="CV43" i="6"/>
  <c r="CX41" i="6"/>
  <c r="CW41" i="6"/>
  <c r="CV41" i="6"/>
  <c r="CX39" i="6"/>
  <c r="CW39" i="6"/>
  <c r="CV39" i="6"/>
  <c r="CX37" i="6"/>
  <c r="CW37" i="6"/>
  <c r="CV37" i="6"/>
  <c r="CX35" i="6"/>
  <c r="CW35" i="6"/>
  <c r="CV35" i="6"/>
  <c r="CX33" i="6"/>
  <c r="CW33" i="6"/>
  <c r="CV33" i="6"/>
  <c r="CX31" i="6"/>
  <c r="CW31" i="6"/>
  <c r="CV31" i="6"/>
  <c r="CX29" i="6"/>
  <c r="CW29" i="6"/>
  <c r="CV29" i="6"/>
  <c r="CX27" i="6"/>
  <c r="CW27" i="6"/>
  <c r="CV27" i="6"/>
  <c r="CX25" i="6"/>
  <c r="CW25" i="6"/>
  <c r="CV25" i="6"/>
  <c r="CX23" i="6"/>
  <c r="CW23" i="6"/>
  <c r="CV23" i="6"/>
  <c r="CV21" i="6"/>
  <c r="CX21" i="6"/>
  <c r="CW21" i="6"/>
  <c r="CX19" i="6"/>
  <c r="CW19" i="6"/>
  <c r="CV19" i="6"/>
  <c r="CX17" i="6"/>
  <c r="CW17" i="6"/>
  <c r="CV17" i="6"/>
  <c r="CX15" i="6"/>
  <c r="CW15" i="6"/>
  <c r="CV15" i="6"/>
  <c r="CX13" i="6"/>
  <c r="CW13" i="6"/>
  <c r="CV13" i="6"/>
  <c r="CX11" i="6"/>
  <c r="CW11" i="6"/>
  <c r="CV11" i="6"/>
  <c r="CX9" i="6"/>
  <c r="CW9" i="6"/>
  <c r="CV9" i="6"/>
  <c r="CX7" i="6"/>
  <c r="CW7" i="6"/>
  <c r="CV7" i="6"/>
  <c r="DA8" i="6"/>
  <c r="CK47" i="6"/>
  <c r="CJ47" i="6"/>
  <c r="CI47" i="6"/>
  <c r="CK45" i="6"/>
  <c r="CJ45" i="6"/>
  <c r="CI45" i="6"/>
  <c r="CK43" i="6"/>
  <c r="CJ43" i="6"/>
  <c r="CI43" i="6"/>
  <c r="CK41" i="6"/>
  <c r="CJ41" i="6"/>
  <c r="CI41" i="6"/>
  <c r="CK39" i="6"/>
  <c r="CJ39" i="6"/>
  <c r="CI39" i="6"/>
  <c r="CK37" i="6"/>
  <c r="CJ37" i="6"/>
  <c r="CI37" i="6"/>
  <c r="CK35" i="6"/>
  <c r="CJ35" i="6"/>
  <c r="CI35" i="6"/>
  <c r="CK33" i="6"/>
  <c r="CJ33" i="6"/>
  <c r="CI33" i="6"/>
  <c r="CK31" i="6"/>
  <c r="CJ31" i="6"/>
  <c r="CI31" i="6"/>
  <c r="CK29" i="6"/>
  <c r="CJ29" i="6"/>
  <c r="CI29" i="6"/>
  <c r="CK27" i="6"/>
  <c r="CJ27" i="6"/>
  <c r="CI27" i="6"/>
  <c r="CK25" i="6"/>
  <c r="CJ25" i="6"/>
  <c r="CI25" i="6"/>
  <c r="CK23" i="6"/>
  <c r="CJ23" i="6"/>
  <c r="CI23" i="6"/>
  <c r="CJ21" i="6"/>
  <c r="CK21" i="6"/>
  <c r="CI21" i="6"/>
  <c r="CK19" i="6"/>
  <c r="CJ19" i="6"/>
  <c r="CI19" i="6"/>
  <c r="CK17" i="6"/>
  <c r="CJ17" i="6"/>
  <c r="CI17" i="6"/>
  <c r="CK15" i="6"/>
  <c r="CJ15" i="6"/>
  <c r="CI15" i="6"/>
  <c r="CK13" i="6"/>
  <c r="CJ13" i="6"/>
  <c r="CI13" i="6"/>
  <c r="CK11" i="6"/>
  <c r="CJ11" i="6"/>
  <c r="CI11" i="6"/>
  <c r="CK9" i="6"/>
  <c r="CJ9" i="6"/>
  <c r="CI9" i="6"/>
  <c r="CK7" i="6"/>
  <c r="CJ7" i="6"/>
  <c r="CI7" i="6"/>
  <c r="BL47" i="6"/>
  <c r="BO47" i="6"/>
  <c r="BN47" i="6"/>
  <c r="BM47" i="6"/>
  <c r="BO45" i="6"/>
  <c r="BN45" i="6"/>
  <c r="BM45" i="6"/>
  <c r="BL45" i="6"/>
  <c r="BL43" i="6"/>
  <c r="BO43" i="6"/>
  <c r="BN43" i="6"/>
  <c r="BM43" i="6"/>
  <c r="BO41" i="6"/>
  <c r="BN41" i="6"/>
  <c r="BM41" i="6"/>
  <c r="BL41" i="6"/>
  <c r="BL39" i="6"/>
  <c r="BO39" i="6"/>
  <c r="BN39" i="6"/>
  <c r="BM39" i="6"/>
  <c r="BO37" i="6"/>
  <c r="BN37" i="6"/>
  <c r="BM37" i="6"/>
  <c r="BL37" i="6"/>
  <c r="BO35" i="6"/>
  <c r="BN35" i="6"/>
  <c r="BM35" i="6"/>
  <c r="BL35" i="6"/>
  <c r="BO33" i="6"/>
  <c r="BN33" i="6"/>
  <c r="BM33" i="6"/>
  <c r="BL33" i="6"/>
  <c r="BO31" i="6"/>
  <c r="BN31" i="6"/>
  <c r="BM31" i="6"/>
  <c r="BL31" i="6"/>
  <c r="BO29" i="6"/>
  <c r="BN29" i="6"/>
  <c r="BM29" i="6"/>
  <c r="BL29" i="6"/>
  <c r="BO27" i="6"/>
  <c r="BN27" i="6"/>
  <c r="BM27" i="6"/>
  <c r="BL27" i="6"/>
  <c r="BO25" i="6"/>
  <c r="BN25" i="6"/>
  <c r="BM25" i="6"/>
  <c r="BL25" i="6"/>
  <c r="BL23" i="6"/>
  <c r="BO23" i="6"/>
  <c r="BN23" i="6"/>
  <c r="BM23" i="6"/>
  <c r="BO21" i="6"/>
  <c r="BN21" i="6"/>
  <c r="BM21" i="6"/>
  <c r="BL21" i="6"/>
  <c r="BO19" i="6"/>
  <c r="BN19" i="6"/>
  <c r="BM19" i="6"/>
  <c r="BL19" i="6"/>
  <c r="BO17" i="6"/>
  <c r="BN17" i="6"/>
  <c r="BM17" i="6"/>
  <c r="BL17" i="6"/>
  <c r="BL15" i="6"/>
  <c r="BO15" i="6"/>
  <c r="BN15" i="6"/>
  <c r="BM15" i="6"/>
  <c r="BO13" i="6"/>
  <c r="BN13" i="6"/>
  <c r="BM13" i="6"/>
  <c r="BL13" i="6"/>
  <c r="BO11" i="6"/>
  <c r="BN11" i="6"/>
  <c r="BM11" i="6"/>
  <c r="BL11" i="6"/>
  <c r="BO9" i="6"/>
  <c r="BN9" i="6"/>
  <c r="BM9" i="6"/>
  <c r="BL9" i="6"/>
  <c r="BO7" i="6"/>
  <c r="BN7" i="6"/>
  <c r="BM7" i="6"/>
  <c r="BL7" i="6"/>
  <c r="AK47" i="6"/>
  <c r="AP47" i="6"/>
  <c r="AO47" i="6"/>
  <c r="AN47" i="6"/>
  <c r="AM47" i="6"/>
  <c r="AL47" i="6"/>
  <c r="AK45" i="6"/>
  <c r="AP45" i="6"/>
  <c r="AO45" i="6"/>
  <c r="AN45" i="6"/>
  <c r="AM45" i="6"/>
  <c r="AL45" i="6"/>
  <c r="AL43" i="6"/>
  <c r="AK43" i="6"/>
  <c r="AP43" i="6"/>
  <c r="AO43" i="6"/>
  <c r="AN43" i="6"/>
  <c r="AM43" i="6"/>
  <c r="AK41" i="6"/>
  <c r="AP41" i="6"/>
  <c r="AO41" i="6"/>
  <c r="AN41" i="6"/>
  <c r="AM41" i="6"/>
  <c r="AL41" i="6"/>
  <c r="AP39" i="6"/>
  <c r="AO39" i="6"/>
  <c r="AN39" i="6"/>
  <c r="AM39" i="6"/>
  <c r="AL39" i="6"/>
  <c r="AK39" i="6"/>
  <c r="AP37" i="6"/>
  <c r="AO37" i="6"/>
  <c r="AN37" i="6"/>
  <c r="AM37" i="6"/>
  <c r="AL37" i="6"/>
  <c r="AK37" i="6"/>
  <c r="AP35" i="6"/>
  <c r="AO35" i="6"/>
  <c r="AN35" i="6"/>
  <c r="AM35" i="6"/>
  <c r="AL35" i="6"/>
  <c r="AK35" i="6"/>
  <c r="AP33" i="6"/>
  <c r="AO33" i="6"/>
  <c r="AN33" i="6"/>
  <c r="AM33" i="6"/>
  <c r="AL33" i="6"/>
  <c r="AK33" i="6"/>
  <c r="AL31" i="6"/>
  <c r="AP31" i="6"/>
  <c r="AO31" i="6"/>
  <c r="AN31" i="6"/>
  <c r="AM31" i="6"/>
  <c r="AK31" i="6"/>
  <c r="AP29" i="6"/>
  <c r="AO29" i="6"/>
  <c r="AN29" i="6"/>
  <c r="AM29" i="6"/>
  <c r="AL29" i="6"/>
  <c r="AK29" i="6"/>
  <c r="AP27" i="6"/>
  <c r="AO27" i="6"/>
  <c r="AN27" i="6"/>
  <c r="AM27" i="6"/>
  <c r="AL27" i="6"/>
  <c r="AK27" i="6"/>
  <c r="AP25" i="6"/>
  <c r="AO25" i="6"/>
  <c r="AN25" i="6"/>
  <c r="AM25" i="6"/>
  <c r="AL25" i="6"/>
  <c r="AK25" i="6"/>
  <c r="AP23" i="6"/>
  <c r="AO23" i="6"/>
  <c r="AN23" i="6"/>
  <c r="AM23" i="6"/>
  <c r="AL23" i="6"/>
  <c r="AK23" i="6"/>
  <c r="AP21" i="6"/>
  <c r="AO21" i="6"/>
  <c r="AN21" i="6"/>
  <c r="AM21" i="6"/>
  <c r="AL21" i="6"/>
  <c r="AK21" i="6"/>
  <c r="AP19" i="6"/>
  <c r="AO19" i="6"/>
  <c r="AN19" i="6"/>
  <c r="AM19" i="6"/>
  <c r="AL19" i="6"/>
  <c r="AK19" i="6"/>
  <c r="AP17" i="6"/>
  <c r="AO17" i="6"/>
  <c r="AN17" i="6"/>
  <c r="AM17" i="6"/>
  <c r="AL17" i="6"/>
  <c r="AK17" i="6"/>
  <c r="AP15" i="6"/>
  <c r="AO15" i="6"/>
  <c r="AN15" i="6"/>
  <c r="AM15" i="6"/>
  <c r="AL15" i="6"/>
  <c r="AK15" i="6"/>
  <c r="AK13" i="6"/>
  <c r="AP13" i="6"/>
  <c r="AO13" i="6"/>
  <c r="AN13" i="6"/>
  <c r="AM13" i="6"/>
  <c r="AL13" i="6"/>
  <c r="AN11" i="6"/>
  <c r="AK11" i="6"/>
  <c r="AP11" i="6"/>
  <c r="AO11" i="6"/>
  <c r="AM11" i="6"/>
  <c r="AL11" i="6"/>
  <c r="AP9" i="6"/>
  <c r="AO9" i="6"/>
  <c r="AN9" i="6"/>
  <c r="AM9" i="6"/>
  <c r="AL9" i="6"/>
  <c r="AK9" i="6"/>
  <c r="AK7" i="6"/>
  <c r="AP7" i="6"/>
  <c r="AO7" i="6"/>
  <c r="AN7" i="6"/>
  <c r="AM7" i="6"/>
  <c r="AL7" i="6"/>
  <c r="R47" i="6"/>
  <c r="U47" i="6"/>
  <c r="T47" i="6"/>
  <c r="S47" i="6"/>
  <c r="U45" i="6"/>
  <c r="T45" i="6"/>
  <c r="S45" i="6"/>
  <c r="R45" i="6"/>
  <c r="U43" i="6"/>
  <c r="T43" i="6"/>
  <c r="S43" i="6"/>
  <c r="R43" i="6"/>
  <c r="U41" i="6"/>
  <c r="T41" i="6"/>
  <c r="S41" i="6"/>
  <c r="R41" i="6"/>
  <c r="R39" i="6"/>
  <c r="U39" i="6"/>
  <c r="T39" i="6"/>
  <c r="S39" i="6"/>
  <c r="U37" i="6"/>
  <c r="T37" i="6"/>
  <c r="S37" i="6"/>
  <c r="R37" i="6"/>
  <c r="R35" i="6"/>
  <c r="U35" i="6"/>
  <c r="T35" i="6"/>
  <c r="S35" i="6"/>
  <c r="U33" i="6"/>
  <c r="T33" i="6"/>
  <c r="S33" i="6"/>
  <c r="R33" i="6"/>
  <c r="R31" i="6"/>
  <c r="U31" i="6"/>
  <c r="T31" i="6"/>
  <c r="S31" i="6"/>
  <c r="R29" i="6"/>
  <c r="U29" i="6"/>
  <c r="T29" i="6"/>
  <c r="S29" i="6"/>
  <c r="U27" i="6"/>
  <c r="T27" i="6"/>
  <c r="S27" i="6"/>
  <c r="R27" i="6"/>
  <c r="R25" i="6"/>
  <c r="U25" i="6"/>
  <c r="T25" i="6"/>
  <c r="S25" i="6"/>
  <c r="R23" i="6"/>
  <c r="U23" i="6"/>
  <c r="T23" i="6"/>
  <c r="S23" i="6"/>
  <c r="R21" i="6"/>
  <c r="U21" i="6"/>
  <c r="T21" i="6"/>
  <c r="S21" i="6"/>
  <c r="R19" i="6"/>
  <c r="U19" i="6"/>
  <c r="T19" i="6"/>
  <c r="S19" i="6"/>
  <c r="U17" i="6"/>
  <c r="T17" i="6"/>
  <c r="S17" i="6"/>
  <c r="R17" i="6"/>
  <c r="R15" i="6"/>
  <c r="U15" i="6"/>
  <c r="T15" i="6"/>
  <c r="S15" i="6"/>
  <c r="R13" i="6"/>
  <c r="U13" i="6"/>
  <c r="T13" i="6"/>
  <c r="S13" i="6"/>
  <c r="R11" i="6"/>
  <c r="U11" i="6"/>
  <c r="T11" i="6"/>
  <c r="S11" i="6"/>
  <c r="R9" i="6"/>
  <c r="U9" i="6"/>
  <c r="T9" i="6"/>
  <c r="S9" i="6"/>
  <c r="R7" i="6"/>
  <c r="U7" i="6"/>
  <c r="T7" i="6"/>
  <c r="S7" i="6"/>
  <c r="X7" i="6"/>
  <c r="E47" i="6"/>
  <c r="D47" i="6"/>
  <c r="C47" i="6"/>
  <c r="E45" i="6"/>
  <c r="D45" i="6"/>
  <c r="C45" i="6"/>
  <c r="E43" i="6"/>
  <c r="D43" i="6"/>
  <c r="C43" i="6"/>
  <c r="E41" i="6"/>
  <c r="D41" i="6"/>
  <c r="C41" i="6"/>
  <c r="E39" i="6"/>
  <c r="D39" i="6"/>
  <c r="C39" i="6"/>
  <c r="E37" i="6"/>
  <c r="D37" i="6"/>
  <c r="C37" i="6"/>
  <c r="D35" i="6"/>
  <c r="E35" i="6"/>
  <c r="C35" i="6"/>
  <c r="D33" i="6"/>
  <c r="E33" i="6"/>
  <c r="C33" i="6"/>
  <c r="E31" i="6"/>
  <c r="D31" i="6"/>
  <c r="C31" i="6"/>
  <c r="E29" i="6"/>
  <c r="D29" i="6"/>
  <c r="C29" i="6"/>
  <c r="E27" i="6"/>
  <c r="D27" i="6"/>
  <c r="C27" i="6"/>
  <c r="E25" i="6"/>
  <c r="D25" i="6"/>
  <c r="C25" i="6"/>
  <c r="E23" i="6"/>
  <c r="D23" i="6"/>
  <c r="C23" i="6"/>
  <c r="E21" i="6"/>
  <c r="D21" i="6"/>
  <c r="C21" i="6"/>
  <c r="D19" i="6"/>
  <c r="E19" i="6"/>
  <c r="C19" i="6"/>
  <c r="E17" i="6"/>
  <c r="D17" i="6"/>
  <c r="C17" i="6"/>
  <c r="E15" i="6"/>
  <c r="D15" i="6"/>
  <c r="C15" i="6"/>
  <c r="E13" i="6"/>
  <c r="D13" i="6"/>
  <c r="C13" i="6"/>
  <c r="E11" i="6"/>
  <c r="D11" i="6"/>
  <c r="C11" i="6"/>
  <c r="E9" i="6"/>
  <c r="D9" i="6"/>
  <c r="C9" i="6"/>
  <c r="E7" i="6"/>
  <c r="D7" i="6"/>
  <c r="C7" i="6"/>
  <c r="BU47" i="6"/>
  <c r="CA47" i="6"/>
  <c r="BZ47" i="6"/>
  <c r="BY47" i="6"/>
  <c r="BX47" i="6"/>
  <c r="BW47" i="6"/>
  <c r="BV47" i="6"/>
  <c r="CA33" i="6"/>
  <c r="BZ33" i="6"/>
  <c r="BY33" i="6"/>
  <c r="BX33" i="6"/>
  <c r="BW33" i="6"/>
  <c r="BV33" i="6"/>
  <c r="BU33" i="6"/>
  <c r="BX19" i="6"/>
  <c r="CA19" i="6"/>
  <c r="BZ19" i="6"/>
  <c r="BY19" i="6"/>
  <c r="BW19" i="6"/>
  <c r="BV19" i="6"/>
  <c r="BU19" i="6"/>
  <c r="BT46" i="6"/>
  <c r="BS46" i="6"/>
  <c r="BT44" i="6"/>
  <c r="BS44" i="6"/>
  <c r="BT42" i="6"/>
  <c r="BS42" i="6"/>
  <c r="BT40" i="6"/>
  <c r="BS40" i="6"/>
  <c r="BT38" i="6"/>
  <c r="BS38" i="6"/>
  <c r="BT36" i="6"/>
  <c r="BS36" i="6"/>
  <c r="BT34" i="6"/>
  <c r="BS34" i="6"/>
  <c r="BT32" i="6"/>
  <c r="BS32" i="6"/>
  <c r="BT30" i="6"/>
  <c r="BS30" i="6"/>
  <c r="BT28" i="6"/>
  <c r="BS28" i="6"/>
  <c r="BT26" i="6"/>
  <c r="BS26" i="6"/>
  <c r="BT24" i="6"/>
  <c r="BS24" i="6"/>
  <c r="BT22" i="6"/>
  <c r="BS22" i="6"/>
  <c r="BT20" i="6"/>
  <c r="BS20" i="6"/>
  <c r="BT18" i="6"/>
  <c r="BS18" i="6"/>
  <c r="BT16" i="6"/>
  <c r="BS16" i="6"/>
  <c r="BT14" i="6"/>
  <c r="BS14" i="6"/>
  <c r="BT12" i="6"/>
  <c r="BS12" i="6"/>
  <c r="BT10" i="6"/>
  <c r="BS10" i="6"/>
  <c r="BT8" i="6"/>
  <c r="BS8" i="6"/>
  <c r="BT6" i="6"/>
  <c r="BS6" i="6"/>
  <c r="DS47" i="6"/>
  <c r="DO47" i="6"/>
  <c r="DR47" i="6"/>
  <c r="DQ47" i="6"/>
  <c r="DP47" i="6"/>
  <c r="DS33" i="6"/>
  <c r="DR33" i="6"/>
  <c r="DQ33" i="6"/>
  <c r="DP33" i="6"/>
  <c r="DO33" i="6"/>
  <c r="DS19" i="6"/>
  <c r="DO19" i="6"/>
  <c r="DR19" i="6"/>
  <c r="DP19" i="6"/>
  <c r="DQ19" i="6"/>
  <c r="DB21" i="6"/>
  <c r="DN46" i="6"/>
  <c r="DN44" i="6"/>
  <c r="DN42" i="6"/>
  <c r="DN40" i="6"/>
  <c r="DN38" i="6"/>
  <c r="DN36" i="6"/>
  <c r="DN34" i="6"/>
  <c r="DN32" i="6"/>
  <c r="DN30" i="6"/>
  <c r="DN28" i="6"/>
  <c r="DN26" i="6"/>
  <c r="DN24" i="6"/>
  <c r="DN22" i="6"/>
  <c r="DN20" i="6"/>
  <c r="DN18" i="6"/>
  <c r="DN16" i="6"/>
  <c r="DN14" i="6"/>
  <c r="DN12" i="6"/>
  <c r="DN10" i="6"/>
  <c r="DN8" i="6"/>
  <c r="DN6" i="6"/>
  <c r="DN5" i="6"/>
  <c r="DD21" i="6"/>
  <c r="DC21" i="6"/>
  <c r="DA48" i="6"/>
  <c r="DA46" i="6"/>
  <c r="DA44" i="6"/>
  <c r="DA42" i="6"/>
  <c r="DA40" i="6"/>
  <c r="DA38" i="6"/>
  <c r="DA36" i="6"/>
  <c r="DA34" i="6"/>
  <c r="DA32" i="6"/>
  <c r="DA30" i="6"/>
  <c r="DA28" i="6"/>
  <c r="DA26" i="6"/>
  <c r="DA24" i="6"/>
  <c r="DA22" i="6"/>
  <c r="DA20" i="6"/>
  <c r="DA18" i="6"/>
  <c r="DA16" i="6"/>
  <c r="DA14" i="6"/>
  <c r="DA12" i="6"/>
  <c r="DA10" i="6"/>
  <c r="DA7" i="6"/>
  <c r="DA6" i="6"/>
  <c r="DA5" i="6"/>
  <c r="CR48" i="6"/>
  <c r="CQ48" i="6"/>
  <c r="CP48" i="6"/>
  <c r="CO48" i="6"/>
  <c r="CR34" i="6"/>
  <c r="CQ34" i="6"/>
  <c r="CP34" i="6"/>
  <c r="CO34" i="6"/>
  <c r="CR20" i="6"/>
  <c r="CO20" i="6"/>
  <c r="CQ20" i="6"/>
  <c r="CP20" i="6"/>
  <c r="CN19" i="6"/>
  <c r="CN47" i="6"/>
  <c r="CN45" i="6"/>
  <c r="CN43" i="6"/>
  <c r="CN41" i="6"/>
  <c r="CN39" i="6"/>
  <c r="CN37" i="6"/>
  <c r="CN35" i="6"/>
  <c r="CN33" i="6"/>
  <c r="CN31" i="6"/>
  <c r="CN29" i="6"/>
  <c r="CN27" i="6"/>
  <c r="CN25" i="6"/>
  <c r="CN23" i="6"/>
  <c r="CN21" i="6"/>
  <c r="CN17" i="6"/>
  <c r="CN15" i="6"/>
  <c r="CN13" i="6"/>
  <c r="CN11" i="6"/>
  <c r="CN9" i="6"/>
  <c r="CN7" i="6"/>
  <c r="CN6" i="6"/>
  <c r="CN5" i="6"/>
  <c r="I19" i="6"/>
  <c r="BC47" i="6"/>
  <c r="BB47" i="6"/>
  <c r="BE47" i="6"/>
  <c r="AW47" i="6"/>
  <c r="BD47" i="6"/>
  <c r="BA47" i="6"/>
  <c r="AZ47" i="6"/>
  <c r="AY47" i="6"/>
  <c r="AX47" i="6"/>
  <c r="BE33" i="6"/>
  <c r="BD33" i="6"/>
  <c r="BC33" i="6"/>
  <c r="BB33" i="6"/>
  <c r="BA33" i="6"/>
  <c r="AZ33" i="6"/>
  <c r="AY33" i="6"/>
  <c r="AX33" i="6"/>
  <c r="AW33" i="6"/>
  <c r="AW19" i="6"/>
  <c r="AX19" i="6"/>
  <c r="BA19" i="6"/>
  <c r="AZ19" i="6"/>
  <c r="AY19" i="6"/>
  <c r="BB19" i="6"/>
  <c r="BE19" i="6"/>
  <c r="BD19" i="6"/>
  <c r="BC19" i="6"/>
  <c r="AV46" i="6"/>
  <c r="AU46" i="6"/>
  <c r="AV44" i="6"/>
  <c r="AU44" i="6"/>
  <c r="AV42" i="6"/>
  <c r="AU42" i="6"/>
  <c r="AV40" i="6"/>
  <c r="AU40" i="6"/>
  <c r="AV38" i="6"/>
  <c r="AU38" i="6"/>
  <c r="AV36" i="6"/>
  <c r="AU36" i="6"/>
  <c r="AV34" i="6"/>
  <c r="AU34" i="6"/>
  <c r="AV32" i="6"/>
  <c r="AU32" i="6"/>
  <c r="AV30" i="6"/>
  <c r="AU30" i="6"/>
  <c r="AV28" i="6"/>
  <c r="AU28" i="6"/>
  <c r="AV26" i="6"/>
  <c r="AU26" i="6"/>
  <c r="AV24" i="6"/>
  <c r="AU24" i="6"/>
  <c r="AV22" i="6"/>
  <c r="AU22" i="6"/>
  <c r="AV20" i="6"/>
  <c r="AU20" i="6"/>
  <c r="AV18" i="6"/>
  <c r="AU18" i="6"/>
  <c r="AV16" i="6"/>
  <c r="AU16" i="6"/>
  <c r="AV14" i="6"/>
  <c r="AU14" i="6"/>
  <c r="AV12" i="6"/>
  <c r="AU12" i="6"/>
  <c r="AV10" i="6"/>
  <c r="AU10" i="6"/>
  <c r="AV8" i="6"/>
  <c r="AU8" i="6"/>
  <c r="AV6" i="6"/>
  <c r="AU6" i="6"/>
  <c r="AC48" i="6"/>
  <c r="AB48" i="6"/>
  <c r="AA48" i="6"/>
  <c r="Z48" i="6"/>
  <c r="Y48" i="6"/>
  <c r="AC34" i="6"/>
  <c r="AB34" i="6"/>
  <c r="AA34" i="6"/>
  <c r="Z34" i="6"/>
  <c r="Y34" i="6"/>
  <c r="AC20" i="6"/>
  <c r="Y20" i="6"/>
  <c r="Z20" i="6"/>
  <c r="AB20" i="6"/>
  <c r="AA20" i="6"/>
  <c r="X47" i="6"/>
  <c r="X45" i="6"/>
  <c r="X43" i="6"/>
  <c r="X41" i="6"/>
  <c r="X39" i="6"/>
  <c r="X37" i="6"/>
  <c r="X35" i="6"/>
  <c r="X33" i="6"/>
  <c r="X31" i="6"/>
  <c r="X29" i="6"/>
  <c r="X27" i="6"/>
  <c r="X25" i="6"/>
  <c r="X23" i="6"/>
  <c r="X21" i="6"/>
  <c r="X19" i="6"/>
  <c r="X17" i="6"/>
  <c r="X15" i="6"/>
  <c r="X13" i="6"/>
  <c r="X11" i="6"/>
  <c r="X9" i="6"/>
  <c r="X6" i="6"/>
  <c r="X5" i="6"/>
  <c r="L47" i="6"/>
  <c r="K47" i="6"/>
  <c r="J47" i="6"/>
  <c r="I47" i="6"/>
  <c r="L33" i="6"/>
  <c r="K33" i="6"/>
  <c r="J33" i="6"/>
  <c r="I33" i="6"/>
  <c r="L19" i="6"/>
  <c r="K19" i="6"/>
  <c r="J19" i="6"/>
  <c r="AP19" i="5"/>
  <c r="H8" i="6"/>
  <c r="H6" i="6"/>
  <c r="H5" i="6"/>
  <c r="H46" i="6"/>
  <c r="H44" i="6"/>
  <c r="H42" i="6"/>
  <c r="H40" i="6"/>
  <c r="H38" i="6"/>
  <c r="H36" i="6"/>
  <c r="H34" i="6"/>
  <c r="H32" i="6"/>
  <c r="H30" i="6"/>
  <c r="H28" i="6"/>
  <c r="H26" i="6"/>
  <c r="H24" i="6"/>
  <c r="H22" i="6"/>
  <c r="H20" i="6"/>
  <c r="H18" i="6"/>
  <c r="H16" i="6"/>
  <c r="H14" i="6"/>
  <c r="H12" i="6"/>
  <c r="H10" i="6"/>
  <c r="AJ47" i="5"/>
  <c r="AL47" i="5"/>
  <c r="AK47" i="5"/>
  <c r="AL45" i="5"/>
  <c r="AK45" i="5"/>
  <c r="AJ45" i="5"/>
  <c r="AL43" i="5"/>
  <c r="AK43" i="5"/>
  <c r="AJ43" i="5"/>
  <c r="AJ41" i="5"/>
  <c r="AL41" i="5"/>
  <c r="AK41" i="5"/>
  <c r="AL39" i="5"/>
  <c r="AK39" i="5"/>
  <c r="AJ39" i="5"/>
  <c r="AL37" i="5"/>
  <c r="AK37" i="5"/>
  <c r="AJ37" i="5"/>
  <c r="AJ35" i="5"/>
  <c r="AL35" i="5"/>
  <c r="AK35" i="5"/>
  <c r="AJ33" i="5"/>
  <c r="AL33" i="5"/>
  <c r="AK33" i="5"/>
  <c r="AJ31" i="5"/>
  <c r="AL31" i="5"/>
  <c r="AK31" i="5"/>
  <c r="AL29" i="5"/>
  <c r="AK29" i="5"/>
  <c r="AJ29" i="5"/>
  <c r="AL27" i="5"/>
  <c r="AK27" i="5"/>
  <c r="AJ27" i="5"/>
  <c r="AL25" i="5"/>
  <c r="AK25" i="5"/>
  <c r="AJ25" i="5"/>
  <c r="AJ23" i="5"/>
  <c r="AL23" i="5"/>
  <c r="AK23" i="5"/>
  <c r="AL21" i="5"/>
  <c r="AK21" i="5"/>
  <c r="AJ21" i="5"/>
  <c r="AL19" i="5"/>
  <c r="AK19" i="5"/>
  <c r="AJ19" i="5"/>
  <c r="AL17" i="5"/>
  <c r="AK17" i="5"/>
  <c r="AJ17" i="5"/>
  <c r="AJ15" i="5"/>
  <c r="AL15" i="5"/>
  <c r="AK15" i="5"/>
  <c r="AL13" i="5"/>
  <c r="AK13" i="5"/>
  <c r="AJ13" i="5"/>
  <c r="AL11" i="5"/>
  <c r="AK11" i="5"/>
  <c r="AJ11" i="5"/>
  <c r="AL9" i="5"/>
  <c r="AK9" i="5"/>
  <c r="AJ9" i="5"/>
  <c r="AL7" i="5"/>
  <c r="AK7" i="5"/>
  <c r="AJ7" i="5"/>
  <c r="AS47" i="5"/>
  <c r="AR47" i="5"/>
  <c r="AQ47" i="5"/>
  <c r="AP47" i="5"/>
  <c r="AS33" i="5"/>
  <c r="AR33" i="5"/>
  <c r="AQ33" i="5"/>
  <c r="AP33" i="5"/>
  <c r="AS19" i="5"/>
  <c r="AO47" i="5"/>
  <c r="AO46" i="5"/>
  <c r="AO45" i="5"/>
  <c r="AO44" i="5"/>
  <c r="AO43" i="5"/>
  <c r="AO42" i="5"/>
  <c r="AO41" i="5"/>
  <c r="AO40" i="5"/>
  <c r="AO39" i="5"/>
  <c r="AO38" i="5"/>
  <c r="AO37" i="5"/>
  <c r="AO36" i="5"/>
  <c r="AO34" i="5"/>
  <c r="AO33" i="5"/>
  <c r="AO32" i="5"/>
  <c r="AO30" i="5"/>
  <c r="AO29" i="5"/>
  <c r="AO28" i="5"/>
  <c r="AO26" i="5"/>
  <c r="AO25" i="5"/>
  <c r="AO24" i="5"/>
  <c r="AO22" i="5"/>
  <c r="AO21" i="5"/>
  <c r="AO20" i="5"/>
  <c r="AO18" i="5"/>
  <c r="AO17" i="5"/>
  <c r="AO16" i="5"/>
  <c r="AO14" i="5"/>
  <c r="AO13" i="5"/>
  <c r="AO12" i="5"/>
  <c r="AO10" i="5"/>
  <c r="AO9" i="5"/>
  <c r="AO8" i="5"/>
  <c r="AO6" i="5"/>
  <c r="W47" i="5"/>
  <c r="V47" i="5"/>
  <c r="U47" i="5"/>
  <c r="T47" i="5"/>
  <c r="W45" i="5"/>
  <c r="V45" i="5"/>
  <c r="U45" i="5"/>
  <c r="T45" i="5"/>
  <c r="W43" i="5"/>
  <c r="V43" i="5"/>
  <c r="U43" i="5"/>
  <c r="T43" i="5"/>
  <c r="W41" i="5"/>
  <c r="V41" i="5"/>
  <c r="U41" i="5"/>
  <c r="T41" i="5"/>
  <c r="U39" i="5"/>
  <c r="W39" i="5"/>
  <c r="V39" i="5"/>
  <c r="T39" i="5"/>
  <c r="W37" i="5"/>
  <c r="V37" i="5"/>
  <c r="U37" i="5"/>
  <c r="T37" i="5"/>
  <c r="U35" i="5"/>
  <c r="W35" i="5"/>
  <c r="V35" i="5"/>
  <c r="T35" i="5"/>
  <c r="W33" i="5"/>
  <c r="V33" i="5"/>
  <c r="U33" i="5"/>
  <c r="T33" i="5"/>
  <c r="W31" i="5"/>
  <c r="V31" i="5"/>
  <c r="U31" i="5"/>
  <c r="T31" i="5"/>
  <c r="U29" i="5"/>
  <c r="W29" i="5"/>
  <c r="V29" i="5"/>
  <c r="T29" i="5"/>
  <c r="W27" i="5"/>
  <c r="V27" i="5"/>
  <c r="U27" i="5"/>
  <c r="T27" i="5"/>
  <c r="W25" i="5"/>
  <c r="V25" i="5"/>
  <c r="U25" i="5"/>
  <c r="T25" i="5"/>
  <c r="W23" i="5"/>
  <c r="V23" i="5"/>
  <c r="U23" i="5"/>
  <c r="T23" i="5"/>
  <c r="U21" i="5"/>
  <c r="W21" i="5"/>
  <c r="V21" i="5"/>
  <c r="T21" i="5"/>
  <c r="W19" i="5"/>
  <c r="V19" i="5"/>
  <c r="U19" i="5"/>
  <c r="T19" i="5"/>
  <c r="W17" i="5"/>
  <c r="V17" i="5"/>
  <c r="U17" i="5"/>
  <c r="T17" i="5"/>
  <c r="W15" i="5"/>
  <c r="V15" i="5"/>
  <c r="U15" i="5"/>
  <c r="T15" i="5"/>
  <c r="W13" i="5"/>
  <c r="V13" i="5"/>
  <c r="U13" i="5"/>
  <c r="T13" i="5"/>
  <c r="T11" i="5"/>
  <c r="W11" i="5"/>
  <c r="V11" i="5"/>
  <c r="U11" i="5"/>
  <c r="W9" i="5"/>
  <c r="V9" i="5"/>
  <c r="U9" i="5"/>
  <c r="T9" i="5"/>
  <c r="T7" i="5"/>
  <c r="W7" i="5"/>
  <c r="V7" i="5"/>
  <c r="U7" i="5"/>
  <c r="Z8" i="5"/>
  <c r="Z7" i="5"/>
  <c r="Z6" i="5"/>
  <c r="C47" i="5"/>
  <c r="F47" i="5"/>
  <c r="E47" i="5"/>
  <c r="D47" i="5"/>
  <c r="F45" i="5"/>
  <c r="E45" i="5"/>
  <c r="D45" i="5"/>
  <c r="C45" i="5"/>
  <c r="C43" i="5"/>
  <c r="F43" i="5"/>
  <c r="E43" i="5"/>
  <c r="D43" i="5"/>
  <c r="F41" i="5"/>
  <c r="E41" i="5"/>
  <c r="D41" i="5"/>
  <c r="C41" i="5"/>
  <c r="D39" i="5"/>
  <c r="C39" i="5"/>
  <c r="F39" i="5"/>
  <c r="E39" i="5"/>
  <c r="D37" i="5"/>
  <c r="F37" i="5"/>
  <c r="E37" i="5"/>
  <c r="C37" i="5"/>
  <c r="F35" i="5"/>
  <c r="E35" i="5"/>
  <c r="D35" i="5"/>
  <c r="C35" i="5"/>
  <c r="F33" i="5"/>
  <c r="E33" i="5"/>
  <c r="D33" i="5"/>
  <c r="C33" i="5"/>
  <c r="F31" i="5"/>
  <c r="E31" i="5"/>
  <c r="D31" i="5"/>
  <c r="C31" i="5"/>
  <c r="C29" i="5"/>
  <c r="F29" i="5"/>
  <c r="E29" i="5"/>
  <c r="D29" i="5"/>
  <c r="C27" i="5"/>
  <c r="F27" i="5"/>
  <c r="E27" i="5"/>
  <c r="D27" i="5"/>
  <c r="D25" i="5"/>
  <c r="F25" i="5"/>
  <c r="E25" i="5"/>
  <c r="C25" i="5"/>
  <c r="F23" i="5"/>
  <c r="E23" i="5"/>
  <c r="D23" i="5"/>
  <c r="C23" i="5"/>
  <c r="D21" i="5"/>
  <c r="F21" i="5"/>
  <c r="E21" i="5"/>
  <c r="C21" i="5"/>
  <c r="C19" i="5"/>
  <c r="F19" i="5"/>
  <c r="E19" i="5"/>
  <c r="D19" i="5"/>
  <c r="C17" i="5"/>
  <c r="F17" i="5"/>
  <c r="E17" i="5"/>
  <c r="D17" i="5"/>
  <c r="F15" i="5"/>
  <c r="E15" i="5"/>
  <c r="D15" i="5"/>
  <c r="C15" i="5"/>
  <c r="F13" i="5"/>
  <c r="E13" i="5"/>
  <c r="D13" i="5"/>
  <c r="C13" i="5"/>
  <c r="F11" i="5"/>
  <c r="E11" i="5"/>
  <c r="D11" i="5"/>
  <c r="C11" i="5"/>
  <c r="F9" i="5"/>
  <c r="E9" i="5"/>
  <c r="D9" i="5"/>
  <c r="C9" i="5"/>
  <c r="C7" i="5"/>
  <c r="F7" i="5"/>
  <c r="E7" i="5"/>
  <c r="D7" i="5"/>
  <c r="AR19" i="5"/>
  <c r="AQ19" i="5"/>
  <c r="AA19" i="5"/>
  <c r="AO5" i="5"/>
  <c r="AE47" i="5"/>
  <c r="AD47" i="5"/>
  <c r="AC47" i="5"/>
  <c r="AB47" i="5"/>
  <c r="AA47" i="5"/>
  <c r="Z46" i="5"/>
  <c r="Z44" i="5"/>
  <c r="Z42" i="5"/>
  <c r="Z40" i="5"/>
  <c r="Z38" i="5"/>
  <c r="Z36" i="5"/>
  <c r="Z34" i="5"/>
  <c r="AE33" i="5"/>
  <c r="AD33" i="5"/>
  <c r="AC33" i="5"/>
  <c r="AB33" i="5"/>
  <c r="AA33" i="5"/>
  <c r="Z32" i="5"/>
  <c r="Z30" i="5"/>
  <c r="Z28" i="5"/>
  <c r="Z26" i="5"/>
  <c r="Z24" i="5"/>
  <c r="Z22" i="5"/>
  <c r="Z20" i="5"/>
  <c r="AE19" i="5"/>
  <c r="AD19" i="5"/>
  <c r="AC19" i="5"/>
  <c r="AB19" i="5"/>
  <c r="Z18" i="5"/>
  <c r="Z16" i="5"/>
  <c r="Z14" i="5"/>
  <c r="Z12" i="5"/>
  <c r="Z10" i="5"/>
  <c r="Z5" i="5"/>
  <c r="J47" i="5"/>
  <c r="N47" i="5"/>
  <c r="M47" i="5"/>
  <c r="L47" i="5"/>
  <c r="K47" i="5"/>
  <c r="N33" i="5"/>
  <c r="M33" i="5"/>
  <c r="L33" i="5"/>
  <c r="K33" i="5"/>
  <c r="J33" i="5"/>
  <c r="N19" i="5"/>
  <c r="M19" i="5"/>
  <c r="J19" i="5"/>
  <c r="K19" i="5"/>
  <c r="L19" i="5"/>
  <c r="I46" i="5"/>
  <c r="I44" i="5"/>
  <c r="I42" i="5"/>
  <c r="I40" i="5"/>
  <c r="I38" i="5"/>
  <c r="I36" i="5"/>
  <c r="I34" i="5"/>
  <c r="I32" i="5"/>
  <c r="I30" i="5"/>
  <c r="I28" i="5"/>
  <c r="I26" i="5"/>
  <c r="I24" i="5"/>
  <c r="I22" i="5"/>
  <c r="I20" i="5"/>
  <c r="I18" i="5"/>
  <c r="I16" i="5"/>
  <c r="I14" i="5"/>
  <c r="I12" i="5"/>
  <c r="I10" i="5"/>
  <c r="I8" i="5"/>
  <c r="I5" i="5"/>
  <c r="D46" i="4"/>
  <c r="H46" i="4"/>
  <c r="G46" i="4"/>
  <c r="F46" i="4"/>
  <c r="E46" i="4"/>
  <c r="C46" i="4"/>
  <c r="D44" i="4"/>
  <c r="H44" i="4"/>
  <c r="G44" i="4"/>
  <c r="F44" i="4"/>
  <c r="E44" i="4"/>
  <c r="C44" i="4"/>
  <c r="H42" i="4"/>
  <c r="G42" i="4"/>
  <c r="F42" i="4"/>
  <c r="E42" i="4"/>
  <c r="D42" i="4"/>
  <c r="C42" i="4"/>
  <c r="D40" i="4"/>
  <c r="H40" i="4"/>
  <c r="G40" i="4"/>
  <c r="F40" i="4"/>
  <c r="E40" i="4"/>
  <c r="C40" i="4"/>
  <c r="H38" i="4"/>
  <c r="G38" i="4"/>
  <c r="F38" i="4"/>
  <c r="E38" i="4"/>
  <c r="D38" i="4"/>
  <c r="C38" i="4"/>
  <c r="C36" i="4"/>
  <c r="H36" i="4"/>
  <c r="G36" i="4"/>
  <c r="F36" i="4"/>
  <c r="E36" i="4"/>
  <c r="D36" i="4"/>
  <c r="H34" i="4"/>
  <c r="G34" i="4"/>
  <c r="F34" i="4"/>
  <c r="E34" i="4"/>
  <c r="D34" i="4"/>
  <c r="C34" i="4"/>
  <c r="D32" i="4"/>
  <c r="H32" i="4"/>
  <c r="G32" i="4"/>
  <c r="F32" i="4"/>
  <c r="E32" i="4"/>
  <c r="C32" i="4"/>
  <c r="H30" i="4"/>
  <c r="G30" i="4"/>
  <c r="F30" i="4"/>
  <c r="E30" i="4"/>
  <c r="D30" i="4"/>
  <c r="C30" i="4"/>
  <c r="H28" i="4"/>
  <c r="G28" i="4"/>
  <c r="F28" i="4"/>
  <c r="E28" i="4"/>
  <c r="D28" i="4"/>
  <c r="C28" i="4"/>
  <c r="H26" i="4"/>
  <c r="G26" i="4"/>
  <c r="F26" i="4"/>
  <c r="E26" i="4"/>
  <c r="D26" i="4"/>
  <c r="C26" i="4"/>
  <c r="H24" i="4"/>
  <c r="G24" i="4"/>
  <c r="F24" i="4"/>
  <c r="E24" i="4"/>
  <c r="D24" i="4"/>
  <c r="C24" i="4"/>
  <c r="D22" i="4"/>
  <c r="H22" i="4"/>
  <c r="G22" i="4"/>
  <c r="F22" i="4"/>
  <c r="E22" i="4"/>
  <c r="C22" i="4"/>
  <c r="H20" i="4"/>
  <c r="G20" i="4"/>
  <c r="F20" i="4"/>
  <c r="E20" i="4"/>
  <c r="D20" i="4"/>
  <c r="C20" i="4"/>
  <c r="D18" i="4"/>
  <c r="H18" i="4"/>
  <c r="G18" i="4"/>
  <c r="F18" i="4"/>
  <c r="E18" i="4"/>
  <c r="C18" i="4"/>
  <c r="H16" i="4"/>
  <c r="G16" i="4"/>
  <c r="F16" i="4"/>
  <c r="E16" i="4"/>
  <c r="D16" i="4"/>
  <c r="C16" i="4"/>
  <c r="H14" i="4"/>
  <c r="G14" i="4"/>
  <c r="F14" i="4"/>
  <c r="E14" i="4"/>
  <c r="D14" i="4"/>
  <c r="C14" i="4"/>
  <c r="H12" i="4"/>
  <c r="G12" i="4"/>
  <c r="F12" i="4"/>
  <c r="E12" i="4"/>
  <c r="D12" i="4"/>
  <c r="C12" i="4"/>
  <c r="D10" i="4"/>
  <c r="C10" i="4"/>
  <c r="H10" i="4"/>
  <c r="G10" i="4"/>
  <c r="F10" i="4"/>
  <c r="E10" i="4"/>
  <c r="H8" i="4"/>
  <c r="G8" i="4"/>
  <c r="F8" i="4"/>
  <c r="E8" i="4"/>
  <c r="D8" i="4"/>
  <c r="C8" i="4"/>
  <c r="D6" i="4"/>
  <c r="C6" i="4"/>
  <c r="H6" i="4"/>
  <c r="G6" i="4"/>
  <c r="F6" i="4"/>
  <c r="E6" i="4"/>
  <c r="K5" i="4"/>
  <c r="L46" i="4"/>
  <c r="R46" i="4"/>
  <c r="Q46" i="4"/>
  <c r="P46" i="4"/>
  <c r="O46" i="4"/>
  <c r="N46" i="4"/>
  <c r="M46" i="4"/>
  <c r="R32" i="4"/>
  <c r="Q32" i="4"/>
  <c r="P32" i="4"/>
  <c r="O32" i="4"/>
  <c r="N32" i="4"/>
  <c r="M32" i="4"/>
  <c r="L32" i="4"/>
  <c r="R18" i="4"/>
  <c r="Q18" i="4"/>
  <c r="P18" i="4"/>
  <c r="O18" i="4"/>
  <c r="N18" i="4"/>
  <c r="M18" i="4"/>
  <c r="L18"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7" i="4"/>
  <c r="K15" i="4"/>
  <c r="K14" i="4"/>
  <c r="K13" i="4"/>
  <c r="K11" i="4"/>
  <c r="K10" i="4"/>
  <c r="K9" i="4"/>
  <c r="K7" i="4"/>
  <c r="AX46" i="3"/>
  <c r="BA46" i="3"/>
  <c r="AZ46" i="3"/>
  <c r="AY46" i="3"/>
  <c r="BA44" i="3"/>
  <c r="AZ44" i="3"/>
  <c r="AY44" i="3"/>
  <c r="AX44" i="3"/>
  <c r="AX42" i="3"/>
  <c r="BA42" i="3"/>
  <c r="AZ42" i="3"/>
  <c r="AY42" i="3"/>
  <c r="BA40" i="3"/>
  <c r="AZ40" i="3"/>
  <c r="AY40" i="3"/>
  <c r="AX40" i="3"/>
  <c r="BA38" i="3"/>
  <c r="AZ38" i="3"/>
  <c r="AY38" i="3"/>
  <c r="AX38" i="3"/>
  <c r="AX36" i="3"/>
  <c r="BA36" i="3"/>
  <c r="AZ36" i="3"/>
  <c r="BA30" i="3"/>
  <c r="AZ30" i="3"/>
  <c r="AY30" i="3"/>
  <c r="AX30" i="3"/>
  <c r="AY36" i="3"/>
  <c r="BA34" i="3"/>
  <c r="AZ34" i="3"/>
  <c r="AY34" i="3"/>
  <c r="AX34" i="3"/>
  <c r="BA32" i="3"/>
  <c r="AZ32" i="3"/>
  <c r="AY32" i="3"/>
  <c r="AX32" i="3"/>
  <c r="AX28" i="3"/>
  <c r="BA28" i="3"/>
  <c r="AZ28" i="3"/>
  <c r="AY28" i="3"/>
  <c r="AY26" i="3"/>
  <c r="AX26" i="3"/>
  <c r="BA26" i="3"/>
  <c r="AZ26" i="3"/>
  <c r="AX24" i="3"/>
  <c r="BA24" i="3"/>
  <c r="AZ24" i="3"/>
  <c r="AY24" i="3"/>
  <c r="BA22" i="3"/>
  <c r="AZ22" i="3"/>
  <c r="AY22" i="3"/>
  <c r="AX22" i="3"/>
  <c r="BA20" i="3"/>
  <c r="AZ20" i="3"/>
  <c r="AY20" i="3"/>
  <c r="AX20" i="3"/>
  <c r="BA18" i="3"/>
  <c r="AZ18" i="3"/>
  <c r="AY18" i="3"/>
  <c r="AX18" i="3"/>
  <c r="BA16" i="3"/>
  <c r="AZ16" i="3"/>
  <c r="AY16" i="3"/>
  <c r="AX16" i="3"/>
  <c r="BA14" i="3"/>
  <c r="AZ14" i="3"/>
  <c r="AY14" i="3"/>
  <c r="AX14" i="3"/>
  <c r="BA12" i="3"/>
  <c r="AZ12" i="3"/>
  <c r="AY12" i="3"/>
  <c r="AX12" i="3"/>
  <c r="BA10" i="3"/>
  <c r="AZ10" i="3"/>
  <c r="AY10" i="3"/>
  <c r="AX10" i="3"/>
  <c r="BA8" i="3"/>
  <c r="AZ8" i="3"/>
  <c r="AY8" i="3"/>
  <c r="AX8" i="3"/>
  <c r="BA6" i="3"/>
  <c r="AZ6" i="3"/>
  <c r="AY6" i="3"/>
  <c r="AX6" i="3"/>
  <c r="AI46" i="3"/>
  <c r="AL46" i="3"/>
  <c r="AK46" i="3"/>
  <c r="AJ46" i="3"/>
  <c r="AL44" i="3"/>
  <c r="AK44" i="3"/>
  <c r="AJ44" i="3"/>
  <c r="AI44" i="3"/>
  <c r="AL42" i="3"/>
  <c r="AK42" i="3"/>
  <c r="AJ42" i="3"/>
  <c r="AI42" i="3"/>
  <c r="AL40" i="3"/>
  <c r="AK40" i="3"/>
  <c r="AJ40" i="3"/>
  <c r="AI40" i="3"/>
  <c r="AI38" i="3"/>
  <c r="AL38" i="3"/>
  <c r="AK38" i="3"/>
  <c r="AJ38" i="3"/>
  <c r="AL36" i="3"/>
  <c r="AK36" i="3"/>
  <c r="AJ36" i="3"/>
  <c r="AI36" i="3"/>
  <c r="AI34" i="3"/>
  <c r="AL34" i="3"/>
  <c r="AK34" i="3"/>
  <c r="AJ34" i="3"/>
  <c r="AI32" i="3"/>
  <c r="AL32" i="3"/>
  <c r="AK32" i="3"/>
  <c r="AJ32" i="3"/>
  <c r="AL30" i="3"/>
  <c r="AK30" i="3"/>
  <c r="AJ30" i="3"/>
  <c r="AI30" i="3"/>
  <c r="AI28" i="3"/>
  <c r="AL28" i="3"/>
  <c r="AK28" i="3"/>
  <c r="AJ28" i="3"/>
  <c r="AI26" i="3"/>
  <c r="AL26" i="3"/>
  <c r="AK26" i="3"/>
  <c r="AJ26" i="3"/>
  <c r="AL24" i="3"/>
  <c r="AK24" i="3"/>
  <c r="AJ24" i="3"/>
  <c r="AI24" i="3"/>
  <c r="AL22" i="3"/>
  <c r="AK22" i="3"/>
  <c r="AJ22" i="3"/>
  <c r="AI22" i="3"/>
  <c r="AI20" i="3"/>
  <c r="AL20" i="3"/>
  <c r="AK20" i="3"/>
  <c r="AJ20" i="3"/>
  <c r="AL18" i="3"/>
  <c r="AK18" i="3"/>
  <c r="AJ18" i="3"/>
  <c r="AI18" i="3"/>
  <c r="AL16" i="3"/>
  <c r="AK16" i="3"/>
  <c r="AJ16" i="3"/>
  <c r="AI16" i="3"/>
  <c r="AL14" i="3"/>
  <c r="AK14" i="3"/>
  <c r="AJ14" i="3"/>
  <c r="AI14" i="3"/>
  <c r="AL12" i="3"/>
  <c r="AK12" i="3"/>
  <c r="AJ12" i="3"/>
  <c r="AI12" i="3"/>
  <c r="AI10" i="3"/>
  <c r="AL10" i="3"/>
  <c r="AK10" i="3"/>
  <c r="AJ10" i="3"/>
  <c r="AL8" i="3"/>
  <c r="AK8" i="3"/>
  <c r="AJ8" i="3"/>
  <c r="AI8" i="3"/>
  <c r="AI6" i="3"/>
  <c r="AL6" i="3"/>
  <c r="AK6" i="3"/>
  <c r="AJ6" i="3"/>
  <c r="S46" i="3"/>
  <c r="V46" i="3"/>
  <c r="U46" i="3"/>
  <c r="T46" i="3"/>
  <c r="V44" i="3"/>
  <c r="U44" i="3"/>
  <c r="T44" i="3"/>
  <c r="S44" i="3"/>
  <c r="S42" i="3"/>
  <c r="V42" i="3"/>
  <c r="U42" i="3"/>
  <c r="T42" i="3"/>
  <c r="S40" i="3"/>
  <c r="V40" i="3"/>
  <c r="U40" i="3"/>
  <c r="T40" i="3"/>
  <c r="V38" i="3"/>
  <c r="U38" i="3"/>
  <c r="T38" i="3"/>
  <c r="S38" i="3"/>
  <c r="S36" i="3"/>
  <c r="V36" i="3"/>
  <c r="U36" i="3"/>
  <c r="T36" i="3"/>
  <c r="S34" i="3"/>
  <c r="V34" i="3"/>
  <c r="U34" i="3"/>
  <c r="T34" i="3"/>
  <c r="V32" i="3"/>
  <c r="U32" i="3"/>
  <c r="T32" i="3"/>
  <c r="S32" i="3"/>
  <c r="S30" i="3"/>
  <c r="V30" i="3"/>
  <c r="U30" i="3"/>
  <c r="T30" i="3"/>
  <c r="V28" i="3"/>
  <c r="U28" i="3"/>
  <c r="T28" i="3"/>
  <c r="S28" i="3"/>
  <c r="V26" i="3"/>
  <c r="U26" i="3"/>
  <c r="T26" i="3"/>
  <c r="S26" i="3"/>
  <c r="V24" i="3"/>
  <c r="U24" i="3"/>
  <c r="T24" i="3"/>
  <c r="S24" i="3"/>
  <c r="V22" i="3"/>
  <c r="U22" i="3"/>
  <c r="T22" i="3"/>
  <c r="S22" i="3"/>
  <c r="V20" i="3"/>
  <c r="U20" i="3"/>
  <c r="T20" i="3"/>
  <c r="S20" i="3"/>
  <c r="V18" i="3"/>
  <c r="U18" i="3"/>
  <c r="T18" i="3"/>
  <c r="S18" i="3"/>
  <c r="V16" i="3"/>
  <c r="U16" i="3"/>
  <c r="T16" i="3"/>
  <c r="S16" i="3"/>
  <c r="S14" i="3"/>
  <c r="V14" i="3"/>
  <c r="U14" i="3"/>
  <c r="T14" i="3"/>
  <c r="S12" i="3"/>
  <c r="V12" i="3"/>
  <c r="U12" i="3"/>
  <c r="T12" i="3"/>
  <c r="V10" i="3"/>
  <c r="U10" i="3"/>
  <c r="T10" i="3"/>
  <c r="S10" i="3"/>
  <c r="V8" i="3"/>
  <c r="U8" i="3"/>
  <c r="T8" i="3"/>
  <c r="S8" i="3"/>
  <c r="V6" i="3"/>
  <c r="U6" i="3"/>
  <c r="T6" i="3"/>
  <c r="S6" i="3"/>
  <c r="F46" i="3"/>
  <c r="E46" i="3"/>
  <c r="D46" i="3"/>
  <c r="C46" i="3"/>
  <c r="F44" i="3"/>
  <c r="E44" i="3"/>
  <c r="D44" i="3"/>
  <c r="C44" i="3"/>
  <c r="C42" i="3"/>
  <c r="F42" i="3"/>
  <c r="E42" i="3"/>
  <c r="D42" i="3"/>
  <c r="F40" i="3"/>
  <c r="E40" i="3"/>
  <c r="D40" i="3"/>
  <c r="C40" i="3"/>
  <c r="C38" i="3"/>
  <c r="F38" i="3"/>
  <c r="E38" i="3"/>
  <c r="D38" i="3"/>
  <c r="F36" i="3"/>
  <c r="E36" i="3"/>
  <c r="D36" i="3"/>
  <c r="C36" i="3"/>
  <c r="F34" i="3"/>
  <c r="E34" i="3"/>
  <c r="D34" i="3"/>
  <c r="C34" i="3"/>
  <c r="F32" i="3"/>
  <c r="E32" i="3"/>
  <c r="D32" i="3"/>
  <c r="C32" i="3"/>
  <c r="F30" i="3"/>
  <c r="E30" i="3"/>
  <c r="D30" i="3"/>
  <c r="C30" i="3"/>
  <c r="F28" i="3"/>
  <c r="E28" i="3"/>
  <c r="D28" i="3"/>
  <c r="C28" i="3"/>
  <c r="F26" i="3"/>
  <c r="E26" i="3"/>
  <c r="D26" i="3"/>
  <c r="C26" i="3"/>
  <c r="F24" i="3"/>
  <c r="E24" i="3"/>
  <c r="D24" i="3"/>
  <c r="C24" i="3"/>
  <c r="C22" i="3"/>
  <c r="F22" i="3"/>
  <c r="E22" i="3"/>
  <c r="D22" i="3"/>
  <c r="F20" i="3"/>
  <c r="E20" i="3"/>
  <c r="D20" i="3"/>
  <c r="C20" i="3"/>
  <c r="F18" i="3"/>
  <c r="E18" i="3"/>
  <c r="D18" i="3"/>
  <c r="C18" i="3"/>
  <c r="F16" i="3"/>
  <c r="E16" i="3"/>
  <c r="D16" i="3"/>
  <c r="C16" i="3"/>
  <c r="F14" i="3"/>
  <c r="E14" i="3"/>
  <c r="D14" i="3"/>
  <c r="C14" i="3"/>
  <c r="F12" i="3"/>
  <c r="E12" i="3"/>
  <c r="D12" i="3"/>
  <c r="C12" i="3"/>
  <c r="F10" i="3"/>
  <c r="E10" i="3"/>
  <c r="D10" i="3"/>
  <c r="C10" i="3"/>
  <c r="F8" i="3"/>
  <c r="E8" i="3"/>
  <c r="D8" i="3"/>
  <c r="C8" i="3"/>
  <c r="F6" i="3"/>
  <c r="E6" i="3"/>
  <c r="D6" i="3"/>
  <c r="C6" i="3"/>
  <c r="BH18" i="3"/>
  <c r="BH46" i="3"/>
  <c r="BG46" i="3"/>
  <c r="BF46" i="3"/>
  <c r="BE46" i="3"/>
  <c r="BD46" i="3"/>
  <c r="BD45" i="3"/>
  <c r="BD44" i="3"/>
  <c r="BD43" i="3"/>
  <c r="BD42" i="3"/>
  <c r="BD41" i="3"/>
  <c r="BD40" i="3"/>
  <c r="BD39" i="3"/>
  <c r="BD38" i="3"/>
  <c r="BD37" i="3"/>
  <c r="BD36" i="3"/>
  <c r="BD35" i="3"/>
  <c r="BD34" i="3"/>
  <c r="BD33" i="3"/>
  <c r="BH32" i="3"/>
  <c r="BG32" i="3"/>
  <c r="BF32" i="3"/>
  <c r="BE32" i="3"/>
  <c r="BD32" i="3"/>
  <c r="BD31" i="3"/>
  <c r="BD30" i="3"/>
  <c r="BD29" i="3"/>
  <c r="BD27" i="3"/>
  <c r="BD26" i="3"/>
  <c r="BD25" i="3"/>
  <c r="BD24" i="3"/>
  <c r="BD23" i="3"/>
  <c r="BD22" i="3"/>
  <c r="BD21" i="3"/>
  <c r="BD20" i="3"/>
  <c r="BD19" i="3"/>
  <c r="BG18" i="3"/>
  <c r="BF18" i="3"/>
  <c r="BE18" i="3"/>
  <c r="BD18" i="3"/>
  <c r="BD17" i="3"/>
  <c r="BD16" i="3"/>
  <c r="BD15" i="3"/>
  <c r="BD14" i="3"/>
  <c r="BD13" i="3"/>
  <c r="BD12" i="3"/>
  <c r="BD11" i="3"/>
  <c r="BD10" i="3"/>
  <c r="BD9" i="3"/>
  <c r="BD8" i="3"/>
  <c r="BD7" i="3"/>
  <c r="BD5" i="3"/>
  <c r="AS46" i="3"/>
  <c r="AR46" i="3"/>
  <c r="AQ46" i="3"/>
  <c r="AP46" i="3"/>
  <c r="AO46" i="3"/>
  <c r="AO45" i="3"/>
  <c r="AO44" i="3"/>
  <c r="AO43" i="3"/>
  <c r="AO42" i="3"/>
  <c r="AO41" i="3"/>
  <c r="AO40" i="3"/>
  <c r="AO39" i="3"/>
  <c r="AO38" i="3"/>
  <c r="AO37" i="3"/>
  <c r="AO36" i="3"/>
  <c r="AO35" i="3"/>
  <c r="AO34" i="3"/>
  <c r="AO33" i="3"/>
  <c r="AS32" i="3"/>
  <c r="AR32" i="3"/>
  <c r="AQ32" i="3"/>
  <c r="AP32" i="3"/>
  <c r="AO32" i="3"/>
  <c r="AO31" i="3"/>
  <c r="AO30" i="3"/>
  <c r="AO29" i="3"/>
  <c r="AO28" i="3"/>
  <c r="AO27" i="3"/>
  <c r="AO26" i="3"/>
  <c r="AO25" i="3"/>
  <c r="AO24" i="3"/>
  <c r="AO23" i="3"/>
  <c r="AO22" i="3"/>
  <c r="AO21" i="3"/>
  <c r="AO20" i="3"/>
  <c r="AO19" i="3"/>
  <c r="AS18" i="3"/>
  <c r="AR18" i="3"/>
  <c r="AQ18" i="3"/>
  <c r="AP18" i="3"/>
  <c r="AO18" i="3"/>
  <c r="AO17" i="3"/>
  <c r="AO16" i="3"/>
  <c r="AO15" i="3"/>
  <c r="AO14" i="3"/>
  <c r="AO13" i="3"/>
  <c r="AO12" i="3"/>
  <c r="AO11" i="3"/>
  <c r="AO10" i="3"/>
  <c r="AO9" i="3"/>
  <c r="AO8" i="3"/>
  <c r="AO7" i="3"/>
  <c r="AO5" i="3"/>
  <c r="AC46" i="3"/>
  <c r="AB46" i="3"/>
  <c r="AA46" i="3"/>
  <c r="Z46" i="3"/>
  <c r="Y46" i="3"/>
  <c r="Y45" i="3"/>
  <c r="Y44" i="3"/>
  <c r="Y43" i="3"/>
  <c r="Y42" i="3"/>
  <c r="Y41" i="3"/>
  <c r="Y40" i="3"/>
  <c r="Y39" i="3"/>
  <c r="Y38" i="3"/>
  <c r="Y37" i="3"/>
  <c r="Y36" i="3"/>
  <c r="Y35" i="3"/>
  <c r="Y34" i="3"/>
  <c r="Y33" i="3"/>
  <c r="AC32" i="3"/>
  <c r="AB32" i="3"/>
  <c r="AA32" i="3"/>
  <c r="Z32" i="3"/>
  <c r="Y32" i="3"/>
  <c r="Y31" i="3"/>
  <c r="Y30" i="3"/>
  <c r="Y29" i="3"/>
  <c r="Y28" i="3"/>
  <c r="Y27" i="3"/>
  <c r="Y26" i="3"/>
  <c r="Y25" i="3"/>
  <c r="Y24" i="3"/>
  <c r="Y23" i="3"/>
  <c r="Y22" i="3"/>
  <c r="Y21" i="3"/>
  <c r="Y20" i="3"/>
  <c r="Y19" i="3"/>
  <c r="AC18" i="3"/>
  <c r="AB18" i="3"/>
  <c r="AA18" i="3"/>
  <c r="Z18" i="3"/>
  <c r="Y18" i="3"/>
  <c r="Y17" i="3"/>
  <c r="Y16" i="3"/>
  <c r="Y15" i="3"/>
  <c r="Y14" i="3"/>
  <c r="Y13" i="3"/>
  <c r="Y12" i="3"/>
  <c r="Y11" i="3"/>
  <c r="Y10" i="3"/>
  <c r="Y9" i="3"/>
  <c r="Y8" i="3"/>
  <c r="Y7" i="3"/>
  <c r="Y5" i="3"/>
  <c r="M18" i="3"/>
  <c r="M46" i="3"/>
  <c r="L46" i="3"/>
  <c r="K46" i="3"/>
  <c r="J46" i="3"/>
  <c r="I46" i="3"/>
  <c r="I45" i="3"/>
  <c r="I44" i="3"/>
  <c r="I43" i="3"/>
  <c r="I42" i="3"/>
  <c r="I41" i="3"/>
  <c r="I40" i="3"/>
  <c r="I39" i="3"/>
  <c r="I38" i="3"/>
  <c r="I37" i="3"/>
  <c r="I36" i="3"/>
  <c r="I35" i="3"/>
  <c r="I34" i="3"/>
  <c r="I33" i="3"/>
  <c r="M32" i="3"/>
  <c r="L32" i="3"/>
  <c r="K32" i="3"/>
  <c r="J32" i="3"/>
  <c r="I32" i="3"/>
  <c r="I31" i="3"/>
  <c r="I30" i="3"/>
  <c r="I29" i="3"/>
  <c r="I28" i="3"/>
  <c r="I27" i="3"/>
  <c r="I26" i="3"/>
  <c r="I25" i="3"/>
  <c r="I24" i="3"/>
  <c r="I23" i="3"/>
  <c r="I22" i="3"/>
  <c r="I21" i="3"/>
  <c r="I20" i="3"/>
  <c r="I19" i="3"/>
  <c r="L18" i="3"/>
  <c r="K18" i="3"/>
  <c r="J18" i="3"/>
  <c r="I18" i="3"/>
  <c r="I17" i="3"/>
  <c r="I16" i="3"/>
  <c r="I15" i="3"/>
  <c r="I14" i="3"/>
  <c r="I13" i="3"/>
  <c r="I12" i="3"/>
  <c r="I11" i="3"/>
  <c r="I10" i="3"/>
  <c r="I9" i="3"/>
  <c r="I8" i="3"/>
  <c r="I7" i="3"/>
  <c r="I5" i="3"/>
  <c r="EK46" i="2"/>
  <c r="EJ46" i="2"/>
  <c r="EI46" i="2"/>
  <c r="EH46" i="2"/>
  <c r="EK44" i="2"/>
  <c r="EJ44" i="2"/>
  <c r="EI44" i="2"/>
  <c r="EH44" i="2"/>
  <c r="EI42" i="2"/>
  <c r="EK42" i="2"/>
  <c r="EJ42" i="2"/>
  <c r="EH42" i="2"/>
  <c r="EI40" i="2"/>
  <c r="EK40" i="2"/>
  <c r="EJ40" i="2"/>
  <c r="EH40" i="2"/>
  <c r="EH38" i="2"/>
  <c r="EK38" i="2"/>
  <c r="EJ38" i="2"/>
  <c r="EI38" i="2"/>
  <c r="EK36" i="2"/>
  <c r="EJ36" i="2"/>
  <c r="EI36" i="2"/>
  <c r="EH36" i="2"/>
  <c r="EH34" i="2"/>
  <c r="EK34" i="2"/>
  <c r="EJ34" i="2"/>
  <c r="EI34" i="2"/>
  <c r="EK32" i="2"/>
  <c r="EJ32" i="2"/>
  <c r="EI32" i="2"/>
  <c r="EH32" i="2"/>
  <c r="EK30" i="2"/>
  <c r="EJ30" i="2"/>
  <c r="EI30" i="2"/>
  <c r="EH30" i="2"/>
  <c r="EK28" i="2"/>
  <c r="EJ28" i="2"/>
  <c r="EI28" i="2"/>
  <c r="EH28" i="2"/>
  <c r="EK26" i="2"/>
  <c r="EJ26" i="2"/>
  <c r="EI26" i="2"/>
  <c r="EH26" i="2"/>
  <c r="EK24" i="2"/>
  <c r="EJ24" i="2"/>
  <c r="EI24" i="2"/>
  <c r="EH24" i="2"/>
  <c r="EK22" i="2"/>
  <c r="EJ22" i="2"/>
  <c r="EI22" i="2"/>
  <c r="EH22" i="2"/>
  <c r="EH20" i="2"/>
  <c r="EK20" i="2"/>
  <c r="EJ20" i="2"/>
  <c r="EI20" i="2"/>
  <c r="EK18" i="2"/>
  <c r="EJ18" i="2"/>
  <c r="EI18" i="2"/>
  <c r="EH18" i="2"/>
  <c r="EK16" i="2"/>
  <c r="EJ16" i="2"/>
  <c r="EI16" i="2"/>
  <c r="EH16" i="2"/>
  <c r="EI14" i="2"/>
  <c r="EK14" i="2"/>
  <c r="EJ14" i="2"/>
  <c r="EH14" i="2"/>
  <c r="EK12" i="2"/>
  <c r="EJ12" i="2"/>
  <c r="EI12" i="2"/>
  <c r="EH12" i="2"/>
  <c r="EK10" i="2"/>
  <c r="EJ10" i="2"/>
  <c r="EI10" i="2"/>
  <c r="EH10" i="2"/>
  <c r="EH8" i="2"/>
  <c r="EK8" i="2"/>
  <c r="EJ8" i="2"/>
  <c r="EI8" i="2"/>
  <c r="EK6" i="2"/>
  <c r="EJ6" i="2"/>
  <c r="EI6" i="2"/>
  <c r="EH6" i="2"/>
  <c r="DV46" i="2"/>
  <c r="DU46" i="2"/>
  <c r="DT46" i="2"/>
  <c r="DS46" i="2"/>
  <c r="DV44" i="2"/>
  <c r="DU44" i="2"/>
  <c r="DT44" i="2"/>
  <c r="DS44" i="2"/>
  <c r="DS42" i="2"/>
  <c r="DV42" i="2"/>
  <c r="DU42" i="2"/>
  <c r="DT42" i="2"/>
  <c r="DV40" i="2"/>
  <c r="DU40" i="2"/>
  <c r="DT40" i="2"/>
  <c r="DS40" i="2"/>
  <c r="DS38" i="2"/>
  <c r="DV38" i="2"/>
  <c r="DU38" i="2"/>
  <c r="DT38" i="2"/>
  <c r="DV36" i="2"/>
  <c r="DU36" i="2"/>
  <c r="DT36" i="2"/>
  <c r="DS36" i="2"/>
  <c r="DS34" i="2"/>
  <c r="DV34" i="2"/>
  <c r="DU34" i="2"/>
  <c r="DT34" i="2"/>
  <c r="DV32" i="2"/>
  <c r="DU32" i="2"/>
  <c r="DT32" i="2"/>
  <c r="DS32" i="2"/>
  <c r="DS30" i="2"/>
  <c r="DV30" i="2"/>
  <c r="DU30" i="2"/>
  <c r="DT30" i="2"/>
  <c r="DV28" i="2"/>
  <c r="DU28" i="2"/>
  <c r="DT28" i="2"/>
  <c r="DS28" i="2"/>
  <c r="DV26" i="2"/>
  <c r="DU26" i="2"/>
  <c r="DT26" i="2"/>
  <c r="DS26" i="2"/>
  <c r="DS24" i="2"/>
  <c r="DV24" i="2"/>
  <c r="DU24" i="2"/>
  <c r="DT24" i="2"/>
  <c r="DV22" i="2"/>
  <c r="DU22" i="2"/>
  <c r="DT22" i="2"/>
  <c r="DS22" i="2"/>
  <c r="DV20" i="2"/>
  <c r="DU20" i="2"/>
  <c r="DT20" i="2"/>
  <c r="DS20" i="2"/>
  <c r="DS18" i="2"/>
  <c r="DV18" i="2"/>
  <c r="DU18" i="2"/>
  <c r="DT18" i="2"/>
  <c r="DV16" i="2"/>
  <c r="DU16" i="2"/>
  <c r="DT16" i="2"/>
  <c r="DS16" i="2"/>
  <c r="DV14" i="2"/>
  <c r="DU14" i="2"/>
  <c r="DT14" i="2"/>
  <c r="DS14" i="2"/>
  <c r="DY14" i="2" s="1"/>
  <c r="DS12" i="2"/>
  <c r="DV12" i="2"/>
  <c r="DU12" i="2"/>
  <c r="DT12" i="2"/>
  <c r="DV10" i="2"/>
  <c r="DU10" i="2"/>
  <c r="DT10" i="2"/>
  <c r="DS10" i="2"/>
  <c r="DY10" i="2" s="1"/>
  <c r="DV8" i="2"/>
  <c r="DU8" i="2"/>
  <c r="DT8" i="2"/>
  <c r="DS8" i="2"/>
  <c r="DY8" i="2" s="1"/>
  <c r="DV6" i="2"/>
  <c r="DU6" i="2"/>
  <c r="DT6" i="2"/>
  <c r="DS6" i="2"/>
  <c r="DY6" i="2" s="1"/>
  <c r="EC46" i="2"/>
  <c r="EC18" i="2"/>
  <c r="EB46" i="2"/>
  <c r="EA46" i="2"/>
  <c r="DZ46" i="2"/>
  <c r="DY46" i="2"/>
  <c r="DY45" i="2"/>
  <c r="DY44" i="2"/>
  <c r="DY43" i="2"/>
  <c r="DY42" i="2"/>
  <c r="DY41" i="2"/>
  <c r="DY40" i="2"/>
  <c r="DY39" i="2"/>
  <c r="DY38" i="2"/>
  <c r="DY37" i="2"/>
  <c r="DY36" i="2"/>
  <c r="DY35" i="2"/>
  <c r="DY33" i="2"/>
  <c r="EC32" i="2"/>
  <c r="EB32" i="2"/>
  <c r="EA32" i="2"/>
  <c r="DZ32" i="2"/>
  <c r="DY32" i="2"/>
  <c r="DY31" i="2"/>
  <c r="DY30" i="2"/>
  <c r="DY29" i="2"/>
  <c r="DY28" i="2"/>
  <c r="DY27" i="2"/>
  <c r="DY26" i="2"/>
  <c r="DY25" i="2"/>
  <c r="DY23" i="2"/>
  <c r="DY22" i="2"/>
  <c r="DY21" i="2"/>
  <c r="DY20" i="2"/>
  <c r="DY19" i="2"/>
  <c r="EB18" i="2"/>
  <c r="EA18" i="2"/>
  <c r="DZ18" i="2"/>
  <c r="DY18" i="2"/>
  <c r="DY17" i="2"/>
  <c r="DY15" i="2"/>
  <c r="DY13" i="2"/>
  <c r="DY11" i="2"/>
  <c r="DY9" i="2"/>
  <c r="DY7" i="2"/>
  <c r="DY5" i="2"/>
  <c r="DG46" i="2"/>
  <c r="DF46" i="2"/>
  <c r="DE46" i="2"/>
  <c r="DD46" i="2"/>
  <c r="DE44" i="2"/>
  <c r="DG44" i="2"/>
  <c r="DF44" i="2"/>
  <c r="DD44" i="2"/>
  <c r="DD42" i="2"/>
  <c r="DG42" i="2"/>
  <c r="DF42" i="2"/>
  <c r="DE42" i="2"/>
  <c r="DG40" i="2"/>
  <c r="DF40" i="2"/>
  <c r="DE40" i="2"/>
  <c r="DD40" i="2"/>
  <c r="DG38" i="2"/>
  <c r="DF38" i="2"/>
  <c r="DE38" i="2"/>
  <c r="DD38" i="2"/>
  <c r="DG36" i="2"/>
  <c r="DF36" i="2"/>
  <c r="DE36" i="2"/>
  <c r="DD36" i="2"/>
  <c r="DG34" i="2"/>
  <c r="DF34" i="2"/>
  <c r="DE34" i="2"/>
  <c r="DD34" i="2"/>
  <c r="DE32" i="2"/>
  <c r="DG32" i="2"/>
  <c r="DF32" i="2"/>
  <c r="DD32" i="2"/>
  <c r="DG30" i="2"/>
  <c r="DF30" i="2"/>
  <c r="DE30" i="2"/>
  <c r="DD30" i="2"/>
  <c r="DD28" i="2"/>
  <c r="DG28" i="2"/>
  <c r="DF28" i="2"/>
  <c r="DE28" i="2"/>
  <c r="DE26" i="2"/>
  <c r="DG26" i="2"/>
  <c r="DF26" i="2"/>
  <c r="DD26" i="2"/>
  <c r="DG24" i="2"/>
  <c r="DF24" i="2"/>
  <c r="DE24" i="2"/>
  <c r="DD24" i="2"/>
  <c r="DE22" i="2"/>
  <c r="DG22" i="2"/>
  <c r="DF22" i="2"/>
  <c r="DD22" i="2"/>
  <c r="DG20" i="2"/>
  <c r="DF20" i="2"/>
  <c r="DE20" i="2"/>
  <c r="DD20" i="2"/>
  <c r="DE18" i="2"/>
  <c r="DG18" i="2"/>
  <c r="DF18" i="2"/>
  <c r="DD18" i="2"/>
  <c r="DG16" i="2"/>
  <c r="DF16" i="2"/>
  <c r="DE16" i="2"/>
  <c r="DD16" i="2"/>
  <c r="DG14" i="2"/>
  <c r="DF14" i="2"/>
  <c r="DE14" i="2"/>
  <c r="DD14" i="2"/>
  <c r="DJ14" i="2" s="1"/>
  <c r="DG12" i="2"/>
  <c r="DF12" i="2"/>
  <c r="DE12" i="2"/>
  <c r="DD12" i="2"/>
  <c r="DJ12" i="2" s="1"/>
  <c r="DE10" i="2"/>
  <c r="DG10" i="2"/>
  <c r="DF10" i="2"/>
  <c r="DD10" i="2"/>
  <c r="DE8" i="2"/>
  <c r="DG8" i="2"/>
  <c r="DF8" i="2"/>
  <c r="DD8" i="2"/>
  <c r="DE6" i="2"/>
  <c r="DG6" i="2"/>
  <c r="DF6" i="2"/>
  <c r="DD6" i="2"/>
  <c r="DN46" i="2"/>
  <c r="DN18" i="2"/>
  <c r="DM46" i="2"/>
  <c r="DL46" i="2"/>
  <c r="DK46" i="2"/>
  <c r="DJ46" i="2"/>
  <c r="DJ45" i="2"/>
  <c r="DJ44" i="2"/>
  <c r="DJ43" i="2"/>
  <c r="DJ42" i="2"/>
  <c r="DJ41" i="2"/>
  <c r="DJ40" i="2"/>
  <c r="DJ39" i="2"/>
  <c r="DJ38" i="2"/>
  <c r="DJ37" i="2"/>
  <c r="DJ36" i="2"/>
  <c r="DJ35" i="2"/>
  <c r="DJ34" i="2"/>
  <c r="DJ33" i="2"/>
  <c r="DN32" i="2"/>
  <c r="DM32" i="2"/>
  <c r="DL32" i="2"/>
  <c r="DK32" i="2"/>
  <c r="DJ32" i="2"/>
  <c r="DJ31" i="2"/>
  <c r="DJ30" i="2"/>
  <c r="DJ29" i="2"/>
  <c r="DJ27" i="2"/>
  <c r="DJ26" i="2"/>
  <c r="DJ25" i="2"/>
  <c r="DJ24" i="2"/>
  <c r="DJ23" i="2"/>
  <c r="DJ21" i="2"/>
  <c r="DJ20" i="2"/>
  <c r="DJ19" i="2"/>
  <c r="DM18" i="2"/>
  <c r="DL18" i="2"/>
  <c r="DK18" i="2"/>
  <c r="DJ18" i="2"/>
  <c r="DJ17" i="2"/>
  <c r="DJ16" i="2"/>
  <c r="DJ15" i="2"/>
  <c r="DJ13" i="2"/>
  <c r="DJ11" i="2"/>
  <c r="DJ9" i="2"/>
  <c r="DJ7" i="2"/>
  <c r="DJ5" i="2"/>
  <c r="CR46" i="2"/>
  <c r="CQ46" i="2"/>
  <c r="CP46" i="2"/>
  <c r="CO46" i="2"/>
  <c r="CO44" i="2"/>
  <c r="CR44" i="2"/>
  <c r="CQ44" i="2"/>
  <c r="CP44" i="2"/>
  <c r="CR42" i="2"/>
  <c r="CQ42" i="2"/>
  <c r="CP42" i="2"/>
  <c r="CO42" i="2"/>
  <c r="CO40" i="2"/>
  <c r="CR40" i="2"/>
  <c r="CQ40" i="2"/>
  <c r="CP40" i="2"/>
  <c r="CR38" i="2"/>
  <c r="CQ38" i="2"/>
  <c r="CP38" i="2"/>
  <c r="CO38" i="2"/>
  <c r="CR36" i="2"/>
  <c r="CQ36" i="2"/>
  <c r="CP36" i="2"/>
  <c r="CO36" i="2"/>
  <c r="CR34" i="2"/>
  <c r="CQ34" i="2"/>
  <c r="CP34" i="2"/>
  <c r="CO34" i="2"/>
  <c r="CO32" i="2"/>
  <c r="CR32" i="2"/>
  <c r="CQ32" i="2"/>
  <c r="CP32" i="2"/>
  <c r="CR30" i="2"/>
  <c r="CQ30" i="2"/>
  <c r="CP30" i="2"/>
  <c r="CO30" i="2"/>
  <c r="CO28" i="2"/>
  <c r="CR28" i="2"/>
  <c r="CQ28" i="2"/>
  <c r="CP28" i="2"/>
  <c r="CO26" i="2"/>
  <c r="CR26" i="2"/>
  <c r="CQ26" i="2"/>
  <c r="CP26" i="2"/>
  <c r="CR24" i="2"/>
  <c r="CQ24" i="2"/>
  <c r="CP24" i="2"/>
  <c r="CO24" i="2"/>
  <c r="CR22" i="2"/>
  <c r="CQ22" i="2"/>
  <c r="CP22" i="2"/>
  <c r="CO22" i="2"/>
  <c r="CU22" i="2" s="1"/>
  <c r="CO20" i="2"/>
  <c r="CR20" i="2"/>
  <c r="CQ20" i="2"/>
  <c r="CP20" i="2"/>
  <c r="CR18" i="2"/>
  <c r="CQ18" i="2"/>
  <c r="CP18" i="2"/>
  <c r="CO18" i="2"/>
  <c r="CR16" i="2"/>
  <c r="CQ16" i="2"/>
  <c r="CP16" i="2"/>
  <c r="CO16" i="2"/>
  <c r="CU16" i="2" s="1"/>
  <c r="CR14" i="2"/>
  <c r="CQ14" i="2"/>
  <c r="CP14" i="2"/>
  <c r="CO14" i="2"/>
  <c r="CU14" i="2" s="1"/>
  <c r="CR12" i="2"/>
  <c r="CQ12" i="2"/>
  <c r="CP12" i="2"/>
  <c r="CO12" i="2"/>
  <c r="CU12" i="2" s="1"/>
  <c r="CR10" i="2"/>
  <c r="CQ10" i="2"/>
  <c r="CP10" i="2"/>
  <c r="CO10" i="2"/>
  <c r="CU10" i="2" s="1"/>
  <c r="CR8" i="2"/>
  <c r="CQ8" i="2"/>
  <c r="CP8" i="2"/>
  <c r="CO8" i="2"/>
  <c r="CU8" i="2" s="1"/>
  <c r="CR6" i="2"/>
  <c r="CQ6" i="2"/>
  <c r="CP6" i="2"/>
  <c r="CO6" i="2"/>
  <c r="CY18" i="2"/>
  <c r="CX18" i="2"/>
  <c r="CW18" i="2"/>
  <c r="CV18" i="2"/>
  <c r="CU7" i="2"/>
  <c r="CU5" i="2"/>
  <c r="CU18" i="2"/>
  <c r="CU17" i="2"/>
  <c r="CY46" i="2"/>
  <c r="CX46" i="2"/>
  <c r="CW46" i="2"/>
  <c r="CV46" i="2"/>
  <c r="CU46" i="2"/>
  <c r="CU45" i="2"/>
  <c r="CU44" i="2"/>
  <c r="CU43" i="2"/>
  <c r="CU42" i="2"/>
  <c r="CU41" i="2"/>
  <c r="CU40" i="2"/>
  <c r="CU39" i="2"/>
  <c r="CU38" i="2"/>
  <c r="CU37" i="2"/>
  <c r="CU36" i="2"/>
  <c r="CU35" i="2"/>
  <c r="CU34" i="2"/>
  <c r="CU33" i="2"/>
  <c r="CY32" i="2"/>
  <c r="CX32" i="2"/>
  <c r="CW32" i="2"/>
  <c r="CV32" i="2"/>
  <c r="CU32" i="2"/>
  <c r="CU31" i="2"/>
  <c r="CU30" i="2"/>
  <c r="CU29" i="2"/>
  <c r="CU28" i="2"/>
  <c r="CU27" i="2"/>
  <c r="CU26" i="2"/>
  <c r="CU25" i="2"/>
  <c r="CU23" i="2"/>
  <c r="CU21" i="2"/>
  <c r="CU19" i="2"/>
  <c r="CU15" i="2"/>
  <c r="CU13" i="2"/>
  <c r="CU11" i="2"/>
  <c r="CU9" i="2"/>
  <c r="CU6" i="2"/>
  <c r="CD46" i="2"/>
  <c r="CC46" i="2"/>
  <c r="CB46" i="2"/>
  <c r="CA46" i="2"/>
  <c r="CD44" i="2"/>
  <c r="CC44" i="2"/>
  <c r="CB44" i="2"/>
  <c r="CA44" i="2"/>
  <c r="CD42" i="2"/>
  <c r="CC42" i="2"/>
  <c r="CB42" i="2"/>
  <c r="CA42" i="2"/>
  <c r="CD40" i="2"/>
  <c r="CC40" i="2"/>
  <c r="CB40" i="2"/>
  <c r="CA40" i="2"/>
  <c r="CD38" i="2"/>
  <c r="CC38" i="2"/>
  <c r="CB38" i="2"/>
  <c r="CA38" i="2"/>
  <c r="CA36" i="2"/>
  <c r="CD36" i="2"/>
  <c r="CC36" i="2"/>
  <c r="CB36" i="2"/>
  <c r="CA34" i="2"/>
  <c r="CD34" i="2"/>
  <c r="CC34" i="2"/>
  <c r="CB34" i="2"/>
  <c r="CD32" i="2"/>
  <c r="CC32" i="2"/>
  <c r="CB32" i="2"/>
  <c r="CA32" i="2"/>
  <c r="CD30" i="2"/>
  <c r="CC30" i="2"/>
  <c r="CB30" i="2"/>
  <c r="CA30" i="2"/>
  <c r="CD28" i="2"/>
  <c r="CC28" i="2"/>
  <c r="CB28" i="2"/>
  <c r="CA28" i="2"/>
  <c r="CD26" i="2"/>
  <c r="CC26" i="2"/>
  <c r="CB26" i="2"/>
  <c r="CA26" i="2"/>
  <c r="CD24" i="2"/>
  <c r="CC24" i="2"/>
  <c r="CB24" i="2"/>
  <c r="CA24" i="2"/>
  <c r="CA22" i="2"/>
  <c r="CD22" i="2"/>
  <c r="CC22" i="2"/>
  <c r="CB22" i="2"/>
  <c r="CD20" i="2"/>
  <c r="CC20" i="2"/>
  <c r="CB20" i="2"/>
  <c r="CA20" i="2"/>
  <c r="CG20" i="2" s="1"/>
  <c r="CD18" i="2"/>
  <c r="CC18" i="2"/>
  <c r="CB18" i="2"/>
  <c r="CA18" i="2"/>
  <c r="CD16" i="2"/>
  <c r="CC16" i="2"/>
  <c r="CB16" i="2"/>
  <c r="CA16" i="2"/>
  <c r="CA14" i="2"/>
  <c r="CD14" i="2"/>
  <c r="CC14" i="2"/>
  <c r="CB14" i="2"/>
  <c r="CG14" i="2" s="1"/>
  <c r="CD12" i="2"/>
  <c r="CC12" i="2"/>
  <c r="CB12" i="2"/>
  <c r="CA12" i="2"/>
  <c r="CG12" i="2" s="1"/>
  <c r="CD10" i="2"/>
  <c r="CC10" i="2"/>
  <c r="CB10" i="2"/>
  <c r="CA10" i="2"/>
  <c r="CG10" i="2" s="1"/>
  <c r="CD8" i="2"/>
  <c r="CC8" i="2"/>
  <c r="CB8" i="2"/>
  <c r="CA8" i="2"/>
  <c r="CG8" i="2" s="1"/>
  <c r="CD6" i="2"/>
  <c r="CC6" i="2"/>
  <c r="CB6" i="2"/>
  <c r="CA6" i="2"/>
  <c r="CG6" i="2" s="1"/>
  <c r="CK46" i="2"/>
  <c r="CK18" i="2"/>
  <c r="CJ46" i="2"/>
  <c r="CI46" i="2"/>
  <c r="CH46" i="2"/>
  <c r="CG46" i="2"/>
  <c r="CG45" i="2"/>
  <c r="CG44" i="2"/>
  <c r="CG43" i="2"/>
  <c r="CG42" i="2"/>
  <c r="CG41" i="2"/>
  <c r="CG40" i="2"/>
  <c r="CG39" i="2"/>
  <c r="CG38" i="2"/>
  <c r="CG37" i="2"/>
  <c r="CG36" i="2"/>
  <c r="CG35" i="2"/>
  <c r="CG34" i="2"/>
  <c r="CG33" i="2"/>
  <c r="CK32" i="2"/>
  <c r="CJ32" i="2"/>
  <c r="CI32" i="2"/>
  <c r="CH32" i="2"/>
  <c r="CG32" i="2"/>
  <c r="CG31" i="2"/>
  <c r="CG30" i="2"/>
  <c r="CG29" i="2"/>
  <c r="CG28" i="2"/>
  <c r="CG27" i="2"/>
  <c r="CG26" i="2"/>
  <c r="CG25" i="2"/>
  <c r="CG24" i="2"/>
  <c r="CG23" i="2"/>
  <c r="CG21" i="2"/>
  <c r="CG19" i="2"/>
  <c r="CJ18" i="2"/>
  <c r="CI18" i="2"/>
  <c r="CH18" i="2"/>
  <c r="CG18" i="2"/>
  <c r="CG17" i="2"/>
  <c r="CG15" i="2"/>
  <c r="CG13" i="2"/>
  <c r="CG11" i="2"/>
  <c r="CG9" i="2"/>
  <c r="CG7" i="2"/>
  <c r="CG5" i="2"/>
  <c r="BK46" i="2"/>
  <c r="BN46" i="2"/>
  <c r="BM46" i="2"/>
  <c r="BL46" i="2"/>
  <c r="BN44" i="2"/>
  <c r="BM44" i="2"/>
  <c r="BL44" i="2"/>
  <c r="BK44" i="2"/>
  <c r="BN42" i="2"/>
  <c r="BM42" i="2"/>
  <c r="BL42" i="2"/>
  <c r="BK42" i="2"/>
  <c r="BN40" i="2"/>
  <c r="BM40" i="2"/>
  <c r="BL40" i="2"/>
  <c r="BK40" i="2"/>
  <c r="BN38" i="2"/>
  <c r="BM38" i="2"/>
  <c r="BL38" i="2"/>
  <c r="BK38" i="2"/>
  <c r="BN36" i="2"/>
  <c r="BM36" i="2"/>
  <c r="BL36" i="2"/>
  <c r="BK36" i="2"/>
  <c r="BN34" i="2"/>
  <c r="BM34" i="2"/>
  <c r="BL34" i="2"/>
  <c r="BK34" i="2"/>
  <c r="BN32" i="2"/>
  <c r="BM32" i="2"/>
  <c r="BL32" i="2"/>
  <c r="BK32" i="2"/>
  <c r="BK30" i="2"/>
  <c r="BN30" i="2"/>
  <c r="BM30" i="2"/>
  <c r="BL30" i="2"/>
  <c r="BN28" i="2"/>
  <c r="BM28" i="2"/>
  <c r="BL28" i="2"/>
  <c r="BK28" i="2"/>
  <c r="BN26" i="2"/>
  <c r="BM26" i="2"/>
  <c r="BL26" i="2"/>
  <c r="BK26" i="2"/>
  <c r="BN24" i="2"/>
  <c r="BM24" i="2"/>
  <c r="BL24" i="2"/>
  <c r="BK24" i="2"/>
  <c r="BN22" i="2"/>
  <c r="BM22" i="2"/>
  <c r="BL22" i="2"/>
  <c r="BK22" i="2"/>
  <c r="BK20" i="2"/>
  <c r="BN20" i="2"/>
  <c r="BM20" i="2"/>
  <c r="BL20" i="2"/>
  <c r="BK18" i="2"/>
  <c r="BN18" i="2"/>
  <c r="BM18" i="2"/>
  <c r="BL18" i="2"/>
  <c r="BN16" i="2"/>
  <c r="BM16" i="2"/>
  <c r="BL16" i="2"/>
  <c r="BK16" i="2"/>
  <c r="BQ16" i="2" s="1"/>
  <c r="BN14" i="2"/>
  <c r="BM14" i="2"/>
  <c r="BL14" i="2"/>
  <c r="BK14" i="2"/>
  <c r="BQ14" i="2" s="1"/>
  <c r="BK12" i="2"/>
  <c r="BN12" i="2"/>
  <c r="BM12" i="2"/>
  <c r="BL12" i="2"/>
  <c r="BN10" i="2"/>
  <c r="BM10" i="2"/>
  <c r="BL10" i="2"/>
  <c r="BK10" i="2"/>
  <c r="BQ10" i="2" s="1"/>
  <c r="BK8" i="2"/>
  <c r="BN8" i="2"/>
  <c r="BM8" i="2"/>
  <c r="BL8" i="2"/>
  <c r="BK6" i="2"/>
  <c r="BN6" i="2"/>
  <c r="BM6" i="2"/>
  <c r="BL6" i="2"/>
  <c r="BU18" i="2"/>
  <c r="BU46" i="2"/>
  <c r="BT46" i="2"/>
  <c r="BS46" i="2"/>
  <c r="BR46" i="2"/>
  <c r="BQ46" i="2"/>
  <c r="BQ45" i="2"/>
  <c r="BQ44" i="2"/>
  <c r="BQ43" i="2"/>
  <c r="BQ42" i="2"/>
  <c r="BQ41" i="2"/>
  <c r="BQ40" i="2"/>
  <c r="BQ39" i="2"/>
  <c r="BQ38" i="2"/>
  <c r="BQ37" i="2"/>
  <c r="BQ36" i="2"/>
  <c r="BQ35" i="2"/>
  <c r="BQ34" i="2"/>
  <c r="BQ33" i="2"/>
  <c r="BU32" i="2"/>
  <c r="BT32" i="2"/>
  <c r="BS32" i="2"/>
  <c r="BR32" i="2"/>
  <c r="BQ32" i="2"/>
  <c r="BQ31" i="2"/>
  <c r="BQ29" i="2"/>
  <c r="BQ28" i="2"/>
  <c r="BQ27" i="2"/>
  <c r="BQ26" i="2"/>
  <c r="BQ25" i="2"/>
  <c r="BQ24" i="2"/>
  <c r="BQ23" i="2"/>
  <c r="BQ22" i="2"/>
  <c r="BQ21" i="2"/>
  <c r="BQ19" i="2"/>
  <c r="BT18" i="2"/>
  <c r="BS18" i="2"/>
  <c r="BR18" i="2"/>
  <c r="BQ18" i="2"/>
  <c r="BQ17" i="2"/>
  <c r="BQ15" i="2"/>
  <c r="BQ13" i="2"/>
  <c r="BQ11" i="2"/>
  <c r="BQ9" i="2"/>
  <c r="BQ7" i="2"/>
  <c r="BQ5" i="2"/>
  <c r="AU46" i="2"/>
  <c r="AX46" i="2"/>
  <c r="AW46" i="2"/>
  <c r="AV46" i="2"/>
  <c r="AU44" i="2"/>
  <c r="AX44" i="2"/>
  <c r="AW44" i="2"/>
  <c r="AV44" i="2"/>
  <c r="AX42" i="2"/>
  <c r="AW42" i="2"/>
  <c r="AV42" i="2"/>
  <c r="AU42" i="2"/>
  <c r="AX40" i="2"/>
  <c r="AW40" i="2"/>
  <c r="AV40" i="2"/>
  <c r="AU40" i="2"/>
  <c r="BA40" i="2" s="1"/>
  <c r="AU38" i="2"/>
  <c r="AX38" i="2"/>
  <c r="AW38" i="2"/>
  <c r="AV38" i="2"/>
  <c r="AX36" i="2"/>
  <c r="AW36" i="2"/>
  <c r="AV36" i="2"/>
  <c r="AU36" i="2"/>
  <c r="AU34" i="2"/>
  <c r="AX34" i="2"/>
  <c r="AW34" i="2"/>
  <c r="AV34" i="2"/>
  <c r="AX32" i="2"/>
  <c r="AW32" i="2"/>
  <c r="AV32" i="2"/>
  <c r="AU32" i="2"/>
  <c r="AU30" i="2"/>
  <c r="AX30" i="2"/>
  <c r="AW30" i="2"/>
  <c r="AV30" i="2"/>
  <c r="AX28" i="2"/>
  <c r="AW28" i="2"/>
  <c r="AV28" i="2"/>
  <c r="AU28" i="2"/>
  <c r="AU26" i="2"/>
  <c r="AX26" i="2"/>
  <c r="AW26" i="2"/>
  <c r="AV26" i="2"/>
  <c r="AU24" i="2"/>
  <c r="AX24" i="2"/>
  <c r="AW24" i="2"/>
  <c r="AV24" i="2"/>
  <c r="AX22" i="2"/>
  <c r="AW22" i="2"/>
  <c r="AV22" i="2"/>
  <c r="AU22" i="2"/>
  <c r="BA22" i="2" s="1"/>
  <c r="AX20" i="2"/>
  <c r="AW20" i="2"/>
  <c r="AV20" i="2"/>
  <c r="AU20" i="2"/>
  <c r="BA20" i="2" s="1"/>
  <c r="AU18" i="2"/>
  <c r="AX18" i="2"/>
  <c r="AW18" i="2"/>
  <c r="AV18" i="2"/>
  <c r="AU16" i="2"/>
  <c r="AX16" i="2"/>
  <c r="AW16" i="2"/>
  <c r="AV16" i="2"/>
  <c r="AX14" i="2"/>
  <c r="AW14" i="2"/>
  <c r="AV14" i="2"/>
  <c r="AU14" i="2"/>
  <c r="AX12" i="2"/>
  <c r="AW12" i="2"/>
  <c r="AV12" i="2"/>
  <c r="AU12" i="2"/>
  <c r="AX10" i="2"/>
  <c r="AW10" i="2"/>
  <c r="AV10" i="2"/>
  <c r="AU10" i="2"/>
  <c r="AU8" i="2"/>
  <c r="AX8" i="2"/>
  <c r="AW8" i="2"/>
  <c r="AV8" i="2"/>
  <c r="AX6" i="2"/>
  <c r="AW6" i="2"/>
  <c r="AV6" i="2"/>
  <c r="AU6" i="2"/>
  <c r="BE18" i="2"/>
  <c r="BA5" i="2"/>
  <c r="BE46" i="2"/>
  <c r="BD46" i="2"/>
  <c r="BC46" i="2"/>
  <c r="BB46" i="2"/>
  <c r="BA46" i="2"/>
  <c r="BA45" i="2"/>
  <c r="BA44" i="2"/>
  <c r="BA43" i="2"/>
  <c r="BA42" i="2"/>
  <c r="BA41" i="2"/>
  <c r="BA39" i="2"/>
  <c r="BA38" i="2"/>
  <c r="BA37" i="2"/>
  <c r="BA36" i="2"/>
  <c r="BA35" i="2"/>
  <c r="BA34" i="2"/>
  <c r="BA33" i="2"/>
  <c r="BE32" i="2"/>
  <c r="BD32" i="2"/>
  <c r="BC32" i="2"/>
  <c r="BB32" i="2"/>
  <c r="BA32" i="2"/>
  <c r="BA31" i="2"/>
  <c r="BA30" i="2"/>
  <c r="BA29" i="2"/>
  <c r="BA28" i="2"/>
  <c r="BA27" i="2"/>
  <c r="BA26" i="2"/>
  <c r="BA25" i="2"/>
  <c r="BA24" i="2"/>
  <c r="BA23" i="2"/>
  <c r="BA21" i="2"/>
  <c r="BA19" i="2"/>
  <c r="BD18" i="2"/>
  <c r="BC18" i="2"/>
  <c r="BB18" i="2"/>
  <c r="BA18" i="2"/>
  <c r="BA17" i="2"/>
  <c r="BA15" i="2"/>
  <c r="BA14" i="2"/>
  <c r="BA13" i="2"/>
  <c r="BA12" i="2"/>
  <c r="BA11" i="2"/>
  <c r="BA10" i="2"/>
  <c r="BA9" i="2"/>
  <c r="BA7" i="2"/>
  <c r="BA6" i="2"/>
  <c r="AI46" i="2"/>
  <c r="AH46" i="2"/>
  <c r="AG46" i="2"/>
  <c r="AF46" i="2"/>
  <c r="AI44" i="2"/>
  <c r="AH44" i="2"/>
  <c r="AG44" i="2"/>
  <c r="AF44" i="2"/>
  <c r="AI42" i="2"/>
  <c r="AH42" i="2"/>
  <c r="AG42" i="2"/>
  <c r="AF42" i="2"/>
  <c r="AF40" i="2"/>
  <c r="AI40" i="2"/>
  <c r="AH40" i="2"/>
  <c r="AG40" i="2"/>
  <c r="AI38" i="2"/>
  <c r="AH38" i="2"/>
  <c r="AG38" i="2"/>
  <c r="AF38" i="2"/>
  <c r="AI36" i="2"/>
  <c r="AH36" i="2"/>
  <c r="AG36" i="2"/>
  <c r="AF36" i="2"/>
  <c r="AF34" i="2"/>
  <c r="AI34" i="2"/>
  <c r="AH34" i="2"/>
  <c r="AG34" i="2"/>
  <c r="AL34" i="2"/>
  <c r="AF32" i="2"/>
  <c r="AI32" i="2"/>
  <c r="AG32" i="2"/>
  <c r="AH32" i="2"/>
  <c r="AF30" i="2"/>
  <c r="AI30" i="2"/>
  <c r="AH30" i="2"/>
  <c r="AG30" i="2"/>
  <c r="AF28" i="2"/>
  <c r="AI28" i="2"/>
  <c r="AH28" i="2"/>
  <c r="AG28" i="2"/>
  <c r="AI26" i="2"/>
  <c r="AH26" i="2"/>
  <c r="AG26" i="2"/>
  <c r="AF26" i="2"/>
  <c r="AL26" i="2" s="1"/>
  <c r="AI24" i="2"/>
  <c r="AH24" i="2"/>
  <c r="AG24" i="2"/>
  <c r="AF24" i="2"/>
  <c r="AL24" i="2" s="1"/>
  <c r="AI22" i="2"/>
  <c r="AH22" i="2"/>
  <c r="AG22" i="2"/>
  <c r="AF22" i="2"/>
  <c r="AL22" i="2" s="1"/>
  <c r="AF20" i="2"/>
  <c r="AI20" i="2"/>
  <c r="AH20" i="2"/>
  <c r="AG20" i="2"/>
  <c r="AF18" i="2"/>
  <c r="AI18" i="2"/>
  <c r="AH18" i="2"/>
  <c r="AG18" i="2"/>
  <c r="AF16" i="2"/>
  <c r="AI16" i="2"/>
  <c r="AH16" i="2"/>
  <c r="AG16" i="2"/>
  <c r="AF14" i="2"/>
  <c r="AI14" i="2"/>
  <c r="AH14" i="2"/>
  <c r="AG14" i="2"/>
  <c r="AI12" i="2"/>
  <c r="AH12" i="2"/>
  <c r="AG12" i="2"/>
  <c r="AF12" i="2"/>
  <c r="AL12" i="2" s="1"/>
  <c r="AI10" i="2"/>
  <c r="AH10" i="2"/>
  <c r="AG10" i="2"/>
  <c r="AF10" i="2"/>
  <c r="AL10" i="2" s="1"/>
  <c r="AI8" i="2"/>
  <c r="AH8" i="2"/>
  <c r="AG8" i="2"/>
  <c r="AF8" i="2"/>
  <c r="AL8" i="2" s="1"/>
  <c r="AF6" i="2"/>
  <c r="AI6" i="2"/>
  <c r="AH6" i="2"/>
  <c r="AG6" i="2"/>
  <c r="AP46" i="2"/>
  <c r="AO46" i="2"/>
  <c r="AN46" i="2"/>
  <c r="AM46" i="2"/>
  <c r="AL46" i="2"/>
  <c r="AL45" i="2"/>
  <c r="AL44" i="2"/>
  <c r="AL43" i="2"/>
  <c r="AL42" i="2"/>
  <c r="AL41" i="2"/>
  <c r="AL40" i="2"/>
  <c r="AL39" i="2"/>
  <c r="AL38" i="2"/>
  <c r="AL37" i="2"/>
  <c r="AL36" i="2"/>
  <c r="AL35" i="2"/>
  <c r="AL33" i="2"/>
  <c r="AP32" i="2"/>
  <c r="AO32" i="2"/>
  <c r="AN32" i="2"/>
  <c r="AM32" i="2"/>
  <c r="AL32" i="2"/>
  <c r="AL31" i="2"/>
  <c r="AL30" i="2"/>
  <c r="AL29" i="2"/>
  <c r="AL28" i="2"/>
  <c r="AL27" i="2"/>
  <c r="AL25" i="2"/>
  <c r="AL23" i="2"/>
  <c r="AL21" i="2"/>
  <c r="AL19" i="2"/>
  <c r="AP18" i="2"/>
  <c r="AO18" i="2"/>
  <c r="AN18" i="2"/>
  <c r="AM18" i="2"/>
  <c r="AL18" i="2"/>
  <c r="AL17" i="2"/>
  <c r="AL16" i="2"/>
  <c r="AL15" i="2"/>
  <c r="AL13" i="2"/>
  <c r="AL11" i="2"/>
  <c r="AL9" i="2"/>
  <c r="AL7" i="2"/>
  <c r="AL5" i="2"/>
  <c r="T46" i="2"/>
  <c r="S46" i="2"/>
  <c r="R46" i="2"/>
  <c r="Q46" i="2"/>
  <c r="Q44" i="2"/>
  <c r="T44" i="2"/>
  <c r="S44" i="2"/>
  <c r="R44" i="2"/>
  <c r="Q42" i="2"/>
  <c r="T42" i="2"/>
  <c r="S42" i="2"/>
  <c r="R42" i="2"/>
  <c r="T40" i="2"/>
  <c r="S40" i="2"/>
  <c r="R40" i="2"/>
  <c r="Q40" i="2"/>
  <c r="W40" i="2" s="1"/>
  <c r="T38" i="2"/>
  <c r="S38" i="2"/>
  <c r="R38" i="2"/>
  <c r="Q38" i="2"/>
  <c r="Q36" i="2"/>
  <c r="T36" i="2"/>
  <c r="S36" i="2"/>
  <c r="R36" i="2"/>
  <c r="T34" i="2"/>
  <c r="S34" i="2"/>
  <c r="R34" i="2"/>
  <c r="Q34" i="2"/>
  <c r="W34" i="2" s="1"/>
  <c r="T32" i="2"/>
  <c r="S32" i="2"/>
  <c r="R32" i="2"/>
  <c r="Q32" i="2"/>
  <c r="T30" i="2"/>
  <c r="S30" i="2"/>
  <c r="R30" i="2"/>
  <c r="Q30" i="2"/>
  <c r="T28" i="2"/>
  <c r="S28" i="2"/>
  <c r="R28" i="2"/>
  <c r="Q28" i="2"/>
  <c r="T26" i="2"/>
  <c r="S26" i="2"/>
  <c r="R26" i="2"/>
  <c r="Q26" i="2"/>
  <c r="T24" i="2"/>
  <c r="S24" i="2"/>
  <c r="R24" i="2"/>
  <c r="Q24" i="2"/>
  <c r="Q22" i="2"/>
  <c r="T22" i="2"/>
  <c r="S22" i="2"/>
  <c r="R22" i="2"/>
  <c r="Q20" i="2"/>
  <c r="T20" i="2"/>
  <c r="S20" i="2"/>
  <c r="R20" i="2"/>
  <c r="W20" i="2" s="1"/>
  <c r="Q18" i="2"/>
  <c r="T18" i="2"/>
  <c r="S18" i="2"/>
  <c r="R18" i="2"/>
  <c r="T16" i="2"/>
  <c r="S16" i="2"/>
  <c r="R16" i="2"/>
  <c r="Q16" i="2"/>
  <c r="Q14" i="2"/>
  <c r="T14" i="2"/>
  <c r="S14" i="2"/>
  <c r="R14" i="2"/>
  <c r="T12" i="2"/>
  <c r="S12" i="2"/>
  <c r="R12" i="2"/>
  <c r="Q12" i="2"/>
  <c r="T10" i="2"/>
  <c r="S10" i="2"/>
  <c r="R10" i="2"/>
  <c r="Q10" i="2"/>
  <c r="Q8" i="2"/>
  <c r="T8" i="2"/>
  <c r="S8" i="2"/>
  <c r="R8" i="2"/>
  <c r="Q6" i="2"/>
  <c r="T6" i="2"/>
  <c r="S6" i="2"/>
  <c r="R6" i="2"/>
  <c r="AA46" i="2"/>
  <c r="Z46" i="2"/>
  <c r="Y46" i="2"/>
  <c r="X46" i="2"/>
  <c r="W46" i="2"/>
  <c r="AA32" i="2"/>
  <c r="Z32" i="2"/>
  <c r="Y32" i="2"/>
  <c r="X32" i="2"/>
  <c r="W32" i="2"/>
  <c r="AA18" i="2"/>
  <c r="Z18" i="2"/>
  <c r="W18" i="2"/>
  <c r="W5" i="2"/>
  <c r="W45" i="2"/>
  <c r="W44" i="2"/>
  <c r="W43" i="2"/>
  <c r="W42" i="2"/>
  <c r="W41" i="2"/>
  <c r="W39" i="2"/>
  <c r="W38" i="2"/>
  <c r="W37" i="2"/>
  <c r="W36" i="2"/>
  <c r="W35" i="2"/>
  <c r="W33" i="2"/>
  <c r="W31" i="2"/>
  <c r="W30" i="2"/>
  <c r="W29" i="2"/>
  <c r="W28" i="2"/>
  <c r="W27" i="2"/>
  <c r="W26" i="2"/>
  <c r="W25" i="2"/>
  <c r="W24" i="2"/>
  <c r="W23" i="2"/>
  <c r="W21" i="2"/>
  <c r="W19" i="2"/>
  <c r="Y18" i="2"/>
  <c r="X18" i="2"/>
  <c r="W17" i="2"/>
  <c r="W16" i="2"/>
  <c r="W15" i="2"/>
  <c r="W13" i="2"/>
  <c r="W12" i="2"/>
  <c r="W11" i="2"/>
  <c r="W10" i="2"/>
  <c r="W9" i="2"/>
  <c r="W8" i="2"/>
  <c r="W7" i="2"/>
  <c r="C46" i="2"/>
  <c r="F46" i="2"/>
  <c r="E46" i="2"/>
  <c r="D46" i="2"/>
  <c r="F44" i="2"/>
  <c r="E44" i="2"/>
  <c r="D44" i="2"/>
  <c r="C44" i="2"/>
  <c r="F42" i="2"/>
  <c r="E42" i="2"/>
  <c r="D42" i="2"/>
  <c r="C42" i="2"/>
  <c r="C40" i="2"/>
  <c r="F40" i="2"/>
  <c r="E40" i="2"/>
  <c r="D40" i="2"/>
  <c r="F38" i="2"/>
  <c r="E38" i="2"/>
  <c r="D38" i="2"/>
  <c r="C38" i="2"/>
  <c r="F36" i="2"/>
  <c r="E36" i="2"/>
  <c r="D36" i="2"/>
  <c r="C36" i="2"/>
  <c r="C34" i="2"/>
  <c r="D34" i="2"/>
  <c r="F34" i="2"/>
  <c r="E34" i="2"/>
  <c r="C32" i="2"/>
  <c r="F32" i="2"/>
  <c r="E32" i="2"/>
  <c r="D32" i="2"/>
  <c r="F30" i="2"/>
  <c r="E30" i="2"/>
  <c r="D30" i="2"/>
  <c r="C30" i="2"/>
  <c r="C28" i="2"/>
  <c r="F28" i="2"/>
  <c r="E28" i="2"/>
  <c r="D28" i="2"/>
  <c r="C26" i="2"/>
  <c r="F26" i="2"/>
  <c r="E26" i="2"/>
  <c r="D26" i="2"/>
  <c r="C24" i="2"/>
  <c r="F24" i="2"/>
  <c r="E24" i="2"/>
  <c r="D24" i="2"/>
  <c r="F22" i="2"/>
  <c r="E22" i="2"/>
  <c r="D22" i="2"/>
  <c r="C22" i="2"/>
  <c r="C20" i="2"/>
  <c r="F20" i="2"/>
  <c r="E20" i="2"/>
  <c r="D20" i="2"/>
  <c r="C18" i="2"/>
  <c r="F18" i="2"/>
  <c r="E18" i="2"/>
  <c r="D18" i="2"/>
  <c r="F16" i="2"/>
  <c r="E16" i="2"/>
  <c r="D16" i="2"/>
  <c r="C16" i="2"/>
  <c r="F14" i="2"/>
  <c r="E14" i="2"/>
  <c r="D14" i="2"/>
  <c r="C14" i="2"/>
  <c r="F12" i="2"/>
  <c r="E12" i="2"/>
  <c r="D12" i="2"/>
  <c r="C12" i="2"/>
  <c r="C10" i="2"/>
  <c r="F10" i="2"/>
  <c r="E10" i="2"/>
  <c r="D10" i="2"/>
  <c r="F8" i="2"/>
  <c r="E8" i="2"/>
  <c r="D8" i="2"/>
  <c r="C8" i="2"/>
  <c r="C6" i="2"/>
  <c r="F6" i="2"/>
  <c r="E6" i="2"/>
  <c r="D6" i="2"/>
  <c r="M46" i="2"/>
  <c r="L46" i="2"/>
  <c r="K46" i="2"/>
  <c r="J46" i="2"/>
  <c r="I46" i="2"/>
  <c r="M32" i="2"/>
  <c r="L32" i="2"/>
  <c r="K32" i="2"/>
  <c r="J32" i="2"/>
  <c r="I32" i="2"/>
  <c r="I18" i="2"/>
  <c r="J18" i="2"/>
  <c r="M18" i="2"/>
  <c r="L18" i="2"/>
  <c r="K18" i="2"/>
  <c r="I20" i="1"/>
  <c r="I45" i="2"/>
  <c r="I44" i="2"/>
  <c r="I43" i="2"/>
  <c r="I42" i="2"/>
  <c r="I41" i="2"/>
  <c r="I39" i="2"/>
  <c r="I38" i="2"/>
  <c r="I37" i="2"/>
  <c r="I36" i="2"/>
  <c r="I35" i="2"/>
  <c r="I34" i="2"/>
  <c r="I33" i="2"/>
  <c r="I31" i="2"/>
  <c r="I30" i="2"/>
  <c r="I29" i="2"/>
  <c r="I28" i="2"/>
  <c r="I27" i="2"/>
  <c r="I26" i="2"/>
  <c r="I25" i="2"/>
  <c r="I24" i="2"/>
  <c r="I23" i="2"/>
  <c r="I21" i="2"/>
  <c r="I19" i="2"/>
  <c r="I17" i="2"/>
  <c r="I16" i="2"/>
  <c r="I15" i="2"/>
  <c r="I14" i="2"/>
  <c r="I13" i="2"/>
  <c r="I12" i="2"/>
  <c r="I11" i="2"/>
  <c r="I9" i="2"/>
  <c r="I8" i="2"/>
  <c r="I7" i="2"/>
  <c r="I5" i="2"/>
  <c r="C48" i="1"/>
  <c r="E48" i="1"/>
  <c r="D48" i="1"/>
  <c r="E46" i="1"/>
  <c r="D46" i="1"/>
  <c r="C46" i="1"/>
  <c r="E44" i="1"/>
  <c r="D44" i="1"/>
  <c r="C44" i="1"/>
  <c r="E42" i="1"/>
  <c r="D42" i="1"/>
  <c r="C42" i="1"/>
  <c r="E40" i="1"/>
  <c r="D40" i="1"/>
  <c r="C40" i="1"/>
  <c r="D38" i="1"/>
  <c r="E38" i="1"/>
  <c r="C38" i="1"/>
  <c r="E36" i="1"/>
  <c r="D36" i="1"/>
  <c r="C36" i="1"/>
  <c r="E34" i="1"/>
  <c r="D34" i="1"/>
  <c r="C34" i="1"/>
  <c r="D32" i="1"/>
  <c r="E32" i="1"/>
  <c r="C32" i="1"/>
  <c r="E30" i="1"/>
  <c r="D30" i="1"/>
  <c r="C30" i="1"/>
  <c r="E28" i="1"/>
  <c r="D28" i="1"/>
  <c r="C28" i="1"/>
  <c r="E26" i="1"/>
  <c r="D26" i="1"/>
  <c r="C26" i="1"/>
  <c r="G26" i="1" s="1"/>
  <c r="D24" i="1"/>
  <c r="E24" i="1"/>
  <c r="C24" i="1"/>
  <c r="E22" i="1"/>
  <c r="D22" i="1"/>
  <c r="C22" i="1"/>
  <c r="G22" i="1" s="1"/>
  <c r="E20" i="1"/>
  <c r="D20" i="1"/>
  <c r="C20" i="1"/>
  <c r="E18" i="1"/>
  <c r="D18" i="1"/>
  <c r="C18" i="1"/>
  <c r="G18" i="1" s="1"/>
  <c r="D16" i="1"/>
  <c r="E16" i="1"/>
  <c r="C16" i="1"/>
  <c r="E14" i="1"/>
  <c r="D14" i="1"/>
  <c r="C14" i="1"/>
  <c r="G14" i="1" s="1"/>
  <c r="E12" i="1"/>
  <c r="D12" i="1"/>
  <c r="C12" i="1"/>
  <c r="E10" i="1"/>
  <c r="D10" i="1"/>
  <c r="C10" i="1"/>
  <c r="G10" i="1" s="1"/>
  <c r="D8" i="1"/>
  <c r="E8" i="1"/>
  <c r="C8" i="1"/>
  <c r="L48" i="1"/>
  <c r="K48" i="1"/>
  <c r="J48" i="1"/>
  <c r="I48" i="1"/>
  <c r="L34" i="1"/>
  <c r="K34" i="1"/>
  <c r="J34" i="1"/>
  <c r="I34" i="1"/>
  <c r="L20" i="1"/>
  <c r="K20" i="1"/>
  <c r="J20" i="1"/>
  <c r="I19" i="1"/>
  <c r="L19" i="1"/>
  <c r="K19" i="1"/>
  <c r="J19" i="1"/>
  <c r="L17" i="1"/>
  <c r="K17" i="1"/>
  <c r="J17" i="1"/>
  <c r="I17" i="1"/>
  <c r="L15" i="1"/>
  <c r="K15" i="1"/>
  <c r="J15" i="1"/>
  <c r="I15" i="1"/>
  <c r="L13" i="1"/>
  <c r="K13" i="1"/>
  <c r="J13" i="1"/>
  <c r="I13" i="1"/>
  <c r="L11" i="1"/>
  <c r="K11" i="1"/>
  <c r="J11" i="1"/>
  <c r="I11" i="1"/>
  <c r="I9" i="1"/>
  <c r="L9" i="1"/>
  <c r="K9" i="1"/>
  <c r="J9" i="1"/>
  <c r="L7" i="1"/>
  <c r="K7" i="1"/>
  <c r="J7" i="1"/>
  <c r="I7" i="1"/>
  <c r="G48" i="1"/>
  <c r="G47" i="1"/>
  <c r="G45" i="1"/>
  <c r="G44" i="1"/>
  <c r="G43" i="1"/>
  <c r="G41" i="1"/>
  <c r="G40" i="1"/>
  <c r="G39" i="1"/>
  <c r="G37" i="1"/>
  <c r="G36" i="1"/>
  <c r="G35" i="1"/>
  <c r="G33" i="1"/>
  <c r="G32" i="1"/>
  <c r="G31" i="1"/>
  <c r="G29" i="1"/>
  <c r="G28" i="1"/>
  <c r="G27" i="1"/>
  <c r="G25" i="1"/>
  <c r="G24" i="1"/>
  <c r="G23" i="1"/>
  <c r="G21" i="1"/>
  <c r="G20" i="1"/>
  <c r="G19" i="1"/>
  <c r="G17" i="1"/>
  <c r="G16" i="1"/>
  <c r="G15" i="1"/>
  <c r="G13" i="1"/>
  <c r="G12" i="1"/>
  <c r="G11" i="1"/>
  <c r="G9" i="1"/>
  <c r="G7" i="1"/>
  <c r="D35" i="13"/>
  <c r="C35" i="13"/>
  <c r="D33" i="13"/>
  <c r="C33" i="13"/>
  <c r="D31" i="13"/>
  <c r="C31" i="13"/>
  <c r="D29" i="13"/>
  <c r="H29" i="13" s="1"/>
  <c r="D27" i="13"/>
  <c r="H27" i="13" s="1"/>
  <c r="P49" i="15"/>
  <c r="P47" i="15"/>
  <c r="P45" i="15"/>
  <c r="P43" i="15"/>
  <c r="P41" i="15"/>
  <c r="P39" i="15"/>
  <c r="P35" i="15"/>
  <c r="P33" i="15"/>
  <c r="P31" i="15"/>
  <c r="P29" i="15"/>
  <c r="P27" i="15"/>
  <c r="P25" i="15"/>
  <c r="P23" i="15"/>
  <c r="P21" i="15"/>
  <c r="P19" i="15"/>
  <c r="P17" i="15"/>
  <c r="P15" i="15"/>
  <c r="P13" i="15"/>
  <c r="P11" i="15"/>
  <c r="P9" i="15"/>
  <c r="Q22" i="11"/>
  <c r="Q20" i="11"/>
  <c r="Q18" i="11"/>
  <c r="Q16" i="11"/>
  <c r="Q14" i="11"/>
  <c r="Q12" i="11"/>
  <c r="Q10" i="11"/>
  <c r="H17" i="13"/>
  <c r="H19" i="13"/>
  <c r="BJ32" i="12"/>
  <c r="BI32" i="12"/>
  <c r="BL32" i="12" s="1"/>
  <c r="BJ46" i="12"/>
  <c r="BI46" i="12"/>
  <c r="BL46" i="12" s="1"/>
  <c r="AM40" i="12"/>
  <c r="AL40" i="12"/>
  <c r="AX18" i="12" s="1"/>
  <c r="BI18" i="12"/>
  <c r="BL18" i="12" s="1"/>
  <c r="Z32" i="12"/>
  <c r="Y32" i="12"/>
  <c r="Z46" i="12"/>
  <c r="Y46" i="12"/>
  <c r="AM18" i="12"/>
  <c r="AL18" i="12"/>
  <c r="Z18" i="12"/>
  <c r="Y18" i="12"/>
  <c r="N46" i="12"/>
  <c r="M46" i="12"/>
  <c r="D46" i="12"/>
  <c r="C46" i="12"/>
  <c r="D32" i="12"/>
  <c r="C32" i="12"/>
  <c r="N32" i="12"/>
  <c r="M32" i="12"/>
  <c r="N18" i="12"/>
  <c r="M18" i="12"/>
  <c r="D18" i="12"/>
  <c r="C18" i="12"/>
  <c r="T16" i="8"/>
  <c r="DN17" i="6"/>
  <c r="DN45" i="6"/>
  <c r="DA47" i="6"/>
  <c r="DA33" i="6"/>
  <c r="CN46" i="6"/>
  <c r="CN18" i="6"/>
  <c r="AV45" i="6"/>
  <c r="AV31" i="6"/>
  <c r="X46" i="6"/>
  <c r="X32" i="6"/>
  <c r="X18" i="6"/>
  <c r="H45" i="6"/>
  <c r="H31" i="6"/>
  <c r="H17" i="6"/>
  <c r="Z17" i="5"/>
  <c r="I17" i="5"/>
  <c r="I31" i="5"/>
  <c r="Z31" i="5"/>
  <c r="Z45" i="5"/>
  <c r="I45" i="5"/>
  <c r="I45" i="7"/>
  <c r="I31" i="7"/>
  <c r="I17" i="7"/>
  <c r="T18" i="8"/>
  <c r="N20" i="12"/>
  <c r="P20" i="12" s="1"/>
  <c r="N16" i="12"/>
  <c r="M16" i="12"/>
  <c r="N14" i="12"/>
  <c r="M14" i="12"/>
  <c r="N12" i="12"/>
  <c r="M12" i="12"/>
  <c r="N10" i="12"/>
  <c r="M10" i="12"/>
  <c r="N8" i="12"/>
  <c r="M8" i="12"/>
  <c r="D20" i="12"/>
  <c r="C20" i="12"/>
  <c r="D16" i="12"/>
  <c r="C16" i="12"/>
  <c r="D14" i="12"/>
  <c r="C14" i="12"/>
  <c r="D12" i="12"/>
  <c r="C12" i="12"/>
  <c r="D10" i="12"/>
  <c r="C10" i="12"/>
  <c r="F8" i="12"/>
  <c r="N34" i="12"/>
  <c r="M34" i="12"/>
  <c r="N30" i="12"/>
  <c r="M30" i="12"/>
  <c r="N28" i="12"/>
  <c r="M28" i="12"/>
  <c r="N26" i="12"/>
  <c r="M26" i="12"/>
  <c r="N24" i="12"/>
  <c r="M24" i="12"/>
  <c r="N22" i="12"/>
  <c r="M22" i="12"/>
  <c r="D34" i="12"/>
  <c r="C34" i="12"/>
  <c r="D30" i="12"/>
  <c r="C30" i="12"/>
  <c r="D28" i="12"/>
  <c r="C28" i="12"/>
  <c r="D26" i="12"/>
  <c r="C26" i="12"/>
  <c r="D24" i="12"/>
  <c r="C24" i="12"/>
  <c r="D22" i="12"/>
  <c r="C22" i="12"/>
  <c r="D48" i="12"/>
  <c r="C48" i="12"/>
  <c r="D44" i="12"/>
  <c r="C44" i="12"/>
  <c r="D42" i="12"/>
  <c r="C42" i="12"/>
  <c r="D40" i="12"/>
  <c r="C40" i="12"/>
  <c r="D38" i="12"/>
  <c r="C38" i="12"/>
  <c r="D36" i="12"/>
  <c r="C36" i="12"/>
  <c r="M48" i="12"/>
  <c r="P48" i="12" s="1"/>
  <c r="N44" i="12"/>
  <c r="M44" i="12"/>
  <c r="N42" i="12"/>
  <c r="M42" i="12"/>
  <c r="P42" i="12" s="1"/>
  <c r="N40" i="12"/>
  <c r="M40" i="12"/>
  <c r="P40" i="12" s="1"/>
  <c r="N38" i="12"/>
  <c r="M38" i="12"/>
  <c r="P38" i="12" s="1"/>
  <c r="N36" i="12"/>
  <c r="M36" i="12"/>
  <c r="P36" i="12" s="1"/>
  <c r="Z48" i="12"/>
  <c r="Y48" i="12"/>
  <c r="AB48" i="12" s="1"/>
  <c r="Z44" i="12"/>
  <c r="Y44" i="12"/>
  <c r="AB44" i="12" s="1"/>
  <c r="Z42" i="12"/>
  <c r="Y42" i="12"/>
  <c r="AB42" i="12" s="1"/>
  <c r="Z40" i="12"/>
  <c r="Y40" i="12"/>
  <c r="AB40" i="12" s="1"/>
  <c r="Z38" i="12"/>
  <c r="Y38" i="12"/>
  <c r="AB38" i="12" s="1"/>
  <c r="Z36" i="12"/>
  <c r="Y36" i="12"/>
  <c r="AB36" i="12" s="1"/>
  <c r="Z34" i="12"/>
  <c r="Y34" i="12"/>
  <c r="AB34" i="12" s="1"/>
  <c r="Z30" i="12"/>
  <c r="Y30" i="12"/>
  <c r="AB30" i="12" s="1"/>
  <c r="Z28" i="12"/>
  <c r="Y28" i="12"/>
  <c r="AB28" i="12" s="1"/>
  <c r="Z26" i="12"/>
  <c r="Y26" i="12"/>
  <c r="AB26" i="12" s="1"/>
  <c r="Z24" i="12"/>
  <c r="Y24" i="12"/>
  <c r="AB24" i="12" s="1"/>
  <c r="Z22" i="12"/>
  <c r="Y22" i="12"/>
  <c r="AB22" i="12" s="1"/>
  <c r="Z20" i="12"/>
  <c r="Y20" i="12"/>
  <c r="AB20" i="12" s="1"/>
  <c r="Z16" i="12"/>
  <c r="Y16" i="12"/>
  <c r="AB16" i="12" s="1"/>
  <c r="Z14" i="12"/>
  <c r="Y14" i="12"/>
  <c r="AB14" i="12" s="1"/>
  <c r="Y12" i="12"/>
  <c r="AB12" i="12" s="1"/>
  <c r="Z10" i="12"/>
  <c r="Y10" i="12"/>
  <c r="Z8" i="12"/>
  <c r="Y8" i="12"/>
  <c r="AM20" i="12"/>
  <c r="AL20" i="12"/>
  <c r="AM16" i="12"/>
  <c r="AL16" i="12"/>
  <c r="AM14" i="12"/>
  <c r="AL14" i="12"/>
  <c r="AM12" i="12"/>
  <c r="AL12" i="12"/>
  <c r="AM10" i="12"/>
  <c r="AL10" i="12"/>
  <c r="AM8" i="12"/>
  <c r="AL8" i="12"/>
  <c r="BJ48" i="12"/>
  <c r="BI48" i="12"/>
  <c r="BJ44" i="12"/>
  <c r="BI44" i="12"/>
  <c r="BJ42" i="12"/>
  <c r="BI42" i="12"/>
  <c r="BJ40" i="12"/>
  <c r="BI40" i="12"/>
  <c r="BJ38" i="12"/>
  <c r="BI38" i="12"/>
  <c r="BJ36" i="12"/>
  <c r="BI36" i="12"/>
  <c r="BJ34" i="12"/>
  <c r="BI34" i="12"/>
  <c r="BJ30" i="12"/>
  <c r="BI30" i="12"/>
  <c r="BJ28" i="12"/>
  <c r="BI28" i="12"/>
  <c r="BJ26" i="12"/>
  <c r="BI26" i="12"/>
  <c r="BJ24" i="12"/>
  <c r="BI24" i="12"/>
  <c r="BJ22" i="12"/>
  <c r="BI22" i="12"/>
  <c r="AM42" i="12"/>
  <c r="AL42" i="12"/>
  <c r="AM38" i="12"/>
  <c r="AL38" i="12"/>
  <c r="AM36" i="12"/>
  <c r="AL36" i="12"/>
  <c r="AM34" i="12"/>
  <c r="AL34" i="12"/>
  <c r="AM32" i="12"/>
  <c r="AL32" i="12"/>
  <c r="AM30" i="12"/>
  <c r="AL30" i="12"/>
  <c r="BJ20" i="12"/>
  <c r="BI20" i="12"/>
  <c r="BJ16" i="12"/>
  <c r="BI16" i="12"/>
  <c r="BJ14" i="12"/>
  <c r="BI14" i="12"/>
  <c r="BJ12" i="12"/>
  <c r="BI12" i="12"/>
  <c r="BJ10" i="12"/>
  <c r="BI10" i="12"/>
  <c r="H15" i="13"/>
  <c r="H13" i="13"/>
  <c r="H11" i="13"/>
  <c r="I47" i="7"/>
  <c r="I43" i="7"/>
  <c r="I41" i="7"/>
  <c r="I39" i="7"/>
  <c r="I37" i="7"/>
  <c r="I35" i="7"/>
  <c r="I33" i="7"/>
  <c r="I29" i="7"/>
  <c r="I27" i="7"/>
  <c r="I25" i="7"/>
  <c r="I23" i="7"/>
  <c r="I21" i="7"/>
  <c r="I19" i="7"/>
  <c r="I15" i="7"/>
  <c r="I13" i="7"/>
  <c r="I11" i="7"/>
  <c r="I9" i="7"/>
  <c r="DN43" i="6"/>
  <c r="DN41" i="6"/>
  <c r="DN39" i="6"/>
  <c r="DN37" i="6"/>
  <c r="DN35" i="6"/>
  <c r="DN33" i="6"/>
  <c r="DN29" i="6"/>
  <c r="DN27" i="6"/>
  <c r="DN25" i="6"/>
  <c r="DN23" i="6"/>
  <c r="DN21" i="6"/>
  <c r="DN19" i="6"/>
  <c r="DA45" i="6"/>
  <c r="DA41" i="6"/>
  <c r="DA37" i="6"/>
  <c r="DA31" i="6"/>
  <c r="DA27" i="6"/>
  <c r="DA23" i="6"/>
  <c r="DA15" i="6"/>
  <c r="CN48" i="6"/>
  <c r="CN44" i="6"/>
  <c r="CN40" i="6"/>
  <c r="CN36" i="6"/>
  <c r="CN30" i="6"/>
  <c r="CN26" i="6"/>
  <c r="CN20" i="6"/>
  <c r="CN14" i="6"/>
  <c r="CN10" i="6"/>
  <c r="AU47" i="6"/>
  <c r="AV43" i="6"/>
  <c r="AU39" i="6"/>
  <c r="AU35" i="6"/>
  <c r="AU27" i="6"/>
  <c r="AU23" i="6"/>
  <c r="AU19" i="6"/>
  <c r="AV15" i="6"/>
  <c r="AU7" i="6"/>
  <c r="X48" i="6"/>
  <c r="X44" i="6"/>
  <c r="X42" i="6"/>
  <c r="X40" i="6"/>
  <c r="X38" i="6"/>
  <c r="X36" i="6"/>
  <c r="X34" i="6"/>
  <c r="X30" i="6"/>
  <c r="X28" i="6"/>
  <c r="X26" i="6"/>
  <c r="X24" i="6"/>
  <c r="X22" i="6"/>
  <c r="X20" i="6"/>
  <c r="X16" i="6"/>
  <c r="X14" i="6"/>
  <c r="X12" i="6"/>
  <c r="X10" i="6"/>
  <c r="H47" i="6"/>
  <c r="H43" i="6"/>
  <c r="H41" i="6"/>
  <c r="H39" i="6"/>
  <c r="H37" i="6"/>
  <c r="H35" i="6"/>
  <c r="H33" i="6"/>
  <c r="H29" i="6"/>
  <c r="H27" i="6"/>
  <c r="H25" i="6"/>
  <c r="H23" i="6"/>
  <c r="H21" i="6"/>
  <c r="H19" i="6"/>
  <c r="H15" i="6"/>
  <c r="H13" i="6"/>
  <c r="H11" i="6"/>
  <c r="H9" i="6"/>
  <c r="Z47" i="5"/>
  <c r="Z43" i="5"/>
  <c r="Z41" i="5"/>
  <c r="Z39" i="5"/>
  <c r="Z37" i="5"/>
  <c r="Z35" i="5"/>
  <c r="Z33" i="5"/>
  <c r="Z29" i="5"/>
  <c r="Z27" i="5"/>
  <c r="Z25" i="5"/>
  <c r="Z23" i="5"/>
  <c r="Z21" i="5"/>
  <c r="Z19" i="5"/>
  <c r="Z15" i="5"/>
  <c r="Z13" i="5"/>
  <c r="Z11" i="5"/>
  <c r="Z9" i="5"/>
  <c r="I47" i="5"/>
  <c r="I43" i="5"/>
  <c r="I41" i="5"/>
  <c r="I39" i="5"/>
  <c r="I37" i="5"/>
  <c r="I35" i="5"/>
  <c r="I33" i="5"/>
  <c r="I29" i="5"/>
  <c r="I27" i="5"/>
  <c r="I25" i="5"/>
  <c r="I23" i="5"/>
  <c r="I21" i="5"/>
  <c r="I19" i="5"/>
  <c r="I15" i="5"/>
  <c r="I13" i="5"/>
  <c r="I11" i="5"/>
  <c r="I9" i="5"/>
  <c r="BJ8" i="12"/>
  <c r="BI8" i="12"/>
  <c r="CN8" i="6"/>
  <c r="X8" i="6"/>
  <c r="H7" i="6"/>
  <c r="I7" i="7"/>
  <c r="I7" i="5"/>
  <c r="P44" i="12" l="1"/>
  <c r="F10" i="12"/>
  <c r="F12" i="12"/>
  <c r="F14" i="12"/>
  <c r="F18" i="12"/>
  <c r="P18" i="12"/>
  <c r="P32" i="12"/>
  <c r="F32" i="12"/>
  <c r="F46" i="12"/>
  <c r="P46" i="12"/>
  <c r="H31" i="13"/>
  <c r="H33" i="13"/>
  <c r="H35" i="13"/>
  <c r="F16" i="12"/>
  <c r="F20" i="12"/>
  <c r="P8" i="12"/>
  <c r="P10" i="12"/>
  <c r="P12" i="12"/>
  <c r="P14" i="12"/>
  <c r="P16" i="12"/>
  <c r="AB18" i="12"/>
  <c r="AO18" i="12"/>
  <c r="AB46" i="12"/>
  <c r="AB32" i="12"/>
  <c r="W6" i="2"/>
  <c r="CG16" i="2"/>
  <c r="G30" i="1"/>
  <c r="G34" i="1"/>
  <c r="G38" i="1"/>
  <c r="G42" i="1"/>
  <c r="G46" i="1"/>
  <c r="I22" i="2"/>
  <c r="CU24" i="2"/>
  <c r="DJ28" i="2"/>
  <c r="K8" i="4"/>
  <c r="K12" i="4"/>
  <c r="K16" i="4"/>
  <c r="AO7" i="5"/>
  <c r="AO11" i="5"/>
  <c r="AO19" i="5"/>
  <c r="AO27" i="5"/>
  <c r="AO31" i="5"/>
  <c r="AO35" i="5"/>
  <c r="T12" i="8"/>
  <c r="BL10" i="12"/>
  <c r="BL12" i="12"/>
  <c r="BL14" i="12"/>
  <c r="BL16" i="12"/>
  <c r="BL20" i="12"/>
  <c r="AX8" i="12"/>
  <c r="AX10" i="12"/>
  <c r="AX12" i="12"/>
  <c r="AX14" i="12"/>
  <c r="AX16" i="12"/>
  <c r="AX20" i="12"/>
  <c r="BL22" i="12"/>
  <c r="BL24" i="12"/>
  <c r="BL8" i="12"/>
  <c r="BL26" i="12"/>
  <c r="BL28" i="12"/>
  <c r="BL30" i="12"/>
  <c r="BL34" i="12"/>
  <c r="BL36" i="12"/>
  <c r="BL38" i="12"/>
  <c r="BL40" i="12"/>
  <c r="BL42" i="12"/>
  <c r="BL44" i="12"/>
  <c r="BL48" i="12"/>
  <c r="AO8" i="12"/>
  <c r="AO10" i="12"/>
  <c r="AO12" i="12"/>
  <c r="AO14" i="12"/>
  <c r="AO16" i="12"/>
  <c r="AO20" i="12"/>
  <c r="AB8" i="12"/>
  <c r="AB10" i="12"/>
  <c r="F36" i="12"/>
  <c r="F38" i="12"/>
  <c r="F40" i="12"/>
  <c r="F42" i="12"/>
  <c r="F44" i="12"/>
  <c r="F48" i="12"/>
  <c r="F22" i="12"/>
  <c r="F24" i="12"/>
  <c r="F26" i="12"/>
  <c r="F28" i="12"/>
  <c r="F30" i="12"/>
  <c r="F34" i="12"/>
  <c r="P22" i="12"/>
  <c r="P24" i="12"/>
  <c r="P26" i="12"/>
  <c r="P28" i="12"/>
  <c r="P30" i="12"/>
  <c r="P34" i="12"/>
  <c r="G8" i="1"/>
  <c r="P37" i="15"/>
  <c r="H9" i="13"/>
  <c r="H7" i="13"/>
  <c r="AV11" i="6"/>
  <c r="BS19" i="6"/>
  <c r="BT19" i="6"/>
  <c r="BS21" i="6"/>
  <c r="BT21" i="6"/>
  <c r="BS23" i="6"/>
  <c r="BT23" i="6"/>
  <c r="BS41" i="6"/>
  <c r="BT41" i="6"/>
  <c r="BS43" i="6"/>
  <c r="BT43" i="6"/>
  <c r="BS45" i="6"/>
  <c r="BT45" i="6"/>
  <c r="BS31" i="6"/>
  <c r="BT31" i="6"/>
  <c r="BS17" i="6"/>
  <c r="BT17" i="6"/>
  <c r="DN31" i="6"/>
  <c r="AU11" i="6"/>
  <c r="AU15" i="6"/>
  <c r="AU31" i="6"/>
  <c r="AU43" i="6"/>
  <c r="DA9" i="6"/>
  <c r="DN7" i="6"/>
  <c r="AV7" i="6"/>
  <c r="AV13" i="6"/>
  <c r="AV19" i="6"/>
  <c r="AV21" i="6"/>
  <c r="AV23" i="6"/>
  <c r="AV25" i="6"/>
  <c r="AV27" i="6"/>
  <c r="AV29" i="6"/>
  <c r="AV33" i="6"/>
  <c r="AV35" i="6"/>
  <c r="AV37" i="6"/>
  <c r="AV39" i="6"/>
  <c r="AV41" i="6"/>
  <c r="AV47" i="6"/>
  <c r="AV9" i="6"/>
  <c r="CN12" i="6"/>
  <c r="CN16" i="6"/>
  <c r="CN22" i="6"/>
  <c r="CN24" i="6"/>
  <c r="CN28" i="6"/>
  <c r="CN34" i="6"/>
  <c r="CN38" i="6"/>
  <c r="CN42" i="6"/>
  <c r="DA11" i="6"/>
  <c r="DA13" i="6"/>
  <c r="DA17" i="6"/>
  <c r="DA21" i="6"/>
  <c r="DA25" i="6"/>
  <c r="DA29" i="6"/>
  <c r="DA35" i="6"/>
  <c r="DA39" i="6"/>
  <c r="DA43" i="6"/>
  <c r="DN9" i="6"/>
  <c r="DN11" i="6"/>
  <c r="DN13" i="6"/>
  <c r="DN15" i="6"/>
  <c r="DN47" i="6"/>
  <c r="BS7" i="6"/>
  <c r="BT7" i="6"/>
  <c r="BS9" i="6"/>
  <c r="BT9" i="6"/>
  <c r="BS11" i="6"/>
  <c r="BT11" i="6"/>
  <c r="BS13" i="6"/>
  <c r="BT13" i="6"/>
  <c r="BS15" i="6"/>
  <c r="BT15" i="6"/>
  <c r="BS25" i="6"/>
  <c r="BT25" i="6"/>
  <c r="BS27" i="6"/>
  <c r="BT27" i="6"/>
  <c r="BS29" i="6"/>
  <c r="BT29" i="6"/>
  <c r="BS33" i="6"/>
  <c r="BT33" i="6"/>
  <c r="BS35" i="6"/>
  <c r="BT35" i="6"/>
  <c r="BS37" i="6"/>
  <c r="BT37" i="6"/>
  <c r="BS39" i="6"/>
  <c r="BT39" i="6"/>
  <c r="BS47" i="6"/>
  <c r="BT47" i="6"/>
  <c r="AV17" i="6"/>
  <c r="CN32" i="6"/>
  <c r="DA19" i="6"/>
  <c r="AU9" i="6"/>
  <c r="AU13" i="6"/>
  <c r="AU17" i="6"/>
  <c r="AU21" i="6"/>
  <c r="AU25" i="6"/>
  <c r="AU29" i="6"/>
  <c r="AU33" i="6"/>
  <c r="AU37" i="6"/>
  <c r="AU41" i="6"/>
  <c r="AU45" i="6"/>
  <c r="AO23" i="5"/>
  <c r="AO15" i="5"/>
  <c r="K18" i="4"/>
  <c r="K6" i="4"/>
  <c r="BD28" i="3"/>
  <c r="W22" i="2"/>
  <c r="DY16" i="2"/>
  <c r="I10" i="2"/>
  <c r="I40" i="2"/>
  <c r="W14" i="2"/>
  <c r="BA8" i="2"/>
  <c r="BA16" i="2"/>
  <c r="BQ20" i="2"/>
  <c r="BQ30" i="2"/>
  <c r="DY24" i="2"/>
  <c r="DY34" i="2"/>
  <c r="DY12" i="2"/>
  <c r="DJ22" i="2"/>
  <c r="DJ10" i="2"/>
  <c r="DJ8" i="2"/>
  <c r="DJ6" i="2"/>
  <c r="CU20" i="2"/>
  <c r="CG22" i="2"/>
  <c r="BQ12" i="2"/>
  <c r="BQ8" i="2"/>
  <c r="BQ6" i="2"/>
  <c r="AL20" i="2"/>
  <c r="AL14" i="2"/>
  <c r="AL6" i="2"/>
  <c r="I20" i="2"/>
</calcChain>
</file>

<file path=xl/sharedStrings.xml><?xml version="1.0" encoding="utf-8"?>
<sst xmlns="http://schemas.openxmlformats.org/spreadsheetml/2006/main" count="2220" uniqueCount="306">
  <si>
    <t>総数</t>
    <rPh sb="0" eb="2">
      <t>ソウスウ</t>
    </rPh>
    <phoneticPr fontId="1"/>
  </si>
  <si>
    <t>総数</t>
    <rPh sb="0" eb="2">
      <t>ソウスウ</t>
    </rPh>
    <phoneticPr fontId="2"/>
  </si>
  <si>
    <t>20歳代</t>
    <rPh sb="2" eb="4">
      <t>サイダイ</t>
    </rPh>
    <phoneticPr fontId="2"/>
  </si>
  <si>
    <t>30歳代</t>
    <rPh sb="2" eb="4">
      <t>サイダイ</t>
    </rPh>
    <phoneticPr fontId="2"/>
  </si>
  <si>
    <t>40歳代</t>
    <rPh sb="2" eb="4">
      <t>サイダイ</t>
    </rPh>
    <phoneticPr fontId="2"/>
  </si>
  <si>
    <t>50歳代</t>
    <rPh sb="2" eb="4">
      <t>サイダイ</t>
    </rPh>
    <phoneticPr fontId="2"/>
  </si>
  <si>
    <t>60歳代</t>
    <rPh sb="2" eb="4">
      <t>サイダイ</t>
    </rPh>
    <phoneticPr fontId="2"/>
  </si>
  <si>
    <t>男性</t>
    <rPh sb="0" eb="2">
      <t>ダンセイ</t>
    </rPh>
    <phoneticPr fontId="2"/>
  </si>
  <si>
    <t>女性</t>
    <rPh sb="0" eb="2">
      <t>ジョセイ</t>
    </rPh>
    <phoneticPr fontId="2"/>
  </si>
  <si>
    <t>痩せ傾向</t>
    <rPh sb="0" eb="1">
      <t>ヤ</t>
    </rPh>
    <rPh sb="2" eb="4">
      <t>ケイコウ</t>
    </rPh>
    <phoneticPr fontId="1"/>
  </si>
  <si>
    <t>普通</t>
    <rPh sb="0" eb="2">
      <t>フツウ</t>
    </rPh>
    <phoneticPr fontId="1"/>
  </si>
  <si>
    <t>肥満傾向</t>
    <rPh sb="0" eb="2">
      <t>ヒマン</t>
    </rPh>
    <rPh sb="2" eb="4">
      <t>ケイコウ</t>
    </rPh>
    <phoneticPr fontId="1"/>
  </si>
  <si>
    <t>問1</t>
    <rPh sb="0" eb="1">
      <t>トイ</t>
    </rPh>
    <phoneticPr fontId="1"/>
  </si>
  <si>
    <t>喉頭がん</t>
    <rPh sb="0" eb="2">
      <t>コウトウ</t>
    </rPh>
    <phoneticPr fontId="1"/>
  </si>
  <si>
    <t>気管支炎</t>
    <rPh sb="0" eb="3">
      <t>キカンシ</t>
    </rPh>
    <rPh sb="3" eb="4">
      <t>エン</t>
    </rPh>
    <phoneticPr fontId="1"/>
  </si>
  <si>
    <t>肺気腫</t>
    <rPh sb="0" eb="3">
      <t>ハイキシュ</t>
    </rPh>
    <phoneticPr fontId="1"/>
  </si>
  <si>
    <t>心臓病</t>
    <rPh sb="0" eb="3">
      <t>シンゾウビョウ</t>
    </rPh>
    <phoneticPr fontId="1"/>
  </si>
  <si>
    <t>脳卒中</t>
    <rPh sb="0" eb="3">
      <t>ノウソッチュウ</t>
    </rPh>
    <phoneticPr fontId="1"/>
  </si>
  <si>
    <t>胃かいよう</t>
    <rPh sb="0" eb="1">
      <t>イ</t>
    </rPh>
    <phoneticPr fontId="1"/>
  </si>
  <si>
    <t>妊婦への影響(未熟児など)</t>
    <rPh sb="0" eb="2">
      <t>ニンプ</t>
    </rPh>
    <rPh sb="4" eb="6">
      <t>エイキョウ</t>
    </rPh>
    <rPh sb="7" eb="10">
      <t>ミジュクジ</t>
    </rPh>
    <phoneticPr fontId="1"/>
  </si>
  <si>
    <t>問3</t>
    <rPh sb="0" eb="1">
      <t>トイ</t>
    </rPh>
    <phoneticPr fontId="1"/>
  </si>
  <si>
    <t>清酒なら</t>
    <rPh sb="0" eb="2">
      <t>セイシュ</t>
    </rPh>
    <phoneticPr fontId="1"/>
  </si>
  <si>
    <t>中瓶0.5本</t>
    <rPh sb="0" eb="1">
      <t>チュウ</t>
    </rPh>
    <rPh sb="1" eb="2">
      <t>ビン</t>
    </rPh>
    <rPh sb="5" eb="6">
      <t>ホン</t>
    </rPh>
    <phoneticPr fontId="1"/>
  </si>
  <si>
    <t>中瓶1本</t>
    <rPh sb="0" eb="1">
      <t>チュウ</t>
    </rPh>
    <rPh sb="1" eb="2">
      <t>ビン</t>
    </rPh>
    <rPh sb="3" eb="4">
      <t>ホン</t>
    </rPh>
    <phoneticPr fontId="1"/>
  </si>
  <si>
    <t>中瓶1.5本</t>
    <rPh sb="0" eb="1">
      <t>チュウ</t>
    </rPh>
    <rPh sb="1" eb="2">
      <t>ビン</t>
    </rPh>
    <phoneticPr fontId="1"/>
  </si>
  <si>
    <t>中瓶2本</t>
    <rPh sb="0" eb="1">
      <t>チュウ</t>
    </rPh>
    <rPh sb="1" eb="2">
      <t>ビン</t>
    </rPh>
    <rPh sb="3" eb="4">
      <t>ホン</t>
    </rPh>
    <phoneticPr fontId="1"/>
  </si>
  <si>
    <t>中瓶3本</t>
    <rPh sb="0" eb="1">
      <t>チュウ</t>
    </rPh>
    <rPh sb="1" eb="2">
      <t>ビン</t>
    </rPh>
    <rPh sb="3" eb="4">
      <t>ホン</t>
    </rPh>
    <phoneticPr fontId="1"/>
  </si>
  <si>
    <t>わからない</t>
    <phoneticPr fontId="1"/>
  </si>
  <si>
    <t>0.5合</t>
    <rPh sb="3" eb="4">
      <t>ゴウ</t>
    </rPh>
    <phoneticPr fontId="1"/>
  </si>
  <si>
    <t>1合</t>
    <rPh sb="1" eb="2">
      <t>ゴウ</t>
    </rPh>
    <phoneticPr fontId="1"/>
  </si>
  <si>
    <t>1.5合</t>
    <rPh sb="3" eb="4">
      <t>ゴウ</t>
    </rPh>
    <phoneticPr fontId="1"/>
  </si>
  <si>
    <t>2合</t>
    <rPh sb="1" eb="2">
      <t>ゴウ</t>
    </rPh>
    <phoneticPr fontId="1"/>
  </si>
  <si>
    <t>3合</t>
    <rPh sb="1" eb="2">
      <t>ゴウ</t>
    </rPh>
    <phoneticPr fontId="1"/>
  </si>
  <si>
    <t>グラス1杯</t>
    <rPh sb="4" eb="5">
      <t>ハイ</t>
    </rPh>
    <phoneticPr fontId="1"/>
  </si>
  <si>
    <t>2杯</t>
    <rPh sb="1" eb="2">
      <t>ハイ</t>
    </rPh>
    <phoneticPr fontId="1"/>
  </si>
  <si>
    <t>3杯</t>
    <rPh sb="1" eb="2">
      <t>ハイ</t>
    </rPh>
    <phoneticPr fontId="1"/>
  </si>
  <si>
    <t>4杯</t>
    <rPh sb="1" eb="2">
      <t>ハイ</t>
    </rPh>
    <phoneticPr fontId="1"/>
  </si>
  <si>
    <t>6杯</t>
    <rPh sb="1" eb="2">
      <t>ハイ</t>
    </rPh>
    <phoneticPr fontId="1"/>
  </si>
  <si>
    <t>問4</t>
    <rPh sb="0" eb="1">
      <t>トイ</t>
    </rPh>
    <phoneticPr fontId="1"/>
  </si>
  <si>
    <t>健康意識についておたずねします</t>
    <rPh sb="0" eb="2">
      <t>ケンコウ</t>
    </rPh>
    <rPh sb="2" eb="4">
      <t>イシキ</t>
    </rPh>
    <phoneticPr fontId="1"/>
  </si>
  <si>
    <t>大いにある</t>
    <rPh sb="0" eb="1">
      <t>オオ</t>
    </rPh>
    <phoneticPr fontId="1"/>
  </si>
  <si>
    <t>少しある</t>
    <rPh sb="0" eb="1">
      <t>スコ</t>
    </rPh>
    <phoneticPr fontId="1"/>
  </si>
  <si>
    <t>関心がない</t>
    <rPh sb="0" eb="2">
      <t>カンシン</t>
    </rPh>
    <phoneticPr fontId="1"/>
  </si>
  <si>
    <t>健康だと思う</t>
    <rPh sb="0" eb="2">
      <t>ケンコウ</t>
    </rPh>
    <rPh sb="4" eb="5">
      <t>オモ</t>
    </rPh>
    <phoneticPr fontId="1"/>
  </si>
  <si>
    <t>まあ健康だと思う</t>
    <rPh sb="2" eb="4">
      <t>ケンコウ</t>
    </rPh>
    <rPh sb="6" eb="7">
      <t>オモ</t>
    </rPh>
    <phoneticPr fontId="1"/>
  </si>
  <si>
    <t>健康ではない</t>
    <rPh sb="0" eb="2">
      <t>ケンコウ</t>
    </rPh>
    <phoneticPr fontId="1"/>
  </si>
  <si>
    <t>問5</t>
    <rPh sb="0" eb="1">
      <t>トイ</t>
    </rPh>
    <phoneticPr fontId="1"/>
  </si>
  <si>
    <t>運動習慣がある</t>
    <rPh sb="0" eb="2">
      <t>ウンドウ</t>
    </rPh>
    <rPh sb="2" eb="4">
      <t>シュウカン</t>
    </rPh>
    <phoneticPr fontId="1"/>
  </si>
  <si>
    <t>運動が嫌いである</t>
    <rPh sb="0" eb="2">
      <t>ウンドウ</t>
    </rPh>
    <rPh sb="3" eb="4">
      <t>キラ</t>
    </rPh>
    <phoneticPr fontId="1"/>
  </si>
  <si>
    <t>その他</t>
    <rPh sb="2" eb="3">
      <t>タ</t>
    </rPh>
    <phoneticPr fontId="1"/>
  </si>
  <si>
    <t>2日</t>
    <rPh sb="1" eb="2">
      <t>ヒ</t>
    </rPh>
    <phoneticPr fontId="1"/>
  </si>
  <si>
    <t>3日</t>
    <rPh sb="1" eb="2">
      <t>ヒ</t>
    </rPh>
    <phoneticPr fontId="1"/>
  </si>
  <si>
    <t>4日</t>
    <rPh sb="1" eb="2">
      <t>ヒ</t>
    </rPh>
    <phoneticPr fontId="1"/>
  </si>
  <si>
    <t>5日</t>
    <rPh sb="1" eb="2">
      <t>ヒ</t>
    </rPh>
    <phoneticPr fontId="1"/>
  </si>
  <si>
    <t>6日</t>
    <rPh sb="1" eb="2">
      <t>ヒ</t>
    </rPh>
    <phoneticPr fontId="1"/>
  </si>
  <si>
    <t>7日</t>
    <rPh sb="1" eb="2">
      <t>ヒ</t>
    </rPh>
    <phoneticPr fontId="1"/>
  </si>
  <si>
    <t>120分以上</t>
    <rPh sb="3" eb="4">
      <t>フン</t>
    </rPh>
    <rPh sb="4" eb="6">
      <t>イジョウ</t>
    </rPh>
    <phoneticPr fontId="1"/>
  </si>
  <si>
    <t>高強度</t>
    <rPh sb="0" eb="1">
      <t>コウ</t>
    </rPh>
    <rPh sb="1" eb="3">
      <t>キョウド</t>
    </rPh>
    <phoneticPr fontId="1"/>
  </si>
  <si>
    <t>中強度</t>
    <rPh sb="0" eb="1">
      <t>ナカ</t>
    </rPh>
    <rPh sb="1" eb="3">
      <t>キョウド</t>
    </rPh>
    <rPh sb="2" eb="3">
      <t>ド</t>
    </rPh>
    <phoneticPr fontId="1"/>
  </si>
  <si>
    <t>低強度</t>
    <rPh sb="0" eb="1">
      <t>テイ</t>
    </rPh>
    <rPh sb="1" eb="3">
      <t>キョウド</t>
    </rPh>
    <phoneticPr fontId="1"/>
  </si>
  <si>
    <t>言葉は聞いたことがあるが、意味は知らなかった</t>
    <rPh sb="0" eb="2">
      <t>コトバ</t>
    </rPh>
    <rPh sb="3" eb="4">
      <t>キ</t>
    </rPh>
    <rPh sb="13" eb="15">
      <t>イミ</t>
    </rPh>
    <rPh sb="16" eb="17">
      <t>シ</t>
    </rPh>
    <phoneticPr fontId="1"/>
  </si>
  <si>
    <t>今回初めて知った</t>
    <rPh sb="0" eb="2">
      <t>コンカイ</t>
    </rPh>
    <rPh sb="2" eb="3">
      <t>ハジ</t>
    </rPh>
    <rPh sb="5" eb="6">
      <t>シ</t>
    </rPh>
    <phoneticPr fontId="1"/>
  </si>
  <si>
    <t>問6</t>
    <rPh sb="0" eb="1">
      <t>トイ</t>
    </rPh>
    <phoneticPr fontId="1"/>
  </si>
  <si>
    <t>胃がん</t>
    <rPh sb="0" eb="1">
      <t>イ</t>
    </rPh>
    <phoneticPr fontId="1"/>
  </si>
  <si>
    <t>食道がん</t>
    <rPh sb="0" eb="2">
      <t>ショクドウ</t>
    </rPh>
    <phoneticPr fontId="1"/>
  </si>
  <si>
    <t>大腸がん</t>
    <rPh sb="0" eb="2">
      <t>ダイチョウ</t>
    </rPh>
    <phoneticPr fontId="1"/>
  </si>
  <si>
    <t>肺がん</t>
    <rPh sb="0" eb="1">
      <t>ハイ</t>
    </rPh>
    <phoneticPr fontId="1"/>
  </si>
  <si>
    <t>乳がん</t>
    <rPh sb="0" eb="1">
      <t>ニュウ</t>
    </rPh>
    <phoneticPr fontId="1"/>
  </si>
  <si>
    <t>前立腺がん</t>
    <rPh sb="0" eb="3">
      <t>ゼンリツセン</t>
    </rPh>
    <phoneticPr fontId="1"/>
  </si>
  <si>
    <t>脳腫瘍</t>
    <rPh sb="0" eb="3">
      <t>ノウシュヨウ</t>
    </rPh>
    <phoneticPr fontId="1"/>
  </si>
  <si>
    <t>その他</t>
    <rPh sb="2" eb="3">
      <t>ホカ</t>
    </rPh>
    <phoneticPr fontId="1"/>
  </si>
  <si>
    <t>問7</t>
    <rPh sb="0" eb="1">
      <t>トイ</t>
    </rPh>
    <phoneticPr fontId="1"/>
  </si>
  <si>
    <t>新聞</t>
    <rPh sb="0" eb="2">
      <t>シンブン</t>
    </rPh>
    <phoneticPr fontId="1"/>
  </si>
  <si>
    <t>単行本</t>
    <rPh sb="0" eb="3">
      <t>タンコウボン</t>
    </rPh>
    <phoneticPr fontId="1"/>
  </si>
  <si>
    <t>薬局</t>
    <rPh sb="0" eb="2">
      <t>ヤッキョク</t>
    </rPh>
    <phoneticPr fontId="1"/>
  </si>
  <si>
    <t>特にない</t>
    <rPh sb="0" eb="1">
      <t>トク</t>
    </rPh>
    <phoneticPr fontId="1"/>
  </si>
  <si>
    <t>問8</t>
    <rPh sb="0" eb="1">
      <t>トイ</t>
    </rPh>
    <phoneticPr fontId="1"/>
  </si>
  <si>
    <t>胃がん検診の受診率</t>
    <rPh sb="0" eb="1">
      <t>イ</t>
    </rPh>
    <rPh sb="3" eb="5">
      <t>ケンシン</t>
    </rPh>
    <rPh sb="6" eb="8">
      <t>ジュシン</t>
    </rPh>
    <rPh sb="8" eb="9">
      <t>リツ</t>
    </rPh>
    <phoneticPr fontId="1"/>
  </si>
  <si>
    <t>市町村</t>
    <rPh sb="0" eb="3">
      <t>シチョウソン</t>
    </rPh>
    <phoneticPr fontId="1"/>
  </si>
  <si>
    <t>職場</t>
    <rPh sb="0" eb="2">
      <t>ショクバ</t>
    </rPh>
    <phoneticPr fontId="1"/>
  </si>
  <si>
    <t>人間ドッグ</t>
    <rPh sb="0" eb="2">
      <t>ニンゲン</t>
    </rPh>
    <phoneticPr fontId="1"/>
  </si>
  <si>
    <t>肺がん検診の受診率</t>
    <rPh sb="0" eb="1">
      <t>ハイ</t>
    </rPh>
    <rPh sb="3" eb="5">
      <t>ケンシン</t>
    </rPh>
    <rPh sb="6" eb="8">
      <t>ジュシン</t>
    </rPh>
    <rPh sb="8" eb="9">
      <t>リツ</t>
    </rPh>
    <phoneticPr fontId="1"/>
  </si>
  <si>
    <t>その他のがん検診受診率</t>
    <phoneticPr fontId="1"/>
  </si>
  <si>
    <t>乳がん検診の受診率</t>
    <rPh sb="0" eb="1">
      <t>ニュウ</t>
    </rPh>
    <rPh sb="3" eb="5">
      <t>ケンシン</t>
    </rPh>
    <rPh sb="6" eb="8">
      <t>ジュシン</t>
    </rPh>
    <rPh sb="8" eb="9">
      <t>リツ</t>
    </rPh>
    <phoneticPr fontId="1"/>
  </si>
  <si>
    <t>子宮がん検診の受診率</t>
    <rPh sb="0" eb="2">
      <t>シキュウ</t>
    </rPh>
    <rPh sb="4" eb="6">
      <t>ケンシン</t>
    </rPh>
    <rPh sb="7" eb="9">
      <t>ジュシン</t>
    </rPh>
    <rPh sb="9" eb="10">
      <t>リツ</t>
    </rPh>
    <phoneticPr fontId="1"/>
  </si>
  <si>
    <t>大腸がん検診の受診率</t>
    <rPh sb="0" eb="2">
      <t>ダイチョウ</t>
    </rPh>
    <rPh sb="4" eb="6">
      <t>ケンシン</t>
    </rPh>
    <rPh sb="7" eb="9">
      <t>ジュシン</t>
    </rPh>
    <rPh sb="9" eb="10">
      <t>リツ</t>
    </rPh>
    <phoneticPr fontId="1"/>
  </si>
  <si>
    <t>視触診</t>
    <rPh sb="0" eb="1">
      <t>シ</t>
    </rPh>
    <rPh sb="1" eb="2">
      <t>ショク</t>
    </rPh>
    <rPh sb="2" eb="3">
      <t>シン</t>
    </rPh>
    <phoneticPr fontId="1"/>
  </si>
  <si>
    <t>超音波</t>
    <rPh sb="0" eb="3">
      <t>チョウオンパ</t>
    </rPh>
    <phoneticPr fontId="1"/>
  </si>
  <si>
    <t>実施している</t>
    <rPh sb="0" eb="2">
      <t>ジッシ</t>
    </rPh>
    <phoneticPr fontId="1"/>
  </si>
  <si>
    <t>実施していない</t>
    <rPh sb="0" eb="2">
      <t>ジッシ</t>
    </rPh>
    <phoneticPr fontId="1"/>
  </si>
  <si>
    <t>申込先が　　　　　わからない</t>
    <rPh sb="0" eb="2">
      <t>モウシコミ</t>
    </rPh>
    <rPh sb="2" eb="3">
      <t>サキ</t>
    </rPh>
    <phoneticPr fontId="1"/>
  </si>
  <si>
    <t>健康状態に　　自信がある</t>
    <rPh sb="0" eb="2">
      <t>ケンコウ</t>
    </rPh>
    <rPh sb="2" eb="4">
      <t>ジョウタイ</t>
    </rPh>
    <rPh sb="7" eb="9">
      <t>ジシン</t>
    </rPh>
    <phoneticPr fontId="1"/>
  </si>
  <si>
    <t>健康診断や　　人間ドッグを　　受けている</t>
    <rPh sb="0" eb="2">
      <t>ケンコウ</t>
    </rPh>
    <rPh sb="2" eb="4">
      <t>シンダン</t>
    </rPh>
    <rPh sb="7" eb="9">
      <t>ニンゲン</t>
    </rPh>
    <rPh sb="15" eb="16">
      <t>ウ</t>
    </rPh>
    <phoneticPr fontId="1"/>
  </si>
  <si>
    <t>いつでも　　　　医療機関を　　受診できる</t>
    <rPh sb="8" eb="10">
      <t>イリョウ</t>
    </rPh>
    <rPh sb="10" eb="12">
      <t>キカン</t>
    </rPh>
    <rPh sb="15" eb="16">
      <t>ジュ</t>
    </rPh>
    <rPh sb="16" eb="17">
      <t>シン</t>
    </rPh>
    <phoneticPr fontId="1"/>
  </si>
  <si>
    <t>予防対策</t>
    <rPh sb="0" eb="2">
      <t>ヨボウ</t>
    </rPh>
    <rPh sb="2" eb="4">
      <t>タイサク</t>
    </rPh>
    <phoneticPr fontId="1"/>
  </si>
  <si>
    <t>早期発見のため、がん検診の充実・普及</t>
    <rPh sb="0" eb="2">
      <t>ソウキ</t>
    </rPh>
    <rPh sb="2" eb="4">
      <t>ハッケン</t>
    </rPh>
    <rPh sb="10" eb="12">
      <t>ケンシン</t>
    </rPh>
    <rPh sb="13" eb="15">
      <t>ジュウジツ</t>
    </rPh>
    <rPh sb="16" eb="18">
      <t>フキュウ</t>
    </rPh>
    <phoneticPr fontId="1"/>
  </si>
  <si>
    <t>相談窓口などの体制の充実</t>
    <rPh sb="0" eb="2">
      <t>ソウダン</t>
    </rPh>
    <rPh sb="2" eb="4">
      <t>マドグチ</t>
    </rPh>
    <rPh sb="7" eb="9">
      <t>タイセイ</t>
    </rPh>
    <rPh sb="10" eb="12">
      <t>ジュウジツ</t>
    </rPh>
    <phoneticPr fontId="1"/>
  </si>
  <si>
    <t>有効回答</t>
    <rPh sb="0" eb="2">
      <t>ユウコウ</t>
    </rPh>
    <rPh sb="2" eb="4">
      <t>カイトウ</t>
    </rPh>
    <phoneticPr fontId="1"/>
  </si>
  <si>
    <t>-</t>
    <phoneticPr fontId="1"/>
  </si>
  <si>
    <t>ビールなら</t>
    <phoneticPr fontId="1"/>
  </si>
  <si>
    <t>わからない</t>
    <phoneticPr fontId="1"/>
  </si>
  <si>
    <t>ワインなら</t>
    <phoneticPr fontId="1"/>
  </si>
  <si>
    <t>非常に怖い　　　　　病気だと思う</t>
    <rPh sb="0" eb="2">
      <t>ヒジョウ</t>
    </rPh>
    <rPh sb="3" eb="4">
      <t>コワ</t>
    </rPh>
    <rPh sb="10" eb="12">
      <t>ビョウキ</t>
    </rPh>
    <rPh sb="14" eb="15">
      <t>オモ</t>
    </rPh>
    <phoneticPr fontId="1"/>
  </si>
  <si>
    <t>少し怖い　　　　　　　病気だと思う</t>
    <rPh sb="0" eb="1">
      <t>スコ</t>
    </rPh>
    <phoneticPr fontId="1"/>
  </si>
  <si>
    <t>回答者数</t>
    <rPh sb="0" eb="2">
      <t>カイトウ</t>
    </rPh>
    <rPh sb="2" eb="3">
      <t>シャ</t>
    </rPh>
    <rPh sb="3" eb="4">
      <t>スウ</t>
    </rPh>
    <phoneticPr fontId="1"/>
  </si>
  <si>
    <t>-</t>
    <phoneticPr fontId="1"/>
  </si>
  <si>
    <t>かかりつけ病院から、がん専門病院への紹介システム</t>
    <rPh sb="5" eb="7">
      <t>ビョウイン</t>
    </rPh>
    <rPh sb="12" eb="14">
      <t>センモン</t>
    </rPh>
    <rPh sb="14" eb="16">
      <t>ビョウイン</t>
    </rPh>
    <rPh sb="18" eb="20">
      <t>ショウカイ</t>
    </rPh>
    <phoneticPr fontId="1"/>
  </si>
  <si>
    <t>マンモグラフィ</t>
    <phoneticPr fontId="1"/>
  </si>
  <si>
    <t>まだそういう年齢ではない</t>
    <rPh sb="6" eb="8">
      <t>ネンレイ</t>
    </rPh>
    <phoneticPr fontId="1"/>
  </si>
  <si>
    <t>70歳以上</t>
    <rPh sb="2" eb="5">
      <t>サイイジョウ</t>
    </rPh>
    <phoneticPr fontId="2"/>
  </si>
  <si>
    <t>問2</t>
    <rPh sb="0" eb="1">
      <t>トイ</t>
    </rPh>
    <phoneticPr fontId="1"/>
  </si>
  <si>
    <t>インターネット</t>
    <phoneticPr fontId="1"/>
  </si>
  <si>
    <t>-</t>
    <phoneticPr fontId="1"/>
  </si>
  <si>
    <t>回答者数</t>
    <rPh sb="0" eb="2">
      <t>カイトウ</t>
    </rPh>
    <rPh sb="2" eb="3">
      <t>シャ</t>
    </rPh>
    <rPh sb="3" eb="4">
      <t>スウ</t>
    </rPh>
    <phoneticPr fontId="1"/>
  </si>
  <si>
    <t>一般的に「節度ある適度な飲酒」とは1日にどのくらいだと思いますか。</t>
    <rPh sb="0" eb="3">
      <t>イッパンテキ</t>
    </rPh>
    <rPh sb="5" eb="7">
      <t>セツド</t>
    </rPh>
    <rPh sb="9" eb="11">
      <t>テキド</t>
    </rPh>
    <rPh sb="12" eb="14">
      <t>インシュ</t>
    </rPh>
    <rPh sb="18" eb="19">
      <t>ヒ</t>
    </rPh>
    <rPh sb="27" eb="28">
      <t>オモ</t>
    </rPh>
    <phoneticPr fontId="1"/>
  </si>
  <si>
    <t>あなたは「メタボリックシンドローム」という言葉やその意味を知っていましたか。</t>
    <rPh sb="21" eb="23">
      <t>コトバ</t>
    </rPh>
    <rPh sb="26" eb="28">
      <t>イミ</t>
    </rPh>
    <rPh sb="29" eb="30">
      <t>シ</t>
    </rPh>
    <phoneticPr fontId="1"/>
  </si>
  <si>
    <t>問9</t>
    <rPh sb="0" eb="1">
      <t>トイ</t>
    </rPh>
    <phoneticPr fontId="1"/>
  </si>
  <si>
    <t>※問9　がん検診の受診状況（1）～（6）で1つでも「受診していない」と回答した者のみ回答</t>
    <rPh sb="1" eb="2">
      <t>トイ</t>
    </rPh>
    <rPh sb="6" eb="8">
      <t>ケンシン</t>
    </rPh>
    <rPh sb="9" eb="11">
      <t>ジュシン</t>
    </rPh>
    <rPh sb="11" eb="13">
      <t>ジョウキョウ</t>
    </rPh>
    <rPh sb="26" eb="28">
      <t>ジュシン</t>
    </rPh>
    <rPh sb="35" eb="37">
      <t>カイトウ</t>
    </rPh>
    <rPh sb="39" eb="40">
      <t>モノ</t>
    </rPh>
    <rPh sb="42" eb="44">
      <t>カイトウ</t>
    </rPh>
    <phoneticPr fontId="1"/>
  </si>
  <si>
    <t>※問9（1）～（6）で，「がん検診を受診していない」と回答した者のみ回答</t>
    <rPh sb="1" eb="2">
      <t>トイ</t>
    </rPh>
    <rPh sb="15" eb="17">
      <t>ケンシン</t>
    </rPh>
    <rPh sb="18" eb="20">
      <t>ジュシン</t>
    </rPh>
    <rPh sb="27" eb="29">
      <t>カイトウ</t>
    </rPh>
    <rPh sb="31" eb="32">
      <t>モノ</t>
    </rPh>
    <rPh sb="34" eb="36">
      <t>カイトウ</t>
    </rPh>
    <phoneticPr fontId="1"/>
  </si>
  <si>
    <t>あなたは，「がん」についてどのようなことを知りたいですか。(複数回答)</t>
    <rPh sb="21" eb="22">
      <t>シ</t>
    </rPh>
    <rPh sb="30" eb="32">
      <t>フクスウ</t>
    </rPh>
    <phoneticPr fontId="1"/>
  </si>
  <si>
    <t>あなたは，「がん」の予防や治療に関する情報を何から得ていますか。(複数回答)</t>
    <rPh sb="10" eb="12">
      <t>ヨボウ</t>
    </rPh>
    <rPh sb="13" eb="15">
      <t>チリョウ</t>
    </rPh>
    <rPh sb="16" eb="17">
      <t>カン</t>
    </rPh>
    <rPh sb="19" eb="21">
      <t>ジョウホウ</t>
    </rPh>
    <rPh sb="22" eb="23">
      <t>ナニ</t>
    </rPh>
    <rPh sb="25" eb="26">
      <t>エ</t>
    </rPh>
    <rPh sb="33" eb="35">
      <t>フクスウ</t>
    </rPh>
    <rPh sb="35" eb="37">
      <t>カイトウ</t>
    </rPh>
    <phoneticPr fontId="1"/>
  </si>
  <si>
    <t>※問5（1）で，「上記以外の理由で運動ができない」と回答した者のみ回答</t>
    <rPh sb="1" eb="2">
      <t>トイ</t>
    </rPh>
    <rPh sb="9" eb="11">
      <t>ジョウキ</t>
    </rPh>
    <rPh sb="11" eb="13">
      <t>イガイ</t>
    </rPh>
    <rPh sb="14" eb="16">
      <t>リユウ</t>
    </rPh>
    <rPh sb="17" eb="19">
      <t>ウンドウ</t>
    </rPh>
    <rPh sb="26" eb="28">
      <t>カイトウ</t>
    </rPh>
    <rPh sb="30" eb="31">
      <t>モノ</t>
    </rPh>
    <rPh sb="33" eb="35">
      <t>カイトウ</t>
    </rPh>
    <phoneticPr fontId="1"/>
  </si>
  <si>
    <t>※問5（1）で，「運動習慣がある（30分以上持続する運動を週2回以上，1年以上継続している）」と回答した者のみ回答</t>
    <rPh sb="1" eb="2">
      <t>トイ</t>
    </rPh>
    <rPh sb="9" eb="11">
      <t>ウンドウ</t>
    </rPh>
    <rPh sb="11" eb="13">
      <t>シュウカン</t>
    </rPh>
    <rPh sb="19" eb="20">
      <t>フン</t>
    </rPh>
    <rPh sb="20" eb="22">
      <t>イジョウ</t>
    </rPh>
    <rPh sb="22" eb="24">
      <t>ジゾク</t>
    </rPh>
    <rPh sb="26" eb="28">
      <t>ウンドウ</t>
    </rPh>
    <rPh sb="29" eb="30">
      <t>シュウ</t>
    </rPh>
    <rPh sb="31" eb="34">
      <t>カイイジョウ</t>
    </rPh>
    <rPh sb="36" eb="39">
      <t>ネンイジョウ</t>
    </rPh>
    <rPh sb="39" eb="41">
      <t>ケイゾク</t>
    </rPh>
    <rPh sb="52" eb="53">
      <t>モノ</t>
    </rPh>
    <rPh sb="55" eb="57">
      <t>カイトウ</t>
    </rPh>
    <phoneticPr fontId="1"/>
  </si>
  <si>
    <t>茨城県では，身近で簡単にできる運動としてウォーキングを推進しています。その一環として，子どもから高齢者までが安心して歩ける道を「ヘルスロード」としてコース指定していますが，あなたは，この「ヘルスロード」という言葉と意味を知っていましたか。</t>
    <rPh sb="0" eb="3">
      <t>イバラキケン</t>
    </rPh>
    <rPh sb="6" eb="8">
      <t>ミジカ</t>
    </rPh>
    <rPh sb="9" eb="11">
      <t>カンタン</t>
    </rPh>
    <rPh sb="15" eb="17">
      <t>ウンドウ</t>
    </rPh>
    <rPh sb="27" eb="29">
      <t>スイシン</t>
    </rPh>
    <rPh sb="37" eb="39">
      <t>イッカン</t>
    </rPh>
    <rPh sb="43" eb="44">
      <t>コ</t>
    </rPh>
    <rPh sb="48" eb="51">
      <t>コウレイシャ</t>
    </rPh>
    <rPh sb="54" eb="56">
      <t>アンシン</t>
    </rPh>
    <rPh sb="58" eb="59">
      <t>アル</t>
    </rPh>
    <rPh sb="61" eb="62">
      <t>ミチ</t>
    </rPh>
    <rPh sb="77" eb="79">
      <t>シテイ</t>
    </rPh>
    <rPh sb="104" eb="106">
      <t>コトバ</t>
    </rPh>
    <rPh sb="107" eb="109">
      <t>イミ</t>
    </rPh>
    <rPh sb="110" eb="111">
      <t>シ</t>
    </rPh>
    <phoneticPr fontId="1"/>
  </si>
  <si>
    <t>今現在，あなたは，自分の健康に関心を持っていますか。</t>
    <rPh sb="0" eb="3">
      <t>イマゲンザイ</t>
    </rPh>
    <rPh sb="9" eb="11">
      <t>ジブン</t>
    </rPh>
    <rPh sb="12" eb="14">
      <t>ケンコウ</t>
    </rPh>
    <rPh sb="15" eb="17">
      <t>カンシン</t>
    </rPh>
    <rPh sb="18" eb="19">
      <t>モ</t>
    </rPh>
    <phoneticPr fontId="1"/>
  </si>
  <si>
    <t>今現在，あなたは自分を健康だと思いますか。</t>
    <rPh sb="0" eb="3">
      <t>イマゲンザイ</t>
    </rPh>
    <rPh sb="8" eb="10">
      <t>ジブン</t>
    </rPh>
    <rPh sb="11" eb="13">
      <t>ケンコウ</t>
    </rPh>
    <rPh sb="15" eb="16">
      <t>オモ</t>
    </rPh>
    <phoneticPr fontId="1"/>
  </si>
  <si>
    <t>たばこを吸うと　　　かかり易くなる</t>
    <rPh sb="4" eb="5">
      <t>ス</t>
    </rPh>
    <rPh sb="13" eb="14">
      <t>ヤス</t>
    </rPh>
    <phoneticPr fontId="1"/>
  </si>
  <si>
    <t>3．がんに関する意識・行動調査の結果</t>
    <rPh sb="5" eb="6">
      <t>カン</t>
    </rPh>
    <rPh sb="8" eb="10">
      <t>イシキ</t>
    </rPh>
    <rPh sb="11" eb="13">
      <t>コウドウ</t>
    </rPh>
    <rPh sb="13" eb="15">
      <t>チョウサ</t>
    </rPh>
    <rPh sb="16" eb="18">
      <t>ケッカ</t>
    </rPh>
    <phoneticPr fontId="1"/>
  </si>
  <si>
    <t>妊婦への影響　(未熟児など)</t>
    <rPh sb="0" eb="2">
      <t>ニンプ</t>
    </rPh>
    <rPh sb="4" eb="6">
      <t>エイキョウ</t>
    </rPh>
    <rPh sb="8" eb="10">
      <t>ミジュク</t>
    </rPh>
    <rPh sb="10" eb="11">
      <t>ジ</t>
    </rPh>
    <phoneticPr fontId="1"/>
  </si>
  <si>
    <t>歯周病　(歯槽膿漏など)</t>
    <rPh sb="0" eb="2">
      <t>シシュウ</t>
    </rPh>
    <rPh sb="2" eb="3">
      <t>ビョウ</t>
    </rPh>
    <rPh sb="5" eb="7">
      <t>シソウ</t>
    </rPh>
    <rPh sb="7" eb="9">
      <t>ノウロウ</t>
    </rPh>
    <phoneticPr fontId="1"/>
  </si>
  <si>
    <t>言葉も意味も
知らなかった</t>
    <rPh sb="0" eb="2">
      <t>コトバ</t>
    </rPh>
    <rPh sb="3" eb="5">
      <t>イミ</t>
    </rPh>
    <rPh sb="7" eb="8">
      <t>シ</t>
    </rPh>
    <phoneticPr fontId="1"/>
  </si>
  <si>
    <t>有効回答　　
(2～7日)</t>
    <rPh sb="0" eb="2">
      <t>ユウコウ</t>
    </rPh>
    <rPh sb="2" eb="4">
      <t>カイトウ</t>
    </rPh>
    <rPh sb="11" eb="12">
      <t>ニチ</t>
    </rPh>
    <phoneticPr fontId="1"/>
  </si>
  <si>
    <t>無効回答　　
(1日)</t>
    <rPh sb="0" eb="2">
      <t>ムコウ</t>
    </rPh>
    <rPh sb="2" eb="4">
      <t>カイトウ</t>
    </rPh>
    <rPh sb="9" eb="10">
      <t>ニチ</t>
    </rPh>
    <phoneticPr fontId="1"/>
  </si>
  <si>
    <t>言葉も意味も
知っていた</t>
    <rPh sb="0" eb="2">
      <t>コトバ</t>
    </rPh>
    <rPh sb="3" eb="5">
      <t>イミ</t>
    </rPh>
    <rPh sb="7" eb="8">
      <t>シ</t>
    </rPh>
    <phoneticPr fontId="1"/>
  </si>
  <si>
    <t>言葉も意味も　　
知っていた</t>
    <rPh sb="0" eb="2">
      <t>コトバ</t>
    </rPh>
    <rPh sb="3" eb="5">
      <t>イミ</t>
    </rPh>
    <rPh sb="9" eb="10">
      <t>シ</t>
    </rPh>
    <phoneticPr fontId="1"/>
  </si>
  <si>
    <t>言葉は知っていたが
意味は知らなかった</t>
    <rPh sb="0" eb="2">
      <t>コトバ</t>
    </rPh>
    <rPh sb="3" eb="4">
      <t>シ</t>
    </rPh>
    <rPh sb="10" eb="12">
      <t>イミ</t>
    </rPh>
    <rPh sb="13" eb="14">
      <t>シ</t>
    </rPh>
    <phoneticPr fontId="1"/>
  </si>
  <si>
    <t>健康上の理由で  　
運動ができない</t>
    <rPh sb="0" eb="3">
      <t>ケンコウジョウ</t>
    </rPh>
    <rPh sb="4" eb="6">
      <t>リユウ</t>
    </rPh>
    <rPh sb="11" eb="13">
      <t>ウンドウ</t>
    </rPh>
    <phoneticPr fontId="1"/>
  </si>
  <si>
    <t>上記以外の理由で
運動ができない</t>
    <rPh sb="0" eb="2">
      <t>ジョウキ</t>
    </rPh>
    <rPh sb="2" eb="4">
      <t>イガイ</t>
    </rPh>
    <rPh sb="5" eb="7">
      <t>リユウ</t>
    </rPh>
    <rPh sb="9" eb="11">
      <t>ウンドウ</t>
    </rPh>
    <phoneticPr fontId="1"/>
  </si>
  <si>
    <t>31～60分
 以内</t>
    <rPh sb="5" eb="6">
      <t>フン</t>
    </rPh>
    <rPh sb="8" eb="10">
      <t>イナイ</t>
    </rPh>
    <phoneticPr fontId="1"/>
  </si>
  <si>
    <t>今まで1度も
受診経験なし</t>
    <rPh sb="0" eb="1">
      <t>イマ</t>
    </rPh>
    <rPh sb="4" eb="5">
      <t>ド</t>
    </rPh>
    <rPh sb="7" eb="9">
      <t>ジュシン</t>
    </rPh>
    <rPh sb="9" eb="11">
      <t>ケイケン</t>
    </rPh>
    <phoneticPr fontId="1"/>
  </si>
  <si>
    <t>ほとんど関心が
ない</t>
    <rPh sb="4" eb="6">
      <t>カンシン</t>
    </rPh>
    <phoneticPr fontId="1"/>
  </si>
  <si>
    <t>あまり
健康ではない</t>
    <rPh sb="4" eb="6">
      <t>ケンコウ</t>
    </rPh>
    <phoneticPr fontId="1"/>
  </si>
  <si>
    <t>運動する
時間がない</t>
    <rPh sb="0" eb="2">
      <t>ウンドウ</t>
    </rPh>
    <rPh sb="5" eb="7">
      <t>ジカン</t>
    </rPh>
    <phoneticPr fontId="1"/>
  </si>
  <si>
    <t>運動する
場所がない</t>
    <rPh sb="0" eb="2">
      <t>ウンドウ</t>
    </rPh>
    <rPh sb="5" eb="7">
      <t>バショ</t>
    </rPh>
    <phoneticPr fontId="1"/>
  </si>
  <si>
    <t>定期的に
歩いている</t>
    <rPh sb="0" eb="3">
      <t>テイキテキ</t>
    </rPh>
    <rPh sb="5" eb="6">
      <t>アル</t>
    </rPh>
    <phoneticPr fontId="1"/>
  </si>
  <si>
    <t>コースは
知っているが、　
歩いたことはない</t>
    <rPh sb="5" eb="6">
      <t>シ</t>
    </rPh>
    <rPh sb="14" eb="15">
      <t>アル</t>
    </rPh>
    <phoneticPr fontId="1"/>
  </si>
  <si>
    <t>がんの
予防</t>
    <rPh sb="4" eb="6">
      <t>ヨボウ</t>
    </rPh>
    <phoneticPr fontId="1"/>
  </si>
  <si>
    <t>医療施
設のが
ん治療
の状況</t>
    <rPh sb="0" eb="2">
      <t>イリョウ</t>
    </rPh>
    <rPh sb="2" eb="3">
      <t>シ</t>
    </rPh>
    <rPh sb="4" eb="5">
      <t>セツ</t>
    </rPh>
    <rPh sb="9" eb="11">
      <t>チリョウ</t>
    </rPh>
    <rPh sb="13" eb="15">
      <t>ジョウキョウ</t>
    </rPh>
    <phoneticPr fontId="1"/>
  </si>
  <si>
    <t>がん発生や治療に関する正しい知識</t>
    <rPh sb="2" eb="4">
      <t>ハッセイ</t>
    </rPh>
    <rPh sb="5" eb="7">
      <t>チリョウ</t>
    </rPh>
    <rPh sb="8" eb="9">
      <t>カン</t>
    </rPh>
    <rPh sb="11" eb="12">
      <t>タダ</t>
    </rPh>
    <rPh sb="14" eb="16">
      <t>チシキ</t>
    </rPh>
    <phoneticPr fontId="1"/>
  </si>
  <si>
    <t>県・市町
村や医
療施設
での相
談窓口</t>
    <rPh sb="0" eb="1">
      <t>ケン</t>
    </rPh>
    <rPh sb="2" eb="3">
      <t>シ</t>
    </rPh>
    <rPh sb="3" eb="4">
      <t>マチ</t>
    </rPh>
    <rPh sb="5" eb="6">
      <t>ムラ</t>
    </rPh>
    <rPh sb="7" eb="8">
      <t>イ</t>
    </rPh>
    <rPh sb="9" eb="10">
      <t>リョウ</t>
    </rPh>
    <rPh sb="10" eb="12">
      <t>シセツ</t>
    </rPh>
    <rPh sb="15" eb="16">
      <t>ソウ</t>
    </rPh>
    <rPh sb="17" eb="18">
      <t>ダン</t>
    </rPh>
    <rPh sb="18" eb="20">
      <t>マドグチ</t>
    </rPh>
    <phoneticPr fontId="1"/>
  </si>
  <si>
    <t>がん治療に必要な医療費負担</t>
    <rPh sb="2" eb="4">
      <t>チリョウ</t>
    </rPh>
    <rPh sb="5" eb="7">
      <t>ヒツヨウ</t>
    </rPh>
    <rPh sb="8" eb="10">
      <t>イリョウ</t>
    </rPh>
    <rPh sb="10" eb="11">
      <t>ヒ</t>
    </rPh>
    <rPh sb="11" eb="13">
      <t>フタン</t>
    </rPh>
    <phoneticPr fontId="1"/>
  </si>
  <si>
    <t>興味が
ない</t>
    <rPh sb="0" eb="2">
      <t>キョウミ</t>
    </rPh>
    <phoneticPr fontId="1"/>
  </si>
  <si>
    <t>知りたく
ない</t>
    <rPh sb="0" eb="1">
      <t>シ</t>
    </rPh>
    <phoneticPr fontId="1"/>
  </si>
  <si>
    <t>医療関係
者の質を
向上させ
るための
教育・研修</t>
    <rPh sb="0" eb="2">
      <t>イリョウ</t>
    </rPh>
    <rPh sb="2" eb="4">
      <t>カンケイ</t>
    </rPh>
    <rPh sb="5" eb="6">
      <t>シャ</t>
    </rPh>
    <rPh sb="7" eb="8">
      <t>シツ</t>
    </rPh>
    <rPh sb="10" eb="12">
      <t>コウジョウ</t>
    </rPh>
    <rPh sb="20" eb="22">
      <t>キョウイク</t>
    </rPh>
    <rPh sb="23" eb="25">
      <t>ケンシュウ</t>
    </rPh>
    <phoneticPr fontId="1"/>
  </si>
  <si>
    <t>緩和ケア
が受けら
れるシス
テムを
つくる</t>
    <rPh sb="0" eb="2">
      <t>カンワ</t>
    </rPh>
    <rPh sb="6" eb="7">
      <t>ウ</t>
    </rPh>
    <phoneticPr fontId="1"/>
  </si>
  <si>
    <t>放射線を使ったが
ん治療が
できる病
院の整備</t>
    <rPh sb="0" eb="3">
      <t>ホウシャセン</t>
    </rPh>
    <rPh sb="4" eb="5">
      <t>ツカ</t>
    </rPh>
    <rPh sb="10" eb="12">
      <t>チリョウ</t>
    </rPh>
    <rPh sb="17" eb="18">
      <t>ビョウ</t>
    </rPh>
    <rPh sb="19" eb="20">
      <t>イン</t>
    </rPh>
    <rPh sb="21" eb="23">
      <t>セイビ</t>
    </rPh>
    <phoneticPr fontId="1"/>
  </si>
  <si>
    <t>がん専門
病院の得
意な分野・
治療成績
などの情
報提供</t>
    <rPh sb="2" eb="4">
      <t>センモン</t>
    </rPh>
    <rPh sb="5" eb="7">
      <t>ビョウイン</t>
    </rPh>
    <rPh sb="8" eb="9">
      <t>エ</t>
    </rPh>
    <rPh sb="10" eb="11">
      <t>イ</t>
    </rPh>
    <rPh sb="12" eb="14">
      <t>ブンヤ</t>
    </rPh>
    <rPh sb="16" eb="18">
      <t>チリョウ</t>
    </rPh>
    <rPh sb="18" eb="20">
      <t>セイセキ</t>
    </rPh>
    <rPh sb="24" eb="25">
      <t>ジョウ</t>
    </rPh>
    <rPh sb="26" eb="27">
      <t>ホウ</t>
    </rPh>
    <rPh sb="27" eb="29">
      <t>テイキョウ</t>
    </rPh>
    <phoneticPr fontId="1"/>
  </si>
  <si>
    <t>知識を、
学校現場
で子供たちに教える</t>
    <rPh sb="0" eb="2">
      <t>チシキ</t>
    </rPh>
    <rPh sb="5" eb="7">
      <t>ガッコウ</t>
    </rPh>
    <rPh sb="7" eb="9">
      <t>ゲンバ</t>
    </rPh>
    <rPh sb="11" eb="13">
      <t>コドモ</t>
    </rPh>
    <rPh sb="16" eb="17">
      <t>オシ</t>
    </rPh>
    <phoneticPr fontId="1"/>
  </si>
  <si>
    <t>がん検
診の実施場所や方法等</t>
    <rPh sb="2" eb="3">
      <t>ケン</t>
    </rPh>
    <rPh sb="4" eb="5">
      <t>シン</t>
    </rPh>
    <rPh sb="6" eb="8">
      <t>ジッシ</t>
    </rPh>
    <rPh sb="8" eb="10">
      <t>バショ</t>
    </rPh>
    <rPh sb="11" eb="13">
      <t>ホウホウ</t>
    </rPh>
    <rPh sb="13" eb="14">
      <t>ナド</t>
    </rPh>
    <phoneticPr fontId="1"/>
  </si>
  <si>
    <t>がんの
終末期
治療に関すること</t>
    <rPh sb="4" eb="6">
      <t>シュウマツ</t>
    </rPh>
    <rPh sb="6" eb="7">
      <t>キ</t>
    </rPh>
    <rPh sb="8" eb="10">
      <t>チリョウ</t>
    </rPh>
    <rPh sb="11" eb="12">
      <t>カン</t>
    </rPh>
    <phoneticPr fontId="1"/>
  </si>
  <si>
    <t>受診して
いない</t>
    <rPh sb="0" eb="2">
      <t>ジュシン</t>
    </rPh>
    <phoneticPr fontId="1"/>
  </si>
  <si>
    <t>■BMI分布</t>
    <rPh sb="4" eb="6">
      <t>ブンプ</t>
    </rPh>
    <phoneticPr fontId="1"/>
  </si>
  <si>
    <t>ぜんそく</t>
    <phoneticPr fontId="1"/>
  </si>
  <si>
    <t>どちらとも
いえない</t>
    <phoneticPr fontId="1"/>
  </si>
  <si>
    <t>たばこと
関係ない</t>
    <rPh sb="5" eb="7">
      <t>カンケイ</t>
    </rPh>
    <phoneticPr fontId="1"/>
  </si>
  <si>
    <t>病気を
知らない</t>
    <rPh sb="0" eb="2">
      <t>ビョウキ</t>
    </rPh>
    <rPh sb="4" eb="5">
      <t>シ</t>
    </rPh>
    <phoneticPr fontId="1"/>
  </si>
  <si>
    <t>たばこを吸うと
かかり易くなる</t>
    <rPh sb="4" eb="5">
      <t>ス</t>
    </rPh>
    <rPh sb="11" eb="12">
      <t>ヤス</t>
    </rPh>
    <phoneticPr fontId="1"/>
  </si>
  <si>
    <t>あなたは，たばこの煙が，たばこを吸わない人の健康へ与える影響について，どう思いますか。</t>
    <rPh sb="9" eb="10">
      <t>ケムリ</t>
    </rPh>
    <rPh sb="16" eb="17">
      <t>ス</t>
    </rPh>
    <rPh sb="20" eb="21">
      <t>ヒト</t>
    </rPh>
    <rPh sb="22" eb="24">
      <t>ケンコウ</t>
    </rPh>
    <rPh sb="25" eb="26">
      <t>アタ</t>
    </rPh>
    <rPh sb="28" eb="30">
      <t>エイキョウ</t>
    </rPh>
    <rPh sb="37" eb="38">
      <t>オモ</t>
    </rPh>
    <phoneticPr fontId="1"/>
  </si>
  <si>
    <t>ときどき
歩いている</t>
    <rPh sb="5" eb="6">
      <t>アル</t>
    </rPh>
    <phoneticPr fontId="1"/>
  </si>
  <si>
    <t>コースを
知らないし、
歩いたこともない</t>
    <rPh sb="5" eb="6">
      <t>シ</t>
    </rPh>
    <rPh sb="12" eb="13">
      <t>アル</t>
    </rPh>
    <phoneticPr fontId="1"/>
  </si>
  <si>
    <t>（２）　健康上の問題以外で，運動ができない理由は何ですか。</t>
    <phoneticPr fontId="1"/>
  </si>
  <si>
    <t>（３）a  運動習慣がある者について1週間の運動日数</t>
    <rPh sb="6" eb="8">
      <t>ウンドウ</t>
    </rPh>
    <rPh sb="8" eb="10">
      <t>シュウカン</t>
    </rPh>
    <rPh sb="13" eb="14">
      <t>モノ</t>
    </rPh>
    <rPh sb="19" eb="21">
      <t>シュウカン</t>
    </rPh>
    <rPh sb="22" eb="24">
      <t>ウンドウ</t>
    </rPh>
    <rPh sb="24" eb="25">
      <t>ヒ</t>
    </rPh>
    <rPh sb="25" eb="26">
      <t>スウ</t>
    </rPh>
    <phoneticPr fontId="1"/>
  </si>
  <si>
    <t>（３）b  運動を行なう日の平均時間はどのくらいですか。</t>
    <rPh sb="6" eb="8">
      <t>ウンドウ</t>
    </rPh>
    <rPh sb="9" eb="10">
      <t>オコ</t>
    </rPh>
    <rPh sb="12" eb="13">
      <t>ヒ</t>
    </rPh>
    <rPh sb="14" eb="16">
      <t>ヘイキン</t>
    </rPh>
    <rPh sb="16" eb="18">
      <t>ジカン</t>
    </rPh>
    <phoneticPr fontId="1"/>
  </si>
  <si>
    <t>無効回答
(30分以内)</t>
    <rPh sb="0" eb="2">
      <t>ムコウ</t>
    </rPh>
    <rPh sb="2" eb="4">
      <t>カイトウ</t>
    </rPh>
    <rPh sb="8" eb="9">
      <t>フン</t>
    </rPh>
    <rPh sb="9" eb="11">
      <t>イナイ</t>
    </rPh>
    <phoneticPr fontId="1"/>
  </si>
  <si>
    <t>91～120分
 以内</t>
    <rPh sb="6" eb="7">
      <t>フン</t>
    </rPh>
    <rPh sb="9" eb="11">
      <t>イナイ</t>
    </rPh>
    <phoneticPr fontId="1"/>
  </si>
  <si>
    <t>61～90分 
以内</t>
    <rPh sb="5" eb="6">
      <t>フン</t>
    </rPh>
    <rPh sb="8" eb="10">
      <t>イナイ</t>
    </rPh>
    <phoneticPr fontId="1"/>
  </si>
  <si>
    <t>（３）c  運動の強さはどの程度ですか。</t>
    <rPh sb="6" eb="8">
      <t>ウンドウ</t>
    </rPh>
    <rPh sb="9" eb="10">
      <t>ツヨ</t>
    </rPh>
    <rPh sb="14" eb="16">
      <t>テイド</t>
    </rPh>
    <phoneticPr fontId="1"/>
  </si>
  <si>
    <t>問5（４）</t>
    <rPh sb="0" eb="1">
      <t>トイ</t>
    </rPh>
    <phoneticPr fontId="1"/>
  </si>
  <si>
    <t>（５）あなたは，これまでに「ヘルスロード」を歩いたことがありますか。</t>
    <rPh sb="22" eb="23">
      <t>アル</t>
    </rPh>
    <phoneticPr fontId="1"/>
  </si>
  <si>
    <t>※問6（1）で「がん」を，「非常に怖い病気だと思う」又「少し怖い病気だと思う」と回答した者のみ回答</t>
    <rPh sb="1" eb="2">
      <t>トイ</t>
    </rPh>
    <rPh sb="14" eb="16">
      <t>ヒジョウ</t>
    </rPh>
    <rPh sb="17" eb="18">
      <t>コワ</t>
    </rPh>
    <rPh sb="19" eb="21">
      <t>ビョウキ</t>
    </rPh>
    <rPh sb="23" eb="24">
      <t>オモ</t>
    </rPh>
    <rPh sb="26" eb="27">
      <t>マタ</t>
    </rPh>
    <rPh sb="28" eb="29">
      <t>スコ</t>
    </rPh>
    <rPh sb="30" eb="31">
      <t>コワ</t>
    </rPh>
    <rPh sb="32" eb="34">
      <t>ビョウキ</t>
    </rPh>
    <rPh sb="36" eb="37">
      <t>オモ</t>
    </rPh>
    <rPh sb="44" eb="45">
      <t>モノ</t>
    </rPh>
    <rPh sb="47" eb="49">
      <t>カイトウ</t>
    </rPh>
    <phoneticPr fontId="1"/>
  </si>
  <si>
    <t>（２）どの部位の「がん」が気になりますか。（複数回答）</t>
    <phoneticPr fontId="1"/>
  </si>
  <si>
    <t>子宮がん
等の
婦人科
のがん</t>
    <rPh sb="0" eb="2">
      <t>シキュウ</t>
    </rPh>
    <rPh sb="5" eb="6">
      <t>トウ</t>
    </rPh>
    <rPh sb="8" eb="11">
      <t>フジンカ</t>
    </rPh>
    <phoneticPr fontId="1"/>
  </si>
  <si>
    <t>怖い病気だとは
思わない</t>
    <rPh sb="0" eb="1">
      <t>コワ</t>
    </rPh>
    <rPh sb="2" eb="4">
      <t>ビョウキ</t>
    </rPh>
    <rPh sb="8" eb="9">
      <t>オモ</t>
    </rPh>
    <phoneticPr fontId="1"/>
  </si>
  <si>
    <t>白血病
などの
血液の
がん</t>
    <rPh sb="0" eb="3">
      <t>ハッケツビョウ</t>
    </rPh>
    <rPh sb="8" eb="10">
      <t>ケツエキ</t>
    </rPh>
    <phoneticPr fontId="1"/>
  </si>
  <si>
    <t>健康
情報
雑誌</t>
    <rPh sb="0" eb="2">
      <t>ケンコウ</t>
    </rPh>
    <rPh sb="3" eb="5">
      <t>ジョウホウ</t>
    </rPh>
    <rPh sb="6" eb="8">
      <t>ザッシ</t>
    </rPh>
    <phoneticPr fontId="1"/>
  </si>
  <si>
    <t>チラシ
・
パンフ
レット</t>
    <phoneticPr fontId="1"/>
  </si>
  <si>
    <t>ラジオ
・
テレビ</t>
    <phoneticPr fontId="1"/>
  </si>
  <si>
    <t>友人
・
知人</t>
    <rPh sb="0" eb="2">
      <t>ユウジン</t>
    </rPh>
    <rPh sb="5" eb="7">
      <t>チジン</t>
    </rPh>
    <phoneticPr fontId="1"/>
  </si>
  <si>
    <t>国・県・
市町村
の広報</t>
    <rPh sb="0" eb="1">
      <t>コク</t>
    </rPh>
    <rPh sb="2" eb="3">
      <t>ケン</t>
    </rPh>
    <rPh sb="10" eb="12">
      <t>コウホウ</t>
    </rPh>
    <phoneticPr fontId="1"/>
  </si>
  <si>
    <t>医療
機関</t>
    <rPh sb="0" eb="2">
      <t>イリョウ</t>
    </rPh>
    <rPh sb="3" eb="5">
      <t>キカン</t>
    </rPh>
    <phoneticPr fontId="1"/>
  </si>
  <si>
    <t>保健所
・
保健
センター</t>
    <rPh sb="0" eb="3">
      <t>ホケンジョ</t>
    </rPh>
    <rPh sb="6" eb="8">
      <t>ホケン</t>
    </rPh>
    <phoneticPr fontId="1"/>
  </si>
  <si>
    <t>がん
予防
推進
委員等</t>
    <rPh sb="3" eb="5">
      <t>ヨボウ</t>
    </rPh>
    <rPh sb="6" eb="8">
      <t>スイシン</t>
    </rPh>
    <rPh sb="9" eb="11">
      <t>イイン</t>
    </rPh>
    <rPh sb="11" eb="12">
      <t>トウ</t>
    </rPh>
    <phoneticPr fontId="1"/>
  </si>
  <si>
    <t>回答
延べ数</t>
    <rPh sb="0" eb="2">
      <t>カイトウ</t>
    </rPh>
    <rPh sb="3" eb="4">
      <t>ノ</t>
    </rPh>
    <rPh sb="5" eb="6">
      <t>スウ</t>
    </rPh>
    <phoneticPr fontId="1"/>
  </si>
  <si>
    <t>回答
者数</t>
    <rPh sb="0" eb="2">
      <t>カイトウ</t>
    </rPh>
    <rPh sb="3" eb="4">
      <t>シャ</t>
    </rPh>
    <rPh sb="4" eb="5">
      <t>スウ</t>
    </rPh>
    <phoneticPr fontId="1"/>
  </si>
  <si>
    <r>
      <t>あなたは、次のがん検診を</t>
    </r>
    <r>
      <rPr>
        <b/>
        <u/>
        <sz val="12"/>
        <color theme="1"/>
        <rFont val="ＭＳ Ｐゴシック"/>
        <family val="3"/>
        <charset val="128"/>
        <scheme val="minor"/>
      </rPr>
      <t>1年以内</t>
    </r>
    <r>
      <rPr>
        <b/>
        <sz val="12"/>
        <color theme="1"/>
        <rFont val="ＭＳ Ｐゴシック"/>
        <family val="3"/>
        <charset val="128"/>
        <scheme val="minor"/>
      </rPr>
      <t>に受診したことがありますか。</t>
    </r>
    <rPh sb="5" eb="6">
      <t>ツギ</t>
    </rPh>
    <rPh sb="9" eb="11">
      <t>ケンシン</t>
    </rPh>
    <rPh sb="13" eb="14">
      <t>ネン</t>
    </rPh>
    <rPh sb="14" eb="16">
      <t>イナイ</t>
    </rPh>
    <rPh sb="17" eb="19">
      <t>ジュシン</t>
    </rPh>
    <phoneticPr fontId="1"/>
  </si>
  <si>
    <t>　（1）胃がん検診の受診率　〈１年以内〉</t>
    <rPh sb="4" eb="5">
      <t>イ</t>
    </rPh>
    <rPh sb="7" eb="9">
      <t>ケンシン</t>
    </rPh>
    <rPh sb="10" eb="12">
      <t>ジュシン</t>
    </rPh>
    <rPh sb="12" eb="13">
      <t>リツ</t>
    </rPh>
    <rPh sb="16" eb="17">
      <t>ネン</t>
    </rPh>
    <rPh sb="17" eb="19">
      <t>イナイ</t>
    </rPh>
    <phoneticPr fontId="1"/>
  </si>
  <si>
    <r>
      <rPr>
        <b/>
        <u/>
        <sz val="12"/>
        <color theme="1"/>
        <rFont val="ＭＳ Ｐゴシック"/>
        <family val="3"/>
        <charset val="128"/>
        <scheme val="minor"/>
      </rPr>
      <t>1年以上前に,次の</t>
    </r>
    <r>
      <rPr>
        <b/>
        <sz val="12"/>
        <color theme="1"/>
        <rFont val="ＭＳ Ｐゴシック"/>
        <family val="3"/>
        <charset val="128"/>
        <scheme val="minor"/>
      </rPr>
      <t>がん検診を受診したことがありますか。</t>
    </r>
    <rPh sb="7" eb="8">
      <t>ツギ</t>
    </rPh>
    <phoneticPr fontId="1"/>
  </si>
  <si>
    <t>過去に受診した
ことがある</t>
    <rPh sb="0" eb="2">
      <t>カコ</t>
    </rPh>
    <rPh sb="3" eb="5">
      <t>ジュシン</t>
    </rPh>
    <phoneticPr fontId="1"/>
  </si>
  <si>
    <t>　（７）胃がん検診の受診率　〈１年以上前〉</t>
    <rPh sb="4" eb="5">
      <t>イ</t>
    </rPh>
    <rPh sb="7" eb="9">
      <t>ケンシン</t>
    </rPh>
    <rPh sb="10" eb="12">
      <t>ジュシン</t>
    </rPh>
    <rPh sb="12" eb="13">
      <t>リツ</t>
    </rPh>
    <rPh sb="16" eb="17">
      <t>ネン</t>
    </rPh>
    <rPh sb="17" eb="19">
      <t>イジョウ</t>
    </rPh>
    <rPh sb="19" eb="20">
      <t>マエ</t>
    </rPh>
    <phoneticPr fontId="1"/>
  </si>
  <si>
    <t>問9(13)  乳がん検診を受診したことがあると回答した方にお尋ねします。</t>
    <rPh sb="0" eb="1">
      <t>ト</t>
    </rPh>
    <rPh sb="8" eb="9">
      <t>ニュウ</t>
    </rPh>
    <rPh sb="11" eb="13">
      <t>ケンシン</t>
    </rPh>
    <rPh sb="14" eb="16">
      <t>ジュシン</t>
    </rPh>
    <rPh sb="24" eb="26">
      <t>カイトウ</t>
    </rPh>
    <rPh sb="28" eb="29">
      <t>カタ</t>
    </rPh>
    <rPh sb="31" eb="32">
      <t>タズ</t>
    </rPh>
    <phoneticPr fontId="1"/>
  </si>
  <si>
    <t>検診では，次のどの検査を受けましたか。（女性のみ回答）</t>
    <rPh sb="0" eb="2">
      <t>ケンシン</t>
    </rPh>
    <rPh sb="5" eb="6">
      <t>ツギ</t>
    </rPh>
    <rPh sb="9" eb="11">
      <t>ケンサ</t>
    </rPh>
    <rPh sb="12" eb="13">
      <t>ウ</t>
    </rPh>
    <rPh sb="20" eb="22">
      <t>ジョセイ</t>
    </rPh>
    <rPh sb="24" eb="26">
      <t>カイトウ</t>
    </rPh>
    <phoneticPr fontId="1"/>
  </si>
  <si>
    <t>問9（14）  乳がんの自己検診を実施していますか。(30歳以上の女性のみ回答)</t>
    <rPh sb="0" eb="1">
      <t>ト</t>
    </rPh>
    <rPh sb="8" eb="9">
      <t>ニュウ</t>
    </rPh>
    <rPh sb="12" eb="14">
      <t>ジコ</t>
    </rPh>
    <rPh sb="14" eb="16">
      <t>ケンシン</t>
    </rPh>
    <rPh sb="17" eb="19">
      <t>ジッシ</t>
    </rPh>
    <rPh sb="29" eb="30">
      <t>サイ</t>
    </rPh>
    <rPh sb="30" eb="32">
      <t>イジョウ</t>
    </rPh>
    <rPh sb="33" eb="35">
      <t>ジョセイ</t>
    </rPh>
    <rPh sb="37" eb="39">
      <t>カイトウ</t>
    </rPh>
    <phoneticPr fontId="1"/>
  </si>
  <si>
    <t>問９（15）  検診を受けなかった主な理由は何ですか。</t>
    <rPh sb="0" eb="1">
      <t>ト</t>
    </rPh>
    <rPh sb="8" eb="10">
      <t>ケンシン</t>
    </rPh>
    <rPh sb="11" eb="12">
      <t>ウ</t>
    </rPh>
    <rPh sb="17" eb="18">
      <t>オモ</t>
    </rPh>
    <rPh sb="19" eb="21">
      <t>リユウ</t>
    </rPh>
    <rPh sb="22" eb="23">
      <t>ナン</t>
    </rPh>
    <phoneticPr fontId="1"/>
  </si>
  <si>
    <t>定員が
いっぱいで
受診
できない</t>
    <rPh sb="0" eb="2">
      <t>テイイン</t>
    </rPh>
    <rPh sb="10" eb="12">
      <t>ジュシン</t>
    </rPh>
    <phoneticPr fontId="1"/>
  </si>
  <si>
    <t>検診
日程が　　　　都合が
悪い</t>
    <rPh sb="0" eb="2">
      <t>ケンシン</t>
    </rPh>
    <rPh sb="3" eb="5">
      <t>ニッテイ</t>
    </rPh>
    <rPh sb="10" eb="12">
      <t>ツゴウ</t>
    </rPh>
    <rPh sb="14" eb="15">
      <t>ワル</t>
    </rPh>
    <phoneticPr fontId="1"/>
  </si>
  <si>
    <t>受診の
必要性を
感じない</t>
    <rPh sb="0" eb="2">
      <t>ジュシン</t>
    </rPh>
    <rPh sb="4" eb="7">
      <t>ヒツヨウセイ</t>
    </rPh>
    <rPh sb="9" eb="10">
      <t>カン</t>
    </rPh>
    <phoneticPr fontId="1"/>
  </si>
  <si>
    <t>検診で
何か
発見される
のが怖い</t>
    <rPh sb="0" eb="2">
      <t>ケンシン</t>
    </rPh>
    <rPh sb="4" eb="5">
      <t>ナニ</t>
    </rPh>
    <rPh sb="7" eb="9">
      <t>ハッケン</t>
    </rPh>
    <rPh sb="15" eb="16">
      <t>コワ</t>
    </rPh>
    <phoneticPr fontId="1"/>
  </si>
  <si>
    <t>検査方法
がわからず不安</t>
    <rPh sb="0" eb="2">
      <t>ケンサ</t>
    </rPh>
    <rPh sb="2" eb="4">
      <t>ホウホウ</t>
    </rPh>
    <rPh sb="10" eb="12">
      <t>フアン</t>
    </rPh>
    <phoneticPr fontId="1"/>
  </si>
  <si>
    <t>お金が
かかるので受け
たくない</t>
    <rPh sb="1" eb="2">
      <t>カネ</t>
    </rPh>
    <rPh sb="9" eb="10">
      <t>ウ</t>
    </rPh>
    <phoneticPr fontId="1"/>
  </si>
  <si>
    <t>問９（16）  どうしたらもっと検診が受けやすくなると思いますか。（複数回答）</t>
    <rPh sb="0" eb="1">
      <t>ト</t>
    </rPh>
    <rPh sb="16" eb="18">
      <t>ケンシン</t>
    </rPh>
    <rPh sb="19" eb="20">
      <t>ウ</t>
    </rPh>
    <rPh sb="27" eb="28">
      <t>オモ</t>
    </rPh>
    <rPh sb="34" eb="36">
      <t>フクスウ</t>
    </rPh>
    <rPh sb="36" eb="38">
      <t>カイトウ</t>
    </rPh>
    <phoneticPr fontId="1"/>
  </si>
  <si>
    <t>平日の
夜間に
受診
できる</t>
    <rPh sb="0" eb="2">
      <t>ヘイジツ</t>
    </rPh>
    <rPh sb="4" eb="6">
      <t>ヤカン</t>
    </rPh>
    <rPh sb="8" eb="10">
      <t>ジュシン</t>
    </rPh>
    <phoneticPr fontId="1"/>
  </si>
  <si>
    <t>土・日や
祝祭日
に受診
できる</t>
    <rPh sb="0" eb="1">
      <t>ツチ</t>
    </rPh>
    <rPh sb="2" eb="3">
      <t>ヒ</t>
    </rPh>
    <rPh sb="5" eb="6">
      <t>シュク</t>
    </rPh>
    <rPh sb="6" eb="8">
      <t>サイジツ</t>
    </rPh>
    <rPh sb="10" eb="12">
      <t>ジュシン</t>
    </rPh>
    <phoneticPr fontId="1"/>
  </si>
  <si>
    <t>同時に
複数の
検診が
できる</t>
    <rPh sb="0" eb="2">
      <t>ドウジ</t>
    </rPh>
    <rPh sb="4" eb="6">
      <t>フクスウ</t>
    </rPh>
    <rPh sb="8" eb="10">
      <t>ケンシン</t>
    </rPh>
    <phoneticPr fontId="1"/>
  </si>
  <si>
    <t>検診を
勧める
個別通知
が届く</t>
    <rPh sb="0" eb="2">
      <t>ケンシン</t>
    </rPh>
    <rPh sb="4" eb="5">
      <t>スス</t>
    </rPh>
    <rPh sb="8" eb="10">
      <t>コベツ</t>
    </rPh>
    <rPh sb="10" eb="12">
      <t>ツウチ</t>
    </rPh>
    <rPh sb="14" eb="15">
      <t>トド</t>
    </rPh>
    <phoneticPr fontId="1"/>
  </si>
  <si>
    <t>職場で　　　　　集団検診
を実施
する</t>
    <rPh sb="0" eb="2">
      <t>ショクバ</t>
    </rPh>
    <rPh sb="8" eb="10">
      <t>シュウダン</t>
    </rPh>
    <rPh sb="10" eb="12">
      <t>ケンシン</t>
    </rPh>
    <rPh sb="14" eb="16">
      <t>ジッシ</t>
    </rPh>
    <phoneticPr fontId="1"/>
  </si>
  <si>
    <t>かかりつけ病院で
検診が
できる</t>
    <rPh sb="5" eb="7">
      <t>ビョウイン</t>
    </rPh>
    <rPh sb="9" eb="11">
      <t>ケンシン</t>
    </rPh>
    <phoneticPr fontId="1"/>
  </si>
  <si>
    <t>検診の
情報が
いつでも
確認できる</t>
    <rPh sb="0" eb="2">
      <t>ケンシン</t>
    </rPh>
    <rPh sb="4" eb="6">
      <t>ジョウホウ</t>
    </rPh>
    <rPh sb="13" eb="15">
      <t>カクニン</t>
    </rPh>
    <phoneticPr fontId="1"/>
  </si>
  <si>
    <t>結果の
説明が
十分に
受けられる</t>
    <rPh sb="0" eb="2">
      <t>ケッカ</t>
    </rPh>
    <rPh sb="4" eb="6">
      <t>セツメイ</t>
    </rPh>
    <rPh sb="8" eb="10">
      <t>ジュウブン</t>
    </rPh>
    <rPh sb="12" eb="13">
      <t>ウ</t>
    </rPh>
    <phoneticPr fontId="1"/>
  </si>
  <si>
    <t>自己負担
がなく
無料で
受診できる</t>
    <rPh sb="0" eb="2">
      <t>ジコ</t>
    </rPh>
    <rPh sb="2" eb="4">
      <t>フタン</t>
    </rPh>
    <rPh sb="9" eb="11">
      <t>ムリョウ</t>
    </rPh>
    <rPh sb="13" eb="15">
      <t>ジュシン</t>
    </rPh>
    <phoneticPr fontId="1"/>
  </si>
  <si>
    <t>医療機関に　　受診、
入・通院
している</t>
    <rPh sb="0" eb="2">
      <t>イリョウ</t>
    </rPh>
    <rPh sb="2" eb="4">
      <t>キカン</t>
    </rPh>
    <rPh sb="7" eb="9">
      <t>ジュシン</t>
    </rPh>
    <rPh sb="11" eb="12">
      <t>イリ</t>
    </rPh>
    <rPh sb="13" eb="15">
      <t>ツウイン</t>
    </rPh>
    <phoneticPr fontId="1"/>
  </si>
  <si>
    <t>※問9（15）で「受診の必要性を感じない」と回答した者のみ回答</t>
    <rPh sb="1" eb="2">
      <t>トイ</t>
    </rPh>
    <rPh sb="9" eb="11">
      <t>ジュシン</t>
    </rPh>
    <rPh sb="12" eb="15">
      <t>ヒツヨウセイ</t>
    </rPh>
    <rPh sb="16" eb="17">
      <t>カン</t>
    </rPh>
    <rPh sb="22" eb="24">
      <t>カイトウ</t>
    </rPh>
    <rPh sb="26" eb="27">
      <t>モノ</t>
    </rPh>
    <rPh sb="29" eb="31">
      <t>カイトウ</t>
    </rPh>
    <phoneticPr fontId="1"/>
  </si>
  <si>
    <t>問９（１７）　必要性を感じない主な理由は何ですか。</t>
    <rPh sb="0" eb="1">
      <t>ト</t>
    </rPh>
    <rPh sb="7" eb="10">
      <t>ヒツヨウセイ</t>
    </rPh>
    <rPh sb="11" eb="12">
      <t>カン</t>
    </rPh>
    <rPh sb="15" eb="16">
      <t>オモ</t>
    </rPh>
    <rPh sb="17" eb="19">
      <t>リユウ</t>
    </rPh>
    <rPh sb="20" eb="21">
      <t>ナン</t>
    </rPh>
    <phoneticPr fontId="1"/>
  </si>
  <si>
    <t>〈医療機関へ通院している〉</t>
    <rPh sb="1" eb="3">
      <t>イリョウ</t>
    </rPh>
    <rPh sb="3" eb="5">
      <t>キカン</t>
    </rPh>
    <rPh sb="6" eb="8">
      <t>ツウイン</t>
    </rPh>
    <phoneticPr fontId="21"/>
  </si>
  <si>
    <t>７０歳代・男性</t>
    <rPh sb="2" eb="3">
      <t>サイ</t>
    </rPh>
    <rPh sb="3" eb="4">
      <t>ダイ</t>
    </rPh>
    <rPh sb="5" eb="7">
      <t>ダンセイ</t>
    </rPh>
    <phoneticPr fontId="2"/>
  </si>
  <si>
    <t>通院している病院で検診を受けている。</t>
    <rPh sb="0" eb="2">
      <t>ツウイン</t>
    </rPh>
    <rPh sb="6" eb="8">
      <t>ビョウイン</t>
    </rPh>
    <rPh sb="9" eb="11">
      <t>ケンシン</t>
    </rPh>
    <rPh sb="12" eb="13">
      <t>ウ</t>
    </rPh>
    <phoneticPr fontId="2"/>
  </si>
  <si>
    <t>８０歳代・女性</t>
    <rPh sb="2" eb="3">
      <t>サイ</t>
    </rPh>
    <rPh sb="3" eb="4">
      <t>ダイ</t>
    </rPh>
    <rPh sb="5" eb="7">
      <t>ジョセイ</t>
    </rPh>
    <phoneticPr fontId="2"/>
  </si>
  <si>
    <t>〈検査に抵抗がある〉</t>
    <rPh sb="1" eb="3">
      <t>ケンサ</t>
    </rPh>
    <rPh sb="4" eb="6">
      <t>テイコウ</t>
    </rPh>
    <phoneticPr fontId="21"/>
  </si>
  <si>
    <t>３０歳代・女性</t>
    <rPh sb="2" eb="3">
      <t>サイ</t>
    </rPh>
    <rPh sb="3" eb="4">
      <t>ダイ</t>
    </rPh>
    <rPh sb="5" eb="7">
      <t>ジョセイ</t>
    </rPh>
    <phoneticPr fontId="2"/>
  </si>
  <si>
    <t>痛そう。</t>
    <rPh sb="0" eb="1">
      <t>イタ</t>
    </rPh>
    <phoneticPr fontId="2"/>
  </si>
  <si>
    <t>４０歳代・女性</t>
    <rPh sb="2" eb="3">
      <t>サイ</t>
    </rPh>
    <rPh sb="3" eb="4">
      <t>ダイ</t>
    </rPh>
    <rPh sb="5" eb="7">
      <t>ジョセイ</t>
    </rPh>
    <phoneticPr fontId="2"/>
  </si>
  <si>
    <t>検査で体調崩したことがある。</t>
    <rPh sb="0" eb="2">
      <t>ケンサ</t>
    </rPh>
    <rPh sb="3" eb="5">
      <t>タイチョウ</t>
    </rPh>
    <rPh sb="5" eb="6">
      <t>クズ</t>
    </rPh>
    <phoneticPr fontId="2"/>
  </si>
  <si>
    <t>５０歳代・女性</t>
    <rPh sb="2" eb="3">
      <t>サイ</t>
    </rPh>
    <rPh sb="3" eb="4">
      <t>ダイ</t>
    </rPh>
    <rPh sb="5" eb="7">
      <t>ジョセイ</t>
    </rPh>
    <phoneticPr fontId="2"/>
  </si>
  <si>
    <t>胃がん検診は，バリウムが嫌い。胃カメラの方が身体に負担がかからないが，なかなか受ける気にならない。
乳がん検診は，リスクが低い体質(遺伝無し)であり，検診の放射線の量(マンモグラフィ)が多く不安。</t>
    <rPh sb="0" eb="1">
      <t>イ</t>
    </rPh>
    <rPh sb="3" eb="5">
      <t>ケンシン</t>
    </rPh>
    <rPh sb="12" eb="13">
      <t>キラ</t>
    </rPh>
    <rPh sb="15" eb="16">
      <t>イ</t>
    </rPh>
    <rPh sb="20" eb="21">
      <t>ホウ</t>
    </rPh>
    <rPh sb="22" eb="24">
      <t>シンタイ</t>
    </rPh>
    <rPh sb="25" eb="27">
      <t>フタン</t>
    </rPh>
    <rPh sb="39" eb="40">
      <t>ウ</t>
    </rPh>
    <rPh sb="42" eb="43">
      <t>キ</t>
    </rPh>
    <rPh sb="50" eb="51">
      <t>ニュウ</t>
    </rPh>
    <rPh sb="53" eb="55">
      <t>ケンシン</t>
    </rPh>
    <rPh sb="61" eb="62">
      <t>ヒク</t>
    </rPh>
    <rPh sb="63" eb="65">
      <t>タイシツ</t>
    </rPh>
    <rPh sb="66" eb="68">
      <t>イデン</t>
    </rPh>
    <rPh sb="68" eb="69">
      <t>ナ</t>
    </rPh>
    <rPh sb="75" eb="77">
      <t>ケンシン</t>
    </rPh>
    <rPh sb="78" eb="81">
      <t>ホウシャセン</t>
    </rPh>
    <rPh sb="82" eb="83">
      <t>リョウ</t>
    </rPh>
    <rPh sb="93" eb="94">
      <t>オオ</t>
    </rPh>
    <rPh sb="95" eb="97">
      <t>フアン</t>
    </rPh>
    <phoneticPr fontId="2"/>
  </si>
  <si>
    <t>５０歳代・男性</t>
    <rPh sb="2" eb="3">
      <t>サイ</t>
    </rPh>
    <rPh sb="3" eb="4">
      <t>ダイ</t>
    </rPh>
    <rPh sb="5" eb="7">
      <t>ダンセイ</t>
    </rPh>
    <phoneticPr fontId="2"/>
  </si>
  <si>
    <t>６０歳代・女性</t>
    <rPh sb="2" eb="3">
      <t>サイ</t>
    </rPh>
    <rPh sb="3" eb="4">
      <t>ダイ</t>
    </rPh>
    <rPh sb="5" eb="7">
      <t>ジョセイ</t>
    </rPh>
    <phoneticPr fontId="2"/>
  </si>
  <si>
    <t>バリウム・内視鏡が苦手なため。</t>
    <rPh sb="5" eb="8">
      <t>ナイシキョウ</t>
    </rPh>
    <rPh sb="9" eb="11">
      <t>ニガテ</t>
    </rPh>
    <phoneticPr fontId="2"/>
  </si>
  <si>
    <t>〈健康上の問題がない〉</t>
    <rPh sb="1" eb="3">
      <t>ケンコウ</t>
    </rPh>
    <rPh sb="3" eb="4">
      <t>ウエ</t>
    </rPh>
    <rPh sb="5" eb="7">
      <t>モンダイ</t>
    </rPh>
    <phoneticPr fontId="21"/>
  </si>
  <si>
    <t>２０歳代・男性</t>
    <rPh sb="2" eb="3">
      <t>サイ</t>
    </rPh>
    <rPh sb="3" eb="4">
      <t>ダイ</t>
    </rPh>
    <rPh sb="5" eb="7">
      <t>ダンセイ</t>
    </rPh>
    <phoneticPr fontId="2"/>
  </si>
  <si>
    <t>若いうちからやる意味がわからない。いつどこで，やるのか知らない。</t>
    <rPh sb="0" eb="1">
      <t>ワカ</t>
    </rPh>
    <rPh sb="8" eb="10">
      <t>イミ</t>
    </rPh>
    <rPh sb="27" eb="28">
      <t>シ</t>
    </rPh>
    <phoneticPr fontId="2"/>
  </si>
  <si>
    <t>どのようながん検診があるのか知らない。</t>
    <rPh sb="7" eb="9">
      <t>ケンシン</t>
    </rPh>
    <rPh sb="14" eb="15">
      <t>シ</t>
    </rPh>
    <phoneticPr fontId="2"/>
  </si>
  <si>
    <t>〈面倒・時間がない〉</t>
    <rPh sb="1" eb="3">
      <t>メンドウ</t>
    </rPh>
    <rPh sb="4" eb="6">
      <t>ジカン</t>
    </rPh>
    <phoneticPr fontId="21"/>
  </si>
  <si>
    <t>時間がかかるので面倒だ。</t>
    <rPh sb="0" eb="2">
      <t>ジカン</t>
    </rPh>
    <rPh sb="8" eb="10">
      <t>メンドウ</t>
    </rPh>
    <phoneticPr fontId="2"/>
  </si>
  <si>
    <t>受けるつもりではいたが，つい今度にしよう…延々になってしまった。</t>
    <rPh sb="0" eb="1">
      <t>ウ</t>
    </rPh>
    <rPh sb="14" eb="16">
      <t>コンド</t>
    </rPh>
    <rPh sb="21" eb="22">
      <t>ノ</t>
    </rPh>
    <phoneticPr fontId="2"/>
  </si>
  <si>
    <t>６０歳代・男性</t>
    <rPh sb="2" eb="3">
      <t>サイ</t>
    </rPh>
    <rPh sb="3" eb="4">
      <t>ダイ</t>
    </rPh>
    <rPh sb="5" eb="6">
      <t>オトコ</t>
    </rPh>
    <rPh sb="6" eb="7">
      <t>セイ</t>
    </rPh>
    <phoneticPr fontId="2"/>
  </si>
  <si>
    <t>なんとなく面倒。</t>
    <rPh sb="5" eb="7">
      <t>メンドウ</t>
    </rPh>
    <phoneticPr fontId="2"/>
  </si>
  <si>
    <t>２０歳代・女性</t>
    <rPh sb="2" eb="3">
      <t>サイ</t>
    </rPh>
    <rPh sb="3" eb="4">
      <t>ダイ</t>
    </rPh>
    <rPh sb="5" eb="7">
      <t>ジョセイ</t>
    </rPh>
    <phoneticPr fontId="2"/>
  </si>
  <si>
    <t>市町村の検診で，対象年齢ではないので。</t>
    <rPh sb="0" eb="3">
      <t>シチョウソン</t>
    </rPh>
    <rPh sb="4" eb="6">
      <t>ケンシン</t>
    </rPh>
    <rPh sb="8" eb="10">
      <t>タイショウ</t>
    </rPh>
    <rPh sb="10" eb="12">
      <t>ネンレイ</t>
    </rPh>
    <phoneticPr fontId="2"/>
  </si>
  <si>
    <t>６０歳代・男性</t>
    <rPh sb="2" eb="3">
      <t>サイ</t>
    </rPh>
    <rPh sb="3" eb="4">
      <t>ダイ</t>
    </rPh>
    <rPh sb="5" eb="7">
      <t>ダンセイ</t>
    </rPh>
    <phoneticPr fontId="2"/>
  </si>
  <si>
    <t>主人が会社を退職してから，市の検診に出るのが面倒だから。</t>
    <rPh sb="0" eb="2">
      <t>シュジン</t>
    </rPh>
    <rPh sb="3" eb="5">
      <t>カイシャ</t>
    </rPh>
    <rPh sb="6" eb="8">
      <t>タイショク</t>
    </rPh>
    <rPh sb="13" eb="14">
      <t>シ</t>
    </rPh>
    <rPh sb="15" eb="17">
      <t>ケンシン</t>
    </rPh>
    <rPh sb="18" eb="19">
      <t>デ</t>
    </rPh>
    <rPh sb="22" eb="24">
      <t>メンドウ</t>
    </rPh>
    <phoneticPr fontId="2"/>
  </si>
  <si>
    <t>〈その他の理由〉</t>
    <rPh sb="3" eb="4">
      <t>タ</t>
    </rPh>
    <rPh sb="5" eb="7">
      <t>リユウ</t>
    </rPh>
    <phoneticPr fontId="21"/>
  </si>
  <si>
    <t>足が不自由なため，検査を受けるのが大変。</t>
    <rPh sb="0" eb="1">
      <t>アシ</t>
    </rPh>
    <rPh sb="2" eb="5">
      <t>フジユウ</t>
    </rPh>
    <rPh sb="9" eb="11">
      <t>ケンサ</t>
    </rPh>
    <rPh sb="12" eb="13">
      <t>ウ</t>
    </rPh>
    <rPh sb="17" eb="19">
      <t>タイヘン</t>
    </rPh>
    <phoneticPr fontId="2"/>
  </si>
  <si>
    <t>かかりつけ医に，3週間に2回病院の診察を受けている。</t>
    <rPh sb="5" eb="6">
      <t>イ</t>
    </rPh>
    <rPh sb="9" eb="11">
      <t>シュウカン</t>
    </rPh>
    <rPh sb="13" eb="14">
      <t>カイ</t>
    </rPh>
    <rPh sb="14" eb="16">
      <t>ビョウイン</t>
    </rPh>
    <rPh sb="17" eb="19">
      <t>シンサツ</t>
    </rPh>
    <rPh sb="20" eb="21">
      <t>ウ</t>
    </rPh>
    <phoneticPr fontId="2"/>
  </si>
  <si>
    <t>具合が悪い所もないので，特に必要性を感じない。</t>
    <rPh sb="0" eb="2">
      <t>グアイ</t>
    </rPh>
    <rPh sb="3" eb="4">
      <t>ワル</t>
    </rPh>
    <rPh sb="5" eb="6">
      <t>トコロ</t>
    </rPh>
    <rPh sb="12" eb="13">
      <t>トク</t>
    </rPh>
    <rPh sb="14" eb="17">
      <t>ヒツヨウセイ</t>
    </rPh>
    <rPh sb="18" eb="19">
      <t>カン</t>
    </rPh>
    <phoneticPr fontId="2"/>
  </si>
  <si>
    <t>興味はあるが，申込みがつい面倒になってしまうため。</t>
    <rPh sb="0" eb="2">
      <t>キョウミ</t>
    </rPh>
    <rPh sb="7" eb="9">
      <t>モウシコミ</t>
    </rPh>
    <rPh sb="13" eb="15">
      <t>メンドウ</t>
    </rPh>
    <phoneticPr fontId="2"/>
  </si>
  <si>
    <t>〈市町村・職場での検診〉</t>
    <rPh sb="1" eb="4">
      <t>シチョウソン</t>
    </rPh>
    <rPh sb="5" eb="7">
      <t>ショクバ</t>
    </rPh>
    <rPh sb="9" eb="11">
      <t>ケンシン</t>
    </rPh>
    <phoneticPr fontId="21"/>
  </si>
  <si>
    <t>職場の検診で，40歳未満は必須ではないため。</t>
    <rPh sb="0" eb="2">
      <t>ショクバ</t>
    </rPh>
    <rPh sb="3" eb="5">
      <t>ケンシン</t>
    </rPh>
    <rPh sb="9" eb="12">
      <t>サイミマン</t>
    </rPh>
    <rPh sb="13" eb="15">
      <t>ヒッス</t>
    </rPh>
    <phoneticPr fontId="2"/>
  </si>
  <si>
    <t>退職後は，職場からの通知がないので受けにくい。</t>
    <rPh sb="0" eb="3">
      <t>タイショクゴ</t>
    </rPh>
    <rPh sb="5" eb="7">
      <t>ショクバ</t>
    </rPh>
    <rPh sb="10" eb="12">
      <t>ツウチ</t>
    </rPh>
    <rPh sb="17" eb="18">
      <t>ウ</t>
    </rPh>
    <phoneticPr fontId="2"/>
  </si>
  <si>
    <t>子供をつれて，検診を受けるのが大変。</t>
    <rPh sb="0" eb="2">
      <t>コドモ</t>
    </rPh>
    <rPh sb="7" eb="9">
      <t>ケンシン</t>
    </rPh>
    <rPh sb="10" eb="11">
      <t>ウ</t>
    </rPh>
    <rPh sb="15" eb="17">
      <t>タイヘン</t>
    </rPh>
    <phoneticPr fontId="2"/>
  </si>
  <si>
    <t>問９（16）  どうしたらもっと検診が受けやすくなると思いますか。</t>
    <rPh sb="0" eb="1">
      <t>ト</t>
    </rPh>
    <rPh sb="16" eb="18">
      <t>ケンシン</t>
    </rPh>
    <rPh sb="19" eb="20">
      <t>ウ</t>
    </rPh>
    <rPh sb="27" eb="28">
      <t>オモ</t>
    </rPh>
    <phoneticPr fontId="1"/>
  </si>
  <si>
    <t>〈検査方法が変われば〉</t>
    <rPh sb="1" eb="3">
      <t>ケンサ</t>
    </rPh>
    <rPh sb="3" eb="5">
      <t>ホウホウ</t>
    </rPh>
    <rPh sb="6" eb="7">
      <t>カ</t>
    </rPh>
    <phoneticPr fontId="21"/>
  </si>
  <si>
    <t>検査方法が変われば。</t>
    <rPh sb="0" eb="2">
      <t>ケンサ</t>
    </rPh>
    <rPh sb="2" eb="4">
      <t>ホウホウ</t>
    </rPh>
    <rPh sb="5" eb="6">
      <t>カ</t>
    </rPh>
    <phoneticPr fontId="2"/>
  </si>
  <si>
    <t>現行の検査以外なら受けてもよい。血液検査などで出来れば受けたい。</t>
    <rPh sb="0" eb="2">
      <t>ゲンコウ</t>
    </rPh>
    <rPh sb="3" eb="5">
      <t>ケンサ</t>
    </rPh>
    <rPh sb="5" eb="7">
      <t>イガイ</t>
    </rPh>
    <rPh sb="9" eb="10">
      <t>ウ</t>
    </rPh>
    <rPh sb="16" eb="18">
      <t>ケツエキ</t>
    </rPh>
    <rPh sb="18" eb="20">
      <t>ケンサ</t>
    </rPh>
    <rPh sb="23" eb="25">
      <t>デキ</t>
    </rPh>
    <rPh sb="27" eb="28">
      <t>ウ</t>
    </rPh>
    <phoneticPr fontId="2"/>
  </si>
  <si>
    <t>任意の時間に受診できる。</t>
    <rPh sb="0" eb="2">
      <t>ニンイ</t>
    </rPh>
    <rPh sb="3" eb="5">
      <t>ジカン</t>
    </rPh>
    <rPh sb="6" eb="8">
      <t>ジュシン</t>
    </rPh>
    <phoneticPr fontId="2"/>
  </si>
  <si>
    <t>市町村検診でも年齢に関係なくできると良い。</t>
    <rPh sb="0" eb="3">
      <t>シチョウソン</t>
    </rPh>
    <rPh sb="3" eb="5">
      <t>ケンシン</t>
    </rPh>
    <rPh sb="7" eb="9">
      <t>ネンレイ</t>
    </rPh>
    <rPh sb="10" eb="12">
      <t>カンケイ</t>
    </rPh>
    <rPh sb="18" eb="19">
      <t>ヨ</t>
    </rPh>
    <phoneticPr fontId="2"/>
  </si>
  <si>
    <t>〈受診時間が自由になれば〉</t>
    <rPh sb="1" eb="3">
      <t>ジュシン</t>
    </rPh>
    <rPh sb="3" eb="5">
      <t>ジカン</t>
    </rPh>
    <rPh sb="6" eb="8">
      <t>ジユウ</t>
    </rPh>
    <phoneticPr fontId="21"/>
  </si>
  <si>
    <t>〈職場のがん検診で対応〉</t>
    <rPh sb="1" eb="3">
      <t>ショクバ</t>
    </rPh>
    <rPh sb="6" eb="8">
      <t>ケンシン</t>
    </rPh>
    <rPh sb="9" eb="11">
      <t>タイオウ</t>
    </rPh>
    <phoneticPr fontId="21"/>
  </si>
  <si>
    <t>痛くなく，時間がかからない検査なら受けてみたい。</t>
    <rPh sb="0" eb="1">
      <t>イタ</t>
    </rPh>
    <rPh sb="5" eb="7">
      <t>ジカン</t>
    </rPh>
    <rPh sb="13" eb="15">
      <t>ケンサ</t>
    </rPh>
    <rPh sb="17" eb="18">
      <t>ウ</t>
    </rPh>
    <phoneticPr fontId="2"/>
  </si>
  <si>
    <t>検査事体，身体に負担がかかったり，必要以上に検査をむやみに受診するのは本当によいのか考えてしまう。</t>
    <rPh sb="0" eb="2">
      <t>ケンサ</t>
    </rPh>
    <rPh sb="2" eb="4">
      <t>ジタイ</t>
    </rPh>
    <rPh sb="5" eb="7">
      <t>シンタイ</t>
    </rPh>
    <rPh sb="8" eb="10">
      <t>フタン</t>
    </rPh>
    <rPh sb="17" eb="19">
      <t>ヒツヨウ</t>
    </rPh>
    <rPh sb="19" eb="21">
      <t>イジョウ</t>
    </rPh>
    <rPh sb="22" eb="24">
      <t>ケンサ</t>
    </rPh>
    <rPh sb="29" eb="31">
      <t>ジュシン</t>
    </rPh>
    <rPh sb="35" eb="37">
      <t>ホントウ</t>
    </rPh>
    <rPh sb="42" eb="43">
      <t>カンガ</t>
    </rPh>
    <phoneticPr fontId="2"/>
  </si>
  <si>
    <t>・住民健診は日程が限られてしまうため，受診しようとすると，個人的にかかりつけの病院で検診するしかない。
・職場のがん検診は，胃・肺がんは希望者のみ，大腸がんは40歳以上，子宮・乳がんは人数が集まらないと実施は難しい。
・平日の夜に，がん検診を実施すれば受けやすくなると思う。</t>
    <rPh sb="1" eb="3">
      <t>ジュウミン</t>
    </rPh>
    <rPh sb="3" eb="5">
      <t>ケンシン</t>
    </rPh>
    <rPh sb="6" eb="8">
      <t>ニッテイ</t>
    </rPh>
    <rPh sb="9" eb="10">
      <t>カギ</t>
    </rPh>
    <rPh sb="19" eb="21">
      <t>ジュシン</t>
    </rPh>
    <rPh sb="29" eb="32">
      <t>コジンテキ</t>
    </rPh>
    <rPh sb="39" eb="41">
      <t>ビョウイン</t>
    </rPh>
    <rPh sb="42" eb="44">
      <t>ケンシン</t>
    </rPh>
    <rPh sb="54" eb="56">
      <t>ショクバ</t>
    </rPh>
    <rPh sb="59" eb="61">
      <t>ケンシン</t>
    </rPh>
    <rPh sb="71" eb="72">
      <t>モノ</t>
    </rPh>
    <rPh sb="112" eb="114">
      <t>ヘイジツ</t>
    </rPh>
    <rPh sb="115" eb="116">
      <t>ヨル</t>
    </rPh>
    <rPh sb="120" eb="122">
      <t>ケンシン</t>
    </rPh>
    <rPh sb="123" eb="125">
      <t>ジッシ</t>
    </rPh>
    <rPh sb="128" eb="129">
      <t>ウ</t>
    </rPh>
    <rPh sb="136" eb="137">
      <t>オモ</t>
    </rPh>
    <phoneticPr fontId="2"/>
  </si>
  <si>
    <t>・子連れの時に，子供の面倒を見てくれる人がいるとよい。
・夫の勤務先で，配偶者もがん検診が受けられるようなシステムがあれば受けてみたい。
・料金は，無料でなくてもいいので，一部助成してほしい。</t>
    <rPh sb="1" eb="2">
      <t>コ</t>
    </rPh>
    <rPh sb="2" eb="3">
      <t>ヅ</t>
    </rPh>
    <rPh sb="5" eb="6">
      <t>トキ</t>
    </rPh>
    <rPh sb="8" eb="10">
      <t>コドモ</t>
    </rPh>
    <rPh sb="11" eb="13">
      <t>メンドウ</t>
    </rPh>
    <rPh sb="14" eb="15">
      <t>ミ</t>
    </rPh>
    <rPh sb="19" eb="20">
      <t>ヒト</t>
    </rPh>
    <rPh sb="30" eb="31">
      <t>オット</t>
    </rPh>
    <rPh sb="32" eb="35">
      <t>キンムサキ</t>
    </rPh>
    <rPh sb="37" eb="40">
      <t>ハイグウシャ</t>
    </rPh>
    <rPh sb="43" eb="45">
      <t>ケンシン</t>
    </rPh>
    <rPh sb="46" eb="47">
      <t>ウ</t>
    </rPh>
    <rPh sb="62" eb="63">
      <t>ウ</t>
    </rPh>
    <rPh sb="88" eb="90">
      <t>イチブ</t>
    </rPh>
    <rPh sb="90" eb="92">
      <t>ジョセイ</t>
    </rPh>
    <phoneticPr fontId="2"/>
  </si>
  <si>
    <t>〈健康に気を使っている〉</t>
    <rPh sb="1" eb="3">
      <t>ケンコウ</t>
    </rPh>
    <rPh sb="4" eb="5">
      <t>キ</t>
    </rPh>
    <rPh sb="6" eb="7">
      <t>ツカ</t>
    </rPh>
    <phoneticPr fontId="21"/>
  </si>
  <si>
    <t>ガンにならないような生活をしていると思っている。</t>
    <rPh sb="10" eb="12">
      <t>セイカツ</t>
    </rPh>
    <rPh sb="18" eb="19">
      <t>オモ</t>
    </rPh>
    <phoneticPr fontId="2"/>
  </si>
  <si>
    <t>８０歳代・男性</t>
    <rPh sb="2" eb="3">
      <t>サイ</t>
    </rPh>
    <rPh sb="3" eb="4">
      <t>ダイ</t>
    </rPh>
    <rPh sb="5" eb="7">
      <t>ダンセイ</t>
    </rPh>
    <phoneticPr fontId="2"/>
  </si>
  <si>
    <t>４０歳代・男性</t>
    <rPh sb="2" eb="3">
      <t>サイ</t>
    </rPh>
    <rPh sb="3" eb="4">
      <t>ダイ</t>
    </rPh>
    <rPh sb="5" eb="7">
      <t>ダンセイ</t>
    </rPh>
    <phoneticPr fontId="2"/>
  </si>
  <si>
    <t>〈その他〉</t>
    <rPh sb="3" eb="4">
      <t>タ</t>
    </rPh>
    <phoneticPr fontId="21"/>
  </si>
  <si>
    <t>５０歳代・男性</t>
    <rPh sb="2" eb="3">
      <t>サイ</t>
    </rPh>
    <rPh sb="3" eb="4">
      <t>ダイ</t>
    </rPh>
    <rPh sb="5" eb="6">
      <t>オトコ</t>
    </rPh>
    <rPh sb="6" eb="7">
      <t>セイ</t>
    </rPh>
    <phoneticPr fontId="2"/>
  </si>
  <si>
    <t>「がん」と認識することで死期を早めるような気がする。</t>
    <rPh sb="5" eb="7">
      <t>ニンシキ</t>
    </rPh>
    <rPh sb="12" eb="14">
      <t>シキ</t>
    </rPh>
    <rPh sb="15" eb="16">
      <t>ハヤ</t>
    </rPh>
    <rPh sb="21" eb="22">
      <t>キ</t>
    </rPh>
    <phoneticPr fontId="2"/>
  </si>
  <si>
    <t>家族の誰もがんになったことがないので，気にならない。</t>
    <rPh sb="0" eb="2">
      <t>カゾク</t>
    </rPh>
    <rPh sb="3" eb="4">
      <t>ダレ</t>
    </rPh>
    <rPh sb="19" eb="20">
      <t>キ</t>
    </rPh>
    <phoneticPr fontId="2"/>
  </si>
  <si>
    <t>受診のレントゲン，検査機器等の衛生状態等に不安。</t>
    <rPh sb="0" eb="2">
      <t>ジュシン</t>
    </rPh>
    <rPh sb="9" eb="11">
      <t>ケンサ</t>
    </rPh>
    <rPh sb="11" eb="14">
      <t>キキトウ</t>
    </rPh>
    <rPh sb="15" eb="17">
      <t>エイセイ</t>
    </rPh>
    <rPh sb="17" eb="19">
      <t>ジョウタイ</t>
    </rPh>
    <rPh sb="19" eb="20">
      <t>トウ</t>
    </rPh>
    <rPh sb="21" eb="23">
      <t>フアン</t>
    </rPh>
    <phoneticPr fontId="2"/>
  </si>
  <si>
    <t>性別・年代別</t>
    <rPh sb="0" eb="2">
      <t>セイベツ</t>
    </rPh>
    <rPh sb="3" eb="6">
      <t>ネンダイベツ</t>
    </rPh>
    <phoneticPr fontId="1"/>
  </si>
  <si>
    <t>項目</t>
    <rPh sb="0" eb="2">
      <t>コウモク</t>
    </rPh>
    <phoneticPr fontId="1"/>
  </si>
  <si>
    <t>がん検診にかかる費用の助成</t>
    <rPh sb="2" eb="4">
      <t>ケンシン</t>
    </rPh>
    <rPh sb="8" eb="10">
      <t>ヒヨウ</t>
    </rPh>
    <rPh sb="11" eb="13">
      <t>ジョセイ</t>
    </rPh>
    <phoneticPr fontId="1"/>
  </si>
  <si>
    <t>問１０　あなたは，県のがん対策としてどんなことに力を入れてほしいですか。(複数回答)</t>
    <rPh sb="0" eb="1">
      <t>ト</t>
    </rPh>
    <rPh sb="9" eb="10">
      <t>ケン</t>
    </rPh>
    <rPh sb="13" eb="15">
      <t>タイサク</t>
    </rPh>
    <rPh sb="24" eb="25">
      <t>チカラ</t>
    </rPh>
    <rPh sb="26" eb="27">
      <t>イ</t>
    </rPh>
    <rPh sb="37" eb="39">
      <t>フクスウ</t>
    </rPh>
    <rPh sb="39" eb="41">
      <t>カイトウ</t>
    </rPh>
    <phoneticPr fontId="1"/>
  </si>
  <si>
    <t>※ＢＭＩは，調査対象者に自己申告していただいた「身長」「体重」をもとに計算しています。</t>
    <rPh sb="6" eb="8">
      <t>チョウサ</t>
    </rPh>
    <rPh sb="8" eb="10">
      <t>タイショウ</t>
    </rPh>
    <rPh sb="10" eb="11">
      <t>シャ</t>
    </rPh>
    <rPh sb="12" eb="14">
      <t>ジコ</t>
    </rPh>
    <rPh sb="14" eb="16">
      <t>シンコク</t>
    </rPh>
    <rPh sb="24" eb="26">
      <t>シンチョウ</t>
    </rPh>
    <rPh sb="28" eb="30">
      <t>タイジュウ</t>
    </rPh>
    <rPh sb="35" eb="37">
      <t>ケイサン</t>
    </rPh>
    <phoneticPr fontId="1"/>
  </si>
  <si>
    <t>あなたは，たばこが健康に与える影響について，どう思いますか。</t>
    <rPh sb="9" eb="11">
      <t>ケンコウ</t>
    </rPh>
    <rPh sb="12" eb="13">
      <t>アタ</t>
    </rPh>
    <rPh sb="15" eb="17">
      <t>エイキョウ</t>
    </rPh>
    <rPh sb="24" eb="25">
      <t>オモ</t>
    </rPh>
    <phoneticPr fontId="1"/>
  </si>
  <si>
    <t>問5 （１）　あなたは，運動の習慣がありますか。</t>
    <rPh sb="0" eb="1">
      <t>ト</t>
    </rPh>
    <rPh sb="12" eb="14">
      <t>ウンドウ</t>
    </rPh>
    <rPh sb="15" eb="17">
      <t>シュウカン</t>
    </rPh>
    <phoneticPr fontId="1"/>
  </si>
  <si>
    <t>問６　（１） あなたは，がんを怖い病気だと思いますか。</t>
    <rPh sb="0" eb="1">
      <t>ト</t>
    </rPh>
    <phoneticPr fontId="1"/>
  </si>
  <si>
    <t>腎臓
膀胱がん</t>
    <rPh sb="0" eb="2">
      <t>ジンゾウ</t>
    </rPh>
    <rPh sb="3" eb="5">
      <t>ボウコウ</t>
    </rPh>
    <phoneticPr fontId="1"/>
  </si>
  <si>
    <t>肝臓
胆嚢
膵臓がん</t>
    <rPh sb="0" eb="2">
      <t>カンゾウ</t>
    </rPh>
    <rPh sb="3" eb="5">
      <t>タンノウ</t>
    </rPh>
    <rPh sb="6" eb="8">
      <t>スイゾウ</t>
    </rPh>
    <phoneticPr fontId="1"/>
  </si>
  <si>
    <t>　※「その他」の具体的なコメント…「全てのがん」</t>
    <rPh sb="5" eb="6">
      <t>タ</t>
    </rPh>
    <rPh sb="8" eb="11">
      <t>グタイテキ</t>
    </rPh>
    <rPh sb="18" eb="19">
      <t>スベ</t>
    </rPh>
    <phoneticPr fontId="1"/>
  </si>
  <si>
    <t>　※「その他」の具体的なコメント（抜粋）</t>
    <rPh sb="5" eb="6">
      <t>タ</t>
    </rPh>
    <rPh sb="8" eb="11">
      <t>グタイテキ</t>
    </rPh>
    <rPh sb="17" eb="19">
      <t>バッスイ</t>
    </rPh>
    <phoneticPr fontId="1"/>
  </si>
  <si>
    <t>「学校教育」</t>
    <rPh sb="1" eb="3">
      <t>ガッコウ</t>
    </rPh>
    <rPh sb="3" eb="5">
      <t>キョウイク</t>
    </rPh>
    <phoneticPr fontId="2"/>
  </si>
  <si>
    <t>「保険外交員」</t>
    <rPh sb="1" eb="3">
      <t>ホケン</t>
    </rPh>
    <rPh sb="3" eb="6">
      <t>ガイコウイン</t>
    </rPh>
    <phoneticPr fontId="2"/>
  </si>
  <si>
    <t>「職場の人」</t>
    <rPh sb="1" eb="3">
      <t>ショクバ</t>
    </rPh>
    <rPh sb="4" eb="5">
      <t>ヒト</t>
    </rPh>
    <phoneticPr fontId="2"/>
  </si>
  <si>
    <t>　※「その他」の具体的なコメント…特になし</t>
    <rPh sb="5" eb="6">
      <t>タ</t>
    </rPh>
    <rPh sb="8" eb="11">
      <t>グタイテキ</t>
    </rPh>
    <rPh sb="17" eb="18">
      <t>トク</t>
    </rPh>
    <phoneticPr fontId="1"/>
  </si>
  <si>
    <t>　　　～コメントの記載内容は原文の趣意を損なわないよう一部修正しています～</t>
    <rPh sb="9" eb="11">
      <t>キサイ</t>
    </rPh>
    <rPh sb="11" eb="13">
      <t>ナイヨウ</t>
    </rPh>
    <rPh sb="14" eb="16">
      <t>ゲンブン</t>
    </rPh>
    <rPh sb="17" eb="19">
      <t>シュイ</t>
    </rPh>
    <rPh sb="20" eb="21">
      <t>ソコ</t>
    </rPh>
    <rPh sb="27" eb="29">
      <t>イチブ</t>
    </rPh>
    <rPh sb="29" eb="31">
      <t>シュウセイ</t>
    </rPh>
    <phoneticPr fontId="1"/>
  </si>
  <si>
    <t>　（2）肺がん検診の受診率　〈１年以内〉</t>
    <rPh sb="4" eb="5">
      <t>ハイ</t>
    </rPh>
    <rPh sb="7" eb="9">
      <t>ケンシン</t>
    </rPh>
    <rPh sb="10" eb="12">
      <t>ジュシン</t>
    </rPh>
    <rPh sb="12" eb="13">
      <t>リツ</t>
    </rPh>
    <rPh sb="16" eb="17">
      <t>ネン</t>
    </rPh>
    <rPh sb="17" eb="19">
      <t>イナイ</t>
    </rPh>
    <phoneticPr fontId="1"/>
  </si>
  <si>
    <t>　（3）大腸がん検診の受診率　〈１年以内〉</t>
    <rPh sb="4" eb="6">
      <t>ダイチョウ</t>
    </rPh>
    <rPh sb="8" eb="10">
      <t>ケンシン</t>
    </rPh>
    <rPh sb="11" eb="13">
      <t>ジュシン</t>
    </rPh>
    <rPh sb="13" eb="14">
      <t>リツ</t>
    </rPh>
    <rPh sb="17" eb="18">
      <t>ネン</t>
    </rPh>
    <rPh sb="18" eb="20">
      <t>イナイ</t>
    </rPh>
    <phoneticPr fontId="1"/>
  </si>
  <si>
    <t>　（4）子宮がん検診の受診率（女性のみ回答）　〈１年以内〉</t>
    <rPh sb="4" eb="6">
      <t>シキュウ</t>
    </rPh>
    <rPh sb="8" eb="10">
      <t>ケンシン</t>
    </rPh>
    <rPh sb="11" eb="13">
      <t>ジュシン</t>
    </rPh>
    <rPh sb="13" eb="14">
      <t>リツ</t>
    </rPh>
    <rPh sb="15" eb="17">
      <t>ジョセイ</t>
    </rPh>
    <rPh sb="19" eb="21">
      <t>カイトウ</t>
    </rPh>
    <rPh sb="25" eb="26">
      <t>ネン</t>
    </rPh>
    <rPh sb="26" eb="28">
      <t>イナイ</t>
    </rPh>
    <phoneticPr fontId="1"/>
  </si>
  <si>
    <t>　（5）乳がん検診の受診率（女性のみ回答）　〈１年以内〉</t>
    <rPh sb="4" eb="5">
      <t>ニュウ</t>
    </rPh>
    <rPh sb="7" eb="9">
      <t>ケンシン</t>
    </rPh>
    <rPh sb="10" eb="12">
      <t>ジュシン</t>
    </rPh>
    <rPh sb="12" eb="13">
      <t>リツ</t>
    </rPh>
    <rPh sb="24" eb="25">
      <t>ネン</t>
    </rPh>
    <rPh sb="25" eb="27">
      <t>イナイ</t>
    </rPh>
    <phoneticPr fontId="1"/>
  </si>
  <si>
    <t>　（6）その他のがん検診の受診率　〈１年以内〉</t>
    <rPh sb="6" eb="7">
      <t>ホカ</t>
    </rPh>
    <rPh sb="10" eb="12">
      <t>ケンシン</t>
    </rPh>
    <rPh sb="13" eb="15">
      <t>ジュシン</t>
    </rPh>
    <rPh sb="15" eb="16">
      <t>リツ</t>
    </rPh>
    <rPh sb="19" eb="20">
      <t>ネン</t>
    </rPh>
    <rPh sb="20" eb="22">
      <t>イナイ</t>
    </rPh>
    <phoneticPr fontId="1"/>
  </si>
  <si>
    <t>　（８）肺がん検診の受診率　〈１年以上前〉</t>
    <rPh sb="4" eb="5">
      <t>ハイ</t>
    </rPh>
    <rPh sb="7" eb="9">
      <t>ケンシン</t>
    </rPh>
    <rPh sb="10" eb="12">
      <t>ジュシン</t>
    </rPh>
    <rPh sb="12" eb="13">
      <t>リツ</t>
    </rPh>
    <rPh sb="16" eb="17">
      <t>ネン</t>
    </rPh>
    <rPh sb="17" eb="19">
      <t>イジョウ</t>
    </rPh>
    <rPh sb="19" eb="20">
      <t>マエ</t>
    </rPh>
    <phoneticPr fontId="1"/>
  </si>
  <si>
    <t>　（９）大腸がん検診の受診率　〈１年以上前〉</t>
    <rPh sb="4" eb="6">
      <t>ダイチョウ</t>
    </rPh>
    <rPh sb="8" eb="10">
      <t>ケンシン</t>
    </rPh>
    <rPh sb="11" eb="13">
      <t>ジュシン</t>
    </rPh>
    <rPh sb="13" eb="14">
      <t>リツ</t>
    </rPh>
    <rPh sb="17" eb="18">
      <t>ネン</t>
    </rPh>
    <rPh sb="18" eb="20">
      <t>イジョウ</t>
    </rPh>
    <rPh sb="20" eb="21">
      <t>マエ</t>
    </rPh>
    <phoneticPr fontId="1"/>
  </si>
  <si>
    <t>（10）子宮がん検診の受診率（女性のみ回答）
　　　〈１年以上前〉</t>
    <rPh sb="4" eb="6">
      <t>シキュウ</t>
    </rPh>
    <rPh sb="8" eb="10">
      <t>ケンシン</t>
    </rPh>
    <rPh sb="11" eb="13">
      <t>ジュシン</t>
    </rPh>
    <rPh sb="13" eb="14">
      <t>リツ</t>
    </rPh>
    <rPh sb="15" eb="17">
      <t>ジョセイ</t>
    </rPh>
    <rPh sb="19" eb="21">
      <t>カイトウ</t>
    </rPh>
    <rPh sb="28" eb="29">
      <t>ネン</t>
    </rPh>
    <rPh sb="29" eb="31">
      <t>イジョウ</t>
    </rPh>
    <rPh sb="31" eb="32">
      <t>マエ</t>
    </rPh>
    <phoneticPr fontId="1"/>
  </si>
  <si>
    <t>（11）乳がん検診の受診率（女性のみ回答）
　　　〈１年以上前〉</t>
    <rPh sb="4" eb="5">
      <t>ニュウ</t>
    </rPh>
    <rPh sb="7" eb="9">
      <t>ケンシン</t>
    </rPh>
    <rPh sb="10" eb="12">
      <t>ジュシン</t>
    </rPh>
    <rPh sb="12" eb="13">
      <t>リツ</t>
    </rPh>
    <rPh sb="27" eb="28">
      <t>ネン</t>
    </rPh>
    <rPh sb="28" eb="30">
      <t>イジョウ</t>
    </rPh>
    <rPh sb="30" eb="31">
      <t>マエ</t>
    </rPh>
    <phoneticPr fontId="1"/>
  </si>
  <si>
    <t>　（12）その他のがん検診の受診率　〈１年以上前〉</t>
    <rPh sb="7" eb="8">
      <t>ホカ</t>
    </rPh>
    <rPh sb="11" eb="13">
      <t>ケンシン</t>
    </rPh>
    <rPh sb="14" eb="16">
      <t>ジュシン</t>
    </rPh>
    <rPh sb="16" eb="17">
      <t>リツ</t>
    </rPh>
    <rPh sb="20" eb="21">
      <t>ネン</t>
    </rPh>
    <rPh sb="21" eb="23">
      <t>イジョウ</t>
    </rPh>
    <rPh sb="23" eb="24">
      <t>マエ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</si>
</sst>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0\)"/>
    <numFmt numFmtId="178" formatCode="#,##0_ "/>
    <numFmt numFmtId="179" formatCode="#,##0;[Red]#,##0"/>
    <numFmt numFmtId="180" formatCode="0_ "/>
    <numFmt numFmtId="181" formatCode="#,##0_);[Red]\(#,##0\)"/>
  </numFmts>
  <fonts count="2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u/>
      <sz val="12"/>
      <color theme="1"/>
      <name val="ＭＳ Ｐゴシック"/>
      <family val="3"/>
      <charset val="128"/>
      <scheme val="minor"/>
    </font>
    <font>
      <b/>
      <sz val="12"/>
      <color theme="1"/>
      <name val="ＭＳ Ｐゴシック"/>
      <family val="3"/>
      <charset val="128"/>
      <scheme val="minor"/>
    </font>
    <font>
      <i/>
      <sz val="10.5"/>
      <color theme="1"/>
      <name val="ＭＳ Ｐゴシック"/>
      <family val="3"/>
      <charset val="128"/>
      <scheme val="minor"/>
    </font>
    <font>
      <sz val="11"/>
      <color theme="1"/>
      <name val="ＭＳ Ｐゴシック"/>
      <family val="3"/>
      <charset val="128"/>
      <scheme val="minor"/>
    </font>
    <font>
      <b/>
      <sz val="10.5"/>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u/>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1"/>
      <name val="ＭＳ Ｐゴシック"/>
      <family val="3"/>
      <charset val="128"/>
    </font>
    <font>
      <sz val="6"/>
      <name val="ＭＳ Ｐゴシック"/>
      <family val="3"/>
      <charset val="128"/>
      <scheme val="minor"/>
    </font>
    <font>
      <b/>
      <sz val="11"/>
      <name val="ＭＳ Ｐゴシック"/>
      <family val="2"/>
      <charset val="128"/>
    </font>
    <font>
      <sz val="14"/>
      <color theme="1"/>
      <name val="ＭＳ Ｐゴシック"/>
      <family val="3"/>
      <charset val="128"/>
      <scheme val="minor"/>
    </font>
    <font>
      <sz val="14"/>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0" fontId="19" fillId="0" borderId="0"/>
  </cellStyleXfs>
  <cellXfs count="439">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vertical="center"/>
    </xf>
    <xf numFmtId="178" fontId="0" fillId="0" borderId="0" xfId="0" applyNumberFormat="1" applyAlignment="1">
      <alignment horizontal="center" vertical="center"/>
    </xf>
    <xf numFmtId="178" fontId="0" fillId="0" borderId="0" xfId="0" applyNumberFormat="1">
      <alignment vertical="center"/>
    </xf>
    <xf numFmtId="179" fontId="0" fillId="0" borderId="0" xfId="0" applyNumberFormat="1">
      <alignment vertical="center"/>
    </xf>
    <xf numFmtId="0" fontId="4" fillId="0" borderId="0" xfId="0" applyFont="1">
      <alignment vertical="center"/>
    </xf>
    <xf numFmtId="0" fontId="7" fillId="0" borderId="0" xfId="0" applyFont="1">
      <alignment vertical="center"/>
    </xf>
    <xf numFmtId="178" fontId="7" fillId="0" borderId="3" xfId="0" applyNumberFormat="1" applyFont="1" applyBorder="1" applyAlignment="1">
      <alignment horizontal="center" vertical="center"/>
    </xf>
    <xf numFmtId="178" fontId="7" fillId="0" borderId="0" xfId="0" applyNumberFormat="1"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lignment vertical="center"/>
    </xf>
    <xf numFmtId="0" fontId="5" fillId="0" borderId="0" xfId="0" applyFont="1" applyAlignment="1">
      <alignment vertical="top"/>
    </xf>
    <xf numFmtId="0" fontId="5" fillId="0" borderId="0" xfId="0" applyFo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1" applyNumberFormat="1"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0" applyNumberFormat="1" applyFont="1">
      <alignment vertical="center"/>
    </xf>
    <xf numFmtId="178" fontId="7" fillId="0" borderId="0" xfId="0" applyNumberFormat="1" applyFont="1">
      <alignment vertical="center"/>
    </xf>
    <xf numFmtId="0" fontId="9" fillId="0" borderId="0" xfId="0" applyFont="1">
      <alignment vertical="center"/>
    </xf>
    <xf numFmtId="0" fontId="9" fillId="0" borderId="0" xfId="0" applyFont="1" applyAlignment="1">
      <alignment horizontal="center" vertical="center"/>
    </xf>
    <xf numFmtId="178" fontId="9" fillId="0" borderId="0" xfId="0" applyNumberFormat="1" applyFont="1" applyAlignment="1">
      <alignment horizontal="center" vertical="center"/>
    </xf>
    <xf numFmtId="178" fontId="9" fillId="0" borderId="0" xfId="0" applyNumberFormat="1" applyFont="1">
      <alignment vertical="center"/>
    </xf>
    <xf numFmtId="0" fontId="11" fillId="0" borderId="1" xfId="0" applyFont="1" applyBorder="1" applyAlignment="1">
      <alignment horizontal="center" vertical="center"/>
    </xf>
    <xf numFmtId="178" fontId="7" fillId="0" borderId="0" xfId="0" applyNumberFormat="1" applyFont="1" applyBorder="1">
      <alignment vertical="center"/>
    </xf>
    <xf numFmtId="181" fontId="7"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3" fillId="0" borderId="0" xfId="0" applyFont="1" applyAlignment="1">
      <alignment horizontal="center" vertical="center"/>
    </xf>
    <xf numFmtId="0" fontId="12" fillId="0" borderId="0" xfId="0" applyFont="1">
      <alignment vertical="center"/>
    </xf>
    <xf numFmtId="0" fontId="4" fillId="0" borderId="0" xfId="0" applyFont="1" applyBorder="1" applyAlignment="1">
      <alignment horizontal="left" vertical="center" wrapText="1"/>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176" fontId="7" fillId="2" borderId="0" xfId="0" applyNumberFormat="1" applyFont="1" applyFill="1" applyBorder="1" applyAlignment="1">
      <alignment horizontal="center" vertical="center"/>
    </xf>
    <xf numFmtId="0" fontId="8" fillId="0" borderId="0" xfId="0" applyFont="1" applyBorder="1" applyAlignment="1">
      <alignment horizontal="left" vertical="center" wrapText="1"/>
    </xf>
    <xf numFmtId="181" fontId="0" fillId="0" borderId="0" xfId="0" applyNumberFormat="1" applyAlignment="1">
      <alignment horizontal="center" vertical="center"/>
    </xf>
    <xf numFmtId="181" fontId="0" fillId="3" borderId="0" xfId="0" applyNumberFormat="1" applyFill="1" applyAlignment="1">
      <alignment horizontal="center" vertical="center"/>
    </xf>
    <xf numFmtId="181" fontId="0" fillId="0" borderId="0" xfId="0" applyNumberForma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7" fillId="0" borderId="0" xfId="0" applyFont="1" applyFill="1" applyBorder="1" applyAlignment="1">
      <alignment horizontal="center" vertical="center" wrapText="1"/>
    </xf>
    <xf numFmtId="0" fontId="14" fillId="0" borderId="0" xfId="0" applyFont="1">
      <alignment vertical="center"/>
    </xf>
    <xf numFmtId="0" fontId="9" fillId="0" borderId="0" xfId="0" applyFont="1" applyAlignment="1">
      <alignment horizontal="left" vertical="top"/>
    </xf>
    <xf numFmtId="177" fontId="9" fillId="0" borderId="0" xfId="0" applyNumberFormat="1" applyFont="1" applyAlignment="1">
      <alignment horizontal="right" vertical="center"/>
    </xf>
    <xf numFmtId="177" fontId="14" fillId="0" borderId="0" xfId="0" applyNumberFormat="1" applyFont="1" applyAlignment="1">
      <alignment horizontal="right" vertical="center"/>
    </xf>
    <xf numFmtId="0" fontId="14" fillId="0" borderId="0" xfId="0" applyFont="1" applyAlignment="1">
      <alignment horizontal="center" vertical="center"/>
    </xf>
    <xf numFmtId="178" fontId="14" fillId="0" borderId="0" xfId="0" applyNumberFormat="1" applyFont="1" applyAlignment="1">
      <alignment horizontal="center" vertical="center"/>
    </xf>
    <xf numFmtId="178" fontId="14" fillId="0" borderId="0" xfId="0" applyNumberFormat="1" applyFont="1">
      <alignment vertical="center"/>
    </xf>
    <xf numFmtId="0" fontId="15" fillId="0" borderId="0" xfId="0" applyFont="1">
      <alignment vertical="center"/>
    </xf>
    <xf numFmtId="179" fontId="14" fillId="0" borderId="0" xfId="0" applyNumberFormat="1" applyFont="1">
      <alignment vertical="center"/>
    </xf>
    <xf numFmtId="0" fontId="13" fillId="0" borderId="0" xfId="0" applyFont="1">
      <alignment vertical="center"/>
    </xf>
    <xf numFmtId="0" fontId="9" fillId="0" borderId="0" xfId="0" applyFont="1" applyBorder="1" applyAlignment="1">
      <alignment vertical="center"/>
    </xf>
    <xf numFmtId="0" fontId="13" fillId="0" borderId="0" xfId="0" applyFont="1" applyAlignment="1">
      <alignment vertical="center"/>
    </xf>
    <xf numFmtId="0" fontId="9" fillId="0" borderId="0" xfId="0" applyFont="1" applyAlignment="1">
      <alignment horizontal="left" vertical="center" wrapText="1"/>
    </xf>
    <xf numFmtId="0" fontId="12" fillId="0" borderId="0" xfId="0" applyFont="1" applyBorder="1" applyAlignment="1">
      <alignment horizontal="center" vertical="center" wrapText="1"/>
    </xf>
    <xf numFmtId="0" fontId="16" fillId="0" borderId="0" xfId="0" applyFont="1" applyAlignment="1">
      <alignment horizontal="left" vertical="center" wrapText="1"/>
    </xf>
    <xf numFmtId="0" fontId="5" fillId="0" borderId="0" xfId="0" applyFont="1" applyAlignment="1">
      <alignment vertical="center"/>
    </xf>
    <xf numFmtId="177" fontId="14" fillId="0" borderId="0" xfId="0" applyNumberFormat="1" applyFont="1" applyFill="1" applyAlignment="1">
      <alignment horizontal="right" vertical="center"/>
    </xf>
    <xf numFmtId="0" fontId="20" fillId="0" borderId="0" xfId="2" applyNumberFormat="1" applyFont="1" applyFill="1" applyBorder="1" applyAlignment="1" applyProtection="1">
      <alignment horizontal="left" vertical="center"/>
      <protection locked="0"/>
    </xf>
    <xf numFmtId="0" fontId="11" fillId="0" borderId="0" xfId="0" applyFont="1" applyBorder="1" applyAlignment="1">
      <alignment horizontal="left" vertical="center"/>
    </xf>
    <xf numFmtId="0" fontId="11" fillId="0" borderId="0" xfId="0" applyFont="1" applyFill="1">
      <alignment vertical="center"/>
    </xf>
    <xf numFmtId="0" fontId="11" fillId="0" borderId="0" xfId="0" applyFont="1">
      <alignment vertical="center"/>
    </xf>
    <xf numFmtId="0" fontId="13" fillId="0" borderId="0" xfId="0" applyFont="1" applyFill="1" applyAlignment="1">
      <alignment vertical="center"/>
    </xf>
    <xf numFmtId="0" fontId="11" fillId="0" borderId="0" xfId="0" applyFont="1" applyAlignment="1">
      <alignment vertical="center"/>
    </xf>
    <xf numFmtId="0" fontId="0" fillId="0" borderId="0" xfId="0"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5" fillId="0" borderId="0" xfId="0" applyFont="1" applyFill="1">
      <alignment vertical="center"/>
    </xf>
    <xf numFmtId="0" fontId="0" fillId="0" borderId="0" xfId="0" applyFont="1">
      <alignment vertical="center"/>
    </xf>
    <xf numFmtId="0" fontId="22" fillId="0" borderId="0" xfId="2" applyNumberFormat="1" applyFont="1" applyFill="1" applyBorder="1" applyAlignment="1" applyProtection="1">
      <alignment horizontal="left" vertical="center"/>
      <protection locked="0"/>
    </xf>
    <xf numFmtId="0" fontId="0" fillId="0" borderId="0" xfId="0" applyAlignment="1">
      <alignment horizontal="left" vertical="center"/>
    </xf>
    <xf numFmtId="0" fontId="13" fillId="0" borderId="0" xfId="0" applyFont="1" applyAlignment="1">
      <alignment horizontal="left" vertical="center"/>
    </xf>
    <xf numFmtId="0" fontId="4" fillId="0" borderId="0" xfId="0" applyFont="1" applyAlignment="1">
      <alignment horizontal="left" vertical="center"/>
    </xf>
    <xf numFmtId="176" fontId="10" fillId="4" borderId="1" xfId="1" applyNumberFormat="1" applyFont="1" applyFill="1" applyBorder="1" applyAlignment="1">
      <alignment horizontal="center" vertical="center"/>
    </xf>
    <xf numFmtId="176" fontId="7" fillId="4" borderId="1" xfId="1" applyNumberFormat="1" applyFont="1" applyFill="1" applyBorder="1" applyAlignment="1">
      <alignment horizontal="center" vertical="center"/>
    </xf>
    <xf numFmtId="0" fontId="7" fillId="4" borderId="0" xfId="0" applyFont="1" applyFill="1" applyBorder="1">
      <alignment vertical="center"/>
    </xf>
    <xf numFmtId="178" fontId="7" fillId="4" borderId="0" xfId="0" applyNumberFormat="1" applyFont="1" applyFill="1" applyBorder="1">
      <alignment vertical="center"/>
    </xf>
    <xf numFmtId="0" fontId="7" fillId="4" borderId="0" xfId="0" applyFont="1" applyFill="1">
      <alignment vertical="center"/>
    </xf>
    <xf numFmtId="176" fontId="10" fillId="4" borderId="2" xfId="1" applyNumberFormat="1" applyFont="1" applyFill="1" applyBorder="1" applyAlignment="1">
      <alignment horizontal="center" vertical="center"/>
    </xf>
    <xf numFmtId="176" fontId="7" fillId="4" borderId="2" xfId="1" applyNumberFormat="1" applyFont="1" applyFill="1" applyBorder="1" applyAlignment="1">
      <alignment horizontal="center" vertical="center"/>
    </xf>
    <xf numFmtId="178" fontId="7" fillId="4" borderId="0" xfId="0" applyNumberFormat="1" applyFont="1" applyFill="1">
      <alignment vertical="center"/>
    </xf>
    <xf numFmtId="176" fontId="7" fillId="4" borderId="0" xfId="0" applyNumberFormat="1" applyFont="1" applyFill="1">
      <alignment vertical="center"/>
    </xf>
    <xf numFmtId="176" fontId="7" fillId="4" borderId="0" xfId="0" applyNumberFormat="1" applyFont="1" applyFill="1" applyBorder="1" applyAlignment="1">
      <alignment horizontal="center" vertical="center"/>
    </xf>
    <xf numFmtId="176" fontId="12"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178" fontId="7" fillId="4" borderId="0" xfId="0" applyNumberFormat="1" applyFont="1" applyFill="1" applyBorder="1" applyAlignment="1">
      <alignment horizontal="center" vertical="center"/>
    </xf>
    <xf numFmtId="178" fontId="7" fillId="4" borderId="0" xfId="0" applyNumberFormat="1" applyFont="1" applyFill="1" applyBorder="1" applyAlignment="1">
      <alignment horizontal="center" vertical="center" wrapText="1"/>
    </xf>
    <xf numFmtId="176" fontId="12" fillId="4"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176" fontId="0" fillId="4" borderId="1" xfId="1" applyNumberFormat="1" applyFont="1" applyFill="1" applyBorder="1" applyAlignment="1">
      <alignment horizontal="center" vertical="center"/>
    </xf>
    <xf numFmtId="176" fontId="0" fillId="4" borderId="2" xfId="1" applyNumberFormat="1" applyFont="1" applyFill="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center" vertical="center"/>
    </xf>
    <xf numFmtId="0" fontId="0" fillId="0" borderId="23" xfId="0" applyBorder="1" applyAlignment="1">
      <alignment horizontal="center" vertical="center"/>
    </xf>
    <xf numFmtId="0" fontId="7" fillId="0" borderId="24" xfId="0" applyFont="1" applyBorder="1" applyAlignment="1">
      <alignment horizontal="center" vertical="center"/>
    </xf>
    <xf numFmtId="0" fontId="7" fillId="4" borderId="26" xfId="0" applyFont="1" applyFill="1" applyBorder="1" applyAlignment="1">
      <alignment horizontal="center" vertical="center"/>
    </xf>
    <xf numFmtId="0" fontId="7" fillId="0" borderId="26" xfId="0" applyFont="1" applyBorder="1" applyAlignment="1">
      <alignment horizontal="center" vertical="center"/>
    </xf>
    <xf numFmtId="0" fontId="7" fillId="4" borderId="28" xfId="0" applyFont="1" applyFill="1" applyBorder="1" applyAlignment="1">
      <alignment horizontal="center" vertical="center"/>
    </xf>
    <xf numFmtId="0" fontId="7" fillId="0" borderId="29" xfId="0" applyFont="1" applyBorder="1" applyAlignment="1">
      <alignment horizontal="center" vertical="center"/>
    </xf>
    <xf numFmtId="176" fontId="0" fillId="4" borderId="32" xfId="1" applyNumberFormat="1"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176" fontId="0" fillId="4" borderId="4" xfId="1" applyNumberFormat="1" applyFont="1" applyFill="1" applyBorder="1" applyAlignment="1">
      <alignment horizontal="center" vertical="center"/>
    </xf>
    <xf numFmtId="0" fontId="7" fillId="4" borderId="4" xfId="0" applyFont="1" applyFill="1" applyBorder="1" applyAlignment="1">
      <alignment horizontal="center" vertical="center"/>
    </xf>
    <xf numFmtId="0" fontId="7" fillId="4" borderId="35" xfId="0" applyFont="1" applyFill="1" applyBorder="1" applyAlignment="1">
      <alignment horizontal="center" vertical="center"/>
    </xf>
    <xf numFmtId="0" fontId="0" fillId="0" borderId="36" xfId="0" applyBorder="1" applyAlignment="1">
      <alignment horizontal="center" vertical="center"/>
    </xf>
    <xf numFmtId="176" fontId="0" fillId="4" borderId="9" xfId="1"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176" fontId="0" fillId="4" borderId="6" xfId="1" applyNumberFormat="1" applyFont="1" applyFill="1" applyBorder="1" applyAlignment="1">
      <alignment horizontal="center" vertical="center"/>
    </xf>
    <xf numFmtId="176" fontId="0" fillId="4" borderId="37" xfId="1" applyNumberFormat="1" applyFont="1" applyFill="1" applyBorder="1" applyAlignment="1">
      <alignment horizontal="center" vertical="center"/>
    </xf>
    <xf numFmtId="0" fontId="0" fillId="0" borderId="8" xfId="0" applyBorder="1" applyAlignment="1">
      <alignment horizontal="center" vertical="center"/>
    </xf>
    <xf numFmtId="0" fontId="7" fillId="0" borderId="40" xfId="0" applyFont="1" applyBorder="1" applyAlignment="1">
      <alignment horizontal="center" vertical="center"/>
    </xf>
    <xf numFmtId="0" fontId="7" fillId="0" borderId="13" xfId="0" applyFont="1" applyBorder="1" applyAlignment="1">
      <alignment horizontal="right" vertical="center"/>
    </xf>
    <xf numFmtId="0" fontId="7" fillId="0" borderId="23" xfId="0" applyFont="1" applyBorder="1" applyAlignment="1">
      <alignment horizontal="center" vertical="center"/>
    </xf>
    <xf numFmtId="176" fontId="7" fillId="4" borderId="32" xfId="1" applyNumberFormat="1" applyFont="1" applyFill="1" applyBorder="1" applyAlignment="1">
      <alignment horizontal="center" vertical="center"/>
    </xf>
    <xf numFmtId="176" fontId="7" fillId="4" borderId="4" xfId="1" applyNumberFormat="1" applyFont="1" applyFill="1" applyBorder="1" applyAlignment="1">
      <alignment horizontal="center" vertical="center"/>
    </xf>
    <xf numFmtId="0" fontId="7" fillId="0" borderId="36" xfId="0" applyFont="1" applyBorder="1" applyAlignment="1">
      <alignment horizontal="center" vertical="center"/>
    </xf>
    <xf numFmtId="176" fontId="7" fillId="4" borderId="9" xfId="1" applyNumberFormat="1" applyFont="1" applyFill="1" applyBorder="1" applyAlignment="1">
      <alignment horizontal="center" vertical="center"/>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176" fontId="7" fillId="4" borderId="6" xfId="1" applyNumberFormat="1" applyFont="1" applyFill="1" applyBorder="1" applyAlignment="1">
      <alignment horizontal="center" vertical="center"/>
    </xf>
    <xf numFmtId="176" fontId="7" fillId="4" borderId="37" xfId="1" applyNumberFormat="1" applyFont="1" applyFill="1" applyBorder="1" applyAlignment="1">
      <alignment horizontal="center" vertical="center"/>
    </xf>
    <xf numFmtId="0" fontId="7" fillId="0" borderId="38" xfId="0" applyFont="1" applyBorder="1" applyAlignment="1">
      <alignment horizontal="right" vertical="center"/>
    </xf>
    <xf numFmtId="0" fontId="7" fillId="0" borderId="39" xfId="0" applyFont="1" applyBorder="1" applyAlignment="1">
      <alignment horizontal="center" vertical="center"/>
    </xf>
    <xf numFmtId="176" fontId="7" fillId="4" borderId="41" xfId="1" applyNumberFormat="1" applyFont="1" applyFill="1" applyBorder="1" applyAlignment="1">
      <alignment horizontal="center" vertical="center"/>
    </xf>
    <xf numFmtId="178" fontId="7" fillId="0" borderId="26" xfId="0" applyNumberFormat="1" applyFont="1" applyBorder="1" applyAlignment="1">
      <alignment horizontal="center" vertical="center"/>
    </xf>
    <xf numFmtId="176" fontId="7" fillId="4" borderId="26" xfId="0" applyNumberFormat="1" applyFont="1" applyFill="1" applyBorder="1" applyAlignment="1">
      <alignment horizontal="center" vertical="center"/>
    </xf>
    <xf numFmtId="178" fontId="7" fillId="0" borderId="26" xfId="0" applyNumberFormat="1" applyFont="1" applyFill="1" applyBorder="1" applyAlignment="1">
      <alignment horizontal="center" vertical="center"/>
    </xf>
    <xf numFmtId="176" fontId="7" fillId="4" borderId="28" xfId="0" applyNumberFormat="1" applyFont="1" applyFill="1" applyBorder="1" applyAlignment="1">
      <alignment horizontal="center" vertical="center"/>
    </xf>
    <xf numFmtId="0" fontId="7" fillId="0" borderId="26" xfId="0" applyFont="1" applyFill="1" applyBorder="1" applyAlignment="1">
      <alignment horizontal="center" vertical="center"/>
    </xf>
    <xf numFmtId="176" fontId="10" fillId="4" borderId="32" xfId="1" applyNumberFormat="1" applyFont="1" applyFill="1" applyBorder="1" applyAlignment="1">
      <alignment horizontal="center" vertical="center"/>
    </xf>
    <xf numFmtId="176" fontId="7" fillId="4" borderId="33" xfId="0" applyNumberFormat="1" applyFont="1" applyFill="1" applyBorder="1" applyAlignment="1">
      <alignment horizontal="center" vertical="center"/>
    </xf>
    <xf numFmtId="176" fontId="10" fillId="4" borderId="4" xfId="1" applyNumberFormat="1" applyFont="1" applyFill="1" applyBorder="1" applyAlignment="1">
      <alignment horizontal="center" vertical="center"/>
    </xf>
    <xf numFmtId="176" fontId="7" fillId="4" borderId="35" xfId="0" applyNumberFormat="1" applyFont="1" applyFill="1" applyBorder="1" applyAlignment="1">
      <alignment horizontal="center" vertical="center"/>
    </xf>
    <xf numFmtId="176" fontId="10" fillId="4" borderId="9" xfId="1" applyNumberFormat="1" applyFont="1" applyFill="1" applyBorder="1" applyAlignment="1">
      <alignment horizontal="center" vertical="center"/>
    </xf>
    <xf numFmtId="176" fontId="10" fillId="4" borderId="6" xfId="1" applyNumberFormat="1" applyFont="1" applyFill="1" applyBorder="1" applyAlignment="1">
      <alignment horizontal="center" vertical="center"/>
    </xf>
    <xf numFmtId="176" fontId="10" fillId="4" borderId="37" xfId="1" applyNumberFormat="1" applyFont="1" applyFill="1" applyBorder="1" applyAlignment="1">
      <alignment horizontal="center" vertical="center"/>
    </xf>
    <xf numFmtId="0" fontId="7" fillId="0" borderId="25" xfId="0" applyFont="1" applyBorder="1" applyAlignment="1">
      <alignment horizontal="center" vertical="center"/>
    </xf>
    <xf numFmtId="178" fontId="7" fillId="0" borderId="15" xfId="0" applyNumberFormat="1" applyFont="1" applyBorder="1" applyAlignment="1">
      <alignment horizontal="center" vertical="center"/>
    </xf>
    <xf numFmtId="178" fontId="7" fillId="0" borderId="35" xfId="0" applyNumberFormat="1" applyFont="1" applyBorder="1" applyAlignment="1">
      <alignment horizontal="center" vertical="center"/>
    </xf>
    <xf numFmtId="178" fontId="7" fillId="0" borderId="17" xfId="0" applyNumberFormat="1" applyFont="1" applyBorder="1" applyAlignment="1">
      <alignment horizontal="center" vertical="center"/>
    </xf>
    <xf numFmtId="0" fontId="7" fillId="0" borderId="12" xfId="0" applyFont="1" applyBorder="1" applyAlignment="1">
      <alignment vertical="center"/>
    </xf>
    <xf numFmtId="0" fontId="7" fillId="0" borderId="19" xfId="0" applyFont="1" applyBorder="1">
      <alignment vertical="center"/>
    </xf>
    <xf numFmtId="0" fontId="12" fillId="0" borderId="23" xfId="0" applyFont="1" applyBorder="1" applyAlignment="1">
      <alignment horizontal="center" vertical="center"/>
    </xf>
    <xf numFmtId="178" fontId="7" fillId="0" borderId="24" xfId="0" applyNumberFormat="1" applyFont="1" applyBorder="1" applyAlignment="1">
      <alignment horizontal="center" vertical="center"/>
    </xf>
    <xf numFmtId="178" fontId="7" fillId="0" borderId="29" xfId="0" applyNumberFormat="1" applyFont="1" applyBorder="1" applyAlignment="1">
      <alignment horizontal="center" vertical="center"/>
    </xf>
    <xf numFmtId="176" fontId="12" fillId="4" borderId="32" xfId="0" applyNumberFormat="1" applyFont="1" applyFill="1" applyBorder="1" applyAlignment="1">
      <alignment horizontal="center" vertical="center"/>
    </xf>
    <xf numFmtId="176" fontId="12" fillId="4" borderId="4" xfId="0" applyNumberFormat="1" applyFont="1" applyFill="1" applyBorder="1" applyAlignment="1">
      <alignment horizontal="center" vertical="center"/>
    </xf>
    <xf numFmtId="0" fontId="7" fillId="0" borderId="40" xfId="0" applyFont="1" applyBorder="1">
      <alignment vertical="center"/>
    </xf>
    <xf numFmtId="0" fontId="7" fillId="0" borderId="22" xfId="0" applyFont="1" applyBorder="1" applyAlignment="1">
      <alignment horizontal="center" vertical="center"/>
    </xf>
    <xf numFmtId="176" fontId="7" fillId="4" borderId="25" xfId="1" applyNumberFormat="1" applyFont="1" applyFill="1" applyBorder="1" applyAlignment="1">
      <alignment horizontal="center" vertical="center"/>
    </xf>
    <xf numFmtId="176" fontId="10" fillId="4" borderId="25" xfId="1" applyNumberFormat="1" applyFont="1" applyFill="1" applyBorder="1" applyAlignment="1">
      <alignment horizontal="center" vertical="center"/>
    </xf>
    <xf numFmtId="176" fontId="7" fillId="4" borderId="27" xfId="1" applyNumberFormat="1" applyFont="1" applyFill="1" applyBorder="1" applyAlignment="1">
      <alignment horizontal="center" vertical="center"/>
    </xf>
    <xf numFmtId="0" fontId="7" fillId="0" borderId="30" xfId="0" applyFont="1" applyBorder="1" applyAlignment="1">
      <alignment horizontal="center" vertical="center"/>
    </xf>
    <xf numFmtId="176" fontId="10" fillId="4" borderId="31" xfId="1" applyNumberFormat="1" applyFont="1" applyFill="1" applyBorder="1" applyAlignment="1">
      <alignment horizontal="center" vertical="center"/>
    </xf>
    <xf numFmtId="176" fontId="7" fillId="4" borderId="34" xfId="1" applyNumberFormat="1" applyFont="1" applyFill="1" applyBorder="1" applyAlignment="1">
      <alignment horizontal="center" vertical="center"/>
    </xf>
    <xf numFmtId="176" fontId="7" fillId="4" borderId="31" xfId="1" applyNumberFormat="1" applyFont="1" applyFill="1" applyBorder="1" applyAlignment="1">
      <alignment horizontal="center" vertical="center"/>
    </xf>
    <xf numFmtId="178" fontId="7" fillId="0" borderId="35" xfId="0" applyNumberFormat="1" applyFont="1" applyFill="1" applyBorder="1" applyAlignment="1">
      <alignment horizontal="center" vertical="center"/>
    </xf>
    <xf numFmtId="0" fontId="9" fillId="0" borderId="0" xfId="0" applyFont="1" applyFill="1">
      <alignment vertical="center"/>
    </xf>
    <xf numFmtId="0" fontId="12" fillId="0" borderId="0" xfId="0" applyFont="1" applyFill="1">
      <alignment vertical="center"/>
    </xf>
    <xf numFmtId="0" fontId="7" fillId="0" borderId="12" xfId="0" applyFont="1" applyFill="1" applyBorder="1" applyAlignment="1">
      <alignment horizontal="center" vertical="center"/>
    </xf>
    <xf numFmtId="0" fontId="7" fillId="0" borderId="0" xfId="0" applyFont="1" applyFill="1">
      <alignment vertical="center"/>
    </xf>
    <xf numFmtId="0" fontId="7" fillId="0" borderId="16" xfId="0" applyFont="1" applyFill="1" applyBorder="1" applyAlignment="1">
      <alignment horizontal="center" vertical="center"/>
    </xf>
    <xf numFmtId="0" fontId="7" fillId="0" borderId="18" xfId="0" applyFont="1" applyFill="1" applyBorder="1" applyAlignment="1">
      <alignment horizontal="left" vertical="center"/>
    </xf>
    <xf numFmtId="178" fontId="7" fillId="0" borderId="0" xfId="0" applyNumberFormat="1" applyFont="1" applyFill="1">
      <alignment vertical="center"/>
    </xf>
    <xf numFmtId="0" fontId="0" fillId="0" borderId="0" xfId="0" applyFill="1">
      <alignment vertical="center"/>
    </xf>
    <xf numFmtId="0" fontId="7" fillId="0" borderId="12" xfId="0" applyFont="1" applyFill="1" applyBorder="1" applyAlignment="1">
      <alignment vertical="center"/>
    </xf>
    <xf numFmtId="177" fontId="9" fillId="0" borderId="0" xfId="0" applyNumberFormat="1" applyFont="1" applyFill="1" applyAlignment="1">
      <alignment horizontal="right" vertical="center"/>
    </xf>
    <xf numFmtId="178" fontId="7" fillId="0" borderId="0" xfId="0" applyNumberFormat="1" applyFont="1" applyFill="1" applyBorder="1">
      <alignment vertical="center"/>
    </xf>
    <xf numFmtId="0" fontId="7" fillId="0" borderId="0" xfId="0" applyFont="1" applyFill="1" applyBorder="1">
      <alignment vertical="center"/>
    </xf>
    <xf numFmtId="180" fontId="7" fillId="0" borderId="26" xfId="0" applyNumberFormat="1" applyFont="1" applyFill="1" applyBorder="1" applyAlignment="1">
      <alignment horizontal="center" vertical="center"/>
    </xf>
    <xf numFmtId="0" fontId="6" fillId="0" borderId="12"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6" fillId="0" borderId="38" xfId="0" applyFont="1" applyBorder="1" applyAlignment="1">
      <alignment horizontal="right" vertical="center"/>
    </xf>
    <xf numFmtId="0" fontId="7" fillId="0" borderId="39" xfId="0" applyFont="1" applyBorder="1" applyAlignment="1">
      <alignment horizontal="right" vertical="center"/>
    </xf>
    <xf numFmtId="0" fontId="7" fillId="0" borderId="40" xfId="0" applyFont="1" applyBorder="1" applyAlignment="1">
      <alignment horizontal="right" vertical="center"/>
    </xf>
    <xf numFmtId="179" fontId="7" fillId="0" borderId="24" xfId="0" applyNumberFormat="1" applyFont="1" applyBorder="1" applyAlignment="1">
      <alignment horizontal="center" vertical="center"/>
    </xf>
    <xf numFmtId="179" fontId="7" fillId="0" borderId="26" xfId="0" applyNumberFormat="1" applyFont="1" applyBorder="1" applyAlignment="1">
      <alignment horizontal="center" vertical="center"/>
    </xf>
    <xf numFmtId="179" fontId="7" fillId="0" borderId="29" xfId="0" applyNumberFormat="1" applyFont="1" applyBorder="1" applyAlignment="1">
      <alignment horizontal="center" vertical="center"/>
    </xf>
    <xf numFmtId="0" fontId="14" fillId="0" borderId="0" xfId="0" applyFont="1" applyFill="1">
      <alignment vertical="center"/>
    </xf>
    <xf numFmtId="181" fontId="7" fillId="0" borderId="3" xfId="0" applyNumberFormat="1" applyFont="1" applyBorder="1" applyAlignment="1">
      <alignment horizontal="center" vertical="center"/>
    </xf>
    <xf numFmtId="181" fontId="7" fillId="0" borderId="23" xfId="0" applyNumberFormat="1" applyFont="1" applyBorder="1" applyAlignment="1">
      <alignment horizontal="center" vertical="center"/>
    </xf>
    <xf numFmtId="181" fontId="7" fillId="0" borderId="24" xfId="0" applyNumberFormat="1" applyFont="1" applyBorder="1" applyAlignment="1">
      <alignment horizontal="center" vertical="center"/>
    </xf>
    <xf numFmtId="181" fontId="7" fillId="0" borderId="26" xfId="0" applyNumberFormat="1" applyFont="1" applyBorder="1" applyAlignment="1">
      <alignment horizontal="center" vertical="center"/>
    </xf>
    <xf numFmtId="176" fontId="7" fillId="4" borderId="32" xfId="0" applyNumberFormat="1" applyFont="1" applyFill="1" applyBorder="1" applyAlignment="1">
      <alignment horizontal="center" vertical="center"/>
    </xf>
    <xf numFmtId="181" fontId="7" fillId="0" borderId="36" xfId="0" applyNumberFormat="1" applyFont="1" applyBorder="1" applyAlignment="1">
      <alignment horizontal="center" vertical="center"/>
    </xf>
    <xf numFmtId="181" fontId="7" fillId="0" borderId="9" xfId="0" applyNumberFormat="1" applyFont="1" applyBorder="1" applyAlignment="1">
      <alignment horizontal="center" vertical="center"/>
    </xf>
    <xf numFmtId="176" fontId="10" fillId="4" borderId="37" xfId="0" applyNumberFormat="1" applyFont="1" applyFill="1" applyBorder="1" applyAlignment="1">
      <alignment horizontal="center" vertical="center"/>
    </xf>
    <xf numFmtId="178" fontId="11" fillId="0" borderId="2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26" xfId="0" applyFont="1" applyBorder="1" applyAlignment="1">
      <alignment horizontal="center" vertical="center"/>
    </xf>
    <xf numFmtId="178" fontId="11" fillId="0" borderId="36" xfId="0" applyNumberFormat="1" applyFont="1" applyBorder="1" applyAlignment="1">
      <alignment horizontal="center" vertical="center"/>
    </xf>
    <xf numFmtId="0" fontId="11" fillId="0" borderId="9" xfId="0" applyFont="1" applyBorder="1" applyAlignment="1">
      <alignment horizontal="center" vertical="center"/>
    </xf>
    <xf numFmtId="178" fontId="7" fillId="0" borderId="8" xfId="0" applyNumberFormat="1" applyFont="1" applyFill="1" applyBorder="1" applyAlignment="1">
      <alignment horizontal="center" vertical="center"/>
    </xf>
    <xf numFmtId="0" fontId="7" fillId="0" borderId="10" xfId="0" applyFont="1" applyBorder="1" applyAlignment="1">
      <alignment horizontal="center" vertical="center"/>
    </xf>
    <xf numFmtId="176" fontId="10" fillId="4" borderId="41" xfId="1" applyNumberFormat="1" applyFont="1" applyFill="1" applyBorder="1" applyAlignment="1">
      <alignment horizontal="center" vertical="center"/>
    </xf>
    <xf numFmtId="181" fontId="7" fillId="0" borderId="8" xfId="0" applyNumberFormat="1" applyFont="1" applyBorder="1" applyAlignment="1">
      <alignment horizontal="center" vertical="center"/>
    </xf>
    <xf numFmtId="181" fontId="7" fillId="0" borderId="29" xfId="0" applyNumberFormat="1" applyFont="1" applyBorder="1" applyAlignment="1">
      <alignment horizontal="center" vertical="center"/>
    </xf>
    <xf numFmtId="178" fontId="7" fillId="0" borderId="8" xfId="0" applyNumberFormat="1" applyFont="1" applyBorder="1" applyAlignment="1">
      <alignment horizontal="center" vertical="center"/>
    </xf>
    <xf numFmtId="180" fontId="7" fillId="0" borderId="29" xfId="0" applyNumberFormat="1" applyFont="1" applyFill="1" applyBorder="1" applyAlignment="1">
      <alignment horizontal="center" vertical="center"/>
    </xf>
    <xf numFmtId="177" fontId="7" fillId="0" borderId="8" xfId="1" applyNumberFormat="1" applyFont="1" applyFill="1" applyBorder="1" applyAlignment="1">
      <alignment horizontal="center" vertical="center"/>
    </xf>
    <xf numFmtId="177" fontId="7" fillId="0" borderId="3" xfId="1" applyNumberFormat="1" applyFont="1" applyFill="1" applyBorder="1" applyAlignment="1">
      <alignment horizontal="center" vertical="center"/>
    </xf>
    <xf numFmtId="0" fontId="7" fillId="0" borderId="8" xfId="0" applyFont="1" applyFill="1" applyBorder="1" applyAlignment="1">
      <alignment horizontal="center" vertical="center"/>
    </xf>
    <xf numFmtId="178" fontId="7" fillId="0" borderId="29" xfId="0" applyNumberFormat="1" applyFont="1" applyFill="1" applyBorder="1" applyAlignment="1">
      <alignment horizontal="center" vertical="center"/>
    </xf>
    <xf numFmtId="0" fontId="7" fillId="0" borderId="29" xfId="0" applyFont="1" applyFill="1" applyBorder="1" applyAlignment="1">
      <alignment horizontal="center" vertical="center"/>
    </xf>
    <xf numFmtId="178" fontId="7" fillId="0" borderId="3" xfId="0" applyNumberFormat="1" applyFont="1" applyFill="1" applyBorder="1" applyAlignment="1">
      <alignment horizontal="center" vertical="center"/>
    </xf>
    <xf numFmtId="0" fontId="7" fillId="0" borderId="29" xfId="0" applyNumberFormat="1" applyFont="1" applyBorder="1" applyAlignment="1">
      <alignment horizontal="center" vertical="center"/>
    </xf>
    <xf numFmtId="0" fontId="7" fillId="0" borderId="10" xfId="0" applyFont="1" applyFill="1" applyBorder="1" applyAlignment="1">
      <alignment horizontal="center" vertical="center"/>
    </xf>
    <xf numFmtId="178" fontId="0" fillId="0" borderId="3" xfId="0" applyNumberFormat="1" applyBorder="1" applyAlignment="1">
      <alignment horizontal="center" vertical="center"/>
    </xf>
    <xf numFmtId="176" fontId="0" fillId="4" borderId="41" xfId="1" applyNumberFormat="1" applyFont="1" applyFill="1" applyBorder="1" applyAlignment="1">
      <alignment horizontal="center" vertical="center"/>
    </xf>
    <xf numFmtId="0" fontId="15" fillId="0" borderId="0" xfId="0" applyFont="1" applyAlignment="1">
      <alignment vertical="center"/>
    </xf>
    <xf numFmtId="0" fontId="7" fillId="4" borderId="0" xfId="0" applyFont="1" applyFill="1" applyBorder="1" applyAlignment="1">
      <alignment horizontal="center" vertical="center"/>
    </xf>
    <xf numFmtId="0" fontId="15" fillId="4" borderId="11" xfId="0" applyFont="1" applyFill="1" applyBorder="1" applyAlignment="1">
      <alignment vertical="center"/>
    </xf>
    <xf numFmtId="0" fontId="6" fillId="4" borderId="0" xfId="0" applyFont="1" applyFill="1">
      <alignment vertical="center"/>
    </xf>
    <xf numFmtId="0" fontId="6" fillId="4" borderId="0" xfId="0" applyFont="1" applyFill="1" applyBorder="1" applyAlignment="1">
      <alignment horizontal="center" vertical="center"/>
    </xf>
    <xf numFmtId="0" fontId="6" fillId="4" borderId="0" xfId="0" applyFont="1" applyFill="1" applyBorder="1">
      <alignment vertical="center"/>
    </xf>
    <xf numFmtId="0" fontId="6" fillId="0" borderId="0" xfId="0" applyFont="1" applyFill="1">
      <alignment vertical="center"/>
    </xf>
    <xf numFmtId="0" fontId="6" fillId="0" borderId="0" xfId="0" applyFont="1" applyFill="1" applyBorder="1">
      <alignment vertical="center"/>
    </xf>
    <xf numFmtId="0" fontId="15" fillId="0" borderId="0" xfId="0" applyFont="1" applyFill="1" applyAlignment="1">
      <alignment vertical="center"/>
    </xf>
    <xf numFmtId="0" fontId="0" fillId="0" borderId="0" xfId="0" applyFill="1" applyBorder="1" applyAlignment="1">
      <alignment vertical="center"/>
    </xf>
    <xf numFmtId="0" fontId="6" fillId="0" borderId="0" xfId="0" applyFont="1" applyFill="1" applyBorder="1" applyAlignment="1">
      <alignment horizontal="center" vertical="center"/>
    </xf>
    <xf numFmtId="0" fontId="15" fillId="0" borderId="0" xfId="0" applyFont="1" applyFill="1" applyBorder="1" applyAlignment="1">
      <alignment vertical="center"/>
    </xf>
    <xf numFmtId="0" fontId="7" fillId="0" borderId="38" xfId="0" applyFont="1" applyFill="1" applyBorder="1" applyAlignment="1">
      <alignment horizontal="right"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5" xfId="0" applyFont="1" applyBorder="1" applyAlignment="1">
      <alignment horizontal="center" vertical="center"/>
    </xf>
    <xf numFmtId="0" fontId="7" fillId="0" borderId="35" xfId="0" applyFont="1" applyBorder="1" applyAlignment="1">
      <alignment horizontal="center" vertical="center"/>
    </xf>
    <xf numFmtId="0" fontId="7" fillId="0" borderId="17" xfId="0"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23" xfId="0" applyFont="1" applyFill="1"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9" fillId="0" borderId="0" xfId="0" applyFont="1" applyFill="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right" vertical="center"/>
    </xf>
    <xf numFmtId="0" fontId="23" fillId="0" borderId="0" xfId="0" applyFont="1">
      <alignment vertical="center"/>
    </xf>
    <xf numFmtId="0" fontId="23" fillId="0" borderId="0" xfId="0" applyFont="1" applyAlignment="1">
      <alignment horizontal="center" vertical="center"/>
    </xf>
    <xf numFmtId="0" fontId="17" fillId="0" borderId="0" xfId="0" applyFont="1" applyAlignment="1">
      <alignment horizontal="left" vertical="top"/>
    </xf>
    <xf numFmtId="177" fontId="9" fillId="0" borderId="12" xfId="0" applyNumberFormat="1" applyFont="1" applyBorder="1" applyAlignment="1">
      <alignment horizontal="right" vertical="center"/>
    </xf>
    <xf numFmtId="0" fontId="7" fillId="0" borderId="39" xfId="0" applyFont="1" applyBorder="1">
      <alignment vertical="center"/>
    </xf>
    <xf numFmtId="0" fontId="7" fillId="0" borderId="16" xfId="0" applyFont="1" applyFill="1" applyBorder="1" applyAlignment="1">
      <alignment vertical="center"/>
    </xf>
    <xf numFmtId="0" fontId="12" fillId="0" borderId="12" xfId="0" applyFont="1" applyFill="1" applyBorder="1">
      <alignment vertical="center"/>
    </xf>
    <xf numFmtId="0" fontId="15" fillId="0" borderId="0" xfId="0" applyFont="1" applyFill="1">
      <alignment vertical="center"/>
    </xf>
    <xf numFmtId="0" fontId="14" fillId="0" borderId="0" xfId="0" applyFont="1" applyAlignment="1">
      <alignment horizontal="left" vertical="center"/>
    </xf>
    <xf numFmtId="0" fontId="24" fillId="0" borderId="0" xfId="0" applyFont="1" applyAlignment="1">
      <alignment horizontal="lef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176" fontId="12" fillId="4" borderId="1" xfId="1" applyNumberFormat="1" applyFont="1" applyFill="1" applyBorder="1" applyAlignment="1">
      <alignment horizontal="center" vertical="center"/>
    </xf>
    <xf numFmtId="0" fontId="5" fillId="0" borderId="0" xfId="0" applyFont="1" applyAlignment="1">
      <alignment horizontal="center" vertical="center"/>
    </xf>
    <xf numFmtId="176" fontId="7" fillId="4" borderId="1" xfId="0" applyNumberFormat="1" applyFont="1" applyFill="1" applyBorder="1" applyAlignment="1">
      <alignment horizontal="center" vertical="center"/>
    </xf>
    <xf numFmtId="176" fontId="7" fillId="4" borderId="2" xfId="0" applyNumberFormat="1" applyFont="1" applyFill="1" applyBorder="1" applyAlignment="1">
      <alignment horizontal="center" vertical="center"/>
    </xf>
    <xf numFmtId="176" fontId="7" fillId="4" borderId="4" xfId="0" applyNumberFormat="1" applyFont="1" applyFill="1" applyBorder="1" applyAlignment="1">
      <alignment horizontal="center" vertical="center"/>
    </xf>
    <xf numFmtId="0" fontId="11" fillId="0" borderId="0" xfId="0" applyFont="1" applyAlignment="1">
      <alignment horizontal="center" vertical="center"/>
    </xf>
    <xf numFmtId="0" fontId="6"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7" fillId="0" borderId="49"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6" xfId="0" applyFont="1" applyBorder="1" applyAlignment="1">
      <alignment horizontal="center" vertical="center"/>
    </xf>
    <xf numFmtId="178" fontId="7" fillId="0" borderId="24" xfId="0" applyNumberFormat="1" applyFont="1" applyBorder="1" applyAlignment="1">
      <alignment horizontal="center" vertical="center" wrapText="1"/>
    </xf>
    <xf numFmtId="178" fontId="7" fillId="0" borderId="33" xfId="0" applyNumberFormat="1" applyFont="1" applyBorder="1" applyAlignment="1">
      <alignment horizontal="center" vertical="center" wrapText="1"/>
    </xf>
    <xf numFmtId="0" fontId="7" fillId="0" borderId="50"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9" fillId="0" borderId="0" xfId="0" applyFont="1" applyAlignment="1">
      <alignment vertical="center" shrinkToFit="1"/>
    </xf>
    <xf numFmtId="0" fontId="0" fillId="0" borderId="0" xfId="0" applyAlignment="1">
      <alignment vertical="center" shrinkToFit="1"/>
    </xf>
    <xf numFmtId="0" fontId="7" fillId="0" borderId="36" xfId="0" applyFont="1" applyBorder="1" applyAlignment="1">
      <alignment horizontal="center" vertical="center" wrapText="1"/>
    </xf>
    <xf numFmtId="0" fontId="7" fillId="0" borderId="45" xfId="0" applyFont="1" applyBorder="1" applyAlignment="1">
      <alignment horizontal="center" vertical="center"/>
    </xf>
    <xf numFmtId="0" fontId="7" fillId="0" borderId="22"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178" fontId="7" fillId="0" borderId="26"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9" fillId="0" borderId="0" xfId="0" applyFont="1" applyFill="1" applyAlignment="1">
      <alignment horizontal="center" vertical="center" shrinkToFit="1"/>
    </xf>
    <xf numFmtId="0" fontId="7" fillId="0" borderId="44"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9" fillId="0" borderId="0" xfId="0" applyFont="1" applyAlignment="1">
      <alignment horizontal="left" vertical="center"/>
    </xf>
    <xf numFmtId="0" fontId="9" fillId="0" borderId="52" xfId="0" applyFont="1" applyBorder="1" applyAlignment="1">
      <alignment horizontal="left" vertical="center"/>
    </xf>
    <xf numFmtId="0" fontId="12" fillId="0" borderId="2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2" xfId="0" applyFont="1" applyBorder="1" applyAlignment="1">
      <alignment horizontal="center" vertical="center" wrapText="1"/>
    </xf>
    <xf numFmtId="0" fontId="5" fillId="0" borderId="0" xfId="0" applyFont="1" applyAlignment="1">
      <alignment vertical="center" shrinkToFit="1"/>
    </xf>
    <xf numFmtId="0" fontId="7" fillId="0" borderId="44" xfId="0" applyFont="1" applyBorder="1" applyAlignment="1">
      <alignment horizontal="center" vertical="center"/>
    </xf>
    <xf numFmtId="0" fontId="7" fillId="0" borderId="42"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178" fontId="7" fillId="0" borderId="15" xfId="0" applyNumberFormat="1" applyFont="1" applyBorder="1" applyAlignment="1">
      <alignment horizontal="center" vertical="center" wrapText="1"/>
    </xf>
    <xf numFmtId="178" fontId="7" fillId="0" borderId="17" xfId="0" applyNumberFormat="1" applyFont="1" applyBorder="1" applyAlignment="1">
      <alignment horizontal="center" vertical="center" wrapText="1"/>
    </xf>
    <xf numFmtId="178" fontId="7" fillId="0" borderId="2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3" xfId="0" applyFont="1" applyBorder="1" applyAlignment="1">
      <alignment horizontal="center" vertical="center"/>
    </xf>
    <xf numFmtId="0" fontId="9" fillId="0" borderId="0" xfId="0" applyFont="1" applyAlignment="1">
      <alignment horizontal="left" vertical="center" wrapText="1"/>
    </xf>
    <xf numFmtId="0" fontId="9" fillId="0" borderId="0" xfId="0" applyFont="1" applyBorder="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8" fillId="0" borderId="23" xfId="0" applyFont="1" applyBorder="1" applyAlignment="1">
      <alignment horizontal="center" vertical="center" wrapText="1"/>
    </xf>
    <xf numFmtId="0" fontId="18" fillId="0" borderId="32" xfId="0" applyFont="1" applyBorder="1" applyAlignment="1">
      <alignment horizontal="center" vertical="center" wrapText="1"/>
    </xf>
    <xf numFmtId="0" fontId="5" fillId="0" borderId="0" xfId="0" applyFont="1" applyAlignment="1">
      <alignment horizontal="center" vertical="center" shrinkToFit="1"/>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17" fillId="0" borderId="14" xfId="0" applyFont="1" applyBorder="1" applyAlignment="1">
      <alignment horizontal="center" vertical="center" wrapText="1"/>
    </xf>
    <xf numFmtId="0" fontId="17" fillId="0" borderId="5" xfId="0" applyFont="1" applyBorder="1" applyAlignment="1">
      <alignment horizontal="center" vertical="center"/>
    </xf>
    <xf numFmtId="0" fontId="17" fillId="0" borderId="20" xfId="0" applyFont="1" applyBorder="1" applyAlignment="1">
      <alignment horizontal="center" vertical="center"/>
    </xf>
    <xf numFmtId="0" fontId="17" fillId="0" borderId="5" xfId="0" applyFont="1" applyBorder="1" applyAlignment="1">
      <alignment horizontal="center" vertical="center" wrapText="1"/>
    </xf>
    <xf numFmtId="0" fontId="17" fillId="0" borderId="20" xfId="0" applyFont="1" applyBorder="1" applyAlignment="1">
      <alignment horizontal="center" vertical="center" wrapText="1"/>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7" fillId="0" borderId="38" xfId="0" applyFont="1" applyBorder="1" applyAlignment="1">
      <alignment horizontal="right" vertical="center"/>
    </xf>
    <xf numFmtId="0" fontId="7" fillId="0" borderId="39" xfId="0" applyFont="1" applyBorder="1" applyAlignment="1">
      <alignment horizontal="right"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7" fillId="0" borderId="5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51" xfId="0" applyFont="1" applyBorder="1" applyAlignment="1">
      <alignment horizontal="center" vertical="center" wrapText="1"/>
    </xf>
    <xf numFmtId="0" fontId="15" fillId="0" borderId="52" xfId="0" applyFont="1" applyBorder="1" applyAlignment="1">
      <alignment vertical="center" wrapText="1"/>
    </xf>
    <xf numFmtId="0" fontId="0" fillId="0" borderId="52" xfId="0" applyBorder="1" applyAlignment="1">
      <alignment vertical="center"/>
    </xf>
    <xf numFmtId="0" fontId="15" fillId="0" borderId="0" xfId="0" applyFont="1" applyFill="1" applyAlignment="1">
      <alignment horizontal="left" vertical="center" wrapText="1"/>
    </xf>
    <xf numFmtId="0" fontId="0" fillId="0" borderId="0" xfId="0" applyAlignment="1">
      <alignment vertical="center"/>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Border="1">
      <alignment vertical="center"/>
    </xf>
    <xf numFmtId="0" fontId="7" fillId="0" borderId="20" xfId="0" applyFont="1" applyBorder="1">
      <alignment vertical="center"/>
    </xf>
    <xf numFmtId="0" fontId="1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wrapText="1"/>
    </xf>
    <xf numFmtId="0" fontId="11" fillId="0" borderId="5"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9" xfId="0" applyFont="1" applyBorder="1" applyAlignment="1">
      <alignment horizontal="center" vertical="center" wrapText="1"/>
    </xf>
  </cellXfs>
  <cellStyles count="3">
    <cellStyle name="パーセント" xfId="1" builtinId="5"/>
    <cellStyle name="標準" xfId="0" builtinId="0"/>
    <cellStyle name="標準 2" xfId="2"/>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15875</xdr:colOff>
      <xdr:row>4</xdr:row>
      <xdr:rowOff>0</xdr:rowOff>
    </xdr:from>
    <xdr:to>
      <xdr:col>1</xdr:col>
      <xdr:colOff>904875</xdr:colOff>
      <xdr:row>6</xdr:row>
      <xdr:rowOff>15875</xdr:rowOff>
    </xdr:to>
    <xdr:cxnSp macro="">
      <xdr:nvCxnSpPr>
        <xdr:cNvPr id="2" name="直線コネクタ 1"/>
        <xdr:cNvCxnSpPr/>
      </xdr:nvCxnSpPr>
      <xdr:spPr>
        <a:xfrm>
          <a:off x="15875" y="968375"/>
          <a:ext cx="1381125" cy="396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2</xdr:row>
      <xdr:rowOff>38100</xdr:rowOff>
    </xdr:from>
    <xdr:to>
      <xdr:col>1</xdr:col>
      <xdr:colOff>809625</xdr:colOff>
      <xdr:row>5</xdr:row>
      <xdr:rowOff>0</xdr:rowOff>
    </xdr:to>
    <xdr:cxnSp macro="">
      <xdr:nvCxnSpPr>
        <xdr:cNvPr id="2" name="直線コネクタ 1"/>
        <xdr:cNvCxnSpPr/>
      </xdr:nvCxnSpPr>
      <xdr:spPr>
        <a:xfrm>
          <a:off x="19050" y="704850"/>
          <a:ext cx="1219200" cy="850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2</xdr:row>
      <xdr:rowOff>38100</xdr:rowOff>
    </xdr:from>
    <xdr:to>
      <xdr:col>22</xdr:col>
      <xdr:colOff>15875</xdr:colOff>
      <xdr:row>5</xdr:row>
      <xdr:rowOff>15875</xdr:rowOff>
    </xdr:to>
    <xdr:cxnSp macro="">
      <xdr:nvCxnSpPr>
        <xdr:cNvPr id="3" name="直線コネクタ 2"/>
        <xdr:cNvCxnSpPr/>
      </xdr:nvCxnSpPr>
      <xdr:spPr>
        <a:xfrm>
          <a:off x="7321550" y="704850"/>
          <a:ext cx="1235075" cy="866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xdr:colOff>
      <xdr:row>2</xdr:row>
      <xdr:rowOff>38100</xdr:rowOff>
    </xdr:from>
    <xdr:to>
      <xdr:col>40</xdr:col>
      <xdr:colOff>0</xdr:colOff>
      <xdr:row>5</xdr:row>
      <xdr:rowOff>0</xdr:rowOff>
    </xdr:to>
    <xdr:cxnSp macro="">
      <xdr:nvCxnSpPr>
        <xdr:cNvPr id="4" name="直線コネクタ 3"/>
        <xdr:cNvCxnSpPr/>
      </xdr:nvCxnSpPr>
      <xdr:spPr>
        <a:xfrm>
          <a:off x="14481175" y="704850"/>
          <a:ext cx="1219200" cy="850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19050</xdr:colOff>
      <xdr:row>2</xdr:row>
      <xdr:rowOff>38100</xdr:rowOff>
    </xdr:from>
    <xdr:to>
      <xdr:col>57</xdr:col>
      <xdr:colOff>0</xdr:colOff>
      <xdr:row>5</xdr:row>
      <xdr:rowOff>0</xdr:rowOff>
    </xdr:to>
    <xdr:cxnSp macro="">
      <xdr:nvCxnSpPr>
        <xdr:cNvPr id="8" name="直線コネクタ 7"/>
        <xdr:cNvCxnSpPr/>
      </xdr:nvCxnSpPr>
      <xdr:spPr>
        <a:xfrm>
          <a:off x="14481175" y="704850"/>
          <a:ext cx="1219200" cy="850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19050</xdr:colOff>
      <xdr:row>24</xdr:row>
      <xdr:rowOff>38100</xdr:rowOff>
    </xdr:from>
    <xdr:to>
      <xdr:col>57</xdr:col>
      <xdr:colOff>0</xdr:colOff>
      <xdr:row>27</xdr:row>
      <xdr:rowOff>0</xdr:rowOff>
    </xdr:to>
    <xdr:cxnSp macro="">
      <xdr:nvCxnSpPr>
        <xdr:cNvPr id="9" name="直線コネクタ 8"/>
        <xdr:cNvCxnSpPr/>
      </xdr:nvCxnSpPr>
      <xdr:spPr>
        <a:xfrm>
          <a:off x="21672550" y="704850"/>
          <a:ext cx="1219200" cy="850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19050</xdr:colOff>
      <xdr:row>2</xdr:row>
      <xdr:rowOff>38100</xdr:rowOff>
    </xdr:from>
    <xdr:to>
      <xdr:col>86</xdr:col>
      <xdr:colOff>0</xdr:colOff>
      <xdr:row>5</xdr:row>
      <xdr:rowOff>0</xdr:rowOff>
    </xdr:to>
    <xdr:cxnSp macro="">
      <xdr:nvCxnSpPr>
        <xdr:cNvPr id="10" name="直線コネクタ 9"/>
        <xdr:cNvCxnSpPr/>
      </xdr:nvCxnSpPr>
      <xdr:spPr>
        <a:xfrm>
          <a:off x="21672550" y="6165850"/>
          <a:ext cx="1219200" cy="72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3</xdr:row>
      <xdr:rowOff>38100</xdr:rowOff>
    </xdr:from>
    <xdr:to>
      <xdr:col>2</xdr:col>
      <xdr:colOff>0</xdr:colOff>
      <xdr:row>6</xdr:row>
      <xdr:rowOff>0</xdr:rowOff>
    </xdr:to>
    <xdr:cxnSp macro="">
      <xdr:nvCxnSpPr>
        <xdr:cNvPr id="2" name="直線コネクタ 1"/>
        <xdr:cNvCxnSpPr/>
      </xdr:nvCxnSpPr>
      <xdr:spPr>
        <a:xfrm>
          <a:off x="28813125" y="695325"/>
          <a:ext cx="1219200" cy="857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3</xdr:row>
      <xdr:rowOff>38100</xdr:rowOff>
    </xdr:from>
    <xdr:to>
      <xdr:col>12</xdr:col>
      <xdr:colOff>0</xdr:colOff>
      <xdr:row>6</xdr:row>
      <xdr:rowOff>0</xdr:rowOff>
    </xdr:to>
    <xdr:cxnSp macro="">
      <xdr:nvCxnSpPr>
        <xdr:cNvPr id="3" name="直線コネクタ 2"/>
        <xdr:cNvCxnSpPr/>
      </xdr:nvCxnSpPr>
      <xdr:spPr>
        <a:xfrm>
          <a:off x="19050" y="1149350"/>
          <a:ext cx="1552575"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3</xdr:row>
      <xdr:rowOff>38100</xdr:rowOff>
    </xdr:from>
    <xdr:to>
      <xdr:col>24</xdr:col>
      <xdr:colOff>0</xdr:colOff>
      <xdr:row>6</xdr:row>
      <xdr:rowOff>0</xdr:rowOff>
    </xdr:to>
    <xdr:cxnSp macro="">
      <xdr:nvCxnSpPr>
        <xdr:cNvPr id="4" name="直線コネクタ 3"/>
        <xdr:cNvCxnSpPr/>
      </xdr:nvCxnSpPr>
      <xdr:spPr>
        <a:xfrm>
          <a:off x="5861050" y="1149350"/>
          <a:ext cx="1457325"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xdr:colOff>
      <xdr:row>3</xdr:row>
      <xdr:rowOff>38100</xdr:rowOff>
    </xdr:from>
    <xdr:to>
      <xdr:col>37</xdr:col>
      <xdr:colOff>0</xdr:colOff>
      <xdr:row>6</xdr:row>
      <xdr:rowOff>0</xdr:rowOff>
    </xdr:to>
    <xdr:cxnSp macro="">
      <xdr:nvCxnSpPr>
        <xdr:cNvPr id="5" name="直線コネクタ 4"/>
        <xdr:cNvCxnSpPr/>
      </xdr:nvCxnSpPr>
      <xdr:spPr>
        <a:xfrm>
          <a:off x="11083925" y="1149350"/>
          <a:ext cx="1568450"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xdr:colOff>
      <xdr:row>25</xdr:row>
      <xdr:rowOff>38100</xdr:rowOff>
    </xdr:from>
    <xdr:to>
      <xdr:col>37</xdr:col>
      <xdr:colOff>0</xdr:colOff>
      <xdr:row>28</xdr:row>
      <xdr:rowOff>0</xdr:rowOff>
    </xdr:to>
    <xdr:cxnSp macro="">
      <xdr:nvCxnSpPr>
        <xdr:cNvPr id="6" name="直線コネクタ 5"/>
        <xdr:cNvCxnSpPr/>
      </xdr:nvCxnSpPr>
      <xdr:spPr>
        <a:xfrm>
          <a:off x="16783050" y="6308725"/>
          <a:ext cx="1552575" cy="72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19050</xdr:colOff>
      <xdr:row>3</xdr:row>
      <xdr:rowOff>38100</xdr:rowOff>
    </xdr:from>
    <xdr:to>
      <xdr:col>60</xdr:col>
      <xdr:colOff>0</xdr:colOff>
      <xdr:row>6</xdr:row>
      <xdr:rowOff>0</xdr:rowOff>
    </xdr:to>
    <xdr:cxnSp macro="">
      <xdr:nvCxnSpPr>
        <xdr:cNvPr id="7" name="直線コネクタ 6"/>
        <xdr:cNvCxnSpPr/>
      </xdr:nvCxnSpPr>
      <xdr:spPr>
        <a:xfrm>
          <a:off x="11083925" y="1149350"/>
          <a:ext cx="1568450"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2</xdr:row>
      <xdr:rowOff>38100</xdr:rowOff>
    </xdr:from>
    <xdr:to>
      <xdr:col>2</xdr:col>
      <xdr:colOff>0</xdr:colOff>
      <xdr:row>5</xdr:row>
      <xdr:rowOff>0</xdr:rowOff>
    </xdr:to>
    <xdr:cxnSp macro="">
      <xdr:nvCxnSpPr>
        <xdr:cNvPr id="2" name="直線コネクタ 1"/>
        <xdr:cNvCxnSpPr/>
      </xdr:nvCxnSpPr>
      <xdr:spPr>
        <a:xfrm>
          <a:off x="22212300" y="1143000"/>
          <a:ext cx="1685925" cy="533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22</xdr:row>
      <xdr:rowOff>38100</xdr:rowOff>
    </xdr:from>
    <xdr:to>
      <xdr:col>2</xdr:col>
      <xdr:colOff>0</xdr:colOff>
      <xdr:row>25</xdr:row>
      <xdr:rowOff>0</xdr:rowOff>
    </xdr:to>
    <xdr:cxnSp macro="">
      <xdr:nvCxnSpPr>
        <xdr:cNvPr id="3" name="直線コネクタ 2"/>
        <xdr:cNvCxnSpPr/>
      </xdr:nvCxnSpPr>
      <xdr:spPr>
        <a:xfrm>
          <a:off x="19050" y="720725"/>
          <a:ext cx="1377950" cy="485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800100</xdr:colOff>
      <xdr:row>6</xdr:row>
      <xdr:rowOff>0</xdr:rowOff>
    </xdr:to>
    <xdr:cxnSp macro="">
      <xdr:nvCxnSpPr>
        <xdr:cNvPr id="3" name="直線コネクタ 2"/>
        <xdr:cNvCxnSpPr/>
      </xdr:nvCxnSpPr>
      <xdr:spPr>
        <a:xfrm>
          <a:off x="9525" y="771525"/>
          <a:ext cx="1304925" cy="1019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3</xdr:row>
      <xdr:rowOff>9525</xdr:rowOff>
    </xdr:from>
    <xdr:to>
      <xdr:col>1</xdr:col>
      <xdr:colOff>800100</xdr:colOff>
      <xdr:row>7</xdr:row>
      <xdr:rowOff>0</xdr:rowOff>
    </xdr:to>
    <xdr:cxnSp macro="">
      <xdr:nvCxnSpPr>
        <xdr:cNvPr id="2" name="直線コネクタ 1"/>
        <xdr:cNvCxnSpPr/>
      </xdr:nvCxnSpPr>
      <xdr:spPr>
        <a:xfrm>
          <a:off x="9525" y="771525"/>
          <a:ext cx="1304925" cy="1019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3</xdr:row>
      <xdr:rowOff>9525</xdr:rowOff>
    </xdr:from>
    <xdr:to>
      <xdr:col>1</xdr:col>
      <xdr:colOff>800100</xdr:colOff>
      <xdr:row>7</xdr:row>
      <xdr:rowOff>0</xdr:rowOff>
    </xdr:to>
    <xdr:cxnSp macro="">
      <xdr:nvCxnSpPr>
        <xdr:cNvPr id="2" name="直線コネクタ 1"/>
        <xdr:cNvCxnSpPr/>
      </xdr:nvCxnSpPr>
      <xdr:spPr>
        <a:xfrm>
          <a:off x="9525" y="971550"/>
          <a:ext cx="1219200" cy="1209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31749</xdr:colOff>
      <xdr:row>2</xdr:row>
      <xdr:rowOff>31750</xdr:rowOff>
    </xdr:from>
    <xdr:to>
      <xdr:col>1</xdr:col>
      <xdr:colOff>809624</xdr:colOff>
      <xdr:row>8</xdr:row>
      <xdr:rowOff>0</xdr:rowOff>
    </xdr:to>
    <xdr:cxnSp macro="">
      <xdr:nvCxnSpPr>
        <xdr:cNvPr id="3" name="直線コネクタ 2"/>
        <xdr:cNvCxnSpPr/>
      </xdr:nvCxnSpPr>
      <xdr:spPr>
        <a:xfrm rot="16200000" flipH="1">
          <a:off x="-119063" y="690562"/>
          <a:ext cx="1587500" cy="128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11206</xdr:colOff>
      <xdr:row>4</xdr:row>
      <xdr:rowOff>0</xdr:rowOff>
    </xdr:to>
    <xdr:cxnSp macro="">
      <xdr:nvCxnSpPr>
        <xdr:cNvPr id="2" name="直線コネクタ 1"/>
        <xdr:cNvCxnSpPr/>
      </xdr:nvCxnSpPr>
      <xdr:spPr>
        <a:xfrm>
          <a:off x="15875" y="705971"/>
          <a:ext cx="1227978" cy="5378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15875</xdr:colOff>
      <xdr:row>2</xdr:row>
      <xdr:rowOff>0</xdr:rowOff>
    </xdr:from>
    <xdr:to>
      <xdr:col>16</xdr:col>
      <xdr:colOff>11206</xdr:colOff>
      <xdr:row>4</xdr:row>
      <xdr:rowOff>11206</xdr:rowOff>
    </xdr:to>
    <xdr:cxnSp macro="">
      <xdr:nvCxnSpPr>
        <xdr:cNvPr id="3" name="直線コネクタ 2"/>
        <xdr:cNvCxnSpPr/>
      </xdr:nvCxnSpPr>
      <xdr:spPr>
        <a:xfrm>
          <a:off x="6963522" y="705971"/>
          <a:ext cx="1227978" cy="5490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15875</xdr:colOff>
      <xdr:row>2</xdr:row>
      <xdr:rowOff>0</xdr:rowOff>
    </xdr:from>
    <xdr:to>
      <xdr:col>30</xdr:col>
      <xdr:colOff>795618</xdr:colOff>
      <xdr:row>4</xdr:row>
      <xdr:rowOff>0</xdr:rowOff>
    </xdr:to>
    <xdr:cxnSp macro="">
      <xdr:nvCxnSpPr>
        <xdr:cNvPr id="4" name="直線コネクタ 3"/>
        <xdr:cNvCxnSpPr/>
      </xdr:nvCxnSpPr>
      <xdr:spPr>
        <a:xfrm>
          <a:off x="14168904" y="705971"/>
          <a:ext cx="1205567" cy="5378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15875</xdr:colOff>
      <xdr:row>2</xdr:row>
      <xdr:rowOff>0</xdr:rowOff>
    </xdr:from>
    <xdr:to>
      <xdr:col>45</xdr:col>
      <xdr:colOff>795618</xdr:colOff>
      <xdr:row>3</xdr:row>
      <xdr:rowOff>257735</xdr:rowOff>
    </xdr:to>
    <xdr:cxnSp macro="">
      <xdr:nvCxnSpPr>
        <xdr:cNvPr id="5" name="直線コネクタ 4"/>
        <xdr:cNvCxnSpPr/>
      </xdr:nvCxnSpPr>
      <xdr:spPr>
        <a:xfrm>
          <a:off x="21385493" y="705971"/>
          <a:ext cx="1205566" cy="526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15875</xdr:colOff>
      <xdr:row>2</xdr:row>
      <xdr:rowOff>0</xdr:rowOff>
    </xdr:from>
    <xdr:to>
      <xdr:col>61</xdr:col>
      <xdr:colOff>795618</xdr:colOff>
      <xdr:row>3</xdr:row>
      <xdr:rowOff>257735</xdr:rowOff>
    </xdr:to>
    <xdr:cxnSp macro="">
      <xdr:nvCxnSpPr>
        <xdr:cNvPr id="10" name="直線コネクタ 9"/>
        <xdr:cNvCxnSpPr/>
      </xdr:nvCxnSpPr>
      <xdr:spPr>
        <a:xfrm>
          <a:off x="21385493" y="705971"/>
          <a:ext cx="1205566" cy="526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15875</xdr:colOff>
      <xdr:row>2</xdr:row>
      <xdr:rowOff>0</xdr:rowOff>
    </xdr:from>
    <xdr:to>
      <xdr:col>77</xdr:col>
      <xdr:colOff>795618</xdr:colOff>
      <xdr:row>3</xdr:row>
      <xdr:rowOff>257735</xdr:rowOff>
    </xdr:to>
    <xdr:cxnSp macro="">
      <xdr:nvCxnSpPr>
        <xdr:cNvPr id="11" name="直線コネクタ 10"/>
        <xdr:cNvCxnSpPr/>
      </xdr:nvCxnSpPr>
      <xdr:spPr>
        <a:xfrm>
          <a:off x="28590875" y="705971"/>
          <a:ext cx="1239184" cy="526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15875</xdr:colOff>
      <xdr:row>2</xdr:row>
      <xdr:rowOff>0</xdr:rowOff>
    </xdr:from>
    <xdr:to>
      <xdr:col>91</xdr:col>
      <xdr:colOff>795618</xdr:colOff>
      <xdr:row>3</xdr:row>
      <xdr:rowOff>257735</xdr:rowOff>
    </xdr:to>
    <xdr:cxnSp macro="">
      <xdr:nvCxnSpPr>
        <xdr:cNvPr id="12" name="直線コネクタ 11"/>
        <xdr:cNvCxnSpPr/>
      </xdr:nvCxnSpPr>
      <xdr:spPr>
        <a:xfrm>
          <a:off x="35841081" y="705971"/>
          <a:ext cx="1205566" cy="526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15875</xdr:colOff>
      <xdr:row>2</xdr:row>
      <xdr:rowOff>0</xdr:rowOff>
    </xdr:from>
    <xdr:to>
      <xdr:col>106</xdr:col>
      <xdr:colOff>795618</xdr:colOff>
      <xdr:row>3</xdr:row>
      <xdr:rowOff>257735</xdr:rowOff>
    </xdr:to>
    <xdr:cxnSp macro="">
      <xdr:nvCxnSpPr>
        <xdr:cNvPr id="13" name="直線コネクタ 12"/>
        <xdr:cNvCxnSpPr/>
      </xdr:nvCxnSpPr>
      <xdr:spPr>
        <a:xfrm>
          <a:off x="42777522" y="705971"/>
          <a:ext cx="1205567" cy="526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15875</xdr:colOff>
      <xdr:row>2</xdr:row>
      <xdr:rowOff>0</xdr:rowOff>
    </xdr:from>
    <xdr:to>
      <xdr:col>121</xdr:col>
      <xdr:colOff>795618</xdr:colOff>
      <xdr:row>3</xdr:row>
      <xdr:rowOff>257735</xdr:rowOff>
    </xdr:to>
    <xdr:cxnSp macro="">
      <xdr:nvCxnSpPr>
        <xdr:cNvPr id="14" name="直線コネクタ 13"/>
        <xdr:cNvCxnSpPr/>
      </xdr:nvCxnSpPr>
      <xdr:spPr>
        <a:xfrm>
          <a:off x="49713963" y="705971"/>
          <a:ext cx="1205567" cy="526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15875</xdr:colOff>
      <xdr:row>2</xdr:row>
      <xdr:rowOff>0</xdr:rowOff>
    </xdr:from>
    <xdr:to>
      <xdr:col>136</xdr:col>
      <xdr:colOff>795618</xdr:colOff>
      <xdr:row>3</xdr:row>
      <xdr:rowOff>257735</xdr:rowOff>
    </xdr:to>
    <xdr:cxnSp macro="">
      <xdr:nvCxnSpPr>
        <xdr:cNvPr id="15" name="直線コネクタ 14"/>
        <xdr:cNvCxnSpPr/>
      </xdr:nvCxnSpPr>
      <xdr:spPr>
        <a:xfrm>
          <a:off x="56650404" y="705971"/>
          <a:ext cx="1205567" cy="5266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xdr:colOff>
      <xdr:row>2</xdr:row>
      <xdr:rowOff>0</xdr:rowOff>
    </xdr:from>
    <xdr:to>
      <xdr:col>2</xdr:col>
      <xdr:colOff>0</xdr:colOff>
      <xdr:row>4</xdr:row>
      <xdr:rowOff>0</xdr:rowOff>
    </xdr:to>
    <xdr:cxnSp macro="">
      <xdr:nvCxnSpPr>
        <xdr:cNvPr id="2" name="直線コネクタ 1"/>
        <xdr:cNvCxnSpPr/>
      </xdr:nvCxnSpPr>
      <xdr:spPr>
        <a:xfrm>
          <a:off x="15875" y="666750"/>
          <a:ext cx="1270000" cy="666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xdr:colOff>
      <xdr:row>2</xdr:row>
      <xdr:rowOff>0</xdr:rowOff>
    </xdr:from>
    <xdr:to>
      <xdr:col>18</xdr:col>
      <xdr:colOff>0</xdr:colOff>
      <xdr:row>3</xdr:row>
      <xdr:rowOff>317500</xdr:rowOff>
    </xdr:to>
    <xdr:cxnSp macro="">
      <xdr:nvCxnSpPr>
        <xdr:cNvPr id="3" name="直線コネクタ 2"/>
        <xdr:cNvCxnSpPr/>
      </xdr:nvCxnSpPr>
      <xdr:spPr>
        <a:xfrm>
          <a:off x="7397750" y="666750"/>
          <a:ext cx="1222375" cy="650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15875</xdr:colOff>
      <xdr:row>2</xdr:row>
      <xdr:rowOff>0</xdr:rowOff>
    </xdr:from>
    <xdr:to>
      <xdr:col>34</xdr:col>
      <xdr:colOff>15875</xdr:colOff>
      <xdr:row>4</xdr:row>
      <xdr:rowOff>15875</xdr:rowOff>
    </xdr:to>
    <xdr:cxnSp macro="">
      <xdr:nvCxnSpPr>
        <xdr:cNvPr id="4" name="直線コネクタ 3"/>
        <xdr:cNvCxnSpPr/>
      </xdr:nvCxnSpPr>
      <xdr:spPr>
        <a:xfrm>
          <a:off x="14716125" y="666750"/>
          <a:ext cx="1238250" cy="682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15875</xdr:colOff>
      <xdr:row>2</xdr:row>
      <xdr:rowOff>0</xdr:rowOff>
    </xdr:from>
    <xdr:to>
      <xdr:col>49</xdr:col>
      <xdr:colOff>0</xdr:colOff>
      <xdr:row>4</xdr:row>
      <xdr:rowOff>0</xdr:rowOff>
    </xdr:to>
    <xdr:cxnSp macro="">
      <xdr:nvCxnSpPr>
        <xdr:cNvPr id="5" name="直線コネクタ 4"/>
        <xdr:cNvCxnSpPr/>
      </xdr:nvCxnSpPr>
      <xdr:spPr>
        <a:xfrm>
          <a:off x="21971000" y="666750"/>
          <a:ext cx="1301750" cy="666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38100</xdr:rowOff>
    </xdr:from>
    <xdr:to>
      <xdr:col>2</xdr:col>
      <xdr:colOff>0</xdr:colOff>
      <xdr:row>5</xdr:row>
      <xdr:rowOff>0</xdr:rowOff>
    </xdr:to>
    <xdr:cxnSp macro="">
      <xdr:nvCxnSpPr>
        <xdr:cNvPr id="2" name="直線コネクタ 1"/>
        <xdr:cNvCxnSpPr/>
      </xdr:nvCxnSpPr>
      <xdr:spPr>
        <a:xfrm>
          <a:off x="19050" y="5991225"/>
          <a:ext cx="1371600" cy="476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2</xdr:row>
      <xdr:rowOff>38100</xdr:rowOff>
    </xdr:from>
    <xdr:to>
      <xdr:col>19</xdr:col>
      <xdr:colOff>0</xdr:colOff>
      <xdr:row>5</xdr:row>
      <xdr:rowOff>0</xdr:rowOff>
    </xdr:to>
    <xdr:cxnSp macro="">
      <xdr:nvCxnSpPr>
        <xdr:cNvPr id="3" name="直線コネクタ 2"/>
        <xdr:cNvCxnSpPr/>
      </xdr:nvCxnSpPr>
      <xdr:spPr>
        <a:xfrm>
          <a:off x="19050" y="673100"/>
          <a:ext cx="1219200" cy="517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xdr:colOff>
      <xdr:row>2</xdr:row>
      <xdr:rowOff>38100</xdr:rowOff>
    </xdr:from>
    <xdr:to>
      <xdr:col>35</xdr:col>
      <xdr:colOff>0</xdr:colOff>
      <xdr:row>5</xdr:row>
      <xdr:rowOff>0</xdr:rowOff>
    </xdr:to>
    <xdr:cxnSp macro="">
      <xdr:nvCxnSpPr>
        <xdr:cNvPr id="4" name="直線コネクタ 3"/>
        <xdr:cNvCxnSpPr/>
      </xdr:nvCxnSpPr>
      <xdr:spPr>
        <a:xfrm>
          <a:off x="6877050" y="673100"/>
          <a:ext cx="1266825" cy="517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38100</xdr:rowOff>
    </xdr:from>
    <xdr:to>
      <xdr:col>2</xdr:col>
      <xdr:colOff>0</xdr:colOff>
      <xdr:row>5</xdr:row>
      <xdr:rowOff>0</xdr:rowOff>
    </xdr:to>
    <xdr:cxnSp macro="">
      <xdr:nvCxnSpPr>
        <xdr:cNvPr id="2" name="直線コネクタ 1"/>
        <xdr:cNvCxnSpPr/>
      </xdr:nvCxnSpPr>
      <xdr:spPr>
        <a:xfrm>
          <a:off x="14249400" y="666750"/>
          <a:ext cx="1485900" cy="514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2</xdr:row>
      <xdr:rowOff>38100</xdr:rowOff>
    </xdr:from>
    <xdr:to>
      <xdr:col>17</xdr:col>
      <xdr:colOff>0</xdr:colOff>
      <xdr:row>5</xdr:row>
      <xdr:rowOff>0</xdr:rowOff>
    </xdr:to>
    <xdr:cxnSp macro="">
      <xdr:nvCxnSpPr>
        <xdr:cNvPr id="3" name="直線コネクタ 2"/>
        <xdr:cNvCxnSpPr/>
      </xdr:nvCxnSpPr>
      <xdr:spPr>
        <a:xfrm>
          <a:off x="19050" y="641350"/>
          <a:ext cx="1219200" cy="660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19050</xdr:colOff>
      <xdr:row>2</xdr:row>
      <xdr:rowOff>38100</xdr:rowOff>
    </xdr:from>
    <xdr:to>
      <xdr:col>110</xdr:col>
      <xdr:colOff>1174750</xdr:colOff>
      <xdr:row>5</xdr:row>
      <xdr:rowOff>0</xdr:rowOff>
    </xdr:to>
    <xdr:cxnSp macro="">
      <xdr:nvCxnSpPr>
        <xdr:cNvPr id="4" name="直線コネクタ 3"/>
        <xdr:cNvCxnSpPr/>
      </xdr:nvCxnSpPr>
      <xdr:spPr>
        <a:xfrm>
          <a:off x="46183550" y="911225"/>
          <a:ext cx="1584325" cy="755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15875</xdr:colOff>
      <xdr:row>3</xdr:row>
      <xdr:rowOff>0</xdr:rowOff>
    </xdr:from>
    <xdr:to>
      <xdr:col>85</xdr:col>
      <xdr:colOff>1031875</xdr:colOff>
      <xdr:row>5</xdr:row>
      <xdr:rowOff>0</xdr:rowOff>
    </xdr:to>
    <xdr:cxnSp macro="">
      <xdr:nvCxnSpPr>
        <xdr:cNvPr id="8" name="直線コネクタ 7"/>
        <xdr:cNvCxnSpPr/>
      </xdr:nvCxnSpPr>
      <xdr:spPr>
        <a:xfrm>
          <a:off x="31353125" y="1127125"/>
          <a:ext cx="1730375" cy="539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15875</xdr:colOff>
      <xdr:row>3</xdr:row>
      <xdr:rowOff>0</xdr:rowOff>
    </xdr:from>
    <xdr:to>
      <xdr:col>99</xdr:col>
      <xdr:colOff>0</xdr:colOff>
      <xdr:row>5</xdr:row>
      <xdr:rowOff>15875</xdr:rowOff>
    </xdr:to>
    <xdr:cxnSp macro="">
      <xdr:nvCxnSpPr>
        <xdr:cNvPr id="9" name="直線コネクタ 8"/>
        <xdr:cNvCxnSpPr/>
      </xdr:nvCxnSpPr>
      <xdr:spPr>
        <a:xfrm>
          <a:off x="38862000" y="1127125"/>
          <a:ext cx="1762125" cy="555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15875</xdr:colOff>
      <xdr:row>2</xdr:row>
      <xdr:rowOff>0</xdr:rowOff>
    </xdr:from>
    <xdr:to>
      <xdr:col>62</xdr:col>
      <xdr:colOff>793750</xdr:colOff>
      <xdr:row>5</xdr:row>
      <xdr:rowOff>0</xdr:rowOff>
    </xdr:to>
    <xdr:cxnSp macro="">
      <xdr:nvCxnSpPr>
        <xdr:cNvPr id="10" name="直線コネクタ 9"/>
        <xdr:cNvCxnSpPr/>
      </xdr:nvCxnSpPr>
      <xdr:spPr>
        <a:xfrm>
          <a:off x="22891750" y="873125"/>
          <a:ext cx="1206500" cy="793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15875</xdr:colOff>
      <xdr:row>2</xdr:row>
      <xdr:rowOff>0</xdr:rowOff>
    </xdr:from>
    <xdr:to>
      <xdr:col>35</xdr:col>
      <xdr:colOff>746125</xdr:colOff>
      <xdr:row>4</xdr:row>
      <xdr:rowOff>254000</xdr:rowOff>
    </xdr:to>
    <xdr:cxnSp macro="">
      <xdr:nvCxnSpPr>
        <xdr:cNvPr id="11" name="直線コネクタ 10"/>
        <xdr:cNvCxnSpPr/>
      </xdr:nvCxnSpPr>
      <xdr:spPr>
        <a:xfrm>
          <a:off x="14843125" y="873125"/>
          <a:ext cx="1158875" cy="77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xdr:row>
      <xdr:rowOff>38100</xdr:rowOff>
    </xdr:from>
    <xdr:to>
      <xdr:col>2</xdr:col>
      <xdr:colOff>0</xdr:colOff>
      <xdr:row>5</xdr:row>
      <xdr:rowOff>0</xdr:rowOff>
    </xdr:to>
    <xdr:cxnSp macro="">
      <xdr:nvCxnSpPr>
        <xdr:cNvPr id="2" name="直線コネクタ 1"/>
        <xdr:cNvCxnSpPr/>
      </xdr:nvCxnSpPr>
      <xdr:spPr>
        <a:xfrm>
          <a:off x="19050" y="628650"/>
          <a:ext cx="1219200"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38100</xdr:rowOff>
    </xdr:from>
    <xdr:to>
      <xdr:col>2</xdr:col>
      <xdr:colOff>0</xdr:colOff>
      <xdr:row>5</xdr:row>
      <xdr:rowOff>15875</xdr:rowOff>
    </xdr:to>
    <xdr:cxnSp macro="">
      <xdr:nvCxnSpPr>
        <xdr:cNvPr id="3" name="直線コネクタ 2"/>
        <xdr:cNvCxnSpPr/>
      </xdr:nvCxnSpPr>
      <xdr:spPr>
        <a:xfrm>
          <a:off x="19050" y="958850"/>
          <a:ext cx="1330325" cy="882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xdr:row>
      <xdr:rowOff>38100</xdr:rowOff>
    </xdr:from>
    <xdr:to>
      <xdr:col>1</xdr:col>
      <xdr:colOff>619125</xdr:colOff>
      <xdr:row>3</xdr:row>
      <xdr:rowOff>295275</xdr:rowOff>
    </xdr:to>
    <xdr:cxnSp macro="">
      <xdr:nvCxnSpPr>
        <xdr:cNvPr id="2" name="直線コネクタ 1"/>
        <xdr:cNvCxnSpPr/>
      </xdr:nvCxnSpPr>
      <xdr:spPr>
        <a:xfrm>
          <a:off x="19050" y="962025"/>
          <a:ext cx="1076325" cy="866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19049</xdr:colOff>
      <xdr:row>1</xdr:row>
      <xdr:rowOff>38100</xdr:rowOff>
    </xdr:from>
    <xdr:to>
      <xdr:col>1</xdr:col>
      <xdr:colOff>666749</xdr:colOff>
      <xdr:row>4</xdr:row>
      <xdr:rowOff>0</xdr:rowOff>
    </xdr:to>
    <xdr:cxnSp macro="">
      <xdr:nvCxnSpPr>
        <xdr:cNvPr id="2" name="直線コネクタ 1"/>
        <xdr:cNvCxnSpPr/>
      </xdr:nvCxnSpPr>
      <xdr:spPr>
        <a:xfrm rot="16200000" flipH="1">
          <a:off x="-11113" y="560387"/>
          <a:ext cx="1136650" cy="1076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48"/>
  <sheetViews>
    <sheetView tabSelected="1" view="pageBreakPreview" zoomScale="60" zoomScaleNormal="100" workbookViewId="0">
      <selection activeCell="S13" sqref="S13"/>
    </sheetView>
  </sheetViews>
  <sheetFormatPr defaultRowHeight="13.5"/>
  <cols>
    <col min="1" max="1" width="6.375" customWidth="1"/>
    <col min="2" max="2" width="12" customWidth="1"/>
    <col min="3" max="5" width="15.375" customWidth="1"/>
    <col min="6" max="6" width="14.5" customWidth="1"/>
    <col min="7" max="13" width="6.75" hidden="1" customWidth="1"/>
  </cols>
  <sheetData>
    <row r="1" spans="1:12" ht="19.5" customHeight="1">
      <c r="A1" s="53" t="s">
        <v>127</v>
      </c>
    </row>
    <row r="2" spans="1:12" ht="12" customHeight="1"/>
    <row r="3" spans="1:12" s="14" customFormat="1" ht="20.100000000000001" customHeight="1">
      <c r="A3" s="54" t="s">
        <v>161</v>
      </c>
      <c r="B3" s="13"/>
      <c r="C3" s="13"/>
      <c r="D3" s="13"/>
      <c r="E3" s="13"/>
      <c r="F3" s="13"/>
    </row>
    <row r="4" spans="1:12" s="14" customFormat="1" ht="19.5" customHeight="1" thickBot="1">
      <c r="B4" s="259" t="s">
        <v>283</v>
      </c>
      <c r="C4" s="13"/>
      <c r="D4" s="13"/>
      <c r="E4" s="13"/>
      <c r="F4" s="13"/>
    </row>
    <row r="5" spans="1:12" s="8" customFormat="1" ht="16.5" customHeight="1">
      <c r="A5" s="156"/>
      <c r="B5" s="137" t="s">
        <v>280</v>
      </c>
      <c r="C5" s="276" t="s">
        <v>9</v>
      </c>
      <c r="D5" s="278" t="s">
        <v>10</v>
      </c>
      <c r="E5" s="278" t="s">
        <v>11</v>
      </c>
      <c r="F5" s="280" t="s">
        <v>1</v>
      </c>
    </row>
    <row r="6" spans="1:12" s="8" customFormat="1" ht="16.5" customHeight="1" thickBot="1">
      <c r="A6" s="105" t="s">
        <v>279</v>
      </c>
      <c r="B6" s="163"/>
      <c r="C6" s="277"/>
      <c r="D6" s="279"/>
      <c r="E6" s="279"/>
      <c r="F6" s="281"/>
    </row>
    <row r="7" spans="1:12" s="8" customFormat="1" ht="17.25" customHeight="1">
      <c r="A7" s="282" t="s">
        <v>1</v>
      </c>
      <c r="B7" s="285" t="s">
        <v>2</v>
      </c>
      <c r="C7" s="210">
        <v>17</v>
      </c>
      <c r="D7" s="207">
        <v>101</v>
      </c>
      <c r="E7" s="207">
        <v>22</v>
      </c>
      <c r="F7" s="208">
        <v>140</v>
      </c>
      <c r="G7" s="8">
        <f>+SUM(C7:E7)-F7</f>
        <v>0</v>
      </c>
      <c r="I7" s="8">
        <f>+C21+C35-C7</f>
        <v>0</v>
      </c>
      <c r="J7" s="8">
        <f>+D21+D35-D7</f>
        <v>0</v>
      </c>
      <c r="K7" s="8">
        <f>+E21+E35-E7</f>
        <v>0</v>
      </c>
      <c r="L7" s="8">
        <f>+F21+F35-F7</f>
        <v>0</v>
      </c>
    </row>
    <row r="8" spans="1:12" s="8" customFormat="1" ht="17.25" customHeight="1">
      <c r="A8" s="283"/>
      <c r="B8" s="286"/>
      <c r="C8" s="132">
        <f>C7/$F$7</f>
        <v>0.12142857142857143</v>
      </c>
      <c r="D8" s="85">
        <f>D7/$F$7+0.001</f>
        <v>0.72242857142857142</v>
      </c>
      <c r="E8" s="86">
        <f>E7/$F$7</f>
        <v>0.15714285714285714</v>
      </c>
      <c r="F8" s="141">
        <v>1</v>
      </c>
      <c r="G8" s="21">
        <f>+SUM(C8:E8)-F8</f>
        <v>9.9999999999988987E-4</v>
      </c>
    </row>
    <row r="9" spans="1:12" s="8" customFormat="1" ht="17.25" customHeight="1">
      <c r="A9" s="283"/>
      <c r="B9" s="286" t="s">
        <v>3</v>
      </c>
      <c r="C9" s="211">
        <v>9</v>
      </c>
      <c r="D9" s="27">
        <v>131</v>
      </c>
      <c r="E9" s="27">
        <v>38</v>
      </c>
      <c r="F9" s="209">
        <v>178</v>
      </c>
      <c r="G9" s="8">
        <f t="shared" ref="G9:G48" si="0">+SUM(C9:E9)-F9</f>
        <v>0</v>
      </c>
      <c r="I9" s="8">
        <f>+C23+C37-C9</f>
        <v>0</v>
      </c>
      <c r="J9" s="8">
        <f>+D23+D37-D9</f>
        <v>0</v>
      </c>
      <c r="K9" s="8">
        <f>+E23+E37-E9</f>
        <v>0</v>
      </c>
      <c r="L9" s="8">
        <f>+F23+F37-F9</f>
        <v>0</v>
      </c>
    </row>
    <row r="10" spans="1:12" s="8" customFormat="1" ht="17.25" customHeight="1">
      <c r="A10" s="283"/>
      <c r="B10" s="286"/>
      <c r="C10" s="132">
        <f>C9/$F$9</f>
        <v>5.0561797752808987E-2</v>
      </c>
      <c r="D10" s="86">
        <f t="shared" ref="D10" si="1">D9/$F$9</f>
        <v>0.7359550561797753</v>
      </c>
      <c r="E10" s="86">
        <f>E9/$F$9</f>
        <v>0.21348314606741572</v>
      </c>
      <c r="F10" s="141">
        <v>1</v>
      </c>
      <c r="G10" s="8">
        <f t="shared" si="0"/>
        <v>0</v>
      </c>
    </row>
    <row r="11" spans="1:12" s="8" customFormat="1" ht="17.25" customHeight="1">
      <c r="A11" s="283"/>
      <c r="B11" s="286" t="s">
        <v>4</v>
      </c>
      <c r="C11" s="133">
        <v>9</v>
      </c>
      <c r="D11" s="45">
        <v>147</v>
      </c>
      <c r="E11" s="45">
        <v>48</v>
      </c>
      <c r="F11" s="110">
        <v>204</v>
      </c>
      <c r="G11" s="8">
        <f t="shared" si="0"/>
        <v>0</v>
      </c>
      <c r="I11" s="8">
        <f>+C25+C39-C11</f>
        <v>0</v>
      </c>
      <c r="J11" s="8">
        <f>+D25+D39-D11</f>
        <v>0</v>
      </c>
      <c r="K11" s="8">
        <f>+E25+E39-E11</f>
        <v>0</v>
      </c>
      <c r="L11" s="8">
        <f>+F25+F39-F11</f>
        <v>0</v>
      </c>
    </row>
    <row r="12" spans="1:12" s="8" customFormat="1" ht="17.25" customHeight="1">
      <c r="A12" s="283"/>
      <c r="B12" s="286"/>
      <c r="C12" s="132">
        <f>C11/$F$11</f>
        <v>4.4117647058823532E-2</v>
      </c>
      <c r="D12" s="86">
        <f t="shared" ref="D12:E12" si="2">D11/$F$11</f>
        <v>0.72058823529411764</v>
      </c>
      <c r="E12" s="86">
        <f t="shared" si="2"/>
        <v>0.23529411764705882</v>
      </c>
      <c r="F12" s="141">
        <v>1</v>
      </c>
      <c r="G12" s="8">
        <f t="shared" si="0"/>
        <v>0</v>
      </c>
    </row>
    <row r="13" spans="1:12" s="8" customFormat="1" ht="17.25" customHeight="1">
      <c r="A13" s="283"/>
      <c r="B13" s="286" t="s">
        <v>5</v>
      </c>
      <c r="C13" s="133">
        <v>11</v>
      </c>
      <c r="D13" s="45">
        <v>163</v>
      </c>
      <c r="E13" s="45">
        <v>67</v>
      </c>
      <c r="F13" s="110">
        <v>241</v>
      </c>
      <c r="G13" s="8">
        <f t="shared" si="0"/>
        <v>0</v>
      </c>
      <c r="I13" s="8">
        <f>+C27+C41-C13</f>
        <v>0</v>
      </c>
      <c r="J13" s="8">
        <f>+D27+D41-D13</f>
        <v>0</v>
      </c>
      <c r="K13" s="8">
        <f>+E27+E41-E13</f>
        <v>0</v>
      </c>
      <c r="L13" s="8">
        <f>+F27+F41-F13</f>
        <v>0</v>
      </c>
    </row>
    <row r="14" spans="1:12" s="8" customFormat="1" ht="17.25" customHeight="1">
      <c r="A14" s="283"/>
      <c r="B14" s="286"/>
      <c r="C14" s="132">
        <f>C13/$F$13</f>
        <v>4.5643153526970952E-2</v>
      </c>
      <c r="D14" s="86">
        <f t="shared" ref="D14:E14" si="3">D13/$F$13</f>
        <v>0.67634854771784236</v>
      </c>
      <c r="E14" s="86">
        <f t="shared" si="3"/>
        <v>0.27800829875518673</v>
      </c>
      <c r="F14" s="141">
        <v>1</v>
      </c>
      <c r="G14" s="8">
        <f t="shared" si="0"/>
        <v>0</v>
      </c>
    </row>
    <row r="15" spans="1:12" s="8" customFormat="1" ht="17.25" customHeight="1">
      <c r="A15" s="283"/>
      <c r="B15" s="286" t="s">
        <v>6</v>
      </c>
      <c r="C15" s="133">
        <v>13</v>
      </c>
      <c r="D15" s="45">
        <v>190</v>
      </c>
      <c r="E15" s="45">
        <v>65</v>
      </c>
      <c r="F15" s="110">
        <v>268</v>
      </c>
      <c r="G15" s="8">
        <f t="shared" si="0"/>
        <v>0</v>
      </c>
      <c r="I15" s="8">
        <f>+C29+C43-C15</f>
        <v>0</v>
      </c>
      <c r="J15" s="8">
        <f>+D29+D43-D15</f>
        <v>0</v>
      </c>
      <c r="K15" s="8">
        <f>+E29+E43-E15</f>
        <v>0</v>
      </c>
      <c r="L15" s="8">
        <f>+F29+F43-F15</f>
        <v>0</v>
      </c>
    </row>
    <row r="16" spans="1:12" s="8" customFormat="1" ht="17.25" customHeight="1">
      <c r="A16" s="283"/>
      <c r="B16" s="286"/>
      <c r="C16" s="132">
        <f>C15/$F$15</f>
        <v>4.8507462686567165E-2</v>
      </c>
      <c r="D16" s="85">
        <f>D15/$F$15-0.001</f>
        <v>0.70795522388059706</v>
      </c>
      <c r="E16" s="86">
        <f t="shared" ref="E16" si="4">E15/$F$15</f>
        <v>0.24253731343283583</v>
      </c>
      <c r="F16" s="141">
        <v>1</v>
      </c>
      <c r="G16" s="8">
        <f t="shared" si="0"/>
        <v>-1.0000000000000009E-3</v>
      </c>
    </row>
    <row r="17" spans="1:12" s="8" customFormat="1" ht="17.25" customHeight="1">
      <c r="A17" s="283"/>
      <c r="B17" s="286" t="s">
        <v>109</v>
      </c>
      <c r="C17" s="133">
        <v>21</v>
      </c>
      <c r="D17" s="45">
        <v>189</v>
      </c>
      <c r="E17" s="45">
        <v>75</v>
      </c>
      <c r="F17" s="110">
        <v>285</v>
      </c>
      <c r="G17" s="8">
        <f t="shared" si="0"/>
        <v>0</v>
      </c>
      <c r="I17" s="8">
        <f>+C31+C45-C17</f>
        <v>0</v>
      </c>
      <c r="J17" s="8">
        <f>+D31+D45-D17</f>
        <v>0</v>
      </c>
      <c r="K17" s="8">
        <f>+E31+E45-E17</f>
        <v>0</v>
      </c>
      <c r="L17" s="8">
        <f>+F31+F45-F17</f>
        <v>0</v>
      </c>
    </row>
    <row r="18" spans="1:12" s="8" customFormat="1" ht="17.25" customHeight="1" thickBot="1">
      <c r="A18" s="283"/>
      <c r="B18" s="287"/>
      <c r="C18" s="139">
        <f>C17/$F$17</f>
        <v>7.3684210526315783E-2</v>
      </c>
      <c r="D18" s="91">
        <f t="shared" ref="D18:E18" si="5">D17/$F$17</f>
        <v>0.66315789473684206</v>
      </c>
      <c r="E18" s="91">
        <f t="shared" si="5"/>
        <v>0.26315789473684209</v>
      </c>
      <c r="F18" s="143">
        <v>1</v>
      </c>
      <c r="G18" s="8">
        <f t="shared" si="0"/>
        <v>0</v>
      </c>
    </row>
    <row r="19" spans="1:12" s="8" customFormat="1" ht="17.25" customHeight="1" thickTop="1">
      <c r="A19" s="283"/>
      <c r="B19" s="288" t="s">
        <v>1</v>
      </c>
      <c r="C19" s="48">
        <v>80</v>
      </c>
      <c r="D19" s="44">
        <v>921</v>
      </c>
      <c r="E19" s="44">
        <v>315</v>
      </c>
      <c r="F19" s="160">
        <v>1316</v>
      </c>
      <c r="G19" s="8">
        <f t="shared" si="0"/>
        <v>0</v>
      </c>
      <c r="I19" s="8">
        <f>+C33+C47-C19</f>
        <v>0</v>
      </c>
      <c r="J19" s="8">
        <f>+D33+D47-D19</f>
        <v>0</v>
      </c>
      <c r="K19" s="8">
        <f>+E33+E47-E19</f>
        <v>0</v>
      </c>
      <c r="L19" s="8">
        <f>+F33+F47-F19</f>
        <v>0</v>
      </c>
    </row>
    <row r="20" spans="1:12" s="8" customFormat="1" ht="17.25" customHeight="1" thickBot="1">
      <c r="A20" s="284"/>
      <c r="B20" s="289"/>
      <c r="C20" s="135">
        <f>C19/$F$19</f>
        <v>6.0790273556231005E-2</v>
      </c>
      <c r="D20" s="130">
        <f t="shared" ref="D20:E20" si="6">D19/$F$19</f>
        <v>0.69984802431610937</v>
      </c>
      <c r="E20" s="130">
        <f t="shared" si="6"/>
        <v>0.23936170212765959</v>
      </c>
      <c r="F20" s="148">
        <v>1</v>
      </c>
      <c r="G20" s="8">
        <f t="shared" si="0"/>
        <v>0</v>
      </c>
      <c r="I20" s="22">
        <f>+C7+C9+C11+C13+C15+C17-C19</f>
        <v>0</v>
      </c>
      <c r="J20" s="8">
        <f>+D7+D9+D11+D13+D15+D17-D19</f>
        <v>0</v>
      </c>
      <c r="K20" s="8">
        <f>+E7+E9+E11+E13+E15+E17-E19</f>
        <v>0</v>
      </c>
      <c r="L20" s="22">
        <f>+F7+F9+F11+F13+F15+F17-F19</f>
        <v>0</v>
      </c>
    </row>
    <row r="21" spans="1:12" s="8" customFormat="1" ht="17.25" customHeight="1">
      <c r="A21" s="282" t="s">
        <v>7</v>
      </c>
      <c r="B21" s="285" t="s">
        <v>2</v>
      </c>
      <c r="C21" s="131">
        <v>4</v>
      </c>
      <c r="D21" s="128">
        <v>38</v>
      </c>
      <c r="E21" s="128">
        <v>14</v>
      </c>
      <c r="F21" s="108">
        <v>56</v>
      </c>
      <c r="G21" s="8">
        <f t="shared" si="0"/>
        <v>0</v>
      </c>
    </row>
    <row r="22" spans="1:12" s="8" customFormat="1" ht="17.25" customHeight="1">
      <c r="A22" s="283"/>
      <c r="B22" s="286"/>
      <c r="C22" s="132">
        <f>C21/$F$21</f>
        <v>7.1428571428571425E-2</v>
      </c>
      <c r="D22" s="86">
        <f t="shared" ref="D22:E22" si="7">D21/$F$21</f>
        <v>0.6785714285714286</v>
      </c>
      <c r="E22" s="86">
        <f t="shared" si="7"/>
        <v>0.25</v>
      </c>
      <c r="F22" s="141">
        <v>1</v>
      </c>
      <c r="G22" s="8">
        <f t="shared" si="0"/>
        <v>0</v>
      </c>
    </row>
    <row r="23" spans="1:12" s="8" customFormat="1" ht="17.25" customHeight="1">
      <c r="A23" s="283"/>
      <c r="B23" s="286" t="s">
        <v>3</v>
      </c>
      <c r="C23" s="133">
        <v>2</v>
      </c>
      <c r="D23" s="45">
        <v>58</v>
      </c>
      <c r="E23" s="45">
        <v>30</v>
      </c>
      <c r="F23" s="110">
        <v>90</v>
      </c>
      <c r="G23" s="8">
        <f t="shared" si="0"/>
        <v>0</v>
      </c>
    </row>
    <row r="24" spans="1:12" s="8" customFormat="1" ht="17.25" customHeight="1">
      <c r="A24" s="283"/>
      <c r="B24" s="286"/>
      <c r="C24" s="132">
        <f>C23/$F$23</f>
        <v>2.2222222222222223E-2</v>
      </c>
      <c r="D24" s="86">
        <f>D23/$F$23+0.001</f>
        <v>0.64544444444444449</v>
      </c>
      <c r="E24" s="86">
        <f t="shared" ref="E24" si="8">E23/$F$23</f>
        <v>0.33333333333333331</v>
      </c>
      <c r="F24" s="141">
        <v>1</v>
      </c>
      <c r="G24" s="8">
        <f t="shared" si="0"/>
        <v>1.0000000000001119E-3</v>
      </c>
    </row>
    <row r="25" spans="1:12" s="8" customFormat="1" ht="17.25" customHeight="1">
      <c r="A25" s="283"/>
      <c r="B25" s="286" t="s">
        <v>4</v>
      </c>
      <c r="C25" s="133">
        <v>2</v>
      </c>
      <c r="D25" s="45">
        <v>72</v>
      </c>
      <c r="E25" s="45">
        <v>27</v>
      </c>
      <c r="F25" s="110">
        <v>101</v>
      </c>
      <c r="G25" s="8">
        <f t="shared" si="0"/>
        <v>0</v>
      </c>
    </row>
    <row r="26" spans="1:12" s="8" customFormat="1" ht="17.25" customHeight="1">
      <c r="A26" s="283"/>
      <c r="B26" s="286"/>
      <c r="C26" s="132">
        <f>C25/$F$25</f>
        <v>1.9801980198019802E-2</v>
      </c>
      <c r="D26" s="86">
        <f t="shared" ref="D26:E26" si="9">D25/$F$25</f>
        <v>0.71287128712871284</v>
      </c>
      <c r="E26" s="86">
        <f t="shared" si="9"/>
        <v>0.26732673267326734</v>
      </c>
      <c r="F26" s="141">
        <v>1</v>
      </c>
      <c r="G26" s="8">
        <f t="shared" si="0"/>
        <v>0</v>
      </c>
    </row>
    <row r="27" spans="1:12" s="8" customFormat="1" ht="17.25" customHeight="1">
      <c r="A27" s="283"/>
      <c r="B27" s="286" t="s">
        <v>5</v>
      </c>
      <c r="C27" s="133">
        <v>2</v>
      </c>
      <c r="D27" s="45">
        <v>73</v>
      </c>
      <c r="E27" s="45">
        <v>39</v>
      </c>
      <c r="F27" s="110">
        <v>114</v>
      </c>
      <c r="G27" s="8">
        <f t="shared" si="0"/>
        <v>0</v>
      </c>
    </row>
    <row r="28" spans="1:12" s="8" customFormat="1" ht="17.25" customHeight="1">
      <c r="A28" s="283"/>
      <c r="B28" s="286"/>
      <c r="C28" s="132">
        <f>C27/$F$27</f>
        <v>1.7543859649122806E-2</v>
      </c>
      <c r="D28" s="86">
        <f t="shared" ref="D28:E28" si="10">D27/$F$27</f>
        <v>0.64035087719298245</v>
      </c>
      <c r="E28" s="86">
        <f t="shared" si="10"/>
        <v>0.34210526315789475</v>
      </c>
      <c r="F28" s="141">
        <v>1</v>
      </c>
      <c r="G28" s="8">
        <f t="shared" si="0"/>
        <v>0</v>
      </c>
    </row>
    <row r="29" spans="1:12" s="8" customFormat="1" ht="17.25" customHeight="1">
      <c r="A29" s="283"/>
      <c r="B29" s="286" t="s">
        <v>6</v>
      </c>
      <c r="C29" s="133">
        <v>3</v>
      </c>
      <c r="D29" s="45">
        <v>89</v>
      </c>
      <c r="E29" s="45">
        <v>38</v>
      </c>
      <c r="F29" s="110">
        <v>130</v>
      </c>
      <c r="G29" s="8">
        <f t="shared" si="0"/>
        <v>0</v>
      </c>
    </row>
    <row r="30" spans="1:12" s="8" customFormat="1" ht="17.25" customHeight="1">
      <c r="A30" s="283"/>
      <c r="B30" s="286"/>
      <c r="C30" s="132">
        <f>C29/$F$29</f>
        <v>2.3076923076923078E-2</v>
      </c>
      <c r="D30" s="86">
        <f t="shared" ref="D30:E30" si="11">D29/$F$29</f>
        <v>0.68461538461538463</v>
      </c>
      <c r="E30" s="86">
        <f t="shared" si="11"/>
        <v>0.29230769230769232</v>
      </c>
      <c r="F30" s="141">
        <v>1</v>
      </c>
      <c r="G30" s="8">
        <f t="shared" si="0"/>
        <v>0</v>
      </c>
    </row>
    <row r="31" spans="1:12" s="8" customFormat="1" ht="17.25" customHeight="1">
      <c r="A31" s="283"/>
      <c r="B31" s="286" t="s">
        <v>109</v>
      </c>
      <c r="C31" s="133">
        <v>11</v>
      </c>
      <c r="D31" s="45">
        <v>88</v>
      </c>
      <c r="E31" s="45">
        <v>27</v>
      </c>
      <c r="F31" s="110">
        <v>126</v>
      </c>
      <c r="G31" s="8">
        <f t="shared" si="0"/>
        <v>0</v>
      </c>
    </row>
    <row r="32" spans="1:12" s="8" customFormat="1" ht="17.25" customHeight="1" thickBot="1">
      <c r="A32" s="283"/>
      <c r="B32" s="287"/>
      <c r="C32" s="139">
        <f>C31/$F$31</f>
        <v>8.7301587301587297E-2</v>
      </c>
      <c r="D32" s="90">
        <f>D31/$F$31+0.0001</f>
        <v>0.69851269841269836</v>
      </c>
      <c r="E32" s="91">
        <f t="shared" ref="E32" si="12">E31/$F$31</f>
        <v>0.21428571428571427</v>
      </c>
      <c r="F32" s="143">
        <v>1</v>
      </c>
      <c r="G32" s="8">
        <f t="shared" si="0"/>
        <v>9.9999999999988987E-5</v>
      </c>
    </row>
    <row r="33" spans="1:12" s="8" customFormat="1" ht="17.25" customHeight="1" thickTop="1">
      <c r="A33" s="283"/>
      <c r="B33" s="288" t="s">
        <v>1</v>
      </c>
      <c r="C33" s="48">
        <v>24</v>
      </c>
      <c r="D33" s="44">
        <v>418</v>
      </c>
      <c r="E33" s="44">
        <v>175</v>
      </c>
      <c r="F33" s="112">
        <v>617</v>
      </c>
      <c r="G33" s="8">
        <f t="shared" si="0"/>
        <v>0</v>
      </c>
    </row>
    <row r="34" spans="1:12" s="8" customFormat="1" ht="17.25" customHeight="1" thickBot="1">
      <c r="A34" s="290"/>
      <c r="B34" s="291"/>
      <c r="C34" s="136">
        <f>C33/$F$33</f>
        <v>3.8897893030794169E-2</v>
      </c>
      <c r="D34" s="129">
        <f t="shared" ref="D34:E34" si="13">D33/$F$33</f>
        <v>0.67747163695299839</v>
      </c>
      <c r="E34" s="129">
        <f t="shared" si="13"/>
        <v>0.28363047001620745</v>
      </c>
      <c r="F34" s="146">
        <v>1</v>
      </c>
      <c r="G34" s="8">
        <f t="shared" si="0"/>
        <v>0</v>
      </c>
      <c r="I34" s="8">
        <f>+C21+C23+C25+C27+C29+C31-C33</f>
        <v>0</v>
      </c>
      <c r="J34" s="8">
        <f>+D21+D23+D25+D27+D29+D31-D33</f>
        <v>0</v>
      </c>
      <c r="K34" s="8">
        <f>+E21+E23+E25+E27+E29+E31-E33</f>
        <v>0</v>
      </c>
      <c r="L34" s="22">
        <f>+F21+F23+F25+F27+F29+F31-F33</f>
        <v>0</v>
      </c>
    </row>
    <row r="35" spans="1:12" s="8" customFormat="1" ht="17.25" customHeight="1">
      <c r="A35" s="292" t="s">
        <v>8</v>
      </c>
      <c r="B35" s="288" t="s">
        <v>2</v>
      </c>
      <c r="C35" s="48">
        <v>13</v>
      </c>
      <c r="D35" s="44">
        <v>63</v>
      </c>
      <c r="E35" s="44">
        <v>8</v>
      </c>
      <c r="F35" s="112">
        <v>84</v>
      </c>
      <c r="G35" s="8">
        <f t="shared" si="0"/>
        <v>0</v>
      </c>
    </row>
    <row r="36" spans="1:12" s="8" customFormat="1" ht="17.25" customHeight="1">
      <c r="A36" s="283"/>
      <c r="B36" s="286"/>
      <c r="C36" s="132">
        <f>C35/$F$35</f>
        <v>0.15476190476190477</v>
      </c>
      <c r="D36" s="86">
        <f t="shared" ref="D36:E36" si="14">D35/$F$35</f>
        <v>0.75</v>
      </c>
      <c r="E36" s="86">
        <f t="shared" si="14"/>
        <v>9.5238095238095233E-2</v>
      </c>
      <c r="F36" s="141">
        <v>1</v>
      </c>
      <c r="G36" s="8">
        <f t="shared" si="0"/>
        <v>0</v>
      </c>
    </row>
    <row r="37" spans="1:12" s="8" customFormat="1" ht="17.25" customHeight="1">
      <c r="A37" s="283"/>
      <c r="B37" s="286" t="s">
        <v>3</v>
      </c>
      <c r="C37" s="133">
        <v>7</v>
      </c>
      <c r="D37" s="45">
        <v>73</v>
      </c>
      <c r="E37" s="45">
        <v>8</v>
      </c>
      <c r="F37" s="110">
        <v>88</v>
      </c>
      <c r="G37" s="8">
        <f t="shared" si="0"/>
        <v>0</v>
      </c>
    </row>
    <row r="38" spans="1:12" s="8" customFormat="1" ht="17.25" customHeight="1">
      <c r="A38" s="283"/>
      <c r="B38" s="286"/>
      <c r="C38" s="132">
        <f>C37/$F$37</f>
        <v>7.9545454545454544E-2</v>
      </c>
      <c r="D38" s="85">
        <f>D37/$F$37-0.0001</f>
        <v>0.8294454545454546</v>
      </c>
      <c r="E38" s="86">
        <f t="shared" ref="E38" si="15">E37/$F$37</f>
        <v>9.0909090909090912E-2</v>
      </c>
      <c r="F38" s="141">
        <v>1</v>
      </c>
      <c r="G38" s="8">
        <f t="shared" si="0"/>
        <v>-9.9999999999877964E-5</v>
      </c>
    </row>
    <row r="39" spans="1:12" s="8" customFormat="1" ht="17.25" customHeight="1">
      <c r="A39" s="283"/>
      <c r="B39" s="286" t="s">
        <v>4</v>
      </c>
      <c r="C39" s="133">
        <v>7</v>
      </c>
      <c r="D39" s="45">
        <v>75</v>
      </c>
      <c r="E39" s="45">
        <v>21</v>
      </c>
      <c r="F39" s="110">
        <v>103</v>
      </c>
      <c r="G39" s="8">
        <f t="shared" si="0"/>
        <v>0</v>
      </c>
    </row>
    <row r="40" spans="1:12" s="8" customFormat="1" ht="17.25" customHeight="1">
      <c r="A40" s="283"/>
      <c r="B40" s="286"/>
      <c r="C40" s="132">
        <f>C39/$F$39</f>
        <v>6.7961165048543687E-2</v>
      </c>
      <c r="D40" s="86">
        <f t="shared" ref="D40:E40" si="16">D39/$F$39</f>
        <v>0.72815533980582525</v>
      </c>
      <c r="E40" s="86">
        <f t="shared" si="16"/>
        <v>0.20388349514563106</v>
      </c>
      <c r="F40" s="141">
        <v>1</v>
      </c>
      <c r="G40" s="8">
        <f t="shared" si="0"/>
        <v>0</v>
      </c>
    </row>
    <row r="41" spans="1:12" s="8" customFormat="1" ht="17.25" customHeight="1">
      <c r="A41" s="283"/>
      <c r="B41" s="286" t="s">
        <v>5</v>
      </c>
      <c r="C41" s="133">
        <v>9</v>
      </c>
      <c r="D41" s="45">
        <v>90</v>
      </c>
      <c r="E41" s="45">
        <v>28</v>
      </c>
      <c r="F41" s="110">
        <v>127</v>
      </c>
      <c r="G41" s="8">
        <f t="shared" si="0"/>
        <v>0</v>
      </c>
    </row>
    <row r="42" spans="1:12" s="8" customFormat="1" ht="17.25" customHeight="1">
      <c r="A42" s="283"/>
      <c r="B42" s="286"/>
      <c r="C42" s="132">
        <f>C41/$F$41</f>
        <v>7.0866141732283464E-2</v>
      </c>
      <c r="D42" s="86">
        <f t="shared" ref="D42:E42" si="17">D41/$F$41</f>
        <v>0.70866141732283461</v>
      </c>
      <c r="E42" s="86">
        <f t="shared" si="17"/>
        <v>0.22047244094488189</v>
      </c>
      <c r="F42" s="141">
        <v>1</v>
      </c>
      <c r="G42" s="8">
        <f t="shared" si="0"/>
        <v>0</v>
      </c>
    </row>
    <row r="43" spans="1:12" s="8" customFormat="1" ht="17.25" customHeight="1">
      <c r="A43" s="283"/>
      <c r="B43" s="286" t="s">
        <v>6</v>
      </c>
      <c r="C43" s="133">
        <v>10</v>
      </c>
      <c r="D43" s="45">
        <v>101</v>
      </c>
      <c r="E43" s="45">
        <v>27</v>
      </c>
      <c r="F43" s="110">
        <v>138</v>
      </c>
      <c r="G43" s="8">
        <f t="shared" si="0"/>
        <v>0</v>
      </c>
    </row>
    <row r="44" spans="1:12" s="8" customFormat="1" ht="17.25" customHeight="1">
      <c r="A44" s="283"/>
      <c r="B44" s="286"/>
      <c r="C44" s="132">
        <f>C43/$F$43</f>
        <v>7.2463768115942032E-2</v>
      </c>
      <c r="D44" s="86">
        <f t="shared" ref="D44:E44" si="18">D43/$F$43</f>
        <v>0.73188405797101452</v>
      </c>
      <c r="E44" s="86">
        <f t="shared" si="18"/>
        <v>0.19565217391304349</v>
      </c>
      <c r="F44" s="141">
        <v>1</v>
      </c>
      <c r="G44" s="8">
        <f t="shared" si="0"/>
        <v>0</v>
      </c>
    </row>
    <row r="45" spans="1:12" s="8" customFormat="1" ht="17.25" customHeight="1">
      <c r="A45" s="283"/>
      <c r="B45" s="286" t="s">
        <v>109</v>
      </c>
      <c r="C45" s="133">
        <v>10</v>
      </c>
      <c r="D45" s="45">
        <v>101</v>
      </c>
      <c r="E45" s="45">
        <v>48</v>
      </c>
      <c r="F45" s="110">
        <v>159</v>
      </c>
      <c r="G45" s="8">
        <f t="shared" si="0"/>
        <v>0</v>
      </c>
    </row>
    <row r="46" spans="1:12" s="8" customFormat="1" ht="17.25" customHeight="1" thickBot="1">
      <c r="A46" s="283"/>
      <c r="B46" s="287"/>
      <c r="C46" s="139">
        <f>C45/$F$45</f>
        <v>6.2893081761006289E-2</v>
      </c>
      <c r="D46" s="91">
        <f t="shared" ref="D46:E46" si="19">D45/$F$45</f>
        <v>0.63522012578616349</v>
      </c>
      <c r="E46" s="91">
        <f t="shared" si="19"/>
        <v>0.30188679245283018</v>
      </c>
      <c r="F46" s="143">
        <v>1</v>
      </c>
      <c r="G46" s="8">
        <f t="shared" si="0"/>
        <v>0</v>
      </c>
    </row>
    <row r="47" spans="1:12" s="8" customFormat="1" ht="17.25" customHeight="1" thickTop="1">
      <c r="A47" s="283"/>
      <c r="B47" s="288" t="s">
        <v>1</v>
      </c>
      <c r="C47" s="48">
        <v>56</v>
      </c>
      <c r="D47" s="44">
        <v>503</v>
      </c>
      <c r="E47" s="44">
        <v>140</v>
      </c>
      <c r="F47" s="112">
        <v>699</v>
      </c>
      <c r="G47" s="8">
        <f t="shared" si="0"/>
        <v>0</v>
      </c>
    </row>
    <row r="48" spans="1:12" s="8" customFormat="1" ht="17.25" customHeight="1" thickBot="1">
      <c r="A48" s="290"/>
      <c r="B48" s="291"/>
      <c r="C48" s="136">
        <f>C47/$F$47</f>
        <v>8.0114449213161659E-2</v>
      </c>
      <c r="D48" s="129">
        <f t="shared" ref="D48:E48" si="20">D47/$F$47</f>
        <v>0.71959942775393415</v>
      </c>
      <c r="E48" s="129">
        <f t="shared" si="20"/>
        <v>0.20028612303290416</v>
      </c>
      <c r="F48" s="146">
        <v>1</v>
      </c>
      <c r="G48" s="8">
        <f t="shared" si="0"/>
        <v>0</v>
      </c>
      <c r="I48" s="8">
        <f>+C35+C37+C39+C41+C43+C45-C47</f>
        <v>0</v>
      </c>
      <c r="J48" s="8">
        <f>+D35+D37+D39+D41+D43+D45-D47</f>
        <v>0</v>
      </c>
      <c r="K48" s="8">
        <f>+E35+E37+E39+E41+E43+E45-E47</f>
        <v>0</v>
      </c>
      <c r="L48" s="22">
        <f>+F35+F37+F39+F41+F43+F45-F47</f>
        <v>0</v>
      </c>
    </row>
  </sheetData>
  <mergeCells count="28">
    <mergeCell ref="A35:A48"/>
    <mergeCell ref="B35:B36"/>
    <mergeCell ref="B37:B38"/>
    <mergeCell ref="B39:B40"/>
    <mergeCell ref="B41:B42"/>
    <mergeCell ref="B43:B44"/>
    <mergeCell ref="B45:B46"/>
    <mergeCell ref="B47:B48"/>
    <mergeCell ref="A21:A34"/>
    <mergeCell ref="B21:B22"/>
    <mergeCell ref="B23:B24"/>
    <mergeCell ref="B25:B26"/>
    <mergeCell ref="B27:B28"/>
    <mergeCell ref="B29:B30"/>
    <mergeCell ref="B31:B32"/>
    <mergeCell ref="B33:B34"/>
    <mergeCell ref="C5:C6"/>
    <mergeCell ref="D5:D6"/>
    <mergeCell ref="E5:E6"/>
    <mergeCell ref="F5:F6"/>
    <mergeCell ref="A7:A20"/>
    <mergeCell ref="B7:B8"/>
    <mergeCell ref="B9:B10"/>
    <mergeCell ref="B11:B12"/>
    <mergeCell ref="B13:B14"/>
    <mergeCell ref="B15:B16"/>
    <mergeCell ref="B17:B18"/>
    <mergeCell ref="B19:B20"/>
  </mergeCells>
  <phoneticPr fontId="1"/>
  <printOptions horizontalCentered="1"/>
  <pageMargins left="0.59055118110236227" right="0.70866141732283472" top="0.59055118110236227" bottom="0.74803149606299213" header="0.31496062992125984" footer="0.31496062992125984"/>
  <pageSetup paperSize="9" scale="9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64"/>
  <sheetViews>
    <sheetView view="pageBreakPreview" topLeftCell="A34" zoomScale="60" zoomScaleNormal="100" workbookViewId="0">
      <selection activeCell="A48" sqref="A48"/>
    </sheetView>
  </sheetViews>
  <sheetFormatPr defaultRowHeight="13.5"/>
  <cols>
    <col min="1" max="1" width="5.625" customWidth="1"/>
    <col min="3" max="13" width="8.375" customWidth="1"/>
    <col min="14" max="14" width="8.375" style="2" customWidth="1"/>
    <col min="15" max="15" width="4.375" customWidth="1"/>
    <col min="16" max="16" width="5.625" hidden="1" customWidth="1"/>
  </cols>
  <sheetData>
    <row r="1" spans="1:16" s="257" customFormat="1" ht="38.25" customHeight="1" thickBot="1">
      <c r="A1" s="53" t="s">
        <v>76</v>
      </c>
      <c r="B1" s="53" t="s">
        <v>119</v>
      </c>
      <c r="N1" s="258"/>
      <c r="P1" s="53"/>
    </row>
    <row r="2" spans="1:16" ht="15" customHeight="1">
      <c r="A2" s="103"/>
      <c r="B2" s="377" t="s">
        <v>280</v>
      </c>
      <c r="C2" s="371" t="s">
        <v>146</v>
      </c>
      <c r="D2" s="374" t="s">
        <v>158</v>
      </c>
      <c r="E2" s="374" t="s">
        <v>147</v>
      </c>
      <c r="F2" s="374" t="s">
        <v>148</v>
      </c>
      <c r="G2" s="374" t="s">
        <v>149</v>
      </c>
      <c r="H2" s="374" t="s">
        <v>150</v>
      </c>
      <c r="I2" s="374" t="s">
        <v>159</v>
      </c>
      <c r="J2" s="374" t="s">
        <v>151</v>
      </c>
      <c r="K2" s="374" t="s">
        <v>152</v>
      </c>
      <c r="L2" s="381" t="s">
        <v>70</v>
      </c>
      <c r="M2" s="374" t="s">
        <v>192</v>
      </c>
      <c r="N2" s="360" t="s">
        <v>104</v>
      </c>
      <c r="P2" s="7"/>
    </row>
    <row r="3" spans="1:16" ht="27.75" customHeight="1">
      <c r="A3" s="104"/>
      <c r="B3" s="378"/>
      <c r="C3" s="372"/>
      <c r="D3" s="379"/>
      <c r="E3" s="379"/>
      <c r="F3" s="375"/>
      <c r="G3" s="375"/>
      <c r="H3" s="375"/>
      <c r="I3" s="375"/>
      <c r="J3" s="375"/>
      <c r="K3" s="379"/>
      <c r="L3" s="379"/>
      <c r="M3" s="379"/>
      <c r="N3" s="336"/>
      <c r="P3" s="11"/>
    </row>
    <row r="4" spans="1:16" ht="50.25" customHeight="1" thickBot="1">
      <c r="A4" s="105" t="s">
        <v>279</v>
      </c>
      <c r="B4" s="126"/>
      <c r="C4" s="373"/>
      <c r="D4" s="380"/>
      <c r="E4" s="380"/>
      <c r="F4" s="376"/>
      <c r="G4" s="376"/>
      <c r="H4" s="376"/>
      <c r="I4" s="376"/>
      <c r="J4" s="376"/>
      <c r="K4" s="380"/>
      <c r="L4" s="380"/>
      <c r="M4" s="380"/>
      <c r="N4" s="342"/>
      <c r="P4" s="11"/>
    </row>
    <row r="5" spans="1:16" ht="22.5" customHeight="1">
      <c r="A5" s="382" t="s">
        <v>1</v>
      </c>
      <c r="B5" s="385" t="s">
        <v>2</v>
      </c>
      <c r="C5" s="119">
        <v>96</v>
      </c>
      <c r="D5" s="107">
        <v>25</v>
      </c>
      <c r="E5" s="107">
        <v>20</v>
      </c>
      <c r="F5" s="107">
        <v>41</v>
      </c>
      <c r="G5" s="107">
        <v>1</v>
      </c>
      <c r="H5" s="107">
        <v>33</v>
      </c>
      <c r="I5" s="107">
        <v>3</v>
      </c>
      <c r="J5" s="107">
        <v>12</v>
      </c>
      <c r="K5" s="107">
        <v>5</v>
      </c>
      <c r="L5" s="107">
        <v>0</v>
      </c>
      <c r="M5" s="107">
        <v>236</v>
      </c>
      <c r="N5" s="108">
        <f>+N19+N33</f>
        <v>142</v>
      </c>
      <c r="P5" s="28">
        <f>+SUM(C5:L5)-M5</f>
        <v>0</v>
      </c>
    </row>
    <row r="6" spans="1:16" ht="22.5" customHeight="1">
      <c r="A6" s="383"/>
      <c r="B6" s="386"/>
      <c r="C6" s="120">
        <f>C5/$N$5</f>
        <v>0.676056338028169</v>
      </c>
      <c r="D6" s="101">
        <f t="shared" ref="D6:L6" si="0">D5/$N$5</f>
        <v>0.176056338028169</v>
      </c>
      <c r="E6" s="101">
        <f t="shared" si="0"/>
        <v>0.14084507042253522</v>
      </c>
      <c r="F6" s="101">
        <f t="shared" si="0"/>
        <v>0.28873239436619719</v>
      </c>
      <c r="G6" s="101">
        <f t="shared" si="0"/>
        <v>7.0422535211267607E-3</v>
      </c>
      <c r="H6" s="101">
        <f t="shared" si="0"/>
        <v>0.23239436619718309</v>
      </c>
      <c r="I6" s="101">
        <f t="shared" si="0"/>
        <v>2.1126760563380281E-2</v>
      </c>
      <c r="J6" s="101">
        <f t="shared" si="0"/>
        <v>8.4507042253521125E-2</v>
      </c>
      <c r="K6" s="101">
        <f t="shared" si="0"/>
        <v>3.5211267605633804E-2</v>
      </c>
      <c r="L6" s="101">
        <f t="shared" si="0"/>
        <v>0</v>
      </c>
      <c r="M6" s="96" t="s">
        <v>105</v>
      </c>
      <c r="N6" s="109" t="s">
        <v>98</v>
      </c>
      <c r="P6" s="28" t="e">
        <f t="shared" ref="P6:P46" si="1">+SUM(C6:L6)-M6</f>
        <v>#VALUE!</v>
      </c>
    </row>
    <row r="7" spans="1:16" ht="22.5" customHeight="1">
      <c r="A7" s="383"/>
      <c r="B7" s="386" t="s">
        <v>3</v>
      </c>
      <c r="C7" s="121">
        <v>101</v>
      </c>
      <c r="D7" s="51">
        <v>31</v>
      </c>
      <c r="E7" s="51">
        <v>32</v>
      </c>
      <c r="F7" s="51">
        <v>74</v>
      </c>
      <c r="G7" s="51">
        <v>5</v>
      </c>
      <c r="H7" s="51">
        <v>48</v>
      </c>
      <c r="I7" s="51">
        <v>6</v>
      </c>
      <c r="J7" s="51">
        <v>8</v>
      </c>
      <c r="K7" s="51">
        <v>2</v>
      </c>
      <c r="L7" s="51">
        <v>0</v>
      </c>
      <c r="M7" s="51">
        <v>307</v>
      </c>
      <c r="N7" s="110">
        <f>+N21+N35</f>
        <v>183</v>
      </c>
      <c r="P7" s="28">
        <f t="shared" si="1"/>
        <v>0</v>
      </c>
    </row>
    <row r="8" spans="1:16" ht="22.5" customHeight="1">
      <c r="A8" s="383"/>
      <c r="B8" s="386"/>
      <c r="C8" s="120">
        <f>C7/$N$7</f>
        <v>0.55191256830601088</v>
      </c>
      <c r="D8" s="101">
        <f t="shared" ref="D8:L8" si="2">D7/$N$7</f>
        <v>0.16939890710382513</v>
      </c>
      <c r="E8" s="101">
        <f t="shared" si="2"/>
        <v>0.17486338797814208</v>
      </c>
      <c r="F8" s="101">
        <f t="shared" si="2"/>
        <v>0.40437158469945356</v>
      </c>
      <c r="G8" s="101">
        <f t="shared" si="2"/>
        <v>2.7322404371584699E-2</v>
      </c>
      <c r="H8" s="101">
        <f t="shared" si="2"/>
        <v>0.26229508196721313</v>
      </c>
      <c r="I8" s="101">
        <f t="shared" si="2"/>
        <v>3.2786885245901641E-2</v>
      </c>
      <c r="J8" s="101">
        <f t="shared" si="2"/>
        <v>4.3715846994535519E-2</v>
      </c>
      <c r="K8" s="101">
        <f t="shared" si="2"/>
        <v>1.092896174863388E-2</v>
      </c>
      <c r="L8" s="101">
        <f t="shared" si="2"/>
        <v>0</v>
      </c>
      <c r="M8" s="96" t="s">
        <v>105</v>
      </c>
      <c r="N8" s="109" t="s">
        <v>98</v>
      </c>
      <c r="P8" s="28" t="e">
        <f t="shared" si="1"/>
        <v>#VALUE!</v>
      </c>
    </row>
    <row r="9" spans="1:16" ht="22.5" customHeight="1">
      <c r="A9" s="383"/>
      <c r="B9" s="386" t="s">
        <v>4</v>
      </c>
      <c r="C9" s="121">
        <v>122</v>
      </c>
      <c r="D9" s="51">
        <v>32</v>
      </c>
      <c r="E9" s="51">
        <v>43</v>
      </c>
      <c r="F9" s="51">
        <v>95</v>
      </c>
      <c r="G9" s="51">
        <v>3</v>
      </c>
      <c r="H9" s="51">
        <v>49</v>
      </c>
      <c r="I9" s="51">
        <v>6</v>
      </c>
      <c r="J9" s="51">
        <v>8</v>
      </c>
      <c r="K9" s="51">
        <v>4</v>
      </c>
      <c r="L9" s="51">
        <v>1</v>
      </c>
      <c r="M9" s="51">
        <v>363</v>
      </c>
      <c r="N9" s="110">
        <f>+N23+N37</f>
        <v>210</v>
      </c>
      <c r="P9" s="28">
        <f t="shared" si="1"/>
        <v>0</v>
      </c>
    </row>
    <row r="10" spans="1:16" ht="22.5" customHeight="1">
      <c r="A10" s="383"/>
      <c r="B10" s="386"/>
      <c r="C10" s="120">
        <f>C9/$N$9</f>
        <v>0.580952380952381</v>
      </c>
      <c r="D10" s="101">
        <f t="shared" ref="D10:L10" si="3">D9/$N$9</f>
        <v>0.15238095238095239</v>
      </c>
      <c r="E10" s="101">
        <f t="shared" si="3"/>
        <v>0.20476190476190476</v>
      </c>
      <c r="F10" s="101">
        <f t="shared" si="3"/>
        <v>0.45238095238095238</v>
      </c>
      <c r="G10" s="101">
        <f t="shared" si="3"/>
        <v>1.4285714285714285E-2</v>
      </c>
      <c r="H10" s="101">
        <f t="shared" si="3"/>
        <v>0.23333333333333334</v>
      </c>
      <c r="I10" s="101">
        <f t="shared" si="3"/>
        <v>2.8571428571428571E-2</v>
      </c>
      <c r="J10" s="101">
        <f t="shared" si="3"/>
        <v>3.8095238095238099E-2</v>
      </c>
      <c r="K10" s="101">
        <f t="shared" si="3"/>
        <v>1.9047619047619049E-2</v>
      </c>
      <c r="L10" s="101">
        <f t="shared" si="3"/>
        <v>4.7619047619047623E-3</v>
      </c>
      <c r="M10" s="96" t="s">
        <v>105</v>
      </c>
      <c r="N10" s="109" t="s">
        <v>98</v>
      </c>
      <c r="P10" s="28" t="e">
        <f t="shared" si="1"/>
        <v>#VALUE!</v>
      </c>
    </row>
    <row r="11" spans="1:16" ht="22.5" customHeight="1">
      <c r="A11" s="383"/>
      <c r="B11" s="386" t="s">
        <v>5</v>
      </c>
      <c r="C11" s="121">
        <v>146</v>
      </c>
      <c r="D11" s="51">
        <v>25</v>
      </c>
      <c r="E11" s="51">
        <v>56</v>
      </c>
      <c r="F11" s="51">
        <v>105</v>
      </c>
      <c r="G11" s="51">
        <v>7</v>
      </c>
      <c r="H11" s="51">
        <v>58</v>
      </c>
      <c r="I11" s="51">
        <v>17</v>
      </c>
      <c r="J11" s="51">
        <v>5</v>
      </c>
      <c r="K11" s="51">
        <v>5</v>
      </c>
      <c r="L11" s="51">
        <v>2</v>
      </c>
      <c r="M11" s="51">
        <v>426</v>
      </c>
      <c r="N11" s="110">
        <f>+N25+N39</f>
        <v>246</v>
      </c>
      <c r="P11" s="28">
        <f t="shared" si="1"/>
        <v>0</v>
      </c>
    </row>
    <row r="12" spans="1:16" ht="22.5" customHeight="1">
      <c r="A12" s="383"/>
      <c r="B12" s="386"/>
      <c r="C12" s="120">
        <f>C11/$N$11</f>
        <v>0.5934959349593496</v>
      </c>
      <c r="D12" s="101">
        <f t="shared" ref="D12:L12" si="4">D11/$N$11</f>
        <v>0.1016260162601626</v>
      </c>
      <c r="E12" s="101">
        <f t="shared" si="4"/>
        <v>0.22764227642276422</v>
      </c>
      <c r="F12" s="101">
        <f t="shared" si="4"/>
        <v>0.42682926829268292</v>
      </c>
      <c r="G12" s="101">
        <f t="shared" si="4"/>
        <v>2.8455284552845527E-2</v>
      </c>
      <c r="H12" s="101">
        <f t="shared" si="4"/>
        <v>0.23577235772357724</v>
      </c>
      <c r="I12" s="101">
        <f t="shared" si="4"/>
        <v>6.910569105691057E-2</v>
      </c>
      <c r="J12" s="101">
        <f t="shared" si="4"/>
        <v>2.032520325203252E-2</v>
      </c>
      <c r="K12" s="101">
        <f t="shared" si="4"/>
        <v>2.032520325203252E-2</v>
      </c>
      <c r="L12" s="101">
        <f t="shared" si="4"/>
        <v>8.130081300813009E-3</v>
      </c>
      <c r="M12" s="96" t="s">
        <v>105</v>
      </c>
      <c r="N12" s="109" t="s">
        <v>98</v>
      </c>
      <c r="P12" s="28" t="e">
        <f t="shared" si="1"/>
        <v>#VALUE!</v>
      </c>
    </row>
    <row r="13" spans="1:16" ht="22.5" customHeight="1">
      <c r="A13" s="383"/>
      <c r="B13" s="386" t="s">
        <v>6</v>
      </c>
      <c r="C13" s="122">
        <v>159</v>
      </c>
      <c r="D13" s="51">
        <v>31</v>
      </c>
      <c r="E13" s="51">
        <v>50</v>
      </c>
      <c r="F13" s="51">
        <v>107</v>
      </c>
      <c r="G13" s="51">
        <v>9</v>
      </c>
      <c r="H13" s="51">
        <v>47</v>
      </c>
      <c r="I13" s="51">
        <v>24</v>
      </c>
      <c r="J13" s="51">
        <v>4</v>
      </c>
      <c r="K13" s="51">
        <v>14</v>
      </c>
      <c r="L13" s="51">
        <v>2</v>
      </c>
      <c r="M13" s="51">
        <v>447</v>
      </c>
      <c r="N13" s="110">
        <f>+N27+N41</f>
        <v>272</v>
      </c>
      <c r="P13" s="28">
        <f t="shared" si="1"/>
        <v>0</v>
      </c>
    </row>
    <row r="14" spans="1:16" ht="22.5" customHeight="1">
      <c r="A14" s="383"/>
      <c r="B14" s="386"/>
      <c r="C14" s="120">
        <f>C13/$N$13</f>
        <v>0.5845588235294118</v>
      </c>
      <c r="D14" s="101">
        <f t="shared" ref="D14:L14" si="5">D13/$N$13</f>
        <v>0.11397058823529412</v>
      </c>
      <c r="E14" s="101">
        <f t="shared" si="5"/>
        <v>0.18382352941176472</v>
      </c>
      <c r="F14" s="101">
        <f t="shared" si="5"/>
        <v>0.39338235294117646</v>
      </c>
      <c r="G14" s="101">
        <f t="shared" si="5"/>
        <v>3.3088235294117647E-2</v>
      </c>
      <c r="H14" s="101">
        <f t="shared" si="5"/>
        <v>0.17279411764705882</v>
      </c>
      <c r="I14" s="101">
        <f t="shared" si="5"/>
        <v>8.8235294117647065E-2</v>
      </c>
      <c r="J14" s="101">
        <f t="shared" si="5"/>
        <v>1.4705882352941176E-2</v>
      </c>
      <c r="K14" s="101">
        <f t="shared" si="5"/>
        <v>5.1470588235294115E-2</v>
      </c>
      <c r="L14" s="101">
        <f t="shared" si="5"/>
        <v>7.3529411764705881E-3</v>
      </c>
      <c r="M14" s="96" t="s">
        <v>105</v>
      </c>
      <c r="N14" s="109" t="s">
        <v>98</v>
      </c>
      <c r="P14" s="28" t="e">
        <f t="shared" si="1"/>
        <v>#VALUE!</v>
      </c>
    </row>
    <row r="15" spans="1:16" ht="22.5" customHeight="1">
      <c r="A15" s="383"/>
      <c r="B15" s="286" t="s">
        <v>109</v>
      </c>
      <c r="C15" s="122">
        <v>162</v>
      </c>
      <c r="D15" s="51">
        <v>30</v>
      </c>
      <c r="E15" s="51">
        <v>43</v>
      </c>
      <c r="F15" s="51">
        <v>95</v>
      </c>
      <c r="G15" s="51">
        <v>13</v>
      </c>
      <c r="H15" s="51">
        <v>48</v>
      </c>
      <c r="I15" s="51">
        <v>17</v>
      </c>
      <c r="J15" s="51">
        <v>17</v>
      </c>
      <c r="K15" s="51">
        <v>19</v>
      </c>
      <c r="L15" s="51">
        <v>6</v>
      </c>
      <c r="M15" s="51">
        <v>450</v>
      </c>
      <c r="N15" s="110">
        <f>+N29+N43</f>
        <v>288</v>
      </c>
      <c r="P15" s="28">
        <f t="shared" si="1"/>
        <v>0</v>
      </c>
    </row>
    <row r="16" spans="1:16" ht="22.5" customHeight="1" thickBot="1">
      <c r="A16" s="383"/>
      <c r="B16" s="287"/>
      <c r="C16" s="228">
        <f>C15/$N$15</f>
        <v>0.5625</v>
      </c>
      <c r="D16" s="102">
        <f t="shared" ref="D16:L16" si="6">D15/$N$15</f>
        <v>0.10416666666666667</v>
      </c>
      <c r="E16" s="102">
        <f t="shared" si="6"/>
        <v>0.14930555555555555</v>
      </c>
      <c r="F16" s="102">
        <f t="shared" si="6"/>
        <v>0.3298611111111111</v>
      </c>
      <c r="G16" s="102">
        <f t="shared" si="6"/>
        <v>4.5138888888888888E-2</v>
      </c>
      <c r="H16" s="102">
        <f t="shared" si="6"/>
        <v>0.16666666666666666</v>
      </c>
      <c r="I16" s="102">
        <f t="shared" si="6"/>
        <v>5.9027777777777776E-2</v>
      </c>
      <c r="J16" s="102">
        <f t="shared" si="6"/>
        <v>5.9027777777777776E-2</v>
      </c>
      <c r="K16" s="102">
        <f t="shared" si="6"/>
        <v>6.5972222222222224E-2</v>
      </c>
      <c r="L16" s="102">
        <f t="shared" si="6"/>
        <v>2.0833333333333332E-2</v>
      </c>
      <c r="M16" s="100" t="s">
        <v>105</v>
      </c>
      <c r="N16" s="111" t="s">
        <v>98</v>
      </c>
      <c r="P16" s="28" t="e">
        <f t="shared" si="1"/>
        <v>#VALUE!</v>
      </c>
    </row>
    <row r="17" spans="1:16" ht="22.5" customHeight="1" thickTop="1">
      <c r="A17" s="383"/>
      <c r="B17" s="387" t="s">
        <v>1</v>
      </c>
      <c r="C17" s="125">
        <v>786</v>
      </c>
      <c r="D17" s="50">
        <v>174</v>
      </c>
      <c r="E17" s="50">
        <v>244</v>
      </c>
      <c r="F17" s="50">
        <v>517</v>
      </c>
      <c r="G17" s="50">
        <v>38</v>
      </c>
      <c r="H17" s="50">
        <v>283</v>
      </c>
      <c r="I17" s="50">
        <v>73</v>
      </c>
      <c r="J17" s="50">
        <v>54</v>
      </c>
      <c r="K17" s="50">
        <v>49</v>
      </c>
      <c r="L17" s="50">
        <v>11</v>
      </c>
      <c r="M17" s="227">
        <v>2229</v>
      </c>
      <c r="N17" s="112">
        <f>+N31+N45</f>
        <v>1341</v>
      </c>
      <c r="P17" s="28">
        <f t="shared" si="1"/>
        <v>0</v>
      </c>
    </row>
    <row r="18" spans="1:16" ht="22.5" customHeight="1" thickBot="1">
      <c r="A18" s="384"/>
      <c r="B18" s="388"/>
      <c r="C18" s="123">
        <f>C17/$N$17</f>
        <v>0.58612975391498878</v>
      </c>
      <c r="D18" s="116">
        <f t="shared" ref="D18:L18" si="7">D17/$N$17</f>
        <v>0.12975391498881431</v>
      </c>
      <c r="E18" s="116">
        <f t="shared" si="7"/>
        <v>0.18195376584638329</v>
      </c>
      <c r="F18" s="116">
        <f t="shared" si="7"/>
        <v>0.38553318419090232</v>
      </c>
      <c r="G18" s="116">
        <f t="shared" si="7"/>
        <v>2.8337061894108874E-2</v>
      </c>
      <c r="H18" s="116">
        <f t="shared" si="7"/>
        <v>0.21103653989560031</v>
      </c>
      <c r="I18" s="116">
        <f t="shared" si="7"/>
        <v>5.4436987322893364E-2</v>
      </c>
      <c r="J18" s="116">
        <f t="shared" si="7"/>
        <v>4.0268456375838924E-2</v>
      </c>
      <c r="K18" s="116">
        <f t="shared" si="7"/>
        <v>3.6539895600298286E-2</v>
      </c>
      <c r="L18" s="116">
        <f t="shared" si="7"/>
        <v>8.2028337061894104E-3</v>
      </c>
      <c r="M18" s="117" t="s">
        <v>105</v>
      </c>
      <c r="N18" s="118" t="s">
        <v>98</v>
      </c>
      <c r="P18" s="28" t="e">
        <f t="shared" si="1"/>
        <v>#VALUE!</v>
      </c>
    </row>
    <row r="19" spans="1:16" ht="22.5" customHeight="1">
      <c r="A19" s="382" t="s">
        <v>7</v>
      </c>
      <c r="B19" s="385" t="s">
        <v>2</v>
      </c>
      <c r="C19" s="119">
        <v>36</v>
      </c>
      <c r="D19" s="107">
        <v>6</v>
      </c>
      <c r="E19" s="107">
        <v>8</v>
      </c>
      <c r="F19" s="107">
        <v>17</v>
      </c>
      <c r="G19" s="107">
        <v>0</v>
      </c>
      <c r="H19" s="107">
        <v>9</v>
      </c>
      <c r="I19" s="107">
        <v>1</v>
      </c>
      <c r="J19" s="107">
        <v>11</v>
      </c>
      <c r="K19" s="107">
        <v>4</v>
      </c>
      <c r="L19" s="107">
        <v>0</v>
      </c>
      <c r="M19" s="107">
        <v>92</v>
      </c>
      <c r="N19" s="108">
        <v>57</v>
      </c>
      <c r="P19" s="28">
        <f t="shared" si="1"/>
        <v>0</v>
      </c>
    </row>
    <row r="20" spans="1:16" ht="22.5" customHeight="1">
      <c r="A20" s="383"/>
      <c r="B20" s="386"/>
      <c r="C20" s="120">
        <f>C19/$N$19</f>
        <v>0.63157894736842102</v>
      </c>
      <c r="D20" s="101">
        <f t="shared" ref="D20:L20" si="8">D19/$N$19</f>
        <v>0.10526315789473684</v>
      </c>
      <c r="E20" s="101">
        <f t="shared" si="8"/>
        <v>0.14035087719298245</v>
      </c>
      <c r="F20" s="101">
        <f t="shared" si="8"/>
        <v>0.2982456140350877</v>
      </c>
      <c r="G20" s="101">
        <f t="shared" si="8"/>
        <v>0</v>
      </c>
      <c r="H20" s="101">
        <f t="shared" si="8"/>
        <v>0.15789473684210525</v>
      </c>
      <c r="I20" s="101">
        <f t="shared" si="8"/>
        <v>1.7543859649122806E-2</v>
      </c>
      <c r="J20" s="101">
        <f t="shared" si="8"/>
        <v>0.19298245614035087</v>
      </c>
      <c r="K20" s="101">
        <f t="shared" si="8"/>
        <v>7.0175438596491224E-2</v>
      </c>
      <c r="L20" s="101">
        <f t="shared" si="8"/>
        <v>0</v>
      </c>
      <c r="M20" s="96" t="s">
        <v>105</v>
      </c>
      <c r="N20" s="109" t="s">
        <v>98</v>
      </c>
      <c r="P20" s="28" t="e">
        <f t="shared" si="1"/>
        <v>#VALUE!</v>
      </c>
    </row>
    <row r="21" spans="1:16" ht="22.5" customHeight="1">
      <c r="A21" s="383"/>
      <c r="B21" s="386" t="s">
        <v>3</v>
      </c>
      <c r="C21" s="121">
        <v>56</v>
      </c>
      <c r="D21" s="51">
        <v>13</v>
      </c>
      <c r="E21" s="51">
        <v>15</v>
      </c>
      <c r="F21" s="51">
        <v>33</v>
      </c>
      <c r="G21" s="51">
        <v>2</v>
      </c>
      <c r="H21" s="51">
        <v>21</v>
      </c>
      <c r="I21" s="51">
        <v>5</v>
      </c>
      <c r="J21" s="51">
        <v>4</v>
      </c>
      <c r="K21" s="51">
        <v>1</v>
      </c>
      <c r="L21" s="51">
        <v>0</v>
      </c>
      <c r="M21" s="51">
        <v>150</v>
      </c>
      <c r="N21" s="110">
        <v>91</v>
      </c>
      <c r="P21" s="28">
        <f t="shared" si="1"/>
        <v>0</v>
      </c>
    </row>
    <row r="22" spans="1:16" ht="22.5" customHeight="1">
      <c r="A22" s="383"/>
      <c r="B22" s="386"/>
      <c r="C22" s="120">
        <f>C21/$N$21</f>
        <v>0.61538461538461542</v>
      </c>
      <c r="D22" s="101">
        <f t="shared" ref="D22:L22" si="9">D21/$N$21</f>
        <v>0.14285714285714285</v>
      </c>
      <c r="E22" s="101">
        <f t="shared" si="9"/>
        <v>0.16483516483516483</v>
      </c>
      <c r="F22" s="101">
        <f t="shared" si="9"/>
        <v>0.36263736263736263</v>
      </c>
      <c r="G22" s="101">
        <f t="shared" si="9"/>
        <v>2.197802197802198E-2</v>
      </c>
      <c r="H22" s="101">
        <f t="shared" si="9"/>
        <v>0.23076923076923078</v>
      </c>
      <c r="I22" s="101">
        <f t="shared" si="9"/>
        <v>5.4945054945054944E-2</v>
      </c>
      <c r="J22" s="101">
        <f t="shared" si="9"/>
        <v>4.3956043956043959E-2</v>
      </c>
      <c r="K22" s="101">
        <f t="shared" si="9"/>
        <v>1.098901098901099E-2</v>
      </c>
      <c r="L22" s="101">
        <f t="shared" si="9"/>
        <v>0</v>
      </c>
      <c r="M22" s="96" t="s">
        <v>105</v>
      </c>
      <c r="N22" s="109" t="s">
        <v>98</v>
      </c>
      <c r="P22" s="28" t="e">
        <f t="shared" si="1"/>
        <v>#VALUE!</v>
      </c>
    </row>
    <row r="23" spans="1:16" ht="22.5" customHeight="1">
      <c r="A23" s="383"/>
      <c r="B23" s="386" t="s">
        <v>4</v>
      </c>
      <c r="C23" s="121">
        <v>66</v>
      </c>
      <c r="D23" s="51">
        <v>19</v>
      </c>
      <c r="E23" s="51">
        <v>17</v>
      </c>
      <c r="F23" s="51">
        <v>48</v>
      </c>
      <c r="G23" s="51">
        <v>2</v>
      </c>
      <c r="H23" s="51">
        <v>21</v>
      </c>
      <c r="I23" s="51">
        <v>4</v>
      </c>
      <c r="J23" s="51">
        <v>3</v>
      </c>
      <c r="K23" s="51">
        <v>1</v>
      </c>
      <c r="L23" s="51">
        <v>0</v>
      </c>
      <c r="M23" s="51">
        <v>181</v>
      </c>
      <c r="N23" s="110">
        <v>104</v>
      </c>
      <c r="P23" s="28">
        <f t="shared" si="1"/>
        <v>0</v>
      </c>
    </row>
    <row r="24" spans="1:16" ht="22.5" customHeight="1">
      <c r="A24" s="383"/>
      <c r="B24" s="386"/>
      <c r="C24" s="120">
        <f>C23/$N$23</f>
        <v>0.63461538461538458</v>
      </c>
      <c r="D24" s="101">
        <f t="shared" ref="D24:L24" si="10">D23/$N$23</f>
        <v>0.18269230769230768</v>
      </c>
      <c r="E24" s="101">
        <f t="shared" si="10"/>
        <v>0.16346153846153846</v>
      </c>
      <c r="F24" s="101">
        <f t="shared" si="10"/>
        <v>0.46153846153846156</v>
      </c>
      <c r="G24" s="101">
        <f t="shared" si="10"/>
        <v>1.9230769230769232E-2</v>
      </c>
      <c r="H24" s="101">
        <f t="shared" si="10"/>
        <v>0.20192307692307693</v>
      </c>
      <c r="I24" s="101">
        <f t="shared" si="10"/>
        <v>3.8461538461538464E-2</v>
      </c>
      <c r="J24" s="101">
        <f t="shared" si="10"/>
        <v>2.8846153846153848E-2</v>
      </c>
      <c r="K24" s="101">
        <f t="shared" si="10"/>
        <v>9.6153846153846159E-3</v>
      </c>
      <c r="L24" s="101">
        <f t="shared" si="10"/>
        <v>0</v>
      </c>
      <c r="M24" s="96" t="s">
        <v>105</v>
      </c>
      <c r="N24" s="109" t="s">
        <v>98</v>
      </c>
      <c r="P24" s="28" t="e">
        <f t="shared" si="1"/>
        <v>#VALUE!</v>
      </c>
    </row>
    <row r="25" spans="1:16" ht="22.5" customHeight="1">
      <c r="A25" s="383"/>
      <c r="B25" s="386" t="s">
        <v>5</v>
      </c>
      <c r="C25" s="121">
        <v>72</v>
      </c>
      <c r="D25" s="51">
        <v>12</v>
      </c>
      <c r="E25" s="51">
        <v>23</v>
      </c>
      <c r="F25" s="51">
        <v>43</v>
      </c>
      <c r="G25" s="51">
        <v>1</v>
      </c>
      <c r="H25" s="51">
        <v>24</v>
      </c>
      <c r="I25" s="51">
        <v>6</v>
      </c>
      <c r="J25" s="51">
        <v>5</v>
      </c>
      <c r="K25" s="51">
        <v>4</v>
      </c>
      <c r="L25" s="51">
        <v>1</v>
      </c>
      <c r="M25" s="51">
        <v>191</v>
      </c>
      <c r="N25" s="110">
        <v>117</v>
      </c>
      <c r="P25" s="28">
        <f t="shared" si="1"/>
        <v>0</v>
      </c>
    </row>
    <row r="26" spans="1:16" ht="22.5" customHeight="1">
      <c r="A26" s="383"/>
      <c r="B26" s="386"/>
      <c r="C26" s="120">
        <f>C25/$N$25</f>
        <v>0.61538461538461542</v>
      </c>
      <c r="D26" s="101">
        <f t="shared" ref="D26:L26" si="11">D25/$N$25</f>
        <v>0.10256410256410256</v>
      </c>
      <c r="E26" s="101">
        <f t="shared" si="11"/>
        <v>0.19658119658119658</v>
      </c>
      <c r="F26" s="101">
        <f t="shared" si="11"/>
        <v>0.36752136752136755</v>
      </c>
      <c r="G26" s="101">
        <f t="shared" si="11"/>
        <v>8.5470085470085479E-3</v>
      </c>
      <c r="H26" s="101">
        <f t="shared" si="11"/>
        <v>0.20512820512820512</v>
      </c>
      <c r="I26" s="101">
        <f t="shared" si="11"/>
        <v>5.128205128205128E-2</v>
      </c>
      <c r="J26" s="101">
        <f t="shared" si="11"/>
        <v>4.2735042735042736E-2</v>
      </c>
      <c r="K26" s="101">
        <f t="shared" si="11"/>
        <v>3.4188034188034191E-2</v>
      </c>
      <c r="L26" s="101">
        <f t="shared" si="11"/>
        <v>8.5470085470085479E-3</v>
      </c>
      <c r="M26" s="96" t="s">
        <v>105</v>
      </c>
      <c r="N26" s="109" t="s">
        <v>98</v>
      </c>
      <c r="P26" s="28" t="e">
        <f t="shared" si="1"/>
        <v>#VALUE!</v>
      </c>
    </row>
    <row r="27" spans="1:16" ht="22.5" customHeight="1">
      <c r="A27" s="383"/>
      <c r="B27" s="386" t="s">
        <v>6</v>
      </c>
      <c r="C27" s="121">
        <v>80</v>
      </c>
      <c r="D27" s="51">
        <v>18</v>
      </c>
      <c r="E27" s="51">
        <v>24</v>
      </c>
      <c r="F27" s="51">
        <v>48</v>
      </c>
      <c r="G27" s="51">
        <v>5</v>
      </c>
      <c r="H27" s="51">
        <v>25</v>
      </c>
      <c r="I27" s="51">
        <v>10</v>
      </c>
      <c r="J27" s="51">
        <v>2</v>
      </c>
      <c r="K27" s="51">
        <v>7</v>
      </c>
      <c r="L27" s="51">
        <v>1</v>
      </c>
      <c r="M27" s="51">
        <v>220</v>
      </c>
      <c r="N27" s="110">
        <v>133</v>
      </c>
      <c r="P27" s="28">
        <f t="shared" si="1"/>
        <v>0</v>
      </c>
    </row>
    <row r="28" spans="1:16" ht="22.5" customHeight="1">
      <c r="A28" s="383"/>
      <c r="B28" s="386"/>
      <c r="C28" s="120">
        <f>C27/$N$27</f>
        <v>0.60150375939849621</v>
      </c>
      <c r="D28" s="101">
        <f t="shared" ref="D28:L28" si="12">D27/$N$27</f>
        <v>0.13533834586466165</v>
      </c>
      <c r="E28" s="101">
        <f t="shared" si="12"/>
        <v>0.18045112781954886</v>
      </c>
      <c r="F28" s="101">
        <f t="shared" si="12"/>
        <v>0.36090225563909772</v>
      </c>
      <c r="G28" s="101">
        <f t="shared" si="12"/>
        <v>3.7593984962406013E-2</v>
      </c>
      <c r="H28" s="101">
        <f t="shared" si="12"/>
        <v>0.18796992481203006</v>
      </c>
      <c r="I28" s="101">
        <f t="shared" si="12"/>
        <v>7.5187969924812026E-2</v>
      </c>
      <c r="J28" s="101">
        <f t="shared" si="12"/>
        <v>1.5037593984962405E-2</v>
      </c>
      <c r="K28" s="101">
        <f t="shared" si="12"/>
        <v>5.2631578947368418E-2</v>
      </c>
      <c r="L28" s="101">
        <f t="shared" si="12"/>
        <v>7.5187969924812026E-3</v>
      </c>
      <c r="M28" s="96" t="s">
        <v>105</v>
      </c>
      <c r="N28" s="109" t="s">
        <v>98</v>
      </c>
      <c r="P28" s="28" t="e">
        <f t="shared" si="1"/>
        <v>#VALUE!</v>
      </c>
    </row>
    <row r="29" spans="1:16" ht="22.5" customHeight="1">
      <c r="A29" s="383"/>
      <c r="B29" s="286" t="s">
        <v>109</v>
      </c>
      <c r="C29" s="121">
        <v>74</v>
      </c>
      <c r="D29" s="51">
        <v>12</v>
      </c>
      <c r="E29" s="51">
        <v>22</v>
      </c>
      <c r="F29" s="51">
        <v>43</v>
      </c>
      <c r="G29" s="51">
        <v>5</v>
      </c>
      <c r="H29" s="51">
        <v>23</v>
      </c>
      <c r="I29" s="51">
        <v>4</v>
      </c>
      <c r="J29" s="51">
        <v>4</v>
      </c>
      <c r="K29" s="51">
        <v>10</v>
      </c>
      <c r="L29" s="51">
        <v>3</v>
      </c>
      <c r="M29" s="51">
        <v>200</v>
      </c>
      <c r="N29" s="110">
        <v>128</v>
      </c>
      <c r="P29" s="28">
        <f t="shared" si="1"/>
        <v>0</v>
      </c>
    </row>
    <row r="30" spans="1:16" ht="22.5" customHeight="1" thickBot="1">
      <c r="A30" s="383"/>
      <c r="B30" s="287"/>
      <c r="C30" s="228">
        <f>C29/$N$29</f>
        <v>0.578125</v>
      </c>
      <c r="D30" s="102">
        <f t="shared" ref="D30:L30" si="13">D29/$N$29</f>
        <v>9.375E-2</v>
      </c>
      <c r="E30" s="102">
        <f t="shared" si="13"/>
        <v>0.171875</v>
      </c>
      <c r="F30" s="102">
        <f t="shared" si="13"/>
        <v>0.3359375</v>
      </c>
      <c r="G30" s="102">
        <f t="shared" si="13"/>
        <v>3.90625E-2</v>
      </c>
      <c r="H30" s="102">
        <f t="shared" si="13"/>
        <v>0.1796875</v>
      </c>
      <c r="I30" s="102">
        <f t="shared" si="13"/>
        <v>3.125E-2</v>
      </c>
      <c r="J30" s="102">
        <f t="shared" si="13"/>
        <v>3.125E-2</v>
      </c>
      <c r="K30" s="102">
        <f t="shared" si="13"/>
        <v>7.8125E-2</v>
      </c>
      <c r="L30" s="102">
        <f t="shared" si="13"/>
        <v>2.34375E-2</v>
      </c>
      <c r="M30" s="100" t="s">
        <v>105</v>
      </c>
      <c r="N30" s="111" t="s">
        <v>98</v>
      </c>
      <c r="P30" s="28" t="e">
        <f t="shared" si="1"/>
        <v>#VALUE!</v>
      </c>
    </row>
    <row r="31" spans="1:16" ht="22.5" customHeight="1" thickTop="1">
      <c r="A31" s="383"/>
      <c r="B31" s="387" t="s">
        <v>1</v>
      </c>
      <c r="C31" s="125">
        <v>384</v>
      </c>
      <c r="D31" s="50">
        <v>80</v>
      </c>
      <c r="E31" s="50">
        <v>109</v>
      </c>
      <c r="F31" s="50">
        <v>232</v>
      </c>
      <c r="G31" s="50">
        <v>15</v>
      </c>
      <c r="H31" s="50">
        <v>123</v>
      </c>
      <c r="I31" s="50">
        <v>30</v>
      </c>
      <c r="J31" s="50">
        <v>29</v>
      </c>
      <c r="K31" s="50">
        <v>27</v>
      </c>
      <c r="L31" s="50">
        <v>5</v>
      </c>
      <c r="M31" s="227">
        <v>1034</v>
      </c>
      <c r="N31" s="112">
        <v>630</v>
      </c>
      <c r="P31" s="28">
        <f t="shared" si="1"/>
        <v>0</v>
      </c>
    </row>
    <row r="32" spans="1:16" ht="22.5" customHeight="1" thickBot="1">
      <c r="A32" s="389"/>
      <c r="B32" s="390"/>
      <c r="C32" s="124">
        <f>C31/$N$31</f>
        <v>0.60952380952380958</v>
      </c>
      <c r="D32" s="113">
        <f t="shared" ref="D32:L32" si="14">D31/$N$31</f>
        <v>0.12698412698412698</v>
      </c>
      <c r="E32" s="113">
        <f t="shared" si="14"/>
        <v>0.17301587301587301</v>
      </c>
      <c r="F32" s="113">
        <f t="shared" si="14"/>
        <v>0.36825396825396828</v>
      </c>
      <c r="G32" s="113">
        <f t="shared" si="14"/>
        <v>2.3809523809523808E-2</v>
      </c>
      <c r="H32" s="113">
        <f t="shared" si="14"/>
        <v>0.19523809523809524</v>
      </c>
      <c r="I32" s="113">
        <f t="shared" si="14"/>
        <v>4.7619047619047616E-2</v>
      </c>
      <c r="J32" s="113">
        <f t="shared" si="14"/>
        <v>4.6031746031746035E-2</v>
      </c>
      <c r="K32" s="113">
        <f t="shared" si="14"/>
        <v>4.2857142857142858E-2</v>
      </c>
      <c r="L32" s="113">
        <f t="shared" si="14"/>
        <v>7.9365079365079361E-3</v>
      </c>
      <c r="M32" s="114" t="s">
        <v>105</v>
      </c>
      <c r="N32" s="115" t="s">
        <v>98</v>
      </c>
      <c r="P32" s="28" t="e">
        <f t="shared" si="1"/>
        <v>#VALUE!</v>
      </c>
    </row>
    <row r="33" spans="1:16" ht="22.5" customHeight="1">
      <c r="A33" s="391" t="s">
        <v>8</v>
      </c>
      <c r="B33" s="387" t="s">
        <v>2</v>
      </c>
      <c r="C33" s="125">
        <v>60</v>
      </c>
      <c r="D33" s="50">
        <v>19</v>
      </c>
      <c r="E33" s="50">
        <v>12</v>
      </c>
      <c r="F33" s="50">
        <v>24</v>
      </c>
      <c r="G33" s="50">
        <v>1</v>
      </c>
      <c r="H33" s="50">
        <v>24</v>
      </c>
      <c r="I33" s="50">
        <v>2</v>
      </c>
      <c r="J33" s="50">
        <v>1</v>
      </c>
      <c r="K33" s="50">
        <v>1</v>
      </c>
      <c r="L33" s="50">
        <v>0</v>
      </c>
      <c r="M33" s="50">
        <v>144</v>
      </c>
      <c r="N33" s="112">
        <v>85</v>
      </c>
      <c r="P33" s="28">
        <f t="shared" si="1"/>
        <v>0</v>
      </c>
    </row>
    <row r="34" spans="1:16" ht="22.5" customHeight="1">
      <c r="A34" s="383"/>
      <c r="B34" s="386"/>
      <c r="C34" s="120">
        <f>C33/$N$33</f>
        <v>0.70588235294117652</v>
      </c>
      <c r="D34" s="101">
        <f t="shared" ref="D34:L34" si="15">D33/$N$33</f>
        <v>0.22352941176470589</v>
      </c>
      <c r="E34" s="101">
        <f t="shared" si="15"/>
        <v>0.14117647058823529</v>
      </c>
      <c r="F34" s="101">
        <f t="shared" si="15"/>
        <v>0.28235294117647058</v>
      </c>
      <c r="G34" s="101">
        <f t="shared" si="15"/>
        <v>1.1764705882352941E-2</v>
      </c>
      <c r="H34" s="101">
        <f t="shared" si="15"/>
        <v>0.28235294117647058</v>
      </c>
      <c r="I34" s="101">
        <f t="shared" si="15"/>
        <v>2.3529411764705882E-2</v>
      </c>
      <c r="J34" s="101">
        <f t="shared" si="15"/>
        <v>1.1764705882352941E-2</v>
      </c>
      <c r="K34" s="101">
        <f t="shared" si="15"/>
        <v>1.1764705882352941E-2</v>
      </c>
      <c r="L34" s="101">
        <f t="shared" si="15"/>
        <v>0</v>
      </c>
      <c r="M34" s="96" t="s">
        <v>105</v>
      </c>
      <c r="N34" s="109" t="s">
        <v>98</v>
      </c>
      <c r="P34" s="28" t="e">
        <f t="shared" si="1"/>
        <v>#VALUE!</v>
      </c>
    </row>
    <row r="35" spans="1:16" ht="22.5" customHeight="1">
      <c r="A35" s="383"/>
      <c r="B35" s="386" t="s">
        <v>3</v>
      </c>
      <c r="C35" s="121">
        <v>45</v>
      </c>
      <c r="D35" s="51">
        <v>18</v>
      </c>
      <c r="E35" s="51">
        <v>17</v>
      </c>
      <c r="F35" s="51">
        <v>41</v>
      </c>
      <c r="G35" s="51">
        <v>3</v>
      </c>
      <c r="H35" s="51">
        <v>27</v>
      </c>
      <c r="I35" s="51">
        <v>1</v>
      </c>
      <c r="J35" s="51">
        <v>4</v>
      </c>
      <c r="K35" s="51">
        <v>1</v>
      </c>
      <c r="L35" s="51">
        <v>0</v>
      </c>
      <c r="M35" s="51">
        <v>157</v>
      </c>
      <c r="N35" s="110">
        <v>92</v>
      </c>
      <c r="P35" s="28">
        <f t="shared" si="1"/>
        <v>0</v>
      </c>
    </row>
    <row r="36" spans="1:16" ht="22.5" customHeight="1">
      <c r="A36" s="383"/>
      <c r="B36" s="386"/>
      <c r="C36" s="120">
        <f>C35/$N$35</f>
        <v>0.4891304347826087</v>
      </c>
      <c r="D36" s="101">
        <f t="shared" ref="D36:L36" si="16">D35/$N$35</f>
        <v>0.19565217391304349</v>
      </c>
      <c r="E36" s="101">
        <f t="shared" si="16"/>
        <v>0.18478260869565216</v>
      </c>
      <c r="F36" s="101">
        <f t="shared" si="16"/>
        <v>0.44565217391304346</v>
      </c>
      <c r="G36" s="101">
        <f t="shared" si="16"/>
        <v>3.2608695652173912E-2</v>
      </c>
      <c r="H36" s="101">
        <f t="shared" si="16"/>
        <v>0.29347826086956524</v>
      </c>
      <c r="I36" s="101">
        <f t="shared" si="16"/>
        <v>1.0869565217391304E-2</v>
      </c>
      <c r="J36" s="101">
        <f t="shared" si="16"/>
        <v>4.3478260869565216E-2</v>
      </c>
      <c r="K36" s="101">
        <f t="shared" si="16"/>
        <v>1.0869565217391304E-2</v>
      </c>
      <c r="L36" s="101">
        <f t="shared" si="16"/>
        <v>0</v>
      </c>
      <c r="M36" s="96" t="s">
        <v>105</v>
      </c>
      <c r="N36" s="109" t="s">
        <v>98</v>
      </c>
      <c r="P36" s="28" t="e">
        <f t="shared" si="1"/>
        <v>#VALUE!</v>
      </c>
    </row>
    <row r="37" spans="1:16" ht="22.5" customHeight="1">
      <c r="A37" s="383"/>
      <c r="B37" s="386" t="s">
        <v>4</v>
      </c>
      <c r="C37" s="121">
        <v>56</v>
      </c>
      <c r="D37" s="51">
        <v>13</v>
      </c>
      <c r="E37" s="51">
        <v>26</v>
      </c>
      <c r="F37" s="51">
        <v>47</v>
      </c>
      <c r="G37" s="51">
        <v>1</v>
      </c>
      <c r="H37" s="51">
        <v>28</v>
      </c>
      <c r="I37" s="51">
        <v>2</v>
      </c>
      <c r="J37" s="51">
        <v>5</v>
      </c>
      <c r="K37" s="51">
        <v>3</v>
      </c>
      <c r="L37" s="51">
        <v>1</v>
      </c>
      <c r="M37" s="51">
        <v>182</v>
      </c>
      <c r="N37" s="110">
        <v>106</v>
      </c>
      <c r="P37" s="28">
        <f t="shared" si="1"/>
        <v>0</v>
      </c>
    </row>
    <row r="38" spans="1:16" ht="22.5" customHeight="1">
      <c r="A38" s="383"/>
      <c r="B38" s="386"/>
      <c r="C38" s="120">
        <f>C37/$N$37</f>
        <v>0.52830188679245282</v>
      </c>
      <c r="D38" s="101">
        <f t="shared" ref="D38:L38" si="17">D37/$N$37</f>
        <v>0.12264150943396226</v>
      </c>
      <c r="E38" s="101">
        <f t="shared" si="17"/>
        <v>0.24528301886792453</v>
      </c>
      <c r="F38" s="101">
        <f t="shared" si="17"/>
        <v>0.44339622641509435</v>
      </c>
      <c r="G38" s="101">
        <f t="shared" si="17"/>
        <v>9.433962264150943E-3</v>
      </c>
      <c r="H38" s="101">
        <f t="shared" si="17"/>
        <v>0.26415094339622641</v>
      </c>
      <c r="I38" s="101">
        <f t="shared" si="17"/>
        <v>1.8867924528301886E-2</v>
      </c>
      <c r="J38" s="101">
        <f t="shared" si="17"/>
        <v>4.716981132075472E-2</v>
      </c>
      <c r="K38" s="101">
        <f t="shared" si="17"/>
        <v>2.8301886792452831E-2</v>
      </c>
      <c r="L38" s="101">
        <f t="shared" si="17"/>
        <v>9.433962264150943E-3</v>
      </c>
      <c r="M38" s="96" t="s">
        <v>105</v>
      </c>
      <c r="N38" s="109" t="s">
        <v>98</v>
      </c>
      <c r="P38" s="28" t="e">
        <f t="shared" si="1"/>
        <v>#VALUE!</v>
      </c>
    </row>
    <row r="39" spans="1:16" ht="22.5" customHeight="1">
      <c r="A39" s="383"/>
      <c r="B39" s="386" t="s">
        <v>5</v>
      </c>
      <c r="C39" s="121">
        <v>74</v>
      </c>
      <c r="D39" s="51">
        <v>13</v>
      </c>
      <c r="E39" s="51">
        <v>33</v>
      </c>
      <c r="F39" s="51">
        <v>62</v>
      </c>
      <c r="G39" s="51">
        <v>6</v>
      </c>
      <c r="H39" s="51">
        <v>34</v>
      </c>
      <c r="I39" s="51">
        <v>11</v>
      </c>
      <c r="J39" s="51">
        <v>0</v>
      </c>
      <c r="K39" s="51">
        <v>1</v>
      </c>
      <c r="L39" s="51">
        <v>1</v>
      </c>
      <c r="M39" s="51">
        <v>235</v>
      </c>
      <c r="N39" s="110">
        <v>129</v>
      </c>
      <c r="P39" s="28">
        <f t="shared" si="1"/>
        <v>0</v>
      </c>
    </row>
    <row r="40" spans="1:16" ht="22.5" customHeight="1">
      <c r="A40" s="383"/>
      <c r="B40" s="386"/>
      <c r="C40" s="120">
        <f>C39/$N$39</f>
        <v>0.5736434108527132</v>
      </c>
      <c r="D40" s="101">
        <f t="shared" ref="D40:L40" si="18">D39/$N$39</f>
        <v>0.10077519379844961</v>
      </c>
      <c r="E40" s="101">
        <f t="shared" si="18"/>
        <v>0.2558139534883721</v>
      </c>
      <c r="F40" s="101">
        <f t="shared" si="18"/>
        <v>0.48062015503875971</v>
      </c>
      <c r="G40" s="101">
        <f t="shared" si="18"/>
        <v>4.6511627906976744E-2</v>
      </c>
      <c r="H40" s="101">
        <f t="shared" si="18"/>
        <v>0.26356589147286824</v>
      </c>
      <c r="I40" s="101">
        <f t="shared" si="18"/>
        <v>8.5271317829457363E-2</v>
      </c>
      <c r="J40" s="101">
        <f t="shared" si="18"/>
        <v>0</v>
      </c>
      <c r="K40" s="101">
        <f t="shared" si="18"/>
        <v>7.7519379844961239E-3</v>
      </c>
      <c r="L40" s="101">
        <f t="shared" si="18"/>
        <v>7.7519379844961239E-3</v>
      </c>
      <c r="M40" s="96" t="s">
        <v>105</v>
      </c>
      <c r="N40" s="109" t="s">
        <v>98</v>
      </c>
      <c r="P40" s="28" t="e">
        <f t="shared" si="1"/>
        <v>#VALUE!</v>
      </c>
    </row>
    <row r="41" spans="1:16" ht="22.5" customHeight="1">
      <c r="A41" s="383"/>
      <c r="B41" s="386" t="s">
        <v>6</v>
      </c>
      <c r="C41" s="121">
        <v>79</v>
      </c>
      <c r="D41" s="51">
        <v>13</v>
      </c>
      <c r="E41" s="51">
        <v>26</v>
      </c>
      <c r="F41" s="51">
        <v>59</v>
      </c>
      <c r="G41" s="51">
        <v>4</v>
      </c>
      <c r="H41" s="51">
        <v>22</v>
      </c>
      <c r="I41" s="51">
        <v>14</v>
      </c>
      <c r="J41" s="51">
        <v>2</v>
      </c>
      <c r="K41" s="51">
        <v>7</v>
      </c>
      <c r="L41" s="51">
        <v>1</v>
      </c>
      <c r="M41" s="51">
        <v>227</v>
      </c>
      <c r="N41" s="110">
        <v>139</v>
      </c>
      <c r="P41" s="28">
        <f t="shared" si="1"/>
        <v>0</v>
      </c>
    </row>
    <row r="42" spans="1:16" ht="22.5" customHeight="1">
      <c r="A42" s="383"/>
      <c r="B42" s="386"/>
      <c r="C42" s="120">
        <f>C41/$N$41</f>
        <v>0.56834532374100721</v>
      </c>
      <c r="D42" s="101">
        <f t="shared" ref="D42:L42" si="19">D41/$N$41</f>
        <v>9.3525179856115109E-2</v>
      </c>
      <c r="E42" s="101">
        <f t="shared" si="19"/>
        <v>0.18705035971223022</v>
      </c>
      <c r="F42" s="101">
        <f t="shared" si="19"/>
        <v>0.42446043165467628</v>
      </c>
      <c r="G42" s="101">
        <f t="shared" si="19"/>
        <v>2.8776978417266189E-2</v>
      </c>
      <c r="H42" s="101">
        <f t="shared" si="19"/>
        <v>0.15827338129496402</v>
      </c>
      <c r="I42" s="101">
        <f t="shared" si="19"/>
        <v>0.10071942446043165</v>
      </c>
      <c r="J42" s="101">
        <f t="shared" si="19"/>
        <v>1.4388489208633094E-2</v>
      </c>
      <c r="K42" s="101">
        <f t="shared" si="19"/>
        <v>5.0359712230215826E-2</v>
      </c>
      <c r="L42" s="101">
        <f t="shared" si="19"/>
        <v>7.1942446043165471E-3</v>
      </c>
      <c r="M42" s="96" t="s">
        <v>105</v>
      </c>
      <c r="N42" s="109" t="s">
        <v>98</v>
      </c>
      <c r="P42" s="28" t="e">
        <f t="shared" si="1"/>
        <v>#VALUE!</v>
      </c>
    </row>
    <row r="43" spans="1:16" ht="22.5" customHeight="1">
      <c r="A43" s="383"/>
      <c r="B43" s="286" t="s">
        <v>109</v>
      </c>
      <c r="C43" s="121">
        <v>88</v>
      </c>
      <c r="D43" s="51">
        <v>18</v>
      </c>
      <c r="E43" s="51">
        <v>21</v>
      </c>
      <c r="F43" s="51">
        <v>52</v>
      </c>
      <c r="G43" s="51">
        <v>8</v>
      </c>
      <c r="H43" s="51">
        <v>25</v>
      </c>
      <c r="I43" s="51">
        <v>13</v>
      </c>
      <c r="J43" s="51">
        <v>13</v>
      </c>
      <c r="K43" s="51">
        <v>9</v>
      </c>
      <c r="L43" s="51">
        <v>3</v>
      </c>
      <c r="M43" s="51">
        <v>250</v>
      </c>
      <c r="N43" s="110">
        <v>160</v>
      </c>
      <c r="P43" s="28">
        <f t="shared" si="1"/>
        <v>0</v>
      </c>
    </row>
    <row r="44" spans="1:16" ht="22.5" customHeight="1" thickBot="1">
      <c r="A44" s="383"/>
      <c r="B44" s="287"/>
      <c r="C44" s="228">
        <f>C43/$N$43</f>
        <v>0.55000000000000004</v>
      </c>
      <c r="D44" s="102">
        <f t="shared" ref="D44:L44" si="20">D43/$N$43</f>
        <v>0.1125</v>
      </c>
      <c r="E44" s="102">
        <f t="shared" si="20"/>
        <v>0.13125000000000001</v>
      </c>
      <c r="F44" s="102">
        <f t="shared" si="20"/>
        <v>0.32500000000000001</v>
      </c>
      <c r="G44" s="102">
        <f t="shared" si="20"/>
        <v>0.05</v>
      </c>
      <c r="H44" s="102">
        <f t="shared" si="20"/>
        <v>0.15625</v>
      </c>
      <c r="I44" s="102">
        <f t="shared" si="20"/>
        <v>8.1250000000000003E-2</v>
      </c>
      <c r="J44" s="102">
        <f t="shared" si="20"/>
        <v>8.1250000000000003E-2</v>
      </c>
      <c r="K44" s="102">
        <f t="shared" si="20"/>
        <v>5.6250000000000001E-2</v>
      </c>
      <c r="L44" s="102">
        <f t="shared" si="20"/>
        <v>1.8749999999999999E-2</v>
      </c>
      <c r="M44" s="100" t="s">
        <v>105</v>
      </c>
      <c r="N44" s="111" t="s">
        <v>98</v>
      </c>
      <c r="P44" s="28" t="e">
        <f t="shared" si="1"/>
        <v>#VALUE!</v>
      </c>
    </row>
    <row r="45" spans="1:16" ht="22.5" customHeight="1" thickTop="1">
      <c r="A45" s="383"/>
      <c r="B45" s="387" t="s">
        <v>1</v>
      </c>
      <c r="C45" s="125">
        <v>402</v>
      </c>
      <c r="D45" s="50">
        <v>94</v>
      </c>
      <c r="E45" s="50">
        <v>135</v>
      </c>
      <c r="F45" s="50">
        <v>285</v>
      </c>
      <c r="G45" s="50">
        <v>23</v>
      </c>
      <c r="H45" s="50">
        <v>160</v>
      </c>
      <c r="I45" s="50">
        <v>43</v>
      </c>
      <c r="J45" s="50">
        <v>25</v>
      </c>
      <c r="K45" s="50">
        <v>22</v>
      </c>
      <c r="L45" s="50">
        <v>6</v>
      </c>
      <c r="M45" s="227">
        <v>1195</v>
      </c>
      <c r="N45" s="112">
        <v>711</v>
      </c>
      <c r="P45" s="28">
        <f t="shared" si="1"/>
        <v>0</v>
      </c>
    </row>
    <row r="46" spans="1:16" ht="22.5" customHeight="1" thickBot="1">
      <c r="A46" s="389"/>
      <c r="B46" s="390"/>
      <c r="C46" s="124">
        <f>C45/$N$45</f>
        <v>0.56540084388185652</v>
      </c>
      <c r="D46" s="113">
        <f t="shared" ref="D46:L46" si="21">D45/$N$45</f>
        <v>0.13220815752461323</v>
      </c>
      <c r="E46" s="113">
        <f t="shared" si="21"/>
        <v>0.189873417721519</v>
      </c>
      <c r="F46" s="113">
        <f t="shared" si="21"/>
        <v>0.40084388185654007</v>
      </c>
      <c r="G46" s="113">
        <f t="shared" si="21"/>
        <v>3.2348804500703238E-2</v>
      </c>
      <c r="H46" s="113">
        <f t="shared" si="21"/>
        <v>0.22503516174402249</v>
      </c>
      <c r="I46" s="113">
        <f t="shared" si="21"/>
        <v>6.0478199718706049E-2</v>
      </c>
      <c r="J46" s="113">
        <f t="shared" si="21"/>
        <v>3.5161744022503515E-2</v>
      </c>
      <c r="K46" s="113">
        <f t="shared" si="21"/>
        <v>3.0942334739803096E-2</v>
      </c>
      <c r="L46" s="113">
        <f t="shared" si="21"/>
        <v>8.4388185654008432E-3</v>
      </c>
      <c r="M46" s="114" t="s">
        <v>105</v>
      </c>
      <c r="N46" s="115" t="s">
        <v>98</v>
      </c>
      <c r="P46" s="28" t="e">
        <f t="shared" si="1"/>
        <v>#VALUE!</v>
      </c>
    </row>
    <row r="47" spans="1:16">
      <c r="P47" s="28" t="e">
        <f t="shared" ref="P47" si="22">+SUM(#REF!)-M47</f>
        <v>#REF!</v>
      </c>
    </row>
    <row r="48" spans="1:16" ht="14.25">
      <c r="A48" s="7" t="s">
        <v>294</v>
      </c>
      <c r="P48" s="28" t="e">
        <f t="shared" ref="P48" si="23">+SUM(#REF!)-M48</f>
        <v>#REF!</v>
      </c>
    </row>
    <row r="49" spans="2:14" hidden="1">
      <c r="B49" s="393" t="s">
        <v>2</v>
      </c>
      <c r="C49" s="41">
        <f>+C19+C33-C5</f>
        <v>0</v>
      </c>
      <c r="D49" s="41">
        <f t="shared" ref="D49:K49" si="24">+D19+D33-D5</f>
        <v>0</v>
      </c>
      <c r="E49" s="41">
        <f t="shared" si="24"/>
        <v>0</v>
      </c>
      <c r="F49" s="41">
        <f t="shared" si="24"/>
        <v>0</v>
      </c>
      <c r="G49" s="41">
        <f t="shared" si="24"/>
        <v>0</v>
      </c>
      <c r="H49" s="41">
        <f t="shared" si="24"/>
        <v>0</v>
      </c>
      <c r="I49" s="41">
        <f t="shared" si="24"/>
        <v>0</v>
      </c>
      <c r="J49" s="41">
        <f t="shared" si="24"/>
        <v>0</v>
      </c>
      <c r="K49" s="41">
        <f t="shared" si="24"/>
        <v>0</v>
      </c>
      <c r="L49" s="41">
        <f t="shared" ref="L49:N49" si="25">+L19+L33-L5</f>
        <v>0</v>
      </c>
      <c r="M49" s="41">
        <f t="shared" si="25"/>
        <v>0</v>
      </c>
      <c r="N49" s="41">
        <f t="shared" si="25"/>
        <v>0</v>
      </c>
    </row>
    <row r="50" spans="2:14" hidden="1">
      <c r="B50" s="392"/>
      <c r="C50" s="41"/>
      <c r="D50" s="41"/>
      <c r="E50" s="41"/>
      <c r="F50" s="41"/>
      <c r="G50" s="41"/>
      <c r="H50" s="41"/>
      <c r="I50" s="41"/>
      <c r="J50" s="41"/>
      <c r="K50" s="41"/>
      <c r="L50" s="41"/>
      <c r="M50" s="41"/>
      <c r="N50" s="41"/>
    </row>
    <row r="51" spans="2:14" hidden="1">
      <c r="B51" s="392" t="s">
        <v>3</v>
      </c>
      <c r="C51" s="41">
        <f t="shared" ref="C51:K51" si="26">+C21+C35-C7</f>
        <v>0</v>
      </c>
      <c r="D51" s="41">
        <f t="shared" si="26"/>
        <v>0</v>
      </c>
      <c r="E51" s="41">
        <f t="shared" si="26"/>
        <v>0</v>
      </c>
      <c r="F51" s="41">
        <f t="shared" si="26"/>
        <v>0</v>
      </c>
      <c r="G51" s="41">
        <f t="shared" si="26"/>
        <v>0</v>
      </c>
      <c r="H51" s="41">
        <f t="shared" si="26"/>
        <v>0</v>
      </c>
      <c r="I51" s="41">
        <f t="shared" si="26"/>
        <v>0</v>
      </c>
      <c r="J51" s="41">
        <f t="shared" si="26"/>
        <v>0</v>
      </c>
      <c r="K51" s="41">
        <f t="shared" si="26"/>
        <v>0</v>
      </c>
      <c r="L51" s="41">
        <f t="shared" ref="L51:N51" si="27">+L21+L35-L7</f>
        <v>0</v>
      </c>
      <c r="M51" s="41">
        <f t="shared" si="27"/>
        <v>0</v>
      </c>
      <c r="N51" s="41">
        <f t="shared" si="27"/>
        <v>0</v>
      </c>
    </row>
    <row r="52" spans="2:14" hidden="1">
      <c r="B52" s="392"/>
      <c r="C52" s="41"/>
      <c r="D52" s="41"/>
      <c r="E52" s="41"/>
      <c r="F52" s="41"/>
      <c r="G52" s="41"/>
      <c r="H52" s="41"/>
      <c r="I52" s="41"/>
      <c r="J52" s="41"/>
      <c r="K52" s="41"/>
      <c r="L52" s="41"/>
      <c r="M52" s="41"/>
      <c r="N52" s="41"/>
    </row>
    <row r="53" spans="2:14" hidden="1">
      <c r="B53" s="392" t="s">
        <v>4</v>
      </c>
      <c r="C53" s="41">
        <f t="shared" ref="C53:K53" si="28">+C23+C37-C9</f>
        <v>0</v>
      </c>
      <c r="D53" s="41">
        <f t="shared" si="28"/>
        <v>0</v>
      </c>
      <c r="E53" s="41">
        <f t="shared" si="28"/>
        <v>0</v>
      </c>
      <c r="F53" s="41">
        <f t="shared" si="28"/>
        <v>0</v>
      </c>
      <c r="G53" s="41">
        <f t="shared" si="28"/>
        <v>0</v>
      </c>
      <c r="H53" s="41">
        <f t="shared" si="28"/>
        <v>0</v>
      </c>
      <c r="I53" s="41">
        <f t="shared" si="28"/>
        <v>0</v>
      </c>
      <c r="J53" s="41">
        <f t="shared" si="28"/>
        <v>0</v>
      </c>
      <c r="K53" s="41">
        <f t="shared" si="28"/>
        <v>0</v>
      </c>
      <c r="L53" s="41">
        <f t="shared" ref="L53:N53" si="29">+L23+L37-L9</f>
        <v>0</v>
      </c>
      <c r="M53" s="41">
        <f t="shared" si="29"/>
        <v>0</v>
      </c>
      <c r="N53" s="41">
        <f t="shared" si="29"/>
        <v>0</v>
      </c>
    </row>
    <row r="54" spans="2:14" hidden="1">
      <c r="B54" s="392"/>
      <c r="C54" s="41"/>
      <c r="D54" s="41"/>
      <c r="E54" s="41"/>
      <c r="F54" s="41"/>
      <c r="G54" s="41"/>
      <c r="H54" s="41"/>
      <c r="I54" s="41"/>
      <c r="J54" s="41"/>
      <c r="K54" s="41"/>
      <c r="L54" s="41"/>
      <c r="M54" s="41"/>
      <c r="N54" s="41"/>
    </row>
    <row r="55" spans="2:14" hidden="1">
      <c r="B55" s="392" t="s">
        <v>5</v>
      </c>
      <c r="C55" s="41">
        <f t="shared" ref="C55:K55" si="30">+C25+C39-C11</f>
        <v>0</v>
      </c>
      <c r="D55" s="41">
        <f t="shared" si="30"/>
        <v>0</v>
      </c>
      <c r="E55" s="41">
        <f t="shared" si="30"/>
        <v>0</v>
      </c>
      <c r="F55" s="41">
        <f t="shared" si="30"/>
        <v>0</v>
      </c>
      <c r="G55" s="41">
        <f t="shared" si="30"/>
        <v>0</v>
      </c>
      <c r="H55" s="41">
        <f t="shared" si="30"/>
        <v>0</v>
      </c>
      <c r="I55" s="41">
        <f t="shared" si="30"/>
        <v>0</v>
      </c>
      <c r="J55" s="41">
        <f t="shared" si="30"/>
        <v>0</v>
      </c>
      <c r="K55" s="41">
        <f t="shared" si="30"/>
        <v>0</v>
      </c>
      <c r="L55" s="41">
        <f t="shared" ref="L55:N55" si="31">+L25+L39-L11</f>
        <v>0</v>
      </c>
      <c r="M55" s="41">
        <f t="shared" si="31"/>
        <v>0</v>
      </c>
      <c r="N55" s="41">
        <f t="shared" si="31"/>
        <v>0</v>
      </c>
    </row>
    <row r="56" spans="2:14" hidden="1">
      <c r="B56" s="392"/>
      <c r="C56" s="41"/>
      <c r="D56" s="41"/>
      <c r="E56" s="41"/>
      <c r="F56" s="41"/>
      <c r="G56" s="41"/>
      <c r="H56" s="41"/>
      <c r="I56" s="41"/>
      <c r="J56" s="41"/>
      <c r="K56" s="41"/>
      <c r="L56" s="41"/>
      <c r="M56" s="41"/>
      <c r="N56" s="41"/>
    </row>
    <row r="57" spans="2:14" hidden="1">
      <c r="B57" s="392" t="s">
        <v>6</v>
      </c>
      <c r="C57" s="41">
        <f t="shared" ref="C57:K57" si="32">+C27+C41-C13</f>
        <v>0</v>
      </c>
      <c r="D57" s="41">
        <f t="shared" si="32"/>
        <v>0</v>
      </c>
      <c r="E57" s="41">
        <f t="shared" si="32"/>
        <v>0</v>
      </c>
      <c r="F57" s="41">
        <f t="shared" si="32"/>
        <v>0</v>
      </c>
      <c r="G57" s="41">
        <f t="shared" si="32"/>
        <v>0</v>
      </c>
      <c r="H57" s="41">
        <f t="shared" si="32"/>
        <v>0</v>
      </c>
      <c r="I57" s="41">
        <f t="shared" si="32"/>
        <v>0</v>
      </c>
      <c r="J57" s="41">
        <f t="shared" si="32"/>
        <v>0</v>
      </c>
      <c r="K57" s="41">
        <f t="shared" si="32"/>
        <v>0</v>
      </c>
      <c r="L57" s="41">
        <f t="shared" ref="L57:N57" si="33">+L27+L41-L13</f>
        <v>0</v>
      </c>
      <c r="M57" s="41">
        <f t="shared" si="33"/>
        <v>0</v>
      </c>
      <c r="N57" s="41">
        <f t="shared" si="33"/>
        <v>0</v>
      </c>
    </row>
    <row r="58" spans="2:14" hidden="1">
      <c r="B58" s="392"/>
      <c r="C58" s="41"/>
      <c r="D58" s="41"/>
      <c r="E58" s="41"/>
      <c r="F58" s="41"/>
      <c r="G58" s="41"/>
      <c r="H58" s="41"/>
      <c r="I58" s="41"/>
      <c r="J58" s="41"/>
      <c r="K58" s="41"/>
      <c r="L58" s="41"/>
      <c r="M58" s="41"/>
      <c r="N58" s="41"/>
    </row>
    <row r="59" spans="2:14" hidden="1">
      <c r="B59" s="392" t="s">
        <v>109</v>
      </c>
      <c r="C59" s="41">
        <f t="shared" ref="C59:K59" si="34">+C29+C43-C15</f>
        <v>0</v>
      </c>
      <c r="D59" s="41">
        <f t="shared" si="34"/>
        <v>0</v>
      </c>
      <c r="E59" s="41">
        <f t="shared" si="34"/>
        <v>0</v>
      </c>
      <c r="F59" s="41">
        <f t="shared" si="34"/>
        <v>0</v>
      </c>
      <c r="G59" s="41">
        <f t="shared" si="34"/>
        <v>0</v>
      </c>
      <c r="H59" s="41">
        <f t="shared" si="34"/>
        <v>0</v>
      </c>
      <c r="I59" s="41">
        <f t="shared" si="34"/>
        <v>0</v>
      </c>
      <c r="J59" s="41">
        <f t="shared" si="34"/>
        <v>0</v>
      </c>
      <c r="K59" s="41">
        <f t="shared" si="34"/>
        <v>0</v>
      </c>
      <c r="L59" s="41">
        <f t="shared" ref="L59:N59" si="35">+L29+L43-L15</f>
        <v>0</v>
      </c>
      <c r="M59" s="41">
        <f t="shared" si="35"/>
        <v>0</v>
      </c>
      <c r="N59" s="41">
        <f t="shared" si="35"/>
        <v>0</v>
      </c>
    </row>
    <row r="60" spans="2:14" hidden="1">
      <c r="B60" s="392"/>
      <c r="C60" s="41"/>
      <c r="D60" s="41"/>
      <c r="E60" s="41"/>
      <c r="F60" s="41"/>
      <c r="G60" s="41"/>
      <c r="H60" s="41"/>
      <c r="I60" s="41"/>
      <c r="J60" s="41"/>
      <c r="K60" s="41"/>
      <c r="L60" s="41"/>
      <c r="M60" s="41"/>
      <c r="N60" s="41"/>
    </row>
    <row r="61" spans="2:14" hidden="1">
      <c r="B61" s="392" t="s">
        <v>1</v>
      </c>
      <c r="C61" s="41">
        <f t="shared" ref="C61:K61" si="36">+C31+C45-C17</f>
        <v>0</v>
      </c>
      <c r="D61" s="41">
        <f t="shared" si="36"/>
        <v>0</v>
      </c>
      <c r="E61" s="41">
        <f t="shared" si="36"/>
        <v>0</v>
      </c>
      <c r="F61" s="41">
        <f t="shared" si="36"/>
        <v>0</v>
      </c>
      <c r="G61" s="41">
        <f t="shared" si="36"/>
        <v>0</v>
      </c>
      <c r="H61" s="41">
        <f t="shared" si="36"/>
        <v>0</v>
      </c>
      <c r="I61" s="41">
        <f t="shared" si="36"/>
        <v>0</v>
      </c>
      <c r="J61" s="41">
        <f t="shared" si="36"/>
        <v>0</v>
      </c>
      <c r="K61" s="41">
        <f t="shared" si="36"/>
        <v>0</v>
      </c>
      <c r="L61" s="41">
        <f t="shared" ref="L61:N61" si="37">+L31+L45-L17</f>
        <v>0</v>
      </c>
      <c r="M61" s="41">
        <f t="shared" si="37"/>
        <v>0</v>
      </c>
      <c r="N61" s="41">
        <f t="shared" si="37"/>
        <v>0</v>
      </c>
    </row>
    <row r="62" spans="2:14" hidden="1">
      <c r="B62" s="392"/>
      <c r="C62" s="41"/>
      <c r="D62" s="41"/>
      <c r="E62" s="41"/>
      <c r="F62" s="41"/>
      <c r="G62" s="41"/>
      <c r="H62" s="42"/>
      <c r="I62" s="42"/>
      <c r="J62" s="42"/>
      <c r="K62" s="42"/>
      <c r="L62" s="42"/>
      <c r="M62" s="42"/>
      <c r="N62" s="42"/>
    </row>
    <row r="63" spans="2:14" hidden="1">
      <c r="N63"/>
    </row>
    <row r="64" spans="2:14" hidden="1"/>
  </sheetData>
  <mergeCells count="44">
    <mergeCell ref="B59:B60"/>
    <mergeCell ref="B61:B62"/>
    <mergeCell ref="B49:B50"/>
    <mergeCell ref="B51:B52"/>
    <mergeCell ref="B53:B54"/>
    <mergeCell ref="B55:B56"/>
    <mergeCell ref="B57:B58"/>
    <mergeCell ref="A33:A46"/>
    <mergeCell ref="B33:B34"/>
    <mergeCell ref="B35:B36"/>
    <mergeCell ref="B37:B38"/>
    <mergeCell ref="B39:B40"/>
    <mergeCell ref="B41:B42"/>
    <mergeCell ref="B43:B44"/>
    <mergeCell ref="B45:B46"/>
    <mergeCell ref="A19:A32"/>
    <mergeCell ref="B19:B20"/>
    <mergeCell ref="B21:B22"/>
    <mergeCell ref="B23:B24"/>
    <mergeCell ref="B25:B26"/>
    <mergeCell ref="B27:B28"/>
    <mergeCell ref="B29:B30"/>
    <mergeCell ref="B31:B32"/>
    <mergeCell ref="A5:A18"/>
    <mergeCell ref="B5:B6"/>
    <mergeCell ref="B7:B8"/>
    <mergeCell ref="B9:B10"/>
    <mergeCell ref="B11:B12"/>
    <mergeCell ref="B13:B14"/>
    <mergeCell ref="B15:B16"/>
    <mergeCell ref="B17:B18"/>
    <mergeCell ref="C2:C4"/>
    <mergeCell ref="G2:G4"/>
    <mergeCell ref="H2:H4"/>
    <mergeCell ref="B2:B3"/>
    <mergeCell ref="N2:N4"/>
    <mergeCell ref="K2:K4"/>
    <mergeCell ref="L2:L4"/>
    <mergeCell ref="M2:M4"/>
    <mergeCell ref="D2:D4"/>
    <mergeCell ref="E2:E4"/>
    <mergeCell ref="F2:F4"/>
    <mergeCell ref="I2:I4"/>
    <mergeCell ref="J2:J4"/>
  </mergeCells>
  <phoneticPr fontId="1"/>
  <printOptions horizontalCentered="1"/>
  <pageMargins left="0.62992125984251968" right="0.59055118110236227" top="0.59055118110236227" bottom="0.35433070866141736" header="0.31496062992125984" footer="0.31496062992125984"/>
  <pageSetup paperSize="9" scale="77" fitToHeight="0" orientation="portrait"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V64"/>
  <sheetViews>
    <sheetView view="pageBreakPreview" topLeftCell="AR1" zoomScale="60" zoomScaleNormal="100" workbookViewId="0">
      <selection activeCell="CG2" sqref="CG2"/>
    </sheetView>
  </sheetViews>
  <sheetFormatPr defaultRowHeight="13.5"/>
  <cols>
    <col min="1" max="1" width="5.625" customWidth="1"/>
    <col min="2" max="2" width="10.875" customWidth="1"/>
    <col min="3" max="8" width="12.875" customWidth="1"/>
    <col min="9" max="9" width="1.875" style="180" customWidth="1"/>
    <col min="10" max="20" width="5.625" hidden="1" customWidth="1"/>
    <col min="21" max="21" width="5.625" customWidth="1"/>
    <col min="22" max="22" width="10.625" customWidth="1"/>
    <col min="23" max="28" width="12.75" customWidth="1"/>
    <col min="29" max="29" width="1.5" style="180" customWidth="1"/>
    <col min="30" max="38" width="5.625" hidden="1" customWidth="1"/>
    <col min="39" max="39" width="5.625" customWidth="1"/>
    <col min="40" max="40" width="10.625" customWidth="1"/>
    <col min="41" max="46" width="12.75" customWidth="1"/>
    <col min="47" max="47" width="1.875" style="180" customWidth="1"/>
    <col min="48" max="55" width="5.625" hidden="1" customWidth="1"/>
    <col min="56" max="56" width="5.625" customWidth="1"/>
    <col min="57" max="57" width="10.625" customWidth="1"/>
    <col min="58" max="63" width="12.75" customWidth="1"/>
    <col min="64" max="64" width="1.5" style="180" customWidth="1"/>
    <col min="65" max="73" width="5.625" hidden="1" customWidth="1"/>
    <col min="74" max="74" width="1.125" hidden="1" customWidth="1"/>
    <col min="75" max="84" width="5.625" hidden="1" customWidth="1"/>
    <col min="85" max="85" width="5.625" customWidth="1"/>
    <col min="86" max="86" width="10.625" customWidth="1"/>
    <col min="87" max="92" width="12.75" customWidth="1"/>
    <col min="93" max="93" width="9" customWidth="1"/>
    <col min="94" max="100" width="5.625" hidden="1" customWidth="1"/>
    <col min="101" max="101" width="0" hidden="1" customWidth="1"/>
  </cols>
  <sheetData>
    <row r="1" spans="1:94" s="23" customFormat="1" ht="20.100000000000001" customHeight="1">
      <c r="A1" s="23" t="s">
        <v>116</v>
      </c>
      <c r="B1" s="23" t="s">
        <v>194</v>
      </c>
      <c r="I1" s="173"/>
      <c r="U1" s="23" t="s">
        <v>116</v>
      </c>
      <c r="V1" s="23" t="s">
        <v>194</v>
      </c>
      <c r="AC1" s="173"/>
      <c r="AM1" s="23" t="s">
        <v>116</v>
      </c>
      <c r="AN1" s="23" t="s">
        <v>194</v>
      </c>
      <c r="AU1" s="173"/>
      <c r="BD1" s="23" t="s">
        <v>116</v>
      </c>
      <c r="BE1" s="23" t="s">
        <v>194</v>
      </c>
      <c r="BL1" s="173"/>
      <c r="CG1" s="23" t="s">
        <v>116</v>
      </c>
      <c r="CH1" s="23" t="s">
        <v>194</v>
      </c>
    </row>
    <row r="2" spans="1:94" s="60" customFormat="1" ht="32.25" customHeight="1" thickBot="1">
      <c r="A2" s="60" t="s">
        <v>195</v>
      </c>
      <c r="I2" s="264"/>
      <c r="U2" s="60" t="s">
        <v>296</v>
      </c>
      <c r="AC2" s="264"/>
      <c r="AM2" s="60" t="s">
        <v>297</v>
      </c>
      <c r="AU2" s="264"/>
      <c r="BD2" s="60" t="s">
        <v>298</v>
      </c>
      <c r="BL2" s="264"/>
      <c r="CG2" s="60" t="s">
        <v>300</v>
      </c>
    </row>
    <row r="3" spans="1:94" s="8" customFormat="1" ht="22.5" customHeight="1">
      <c r="A3" s="103"/>
      <c r="B3" s="137" t="s">
        <v>280</v>
      </c>
      <c r="C3" s="411" t="s">
        <v>77</v>
      </c>
      <c r="D3" s="397"/>
      <c r="E3" s="397"/>
      <c r="F3" s="397"/>
      <c r="G3" s="308"/>
      <c r="H3" s="398" t="s">
        <v>0</v>
      </c>
      <c r="I3" s="176"/>
      <c r="J3" s="11"/>
      <c r="K3" s="11"/>
      <c r="L3" s="11"/>
      <c r="U3" s="103"/>
      <c r="V3" s="137" t="s">
        <v>280</v>
      </c>
      <c r="W3" s="397" t="s">
        <v>81</v>
      </c>
      <c r="X3" s="397"/>
      <c r="Y3" s="397"/>
      <c r="Z3" s="397"/>
      <c r="AA3" s="308"/>
      <c r="AB3" s="398" t="s">
        <v>0</v>
      </c>
      <c r="AC3" s="176"/>
      <c r="AD3" s="11"/>
      <c r="AM3" s="103"/>
      <c r="AN3" s="137" t="s">
        <v>280</v>
      </c>
      <c r="AO3" s="397" t="s">
        <v>85</v>
      </c>
      <c r="AP3" s="397"/>
      <c r="AQ3" s="397"/>
      <c r="AR3" s="397"/>
      <c r="AS3" s="308"/>
      <c r="AT3" s="398" t="s">
        <v>0</v>
      </c>
      <c r="AU3" s="176"/>
      <c r="AV3" s="11"/>
      <c r="BD3" s="103"/>
      <c r="BE3" s="137" t="s">
        <v>280</v>
      </c>
      <c r="BF3" s="397" t="s">
        <v>84</v>
      </c>
      <c r="BG3" s="397"/>
      <c r="BH3" s="397"/>
      <c r="BI3" s="397"/>
      <c r="BJ3" s="308"/>
      <c r="BK3" s="398" t="s">
        <v>0</v>
      </c>
      <c r="BL3" s="176"/>
      <c r="BM3" s="11"/>
      <c r="BW3" s="11"/>
      <c r="CG3" s="103"/>
      <c r="CH3" s="137" t="s">
        <v>280</v>
      </c>
      <c r="CI3" s="397" t="s">
        <v>82</v>
      </c>
      <c r="CJ3" s="397"/>
      <c r="CK3" s="397"/>
      <c r="CL3" s="397"/>
      <c r="CM3" s="308"/>
      <c r="CN3" s="398" t="s">
        <v>0</v>
      </c>
      <c r="CP3" s="11"/>
    </row>
    <row r="4" spans="1:94" s="8" customFormat="1" ht="24" customHeight="1">
      <c r="A4" s="104"/>
      <c r="B4" s="138"/>
      <c r="C4" s="401" t="s">
        <v>78</v>
      </c>
      <c r="D4" s="402" t="s">
        <v>79</v>
      </c>
      <c r="E4" s="402" t="s">
        <v>80</v>
      </c>
      <c r="F4" s="402" t="s">
        <v>70</v>
      </c>
      <c r="G4" s="402" t="s">
        <v>160</v>
      </c>
      <c r="H4" s="399"/>
      <c r="I4" s="176"/>
      <c r="J4" s="11"/>
      <c r="K4" s="11"/>
      <c r="L4" s="11"/>
      <c r="U4" s="104"/>
      <c r="V4" s="138"/>
      <c r="W4" s="401" t="s">
        <v>78</v>
      </c>
      <c r="X4" s="402" t="s">
        <v>79</v>
      </c>
      <c r="Y4" s="402" t="s">
        <v>80</v>
      </c>
      <c r="Z4" s="402" t="s">
        <v>70</v>
      </c>
      <c r="AA4" s="402" t="s">
        <v>160</v>
      </c>
      <c r="AB4" s="399"/>
      <c r="AC4" s="176"/>
      <c r="AD4" s="11"/>
      <c r="AM4" s="104"/>
      <c r="AN4" s="138"/>
      <c r="AO4" s="401" t="s">
        <v>78</v>
      </c>
      <c r="AP4" s="402" t="s">
        <v>79</v>
      </c>
      <c r="AQ4" s="402" t="s">
        <v>80</v>
      </c>
      <c r="AR4" s="402" t="s">
        <v>70</v>
      </c>
      <c r="AS4" s="402" t="s">
        <v>160</v>
      </c>
      <c r="AT4" s="399"/>
      <c r="AU4" s="176"/>
      <c r="AV4" s="11"/>
      <c r="BD4" s="104"/>
      <c r="BE4" s="138"/>
      <c r="BF4" s="401" t="s">
        <v>78</v>
      </c>
      <c r="BG4" s="402" t="s">
        <v>79</v>
      </c>
      <c r="BH4" s="402" t="s">
        <v>80</v>
      </c>
      <c r="BI4" s="402" t="s">
        <v>70</v>
      </c>
      <c r="BJ4" s="402" t="s">
        <v>160</v>
      </c>
      <c r="BK4" s="399"/>
      <c r="BL4" s="176"/>
      <c r="BM4" s="11"/>
      <c r="BW4" s="11"/>
      <c r="CG4" s="104"/>
      <c r="CH4" s="138"/>
      <c r="CI4" s="401" t="s">
        <v>78</v>
      </c>
      <c r="CJ4" s="402" t="s">
        <v>79</v>
      </c>
      <c r="CK4" s="402" t="s">
        <v>80</v>
      </c>
      <c r="CL4" s="402" t="s">
        <v>70</v>
      </c>
      <c r="CM4" s="402" t="s">
        <v>160</v>
      </c>
      <c r="CN4" s="399"/>
      <c r="CP4" s="11"/>
    </row>
    <row r="5" spans="1:94" s="8" customFormat="1" ht="24" customHeight="1" thickBot="1">
      <c r="A5" s="105" t="s">
        <v>279</v>
      </c>
      <c r="B5" s="126"/>
      <c r="C5" s="339"/>
      <c r="D5" s="297"/>
      <c r="E5" s="297"/>
      <c r="F5" s="297"/>
      <c r="G5" s="297"/>
      <c r="H5" s="400"/>
      <c r="I5" s="176"/>
      <c r="J5" s="28">
        <f>+SUM(B5:G5)-H5</f>
        <v>0</v>
      </c>
      <c r="K5" s="28"/>
      <c r="L5" s="28"/>
      <c r="U5" s="105" t="s">
        <v>279</v>
      </c>
      <c r="V5" s="126"/>
      <c r="W5" s="339"/>
      <c r="X5" s="297"/>
      <c r="Y5" s="297"/>
      <c r="Z5" s="297"/>
      <c r="AA5" s="297"/>
      <c r="AB5" s="400"/>
      <c r="AC5" s="176"/>
      <c r="AD5" s="28">
        <f>+SUM(V5:AA5)-AB5</f>
        <v>0</v>
      </c>
      <c r="AM5" s="105" t="s">
        <v>279</v>
      </c>
      <c r="AN5" s="126"/>
      <c r="AO5" s="339"/>
      <c r="AP5" s="297"/>
      <c r="AQ5" s="297"/>
      <c r="AR5" s="297"/>
      <c r="AS5" s="297"/>
      <c r="AT5" s="400"/>
      <c r="AU5" s="176"/>
      <c r="AV5" s="28">
        <f>+SUM(AN5:AS5)-AT5</f>
        <v>0</v>
      </c>
      <c r="BD5" s="105" t="s">
        <v>279</v>
      </c>
      <c r="BE5" s="126"/>
      <c r="BF5" s="339"/>
      <c r="BG5" s="297"/>
      <c r="BH5" s="297"/>
      <c r="BI5" s="297"/>
      <c r="BJ5" s="297"/>
      <c r="BK5" s="400"/>
      <c r="BL5" s="176"/>
      <c r="BM5" s="28">
        <f>+SUM(BE5:BJ5)-BK5</f>
        <v>0</v>
      </c>
      <c r="BW5" s="28">
        <f>+SUM(BE27:BJ27)-BK27</f>
        <v>0</v>
      </c>
      <c r="CG5" s="105" t="s">
        <v>279</v>
      </c>
      <c r="CH5" s="126"/>
      <c r="CI5" s="339"/>
      <c r="CJ5" s="297"/>
      <c r="CK5" s="297"/>
      <c r="CL5" s="297"/>
      <c r="CM5" s="297"/>
      <c r="CN5" s="400"/>
      <c r="CP5" s="28">
        <f>+SUM(CH5:CM5)-CN5</f>
        <v>0</v>
      </c>
    </row>
    <row r="6" spans="1:94" s="8" customFormat="1" ht="20.25" customHeight="1">
      <c r="A6" s="282" t="s">
        <v>1</v>
      </c>
      <c r="B6" s="285" t="s">
        <v>2</v>
      </c>
      <c r="C6" s="131">
        <v>1</v>
      </c>
      <c r="D6" s="128">
        <v>4</v>
      </c>
      <c r="E6" s="128">
        <v>0</v>
      </c>
      <c r="F6" s="128">
        <v>0</v>
      </c>
      <c r="G6" s="128">
        <v>138</v>
      </c>
      <c r="H6" s="108">
        <v>143</v>
      </c>
      <c r="I6" s="176"/>
      <c r="J6" s="28">
        <f>+SUM(C6:G6)-H6</f>
        <v>0</v>
      </c>
      <c r="K6" s="28"/>
      <c r="L6" s="28"/>
      <c r="U6" s="282" t="s">
        <v>1</v>
      </c>
      <c r="V6" s="285" t="s">
        <v>2</v>
      </c>
      <c r="W6" s="131">
        <v>1</v>
      </c>
      <c r="X6" s="128">
        <v>17</v>
      </c>
      <c r="Y6" s="128">
        <v>1</v>
      </c>
      <c r="Z6" s="128">
        <v>1</v>
      </c>
      <c r="AA6" s="128">
        <v>123</v>
      </c>
      <c r="AB6" s="108">
        <v>143</v>
      </c>
      <c r="AC6" s="176"/>
      <c r="AD6" s="28">
        <f>+SUM(W6:AA6)-AB6</f>
        <v>0</v>
      </c>
      <c r="AM6" s="282" t="s">
        <v>1</v>
      </c>
      <c r="AN6" s="285" t="s">
        <v>2</v>
      </c>
      <c r="AO6" s="131">
        <v>0</v>
      </c>
      <c r="AP6" s="128">
        <v>4</v>
      </c>
      <c r="AQ6" s="128">
        <v>0</v>
      </c>
      <c r="AR6" s="128">
        <v>0</v>
      </c>
      <c r="AS6" s="128">
        <v>139</v>
      </c>
      <c r="AT6" s="108">
        <v>143</v>
      </c>
      <c r="AU6" s="176"/>
      <c r="AV6" s="28">
        <f>+SUM(AO6:AS6)-AT6</f>
        <v>0</v>
      </c>
      <c r="BD6" s="282" t="s">
        <v>8</v>
      </c>
      <c r="BE6" s="285" t="s">
        <v>2</v>
      </c>
      <c r="BF6" s="131">
        <v>4</v>
      </c>
      <c r="BG6" s="128">
        <v>2</v>
      </c>
      <c r="BH6" s="128">
        <v>0</v>
      </c>
      <c r="BI6" s="128">
        <v>7</v>
      </c>
      <c r="BJ6" s="128">
        <v>72</v>
      </c>
      <c r="BK6" s="108">
        <v>85</v>
      </c>
      <c r="BL6" s="176"/>
      <c r="BM6" s="28">
        <f>+SUM(BF6:BJ6)-BK6</f>
        <v>0</v>
      </c>
      <c r="BW6" s="28">
        <f t="shared" ref="BW6:BW19" si="0">+SUM(BF28:BJ28)-BK28</f>
        <v>0</v>
      </c>
      <c r="CG6" s="282" t="s">
        <v>1</v>
      </c>
      <c r="CH6" s="285" t="s">
        <v>2</v>
      </c>
      <c r="CI6" s="131">
        <v>0</v>
      </c>
      <c r="CJ6" s="128">
        <v>1</v>
      </c>
      <c r="CK6" s="128">
        <v>0</v>
      </c>
      <c r="CL6" s="128">
        <v>1</v>
      </c>
      <c r="CM6" s="128">
        <v>141</v>
      </c>
      <c r="CN6" s="108">
        <v>143</v>
      </c>
      <c r="CP6" s="28">
        <f>+SUM(CI6:CM6)-CN6</f>
        <v>0</v>
      </c>
    </row>
    <row r="7" spans="1:94" s="89" customFormat="1" ht="20.25" customHeight="1">
      <c r="A7" s="283"/>
      <c r="B7" s="286"/>
      <c r="C7" s="132">
        <f>C6/$H$6</f>
        <v>6.993006993006993E-3</v>
      </c>
      <c r="D7" s="86">
        <f>D6/$H$6</f>
        <v>2.7972027972027972E-2</v>
      </c>
      <c r="E7" s="86">
        <f t="shared" ref="E7:G7" si="1">E6/$H$6</f>
        <v>0</v>
      </c>
      <c r="F7" s="86">
        <f t="shared" si="1"/>
        <v>0</v>
      </c>
      <c r="G7" s="86">
        <f t="shared" si="1"/>
        <v>0.965034965034965</v>
      </c>
      <c r="H7" s="141">
        <v>1</v>
      </c>
      <c r="I7" s="176"/>
      <c r="J7" s="88">
        <f t="shared" ref="J7:J47" si="2">+SUM(C7:G7)-H7</f>
        <v>0</v>
      </c>
      <c r="K7" s="88"/>
      <c r="L7" s="88"/>
      <c r="U7" s="283"/>
      <c r="V7" s="286"/>
      <c r="W7" s="132">
        <f>W6/$AB$6</f>
        <v>6.993006993006993E-3</v>
      </c>
      <c r="X7" s="86">
        <f t="shared" ref="X7:AA7" si="3">X6/$AB$6</f>
        <v>0.11888111888111888</v>
      </c>
      <c r="Y7" s="86">
        <f t="shared" si="3"/>
        <v>6.993006993006993E-3</v>
      </c>
      <c r="Z7" s="86">
        <f t="shared" si="3"/>
        <v>6.993006993006993E-3</v>
      </c>
      <c r="AA7" s="86">
        <f t="shared" si="3"/>
        <v>0.8601398601398601</v>
      </c>
      <c r="AB7" s="141">
        <v>1</v>
      </c>
      <c r="AC7" s="176"/>
      <c r="AD7" s="88">
        <f t="shared" ref="AD7:AD47" si="4">+SUM(W7:AA7)-AB7</f>
        <v>0</v>
      </c>
      <c r="AM7" s="283"/>
      <c r="AN7" s="286"/>
      <c r="AO7" s="132">
        <f>AO6/$AT$6</f>
        <v>0</v>
      </c>
      <c r="AP7" s="86">
        <f t="shared" ref="AP7:AS7" si="5">AP6/$AT$6</f>
        <v>2.7972027972027972E-2</v>
      </c>
      <c r="AQ7" s="86">
        <f t="shared" si="5"/>
        <v>0</v>
      </c>
      <c r="AR7" s="86">
        <f t="shared" si="5"/>
        <v>0</v>
      </c>
      <c r="AS7" s="86">
        <f t="shared" si="5"/>
        <v>0.97202797202797198</v>
      </c>
      <c r="AT7" s="141">
        <v>1</v>
      </c>
      <c r="AU7" s="176"/>
      <c r="AV7" s="88">
        <f t="shared" ref="AV7:AV47" si="6">+SUM(AO7:AS7)-AT7</f>
        <v>0</v>
      </c>
      <c r="BD7" s="283"/>
      <c r="BE7" s="286"/>
      <c r="BF7" s="132">
        <f>BF6/$BK$6</f>
        <v>4.7058823529411764E-2</v>
      </c>
      <c r="BG7" s="86">
        <f t="shared" ref="BG7:BJ7" si="7">BG6/$BK$6</f>
        <v>2.3529411764705882E-2</v>
      </c>
      <c r="BH7" s="86">
        <f t="shared" si="7"/>
        <v>0</v>
      </c>
      <c r="BI7" s="86">
        <f t="shared" si="7"/>
        <v>8.2352941176470587E-2</v>
      </c>
      <c r="BJ7" s="86">
        <f t="shared" si="7"/>
        <v>0.84705882352941175</v>
      </c>
      <c r="BK7" s="141">
        <v>1</v>
      </c>
      <c r="BL7" s="176"/>
      <c r="BM7" s="88">
        <f t="shared" ref="BM7:BM47" si="8">+SUM(BF7:BJ7)-BK7</f>
        <v>0</v>
      </c>
      <c r="BW7" s="88">
        <f t="shared" si="0"/>
        <v>0</v>
      </c>
      <c r="CG7" s="283"/>
      <c r="CH7" s="286"/>
      <c r="CI7" s="132">
        <f>CI6/$CN$6</f>
        <v>0</v>
      </c>
      <c r="CJ7" s="86">
        <f t="shared" ref="CJ7:CM7" si="9">CJ6/$CN$6</f>
        <v>6.993006993006993E-3</v>
      </c>
      <c r="CK7" s="86">
        <f t="shared" si="9"/>
        <v>0</v>
      </c>
      <c r="CL7" s="86">
        <f t="shared" si="9"/>
        <v>6.993006993006993E-3</v>
      </c>
      <c r="CM7" s="86">
        <f t="shared" si="9"/>
        <v>0.98601398601398604</v>
      </c>
      <c r="CN7" s="141">
        <v>1</v>
      </c>
      <c r="CP7" s="88">
        <f t="shared" ref="CP7:CP47" si="10">+SUM(CI7:CM7)-CN7</f>
        <v>0</v>
      </c>
    </row>
    <row r="8" spans="1:94" s="8" customFormat="1" ht="20.25" customHeight="1">
      <c r="A8" s="283"/>
      <c r="B8" s="286" t="s">
        <v>3</v>
      </c>
      <c r="C8" s="133">
        <v>5</v>
      </c>
      <c r="D8" s="45">
        <v>20</v>
      </c>
      <c r="E8" s="45">
        <v>10</v>
      </c>
      <c r="F8" s="45">
        <v>5</v>
      </c>
      <c r="G8" s="45">
        <v>138</v>
      </c>
      <c r="H8" s="110">
        <v>178</v>
      </c>
      <c r="I8" s="176"/>
      <c r="J8" s="28">
        <f t="shared" si="2"/>
        <v>0</v>
      </c>
      <c r="K8" s="28"/>
      <c r="L8" s="28"/>
      <c r="U8" s="283"/>
      <c r="V8" s="286" t="s">
        <v>3</v>
      </c>
      <c r="W8" s="133">
        <v>6</v>
      </c>
      <c r="X8" s="45">
        <v>31</v>
      </c>
      <c r="Y8" s="45">
        <v>10</v>
      </c>
      <c r="Z8" s="45">
        <v>0</v>
      </c>
      <c r="AA8" s="45">
        <v>131</v>
      </c>
      <c r="AB8" s="110">
        <v>178</v>
      </c>
      <c r="AC8" s="176"/>
      <c r="AD8" s="28">
        <f t="shared" si="4"/>
        <v>0</v>
      </c>
      <c r="AM8" s="283"/>
      <c r="AN8" s="286" t="s">
        <v>3</v>
      </c>
      <c r="AO8" s="133">
        <v>4</v>
      </c>
      <c r="AP8" s="45">
        <v>17</v>
      </c>
      <c r="AQ8" s="45">
        <v>10</v>
      </c>
      <c r="AR8" s="45">
        <v>3</v>
      </c>
      <c r="AS8" s="45">
        <v>144</v>
      </c>
      <c r="AT8" s="110">
        <v>178</v>
      </c>
      <c r="AU8" s="176"/>
      <c r="AV8" s="28">
        <f t="shared" si="6"/>
        <v>0</v>
      </c>
      <c r="BD8" s="283"/>
      <c r="BE8" s="286" t="s">
        <v>3</v>
      </c>
      <c r="BF8" s="133">
        <v>14</v>
      </c>
      <c r="BG8" s="45">
        <v>6</v>
      </c>
      <c r="BH8" s="45">
        <v>4</v>
      </c>
      <c r="BI8" s="45">
        <v>10</v>
      </c>
      <c r="BJ8" s="45">
        <v>55</v>
      </c>
      <c r="BK8" s="110">
        <v>89</v>
      </c>
      <c r="BL8" s="176"/>
      <c r="BM8" s="28">
        <f t="shared" si="8"/>
        <v>0</v>
      </c>
      <c r="BW8" s="28">
        <f t="shared" si="0"/>
        <v>0</v>
      </c>
      <c r="CG8" s="283"/>
      <c r="CH8" s="286" t="s">
        <v>3</v>
      </c>
      <c r="CI8" s="133">
        <v>0</v>
      </c>
      <c r="CJ8" s="45">
        <v>2</v>
      </c>
      <c r="CK8" s="45">
        <v>5</v>
      </c>
      <c r="CL8" s="45">
        <v>2</v>
      </c>
      <c r="CM8" s="45">
        <v>166</v>
      </c>
      <c r="CN8" s="110">
        <v>175</v>
      </c>
      <c r="CP8" s="28">
        <f t="shared" si="10"/>
        <v>0</v>
      </c>
    </row>
    <row r="9" spans="1:94" s="89" customFormat="1" ht="20.25" customHeight="1">
      <c r="A9" s="283"/>
      <c r="B9" s="286"/>
      <c r="C9" s="132">
        <f>C8/$H$8</f>
        <v>2.8089887640449437E-2</v>
      </c>
      <c r="D9" s="86">
        <f t="shared" ref="D9:F9" si="11">D8/$H$8</f>
        <v>0.11235955056179775</v>
      </c>
      <c r="E9" s="86">
        <f t="shared" si="11"/>
        <v>5.6179775280898875E-2</v>
      </c>
      <c r="F9" s="86">
        <f t="shared" si="11"/>
        <v>2.8089887640449437E-2</v>
      </c>
      <c r="G9" s="85">
        <f>G8/$H$8+0.001</f>
        <v>0.7762808988764045</v>
      </c>
      <c r="H9" s="141">
        <v>1</v>
      </c>
      <c r="I9" s="176"/>
      <c r="J9" s="88">
        <f t="shared" si="2"/>
        <v>9.9999999999988987E-4</v>
      </c>
      <c r="K9" s="88"/>
      <c r="L9" s="88"/>
      <c r="U9" s="283"/>
      <c r="V9" s="286"/>
      <c r="W9" s="132">
        <f>W8/$AB$8</f>
        <v>3.3707865168539325E-2</v>
      </c>
      <c r="X9" s="86">
        <f t="shared" ref="X9:AA9" si="12">X8/$AB$8</f>
        <v>0.17415730337078653</v>
      </c>
      <c r="Y9" s="86">
        <f t="shared" si="12"/>
        <v>5.6179775280898875E-2</v>
      </c>
      <c r="Z9" s="86">
        <f t="shared" si="12"/>
        <v>0</v>
      </c>
      <c r="AA9" s="86">
        <f t="shared" si="12"/>
        <v>0.7359550561797753</v>
      </c>
      <c r="AB9" s="141">
        <v>1</v>
      </c>
      <c r="AC9" s="176"/>
      <c r="AD9" s="88">
        <f t="shared" si="4"/>
        <v>0</v>
      </c>
      <c r="AM9" s="283"/>
      <c r="AN9" s="286"/>
      <c r="AO9" s="132">
        <f>AO8/$AT$8</f>
        <v>2.247191011235955E-2</v>
      </c>
      <c r="AP9" s="86">
        <f t="shared" ref="AP9:AS9" si="13">AP8/$AT$8</f>
        <v>9.5505617977528087E-2</v>
      </c>
      <c r="AQ9" s="86">
        <f t="shared" si="13"/>
        <v>5.6179775280898875E-2</v>
      </c>
      <c r="AR9" s="86">
        <f t="shared" si="13"/>
        <v>1.6853932584269662E-2</v>
      </c>
      <c r="AS9" s="86">
        <f t="shared" si="13"/>
        <v>0.8089887640449438</v>
      </c>
      <c r="AT9" s="141">
        <v>1</v>
      </c>
      <c r="AU9" s="176"/>
      <c r="AV9" s="88">
        <f t="shared" si="6"/>
        <v>0</v>
      </c>
      <c r="BD9" s="283"/>
      <c r="BE9" s="286"/>
      <c r="BF9" s="132">
        <f>BF8/$BK$8</f>
        <v>0.15730337078651685</v>
      </c>
      <c r="BG9" s="86">
        <f t="shared" ref="BG9:BI9" si="14">BG8/$BK$8</f>
        <v>6.741573033707865E-2</v>
      </c>
      <c r="BH9" s="86">
        <f t="shared" si="14"/>
        <v>4.49438202247191E-2</v>
      </c>
      <c r="BI9" s="86">
        <f t="shared" si="14"/>
        <v>0.11235955056179775</v>
      </c>
      <c r="BJ9" s="85">
        <f>BJ8/$BK$8+0.001</f>
        <v>0.6189775280898876</v>
      </c>
      <c r="BK9" s="141">
        <v>1</v>
      </c>
      <c r="BL9" s="176"/>
      <c r="BM9" s="88">
        <f t="shared" si="8"/>
        <v>9.9999999999988987E-4</v>
      </c>
      <c r="BW9" s="88">
        <f t="shared" si="0"/>
        <v>-1.0000000000000009E-3</v>
      </c>
      <c r="CG9" s="283"/>
      <c r="CH9" s="286"/>
      <c r="CI9" s="132">
        <f>CI8/$CN$8</f>
        <v>0</v>
      </c>
      <c r="CJ9" s="86">
        <f t="shared" ref="CJ9:CM9" si="15">CJ8/$CN$8</f>
        <v>1.1428571428571429E-2</v>
      </c>
      <c r="CK9" s="86">
        <f t="shared" si="15"/>
        <v>2.8571428571428571E-2</v>
      </c>
      <c r="CL9" s="86">
        <f t="shared" si="15"/>
        <v>1.1428571428571429E-2</v>
      </c>
      <c r="CM9" s="86">
        <f t="shared" si="15"/>
        <v>0.94857142857142862</v>
      </c>
      <c r="CN9" s="141">
        <v>1</v>
      </c>
      <c r="CP9" s="88">
        <f t="shared" si="10"/>
        <v>0</v>
      </c>
    </row>
    <row r="10" spans="1:94" s="8" customFormat="1" ht="20.25" customHeight="1">
      <c r="A10" s="283"/>
      <c r="B10" s="286" t="s">
        <v>4</v>
      </c>
      <c r="C10" s="133">
        <v>17</v>
      </c>
      <c r="D10" s="45">
        <v>37</v>
      </c>
      <c r="E10" s="45">
        <v>27</v>
      </c>
      <c r="F10" s="45">
        <v>9</v>
      </c>
      <c r="G10" s="45">
        <v>117</v>
      </c>
      <c r="H10" s="110">
        <v>207</v>
      </c>
      <c r="I10" s="176"/>
      <c r="J10" s="28">
        <f t="shared" si="2"/>
        <v>0</v>
      </c>
      <c r="K10" s="28"/>
      <c r="L10" s="28"/>
      <c r="U10" s="283"/>
      <c r="V10" s="286" t="s">
        <v>4</v>
      </c>
      <c r="W10" s="133">
        <v>22</v>
      </c>
      <c r="X10" s="45">
        <v>46</v>
      </c>
      <c r="Y10" s="45">
        <v>24</v>
      </c>
      <c r="Z10" s="45">
        <v>6</v>
      </c>
      <c r="AA10" s="45">
        <v>109</v>
      </c>
      <c r="AB10" s="110">
        <v>207</v>
      </c>
      <c r="AC10" s="176"/>
      <c r="AD10" s="28">
        <f t="shared" si="4"/>
        <v>0</v>
      </c>
      <c r="AM10" s="283"/>
      <c r="AN10" s="286" t="s">
        <v>4</v>
      </c>
      <c r="AO10" s="133">
        <v>20</v>
      </c>
      <c r="AP10" s="45">
        <v>32</v>
      </c>
      <c r="AQ10" s="45">
        <v>24</v>
      </c>
      <c r="AR10" s="45">
        <v>4</v>
      </c>
      <c r="AS10" s="45">
        <v>128</v>
      </c>
      <c r="AT10" s="110">
        <v>208</v>
      </c>
      <c r="AU10" s="176"/>
      <c r="AV10" s="28">
        <f t="shared" si="6"/>
        <v>0</v>
      </c>
      <c r="BD10" s="283"/>
      <c r="BE10" s="286" t="s">
        <v>4</v>
      </c>
      <c r="BF10" s="133">
        <v>14</v>
      </c>
      <c r="BG10" s="45">
        <v>9</v>
      </c>
      <c r="BH10" s="45">
        <v>15</v>
      </c>
      <c r="BI10" s="45">
        <v>14</v>
      </c>
      <c r="BJ10" s="45">
        <v>54</v>
      </c>
      <c r="BK10" s="110">
        <v>106</v>
      </c>
      <c r="BL10" s="176"/>
      <c r="BM10" s="28">
        <f t="shared" si="8"/>
        <v>0</v>
      </c>
      <c r="BW10" s="28">
        <f t="shared" si="0"/>
        <v>0</v>
      </c>
      <c r="CG10" s="283"/>
      <c r="CH10" s="286" t="s">
        <v>4</v>
      </c>
      <c r="CI10" s="133">
        <v>0</v>
      </c>
      <c r="CJ10" s="45">
        <v>8</v>
      </c>
      <c r="CK10" s="45">
        <v>11</v>
      </c>
      <c r="CL10" s="45">
        <v>6</v>
      </c>
      <c r="CM10" s="45">
        <v>174</v>
      </c>
      <c r="CN10" s="110">
        <v>199</v>
      </c>
      <c r="CP10" s="28">
        <f t="shared" si="10"/>
        <v>0</v>
      </c>
    </row>
    <row r="11" spans="1:94" s="89" customFormat="1" ht="20.25" customHeight="1">
      <c r="A11" s="283"/>
      <c r="B11" s="286"/>
      <c r="C11" s="132">
        <f>C10/$H$10</f>
        <v>8.2125603864734303E-2</v>
      </c>
      <c r="D11" s="86">
        <f t="shared" ref="D11:F11" si="16">D10/$H$10</f>
        <v>0.17874396135265699</v>
      </c>
      <c r="E11" s="86">
        <f t="shared" si="16"/>
        <v>0.13043478260869565</v>
      </c>
      <c r="F11" s="86">
        <f t="shared" si="16"/>
        <v>4.3478260869565216E-2</v>
      </c>
      <c r="G11" s="85">
        <f>G10/$H$10+0.001</f>
        <v>0.56621739130434778</v>
      </c>
      <c r="H11" s="141">
        <v>1</v>
      </c>
      <c r="I11" s="176"/>
      <c r="J11" s="88">
        <f t="shared" si="2"/>
        <v>9.9999999999988987E-4</v>
      </c>
      <c r="K11" s="88"/>
      <c r="L11" s="88"/>
      <c r="U11" s="283"/>
      <c r="V11" s="286"/>
      <c r="W11" s="132">
        <f>W10/$AB$10</f>
        <v>0.10628019323671498</v>
      </c>
      <c r="X11" s="86">
        <f t="shared" ref="X11:AA11" si="17">X10/$AB$10</f>
        <v>0.22222222222222221</v>
      </c>
      <c r="Y11" s="86">
        <f t="shared" si="17"/>
        <v>0.11594202898550725</v>
      </c>
      <c r="Z11" s="86">
        <f t="shared" si="17"/>
        <v>2.8985507246376812E-2</v>
      </c>
      <c r="AA11" s="86">
        <f t="shared" si="17"/>
        <v>0.52657004830917875</v>
      </c>
      <c r="AB11" s="141">
        <v>1</v>
      </c>
      <c r="AC11" s="176"/>
      <c r="AD11" s="88">
        <f t="shared" si="4"/>
        <v>0</v>
      </c>
      <c r="AM11" s="283"/>
      <c r="AN11" s="286"/>
      <c r="AO11" s="132">
        <f>AO10/$AT$10</f>
        <v>9.6153846153846159E-2</v>
      </c>
      <c r="AP11" s="86">
        <f t="shared" ref="AP11:AR11" si="18">AP10/$AT$10</f>
        <v>0.15384615384615385</v>
      </c>
      <c r="AQ11" s="86">
        <f t="shared" si="18"/>
        <v>0.11538461538461539</v>
      </c>
      <c r="AR11" s="86">
        <f t="shared" si="18"/>
        <v>1.9230769230769232E-2</v>
      </c>
      <c r="AS11" s="85">
        <f>AS10/$AT$10+0.001</f>
        <v>0.61638461538461542</v>
      </c>
      <c r="AT11" s="141">
        <v>1</v>
      </c>
      <c r="AU11" s="176"/>
      <c r="AV11" s="88">
        <f t="shared" si="6"/>
        <v>1.0000000000001119E-3</v>
      </c>
      <c r="BD11" s="283"/>
      <c r="BE11" s="286"/>
      <c r="BF11" s="132">
        <f>BF10/$BK$10</f>
        <v>0.13207547169811321</v>
      </c>
      <c r="BG11" s="86">
        <f t="shared" ref="BG11:BJ11" si="19">BG10/$BK$10</f>
        <v>8.4905660377358486E-2</v>
      </c>
      <c r="BH11" s="86">
        <f t="shared" si="19"/>
        <v>0.14150943396226415</v>
      </c>
      <c r="BI11" s="86">
        <f t="shared" si="19"/>
        <v>0.13207547169811321</v>
      </c>
      <c r="BJ11" s="86">
        <f t="shared" si="19"/>
        <v>0.50943396226415094</v>
      </c>
      <c r="BK11" s="141">
        <v>1</v>
      </c>
      <c r="BL11" s="176"/>
      <c r="BM11" s="88">
        <f t="shared" si="8"/>
        <v>0</v>
      </c>
      <c r="BW11" s="88">
        <f t="shared" si="0"/>
        <v>0</v>
      </c>
      <c r="CG11" s="283"/>
      <c r="CH11" s="286"/>
      <c r="CI11" s="132">
        <f>CI10/$CN$10</f>
        <v>0</v>
      </c>
      <c r="CJ11" s="86">
        <f t="shared" ref="CJ11:CL11" si="20">CJ10/$CN$10</f>
        <v>4.0201005025125629E-2</v>
      </c>
      <c r="CK11" s="86">
        <f t="shared" si="20"/>
        <v>5.5276381909547742E-2</v>
      </c>
      <c r="CL11" s="86">
        <f t="shared" si="20"/>
        <v>3.015075376884422E-2</v>
      </c>
      <c r="CM11" s="85">
        <f>CM10/$CN$10+0.001</f>
        <v>0.87537185929648242</v>
      </c>
      <c r="CN11" s="141">
        <v>1</v>
      </c>
      <c r="CP11" s="88">
        <f t="shared" si="10"/>
        <v>9.9999999999988987E-4</v>
      </c>
    </row>
    <row r="12" spans="1:94" s="8" customFormat="1" ht="20.25" customHeight="1">
      <c r="A12" s="283"/>
      <c r="B12" s="286" t="s">
        <v>5</v>
      </c>
      <c r="C12" s="133">
        <v>18</v>
      </c>
      <c r="D12" s="45">
        <v>46</v>
      </c>
      <c r="E12" s="45">
        <v>36</v>
      </c>
      <c r="F12" s="45">
        <v>6</v>
      </c>
      <c r="G12" s="45">
        <v>133</v>
      </c>
      <c r="H12" s="110">
        <v>239</v>
      </c>
      <c r="I12" s="176"/>
      <c r="J12" s="28">
        <f t="shared" si="2"/>
        <v>0</v>
      </c>
      <c r="K12" s="28"/>
      <c r="L12" s="28"/>
      <c r="U12" s="283"/>
      <c r="V12" s="286" t="s">
        <v>5</v>
      </c>
      <c r="W12" s="133">
        <v>26</v>
      </c>
      <c r="X12" s="45">
        <v>61</v>
      </c>
      <c r="Y12" s="45">
        <v>34</v>
      </c>
      <c r="Z12" s="45">
        <v>4</v>
      </c>
      <c r="AA12" s="45">
        <v>114</v>
      </c>
      <c r="AB12" s="110">
        <v>239</v>
      </c>
      <c r="AC12" s="176"/>
      <c r="AD12" s="28">
        <f t="shared" si="4"/>
        <v>0</v>
      </c>
      <c r="AM12" s="283"/>
      <c r="AN12" s="286" t="s">
        <v>5</v>
      </c>
      <c r="AO12" s="133">
        <v>20</v>
      </c>
      <c r="AP12" s="45">
        <v>51</v>
      </c>
      <c r="AQ12" s="45">
        <v>33</v>
      </c>
      <c r="AR12" s="45">
        <v>6</v>
      </c>
      <c r="AS12" s="45">
        <v>128</v>
      </c>
      <c r="AT12" s="110">
        <v>238</v>
      </c>
      <c r="AU12" s="176"/>
      <c r="AV12" s="28">
        <f t="shared" si="6"/>
        <v>0</v>
      </c>
      <c r="BD12" s="283"/>
      <c r="BE12" s="286" t="s">
        <v>5</v>
      </c>
      <c r="BF12" s="133">
        <v>16</v>
      </c>
      <c r="BG12" s="45">
        <v>8</v>
      </c>
      <c r="BH12" s="45">
        <v>10</v>
      </c>
      <c r="BI12" s="45">
        <v>14</v>
      </c>
      <c r="BJ12" s="45">
        <v>78</v>
      </c>
      <c r="BK12" s="110">
        <v>126</v>
      </c>
      <c r="BL12" s="176"/>
      <c r="BM12" s="28">
        <f t="shared" si="8"/>
        <v>0</v>
      </c>
      <c r="BW12" s="28">
        <f t="shared" si="0"/>
        <v>0</v>
      </c>
      <c r="CG12" s="283"/>
      <c r="CH12" s="286" t="s">
        <v>5</v>
      </c>
      <c r="CI12" s="133">
        <v>3</v>
      </c>
      <c r="CJ12" s="45">
        <v>12</v>
      </c>
      <c r="CK12" s="45">
        <v>12</v>
      </c>
      <c r="CL12" s="45">
        <v>2</v>
      </c>
      <c r="CM12" s="45">
        <v>196</v>
      </c>
      <c r="CN12" s="110">
        <v>225</v>
      </c>
      <c r="CP12" s="28">
        <f t="shared" si="10"/>
        <v>0</v>
      </c>
    </row>
    <row r="13" spans="1:94" s="89" customFormat="1" ht="20.25" customHeight="1">
      <c r="A13" s="283"/>
      <c r="B13" s="286"/>
      <c r="C13" s="132">
        <f>C12/$H$12</f>
        <v>7.5313807531380755E-2</v>
      </c>
      <c r="D13" s="86">
        <f t="shared" ref="D13:F13" si="21">D12/$H$12</f>
        <v>0.19246861924686193</v>
      </c>
      <c r="E13" s="86">
        <f t="shared" si="21"/>
        <v>0.15062761506276151</v>
      </c>
      <c r="F13" s="86">
        <f t="shared" si="21"/>
        <v>2.5104602510460251E-2</v>
      </c>
      <c r="G13" s="85">
        <f>G12/$H$12+0.001</f>
        <v>0.55748535564853552</v>
      </c>
      <c r="H13" s="141">
        <v>1</v>
      </c>
      <c r="I13" s="176"/>
      <c r="J13" s="88">
        <f t="shared" si="2"/>
        <v>9.9999999999988987E-4</v>
      </c>
      <c r="K13" s="88"/>
      <c r="L13" s="88"/>
      <c r="U13" s="283"/>
      <c r="V13" s="286"/>
      <c r="W13" s="132">
        <f>W12/$AB$12</f>
        <v>0.10878661087866109</v>
      </c>
      <c r="X13" s="86">
        <f t="shared" ref="X13:AA13" si="22">X12/$AB$12</f>
        <v>0.25523012552301255</v>
      </c>
      <c r="Y13" s="86">
        <f t="shared" si="22"/>
        <v>0.14225941422594143</v>
      </c>
      <c r="Z13" s="86">
        <f t="shared" si="22"/>
        <v>1.6736401673640166E-2</v>
      </c>
      <c r="AA13" s="86">
        <f t="shared" si="22"/>
        <v>0.47698744769874479</v>
      </c>
      <c r="AB13" s="141">
        <v>1</v>
      </c>
      <c r="AC13" s="176"/>
      <c r="AD13" s="88">
        <f t="shared" si="4"/>
        <v>0</v>
      </c>
      <c r="AM13" s="283"/>
      <c r="AN13" s="286"/>
      <c r="AO13" s="132">
        <f>AO12/$AT$12</f>
        <v>8.4033613445378158E-2</v>
      </c>
      <c r="AP13" s="86">
        <f t="shared" ref="AP13:AS13" si="23">AP12/$AT$12</f>
        <v>0.21428571428571427</v>
      </c>
      <c r="AQ13" s="86">
        <f t="shared" si="23"/>
        <v>0.13865546218487396</v>
      </c>
      <c r="AR13" s="86">
        <f t="shared" si="23"/>
        <v>2.5210084033613446E-2</v>
      </c>
      <c r="AS13" s="86">
        <f t="shared" si="23"/>
        <v>0.53781512605042014</v>
      </c>
      <c r="AT13" s="141">
        <v>1</v>
      </c>
      <c r="AU13" s="176"/>
      <c r="AV13" s="88">
        <f t="shared" si="6"/>
        <v>0</v>
      </c>
      <c r="BD13" s="283"/>
      <c r="BE13" s="286"/>
      <c r="BF13" s="132">
        <f>BF12/$BK$12</f>
        <v>0.12698412698412698</v>
      </c>
      <c r="BG13" s="86">
        <f t="shared" ref="BG13:BI13" si="24">BG12/$BK$12</f>
        <v>6.3492063492063489E-2</v>
      </c>
      <c r="BH13" s="86">
        <f t="shared" si="24"/>
        <v>7.9365079365079361E-2</v>
      </c>
      <c r="BI13" s="86">
        <f t="shared" si="24"/>
        <v>0.1111111111111111</v>
      </c>
      <c r="BJ13" s="85">
        <f>BJ12/$BK$12+0.001</f>
        <v>0.62004761904761907</v>
      </c>
      <c r="BK13" s="141">
        <v>1</v>
      </c>
      <c r="BL13" s="176"/>
      <c r="BM13" s="88">
        <f t="shared" si="8"/>
        <v>9.9999999999988987E-4</v>
      </c>
      <c r="BW13" s="88">
        <f t="shared" si="0"/>
        <v>9.9999999999988987E-4</v>
      </c>
      <c r="CG13" s="283"/>
      <c r="CH13" s="286"/>
      <c r="CI13" s="132">
        <f>CI12/$CN$12</f>
        <v>1.3333333333333334E-2</v>
      </c>
      <c r="CJ13" s="86">
        <f t="shared" ref="CJ13:CL13" si="25">CJ12/$CN$12</f>
        <v>5.3333333333333337E-2</v>
      </c>
      <c r="CK13" s="86">
        <f t="shared" si="25"/>
        <v>5.3333333333333337E-2</v>
      </c>
      <c r="CL13" s="86">
        <f t="shared" si="25"/>
        <v>8.8888888888888889E-3</v>
      </c>
      <c r="CM13" s="85">
        <f>CM12/$CN$12+0.001</f>
        <v>0.87211111111111106</v>
      </c>
      <c r="CN13" s="141">
        <v>1</v>
      </c>
      <c r="CP13" s="88">
        <f t="shared" si="10"/>
        <v>9.9999999999988987E-4</v>
      </c>
    </row>
    <row r="14" spans="1:94" s="8" customFormat="1" ht="20.25" customHeight="1">
      <c r="A14" s="283"/>
      <c r="B14" s="286" t="s">
        <v>6</v>
      </c>
      <c r="C14" s="133">
        <v>36</v>
      </c>
      <c r="D14" s="45">
        <v>16</v>
      </c>
      <c r="E14" s="45">
        <v>44</v>
      </c>
      <c r="F14" s="45">
        <v>25</v>
      </c>
      <c r="G14" s="45">
        <v>148</v>
      </c>
      <c r="H14" s="110">
        <v>269</v>
      </c>
      <c r="I14" s="176"/>
      <c r="J14" s="28">
        <f t="shared" si="2"/>
        <v>0</v>
      </c>
      <c r="K14" s="28"/>
      <c r="L14" s="28"/>
      <c r="U14" s="283"/>
      <c r="V14" s="286" t="s">
        <v>6</v>
      </c>
      <c r="W14" s="133">
        <v>51</v>
      </c>
      <c r="X14" s="45">
        <v>23</v>
      </c>
      <c r="Y14" s="45">
        <v>35</v>
      </c>
      <c r="Z14" s="45">
        <v>23</v>
      </c>
      <c r="AA14" s="45">
        <v>134</v>
      </c>
      <c r="AB14" s="110">
        <v>266</v>
      </c>
      <c r="AC14" s="176"/>
      <c r="AD14" s="28">
        <f t="shared" si="4"/>
        <v>0</v>
      </c>
      <c r="AM14" s="283"/>
      <c r="AN14" s="286" t="s">
        <v>6</v>
      </c>
      <c r="AO14" s="133">
        <v>50</v>
      </c>
      <c r="AP14" s="45">
        <v>15</v>
      </c>
      <c r="AQ14" s="45">
        <v>34</v>
      </c>
      <c r="AR14" s="45">
        <v>20</v>
      </c>
      <c r="AS14" s="45">
        <v>148</v>
      </c>
      <c r="AT14" s="110">
        <v>267</v>
      </c>
      <c r="AU14" s="176"/>
      <c r="AV14" s="28">
        <f t="shared" si="6"/>
        <v>0</v>
      </c>
      <c r="BD14" s="283"/>
      <c r="BE14" s="286" t="s">
        <v>6</v>
      </c>
      <c r="BF14" s="133">
        <v>24</v>
      </c>
      <c r="BG14" s="45">
        <v>3</v>
      </c>
      <c r="BH14" s="45">
        <v>5</v>
      </c>
      <c r="BI14" s="45">
        <v>12</v>
      </c>
      <c r="BJ14" s="45">
        <v>94</v>
      </c>
      <c r="BK14" s="110">
        <v>138</v>
      </c>
      <c r="BL14" s="176"/>
      <c r="BM14" s="28">
        <f t="shared" si="8"/>
        <v>0</v>
      </c>
      <c r="BW14" s="28">
        <f t="shared" si="0"/>
        <v>0</v>
      </c>
      <c r="CG14" s="283"/>
      <c r="CH14" s="286" t="s">
        <v>6</v>
      </c>
      <c r="CI14" s="133">
        <v>8</v>
      </c>
      <c r="CJ14" s="45">
        <v>6</v>
      </c>
      <c r="CK14" s="45">
        <v>16</v>
      </c>
      <c r="CL14" s="45">
        <v>14</v>
      </c>
      <c r="CM14" s="45">
        <v>211</v>
      </c>
      <c r="CN14" s="110">
        <v>255</v>
      </c>
      <c r="CP14" s="28">
        <f t="shared" si="10"/>
        <v>0</v>
      </c>
    </row>
    <row r="15" spans="1:94" s="89" customFormat="1" ht="20.25" customHeight="1">
      <c r="A15" s="283"/>
      <c r="B15" s="286"/>
      <c r="C15" s="132">
        <f>C14/$H$14</f>
        <v>0.13382899628252787</v>
      </c>
      <c r="D15" s="86">
        <f t="shared" ref="D15:G15" si="26">D14/$H$14</f>
        <v>5.9479553903345722E-2</v>
      </c>
      <c r="E15" s="86">
        <f t="shared" si="26"/>
        <v>0.16356877323420074</v>
      </c>
      <c r="F15" s="86">
        <f t="shared" si="26"/>
        <v>9.2936802973977689E-2</v>
      </c>
      <c r="G15" s="86">
        <f t="shared" si="26"/>
        <v>0.55018587360594795</v>
      </c>
      <c r="H15" s="141">
        <v>1</v>
      </c>
      <c r="I15" s="176"/>
      <c r="J15" s="88">
        <f t="shared" si="2"/>
        <v>0</v>
      </c>
      <c r="K15" s="88"/>
      <c r="L15" s="88"/>
      <c r="U15" s="283"/>
      <c r="V15" s="286"/>
      <c r="W15" s="132">
        <f>W14/$AB$14</f>
        <v>0.19172932330827067</v>
      </c>
      <c r="X15" s="86">
        <f t="shared" ref="X15:AA15" si="27">X14/$AB$14</f>
        <v>8.646616541353383E-2</v>
      </c>
      <c r="Y15" s="86">
        <f t="shared" si="27"/>
        <v>0.13157894736842105</v>
      </c>
      <c r="Z15" s="86">
        <f t="shared" si="27"/>
        <v>8.646616541353383E-2</v>
      </c>
      <c r="AA15" s="86">
        <f t="shared" si="27"/>
        <v>0.50375939849624063</v>
      </c>
      <c r="AB15" s="141">
        <v>1</v>
      </c>
      <c r="AC15" s="176"/>
      <c r="AD15" s="88">
        <f t="shared" si="4"/>
        <v>0</v>
      </c>
      <c r="AM15" s="283"/>
      <c r="AN15" s="286"/>
      <c r="AO15" s="132">
        <f>AO14/$AT$14</f>
        <v>0.18726591760299627</v>
      </c>
      <c r="AP15" s="86">
        <f t="shared" ref="AP15:AR15" si="28">AP14/$AT$14</f>
        <v>5.6179775280898875E-2</v>
      </c>
      <c r="AQ15" s="86">
        <f t="shared" si="28"/>
        <v>0.12734082397003746</v>
      </c>
      <c r="AR15" s="86">
        <f t="shared" si="28"/>
        <v>7.4906367041198504E-2</v>
      </c>
      <c r="AS15" s="85">
        <f>AS14/$AT$14+0.001</f>
        <v>0.55530711610486894</v>
      </c>
      <c r="AT15" s="141">
        <v>1</v>
      </c>
      <c r="AU15" s="176"/>
      <c r="AV15" s="88">
        <f t="shared" si="6"/>
        <v>1.0000000000001119E-3</v>
      </c>
      <c r="BD15" s="283"/>
      <c r="BE15" s="286"/>
      <c r="BF15" s="132">
        <f>BF14/$BK$14</f>
        <v>0.17391304347826086</v>
      </c>
      <c r="BG15" s="86">
        <f t="shared" ref="BG15:BJ15" si="29">BG14/$BK$14</f>
        <v>2.1739130434782608E-2</v>
      </c>
      <c r="BH15" s="86">
        <f t="shared" si="29"/>
        <v>3.6231884057971016E-2</v>
      </c>
      <c r="BI15" s="86">
        <f t="shared" si="29"/>
        <v>8.6956521739130432E-2</v>
      </c>
      <c r="BJ15" s="86">
        <f t="shared" si="29"/>
        <v>0.6811594202898551</v>
      </c>
      <c r="BK15" s="141">
        <v>1</v>
      </c>
      <c r="BL15" s="176"/>
      <c r="BM15" s="88">
        <f t="shared" si="8"/>
        <v>0</v>
      </c>
      <c r="BW15" s="88">
        <f t="shared" si="0"/>
        <v>-1.0000000000000009E-3</v>
      </c>
      <c r="CG15" s="283"/>
      <c r="CH15" s="286"/>
      <c r="CI15" s="132">
        <f>CI14/$CN$14</f>
        <v>3.1372549019607843E-2</v>
      </c>
      <c r="CJ15" s="86">
        <f t="shared" ref="CJ15:CM15" si="30">CJ14/$CN$14</f>
        <v>2.3529411764705882E-2</v>
      </c>
      <c r="CK15" s="86">
        <f t="shared" si="30"/>
        <v>6.2745098039215685E-2</v>
      </c>
      <c r="CL15" s="86">
        <f t="shared" si="30"/>
        <v>5.4901960784313725E-2</v>
      </c>
      <c r="CM15" s="86">
        <f t="shared" si="30"/>
        <v>0.82745098039215681</v>
      </c>
      <c r="CN15" s="141">
        <v>1</v>
      </c>
      <c r="CP15" s="88">
        <f t="shared" si="10"/>
        <v>0</v>
      </c>
    </row>
    <row r="16" spans="1:94" s="8" customFormat="1" ht="20.25" customHeight="1">
      <c r="A16" s="283"/>
      <c r="B16" s="286" t="s">
        <v>109</v>
      </c>
      <c r="C16" s="133">
        <v>41</v>
      </c>
      <c r="D16" s="45">
        <v>1</v>
      </c>
      <c r="E16" s="45">
        <v>15</v>
      </c>
      <c r="F16" s="45">
        <v>49</v>
      </c>
      <c r="G16" s="45">
        <v>177</v>
      </c>
      <c r="H16" s="110">
        <v>283</v>
      </c>
      <c r="I16" s="176"/>
      <c r="J16" s="28">
        <f t="shared" si="2"/>
        <v>0</v>
      </c>
      <c r="K16" s="28"/>
      <c r="L16" s="28"/>
      <c r="U16" s="283"/>
      <c r="V16" s="286" t="s">
        <v>109</v>
      </c>
      <c r="W16" s="133">
        <v>57</v>
      </c>
      <c r="X16" s="45">
        <v>0</v>
      </c>
      <c r="Y16" s="45">
        <v>13</v>
      </c>
      <c r="Z16" s="45">
        <v>38</v>
      </c>
      <c r="AA16" s="45">
        <v>175</v>
      </c>
      <c r="AB16" s="110">
        <v>283</v>
      </c>
      <c r="AC16" s="176"/>
      <c r="AD16" s="28">
        <f t="shared" si="4"/>
        <v>0</v>
      </c>
      <c r="AM16" s="283"/>
      <c r="AN16" s="286" t="s">
        <v>109</v>
      </c>
      <c r="AO16" s="133">
        <v>41</v>
      </c>
      <c r="AP16" s="45">
        <v>0</v>
      </c>
      <c r="AQ16" s="45">
        <v>11</v>
      </c>
      <c r="AR16" s="45">
        <v>33</v>
      </c>
      <c r="AS16" s="45">
        <v>197</v>
      </c>
      <c r="AT16" s="110">
        <v>282</v>
      </c>
      <c r="AU16" s="176"/>
      <c r="AV16" s="28">
        <f t="shared" si="6"/>
        <v>0</v>
      </c>
      <c r="BD16" s="283"/>
      <c r="BE16" s="286" t="s">
        <v>109</v>
      </c>
      <c r="BF16" s="133">
        <v>14</v>
      </c>
      <c r="BG16" s="45">
        <v>0</v>
      </c>
      <c r="BH16" s="45">
        <v>3</v>
      </c>
      <c r="BI16" s="45">
        <v>8</v>
      </c>
      <c r="BJ16" s="45">
        <v>132</v>
      </c>
      <c r="BK16" s="110">
        <v>157</v>
      </c>
      <c r="BL16" s="176"/>
      <c r="BM16" s="28">
        <f t="shared" si="8"/>
        <v>0</v>
      </c>
      <c r="BW16" s="28">
        <f t="shared" si="0"/>
        <v>0</v>
      </c>
      <c r="CG16" s="283"/>
      <c r="CH16" s="286" t="s">
        <v>109</v>
      </c>
      <c r="CI16" s="133">
        <v>5</v>
      </c>
      <c r="CJ16" s="45">
        <v>1</v>
      </c>
      <c r="CK16" s="45">
        <v>6</v>
      </c>
      <c r="CL16" s="45">
        <v>29</v>
      </c>
      <c r="CM16" s="45">
        <v>238</v>
      </c>
      <c r="CN16" s="110">
        <v>279</v>
      </c>
      <c r="CP16" s="28">
        <f t="shared" si="10"/>
        <v>0</v>
      </c>
    </row>
    <row r="17" spans="1:100" s="89" customFormat="1" ht="20.25" customHeight="1" thickBot="1">
      <c r="A17" s="283"/>
      <c r="B17" s="287"/>
      <c r="C17" s="139">
        <f>C16/$H$16</f>
        <v>0.14487632508833923</v>
      </c>
      <c r="D17" s="91">
        <f t="shared" ref="D17:G17" si="31">D16/$H$16</f>
        <v>3.5335689045936395E-3</v>
      </c>
      <c r="E17" s="91">
        <f t="shared" si="31"/>
        <v>5.3003533568904596E-2</v>
      </c>
      <c r="F17" s="91">
        <f t="shared" si="31"/>
        <v>0.17314487632508835</v>
      </c>
      <c r="G17" s="91">
        <f t="shared" si="31"/>
        <v>0.62544169611307421</v>
      </c>
      <c r="H17" s="143">
        <v>1</v>
      </c>
      <c r="I17" s="176"/>
      <c r="J17" s="88">
        <f t="shared" si="2"/>
        <v>0</v>
      </c>
      <c r="K17" s="88"/>
      <c r="L17" s="88"/>
      <c r="U17" s="283"/>
      <c r="V17" s="287"/>
      <c r="W17" s="139">
        <f>W16/$AB$16</f>
        <v>0.20141342756183744</v>
      </c>
      <c r="X17" s="91">
        <f t="shared" ref="X17:Z17" si="32">X16/$AB$16</f>
        <v>0</v>
      </c>
      <c r="Y17" s="91">
        <f t="shared" si="32"/>
        <v>4.5936395759717315E-2</v>
      </c>
      <c r="Z17" s="91">
        <f t="shared" si="32"/>
        <v>0.13427561837455831</v>
      </c>
      <c r="AA17" s="90">
        <f>AA16/$AB$16+0.001</f>
        <v>0.61937455830388688</v>
      </c>
      <c r="AB17" s="143">
        <v>1</v>
      </c>
      <c r="AC17" s="176"/>
      <c r="AD17" s="88">
        <f t="shared" si="4"/>
        <v>9.9999999999988987E-4</v>
      </c>
      <c r="AM17" s="283"/>
      <c r="AN17" s="287"/>
      <c r="AO17" s="139">
        <f>AO16/$AT$16</f>
        <v>0.1453900709219858</v>
      </c>
      <c r="AP17" s="91">
        <f t="shared" ref="AP17:AS17" si="33">AP16/$AT$16</f>
        <v>0</v>
      </c>
      <c r="AQ17" s="91">
        <f t="shared" si="33"/>
        <v>3.9007092198581561E-2</v>
      </c>
      <c r="AR17" s="91">
        <f t="shared" si="33"/>
        <v>0.11702127659574468</v>
      </c>
      <c r="AS17" s="91">
        <f t="shared" si="33"/>
        <v>0.6985815602836879</v>
      </c>
      <c r="AT17" s="143">
        <v>1</v>
      </c>
      <c r="AU17" s="176"/>
      <c r="AV17" s="88">
        <f t="shared" si="6"/>
        <v>0</v>
      </c>
      <c r="BD17" s="283"/>
      <c r="BE17" s="287"/>
      <c r="BF17" s="139">
        <f>BF16/$BK$16</f>
        <v>8.9171974522292988E-2</v>
      </c>
      <c r="BG17" s="91">
        <f t="shared" ref="BG17:BJ17" si="34">BG16/$BK$16</f>
        <v>0</v>
      </c>
      <c r="BH17" s="91">
        <f t="shared" si="34"/>
        <v>1.9108280254777069E-2</v>
      </c>
      <c r="BI17" s="91">
        <f t="shared" si="34"/>
        <v>5.0955414012738856E-2</v>
      </c>
      <c r="BJ17" s="91">
        <f t="shared" si="34"/>
        <v>0.84076433121019112</v>
      </c>
      <c r="BK17" s="143">
        <v>1</v>
      </c>
      <c r="BL17" s="176"/>
      <c r="BM17" s="88">
        <f t="shared" si="8"/>
        <v>0</v>
      </c>
      <c r="BW17" s="88">
        <f t="shared" si="0"/>
        <v>0</v>
      </c>
      <c r="CG17" s="283"/>
      <c r="CH17" s="287"/>
      <c r="CI17" s="139">
        <f>CI16/$CN$16</f>
        <v>1.7921146953405017E-2</v>
      </c>
      <c r="CJ17" s="91">
        <f t="shared" ref="CJ17:CL17" si="35">CJ16/$CN$16</f>
        <v>3.5842293906810036E-3</v>
      </c>
      <c r="CK17" s="91">
        <f t="shared" si="35"/>
        <v>2.1505376344086023E-2</v>
      </c>
      <c r="CL17" s="91">
        <f t="shared" si="35"/>
        <v>0.1039426523297491</v>
      </c>
      <c r="CM17" s="90">
        <f>CM16/$CN$16-0.001</f>
        <v>0.8520465949820788</v>
      </c>
      <c r="CN17" s="143">
        <v>1</v>
      </c>
      <c r="CP17" s="88">
        <f t="shared" si="10"/>
        <v>-1.0000000000001119E-3</v>
      </c>
    </row>
    <row r="18" spans="1:100" s="8" customFormat="1" ht="20.25" customHeight="1" thickTop="1">
      <c r="A18" s="283"/>
      <c r="B18" s="288" t="s">
        <v>1</v>
      </c>
      <c r="C18" s="48">
        <v>118</v>
      </c>
      <c r="D18" s="44">
        <v>124</v>
      </c>
      <c r="E18" s="44">
        <v>132</v>
      </c>
      <c r="F18" s="44">
        <v>94</v>
      </c>
      <c r="G18" s="44">
        <v>851</v>
      </c>
      <c r="H18" s="160">
        <v>1319</v>
      </c>
      <c r="I18" s="176"/>
      <c r="J18" s="28">
        <f t="shared" si="2"/>
        <v>0</v>
      </c>
      <c r="K18" s="28"/>
      <c r="L18" s="28"/>
      <c r="U18" s="283"/>
      <c r="V18" s="288" t="s">
        <v>1</v>
      </c>
      <c r="W18" s="48">
        <v>163</v>
      </c>
      <c r="X18" s="44">
        <v>178</v>
      </c>
      <c r="Y18" s="44">
        <v>117</v>
      </c>
      <c r="Z18" s="44">
        <v>72</v>
      </c>
      <c r="AA18" s="44">
        <v>786</v>
      </c>
      <c r="AB18" s="160">
        <v>1316</v>
      </c>
      <c r="AC18" s="176"/>
      <c r="AD18" s="28">
        <f t="shared" si="4"/>
        <v>0</v>
      </c>
      <c r="AM18" s="283"/>
      <c r="AN18" s="288" t="s">
        <v>1</v>
      </c>
      <c r="AO18" s="48">
        <v>135</v>
      </c>
      <c r="AP18" s="44">
        <v>119</v>
      </c>
      <c r="AQ18" s="44">
        <v>112</v>
      </c>
      <c r="AR18" s="44">
        <v>66</v>
      </c>
      <c r="AS18" s="44">
        <v>884</v>
      </c>
      <c r="AT18" s="160">
        <v>1316</v>
      </c>
      <c r="AU18" s="176"/>
      <c r="AV18" s="28">
        <f t="shared" si="6"/>
        <v>0</v>
      </c>
      <c r="BD18" s="283"/>
      <c r="BE18" s="288" t="s">
        <v>1</v>
      </c>
      <c r="BF18" s="48">
        <v>86</v>
      </c>
      <c r="BG18" s="44">
        <v>28</v>
      </c>
      <c r="BH18" s="44">
        <v>37</v>
      </c>
      <c r="BI18" s="44">
        <v>65</v>
      </c>
      <c r="BJ18" s="44">
        <v>485</v>
      </c>
      <c r="BK18" s="112">
        <v>701</v>
      </c>
      <c r="BL18" s="176"/>
      <c r="BM18" s="28">
        <f t="shared" si="8"/>
        <v>0</v>
      </c>
      <c r="BW18" s="28">
        <f t="shared" si="0"/>
        <v>0</v>
      </c>
      <c r="CG18" s="283"/>
      <c r="CH18" s="288" t="s">
        <v>1</v>
      </c>
      <c r="CI18" s="48">
        <v>16</v>
      </c>
      <c r="CJ18" s="44">
        <v>30</v>
      </c>
      <c r="CK18" s="44">
        <v>50</v>
      </c>
      <c r="CL18" s="44">
        <v>54</v>
      </c>
      <c r="CM18" s="9">
        <v>1126</v>
      </c>
      <c r="CN18" s="160">
        <v>1276</v>
      </c>
      <c r="CP18" s="28">
        <f t="shared" si="10"/>
        <v>0</v>
      </c>
    </row>
    <row r="19" spans="1:100" s="89" customFormat="1" ht="20.25" customHeight="1" thickBot="1">
      <c r="A19" s="284"/>
      <c r="B19" s="289"/>
      <c r="C19" s="135">
        <f>C18/$H$18</f>
        <v>8.9461713419257016E-2</v>
      </c>
      <c r="D19" s="130">
        <f t="shared" ref="D19:F19" si="36">D18/$H$18</f>
        <v>9.4010614101592116E-2</v>
      </c>
      <c r="E19" s="130">
        <f t="shared" si="36"/>
        <v>0.10007581501137225</v>
      </c>
      <c r="F19" s="130">
        <f t="shared" si="36"/>
        <v>7.1266110689916604E-2</v>
      </c>
      <c r="G19" s="147">
        <f>G18/$H$18+0.001</f>
        <v>0.646185746777862</v>
      </c>
      <c r="H19" s="148">
        <v>1</v>
      </c>
      <c r="I19" s="176"/>
      <c r="J19" s="88">
        <f t="shared" si="2"/>
        <v>9.9999999999988987E-4</v>
      </c>
      <c r="K19" s="92">
        <f>+C6+C8+C10+C12+C14+C16-C18</f>
        <v>0</v>
      </c>
      <c r="L19" s="92">
        <f t="shared" ref="L19" si="37">+D6+D8+D10+D12+D14+D16-D18</f>
        <v>0</v>
      </c>
      <c r="M19" s="92">
        <f>+E6+E8+E10+E12+E14+E16-E18</f>
        <v>0</v>
      </c>
      <c r="N19" s="92">
        <f>+F6+F8+F10+F12+F14+F16-F18</f>
        <v>0</v>
      </c>
      <c r="O19" s="92">
        <f>+G6+G8+G10+G12+G14+G16-G18</f>
        <v>0</v>
      </c>
      <c r="P19" s="92">
        <f>+H6+H8+H10+H12+H14+H16-H18</f>
        <v>0</v>
      </c>
      <c r="U19" s="284"/>
      <c r="V19" s="289"/>
      <c r="W19" s="135">
        <f>W18/$AB$18</f>
        <v>0.12386018237082067</v>
      </c>
      <c r="X19" s="130">
        <f t="shared" ref="X19:AA19" si="38">X18/$AB$18</f>
        <v>0.13525835866261399</v>
      </c>
      <c r="Y19" s="130">
        <f t="shared" si="38"/>
        <v>8.8905775075987847E-2</v>
      </c>
      <c r="Z19" s="130">
        <f t="shared" si="38"/>
        <v>5.4711246200607903E-2</v>
      </c>
      <c r="AA19" s="130">
        <f t="shared" si="38"/>
        <v>0.59726443768996962</v>
      </c>
      <c r="AB19" s="148">
        <v>1</v>
      </c>
      <c r="AC19" s="176"/>
      <c r="AD19" s="88">
        <f t="shared" si="4"/>
        <v>0</v>
      </c>
      <c r="AE19" s="92">
        <f>+W6+W8+W10+W12+W14+W16-W18</f>
        <v>0</v>
      </c>
      <c r="AF19" s="92">
        <f t="shared" ref="AF19" si="39">+X6+X8+X10+X12+X14+X16-X18</f>
        <v>0</v>
      </c>
      <c r="AG19" s="92">
        <f>+Y6+Y8+Y10+Y12+Y14+Y16-Y18</f>
        <v>0</v>
      </c>
      <c r="AH19" s="92">
        <f>+Z6+Z8+Z10+Z12+Z14+Z16-Z18</f>
        <v>0</v>
      </c>
      <c r="AI19" s="92">
        <f>+AA6+AA8+AA10+AA12+AA14+AA16-AA18</f>
        <v>0</v>
      </c>
      <c r="AJ19" s="92">
        <f>+AB6+AB8+AB10+AB12+AB14+AB16-AB18</f>
        <v>0</v>
      </c>
      <c r="AM19" s="284"/>
      <c r="AN19" s="289"/>
      <c r="AO19" s="135">
        <f>AO18/$AT$18</f>
        <v>0.10258358662613981</v>
      </c>
      <c r="AP19" s="130">
        <f t="shared" ref="AP19:AS19" si="40">AP18/$AT$18</f>
        <v>9.0425531914893623E-2</v>
      </c>
      <c r="AQ19" s="130">
        <f t="shared" si="40"/>
        <v>8.5106382978723402E-2</v>
      </c>
      <c r="AR19" s="130">
        <f t="shared" si="40"/>
        <v>5.0151975683890578E-2</v>
      </c>
      <c r="AS19" s="130">
        <f t="shared" si="40"/>
        <v>0.67173252279635254</v>
      </c>
      <c r="AT19" s="148">
        <v>1</v>
      </c>
      <c r="AU19" s="176"/>
      <c r="AV19" s="88">
        <f t="shared" si="6"/>
        <v>0</v>
      </c>
      <c r="AW19" s="92">
        <f>+AO6+AO8+AO10+AO12+AO14+AO16-AO18</f>
        <v>0</v>
      </c>
      <c r="AX19" s="92">
        <f t="shared" ref="AX19" si="41">+AP6+AP8+AP10+AP12+AP14+AP16-AP18</f>
        <v>0</v>
      </c>
      <c r="AY19" s="92">
        <f>+AQ6+AQ8+AQ10+AQ12+AQ14+AQ16-AQ18</f>
        <v>0</v>
      </c>
      <c r="AZ19" s="92">
        <f>+AR6+AR8+AR10+AR12+AR14+AR16-AR18</f>
        <v>0</v>
      </c>
      <c r="BA19" s="92">
        <f>+AS6+AS8+AS10+AS12+AS14+AS16-AS18</f>
        <v>0</v>
      </c>
      <c r="BB19" s="92">
        <f>+AT6+AT8+AT10+AT12+AT14+AT16-AT18</f>
        <v>0</v>
      </c>
      <c r="BD19" s="290"/>
      <c r="BE19" s="291"/>
      <c r="BF19" s="136">
        <f>BF18/$BK$18</f>
        <v>0.12268188302425106</v>
      </c>
      <c r="BG19" s="129">
        <f t="shared" ref="BG19:BI19" si="42">BG18/$BK$18</f>
        <v>3.9942938659058486E-2</v>
      </c>
      <c r="BH19" s="129">
        <f t="shared" si="42"/>
        <v>5.2781740370898715E-2</v>
      </c>
      <c r="BI19" s="129">
        <f t="shared" si="42"/>
        <v>9.2724679029957208E-2</v>
      </c>
      <c r="BJ19" s="145">
        <f>BJ18/$BK$18-0.001</f>
        <v>0.69086875891583455</v>
      </c>
      <c r="BK19" s="146">
        <v>1</v>
      </c>
      <c r="BL19" s="176"/>
      <c r="BM19" s="88">
        <f t="shared" si="8"/>
        <v>-1.0000000000000009E-3</v>
      </c>
      <c r="BN19" s="92">
        <f t="shared" ref="BN19:BS19" si="43">+BF6+BF8+BF10+BF12+BF14+BF16-BF18</f>
        <v>0</v>
      </c>
      <c r="BO19" s="92">
        <f t="shared" si="43"/>
        <v>0</v>
      </c>
      <c r="BP19" s="92">
        <f t="shared" si="43"/>
        <v>0</v>
      </c>
      <c r="BQ19" s="92">
        <f t="shared" si="43"/>
        <v>0</v>
      </c>
      <c r="BR19" s="92">
        <f t="shared" si="43"/>
        <v>0</v>
      </c>
      <c r="BS19" s="92">
        <f t="shared" si="43"/>
        <v>0</v>
      </c>
      <c r="BW19" s="88">
        <f t="shared" si="0"/>
        <v>-9.9999999999988987E-4</v>
      </c>
      <c r="BX19" s="92">
        <f t="shared" ref="BX19:CC19" si="44">+BF28+BF30+BF32+BF34+BF36+BF38-BF40</f>
        <v>0</v>
      </c>
      <c r="BY19" s="92">
        <f t="shared" si="44"/>
        <v>0</v>
      </c>
      <c r="BZ19" s="92">
        <f t="shared" si="44"/>
        <v>0</v>
      </c>
      <c r="CA19" s="92">
        <f t="shared" si="44"/>
        <v>0</v>
      </c>
      <c r="CB19" s="92">
        <f t="shared" si="44"/>
        <v>0</v>
      </c>
      <c r="CC19" s="92">
        <f t="shared" si="44"/>
        <v>0</v>
      </c>
      <c r="CG19" s="284"/>
      <c r="CH19" s="289"/>
      <c r="CI19" s="135">
        <f>CI18/$CN$18</f>
        <v>1.2539184952978056E-2</v>
      </c>
      <c r="CJ19" s="130">
        <f t="shared" ref="CJ19:CM19" si="45">CJ18/$CN$18</f>
        <v>2.3510971786833857E-2</v>
      </c>
      <c r="CK19" s="130">
        <f t="shared" si="45"/>
        <v>3.918495297805643E-2</v>
      </c>
      <c r="CL19" s="130">
        <f t="shared" si="45"/>
        <v>4.2319749216300939E-2</v>
      </c>
      <c r="CM19" s="130">
        <f t="shared" si="45"/>
        <v>0.88244514106583072</v>
      </c>
      <c r="CN19" s="148">
        <v>1</v>
      </c>
      <c r="CP19" s="88">
        <f t="shared" si="10"/>
        <v>0</v>
      </c>
      <c r="CQ19" s="92">
        <f t="shared" ref="CQ19:CV19" si="46">+CI6+CI8+CI10+CI12+CI14+CI16-CI18</f>
        <v>0</v>
      </c>
      <c r="CR19" s="92">
        <f t="shared" si="46"/>
        <v>0</v>
      </c>
      <c r="CS19" s="92">
        <f t="shared" si="46"/>
        <v>0</v>
      </c>
      <c r="CT19" s="92">
        <f t="shared" si="46"/>
        <v>0</v>
      </c>
      <c r="CU19" s="92">
        <f t="shared" si="46"/>
        <v>0</v>
      </c>
      <c r="CV19" s="92">
        <f t="shared" si="46"/>
        <v>0</v>
      </c>
    </row>
    <row r="20" spans="1:100" s="8" customFormat="1" ht="20.25" customHeight="1">
      <c r="A20" s="282" t="s">
        <v>7</v>
      </c>
      <c r="B20" s="285" t="s">
        <v>2</v>
      </c>
      <c r="C20" s="131">
        <v>1</v>
      </c>
      <c r="D20" s="128">
        <v>2</v>
      </c>
      <c r="E20" s="128">
        <v>0</v>
      </c>
      <c r="F20" s="128">
        <v>0</v>
      </c>
      <c r="G20" s="128">
        <v>55</v>
      </c>
      <c r="H20" s="108">
        <v>58</v>
      </c>
      <c r="I20" s="176"/>
      <c r="J20" s="28">
        <f t="shared" si="2"/>
        <v>0</v>
      </c>
      <c r="K20" s="28"/>
      <c r="L20" s="28"/>
      <c r="U20" s="282" t="s">
        <v>7</v>
      </c>
      <c r="V20" s="285" t="s">
        <v>2</v>
      </c>
      <c r="W20" s="131">
        <v>1</v>
      </c>
      <c r="X20" s="128">
        <v>6</v>
      </c>
      <c r="Y20" s="128">
        <v>1</v>
      </c>
      <c r="Z20" s="128">
        <v>0</v>
      </c>
      <c r="AA20" s="128">
        <v>50</v>
      </c>
      <c r="AB20" s="108">
        <v>58</v>
      </c>
      <c r="AC20" s="176"/>
      <c r="AD20" s="28">
        <f t="shared" si="4"/>
        <v>0</v>
      </c>
      <c r="AM20" s="282" t="s">
        <v>7</v>
      </c>
      <c r="AN20" s="285" t="s">
        <v>2</v>
      </c>
      <c r="AO20" s="131">
        <v>0</v>
      </c>
      <c r="AP20" s="128">
        <v>1</v>
      </c>
      <c r="AQ20" s="128">
        <v>0</v>
      </c>
      <c r="AR20" s="128">
        <v>0</v>
      </c>
      <c r="AS20" s="128">
        <v>57</v>
      </c>
      <c r="AT20" s="108">
        <v>58</v>
      </c>
      <c r="AU20" s="176"/>
      <c r="AV20" s="28">
        <f t="shared" si="6"/>
        <v>0</v>
      </c>
      <c r="BD20" s="43"/>
      <c r="BE20" s="43"/>
      <c r="BF20" s="20"/>
      <c r="BG20" s="20"/>
      <c r="BH20" s="20"/>
      <c r="BI20" s="20"/>
      <c r="BJ20" s="20"/>
      <c r="BK20" s="20"/>
      <c r="BL20" s="184"/>
      <c r="BM20" s="28">
        <f t="shared" si="8"/>
        <v>0</v>
      </c>
      <c r="BN20" s="12"/>
      <c r="BO20" s="12"/>
      <c r="BP20" s="12"/>
      <c r="BQ20" s="12"/>
      <c r="BR20" s="12"/>
      <c r="BS20" s="12"/>
      <c r="BT20" s="12"/>
      <c r="BU20" s="12"/>
      <c r="BW20" s="28" t="e">
        <f>+SUM(#REF!)-#REF!</f>
        <v>#REF!</v>
      </c>
      <c r="BX20" s="12"/>
      <c r="BY20" s="12"/>
      <c r="BZ20" s="12"/>
      <c r="CA20" s="12"/>
      <c r="CB20" s="12"/>
      <c r="CC20" s="12"/>
      <c r="CG20" s="282" t="s">
        <v>7</v>
      </c>
      <c r="CH20" s="285" t="s">
        <v>2</v>
      </c>
      <c r="CI20" s="131">
        <v>0</v>
      </c>
      <c r="CJ20" s="128">
        <v>0</v>
      </c>
      <c r="CK20" s="128">
        <v>0</v>
      </c>
      <c r="CL20" s="128">
        <v>0</v>
      </c>
      <c r="CM20" s="128">
        <v>58</v>
      </c>
      <c r="CN20" s="108">
        <v>58</v>
      </c>
      <c r="CP20" s="28">
        <f t="shared" si="10"/>
        <v>0</v>
      </c>
      <c r="CQ20" s="12"/>
      <c r="CR20" s="12"/>
      <c r="CS20" s="12"/>
      <c r="CT20" s="12"/>
      <c r="CU20" s="12"/>
      <c r="CV20" s="12"/>
    </row>
    <row r="21" spans="1:100" s="89" customFormat="1" ht="20.25" customHeight="1">
      <c r="A21" s="283"/>
      <c r="B21" s="286"/>
      <c r="C21" s="132">
        <f>C20/$H$20</f>
        <v>1.7241379310344827E-2</v>
      </c>
      <c r="D21" s="86">
        <f t="shared" ref="D21:F21" si="47">D20/$H$20</f>
        <v>3.4482758620689655E-2</v>
      </c>
      <c r="E21" s="86">
        <f t="shared" si="47"/>
        <v>0</v>
      </c>
      <c r="F21" s="86">
        <f t="shared" si="47"/>
        <v>0</v>
      </c>
      <c r="G21" s="85">
        <f>G20/$H$20+0.001</f>
        <v>0.94927586206896553</v>
      </c>
      <c r="H21" s="141">
        <v>1</v>
      </c>
      <c r="I21" s="176"/>
      <c r="J21" s="88">
        <f t="shared" si="2"/>
        <v>1.0000000000001119E-3</v>
      </c>
      <c r="K21" s="88"/>
      <c r="L21" s="88"/>
      <c r="U21" s="283"/>
      <c r="V21" s="286"/>
      <c r="W21" s="132">
        <f>W20/$AB$20</f>
        <v>1.7241379310344827E-2</v>
      </c>
      <c r="X21" s="86">
        <f t="shared" ref="X21:Z21" si="48">X20/$AB$20</f>
        <v>0.10344827586206896</v>
      </c>
      <c r="Y21" s="86">
        <f t="shared" si="48"/>
        <v>1.7241379310344827E-2</v>
      </c>
      <c r="Z21" s="86">
        <f t="shared" si="48"/>
        <v>0</v>
      </c>
      <c r="AA21" s="85">
        <f>AA20/$AB$20+0.001</f>
        <v>0.86306896551724133</v>
      </c>
      <c r="AB21" s="141">
        <v>1</v>
      </c>
      <c r="AC21" s="176"/>
      <c r="AD21" s="88">
        <f t="shared" si="4"/>
        <v>9.9999999999988987E-4</v>
      </c>
      <c r="AM21" s="283"/>
      <c r="AN21" s="286"/>
      <c r="AO21" s="132">
        <f>AO20/$AT$20</f>
        <v>0</v>
      </c>
      <c r="AP21" s="86">
        <f t="shared" ref="AP21:AS21" si="49">AP20/$AT$20</f>
        <v>1.7241379310344827E-2</v>
      </c>
      <c r="AQ21" s="86">
        <f t="shared" si="49"/>
        <v>0</v>
      </c>
      <c r="AR21" s="86">
        <f t="shared" si="49"/>
        <v>0</v>
      </c>
      <c r="AS21" s="86">
        <f t="shared" si="49"/>
        <v>0.98275862068965514</v>
      </c>
      <c r="AT21" s="141">
        <v>1</v>
      </c>
      <c r="AU21" s="176"/>
      <c r="AV21" s="88">
        <f t="shared" si="6"/>
        <v>0</v>
      </c>
      <c r="BD21" s="43"/>
      <c r="BE21" s="43"/>
      <c r="BF21" s="20"/>
      <c r="BG21" s="20"/>
      <c r="BH21" s="20"/>
      <c r="BI21" s="20"/>
      <c r="BJ21" s="20"/>
      <c r="BK21" s="20"/>
      <c r="BL21" s="184"/>
      <c r="BM21" s="88">
        <f t="shared" si="8"/>
        <v>0</v>
      </c>
      <c r="BN21" s="87"/>
      <c r="BO21" s="87"/>
      <c r="BP21" s="87"/>
      <c r="BQ21" s="87"/>
      <c r="BR21" s="87"/>
      <c r="BS21" s="87"/>
      <c r="BT21" s="87"/>
      <c r="BU21" s="87"/>
      <c r="BW21" s="88" t="e">
        <f>+SUM(#REF!)-#REF!</f>
        <v>#REF!</v>
      </c>
      <c r="BX21" s="87"/>
      <c r="BY21" s="87"/>
      <c r="BZ21" s="87"/>
      <c r="CA21" s="87"/>
      <c r="CB21" s="87"/>
      <c r="CC21" s="87"/>
      <c r="CG21" s="283"/>
      <c r="CH21" s="286"/>
      <c r="CI21" s="132">
        <f>CI20/$CN$20</f>
        <v>0</v>
      </c>
      <c r="CJ21" s="86">
        <f t="shared" ref="CJ21:CM21" si="50">CJ20/$CN$20</f>
        <v>0</v>
      </c>
      <c r="CK21" s="86">
        <f t="shared" si="50"/>
        <v>0</v>
      </c>
      <c r="CL21" s="86">
        <f t="shared" si="50"/>
        <v>0</v>
      </c>
      <c r="CM21" s="86">
        <f t="shared" si="50"/>
        <v>1</v>
      </c>
      <c r="CN21" s="141">
        <v>1</v>
      </c>
      <c r="CP21" s="88">
        <f t="shared" si="10"/>
        <v>0</v>
      </c>
      <c r="CQ21" s="87"/>
      <c r="CR21" s="87"/>
      <c r="CS21" s="87"/>
      <c r="CT21" s="87"/>
      <c r="CU21" s="87"/>
      <c r="CV21" s="87"/>
    </row>
    <row r="22" spans="1:100" s="8" customFormat="1" ht="20.25" customHeight="1">
      <c r="A22" s="283"/>
      <c r="B22" s="286" t="s">
        <v>3</v>
      </c>
      <c r="C22" s="133">
        <v>3</v>
      </c>
      <c r="D22" s="45">
        <v>14</v>
      </c>
      <c r="E22" s="45">
        <v>8</v>
      </c>
      <c r="F22" s="45">
        <v>2</v>
      </c>
      <c r="G22" s="45">
        <v>63</v>
      </c>
      <c r="H22" s="110">
        <v>90</v>
      </c>
      <c r="I22" s="176"/>
      <c r="J22" s="28">
        <f t="shared" si="2"/>
        <v>0</v>
      </c>
      <c r="K22" s="28"/>
      <c r="L22" s="28"/>
      <c r="U22" s="283"/>
      <c r="V22" s="286" t="s">
        <v>3</v>
      </c>
      <c r="W22" s="133">
        <v>3</v>
      </c>
      <c r="X22" s="45">
        <v>21</v>
      </c>
      <c r="Y22" s="45">
        <v>8</v>
      </c>
      <c r="Z22" s="45">
        <v>0</v>
      </c>
      <c r="AA22" s="45">
        <v>58</v>
      </c>
      <c r="AB22" s="110">
        <v>90</v>
      </c>
      <c r="AC22" s="176"/>
      <c r="AD22" s="28">
        <f t="shared" si="4"/>
        <v>0</v>
      </c>
      <c r="AM22" s="283"/>
      <c r="AN22" s="286" t="s">
        <v>3</v>
      </c>
      <c r="AO22" s="48">
        <v>2</v>
      </c>
      <c r="AP22" s="45">
        <v>11</v>
      </c>
      <c r="AQ22" s="45">
        <v>9</v>
      </c>
      <c r="AR22" s="45">
        <v>0</v>
      </c>
      <c r="AS22" s="45">
        <v>68</v>
      </c>
      <c r="AT22" s="110">
        <v>90</v>
      </c>
      <c r="AU22" s="176"/>
      <c r="AV22" s="28">
        <f t="shared" si="6"/>
        <v>0</v>
      </c>
      <c r="BD22" s="176"/>
      <c r="BE22" s="237"/>
      <c r="BF22" s="237"/>
      <c r="BG22" s="237"/>
      <c r="BH22" s="237"/>
      <c r="BI22" s="237"/>
      <c r="BJ22" s="237"/>
      <c r="BK22" s="20"/>
      <c r="BL22" s="184"/>
      <c r="BM22" s="28">
        <f t="shared" si="8"/>
        <v>0</v>
      </c>
      <c r="BN22" s="12"/>
      <c r="BO22" s="12"/>
      <c r="BP22" s="12"/>
      <c r="BQ22" s="12"/>
      <c r="BR22" s="12"/>
      <c r="BS22" s="12"/>
      <c r="BT22" s="12"/>
      <c r="BU22" s="12"/>
      <c r="BW22" s="28" t="e">
        <f>+SUM(#REF!)-#REF!</f>
        <v>#REF!</v>
      </c>
      <c r="BX22" s="12"/>
      <c r="BY22" s="12"/>
      <c r="BZ22" s="12"/>
      <c r="CA22" s="12"/>
      <c r="CB22" s="12"/>
      <c r="CC22" s="12"/>
      <c r="CG22" s="283"/>
      <c r="CH22" s="286" t="s">
        <v>3</v>
      </c>
      <c r="CI22" s="133">
        <v>0</v>
      </c>
      <c r="CJ22" s="45">
        <v>2</v>
      </c>
      <c r="CK22" s="45">
        <v>5</v>
      </c>
      <c r="CL22" s="45">
        <v>0</v>
      </c>
      <c r="CM22" s="45">
        <v>82</v>
      </c>
      <c r="CN22" s="110">
        <v>89</v>
      </c>
      <c r="CP22" s="28">
        <f t="shared" si="10"/>
        <v>0</v>
      </c>
      <c r="CQ22" s="12"/>
      <c r="CR22" s="12"/>
      <c r="CS22" s="12"/>
      <c r="CT22" s="12"/>
      <c r="CU22" s="12"/>
      <c r="CV22" s="12"/>
    </row>
    <row r="23" spans="1:100" s="89" customFormat="1" ht="20.25" customHeight="1">
      <c r="A23" s="283"/>
      <c r="B23" s="286"/>
      <c r="C23" s="132">
        <f>C22/$H$22</f>
        <v>3.3333333333333333E-2</v>
      </c>
      <c r="D23" s="86">
        <f t="shared" ref="D23:G23" si="51">D22/$H$22</f>
        <v>0.15555555555555556</v>
      </c>
      <c r="E23" s="86">
        <f t="shared" si="51"/>
        <v>8.8888888888888892E-2</v>
      </c>
      <c r="F23" s="86">
        <f t="shared" si="51"/>
        <v>2.2222222222222223E-2</v>
      </c>
      <c r="G23" s="86">
        <f t="shared" si="51"/>
        <v>0.7</v>
      </c>
      <c r="H23" s="141">
        <v>1</v>
      </c>
      <c r="I23" s="176"/>
      <c r="J23" s="88">
        <f t="shared" si="2"/>
        <v>0</v>
      </c>
      <c r="K23" s="88"/>
      <c r="L23" s="88"/>
      <c r="U23" s="283"/>
      <c r="V23" s="286"/>
      <c r="W23" s="132">
        <f>W22/$AB$22</f>
        <v>3.3333333333333333E-2</v>
      </c>
      <c r="X23" s="86">
        <f t="shared" ref="X23:Z23" si="52">X22/$AB$22</f>
        <v>0.23333333333333334</v>
      </c>
      <c r="Y23" s="86">
        <f t="shared" si="52"/>
        <v>8.8888888888888892E-2</v>
      </c>
      <c r="Z23" s="86">
        <f t="shared" si="52"/>
        <v>0</v>
      </c>
      <c r="AA23" s="85">
        <f>AA22/$AB$22+0.001</f>
        <v>0.64544444444444449</v>
      </c>
      <c r="AB23" s="141">
        <v>1</v>
      </c>
      <c r="AC23" s="176"/>
      <c r="AD23" s="88">
        <f t="shared" si="4"/>
        <v>1.0000000000001119E-3</v>
      </c>
      <c r="AM23" s="283"/>
      <c r="AN23" s="286"/>
      <c r="AO23" s="132">
        <f>AO22/$AT$22</f>
        <v>2.2222222222222223E-2</v>
      </c>
      <c r="AP23" s="86">
        <f t="shared" ref="AP23:AS23" si="53">AP22/$AT$22</f>
        <v>0.12222222222222222</v>
      </c>
      <c r="AQ23" s="86">
        <f t="shared" si="53"/>
        <v>0.1</v>
      </c>
      <c r="AR23" s="86">
        <f t="shared" si="53"/>
        <v>0</v>
      </c>
      <c r="AS23" s="86">
        <f t="shared" si="53"/>
        <v>0.75555555555555554</v>
      </c>
      <c r="AT23" s="141">
        <v>1</v>
      </c>
      <c r="AU23" s="176"/>
      <c r="AV23" s="88">
        <f t="shared" si="6"/>
        <v>0</v>
      </c>
      <c r="BD23" s="403" t="s">
        <v>299</v>
      </c>
      <c r="BE23" s="403"/>
      <c r="BF23" s="403"/>
      <c r="BG23" s="403"/>
      <c r="BH23" s="403"/>
      <c r="BI23" s="403"/>
      <c r="BJ23" s="240"/>
      <c r="BK23" s="173"/>
      <c r="BL23" s="184"/>
      <c r="BM23" s="88" t="e">
        <f>+SUM(#REF!)-#REF!</f>
        <v>#REF!</v>
      </c>
      <c r="BN23" s="87"/>
      <c r="BO23" s="87"/>
      <c r="BP23" s="87"/>
      <c r="BQ23" s="87"/>
      <c r="BR23" s="87"/>
      <c r="BS23" s="87"/>
      <c r="BT23" s="87"/>
      <c r="BU23" s="87"/>
      <c r="BW23" s="88" t="e">
        <f>+SUM(#REF!)-#REF!</f>
        <v>#REF!</v>
      </c>
      <c r="BX23" s="87"/>
      <c r="BY23" s="87"/>
      <c r="BZ23" s="87"/>
      <c r="CA23" s="87"/>
      <c r="CB23" s="87"/>
      <c r="CC23" s="87"/>
      <c r="CG23" s="283"/>
      <c r="CH23" s="286"/>
      <c r="CI23" s="132">
        <f>CI22/$CN$22</f>
        <v>0</v>
      </c>
      <c r="CJ23" s="86">
        <f t="shared" ref="CJ23:CL23" si="54">CJ22/$CN$22</f>
        <v>2.247191011235955E-2</v>
      </c>
      <c r="CK23" s="86">
        <f t="shared" si="54"/>
        <v>5.6179775280898875E-2</v>
      </c>
      <c r="CL23" s="86">
        <f t="shared" si="54"/>
        <v>0</v>
      </c>
      <c r="CM23" s="85">
        <f>CM22/$CN$22+0.001</f>
        <v>0.9223483146067416</v>
      </c>
      <c r="CN23" s="141">
        <v>1</v>
      </c>
      <c r="CP23" s="88">
        <f t="shared" si="10"/>
        <v>1.0000000000001119E-3</v>
      </c>
      <c r="CQ23" s="87"/>
      <c r="CR23" s="87"/>
      <c r="CS23" s="87"/>
      <c r="CT23" s="87"/>
      <c r="CU23" s="87"/>
      <c r="CV23" s="87"/>
    </row>
    <row r="24" spans="1:100" s="8" customFormat="1" ht="20.25" customHeight="1" thickBot="1">
      <c r="A24" s="283"/>
      <c r="B24" s="286" t="s">
        <v>4</v>
      </c>
      <c r="C24" s="133">
        <v>8</v>
      </c>
      <c r="D24" s="45">
        <v>20</v>
      </c>
      <c r="E24" s="45">
        <v>12</v>
      </c>
      <c r="F24" s="45">
        <v>4</v>
      </c>
      <c r="G24" s="45">
        <v>57</v>
      </c>
      <c r="H24" s="110">
        <v>101</v>
      </c>
      <c r="I24" s="176"/>
      <c r="J24" s="28">
        <f t="shared" si="2"/>
        <v>0</v>
      </c>
      <c r="K24" s="28"/>
      <c r="L24" s="28"/>
      <c r="U24" s="283"/>
      <c r="V24" s="286" t="s">
        <v>4</v>
      </c>
      <c r="W24" s="133">
        <v>11</v>
      </c>
      <c r="X24" s="45">
        <v>26</v>
      </c>
      <c r="Y24" s="45">
        <v>11</v>
      </c>
      <c r="Z24" s="45">
        <v>2</v>
      </c>
      <c r="AA24" s="45">
        <v>51</v>
      </c>
      <c r="AB24" s="110">
        <v>101</v>
      </c>
      <c r="AC24" s="176"/>
      <c r="AD24" s="28">
        <f t="shared" si="4"/>
        <v>0</v>
      </c>
      <c r="AM24" s="283"/>
      <c r="AN24" s="286" t="s">
        <v>4</v>
      </c>
      <c r="AO24" s="133">
        <v>11</v>
      </c>
      <c r="AP24" s="45">
        <v>18</v>
      </c>
      <c r="AQ24" s="45">
        <v>10</v>
      </c>
      <c r="AR24" s="45">
        <v>3</v>
      </c>
      <c r="AS24" s="45">
        <v>60</v>
      </c>
      <c r="AT24" s="110">
        <v>102</v>
      </c>
      <c r="AU24" s="176"/>
      <c r="AV24" s="28">
        <f t="shared" si="6"/>
        <v>0</v>
      </c>
      <c r="BD24" s="404"/>
      <c r="BE24" s="404"/>
      <c r="BF24" s="404"/>
      <c r="BG24" s="404"/>
      <c r="BH24" s="404"/>
      <c r="BI24" s="404"/>
      <c r="BJ24" s="176"/>
      <c r="BK24" s="176"/>
      <c r="BL24" s="184"/>
      <c r="BM24" s="28" t="e">
        <f>+SUM(#REF!)-#REF!</f>
        <v>#REF!</v>
      </c>
      <c r="BN24" s="12"/>
      <c r="BO24" s="12"/>
      <c r="BP24" s="12"/>
      <c r="BQ24" s="12"/>
      <c r="BR24" s="12"/>
      <c r="BS24" s="12"/>
      <c r="BT24" s="12"/>
      <c r="BU24" s="12"/>
      <c r="BW24" s="28" t="e">
        <f>+SUM(#REF!)-#REF!</f>
        <v>#REF!</v>
      </c>
      <c r="BX24" s="12"/>
      <c r="BY24" s="12"/>
      <c r="BZ24" s="12"/>
      <c r="CA24" s="12"/>
      <c r="CB24" s="12"/>
      <c r="CC24" s="12"/>
      <c r="CG24" s="283"/>
      <c r="CH24" s="286" t="s">
        <v>4</v>
      </c>
      <c r="CI24" s="133">
        <v>0</v>
      </c>
      <c r="CJ24" s="45">
        <v>5</v>
      </c>
      <c r="CK24" s="45">
        <v>5</v>
      </c>
      <c r="CL24" s="45">
        <v>4</v>
      </c>
      <c r="CM24" s="45">
        <v>85</v>
      </c>
      <c r="CN24" s="110">
        <v>99</v>
      </c>
      <c r="CP24" s="28">
        <f t="shared" si="10"/>
        <v>0</v>
      </c>
      <c r="CQ24" s="12"/>
      <c r="CR24" s="12"/>
      <c r="CS24" s="12"/>
      <c r="CT24" s="12"/>
      <c r="CU24" s="12"/>
      <c r="CV24" s="12"/>
    </row>
    <row r="25" spans="1:100" s="89" customFormat="1" ht="20.25" customHeight="1">
      <c r="A25" s="283"/>
      <c r="B25" s="286"/>
      <c r="C25" s="132">
        <f>C24/$H$24</f>
        <v>7.9207920792079209E-2</v>
      </c>
      <c r="D25" s="86">
        <f t="shared" ref="D25:G25" si="55">D24/$H$24</f>
        <v>0.19801980198019803</v>
      </c>
      <c r="E25" s="86">
        <f t="shared" si="55"/>
        <v>0.11881188118811881</v>
      </c>
      <c r="F25" s="86">
        <f t="shared" si="55"/>
        <v>3.9603960396039604E-2</v>
      </c>
      <c r="G25" s="86">
        <f t="shared" si="55"/>
        <v>0.5643564356435643</v>
      </c>
      <c r="H25" s="141">
        <v>1</v>
      </c>
      <c r="I25" s="176"/>
      <c r="J25" s="88">
        <f t="shared" si="2"/>
        <v>0</v>
      </c>
      <c r="K25" s="88"/>
      <c r="L25" s="88"/>
      <c r="U25" s="283"/>
      <c r="V25" s="286"/>
      <c r="W25" s="132">
        <f>W24/$AB$24</f>
        <v>0.10891089108910891</v>
      </c>
      <c r="X25" s="86">
        <f t="shared" ref="X25:AA25" si="56">X24/$AB$24</f>
        <v>0.25742574257425743</v>
      </c>
      <c r="Y25" s="86">
        <f t="shared" si="56"/>
        <v>0.10891089108910891</v>
      </c>
      <c r="Z25" s="86">
        <f t="shared" si="56"/>
        <v>1.9801980198019802E-2</v>
      </c>
      <c r="AA25" s="86">
        <f t="shared" si="56"/>
        <v>0.50495049504950495</v>
      </c>
      <c r="AB25" s="141">
        <v>1</v>
      </c>
      <c r="AC25" s="176"/>
      <c r="AD25" s="88">
        <f t="shared" si="4"/>
        <v>0</v>
      </c>
      <c r="AM25" s="283"/>
      <c r="AN25" s="286"/>
      <c r="AO25" s="132">
        <f>AO24/$AT$24</f>
        <v>0.10784313725490197</v>
      </c>
      <c r="AP25" s="86">
        <f t="shared" ref="AP25:AR25" si="57">AP24/$AT$24</f>
        <v>0.17647058823529413</v>
      </c>
      <c r="AQ25" s="86">
        <f t="shared" si="57"/>
        <v>9.8039215686274508E-2</v>
      </c>
      <c r="AR25" s="86">
        <f t="shared" si="57"/>
        <v>2.9411764705882353E-2</v>
      </c>
      <c r="AS25" s="85">
        <f>AS24/$AT$24+0.001</f>
        <v>0.58923529411764708</v>
      </c>
      <c r="AT25" s="141">
        <v>1</v>
      </c>
      <c r="AU25" s="176"/>
      <c r="AV25" s="88">
        <f t="shared" si="6"/>
        <v>9.9999999999988987E-4</v>
      </c>
      <c r="BD25" s="175"/>
      <c r="BE25" s="241" t="s">
        <v>280</v>
      </c>
      <c r="BF25" s="405" t="s">
        <v>83</v>
      </c>
      <c r="BG25" s="405"/>
      <c r="BH25" s="405"/>
      <c r="BI25" s="405"/>
      <c r="BJ25" s="406"/>
      <c r="BK25" s="394" t="s">
        <v>0</v>
      </c>
      <c r="BL25" s="184"/>
      <c r="BM25" s="88" t="e">
        <f>+SUM(#REF!)-#REF!</f>
        <v>#REF!</v>
      </c>
      <c r="BN25" s="87"/>
      <c r="BO25" s="87"/>
      <c r="BP25" s="87"/>
      <c r="BQ25" s="87"/>
      <c r="BR25" s="87"/>
      <c r="BS25" s="87"/>
      <c r="BT25" s="87"/>
      <c r="BU25" s="87"/>
      <c r="BW25" s="88" t="e">
        <f>+SUM(#REF!)-#REF!</f>
        <v>#REF!</v>
      </c>
      <c r="BX25" s="87"/>
      <c r="BY25" s="87"/>
      <c r="BZ25" s="87"/>
      <c r="CA25" s="87"/>
      <c r="CB25" s="87"/>
      <c r="CC25" s="87"/>
      <c r="CG25" s="283"/>
      <c r="CH25" s="286"/>
      <c r="CI25" s="132">
        <f>CI24/$CN$24</f>
        <v>0</v>
      </c>
      <c r="CJ25" s="86">
        <f t="shared" ref="CJ25:CL25" si="58">CJ24/$CN$24</f>
        <v>5.0505050505050504E-2</v>
      </c>
      <c r="CK25" s="86">
        <f t="shared" si="58"/>
        <v>5.0505050505050504E-2</v>
      </c>
      <c r="CL25" s="86">
        <f t="shared" si="58"/>
        <v>4.0404040404040407E-2</v>
      </c>
      <c r="CM25" s="85">
        <f>CM24/$CN$24-0.001</f>
        <v>0.85758585858585856</v>
      </c>
      <c r="CN25" s="141">
        <v>1</v>
      </c>
      <c r="CP25" s="88">
        <f t="shared" si="10"/>
        <v>-1.0000000000000009E-3</v>
      </c>
      <c r="CQ25" s="87"/>
      <c r="CR25" s="87"/>
      <c r="CS25" s="87"/>
      <c r="CT25" s="87"/>
      <c r="CU25" s="87"/>
      <c r="CV25" s="87"/>
    </row>
    <row r="26" spans="1:100" s="8" customFormat="1" ht="20.25" customHeight="1">
      <c r="A26" s="283"/>
      <c r="B26" s="286" t="s">
        <v>5</v>
      </c>
      <c r="C26" s="133">
        <v>9</v>
      </c>
      <c r="D26" s="45">
        <v>32</v>
      </c>
      <c r="E26" s="45">
        <v>21</v>
      </c>
      <c r="F26" s="45">
        <v>3</v>
      </c>
      <c r="G26" s="45">
        <v>47</v>
      </c>
      <c r="H26" s="110">
        <v>112</v>
      </c>
      <c r="I26" s="176"/>
      <c r="J26" s="28">
        <f t="shared" si="2"/>
        <v>0</v>
      </c>
      <c r="K26" s="28"/>
      <c r="L26" s="28"/>
      <c r="U26" s="283"/>
      <c r="V26" s="286" t="s">
        <v>5</v>
      </c>
      <c r="W26" s="133">
        <v>10</v>
      </c>
      <c r="X26" s="45">
        <v>39</v>
      </c>
      <c r="Y26" s="45">
        <v>20</v>
      </c>
      <c r="Z26" s="45">
        <v>2</v>
      </c>
      <c r="AA26" s="45">
        <v>41</v>
      </c>
      <c r="AB26" s="110">
        <v>112</v>
      </c>
      <c r="AC26" s="176"/>
      <c r="AD26" s="28">
        <f t="shared" si="4"/>
        <v>0</v>
      </c>
      <c r="AM26" s="283"/>
      <c r="AN26" s="286" t="s">
        <v>5</v>
      </c>
      <c r="AO26" s="133">
        <v>9</v>
      </c>
      <c r="AP26" s="45">
        <v>36</v>
      </c>
      <c r="AQ26" s="45">
        <v>20</v>
      </c>
      <c r="AR26" s="45">
        <v>2</v>
      </c>
      <c r="AS26" s="45">
        <v>46</v>
      </c>
      <c r="AT26" s="110">
        <v>113</v>
      </c>
      <c r="AU26" s="176"/>
      <c r="AV26" s="28">
        <f t="shared" si="6"/>
        <v>0</v>
      </c>
      <c r="BD26" s="177"/>
      <c r="BE26" s="242"/>
      <c r="BF26" s="407" t="s">
        <v>78</v>
      </c>
      <c r="BG26" s="409" t="s">
        <v>79</v>
      </c>
      <c r="BH26" s="409" t="s">
        <v>80</v>
      </c>
      <c r="BI26" s="409" t="s">
        <v>70</v>
      </c>
      <c r="BJ26" s="409" t="s">
        <v>160</v>
      </c>
      <c r="BK26" s="395"/>
      <c r="BL26" s="184"/>
      <c r="BM26" s="28" t="e">
        <f>+SUM(#REF!)-#REF!</f>
        <v>#REF!</v>
      </c>
      <c r="BN26" s="12"/>
      <c r="BO26" s="12"/>
      <c r="BP26" s="12"/>
      <c r="BQ26" s="12"/>
      <c r="BR26" s="12"/>
      <c r="BS26" s="12"/>
      <c r="BT26" s="12"/>
      <c r="BU26" s="12"/>
      <c r="BW26" s="28" t="e">
        <f>+SUM(#REF!)-#REF!</f>
        <v>#REF!</v>
      </c>
      <c r="BX26" s="12"/>
      <c r="BY26" s="12"/>
      <c r="BZ26" s="12"/>
      <c r="CA26" s="12"/>
      <c r="CB26" s="12"/>
      <c r="CC26" s="12"/>
      <c r="CG26" s="283"/>
      <c r="CH26" s="286" t="s">
        <v>5</v>
      </c>
      <c r="CI26" s="133">
        <v>2</v>
      </c>
      <c r="CJ26" s="45">
        <v>10</v>
      </c>
      <c r="CK26" s="45">
        <v>9</v>
      </c>
      <c r="CL26" s="45">
        <v>1</v>
      </c>
      <c r="CM26" s="45">
        <v>87</v>
      </c>
      <c r="CN26" s="110">
        <v>109</v>
      </c>
      <c r="CP26" s="28">
        <f t="shared" si="10"/>
        <v>0</v>
      </c>
      <c r="CQ26" s="12"/>
      <c r="CR26" s="12"/>
      <c r="CS26" s="12"/>
      <c r="CT26" s="12"/>
      <c r="CU26" s="12"/>
      <c r="CV26" s="12"/>
    </row>
    <row r="27" spans="1:100" s="89" customFormat="1" ht="20.25" customHeight="1" thickBot="1">
      <c r="A27" s="283"/>
      <c r="B27" s="286"/>
      <c r="C27" s="132">
        <f>C26/$H$26</f>
        <v>8.0357142857142863E-2</v>
      </c>
      <c r="D27" s="86">
        <f t="shared" ref="D27:F27" si="59">D26/$H$26</f>
        <v>0.2857142857142857</v>
      </c>
      <c r="E27" s="86">
        <f t="shared" si="59"/>
        <v>0.1875</v>
      </c>
      <c r="F27" s="86">
        <f t="shared" si="59"/>
        <v>2.6785714285714284E-2</v>
      </c>
      <c r="G27" s="85">
        <f>G26/$H$26-0.001</f>
        <v>0.41864285714285715</v>
      </c>
      <c r="H27" s="141">
        <v>1</v>
      </c>
      <c r="I27" s="176"/>
      <c r="J27" s="88">
        <f t="shared" si="2"/>
        <v>-9.9999999999988987E-4</v>
      </c>
      <c r="K27" s="88"/>
      <c r="L27" s="88"/>
      <c r="U27" s="283"/>
      <c r="V27" s="286"/>
      <c r="W27" s="132">
        <f>W26/$AB$26</f>
        <v>8.9285714285714288E-2</v>
      </c>
      <c r="X27" s="86">
        <f t="shared" ref="X27:AA27" si="60">X26/$AB$26</f>
        <v>0.3482142857142857</v>
      </c>
      <c r="Y27" s="86">
        <f t="shared" si="60"/>
        <v>0.17857142857142858</v>
      </c>
      <c r="Z27" s="86">
        <f t="shared" si="60"/>
        <v>1.7857142857142856E-2</v>
      </c>
      <c r="AA27" s="86">
        <f t="shared" si="60"/>
        <v>0.36607142857142855</v>
      </c>
      <c r="AB27" s="141">
        <v>1</v>
      </c>
      <c r="AC27" s="176"/>
      <c r="AD27" s="88">
        <f t="shared" si="4"/>
        <v>0</v>
      </c>
      <c r="AM27" s="283"/>
      <c r="AN27" s="286"/>
      <c r="AO27" s="132">
        <f>AO26/$AT$26</f>
        <v>7.9646017699115043E-2</v>
      </c>
      <c r="AP27" s="86">
        <f t="shared" ref="AP27:AR27" si="61">AP26/$AT$26</f>
        <v>0.31858407079646017</v>
      </c>
      <c r="AQ27" s="86">
        <f t="shared" si="61"/>
        <v>0.17699115044247787</v>
      </c>
      <c r="AR27" s="86">
        <f t="shared" si="61"/>
        <v>1.7699115044247787E-2</v>
      </c>
      <c r="AS27" s="85">
        <f>AS26/$AT$26-0.001</f>
        <v>0.40607964601769914</v>
      </c>
      <c r="AT27" s="141">
        <v>1</v>
      </c>
      <c r="AU27" s="176"/>
      <c r="AV27" s="88">
        <f t="shared" si="6"/>
        <v>-9.9999999999988987E-4</v>
      </c>
      <c r="BD27" s="178" t="s">
        <v>279</v>
      </c>
      <c r="BE27" s="243"/>
      <c r="BF27" s="408"/>
      <c r="BG27" s="410"/>
      <c r="BH27" s="410"/>
      <c r="BI27" s="410"/>
      <c r="BJ27" s="410"/>
      <c r="BK27" s="396"/>
      <c r="BL27" s="184"/>
      <c r="BM27" s="88" t="e">
        <f>+SUM(#REF!)-#REF!</f>
        <v>#REF!</v>
      </c>
      <c r="BN27" s="87"/>
      <c r="BO27" s="87"/>
      <c r="BP27" s="87"/>
      <c r="BQ27" s="87"/>
      <c r="BR27" s="87"/>
      <c r="BS27" s="87"/>
      <c r="BT27" s="87"/>
      <c r="BU27" s="87"/>
      <c r="BW27" s="88" t="e">
        <f>+SUM(#REF!)-#REF!</f>
        <v>#REF!</v>
      </c>
      <c r="BX27" s="87"/>
      <c r="BY27" s="87"/>
      <c r="BZ27" s="87"/>
      <c r="CA27" s="87"/>
      <c r="CB27" s="87"/>
      <c r="CC27" s="87"/>
      <c r="CG27" s="283"/>
      <c r="CH27" s="286"/>
      <c r="CI27" s="132">
        <f>CI26/$CN$26</f>
        <v>1.834862385321101E-2</v>
      </c>
      <c r="CJ27" s="86">
        <f t="shared" ref="CJ27:CM27" si="62">CJ26/$CN$26</f>
        <v>9.1743119266055051E-2</v>
      </c>
      <c r="CK27" s="86">
        <f t="shared" si="62"/>
        <v>8.2568807339449546E-2</v>
      </c>
      <c r="CL27" s="86">
        <f t="shared" si="62"/>
        <v>9.1743119266055051E-3</v>
      </c>
      <c r="CM27" s="86">
        <f t="shared" si="62"/>
        <v>0.79816513761467889</v>
      </c>
      <c r="CN27" s="141">
        <v>1</v>
      </c>
      <c r="CP27" s="88">
        <f t="shared" si="10"/>
        <v>0</v>
      </c>
      <c r="CQ27" s="87"/>
      <c r="CR27" s="87"/>
      <c r="CS27" s="87"/>
      <c r="CT27" s="87"/>
      <c r="CU27" s="87"/>
      <c r="CV27" s="87"/>
    </row>
    <row r="28" spans="1:100" s="8" customFormat="1" ht="20.25" customHeight="1">
      <c r="A28" s="283"/>
      <c r="B28" s="286" t="s">
        <v>6</v>
      </c>
      <c r="C28" s="133">
        <v>15</v>
      </c>
      <c r="D28" s="45">
        <v>12</v>
      </c>
      <c r="E28" s="45">
        <v>26</v>
      </c>
      <c r="F28" s="45">
        <v>9</v>
      </c>
      <c r="G28" s="45">
        <v>69</v>
      </c>
      <c r="H28" s="110">
        <v>131</v>
      </c>
      <c r="I28" s="176"/>
      <c r="J28" s="28">
        <f t="shared" si="2"/>
        <v>0</v>
      </c>
      <c r="K28" s="28"/>
      <c r="L28" s="28"/>
      <c r="U28" s="283"/>
      <c r="V28" s="286" t="s">
        <v>6</v>
      </c>
      <c r="W28" s="133">
        <v>21</v>
      </c>
      <c r="X28" s="45">
        <v>18</v>
      </c>
      <c r="Y28" s="45">
        <v>23</v>
      </c>
      <c r="Z28" s="45">
        <v>11</v>
      </c>
      <c r="AA28" s="45">
        <v>57</v>
      </c>
      <c r="AB28" s="110">
        <v>130</v>
      </c>
      <c r="AC28" s="176"/>
      <c r="AD28" s="28">
        <f t="shared" si="4"/>
        <v>0</v>
      </c>
      <c r="AM28" s="283"/>
      <c r="AN28" s="286" t="s">
        <v>6</v>
      </c>
      <c r="AO28" s="133">
        <v>21</v>
      </c>
      <c r="AP28" s="45">
        <v>11</v>
      </c>
      <c r="AQ28" s="45">
        <v>22</v>
      </c>
      <c r="AR28" s="45">
        <v>10</v>
      </c>
      <c r="AS28" s="45">
        <v>66</v>
      </c>
      <c r="AT28" s="110">
        <v>130</v>
      </c>
      <c r="AU28" s="176"/>
      <c r="AV28" s="28">
        <f t="shared" si="6"/>
        <v>0</v>
      </c>
      <c r="BD28" s="282" t="s">
        <v>8</v>
      </c>
      <c r="BE28" s="285" t="s">
        <v>2</v>
      </c>
      <c r="BF28" s="131">
        <v>0</v>
      </c>
      <c r="BG28" s="128">
        <v>3</v>
      </c>
      <c r="BH28" s="128">
        <v>0</v>
      </c>
      <c r="BI28" s="128">
        <v>1</v>
      </c>
      <c r="BJ28" s="128">
        <v>81</v>
      </c>
      <c r="BK28" s="108">
        <v>85</v>
      </c>
      <c r="BL28" s="184"/>
      <c r="BM28" s="28" t="e">
        <f>+SUM(#REF!)-#REF!</f>
        <v>#REF!</v>
      </c>
      <c r="BN28" s="12"/>
      <c r="BO28" s="12"/>
      <c r="BP28" s="12"/>
      <c r="BQ28" s="12"/>
      <c r="BR28" s="12"/>
      <c r="BS28" s="12"/>
      <c r="BT28" s="12"/>
      <c r="BU28" s="12"/>
      <c r="BW28" s="28" t="e">
        <f>+SUM(#REF!)-#REF!</f>
        <v>#REF!</v>
      </c>
      <c r="BX28" s="12"/>
      <c r="BY28" s="12"/>
      <c r="BZ28" s="12"/>
      <c r="CA28" s="12"/>
      <c r="CB28" s="12"/>
      <c r="CC28" s="12"/>
      <c r="CG28" s="283"/>
      <c r="CH28" s="286" t="s">
        <v>6</v>
      </c>
      <c r="CI28" s="133">
        <v>7</v>
      </c>
      <c r="CJ28" s="45">
        <v>6</v>
      </c>
      <c r="CK28" s="45">
        <v>11</v>
      </c>
      <c r="CL28" s="45">
        <v>8</v>
      </c>
      <c r="CM28" s="45">
        <v>91</v>
      </c>
      <c r="CN28" s="110">
        <v>123</v>
      </c>
      <c r="CP28" s="28">
        <f t="shared" si="10"/>
        <v>0</v>
      </c>
      <c r="CQ28" s="12"/>
      <c r="CR28" s="12"/>
      <c r="CS28" s="12"/>
      <c r="CT28" s="12"/>
      <c r="CU28" s="12"/>
      <c r="CV28" s="12"/>
    </row>
    <row r="29" spans="1:100" s="89" customFormat="1" ht="20.25" customHeight="1">
      <c r="A29" s="283"/>
      <c r="B29" s="286"/>
      <c r="C29" s="132">
        <f>C28/$H$28</f>
        <v>0.11450381679389313</v>
      </c>
      <c r="D29" s="86">
        <f t="shared" ref="D29:F29" si="63">D28/$H$28</f>
        <v>9.1603053435114504E-2</v>
      </c>
      <c r="E29" s="86">
        <f t="shared" si="63"/>
        <v>0.19847328244274809</v>
      </c>
      <c r="F29" s="86">
        <f t="shared" si="63"/>
        <v>6.8702290076335881E-2</v>
      </c>
      <c r="G29" s="85">
        <f>G28/$H$28-0.001</f>
        <v>0.52571755725190839</v>
      </c>
      <c r="H29" s="141">
        <v>1</v>
      </c>
      <c r="I29" s="176"/>
      <c r="J29" s="88">
        <f t="shared" si="2"/>
        <v>-1.0000000000000009E-3</v>
      </c>
      <c r="K29" s="88"/>
      <c r="L29" s="88"/>
      <c r="U29" s="283"/>
      <c r="V29" s="286"/>
      <c r="W29" s="132">
        <f>W28/$AB$28</f>
        <v>0.16153846153846155</v>
      </c>
      <c r="X29" s="86">
        <f t="shared" ref="X29:AA29" si="64">X28/$AB$28</f>
        <v>0.13846153846153847</v>
      </c>
      <c r="Y29" s="86">
        <f t="shared" si="64"/>
        <v>0.17692307692307693</v>
      </c>
      <c r="Z29" s="86">
        <f t="shared" si="64"/>
        <v>8.461538461538462E-2</v>
      </c>
      <c r="AA29" s="86">
        <f t="shared" si="64"/>
        <v>0.43846153846153846</v>
      </c>
      <c r="AB29" s="141">
        <v>1</v>
      </c>
      <c r="AC29" s="176"/>
      <c r="AD29" s="88">
        <f t="shared" si="4"/>
        <v>0</v>
      </c>
      <c r="AM29" s="283"/>
      <c r="AN29" s="286"/>
      <c r="AO29" s="132">
        <f>AO28/$AT$28</f>
        <v>0.16153846153846155</v>
      </c>
      <c r="AP29" s="86">
        <f t="shared" ref="AP29:AR29" si="65">AP28/$AT$28</f>
        <v>8.461538461538462E-2</v>
      </c>
      <c r="AQ29" s="86">
        <f t="shared" si="65"/>
        <v>0.16923076923076924</v>
      </c>
      <c r="AR29" s="86">
        <f t="shared" si="65"/>
        <v>7.6923076923076927E-2</v>
      </c>
      <c r="AS29" s="85">
        <f>AS28/$AT$28-0.001</f>
        <v>0.50669230769230766</v>
      </c>
      <c r="AT29" s="141">
        <v>1</v>
      </c>
      <c r="AU29" s="176"/>
      <c r="AV29" s="88">
        <f t="shared" si="6"/>
        <v>-1.0000000000000009E-3</v>
      </c>
      <c r="BD29" s="283"/>
      <c r="BE29" s="286"/>
      <c r="BF29" s="132">
        <f>BF28/$BK$28</f>
        <v>0</v>
      </c>
      <c r="BG29" s="86">
        <f>BG28/$BK$28</f>
        <v>3.5294117647058823E-2</v>
      </c>
      <c r="BH29" s="86">
        <f>BH28/$BK$28</f>
        <v>0</v>
      </c>
      <c r="BI29" s="86">
        <f>BI28/$BK$28</f>
        <v>1.1764705882352941E-2</v>
      </c>
      <c r="BJ29" s="86">
        <f>BJ28/$BK$28</f>
        <v>0.95294117647058818</v>
      </c>
      <c r="BK29" s="141">
        <v>1</v>
      </c>
      <c r="BL29" s="184"/>
      <c r="BM29" s="88" t="e">
        <f>+SUM(#REF!)-#REF!</f>
        <v>#REF!</v>
      </c>
      <c r="BN29" s="87"/>
      <c r="BO29" s="87"/>
      <c r="BP29" s="87"/>
      <c r="BQ29" s="87"/>
      <c r="BR29" s="87"/>
      <c r="BS29" s="87"/>
      <c r="BT29" s="87"/>
      <c r="BU29" s="87"/>
      <c r="BW29" s="88" t="e">
        <f>+SUM(#REF!)-#REF!</f>
        <v>#REF!</v>
      </c>
      <c r="BX29" s="87"/>
      <c r="BY29" s="87"/>
      <c r="BZ29" s="87"/>
      <c r="CA29" s="87"/>
      <c r="CB29" s="87"/>
      <c r="CC29" s="87"/>
      <c r="CG29" s="283"/>
      <c r="CH29" s="286"/>
      <c r="CI29" s="132">
        <f>CI28/$CN$28</f>
        <v>5.6910569105691054E-2</v>
      </c>
      <c r="CJ29" s="86">
        <f t="shared" ref="CJ29:CM29" si="66">CJ28/$CN$28</f>
        <v>4.878048780487805E-2</v>
      </c>
      <c r="CK29" s="86">
        <f t="shared" si="66"/>
        <v>8.943089430894309E-2</v>
      </c>
      <c r="CL29" s="86">
        <f t="shared" si="66"/>
        <v>6.5040650406504072E-2</v>
      </c>
      <c r="CM29" s="86">
        <f t="shared" si="66"/>
        <v>0.73983739837398377</v>
      </c>
      <c r="CN29" s="141">
        <v>1</v>
      </c>
      <c r="CP29" s="88">
        <f t="shared" si="10"/>
        <v>0</v>
      </c>
      <c r="CQ29" s="87"/>
      <c r="CR29" s="87"/>
      <c r="CS29" s="87"/>
      <c r="CT29" s="87"/>
      <c r="CU29" s="87"/>
      <c r="CV29" s="87"/>
    </row>
    <row r="30" spans="1:100" s="8" customFormat="1" ht="20.25" customHeight="1">
      <c r="A30" s="283"/>
      <c r="B30" s="286" t="s">
        <v>109</v>
      </c>
      <c r="C30" s="133">
        <v>16</v>
      </c>
      <c r="D30" s="45">
        <v>1</v>
      </c>
      <c r="E30" s="45">
        <v>8</v>
      </c>
      <c r="F30" s="45">
        <v>22</v>
      </c>
      <c r="G30" s="45">
        <v>77</v>
      </c>
      <c r="H30" s="110">
        <v>124</v>
      </c>
      <c r="I30" s="176"/>
      <c r="J30" s="28">
        <f t="shared" si="2"/>
        <v>0</v>
      </c>
      <c r="K30" s="28"/>
      <c r="L30" s="28"/>
      <c r="U30" s="283"/>
      <c r="V30" s="286" t="s">
        <v>109</v>
      </c>
      <c r="W30" s="133">
        <v>24</v>
      </c>
      <c r="X30" s="45">
        <v>0</v>
      </c>
      <c r="Y30" s="45">
        <v>9</v>
      </c>
      <c r="Z30" s="45">
        <v>17</v>
      </c>
      <c r="AA30" s="45">
        <v>74</v>
      </c>
      <c r="AB30" s="110">
        <v>124</v>
      </c>
      <c r="AC30" s="176"/>
      <c r="AD30" s="28">
        <f t="shared" si="4"/>
        <v>0</v>
      </c>
      <c r="AM30" s="283"/>
      <c r="AN30" s="286" t="s">
        <v>109</v>
      </c>
      <c r="AO30" s="133">
        <v>15</v>
      </c>
      <c r="AP30" s="45">
        <v>0</v>
      </c>
      <c r="AQ30" s="45">
        <v>6</v>
      </c>
      <c r="AR30" s="45">
        <v>18</v>
      </c>
      <c r="AS30" s="45">
        <v>84</v>
      </c>
      <c r="AT30" s="110">
        <v>123</v>
      </c>
      <c r="AU30" s="176"/>
      <c r="AV30" s="28">
        <f t="shared" si="6"/>
        <v>0</v>
      </c>
      <c r="BD30" s="283"/>
      <c r="BE30" s="286" t="s">
        <v>3</v>
      </c>
      <c r="BF30" s="133">
        <v>12</v>
      </c>
      <c r="BG30" s="45">
        <v>7</v>
      </c>
      <c r="BH30" s="45">
        <v>5</v>
      </c>
      <c r="BI30" s="45">
        <v>3</v>
      </c>
      <c r="BJ30" s="45">
        <v>62</v>
      </c>
      <c r="BK30" s="110">
        <v>89</v>
      </c>
      <c r="BL30" s="184"/>
      <c r="BM30" s="28" t="e">
        <f>+SUM(#REF!)-#REF!</f>
        <v>#REF!</v>
      </c>
      <c r="BN30" s="12"/>
      <c r="BO30" s="12"/>
      <c r="BP30" s="12"/>
      <c r="BQ30" s="12"/>
      <c r="BR30" s="12"/>
      <c r="BS30" s="12"/>
      <c r="BT30" s="12"/>
      <c r="BU30" s="12"/>
      <c r="BW30" s="28" t="e">
        <f>+SUM(#REF!)-#REF!</f>
        <v>#REF!</v>
      </c>
      <c r="BX30" s="12"/>
      <c r="BY30" s="12"/>
      <c r="BZ30" s="12"/>
      <c r="CA30" s="12"/>
      <c r="CB30" s="12"/>
      <c r="CC30" s="12"/>
      <c r="CG30" s="283"/>
      <c r="CH30" s="286" t="s">
        <v>109</v>
      </c>
      <c r="CI30" s="133">
        <v>5</v>
      </c>
      <c r="CJ30" s="45">
        <v>0</v>
      </c>
      <c r="CK30" s="45">
        <v>5</v>
      </c>
      <c r="CL30" s="45">
        <v>16</v>
      </c>
      <c r="CM30" s="45">
        <v>97</v>
      </c>
      <c r="CN30" s="110">
        <v>123</v>
      </c>
      <c r="CP30" s="28">
        <f t="shared" si="10"/>
        <v>0</v>
      </c>
      <c r="CQ30" s="12"/>
      <c r="CR30" s="12"/>
      <c r="CS30" s="12"/>
      <c r="CT30" s="12"/>
      <c r="CU30" s="12"/>
      <c r="CV30" s="12"/>
    </row>
    <row r="31" spans="1:100" s="89" customFormat="1" ht="20.25" customHeight="1" thickBot="1">
      <c r="A31" s="283"/>
      <c r="B31" s="287"/>
      <c r="C31" s="139">
        <f>C30/$H$30</f>
        <v>0.12903225806451613</v>
      </c>
      <c r="D31" s="91">
        <f t="shared" ref="D31:G31" si="67">D30/$H$30</f>
        <v>8.0645161290322578E-3</v>
      </c>
      <c r="E31" s="91">
        <f t="shared" si="67"/>
        <v>6.4516129032258063E-2</v>
      </c>
      <c r="F31" s="91">
        <f t="shared" si="67"/>
        <v>0.17741935483870969</v>
      </c>
      <c r="G31" s="91">
        <f t="shared" si="67"/>
        <v>0.62096774193548387</v>
      </c>
      <c r="H31" s="143">
        <v>1</v>
      </c>
      <c r="I31" s="176"/>
      <c r="J31" s="88">
        <f t="shared" si="2"/>
        <v>0</v>
      </c>
      <c r="K31" s="88"/>
      <c r="L31" s="88"/>
      <c r="U31" s="283"/>
      <c r="V31" s="287"/>
      <c r="W31" s="139">
        <f>W30/$AB$30</f>
        <v>0.19354838709677419</v>
      </c>
      <c r="X31" s="91">
        <f t="shared" ref="X31:Z31" si="68">X30/$AB$30</f>
        <v>0</v>
      </c>
      <c r="Y31" s="91">
        <f t="shared" si="68"/>
        <v>7.2580645161290328E-2</v>
      </c>
      <c r="Z31" s="91">
        <f t="shared" si="68"/>
        <v>0.13709677419354838</v>
      </c>
      <c r="AA31" s="90">
        <f>AA30/$AB$30-0.001</f>
        <v>0.59577419354838712</v>
      </c>
      <c r="AB31" s="143">
        <v>1</v>
      </c>
      <c r="AC31" s="176"/>
      <c r="AD31" s="88">
        <f t="shared" si="4"/>
        <v>-1.0000000000000009E-3</v>
      </c>
      <c r="AM31" s="283"/>
      <c r="AN31" s="287"/>
      <c r="AO31" s="139">
        <f>AO30/$AT$30</f>
        <v>0.12195121951219512</v>
      </c>
      <c r="AP31" s="91">
        <f t="shared" ref="AP31:AS31" si="69">AP30/$AT$30</f>
        <v>0</v>
      </c>
      <c r="AQ31" s="91">
        <f t="shared" si="69"/>
        <v>4.878048780487805E-2</v>
      </c>
      <c r="AR31" s="91">
        <f t="shared" si="69"/>
        <v>0.14634146341463414</v>
      </c>
      <c r="AS31" s="91">
        <f t="shared" si="69"/>
        <v>0.68292682926829273</v>
      </c>
      <c r="AT31" s="143">
        <v>1</v>
      </c>
      <c r="AU31" s="176"/>
      <c r="AV31" s="88">
        <f t="shared" si="6"/>
        <v>0</v>
      </c>
      <c r="BD31" s="283"/>
      <c r="BE31" s="286"/>
      <c r="BF31" s="132">
        <f>BF30/$BK$30</f>
        <v>0.1348314606741573</v>
      </c>
      <c r="BG31" s="86">
        <f>BG30/$BK$30</f>
        <v>7.8651685393258425E-2</v>
      </c>
      <c r="BH31" s="86">
        <f>BH30/$BK$30</f>
        <v>5.6179775280898875E-2</v>
      </c>
      <c r="BI31" s="86">
        <f>BI30/$BK$30</f>
        <v>3.3707865168539325E-2</v>
      </c>
      <c r="BJ31" s="85">
        <f>BJ30/$BK$30-0.001</f>
        <v>0.6956292134831461</v>
      </c>
      <c r="BK31" s="141">
        <v>1</v>
      </c>
      <c r="BL31" s="184"/>
      <c r="BM31" s="88" t="e">
        <f>+SUM(#REF!)-#REF!</f>
        <v>#REF!</v>
      </c>
      <c r="BN31" s="87"/>
      <c r="BO31" s="87"/>
      <c r="BP31" s="87"/>
      <c r="BQ31" s="87"/>
      <c r="BR31" s="87"/>
      <c r="BS31" s="87"/>
      <c r="BT31" s="87"/>
      <c r="BU31" s="87"/>
      <c r="BW31" s="88" t="e">
        <f>+SUM(#REF!)-#REF!</f>
        <v>#REF!</v>
      </c>
      <c r="BX31" s="87"/>
      <c r="BY31" s="87"/>
      <c r="BZ31" s="87"/>
      <c r="CA31" s="87"/>
      <c r="CB31" s="87"/>
      <c r="CC31" s="87"/>
      <c r="CG31" s="283"/>
      <c r="CH31" s="287"/>
      <c r="CI31" s="139">
        <f>CI30/$CN$30</f>
        <v>4.065040650406504E-2</v>
      </c>
      <c r="CJ31" s="91">
        <f t="shared" ref="CJ31:CL31" si="70">CJ30/$CN$30</f>
        <v>0</v>
      </c>
      <c r="CK31" s="91">
        <f t="shared" si="70"/>
        <v>4.065040650406504E-2</v>
      </c>
      <c r="CL31" s="91">
        <f t="shared" si="70"/>
        <v>0.13008130081300814</v>
      </c>
      <c r="CM31" s="90">
        <f>CM30/$CN$30-0.001</f>
        <v>0.78761788617886175</v>
      </c>
      <c r="CN31" s="143">
        <v>1</v>
      </c>
      <c r="CP31" s="88">
        <f t="shared" si="10"/>
        <v>-1.0000000000000009E-3</v>
      </c>
      <c r="CQ31" s="87"/>
      <c r="CR31" s="87"/>
      <c r="CS31" s="87"/>
      <c r="CT31" s="87"/>
      <c r="CU31" s="87"/>
      <c r="CV31" s="87"/>
    </row>
    <row r="32" spans="1:100" s="8" customFormat="1" ht="20.25" customHeight="1" thickTop="1">
      <c r="A32" s="283"/>
      <c r="B32" s="288" t="s">
        <v>1</v>
      </c>
      <c r="C32" s="48">
        <v>52</v>
      </c>
      <c r="D32" s="44">
        <v>81</v>
      </c>
      <c r="E32" s="44">
        <v>75</v>
      </c>
      <c r="F32" s="44">
        <v>40</v>
      </c>
      <c r="G32" s="44">
        <v>368</v>
      </c>
      <c r="H32" s="112">
        <v>616</v>
      </c>
      <c r="I32" s="176"/>
      <c r="J32" s="28">
        <f t="shared" si="2"/>
        <v>0</v>
      </c>
      <c r="K32" s="28"/>
      <c r="L32" s="28"/>
      <c r="U32" s="283"/>
      <c r="V32" s="288" t="s">
        <v>1</v>
      </c>
      <c r="W32" s="48">
        <v>70</v>
      </c>
      <c r="X32" s="44">
        <v>110</v>
      </c>
      <c r="Y32" s="44">
        <v>72</v>
      </c>
      <c r="Z32" s="44">
        <v>32</v>
      </c>
      <c r="AA32" s="44">
        <v>331</v>
      </c>
      <c r="AB32" s="112">
        <v>615</v>
      </c>
      <c r="AC32" s="176"/>
      <c r="AD32" s="28">
        <f t="shared" si="4"/>
        <v>0</v>
      </c>
      <c r="AM32" s="283"/>
      <c r="AN32" s="288" t="s">
        <v>1</v>
      </c>
      <c r="AO32" s="48">
        <v>58</v>
      </c>
      <c r="AP32" s="44">
        <v>77</v>
      </c>
      <c r="AQ32" s="44">
        <v>67</v>
      </c>
      <c r="AR32" s="44">
        <v>33</v>
      </c>
      <c r="AS32" s="44">
        <v>381</v>
      </c>
      <c r="AT32" s="112">
        <v>616</v>
      </c>
      <c r="AU32" s="176"/>
      <c r="AV32" s="28">
        <f t="shared" si="6"/>
        <v>0</v>
      </c>
      <c r="BD32" s="283"/>
      <c r="BE32" s="286" t="s">
        <v>4</v>
      </c>
      <c r="BF32" s="133">
        <v>17</v>
      </c>
      <c r="BG32" s="45">
        <v>12</v>
      </c>
      <c r="BH32" s="45">
        <v>15</v>
      </c>
      <c r="BI32" s="45">
        <v>7</v>
      </c>
      <c r="BJ32" s="45">
        <v>55</v>
      </c>
      <c r="BK32" s="110">
        <v>106</v>
      </c>
      <c r="BL32" s="184"/>
      <c r="BM32" s="28" t="e">
        <f>+SUM(#REF!)-#REF!</f>
        <v>#REF!</v>
      </c>
      <c r="BN32" s="12"/>
      <c r="BO32" s="12"/>
      <c r="BP32" s="12"/>
      <c r="BQ32" s="12"/>
      <c r="BR32" s="12"/>
      <c r="BS32" s="12"/>
      <c r="BT32" s="12"/>
      <c r="BU32" s="12"/>
      <c r="BW32" s="28" t="e">
        <f>+SUM(#REF!)-#REF!</f>
        <v>#REF!</v>
      </c>
      <c r="BX32" s="12"/>
      <c r="BY32" s="12"/>
      <c r="BZ32" s="12"/>
      <c r="CA32" s="12"/>
      <c r="CB32" s="12"/>
      <c r="CC32" s="12"/>
      <c r="CG32" s="283"/>
      <c r="CH32" s="288" t="s">
        <v>1</v>
      </c>
      <c r="CI32" s="48">
        <v>14</v>
      </c>
      <c r="CJ32" s="44">
        <v>23</v>
      </c>
      <c r="CK32" s="44">
        <v>35</v>
      </c>
      <c r="CL32" s="44">
        <v>29</v>
      </c>
      <c r="CM32" s="44">
        <v>500</v>
      </c>
      <c r="CN32" s="112">
        <v>601</v>
      </c>
      <c r="CP32" s="28">
        <f t="shared" si="10"/>
        <v>0</v>
      </c>
      <c r="CQ32" s="12"/>
      <c r="CR32" s="12"/>
      <c r="CS32" s="12"/>
      <c r="CT32" s="12"/>
      <c r="CU32" s="12"/>
      <c r="CV32" s="12"/>
    </row>
    <row r="33" spans="1:100" s="89" customFormat="1" ht="20.25" customHeight="1" thickBot="1">
      <c r="A33" s="290"/>
      <c r="B33" s="291"/>
      <c r="C33" s="136">
        <f>C32/$H$32</f>
        <v>8.4415584415584416E-2</v>
      </c>
      <c r="D33" s="129">
        <f t="shared" ref="D33:F33" si="71">D32/$H$32</f>
        <v>0.1314935064935065</v>
      </c>
      <c r="E33" s="129">
        <f t="shared" si="71"/>
        <v>0.12175324675324675</v>
      </c>
      <c r="F33" s="129">
        <f t="shared" si="71"/>
        <v>6.4935064935064929E-2</v>
      </c>
      <c r="G33" s="145">
        <f>G32/$H$32+0.001</f>
        <v>0.59840259740259738</v>
      </c>
      <c r="H33" s="146">
        <v>1</v>
      </c>
      <c r="I33" s="176"/>
      <c r="J33" s="88">
        <f t="shared" si="2"/>
        <v>9.9999999999988987E-4</v>
      </c>
      <c r="K33" s="92">
        <f>+C20+C22+C24+C26+C28+C30-C32</f>
        <v>0</v>
      </c>
      <c r="L33" s="92">
        <f t="shared" ref="L33" si="72">+D20+D22+D24+D26+D28+D30-D32</f>
        <v>0</v>
      </c>
      <c r="M33" s="92">
        <f>+E20+E22+E24+E26+E28+E30-E32</f>
        <v>0</v>
      </c>
      <c r="N33" s="92">
        <f>+F20+F22+F24+F26+F28+F30-F32</f>
        <v>0</v>
      </c>
      <c r="O33" s="92">
        <f>+G20+G22+G24+G26+G28+G30-G32</f>
        <v>0</v>
      </c>
      <c r="P33" s="92">
        <f>+H20+H22+H24+H26+H28+H30-H32</f>
        <v>0</v>
      </c>
      <c r="U33" s="290"/>
      <c r="V33" s="291"/>
      <c r="W33" s="136">
        <f>W32/$AB$32</f>
        <v>0.11382113821138211</v>
      </c>
      <c r="X33" s="129">
        <f t="shared" ref="X33:AA33" si="73">X32/$AB$32</f>
        <v>0.17886178861788618</v>
      </c>
      <c r="Y33" s="129">
        <f t="shared" si="73"/>
        <v>0.11707317073170732</v>
      </c>
      <c r="Z33" s="129">
        <f t="shared" si="73"/>
        <v>5.2032520325203252E-2</v>
      </c>
      <c r="AA33" s="129">
        <f t="shared" si="73"/>
        <v>0.53821138211382114</v>
      </c>
      <c r="AB33" s="146">
        <v>1</v>
      </c>
      <c r="AC33" s="176"/>
      <c r="AD33" s="88">
        <f t="shared" si="4"/>
        <v>0</v>
      </c>
      <c r="AE33" s="92">
        <f>+W20+W22+W24+W26+W28+W30-W32</f>
        <v>0</v>
      </c>
      <c r="AF33" s="92">
        <f t="shared" ref="AF33" si="74">+X20+X22+X24+X26+X28+X30-X32</f>
        <v>0</v>
      </c>
      <c r="AG33" s="92">
        <f>+Y20+Y22+Y24+Y26+Y28+Y30-Y32</f>
        <v>0</v>
      </c>
      <c r="AH33" s="92">
        <f>+Z20+Z22+Z24+Z26+Z28+Z30-Z32</f>
        <v>0</v>
      </c>
      <c r="AI33" s="92">
        <f>+AA20+AA22+AA24+AA26+AA28+AA30-AA32</f>
        <v>0</v>
      </c>
      <c r="AJ33" s="92">
        <f>+AB20+AB22+AB24+AB26+AB28+AB30-AB32</f>
        <v>0</v>
      </c>
      <c r="AM33" s="290"/>
      <c r="AN33" s="291"/>
      <c r="AO33" s="136">
        <f>AO32/$AT$32</f>
        <v>9.4155844155844159E-2</v>
      </c>
      <c r="AP33" s="129">
        <f t="shared" ref="AP33:AR33" si="75">AP32/$AT$32</f>
        <v>0.125</v>
      </c>
      <c r="AQ33" s="129">
        <f t="shared" si="75"/>
        <v>0.10876623376623376</v>
      </c>
      <c r="AR33" s="129">
        <f t="shared" si="75"/>
        <v>5.3571428571428568E-2</v>
      </c>
      <c r="AS33" s="145">
        <f>AS32/$AT$32-0.001</f>
        <v>0.61750649350649356</v>
      </c>
      <c r="AT33" s="146">
        <v>1</v>
      </c>
      <c r="AU33" s="176"/>
      <c r="AV33" s="88">
        <f t="shared" si="6"/>
        <v>-9.9999999999988987E-4</v>
      </c>
      <c r="AW33" s="92">
        <f t="shared" ref="AW33:BB33" si="76">+AO20+AO22+AO24+AO26+AO28+AO30-AO32</f>
        <v>0</v>
      </c>
      <c r="AX33" s="92">
        <f t="shared" si="76"/>
        <v>0</v>
      </c>
      <c r="AY33" s="92">
        <f t="shared" si="76"/>
        <v>0</v>
      </c>
      <c r="AZ33" s="92">
        <f t="shared" si="76"/>
        <v>0</v>
      </c>
      <c r="BA33" s="92">
        <f t="shared" si="76"/>
        <v>0</v>
      </c>
      <c r="BB33" s="92">
        <f t="shared" si="76"/>
        <v>0</v>
      </c>
      <c r="BD33" s="283"/>
      <c r="BE33" s="286"/>
      <c r="BF33" s="132">
        <f>BF32/$BK$32</f>
        <v>0.16037735849056603</v>
      </c>
      <c r="BG33" s="86">
        <f>BG32/$BK$32</f>
        <v>0.11320754716981132</v>
      </c>
      <c r="BH33" s="86">
        <f>BH32/$BK$32</f>
        <v>0.14150943396226415</v>
      </c>
      <c r="BI33" s="86">
        <f>BI32/$BK$32</f>
        <v>6.6037735849056603E-2</v>
      </c>
      <c r="BJ33" s="86">
        <f>BJ32/$BK$32</f>
        <v>0.51886792452830188</v>
      </c>
      <c r="BK33" s="141">
        <v>1</v>
      </c>
      <c r="BL33" s="184"/>
      <c r="BM33" s="88" t="e">
        <f>+SUM(#REF!)-#REF!</f>
        <v>#REF!</v>
      </c>
      <c r="BN33" s="87"/>
      <c r="BO33" s="87"/>
      <c r="BP33" s="87"/>
      <c r="BQ33" s="87"/>
      <c r="BR33" s="87"/>
      <c r="BS33" s="87"/>
      <c r="BT33" s="87"/>
      <c r="BU33" s="87"/>
      <c r="BW33" s="88" t="e">
        <f>+SUM(#REF!)-#REF!</f>
        <v>#REF!</v>
      </c>
      <c r="BX33" s="87"/>
      <c r="BY33" s="87"/>
      <c r="BZ33" s="87"/>
      <c r="CA33" s="87"/>
      <c r="CB33" s="87"/>
      <c r="CC33" s="87"/>
      <c r="CG33" s="290"/>
      <c r="CH33" s="291"/>
      <c r="CI33" s="136">
        <f>CI32/$CN$32</f>
        <v>2.329450915141431E-2</v>
      </c>
      <c r="CJ33" s="129">
        <f t="shared" ref="CJ33:CL33" si="77">CJ32/$CN$32</f>
        <v>3.8269550748752081E-2</v>
      </c>
      <c r="CK33" s="129">
        <f t="shared" si="77"/>
        <v>5.8236272878535771E-2</v>
      </c>
      <c r="CL33" s="129">
        <f t="shared" si="77"/>
        <v>4.8252911813643926E-2</v>
      </c>
      <c r="CM33" s="145">
        <f>CM32/$CN$32+0.001</f>
        <v>0.83294675540765395</v>
      </c>
      <c r="CN33" s="146">
        <v>1</v>
      </c>
      <c r="CP33" s="88">
        <f t="shared" si="10"/>
        <v>1.0000000000001119E-3</v>
      </c>
      <c r="CQ33" s="87"/>
      <c r="CR33" s="87"/>
      <c r="CS33" s="87"/>
      <c r="CT33" s="87"/>
      <c r="CU33" s="87"/>
      <c r="CV33" s="87"/>
    </row>
    <row r="34" spans="1:100" s="8" customFormat="1" ht="20.25" customHeight="1">
      <c r="A34" s="292" t="s">
        <v>8</v>
      </c>
      <c r="B34" s="288" t="s">
        <v>2</v>
      </c>
      <c r="C34" s="48">
        <v>0</v>
      </c>
      <c r="D34" s="44">
        <v>2</v>
      </c>
      <c r="E34" s="44">
        <v>0</v>
      </c>
      <c r="F34" s="44">
        <v>0</v>
      </c>
      <c r="G34" s="44">
        <v>83</v>
      </c>
      <c r="H34" s="112">
        <v>85</v>
      </c>
      <c r="I34" s="176"/>
      <c r="J34" s="28">
        <f t="shared" si="2"/>
        <v>0</v>
      </c>
      <c r="K34" s="28"/>
      <c r="L34" s="28"/>
      <c r="U34" s="292" t="s">
        <v>8</v>
      </c>
      <c r="V34" s="288" t="s">
        <v>2</v>
      </c>
      <c r="W34" s="48">
        <v>0</v>
      </c>
      <c r="X34" s="44">
        <v>11</v>
      </c>
      <c r="Y34" s="44">
        <v>0</v>
      </c>
      <c r="Z34" s="44">
        <v>1</v>
      </c>
      <c r="AA34" s="44">
        <v>73</v>
      </c>
      <c r="AB34" s="112">
        <v>85</v>
      </c>
      <c r="AC34" s="176"/>
      <c r="AD34" s="28">
        <f t="shared" si="4"/>
        <v>0</v>
      </c>
      <c r="AM34" s="292" t="s">
        <v>8</v>
      </c>
      <c r="AN34" s="288" t="s">
        <v>2</v>
      </c>
      <c r="AO34" s="48">
        <v>0</v>
      </c>
      <c r="AP34" s="44">
        <v>3</v>
      </c>
      <c r="AQ34" s="44">
        <v>0</v>
      </c>
      <c r="AR34" s="44">
        <v>0</v>
      </c>
      <c r="AS34" s="44">
        <v>82</v>
      </c>
      <c r="AT34" s="112">
        <v>85</v>
      </c>
      <c r="AU34" s="176"/>
      <c r="AV34" s="28">
        <f t="shared" si="6"/>
        <v>0</v>
      </c>
      <c r="BD34" s="283"/>
      <c r="BE34" s="286" t="s">
        <v>5</v>
      </c>
      <c r="BF34" s="133">
        <v>20</v>
      </c>
      <c r="BG34" s="45">
        <v>11</v>
      </c>
      <c r="BH34" s="45">
        <v>11</v>
      </c>
      <c r="BI34" s="45">
        <v>10</v>
      </c>
      <c r="BJ34" s="45">
        <v>74</v>
      </c>
      <c r="BK34" s="110">
        <v>126</v>
      </c>
      <c r="BL34" s="184"/>
      <c r="BM34" s="28" t="e">
        <f>+SUM(#REF!)-#REF!</f>
        <v>#REF!</v>
      </c>
      <c r="BN34" s="12"/>
      <c r="BO34" s="12"/>
      <c r="BP34" s="12"/>
      <c r="BQ34" s="12"/>
      <c r="BR34" s="12"/>
      <c r="BS34" s="12"/>
      <c r="BT34" s="12"/>
      <c r="BU34" s="12"/>
      <c r="BW34" s="28" t="e">
        <f>+SUM(#REF!)-#REF!</f>
        <v>#REF!</v>
      </c>
      <c r="BX34" s="12"/>
      <c r="BY34" s="12"/>
      <c r="BZ34" s="12"/>
      <c r="CA34" s="12"/>
      <c r="CB34" s="12"/>
      <c r="CC34" s="12"/>
      <c r="CG34" s="292" t="s">
        <v>8</v>
      </c>
      <c r="CH34" s="288" t="s">
        <v>2</v>
      </c>
      <c r="CI34" s="48">
        <v>0</v>
      </c>
      <c r="CJ34" s="44">
        <v>1</v>
      </c>
      <c r="CK34" s="44">
        <v>0</v>
      </c>
      <c r="CL34" s="44">
        <v>1</v>
      </c>
      <c r="CM34" s="44">
        <v>83</v>
      </c>
      <c r="CN34" s="112">
        <v>85</v>
      </c>
      <c r="CP34" s="28">
        <f t="shared" si="10"/>
        <v>0</v>
      </c>
      <c r="CQ34" s="12"/>
      <c r="CR34" s="12"/>
      <c r="CS34" s="12"/>
      <c r="CT34" s="12"/>
      <c r="CU34" s="12"/>
      <c r="CV34" s="12"/>
    </row>
    <row r="35" spans="1:100" s="89" customFormat="1" ht="20.25" customHeight="1">
      <c r="A35" s="283"/>
      <c r="B35" s="286"/>
      <c r="C35" s="132">
        <f>C34/$H$34</f>
        <v>0</v>
      </c>
      <c r="D35" s="86">
        <f t="shared" ref="D35:G35" si="78">D34/$H$34</f>
        <v>2.3529411764705882E-2</v>
      </c>
      <c r="E35" s="86">
        <f t="shared" si="78"/>
        <v>0</v>
      </c>
      <c r="F35" s="86">
        <f t="shared" si="78"/>
        <v>0</v>
      </c>
      <c r="G35" s="86">
        <f t="shared" si="78"/>
        <v>0.97647058823529409</v>
      </c>
      <c r="H35" s="141">
        <v>1</v>
      </c>
      <c r="I35" s="176"/>
      <c r="J35" s="88">
        <f t="shared" si="2"/>
        <v>0</v>
      </c>
      <c r="K35" s="88"/>
      <c r="L35" s="88"/>
      <c r="U35" s="283"/>
      <c r="V35" s="286"/>
      <c r="W35" s="132">
        <f>W34/$AB$34</f>
        <v>0</v>
      </c>
      <c r="X35" s="86">
        <f t="shared" ref="X35:AA35" si="79">X34/$AB$34</f>
        <v>0.12941176470588237</v>
      </c>
      <c r="Y35" s="86">
        <f t="shared" si="79"/>
        <v>0</v>
      </c>
      <c r="Z35" s="86">
        <f t="shared" si="79"/>
        <v>1.1764705882352941E-2</v>
      </c>
      <c r="AA35" s="86">
        <f t="shared" si="79"/>
        <v>0.85882352941176465</v>
      </c>
      <c r="AB35" s="141">
        <v>1</v>
      </c>
      <c r="AC35" s="176"/>
      <c r="AD35" s="88">
        <f t="shared" si="4"/>
        <v>0</v>
      </c>
      <c r="AM35" s="283"/>
      <c r="AN35" s="286"/>
      <c r="AO35" s="132">
        <f>AO34/$AT$34</f>
        <v>0</v>
      </c>
      <c r="AP35" s="86">
        <f t="shared" ref="AP35:AS35" si="80">AP34/$AT$34</f>
        <v>3.5294117647058823E-2</v>
      </c>
      <c r="AQ35" s="86">
        <f t="shared" si="80"/>
        <v>0</v>
      </c>
      <c r="AR35" s="86">
        <f t="shared" si="80"/>
        <v>0</v>
      </c>
      <c r="AS35" s="86">
        <f t="shared" si="80"/>
        <v>0.96470588235294119</v>
      </c>
      <c r="AT35" s="141">
        <v>1</v>
      </c>
      <c r="AU35" s="176"/>
      <c r="AV35" s="88">
        <f t="shared" si="6"/>
        <v>0</v>
      </c>
      <c r="BD35" s="283"/>
      <c r="BE35" s="286"/>
      <c r="BF35" s="132">
        <f>BF34/$BK$34</f>
        <v>0.15873015873015872</v>
      </c>
      <c r="BG35" s="86">
        <f>BG34/$BK$34</f>
        <v>8.7301587301587297E-2</v>
      </c>
      <c r="BH35" s="86">
        <f>BH34/$BK$34</f>
        <v>8.7301587301587297E-2</v>
      </c>
      <c r="BI35" s="86">
        <f>BI34/$BK$34</f>
        <v>7.9365079365079361E-2</v>
      </c>
      <c r="BJ35" s="85">
        <f>BJ34/$BK$34+0.001</f>
        <v>0.58830158730158733</v>
      </c>
      <c r="BK35" s="141">
        <v>1</v>
      </c>
      <c r="BL35" s="184"/>
      <c r="BM35" s="88" t="e">
        <f>+SUM(#REF!)-#REF!</f>
        <v>#REF!</v>
      </c>
      <c r="BN35" s="87"/>
      <c r="BO35" s="87"/>
      <c r="BP35" s="87"/>
      <c r="BQ35" s="87"/>
      <c r="BR35" s="87"/>
      <c r="BS35" s="87"/>
      <c r="BT35" s="87"/>
      <c r="BU35" s="87"/>
      <c r="BW35" s="88" t="e">
        <f>+SUM(#REF!)-#REF!</f>
        <v>#REF!</v>
      </c>
      <c r="BX35" s="87"/>
      <c r="BY35" s="87"/>
      <c r="BZ35" s="87"/>
      <c r="CA35" s="87"/>
      <c r="CB35" s="87"/>
      <c r="CC35" s="87"/>
      <c r="CG35" s="283"/>
      <c r="CH35" s="286"/>
      <c r="CI35" s="132">
        <f>CI34/$CN$34</f>
        <v>0</v>
      </c>
      <c r="CJ35" s="86">
        <f t="shared" ref="CJ35:CM35" si="81">CJ34/$CN$34</f>
        <v>1.1764705882352941E-2</v>
      </c>
      <c r="CK35" s="86">
        <f t="shared" si="81"/>
        <v>0</v>
      </c>
      <c r="CL35" s="86">
        <f t="shared" si="81"/>
        <v>1.1764705882352941E-2</v>
      </c>
      <c r="CM35" s="86">
        <f t="shared" si="81"/>
        <v>0.97647058823529409</v>
      </c>
      <c r="CN35" s="141">
        <v>1</v>
      </c>
      <c r="CP35" s="88">
        <f t="shared" si="10"/>
        <v>0</v>
      </c>
      <c r="CQ35" s="87"/>
      <c r="CR35" s="87"/>
      <c r="CS35" s="87"/>
      <c r="CT35" s="87"/>
      <c r="CU35" s="87"/>
      <c r="CV35" s="87"/>
    </row>
    <row r="36" spans="1:100" s="8" customFormat="1" ht="20.25" customHeight="1">
      <c r="A36" s="283"/>
      <c r="B36" s="286" t="s">
        <v>3</v>
      </c>
      <c r="C36" s="133">
        <v>2</v>
      </c>
      <c r="D36" s="45">
        <v>6</v>
      </c>
      <c r="E36" s="45">
        <v>2</v>
      </c>
      <c r="F36" s="45">
        <v>3</v>
      </c>
      <c r="G36" s="45">
        <v>75</v>
      </c>
      <c r="H36" s="110">
        <v>88</v>
      </c>
      <c r="I36" s="176"/>
      <c r="J36" s="28">
        <f t="shared" si="2"/>
        <v>0</v>
      </c>
      <c r="K36" s="28"/>
      <c r="L36" s="28"/>
      <c r="U36" s="283"/>
      <c r="V36" s="286" t="s">
        <v>3</v>
      </c>
      <c r="W36" s="133">
        <v>3</v>
      </c>
      <c r="X36" s="45">
        <v>10</v>
      </c>
      <c r="Y36" s="45">
        <v>2</v>
      </c>
      <c r="Z36" s="45">
        <v>0</v>
      </c>
      <c r="AA36" s="45">
        <v>73</v>
      </c>
      <c r="AB36" s="110">
        <v>88</v>
      </c>
      <c r="AC36" s="176"/>
      <c r="AD36" s="28">
        <f t="shared" si="4"/>
        <v>0</v>
      </c>
      <c r="AM36" s="283"/>
      <c r="AN36" s="286" t="s">
        <v>3</v>
      </c>
      <c r="AO36" s="133">
        <v>2</v>
      </c>
      <c r="AP36" s="45">
        <v>6</v>
      </c>
      <c r="AQ36" s="45">
        <v>1</v>
      </c>
      <c r="AR36" s="45">
        <v>3</v>
      </c>
      <c r="AS36" s="45">
        <v>76</v>
      </c>
      <c r="AT36" s="110">
        <v>88</v>
      </c>
      <c r="AU36" s="176"/>
      <c r="AV36" s="28">
        <f t="shared" si="6"/>
        <v>0</v>
      </c>
      <c r="BD36" s="283"/>
      <c r="BE36" s="286" t="s">
        <v>6</v>
      </c>
      <c r="BF36" s="133">
        <v>26</v>
      </c>
      <c r="BG36" s="45">
        <v>4</v>
      </c>
      <c r="BH36" s="45">
        <v>10</v>
      </c>
      <c r="BI36" s="45">
        <v>8</v>
      </c>
      <c r="BJ36" s="45">
        <v>91</v>
      </c>
      <c r="BK36" s="110">
        <v>139</v>
      </c>
      <c r="BL36" s="184"/>
      <c r="BM36" s="28" t="e">
        <f>+SUM(#REF!)-#REF!</f>
        <v>#REF!</v>
      </c>
      <c r="BN36" s="12"/>
      <c r="BO36" s="12"/>
      <c r="BP36" s="12"/>
      <c r="BQ36" s="12"/>
      <c r="BR36" s="12"/>
      <c r="BS36" s="12"/>
      <c r="BT36" s="12"/>
      <c r="BU36" s="12"/>
      <c r="BW36" s="28" t="e">
        <f>+SUM(#REF!)-#REF!</f>
        <v>#REF!</v>
      </c>
      <c r="BX36" s="12"/>
      <c r="BY36" s="12"/>
      <c r="BZ36" s="12"/>
      <c r="CA36" s="12"/>
      <c r="CB36" s="12"/>
      <c r="CC36" s="12"/>
      <c r="CG36" s="283"/>
      <c r="CH36" s="286" t="s">
        <v>3</v>
      </c>
      <c r="CI36" s="133">
        <v>0</v>
      </c>
      <c r="CJ36" s="45">
        <v>0</v>
      </c>
      <c r="CK36" s="45">
        <v>0</v>
      </c>
      <c r="CL36" s="45">
        <v>2</v>
      </c>
      <c r="CM36" s="45">
        <v>84</v>
      </c>
      <c r="CN36" s="110">
        <v>86</v>
      </c>
      <c r="CP36" s="28">
        <f t="shared" si="10"/>
        <v>0</v>
      </c>
      <c r="CQ36" s="12"/>
      <c r="CR36" s="12"/>
      <c r="CS36" s="12"/>
      <c r="CT36" s="12"/>
      <c r="CU36" s="12"/>
      <c r="CV36" s="12"/>
    </row>
    <row r="37" spans="1:100" s="89" customFormat="1" ht="20.25" customHeight="1">
      <c r="A37" s="283"/>
      <c r="B37" s="286"/>
      <c r="C37" s="132">
        <f>C36/$H$36</f>
        <v>2.2727272727272728E-2</v>
      </c>
      <c r="D37" s="86">
        <f t="shared" ref="D37:G37" si="82">D36/$H$36</f>
        <v>6.8181818181818177E-2</v>
      </c>
      <c r="E37" s="86">
        <f t="shared" si="82"/>
        <v>2.2727272727272728E-2</v>
      </c>
      <c r="F37" s="86">
        <f t="shared" si="82"/>
        <v>3.4090909090909088E-2</v>
      </c>
      <c r="G37" s="86">
        <f t="shared" si="82"/>
        <v>0.85227272727272729</v>
      </c>
      <c r="H37" s="141">
        <v>1</v>
      </c>
      <c r="I37" s="176"/>
      <c r="J37" s="88">
        <f t="shared" si="2"/>
        <v>0</v>
      </c>
      <c r="K37" s="88"/>
      <c r="L37" s="88"/>
      <c r="U37" s="283"/>
      <c r="V37" s="286"/>
      <c r="W37" s="132">
        <f>W36/$AB$36</f>
        <v>3.4090909090909088E-2</v>
      </c>
      <c r="X37" s="86">
        <f t="shared" ref="X37:Z37" si="83">X36/$AB$36</f>
        <v>0.11363636363636363</v>
      </c>
      <c r="Y37" s="86">
        <f t="shared" si="83"/>
        <v>2.2727272727272728E-2</v>
      </c>
      <c r="Z37" s="86">
        <f t="shared" si="83"/>
        <v>0</v>
      </c>
      <c r="AA37" s="85">
        <f>AA36/$AB$36-0.001</f>
        <v>0.82854545454545458</v>
      </c>
      <c r="AB37" s="141">
        <v>1</v>
      </c>
      <c r="AC37" s="176"/>
      <c r="AD37" s="88">
        <f t="shared" si="4"/>
        <v>-1.0000000000000009E-3</v>
      </c>
      <c r="AM37" s="283"/>
      <c r="AN37" s="286"/>
      <c r="AO37" s="132">
        <f>AO36/$AT$36</f>
        <v>2.2727272727272728E-2</v>
      </c>
      <c r="AP37" s="86">
        <f t="shared" ref="AP37:AS37" si="84">AP36/$AT$36</f>
        <v>6.8181818181818177E-2</v>
      </c>
      <c r="AQ37" s="86">
        <f t="shared" si="84"/>
        <v>1.1363636363636364E-2</v>
      </c>
      <c r="AR37" s="86">
        <f t="shared" si="84"/>
        <v>3.4090909090909088E-2</v>
      </c>
      <c r="AS37" s="86">
        <f t="shared" si="84"/>
        <v>0.86363636363636365</v>
      </c>
      <c r="AT37" s="141">
        <v>1</v>
      </c>
      <c r="AU37" s="176"/>
      <c r="AV37" s="88">
        <f t="shared" si="6"/>
        <v>0</v>
      </c>
      <c r="BD37" s="283"/>
      <c r="BE37" s="286"/>
      <c r="BF37" s="132">
        <f>BF36/$BK$36</f>
        <v>0.18705035971223022</v>
      </c>
      <c r="BG37" s="86">
        <f>BG36/$BK$36</f>
        <v>2.8776978417266189E-2</v>
      </c>
      <c r="BH37" s="86">
        <f>BH36/$BK$36</f>
        <v>7.1942446043165464E-2</v>
      </c>
      <c r="BI37" s="86">
        <f>BI36/$BK$36</f>
        <v>5.7553956834532377E-2</v>
      </c>
      <c r="BJ37" s="85">
        <f>BJ36/$BK$36-0.001</f>
        <v>0.65367625899280579</v>
      </c>
      <c r="BK37" s="141">
        <v>1</v>
      </c>
      <c r="BL37" s="184"/>
      <c r="BM37" s="88" t="e">
        <f>+SUM(#REF!)-#REF!</f>
        <v>#REF!</v>
      </c>
      <c r="BN37" s="87"/>
      <c r="BO37" s="87"/>
      <c r="BP37" s="87"/>
      <c r="BQ37" s="87"/>
      <c r="BR37" s="87"/>
      <c r="BS37" s="87"/>
      <c r="BT37" s="87"/>
      <c r="BU37" s="87"/>
      <c r="BW37" s="88" t="e">
        <f>+SUM(#REF!)-#REF!</f>
        <v>#REF!</v>
      </c>
      <c r="BX37" s="87"/>
      <c r="BY37" s="87"/>
      <c r="BZ37" s="87"/>
      <c r="CA37" s="87"/>
      <c r="CB37" s="87"/>
      <c r="CC37" s="87"/>
      <c r="CG37" s="283"/>
      <c r="CH37" s="286"/>
      <c r="CI37" s="132">
        <f>CI36/$CN$36</f>
        <v>0</v>
      </c>
      <c r="CJ37" s="86">
        <f t="shared" ref="CJ37:CM37" si="85">CJ36/$CN$36</f>
        <v>0</v>
      </c>
      <c r="CK37" s="86">
        <f t="shared" si="85"/>
        <v>0</v>
      </c>
      <c r="CL37" s="86">
        <f t="shared" si="85"/>
        <v>2.3255813953488372E-2</v>
      </c>
      <c r="CM37" s="86">
        <f t="shared" si="85"/>
        <v>0.97674418604651159</v>
      </c>
      <c r="CN37" s="141">
        <v>1</v>
      </c>
      <c r="CP37" s="88">
        <f t="shared" si="10"/>
        <v>0</v>
      </c>
      <c r="CQ37" s="87"/>
      <c r="CR37" s="87"/>
      <c r="CS37" s="87"/>
      <c r="CT37" s="87"/>
      <c r="CU37" s="87"/>
      <c r="CV37" s="87"/>
    </row>
    <row r="38" spans="1:100" s="8" customFormat="1" ht="20.25" customHeight="1">
      <c r="A38" s="283"/>
      <c r="B38" s="286" t="s">
        <v>4</v>
      </c>
      <c r="C38" s="133">
        <v>9</v>
      </c>
      <c r="D38" s="45">
        <v>17</v>
      </c>
      <c r="E38" s="45">
        <v>15</v>
      </c>
      <c r="F38" s="45">
        <v>5</v>
      </c>
      <c r="G38" s="45">
        <v>60</v>
      </c>
      <c r="H38" s="110">
        <v>106</v>
      </c>
      <c r="I38" s="176"/>
      <c r="J38" s="28">
        <f t="shared" si="2"/>
        <v>0</v>
      </c>
      <c r="K38" s="28"/>
      <c r="L38" s="28"/>
      <c r="U38" s="283"/>
      <c r="V38" s="286" t="s">
        <v>4</v>
      </c>
      <c r="W38" s="133">
        <v>11</v>
      </c>
      <c r="X38" s="45">
        <v>20</v>
      </c>
      <c r="Y38" s="45">
        <v>13</v>
      </c>
      <c r="Z38" s="45">
        <v>4</v>
      </c>
      <c r="AA38" s="45">
        <v>58</v>
      </c>
      <c r="AB38" s="110">
        <v>106</v>
      </c>
      <c r="AC38" s="176"/>
      <c r="AD38" s="28">
        <f t="shared" si="4"/>
        <v>0</v>
      </c>
      <c r="AM38" s="283"/>
      <c r="AN38" s="286" t="s">
        <v>4</v>
      </c>
      <c r="AO38" s="133">
        <v>9</v>
      </c>
      <c r="AP38" s="45">
        <v>14</v>
      </c>
      <c r="AQ38" s="45">
        <v>14</v>
      </c>
      <c r="AR38" s="45">
        <v>1</v>
      </c>
      <c r="AS38" s="45">
        <v>68</v>
      </c>
      <c r="AT38" s="110">
        <v>106</v>
      </c>
      <c r="AU38" s="176"/>
      <c r="AV38" s="28">
        <f t="shared" si="6"/>
        <v>0</v>
      </c>
      <c r="BD38" s="283"/>
      <c r="BE38" s="286" t="s">
        <v>109</v>
      </c>
      <c r="BF38" s="133">
        <v>13</v>
      </c>
      <c r="BG38" s="45">
        <v>0</v>
      </c>
      <c r="BH38" s="45">
        <v>4</v>
      </c>
      <c r="BI38" s="45">
        <v>8</v>
      </c>
      <c r="BJ38" s="45">
        <v>133</v>
      </c>
      <c r="BK38" s="110">
        <v>158</v>
      </c>
      <c r="BL38" s="184"/>
      <c r="BM38" s="28" t="e">
        <f>+SUM(#REF!)-#REF!</f>
        <v>#REF!</v>
      </c>
      <c r="BN38" s="12"/>
      <c r="BO38" s="12"/>
      <c r="BP38" s="12"/>
      <c r="BQ38" s="12"/>
      <c r="BR38" s="12"/>
      <c r="BS38" s="12"/>
      <c r="BT38" s="12"/>
      <c r="BU38" s="12"/>
      <c r="BW38" s="28" t="e">
        <f>+SUM(#REF!)-#REF!</f>
        <v>#REF!</v>
      </c>
      <c r="BX38" s="12"/>
      <c r="BY38" s="12"/>
      <c r="BZ38" s="12"/>
      <c r="CA38" s="12"/>
      <c r="CB38" s="12"/>
      <c r="CC38" s="12"/>
      <c r="CG38" s="283"/>
      <c r="CH38" s="286" t="s">
        <v>4</v>
      </c>
      <c r="CI38" s="133">
        <v>0</v>
      </c>
      <c r="CJ38" s="45">
        <v>3</v>
      </c>
      <c r="CK38" s="45">
        <v>6</v>
      </c>
      <c r="CL38" s="45">
        <v>2</v>
      </c>
      <c r="CM38" s="45">
        <v>89</v>
      </c>
      <c r="CN38" s="110">
        <v>100</v>
      </c>
      <c r="CP38" s="28">
        <f t="shared" si="10"/>
        <v>0</v>
      </c>
      <c r="CQ38" s="12"/>
      <c r="CR38" s="12"/>
      <c r="CS38" s="12"/>
      <c r="CT38" s="12"/>
      <c r="CU38" s="12"/>
      <c r="CV38" s="12"/>
    </row>
    <row r="39" spans="1:100" s="89" customFormat="1" ht="20.25" customHeight="1" thickBot="1">
      <c r="A39" s="283"/>
      <c r="B39" s="286"/>
      <c r="C39" s="132">
        <f>C38/$H$38</f>
        <v>8.4905660377358486E-2</v>
      </c>
      <c r="D39" s="86">
        <f t="shared" ref="D39:G39" si="86">D38/$H$38</f>
        <v>0.16037735849056603</v>
      </c>
      <c r="E39" s="86">
        <f t="shared" si="86"/>
        <v>0.14150943396226415</v>
      </c>
      <c r="F39" s="86">
        <f t="shared" si="86"/>
        <v>4.716981132075472E-2</v>
      </c>
      <c r="G39" s="86">
        <f t="shared" si="86"/>
        <v>0.56603773584905659</v>
      </c>
      <c r="H39" s="141">
        <v>1</v>
      </c>
      <c r="I39" s="176"/>
      <c r="J39" s="88">
        <f t="shared" si="2"/>
        <v>0</v>
      </c>
      <c r="K39" s="88"/>
      <c r="L39" s="88"/>
      <c r="U39" s="283"/>
      <c r="V39" s="286"/>
      <c r="W39" s="132">
        <f>W38/$AB$38</f>
        <v>0.10377358490566038</v>
      </c>
      <c r="X39" s="86">
        <f t="shared" ref="X39:Z39" si="87">X38/$AB$38</f>
        <v>0.18867924528301888</v>
      </c>
      <c r="Y39" s="86">
        <f t="shared" si="87"/>
        <v>0.12264150943396226</v>
      </c>
      <c r="Z39" s="86">
        <f t="shared" si="87"/>
        <v>3.7735849056603772E-2</v>
      </c>
      <c r="AA39" s="85">
        <f>AA38/$AB$38-0.001</f>
        <v>0.54616981132075471</v>
      </c>
      <c r="AB39" s="141">
        <v>1</v>
      </c>
      <c r="AC39" s="176"/>
      <c r="AD39" s="88">
        <f t="shared" si="4"/>
        <v>-1.0000000000000009E-3</v>
      </c>
      <c r="AM39" s="283"/>
      <c r="AN39" s="286"/>
      <c r="AO39" s="132">
        <f>AO38/$AT$38</f>
        <v>8.4905660377358486E-2</v>
      </c>
      <c r="AP39" s="86">
        <f t="shared" ref="AP39:AS39" si="88">AP38/$AT$38</f>
        <v>0.13207547169811321</v>
      </c>
      <c r="AQ39" s="86">
        <f t="shared" si="88"/>
        <v>0.13207547169811321</v>
      </c>
      <c r="AR39" s="86">
        <f t="shared" si="88"/>
        <v>9.433962264150943E-3</v>
      </c>
      <c r="AS39" s="86">
        <f t="shared" si="88"/>
        <v>0.64150943396226412</v>
      </c>
      <c r="AT39" s="141">
        <v>1</v>
      </c>
      <c r="AU39" s="176"/>
      <c r="AV39" s="88">
        <f t="shared" si="6"/>
        <v>0</v>
      </c>
      <c r="BD39" s="283"/>
      <c r="BE39" s="287"/>
      <c r="BF39" s="139">
        <f>BF38/$BK$38</f>
        <v>8.2278481012658222E-2</v>
      </c>
      <c r="BG39" s="91">
        <f>BG38/$BK$38</f>
        <v>0</v>
      </c>
      <c r="BH39" s="91">
        <f>BH38/$BK$38</f>
        <v>2.5316455696202531E-2</v>
      </c>
      <c r="BI39" s="91">
        <f>BI38/$BK$38</f>
        <v>5.0632911392405063E-2</v>
      </c>
      <c r="BJ39" s="91">
        <f>BJ38/$BK$38</f>
        <v>0.84177215189873422</v>
      </c>
      <c r="BK39" s="143">
        <v>1</v>
      </c>
      <c r="BL39" s="184"/>
      <c r="BM39" s="88" t="e">
        <f>+SUM(#REF!)-#REF!</f>
        <v>#REF!</v>
      </c>
      <c r="BN39" s="87"/>
      <c r="BO39" s="87"/>
      <c r="BP39" s="87"/>
      <c r="BQ39" s="87"/>
      <c r="BR39" s="87"/>
      <c r="BS39" s="87"/>
      <c r="BT39" s="87"/>
      <c r="BU39" s="87"/>
      <c r="BW39" s="88" t="e">
        <f>+SUM(#REF!)-#REF!</f>
        <v>#REF!</v>
      </c>
      <c r="BX39" s="87"/>
      <c r="BY39" s="87"/>
      <c r="BZ39" s="87"/>
      <c r="CA39" s="87"/>
      <c r="CB39" s="87"/>
      <c r="CC39" s="87"/>
      <c r="CG39" s="283"/>
      <c r="CH39" s="286"/>
      <c r="CI39" s="132">
        <f>CI38/$CN$38</f>
        <v>0</v>
      </c>
      <c r="CJ39" s="86">
        <f t="shared" ref="CJ39:CM39" si="89">CJ38/$CN$38</f>
        <v>0.03</v>
      </c>
      <c r="CK39" s="86">
        <f t="shared" si="89"/>
        <v>0.06</v>
      </c>
      <c r="CL39" s="86">
        <f t="shared" si="89"/>
        <v>0.02</v>
      </c>
      <c r="CM39" s="86">
        <f t="shared" si="89"/>
        <v>0.89</v>
      </c>
      <c r="CN39" s="141">
        <v>1</v>
      </c>
      <c r="CP39" s="88">
        <f t="shared" si="10"/>
        <v>0</v>
      </c>
      <c r="CQ39" s="87"/>
      <c r="CR39" s="87"/>
      <c r="CS39" s="87"/>
      <c r="CT39" s="87"/>
      <c r="CU39" s="87"/>
      <c r="CV39" s="87"/>
    </row>
    <row r="40" spans="1:100" s="8" customFormat="1" ht="20.25" customHeight="1" thickTop="1">
      <c r="A40" s="283"/>
      <c r="B40" s="286" t="s">
        <v>5</v>
      </c>
      <c r="C40" s="133">
        <v>9</v>
      </c>
      <c r="D40" s="45">
        <v>14</v>
      </c>
      <c r="E40" s="45">
        <v>15</v>
      </c>
      <c r="F40" s="45">
        <v>3</v>
      </c>
      <c r="G40" s="45">
        <v>86</v>
      </c>
      <c r="H40" s="110">
        <v>127</v>
      </c>
      <c r="I40" s="176"/>
      <c r="J40" s="28">
        <f t="shared" si="2"/>
        <v>0</v>
      </c>
      <c r="K40" s="28"/>
      <c r="L40" s="28"/>
      <c r="U40" s="283"/>
      <c r="V40" s="286" t="s">
        <v>5</v>
      </c>
      <c r="W40" s="133">
        <v>16</v>
      </c>
      <c r="X40" s="45">
        <v>22</v>
      </c>
      <c r="Y40" s="45">
        <v>14</v>
      </c>
      <c r="Z40" s="45">
        <v>2</v>
      </c>
      <c r="AA40" s="45">
        <v>73</v>
      </c>
      <c r="AB40" s="110">
        <v>127</v>
      </c>
      <c r="AC40" s="176"/>
      <c r="AD40" s="28">
        <f t="shared" si="4"/>
        <v>0</v>
      </c>
      <c r="AM40" s="283"/>
      <c r="AN40" s="286" t="s">
        <v>5</v>
      </c>
      <c r="AO40" s="133">
        <v>11</v>
      </c>
      <c r="AP40" s="45">
        <v>15</v>
      </c>
      <c r="AQ40" s="45">
        <v>13</v>
      </c>
      <c r="AR40" s="45">
        <v>4</v>
      </c>
      <c r="AS40" s="45">
        <v>82</v>
      </c>
      <c r="AT40" s="110">
        <v>125</v>
      </c>
      <c r="AU40" s="176"/>
      <c r="AV40" s="28">
        <f t="shared" si="6"/>
        <v>0</v>
      </c>
      <c r="BD40" s="283"/>
      <c r="BE40" s="288" t="s">
        <v>1</v>
      </c>
      <c r="BF40" s="48">
        <v>88</v>
      </c>
      <c r="BG40" s="44">
        <v>37</v>
      </c>
      <c r="BH40" s="44">
        <v>45</v>
      </c>
      <c r="BI40" s="44">
        <v>37</v>
      </c>
      <c r="BJ40" s="44">
        <v>496</v>
      </c>
      <c r="BK40" s="112">
        <v>703</v>
      </c>
      <c r="BL40" s="184"/>
      <c r="BM40" s="28" t="e">
        <f>+SUM(#REF!)-#REF!</f>
        <v>#REF!</v>
      </c>
      <c r="BN40" s="12"/>
      <c r="BO40" s="12"/>
      <c r="BP40" s="12"/>
      <c r="BQ40" s="12"/>
      <c r="BR40" s="12"/>
      <c r="BS40" s="12"/>
      <c r="BT40" s="12"/>
      <c r="BU40" s="12"/>
      <c r="BW40" s="28" t="e">
        <f>+SUM(#REF!)-#REF!</f>
        <v>#REF!</v>
      </c>
      <c r="BX40" s="12"/>
      <c r="BY40" s="12"/>
      <c r="BZ40" s="12"/>
      <c r="CA40" s="12"/>
      <c r="CB40" s="12"/>
      <c r="CC40" s="12"/>
      <c r="CG40" s="283"/>
      <c r="CH40" s="286" t="s">
        <v>5</v>
      </c>
      <c r="CI40" s="133">
        <v>1</v>
      </c>
      <c r="CJ40" s="45">
        <v>2</v>
      </c>
      <c r="CK40" s="45">
        <v>3</v>
      </c>
      <c r="CL40" s="45">
        <v>1</v>
      </c>
      <c r="CM40" s="45">
        <v>109</v>
      </c>
      <c r="CN40" s="110">
        <v>116</v>
      </c>
      <c r="CP40" s="28">
        <f t="shared" si="10"/>
        <v>0</v>
      </c>
      <c r="CQ40" s="12"/>
      <c r="CR40" s="12"/>
      <c r="CS40" s="12"/>
      <c r="CT40" s="12"/>
      <c r="CU40" s="12"/>
      <c r="CV40" s="12"/>
    </row>
    <row r="41" spans="1:100" s="89" customFormat="1" ht="20.25" customHeight="1" thickBot="1">
      <c r="A41" s="283"/>
      <c r="B41" s="286"/>
      <c r="C41" s="132">
        <f>C40/$H$40</f>
        <v>7.0866141732283464E-2</v>
      </c>
      <c r="D41" s="86">
        <f t="shared" ref="D41:G41" si="90">D40/$H$40</f>
        <v>0.11023622047244094</v>
      </c>
      <c r="E41" s="86">
        <f t="shared" si="90"/>
        <v>0.11811023622047244</v>
      </c>
      <c r="F41" s="86">
        <f t="shared" si="90"/>
        <v>2.3622047244094488E-2</v>
      </c>
      <c r="G41" s="86">
        <f t="shared" si="90"/>
        <v>0.67716535433070868</v>
      </c>
      <c r="H41" s="141">
        <v>1</v>
      </c>
      <c r="I41" s="176"/>
      <c r="J41" s="88">
        <f t="shared" si="2"/>
        <v>0</v>
      </c>
      <c r="K41" s="88"/>
      <c r="L41" s="88"/>
      <c r="U41" s="283"/>
      <c r="V41" s="286"/>
      <c r="W41" s="132">
        <f>W40/$AB$40</f>
        <v>0.12598425196850394</v>
      </c>
      <c r="X41" s="86">
        <f t="shared" ref="X41:AA41" si="91">X40/$AB$40</f>
        <v>0.17322834645669291</v>
      </c>
      <c r="Y41" s="86">
        <f t="shared" si="91"/>
        <v>0.11023622047244094</v>
      </c>
      <c r="Z41" s="86">
        <f t="shared" si="91"/>
        <v>1.5748031496062992E-2</v>
      </c>
      <c r="AA41" s="86">
        <f t="shared" si="91"/>
        <v>0.57480314960629919</v>
      </c>
      <c r="AB41" s="141">
        <v>1</v>
      </c>
      <c r="AC41" s="176"/>
      <c r="AD41" s="88">
        <f t="shared" si="4"/>
        <v>0</v>
      </c>
      <c r="AM41" s="283"/>
      <c r="AN41" s="286"/>
      <c r="AO41" s="132">
        <f>AO40/$AT$40</f>
        <v>8.7999999999999995E-2</v>
      </c>
      <c r="AP41" s="86">
        <f t="shared" ref="AP41:AS41" si="92">AP40/$AT$40</f>
        <v>0.12</v>
      </c>
      <c r="AQ41" s="86">
        <f t="shared" si="92"/>
        <v>0.104</v>
      </c>
      <c r="AR41" s="86">
        <f t="shared" si="92"/>
        <v>3.2000000000000001E-2</v>
      </c>
      <c r="AS41" s="86">
        <f t="shared" si="92"/>
        <v>0.65600000000000003</v>
      </c>
      <c r="AT41" s="141">
        <v>1</v>
      </c>
      <c r="AU41" s="176"/>
      <c r="AV41" s="88">
        <f t="shared" si="6"/>
        <v>0</v>
      </c>
      <c r="BD41" s="290"/>
      <c r="BE41" s="291"/>
      <c r="BF41" s="136">
        <f>BF40/$BK$40</f>
        <v>0.1251778093883357</v>
      </c>
      <c r="BG41" s="129">
        <f>BG40/$BK$40</f>
        <v>5.2631578947368418E-2</v>
      </c>
      <c r="BH41" s="129">
        <f>BH40/$BK$40</f>
        <v>6.4011379800853488E-2</v>
      </c>
      <c r="BI41" s="129">
        <f>BI40/$BK$40</f>
        <v>5.2631578947368418E-2</v>
      </c>
      <c r="BJ41" s="145">
        <f>BJ40/$BK$40-0.001</f>
        <v>0.70454765291607402</v>
      </c>
      <c r="BK41" s="146">
        <v>1</v>
      </c>
      <c r="BL41" s="184"/>
      <c r="BM41" s="88" t="e">
        <f>+SUM(#REF!)-#REF!</f>
        <v>#REF!</v>
      </c>
      <c r="BN41" s="87"/>
      <c r="BO41" s="87"/>
      <c r="BP41" s="87"/>
      <c r="BQ41" s="87"/>
      <c r="BR41" s="87"/>
      <c r="BS41" s="87"/>
      <c r="BT41" s="87"/>
      <c r="BU41" s="87"/>
      <c r="BW41" s="88" t="e">
        <f>+SUM(#REF!)-#REF!</f>
        <v>#REF!</v>
      </c>
      <c r="BX41" s="87"/>
      <c r="BY41" s="87"/>
      <c r="BZ41" s="87"/>
      <c r="CA41" s="87"/>
      <c r="CB41" s="87"/>
      <c r="CC41" s="87"/>
      <c r="CG41" s="283"/>
      <c r="CH41" s="286"/>
      <c r="CI41" s="132">
        <f>CI40/$CN$40</f>
        <v>8.6206896551724137E-3</v>
      </c>
      <c r="CJ41" s="86">
        <f t="shared" ref="CJ41:CL41" si="93">CJ40/$CN$40</f>
        <v>1.7241379310344827E-2</v>
      </c>
      <c r="CK41" s="86">
        <f t="shared" si="93"/>
        <v>2.5862068965517241E-2</v>
      </c>
      <c r="CL41" s="86">
        <f t="shared" si="93"/>
        <v>8.6206896551724137E-3</v>
      </c>
      <c r="CM41" s="85">
        <f>CM40/$CN$40-0.001</f>
        <v>0.93865517241379315</v>
      </c>
      <c r="CN41" s="141">
        <v>1</v>
      </c>
      <c r="CP41" s="88">
        <f t="shared" si="10"/>
        <v>-1.0000000000000009E-3</v>
      </c>
      <c r="CQ41" s="87"/>
      <c r="CR41" s="87"/>
      <c r="CS41" s="87"/>
      <c r="CT41" s="87"/>
      <c r="CU41" s="87"/>
      <c r="CV41" s="87"/>
    </row>
    <row r="42" spans="1:100" s="8" customFormat="1" ht="20.25" customHeight="1">
      <c r="A42" s="283"/>
      <c r="B42" s="286" t="s">
        <v>6</v>
      </c>
      <c r="C42" s="133">
        <v>21</v>
      </c>
      <c r="D42" s="45">
        <v>4</v>
      </c>
      <c r="E42" s="45">
        <v>18</v>
      </c>
      <c r="F42" s="45">
        <v>16</v>
      </c>
      <c r="G42" s="45">
        <v>79</v>
      </c>
      <c r="H42" s="110">
        <v>138</v>
      </c>
      <c r="I42" s="176"/>
      <c r="J42" s="28">
        <f t="shared" si="2"/>
        <v>0</v>
      </c>
      <c r="K42" s="28"/>
      <c r="L42" s="28"/>
      <c r="U42" s="283"/>
      <c r="V42" s="286" t="s">
        <v>6</v>
      </c>
      <c r="W42" s="133">
        <v>30</v>
      </c>
      <c r="X42" s="45">
        <v>5</v>
      </c>
      <c r="Y42" s="45">
        <v>12</v>
      </c>
      <c r="Z42" s="45">
        <v>12</v>
      </c>
      <c r="AA42" s="45">
        <v>77</v>
      </c>
      <c r="AB42" s="110">
        <v>136</v>
      </c>
      <c r="AC42" s="176"/>
      <c r="AD42" s="28">
        <f t="shared" si="4"/>
        <v>0</v>
      </c>
      <c r="AM42" s="283"/>
      <c r="AN42" s="286" t="s">
        <v>6</v>
      </c>
      <c r="AO42" s="133">
        <v>29</v>
      </c>
      <c r="AP42" s="45">
        <v>4</v>
      </c>
      <c r="AQ42" s="45">
        <v>12</v>
      </c>
      <c r="AR42" s="45">
        <v>10</v>
      </c>
      <c r="AS42" s="45">
        <v>82</v>
      </c>
      <c r="AT42" s="110">
        <v>137</v>
      </c>
      <c r="AU42" s="176"/>
      <c r="AV42" s="28">
        <f t="shared" si="6"/>
        <v>0</v>
      </c>
      <c r="BD42" s="43"/>
      <c r="BE42" s="43"/>
      <c r="BF42" s="20"/>
      <c r="BG42" s="20"/>
      <c r="BH42" s="20"/>
      <c r="BI42" s="20"/>
      <c r="BJ42" s="20"/>
      <c r="BK42" s="20"/>
      <c r="BL42" s="184"/>
      <c r="BM42" s="28">
        <f t="shared" si="8"/>
        <v>0</v>
      </c>
      <c r="BN42" s="12"/>
      <c r="BO42" s="12"/>
      <c r="BP42" s="12"/>
      <c r="BQ42" s="12"/>
      <c r="BR42" s="12"/>
      <c r="BS42" s="12"/>
      <c r="BT42" s="12"/>
      <c r="BU42" s="12"/>
      <c r="BW42" s="28" t="e">
        <f>+SUM(#REF!)-#REF!</f>
        <v>#REF!</v>
      </c>
      <c r="BX42" s="12"/>
      <c r="BY42" s="12"/>
      <c r="BZ42" s="12"/>
      <c r="CA42" s="12"/>
      <c r="CB42" s="12"/>
      <c r="CC42" s="12"/>
      <c r="CG42" s="283"/>
      <c r="CH42" s="286" t="s">
        <v>6</v>
      </c>
      <c r="CI42" s="133">
        <v>1</v>
      </c>
      <c r="CJ42" s="45">
        <v>0</v>
      </c>
      <c r="CK42" s="45">
        <v>5</v>
      </c>
      <c r="CL42" s="45">
        <v>6</v>
      </c>
      <c r="CM42" s="45">
        <v>120</v>
      </c>
      <c r="CN42" s="110">
        <v>132</v>
      </c>
      <c r="CP42" s="28">
        <f t="shared" si="10"/>
        <v>0</v>
      </c>
      <c r="CQ42" s="12"/>
      <c r="CR42" s="12"/>
      <c r="CS42" s="12"/>
      <c r="CT42" s="12"/>
      <c r="CU42" s="12"/>
      <c r="CV42" s="12"/>
    </row>
    <row r="43" spans="1:100" s="89" customFormat="1" ht="20.25" customHeight="1">
      <c r="A43" s="283"/>
      <c r="B43" s="286"/>
      <c r="C43" s="132">
        <f>C42/$H$42</f>
        <v>0.15217391304347827</v>
      </c>
      <c r="D43" s="86">
        <f t="shared" ref="D43:F43" si="94">D42/$H$42</f>
        <v>2.8985507246376812E-2</v>
      </c>
      <c r="E43" s="86">
        <f t="shared" si="94"/>
        <v>0.13043478260869565</v>
      </c>
      <c r="F43" s="86">
        <f t="shared" si="94"/>
        <v>0.11594202898550725</v>
      </c>
      <c r="G43" s="85">
        <f>G42/$H$42+0.001</f>
        <v>0.57346376811594202</v>
      </c>
      <c r="H43" s="141">
        <v>1</v>
      </c>
      <c r="I43" s="176"/>
      <c r="J43" s="88">
        <f t="shared" si="2"/>
        <v>9.9999999999988987E-4</v>
      </c>
      <c r="K43" s="88"/>
      <c r="L43" s="88"/>
      <c r="U43" s="283"/>
      <c r="V43" s="286"/>
      <c r="W43" s="132">
        <f>W42/$AB$42</f>
        <v>0.22058823529411764</v>
      </c>
      <c r="X43" s="86">
        <f t="shared" ref="X43:AA43" si="95">X42/$AB$42</f>
        <v>3.6764705882352942E-2</v>
      </c>
      <c r="Y43" s="86">
        <f t="shared" si="95"/>
        <v>8.8235294117647065E-2</v>
      </c>
      <c r="Z43" s="86">
        <f t="shared" si="95"/>
        <v>8.8235294117647065E-2</v>
      </c>
      <c r="AA43" s="86">
        <f t="shared" si="95"/>
        <v>0.56617647058823528</v>
      </c>
      <c r="AB43" s="141">
        <v>1</v>
      </c>
      <c r="AC43" s="176"/>
      <c r="AD43" s="88">
        <f t="shared" si="4"/>
        <v>0</v>
      </c>
      <c r="AM43" s="283"/>
      <c r="AN43" s="286"/>
      <c r="AO43" s="132">
        <f>AO42/$AT$42</f>
        <v>0.21167883211678831</v>
      </c>
      <c r="AP43" s="86">
        <f t="shared" ref="AP43:AR43" si="96">AP42/$AT$42</f>
        <v>2.9197080291970802E-2</v>
      </c>
      <c r="AQ43" s="86">
        <f t="shared" si="96"/>
        <v>8.7591240875912413E-2</v>
      </c>
      <c r="AR43" s="86">
        <f t="shared" si="96"/>
        <v>7.2992700729927001E-2</v>
      </c>
      <c r="AS43" s="85">
        <f>AS42/$AT$42-0.001</f>
        <v>0.59754014598540151</v>
      </c>
      <c r="AT43" s="141">
        <v>1</v>
      </c>
      <c r="AU43" s="176"/>
      <c r="AV43" s="88">
        <f t="shared" si="6"/>
        <v>-1.0000000000000009E-3</v>
      </c>
      <c r="BD43" s="43"/>
      <c r="BE43" s="43"/>
      <c r="BF43" s="20"/>
      <c r="BG43" s="20"/>
      <c r="BH43" s="20"/>
      <c r="BI43" s="20"/>
      <c r="BJ43" s="20"/>
      <c r="BK43" s="20"/>
      <c r="BL43" s="184"/>
      <c r="BM43" s="88">
        <f t="shared" si="8"/>
        <v>0</v>
      </c>
      <c r="BN43" s="87"/>
      <c r="BO43" s="87"/>
      <c r="BP43" s="87"/>
      <c r="BQ43" s="87"/>
      <c r="BR43" s="87"/>
      <c r="BS43" s="87"/>
      <c r="BT43" s="87"/>
      <c r="BU43" s="87"/>
      <c r="BW43" s="88" t="e">
        <f>+SUM(#REF!)-#REF!</f>
        <v>#REF!</v>
      </c>
      <c r="BX43" s="87"/>
      <c r="BY43" s="87"/>
      <c r="BZ43" s="87"/>
      <c r="CA43" s="87"/>
      <c r="CB43" s="87"/>
      <c r="CC43" s="87"/>
      <c r="CG43" s="283"/>
      <c r="CH43" s="286"/>
      <c r="CI43" s="132">
        <f>CI42/$CN$42</f>
        <v>7.575757575757576E-3</v>
      </c>
      <c r="CJ43" s="86">
        <f t="shared" ref="CJ43:CM43" si="97">CJ42/$CN$42</f>
        <v>0</v>
      </c>
      <c r="CK43" s="86">
        <f t="shared" si="97"/>
        <v>3.787878787878788E-2</v>
      </c>
      <c r="CL43" s="86">
        <f t="shared" si="97"/>
        <v>4.5454545454545456E-2</v>
      </c>
      <c r="CM43" s="86">
        <f t="shared" si="97"/>
        <v>0.90909090909090906</v>
      </c>
      <c r="CN43" s="141">
        <v>1</v>
      </c>
      <c r="CP43" s="88">
        <f t="shared" si="10"/>
        <v>0</v>
      </c>
      <c r="CQ43" s="87"/>
      <c r="CR43" s="87"/>
      <c r="CS43" s="87"/>
      <c r="CT43" s="87"/>
      <c r="CU43" s="87"/>
      <c r="CV43" s="87"/>
    </row>
    <row r="44" spans="1:100" s="8" customFormat="1" ht="20.25" customHeight="1">
      <c r="A44" s="283"/>
      <c r="B44" s="286" t="s">
        <v>109</v>
      </c>
      <c r="C44" s="133">
        <v>25</v>
      </c>
      <c r="D44" s="45">
        <v>0</v>
      </c>
      <c r="E44" s="45">
        <v>7</v>
      </c>
      <c r="F44" s="45">
        <v>27</v>
      </c>
      <c r="G44" s="45">
        <v>100</v>
      </c>
      <c r="H44" s="110">
        <v>159</v>
      </c>
      <c r="I44" s="176"/>
      <c r="J44" s="28">
        <f t="shared" si="2"/>
        <v>0</v>
      </c>
      <c r="K44" s="28"/>
      <c r="L44" s="28"/>
      <c r="U44" s="283"/>
      <c r="V44" s="286" t="s">
        <v>109</v>
      </c>
      <c r="W44" s="133">
        <v>33</v>
      </c>
      <c r="X44" s="45">
        <v>0</v>
      </c>
      <c r="Y44" s="45">
        <v>4</v>
      </c>
      <c r="Z44" s="45">
        <v>21</v>
      </c>
      <c r="AA44" s="45">
        <v>101</v>
      </c>
      <c r="AB44" s="110">
        <v>159</v>
      </c>
      <c r="AC44" s="176"/>
      <c r="AD44" s="28">
        <f t="shared" si="4"/>
        <v>0</v>
      </c>
      <c r="AM44" s="283"/>
      <c r="AN44" s="286" t="s">
        <v>109</v>
      </c>
      <c r="AO44" s="133">
        <v>26</v>
      </c>
      <c r="AP44" s="45">
        <v>0</v>
      </c>
      <c r="AQ44" s="45">
        <v>5</v>
      </c>
      <c r="AR44" s="45">
        <v>15</v>
      </c>
      <c r="AS44" s="45">
        <v>113</v>
      </c>
      <c r="AT44" s="110">
        <v>159</v>
      </c>
      <c r="AU44" s="176"/>
      <c r="AV44" s="28">
        <f t="shared" si="6"/>
        <v>0</v>
      </c>
      <c r="BD44" s="43"/>
      <c r="BE44" s="43"/>
      <c r="BF44" s="20"/>
      <c r="BG44" s="20"/>
      <c r="BH44" s="20"/>
      <c r="BI44" s="20"/>
      <c r="BJ44" s="20"/>
      <c r="BK44" s="20"/>
      <c r="BL44" s="184"/>
      <c r="BM44" s="28">
        <f t="shared" si="8"/>
        <v>0</v>
      </c>
      <c r="BN44" s="12"/>
      <c r="BO44" s="12"/>
      <c r="BP44" s="12"/>
      <c r="BQ44" s="12"/>
      <c r="BR44" s="12"/>
      <c r="BS44" s="12"/>
      <c r="BT44" s="12"/>
      <c r="BU44" s="12"/>
      <c r="BW44" s="28" t="e">
        <f>+SUM(#REF!)-#REF!</f>
        <v>#REF!</v>
      </c>
      <c r="BX44" s="12"/>
      <c r="BY44" s="12"/>
      <c r="BZ44" s="12"/>
      <c r="CA44" s="12"/>
      <c r="CB44" s="12"/>
      <c r="CC44" s="12"/>
      <c r="CG44" s="283"/>
      <c r="CH44" s="286" t="s">
        <v>109</v>
      </c>
      <c r="CI44" s="133">
        <v>0</v>
      </c>
      <c r="CJ44" s="45">
        <v>1</v>
      </c>
      <c r="CK44" s="45">
        <v>1</v>
      </c>
      <c r="CL44" s="45">
        <v>13</v>
      </c>
      <c r="CM44" s="45">
        <v>141</v>
      </c>
      <c r="CN44" s="110">
        <v>156</v>
      </c>
      <c r="CP44" s="28">
        <f t="shared" si="10"/>
        <v>0</v>
      </c>
      <c r="CQ44" s="12"/>
      <c r="CR44" s="12"/>
      <c r="CS44" s="12"/>
      <c r="CT44" s="12"/>
      <c r="CU44" s="12"/>
      <c r="CV44" s="12"/>
    </row>
    <row r="45" spans="1:100" s="89" customFormat="1" ht="20.25" customHeight="1" thickBot="1">
      <c r="A45" s="283"/>
      <c r="B45" s="287"/>
      <c r="C45" s="139">
        <f>C44/$H$44</f>
        <v>0.15723270440251572</v>
      </c>
      <c r="D45" s="91">
        <f t="shared" ref="D45:G45" si="98">D44/$H$44</f>
        <v>0</v>
      </c>
      <c r="E45" s="91">
        <f t="shared" si="98"/>
        <v>4.40251572327044E-2</v>
      </c>
      <c r="F45" s="91">
        <f t="shared" si="98"/>
        <v>0.16981132075471697</v>
      </c>
      <c r="G45" s="91">
        <f t="shared" si="98"/>
        <v>0.62893081761006286</v>
      </c>
      <c r="H45" s="143">
        <v>1</v>
      </c>
      <c r="I45" s="176"/>
      <c r="J45" s="88">
        <f t="shared" si="2"/>
        <v>0</v>
      </c>
      <c r="K45" s="88"/>
      <c r="L45" s="88"/>
      <c r="U45" s="283"/>
      <c r="V45" s="287"/>
      <c r="W45" s="139">
        <f>W44/$AB$44</f>
        <v>0.20754716981132076</v>
      </c>
      <c r="X45" s="91">
        <f t="shared" ref="X45:AA45" si="99">X44/$AB$44</f>
        <v>0</v>
      </c>
      <c r="Y45" s="91">
        <f t="shared" si="99"/>
        <v>2.5157232704402517E-2</v>
      </c>
      <c r="Z45" s="91">
        <f t="shared" si="99"/>
        <v>0.13207547169811321</v>
      </c>
      <c r="AA45" s="91">
        <f t="shared" si="99"/>
        <v>0.63522012578616349</v>
      </c>
      <c r="AB45" s="143">
        <v>1</v>
      </c>
      <c r="AC45" s="176"/>
      <c r="AD45" s="88">
        <f t="shared" si="4"/>
        <v>0</v>
      </c>
      <c r="AM45" s="283"/>
      <c r="AN45" s="287"/>
      <c r="AO45" s="139">
        <f>AO44/$AT$44</f>
        <v>0.16352201257861634</v>
      </c>
      <c r="AP45" s="91">
        <f t="shared" ref="AP45:AS45" si="100">AP44/$AT$44</f>
        <v>0</v>
      </c>
      <c r="AQ45" s="91">
        <f t="shared" si="100"/>
        <v>3.1446540880503145E-2</v>
      </c>
      <c r="AR45" s="91">
        <f t="shared" si="100"/>
        <v>9.4339622641509441E-2</v>
      </c>
      <c r="AS45" s="91">
        <f t="shared" si="100"/>
        <v>0.71069182389937102</v>
      </c>
      <c r="AT45" s="143">
        <v>1</v>
      </c>
      <c r="AU45" s="176"/>
      <c r="AV45" s="88">
        <f t="shared" si="6"/>
        <v>0</v>
      </c>
      <c r="BD45" s="43"/>
      <c r="BE45" s="43"/>
      <c r="BF45" s="20"/>
      <c r="BG45" s="20"/>
      <c r="BH45" s="20"/>
      <c r="BI45" s="20"/>
      <c r="BJ45" s="20"/>
      <c r="BK45" s="20"/>
      <c r="BL45" s="184"/>
      <c r="BM45" s="88">
        <f t="shared" si="8"/>
        <v>0</v>
      </c>
      <c r="BN45" s="87"/>
      <c r="BO45" s="87"/>
      <c r="BP45" s="87"/>
      <c r="BQ45" s="87"/>
      <c r="BR45" s="87"/>
      <c r="BS45" s="87"/>
      <c r="BT45" s="87"/>
      <c r="BU45" s="87"/>
      <c r="BW45" s="88" t="e">
        <f>+SUM(#REF!)-#REF!</f>
        <v>#REF!</v>
      </c>
      <c r="BX45" s="87"/>
      <c r="BY45" s="87"/>
      <c r="BZ45" s="87"/>
      <c r="CA45" s="87"/>
      <c r="CB45" s="87"/>
      <c r="CC45" s="87"/>
      <c r="CG45" s="283"/>
      <c r="CH45" s="287"/>
      <c r="CI45" s="139">
        <f>CI44/$CN$44</f>
        <v>0</v>
      </c>
      <c r="CJ45" s="91">
        <f t="shared" ref="CJ45:CL45" si="101">CJ44/$CN$44</f>
        <v>6.41025641025641E-3</v>
      </c>
      <c r="CK45" s="91">
        <f t="shared" si="101"/>
        <v>6.41025641025641E-3</v>
      </c>
      <c r="CL45" s="91">
        <f t="shared" si="101"/>
        <v>8.3333333333333329E-2</v>
      </c>
      <c r="CM45" s="90">
        <f>CM44/$CN$44+0.001</f>
        <v>0.90484615384615386</v>
      </c>
      <c r="CN45" s="143">
        <v>1</v>
      </c>
      <c r="CP45" s="88">
        <f t="shared" si="10"/>
        <v>9.9999999999988987E-4</v>
      </c>
      <c r="CQ45" s="87"/>
      <c r="CR45" s="87"/>
      <c r="CS45" s="87"/>
      <c r="CT45" s="87"/>
      <c r="CU45" s="87"/>
      <c r="CV45" s="87"/>
    </row>
    <row r="46" spans="1:100" s="8" customFormat="1" ht="20.25" customHeight="1" thickTop="1">
      <c r="A46" s="283"/>
      <c r="B46" s="288" t="s">
        <v>1</v>
      </c>
      <c r="C46" s="48">
        <v>66</v>
      </c>
      <c r="D46" s="44">
        <v>43</v>
      </c>
      <c r="E46" s="44">
        <v>57</v>
      </c>
      <c r="F46" s="44">
        <v>54</v>
      </c>
      <c r="G46" s="44">
        <v>483</v>
      </c>
      <c r="H46" s="112">
        <v>703</v>
      </c>
      <c r="I46" s="176"/>
      <c r="J46" s="28">
        <f t="shared" si="2"/>
        <v>0</v>
      </c>
      <c r="K46" s="28"/>
      <c r="L46" s="28"/>
      <c r="U46" s="283"/>
      <c r="V46" s="288" t="s">
        <v>1</v>
      </c>
      <c r="W46" s="48">
        <v>93</v>
      </c>
      <c r="X46" s="44">
        <v>68</v>
      </c>
      <c r="Y46" s="44">
        <v>45</v>
      </c>
      <c r="Z46" s="44">
        <v>40</v>
      </c>
      <c r="AA46" s="44">
        <v>455</v>
      </c>
      <c r="AB46" s="112">
        <v>701</v>
      </c>
      <c r="AC46" s="176"/>
      <c r="AD46" s="28">
        <f t="shared" si="4"/>
        <v>0</v>
      </c>
      <c r="AM46" s="283"/>
      <c r="AN46" s="288" t="s">
        <v>1</v>
      </c>
      <c r="AO46" s="48">
        <v>77</v>
      </c>
      <c r="AP46" s="44">
        <v>42</v>
      </c>
      <c r="AQ46" s="44">
        <v>45</v>
      </c>
      <c r="AR46" s="44">
        <v>33</v>
      </c>
      <c r="AS46" s="44">
        <v>503</v>
      </c>
      <c r="AT46" s="112">
        <v>700</v>
      </c>
      <c r="AU46" s="176"/>
      <c r="AV46" s="28">
        <f t="shared" si="6"/>
        <v>0</v>
      </c>
      <c r="BD46" s="43"/>
      <c r="BE46" s="43"/>
      <c r="BF46" s="20"/>
      <c r="BG46" s="20"/>
      <c r="BH46" s="20"/>
      <c r="BI46" s="20"/>
      <c r="BJ46" s="20"/>
      <c r="BK46" s="20"/>
      <c r="BL46" s="184"/>
      <c r="BM46" s="28">
        <f t="shared" si="8"/>
        <v>0</v>
      </c>
      <c r="BN46" s="12"/>
      <c r="BO46" s="12"/>
      <c r="BP46" s="12"/>
      <c r="BQ46" s="12"/>
      <c r="BR46" s="12"/>
      <c r="BS46" s="12"/>
      <c r="BT46" s="12"/>
      <c r="BU46" s="12"/>
      <c r="BW46" s="28" t="e">
        <f>+SUM(#REF!)-#REF!</f>
        <v>#REF!</v>
      </c>
      <c r="BX46" s="12"/>
      <c r="BY46" s="12"/>
      <c r="BZ46" s="12"/>
      <c r="CA46" s="12"/>
      <c r="CB46" s="12"/>
      <c r="CC46" s="12"/>
      <c r="CG46" s="283"/>
      <c r="CH46" s="288" t="s">
        <v>1</v>
      </c>
      <c r="CI46" s="48">
        <v>2</v>
      </c>
      <c r="CJ46" s="44">
        <v>7</v>
      </c>
      <c r="CK46" s="44">
        <v>15</v>
      </c>
      <c r="CL46" s="44">
        <v>25</v>
      </c>
      <c r="CM46" s="44">
        <v>626</v>
      </c>
      <c r="CN46" s="112">
        <v>675</v>
      </c>
      <c r="CP46" s="28">
        <f t="shared" si="10"/>
        <v>0</v>
      </c>
      <c r="CQ46" s="12"/>
      <c r="CR46" s="12"/>
      <c r="CS46" s="12"/>
      <c r="CT46" s="12"/>
      <c r="CU46" s="12"/>
      <c r="CV46" s="12"/>
    </row>
    <row r="47" spans="1:100" s="89" customFormat="1" ht="20.25" customHeight="1" thickBot="1">
      <c r="A47" s="290"/>
      <c r="B47" s="291"/>
      <c r="C47" s="136">
        <f>C46/$H$46</f>
        <v>9.388335704125178E-2</v>
      </c>
      <c r="D47" s="129">
        <f t="shared" ref="D47:G47" si="102">D46/$H$46</f>
        <v>6.1166429587482217E-2</v>
      </c>
      <c r="E47" s="129">
        <f t="shared" si="102"/>
        <v>8.1081081081081086E-2</v>
      </c>
      <c r="F47" s="129">
        <f t="shared" si="102"/>
        <v>7.6813655761024183E-2</v>
      </c>
      <c r="G47" s="129">
        <f t="shared" si="102"/>
        <v>0.68705547652916077</v>
      </c>
      <c r="H47" s="146">
        <v>1</v>
      </c>
      <c r="I47" s="176"/>
      <c r="J47" s="88">
        <f t="shared" si="2"/>
        <v>0</v>
      </c>
      <c r="K47" s="92">
        <f>+C34+C36+C38+C40+C42+C44-C46</f>
        <v>0</v>
      </c>
      <c r="L47" s="92">
        <f t="shared" ref="L47" si="103">+D34+D36+D38+D40+D42+D44-D46</f>
        <v>0</v>
      </c>
      <c r="M47" s="92">
        <f>+E34+E36+E38+E40+E42+E44-E46</f>
        <v>0</v>
      </c>
      <c r="N47" s="92">
        <f>+F34+F36+F38+F40+F42+F44-F46</f>
        <v>0</v>
      </c>
      <c r="O47" s="92">
        <f>+G34+G36+G38+G40+G42+G44-G46</f>
        <v>0</v>
      </c>
      <c r="P47" s="92">
        <f>+H34+H36+H38+H40+H42+H44-H46</f>
        <v>0</v>
      </c>
      <c r="U47" s="290"/>
      <c r="V47" s="291"/>
      <c r="W47" s="136">
        <f>W46/$AB$46</f>
        <v>0.13266761768901569</v>
      </c>
      <c r="X47" s="129">
        <f t="shared" ref="X47:AA47" si="104">X46/$AB$46</f>
        <v>9.700427960057062E-2</v>
      </c>
      <c r="Y47" s="129">
        <f t="shared" si="104"/>
        <v>6.4194008559201141E-2</v>
      </c>
      <c r="Z47" s="129">
        <f t="shared" si="104"/>
        <v>5.7061340941512127E-2</v>
      </c>
      <c r="AA47" s="129">
        <f t="shared" si="104"/>
        <v>0.64907275320970048</v>
      </c>
      <c r="AB47" s="146">
        <v>1</v>
      </c>
      <c r="AC47" s="176"/>
      <c r="AD47" s="88">
        <f t="shared" si="4"/>
        <v>0</v>
      </c>
      <c r="AE47" s="92">
        <f>+W34+W36+W38+W40+W42+W44-W46</f>
        <v>0</v>
      </c>
      <c r="AF47" s="92">
        <f t="shared" ref="AF47" si="105">+X34+X36+X38+X40+X42+X44-X46</f>
        <v>0</v>
      </c>
      <c r="AG47" s="92">
        <f>+Y34+Y36+Y38+Y40+Y42+Y44-Y46</f>
        <v>0</v>
      </c>
      <c r="AH47" s="92">
        <f>+Z34+Z36+Z38+Z40+Z42+Z44-Z46</f>
        <v>0</v>
      </c>
      <c r="AI47" s="92">
        <f>+AA34+AA36+AA38+AA40+AA42+AA44-AA46</f>
        <v>0</v>
      </c>
      <c r="AJ47" s="92">
        <f>+AB34+AB36+AB38+AB40+AB42+AB44-AB46</f>
        <v>0</v>
      </c>
      <c r="AM47" s="290"/>
      <c r="AN47" s="291"/>
      <c r="AO47" s="136">
        <f>AO46/$AT$46</f>
        <v>0.11</v>
      </c>
      <c r="AP47" s="129">
        <f t="shared" ref="AP47:AS47" si="106">AP46/$AT$46</f>
        <v>0.06</v>
      </c>
      <c r="AQ47" s="129">
        <f t="shared" si="106"/>
        <v>6.4285714285714279E-2</v>
      </c>
      <c r="AR47" s="129">
        <f t="shared" si="106"/>
        <v>4.7142857142857146E-2</v>
      </c>
      <c r="AS47" s="129">
        <f t="shared" si="106"/>
        <v>0.71857142857142853</v>
      </c>
      <c r="AT47" s="146">
        <v>1</v>
      </c>
      <c r="AU47" s="176"/>
      <c r="AV47" s="88">
        <f t="shared" si="6"/>
        <v>0</v>
      </c>
      <c r="AW47" s="92">
        <f t="shared" ref="AW47:BB47" si="107">+AO34+AO36+AO38+AO40+AO42+AO44-AO46</f>
        <v>0</v>
      </c>
      <c r="AX47" s="92">
        <f t="shared" si="107"/>
        <v>0</v>
      </c>
      <c r="AY47" s="92">
        <f t="shared" si="107"/>
        <v>0</v>
      </c>
      <c r="AZ47" s="92">
        <f t="shared" si="107"/>
        <v>0</v>
      </c>
      <c r="BA47" s="92">
        <f t="shared" si="107"/>
        <v>0</v>
      </c>
      <c r="BB47" s="92">
        <f t="shared" si="107"/>
        <v>0</v>
      </c>
      <c r="BD47" s="43"/>
      <c r="BE47" s="43"/>
      <c r="BF47" s="20"/>
      <c r="BG47" s="20"/>
      <c r="BH47" s="20"/>
      <c r="BI47" s="20"/>
      <c r="BJ47" s="20"/>
      <c r="BK47" s="20"/>
      <c r="BL47" s="184"/>
      <c r="BM47" s="88">
        <f t="shared" si="8"/>
        <v>0</v>
      </c>
      <c r="BN47" s="87"/>
      <c r="BO47" s="87"/>
      <c r="BP47" s="87"/>
      <c r="BQ47" s="87"/>
      <c r="BR47" s="87"/>
      <c r="BS47" s="87"/>
      <c r="BT47" s="87"/>
      <c r="BU47" s="87"/>
      <c r="BW47" s="88" t="e">
        <f>+SUM(#REF!)-#REF!</f>
        <v>#REF!</v>
      </c>
      <c r="BX47" s="87"/>
      <c r="BY47" s="87"/>
      <c r="BZ47" s="87"/>
      <c r="CA47" s="87"/>
      <c r="CB47" s="87"/>
      <c r="CC47" s="87"/>
      <c r="CG47" s="290"/>
      <c r="CH47" s="291"/>
      <c r="CI47" s="136">
        <f>CI46/$CN$46</f>
        <v>2.9629629629629628E-3</v>
      </c>
      <c r="CJ47" s="129">
        <f t="shared" ref="CJ47:CL47" si="108">CJ46/$CN$46</f>
        <v>1.037037037037037E-2</v>
      </c>
      <c r="CK47" s="129">
        <f t="shared" si="108"/>
        <v>2.2222222222222223E-2</v>
      </c>
      <c r="CL47" s="129">
        <f t="shared" si="108"/>
        <v>3.7037037037037035E-2</v>
      </c>
      <c r="CM47" s="145">
        <f>CM46/$CN$46+0.001</f>
        <v>0.92840740740740746</v>
      </c>
      <c r="CN47" s="146">
        <v>1</v>
      </c>
      <c r="CP47" s="88">
        <f t="shared" si="10"/>
        <v>1.0000000000001119E-3</v>
      </c>
      <c r="CQ47" s="87"/>
      <c r="CR47" s="87"/>
      <c r="CS47" s="87"/>
      <c r="CT47" s="87"/>
      <c r="CU47" s="87"/>
      <c r="CV47" s="87"/>
    </row>
    <row r="48" spans="1:100" s="8" customFormat="1">
      <c r="I48" s="176"/>
      <c r="J48"/>
      <c r="K48"/>
      <c r="L48"/>
      <c r="AC48" s="176"/>
      <c r="AD48"/>
      <c r="AU48" s="176"/>
      <c r="AV48"/>
      <c r="BL48" s="176"/>
      <c r="BM48"/>
      <c r="BW48"/>
      <c r="CP48"/>
    </row>
    <row r="50" spans="2:92" hidden="1">
      <c r="B50" s="393" t="s">
        <v>2</v>
      </c>
      <c r="C50" s="41">
        <f>+C20+C34-C6</f>
        <v>0</v>
      </c>
      <c r="D50" s="41">
        <f t="shared" ref="D50:N50" si="109">+D20+D34-D6</f>
        <v>0</v>
      </c>
      <c r="E50" s="41">
        <f t="shared" si="109"/>
        <v>0</v>
      </c>
      <c r="F50" s="41">
        <f t="shared" si="109"/>
        <v>0</v>
      </c>
      <c r="G50" s="41">
        <f t="shared" si="109"/>
        <v>0</v>
      </c>
      <c r="H50" s="41">
        <f t="shared" si="109"/>
        <v>0</v>
      </c>
      <c r="I50" s="41">
        <f t="shared" si="109"/>
        <v>0</v>
      </c>
      <c r="J50" s="41">
        <f t="shared" si="109"/>
        <v>0</v>
      </c>
      <c r="K50" s="41">
        <f t="shared" si="109"/>
        <v>0</v>
      </c>
      <c r="L50" s="41">
        <f t="shared" si="109"/>
        <v>0</v>
      </c>
      <c r="M50" s="41">
        <f t="shared" si="109"/>
        <v>0</v>
      </c>
      <c r="N50" s="41">
        <f t="shared" si="109"/>
        <v>0</v>
      </c>
      <c r="V50" s="393" t="s">
        <v>2</v>
      </c>
      <c r="W50" s="41">
        <f>+W20+W34-W6</f>
        <v>0</v>
      </c>
      <c r="X50" s="41">
        <f t="shared" ref="X50:AB50" si="110">+X20+X34-X6</f>
        <v>0</v>
      </c>
      <c r="Y50" s="41">
        <f t="shared" si="110"/>
        <v>0</v>
      </c>
      <c r="Z50" s="41">
        <f t="shared" si="110"/>
        <v>0</v>
      </c>
      <c r="AA50" s="41">
        <f t="shared" si="110"/>
        <v>0</v>
      </c>
      <c r="AB50" s="41">
        <f t="shared" si="110"/>
        <v>0</v>
      </c>
      <c r="AN50" s="393" t="s">
        <v>2</v>
      </c>
      <c r="AO50" s="41">
        <f>+AO20+AO34-AO6</f>
        <v>0</v>
      </c>
      <c r="AP50" s="41">
        <f t="shared" ref="AP50:AT50" si="111">+AP20+AP34-AP6</f>
        <v>0</v>
      </c>
      <c r="AQ50" s="41">
        <f t="shared" si="111"/>
        <v>0</v>
      </c>
      <c r="AR50" s="41">
        <f t="shared" si="111"/>
        <v>0</v>
      </c>
      <c r="AS50" s="41">
        <f t="shared" si="111"/>
        <v>0</v>
      </c>
      <c r="AT50" s="41">
        <f t="shared" si="111"/>
        <v>0</v>
      </c>
      <c r="CH50" s="393" t="s">
        <v>2</v>
      </c>
      <c r="CI50" s="41">
        <f>+CI20+CI34-CI6</f>
        <v>0</v>
      </c>
      <c r="CJ50" s="41">
        <f t="shared" ref="CJ50:CN50" si="112">+CJ20+CJ34-CJ6</f>
        <v>0</v>
      </c>
      <c r="CK50" s="41">
        <f t="shared" si="112"/>
        <v>0</v>
      </c>
      <c r="CL50" s="41">
        <f t="shared" si="112"/>
        <v>0</v>
      </c>
      <c r="CM50" s="41">
        <f t="shared" si="112"/>
        <v>0</v>
      </c>
      <c r="CN50" s="41">
        <f t="shared" si="112"/>
        <v>0</v>
      </c>
    </row>
    <row r="51" spans="2:92" hidden="1">
      <c r="B51" s="392"/>
      <c r="C51" s="41"/>
      <c r="D51" s="41"/>
      <c r="E51" s="41"/>
      <c r="F51" s="41"/>
      <c r="G51" s="41"/>
      <c r="H51" s="41"/>
      <c r="I51" s="41"/>
      <c r="J51" s="41"/>
      <c r="K51" s="41"/>
      <c r="L51" s="41"/>
      <c r="M51" s="41"/>
      <c r="N51" s="41"/>
      <c r="V51" s="392"/>
      <c r="W51" s="41"/>
      <c r="X51" s="41"/>
      <c r="Y51" s="41"/>
      <c r="Z51" s="41"/>
      <c r="AA51" s="41"/>
      <c r="AB51" s="41"/>
      <c r="AN51" s="392"/>
      <c r="AO51" s="41"/>
      <c r="AP51" s="41"/>
      <c r="AQ51" s="41"/>
      <c r="AR51" s="41"/>
      <c r="AS51" s="41"/>
      <c r="AT51" s="41"/>
      <c r="CH51" s="392"/>
      <c r="CI51" s="41"/>
      <c r="CJ51" s="41"/>
      <c r="CK51" s="41"/>
      <c r="CL51" s="41"/>
      <c r="CM51" s="41"/>
      <c r="CN51" s="41"/>
    </row>
    <row r="52" spans="2:92" hidden="1">
      <c r="B52" s="392" t="s">
        <v>3</v>
      </c>
      <c r="C52" s="41">
        <f t="shared" ref="C52:N52" si="113">+C22+C36-C8</f>
        <v>0</v>
      </c>
      <c r="D52" s="41">
        <f t="shared" si="113"/>
        <v>0</v>
      </c>
      <c r="E52" s="41">
        <f t="shared" si="113"/>
        <v>0</v>
      </c>
      <c r="F52" s="41">
        <f t="shared" si="113"/>
        <v>0</v>
      </c>
      <c r="G52" s="41">
        <f t="shared" si="113"/>
        <v>0</v>
      </c>
      <c r="H52" s="41">
        <f t="shared" si="113"/>
        <v>0</v>
      </c>
      <c r="I52" s="41">
        <f t="shared" si="113"/>
        <v>0</v>
      </c>
      <c r="J52" s="41">
        <f t="shared" si="113"/>
        <v>0</v>
      </c>
      <c r="K52" s="41">
        <f t="shared" si="113"/>
        <v>0</v>
      </c>
      <c r="L52" s="41">
        <f t="shared" si="113"/>
        <v>0</v>
      </c>
      <c r="M52" s="41">
        <f t="shared" si="113"/>
        <v>0</v>
      </c>
      <c r="N52" s="41">
        <f t="shared" si="113"/>
        <v>0</v>
      </c>
      <c r="V52" s="392" t="s">
        <v>3</v>
      </c>
      <c r="W52" s="41">
        <f t="shared" ref="W52:AB52" si="114">+W22+W36-W8</f>
        <v>0</v>
      </c>
      <c r="X52" s="41">
        <f t="shared" si="114"/>
        <v>0</v>
      </c>
      <c r="Y52" s="41">
        <f t="shared" si="114"/>
        <v>0</v>
      </c>
      <c r="Z52" s="41">
        <f t="shared" si="114"/>
        <v>0</v>
      </c>
      <c r="AA52" s="41">
        <f t="shared" si="114"/>
        <v>0</v>
      </c>
      <c r="AB52" s="41">
        <f t="shared" si="114"/>
        <v>0</v>
      </c>
      <c r="AN52" s="392" t="s">
        <v>3</v>
      </c>
      <c r="AO52" s="41">
        <f t="shared" ref="AO52:AT52" si="115">+AO22+AO36-AO8</f>
        <v>0</v>
      </c>
      <c r="AP52" s="41">
        <f t="shared" si="115"/>
        <v>0</v>
      </c>
      <c r="AQ52" s="41">
        <f t="shared" si="115"/>
        <v>0</v>
      </c>
      <c r="AR52" s="41">
        <f t="shared" si="115"/>
        <v>0</v>
      </c>
      <c r="AS52" s="41">
        <f t="shared" si="115"/>
        <v>0</v>
      </c>
      <c r="AT52" s="41">
        <f t="shared" si="115"/>
        <v>0</v>
      </c>
      <c r="CH52" s="392" t="s">
        <v>3</v>
      </c>
      <c r="CI52" s="41">
        <f t="shared" ref="CI52:CN52" si="116">+CI22+CI36-CI8</f>
        <v>0</v>
      </c>
      <c r="CJ52" s="41">
        <f t="shared" si="116"/>
        <v>0</v>
      </c>
      <c r="CK52" s="41">
        <f t="shared" si="116"/>
        <v>0</v>
      </c>
      <c r="CL52" s="41">
        <f t="shared" si="116"/>
        <v>0</v>
      </c>
      <c r="CM52" s="41">
        <f t="shared" si="116"/>
        <v>0</v>
      </c>
      <c r="CN52" s="41">
        <f t="shared" si="116"/>
        <v>0</v>
      </c>
    </row>
    <row r="53" spans="2:92" hidden="1">
      <c r="B53" s="392"/>
      <c r="C53" s="41"/>
      <c r="D53" s="41"/>
      <c r="E53" s="41"/>
      <c r="F53" s="41"/>
      <c r="G53" s="41"/>
      <c r="H53" s="41"/>
      <c r="I53" s="41"/>
      <c r="J53" s="41"/>
      <c r="K53" s="41"/>
      <c r="L53" s="41"/>
      <c r="M53" s="41"/>
      <c r="N53" s="41"/>
      <c r="V53" s="392"/>
      <c r="W53" s="41"/>
      <c r="X53" s="41"/>
      <c r="Y53" s="41"/>
      <c r="Z53" s="41"/>
      <c r="AA53" s="41"/>
      <c r="AB53" s="41"/>
      <c r="AN53" s="392"/>
      <c r="AO53" s="41"/>
      <c r="AP53" s="41"/>
      <c r="AQ53" s="41"/>
      <c r="AR53" s="41"/>
      <c r="AS53" s="41"/>
      <c r="AT53" s="41"/>
      <c r="CH53" s="392"/>
      <c r="CI53" s="41"/>
      <c r="CJ53" s="41"/>
      <c r="CK53" s="41"/>
      <c r="CL53" s="41"/>
      <c r="CM53" s="41"/>
      <c r="CN53" s="41"/>
    </row>
    <row r="54" spans="2:92" hidden="1">
      <c r="B54" s="392" t="s">
        <v>4</v>
      </c>
      <c r="C54" s="41">
        <f t="shared" ref="C54:N54" si="117">+C24+C38-C10</f>
        <v>0</v>
      </c>
      <c r="D54" s="41">
        <f t="shared" si="117"/>
        <v>0</v>
      </c>
      <c r="E54" s="41">
        <f t="shared" si="117"/>
        <v>0</v>
      </c>
      <c r="F54" s="41">
        <f t="shared" si="117"/>
        <v>0</v>
      </c>
      <c r="G54" s="41">
        <f t="shared" si="117"/>
        <v>0</v>
      </c>
      <c r="H54" s="41">
        <f t="shared" si="117"/>
        <v>0</v>
      </c>
      <c r="I54" s="41">
        <f t="shared" si="117"/>
        <v>0</v>
      </c>
      <c r="J54" s="41">
        <f t="shared" si="117"/>
        <v>0</v>
      </c>
      <c r="K54" s="41">
        <f t="shared" si="117"/>
        <v>0</v>
      </c>
      <c r="L54" s="41">
        <f t="shared" si="117"/>
        <v>0</v>
      </c>
      <c r="M54" s="41">
        <f t="shared" si="117"/>
        <v>0</v>
      </c>
      <c r="N54" s="41">
        <f t="shared" si="117"/>
        <v>0</v>
      </c>
      <c r="V54" s="392" t="s">
        <v>4</v>
      </c>
      <c r="W54" s="41">
        <f t="shared" ref="W54:AB54" si="118">+W24+W38-W10</f>
        <v>0</v>
      </c>
      <c r="X54" s="41">
        <f t="shared" si="118"/>
        <v>0</v>
      </c>
      <c r="Y54" s="41">
        <f t="shared" si="118"/>
        <v>0</v>
      </c>
      <c r="Z54" s="41">
        <f t="shared" si="118"/>
        <v>0</v>
      </c>
      <c r="AA54" s="41">
        <f t="shared" si="118"/>
        <v>0</v>
      </c>
      <c r="AB54" s="41">
        <f t="shared" si="118"/>
        <v>0</v>
      </c>
      <c r="AN54" s="392" t="s">
        <v>4</v>
      </c>
      <c r="AO54" s="41">
        <f t="shared" ref="AO54:AT54" si="119">+AO24+AO38-AO10</f>
        <v>0</v>
      </c>
      <c r="AP54" s="41">
        <f t="shared" si="119"/>
        <v>0</v>
      </c>
      <c r="AQ54" s="41">
        <f t="shared" si="119"/>
        <v>0</v>
      </c>
      <c r="AR54" s="41">
        <f t="shared" si="119"/>
        <v>0</v>
      </c>
      <c r="AS54" s="41">
        <f t="shared" si="119"/>
        <v>0</v>
      </c>
      <c r="AT54" s="41">
        <f t="shared" si="119"/>
        <v>0</v>
      </c>
      <c r="CH54" s="392" t="s">
        <v>4</v>
      </c>
      <c r="CI54" s="41">
        <f t="shared" ref="CI54:CN54" si="120">+CI24+CI38-CI10</f>
        <v>0</v>
      </c>
      <c r="CJ54" s="41">
        <f t="shared" si="120"/>
        <v>0</v>
      </c>
      <c r="CK54" s="41">
        <f t="shared" si="120"/>
        <v>0</v>
      </c>
      <c r="CL54" s="41">
        <f t="shared" si="120"/>
        <v>0</v>
      </c>
      <c r="CM54" s="41">
        <f t="shared" si="120"/>
        <v>0</v>
      </c>
      <c r="CN54" s="41">
        <f t="shared" si="120"/>
        <v>0</v>
      </c>
    </row>
    <row r="55" spans="2:92" hidden="1">
      <c r="B55" s="392"/>
      <c r="C55" s="41"/>
      <c r="D55" s="41"/>
      <c r="E55" s="41"/>
      <c r="F55" s="41"/>
      <c r="G55" s="41"/>
      <c r="H55" s="41"/>
      <c r="I55" s="41"/>
      <c r="J55" s="41"/>
      <c r="K55" s="41"/>
      <c r="L55" s="41"/>
      <c r="M55" s="41"/>
      <c r="N55" s="41"/>
      <c r="V55" s="392"/>
      <c r="W55" s="41"/>
      <c r="X55" s="41"/>
      <c r="Y55" s="41"/>
      <c r="Z55" s="41"/>
      <c r="AA55" s="41"/>
      <c r="AB55" s="41"/>
      <c r="AN55" s="392"/>
      <c r="AO55" s="41"/>
      <c r="AP55" s="41"/>
      <c r="AQ55" s="41"/>
      <c r="AR55" s="41"/>
      <c r="AS55" s="41"/>
      <c r="AT55" s="41"/>
      <c r="CH55" s="392"/>
      <c r="CI55" s="41"/>
      <c r="CJ55" s="41"/>
      <c r="CK55" s="41"/>
      <c r="CL55" s="41"/>
      <c r="CM55" s="41"/>
      <c r="CN55" s="41"/>
    </row>
    <row r="56" spans="2:92" hidden="1">
      <c r="B56" s="392" t="s">
        <v>5</v>
      </c>
      <c r="C56" s="41">
        <f t="shared" ref="C56:N56" si="121">+C26+C40-C12</f>
        <v>0</v>
      </c>
      <c r="D56" s="41">
        <f t="shared" si="121"/>
        <v>0</v>
      </c>
      <c r="E56" s="41">
        <f t="shared" si="121"/>
        <v>0</v>
      </c>
      <c r="F56" s="41">
        <f t="shared" si="121"/>
        <v>0</v>
      </c>
      <c r="G56" s="41">
        <f t="shared" si="121"/>
        <v>0</v>
      </c>
      <c r="H56" s="41">
        <f t="shared" si="121"/>
        <v>0</v>
      </c>
      <c r="I56" s="41">
        <f t="shared" si="121"/>
        <v>0</v>
      </c>
      <c r="J56" s="41">
        <f t="shared" si="121"/>
        <v>0</v>
      </c>
      <c r="K56" s="41">
        <f t="shared" si="121"/>
        <v>0</v>
      </c>
      <c r="L56" s="41">
        <f t="shared" si="121"/>
        <v>0</v>
      </c>
      <c r="M56" s="41">
        <f t="shared" si="121"/>
        <v>0</v>
      </c>
      <c r="N56" s="41">
        <f t="shared" si="121"/>
        <v>0</v>
      </c>
      <c r="V56" s="392" t="s">
        <v>5</v>
      </c>
      <c r="W56" s="41">
        <f t="shared" ref="W56:AB56" si="122">+W26+W40-W12</f>
        <v>0</v>
      </c>
      <c r="X56" s="41">
        <f t="shared" si="122"/>
        <v>0</v>
      </c>
      <c r="Y56" s="41">
        <f t="shared" si="122"/>
        <v>0</v>
      </c>
      <c r="Z56" s="41">
        <f t="shared" si="122"/>
        <v>0</v>
      </c>
      <c r="AA56" s="41">
        <f t="shared" si="122"/>
        <v>0</v>
      </c>
      <c r="AB56" s="41">
        <f t="shared" si="122"/>
        <v>0</v>
      </c>
      <c r="AN56" s="392" t="s">
        <v>5</v>
      </c>
      <c r="AO56" s="41">
        <f t="shared" ref="AO56:AT56" si="123">+AO26+AO40-AO12</f>
        <v>0</v>
      </c>
      <c r="AP56" s="41">
        <f t="shared" si="123"/>
        <v>0</v>
      </c>
      <c r="AQ56" s="41">
        <f t="shared" si="123"/>
        <v>0</v>
      </c>
      <c r="AR56" s="41">
        <f t="shared" si="123"/>
        <v>0</v>
      </c>
      <c r="AS56" s="41">
        <f t="shared" si="123"/>
        <v>0</v>
      </c>
      <c r="AT56" s="41">
        <f t="shared" si="123"/>
        <v>0</v>
      </c>
      <c r="CH56" s="392" t="s">
        <v>5</v>
      </c>
      <c r="CI56" s="41">
        <f t="shared" ref="CI56:CN56" si="124">+CI26+CI40-CI12</f>
        <v>0</v>
      </c>
      <c r="CJ56" s="41">
        <f t="shared" si="124"/>
        <v>0</v>
      </c>
      <c r="CK56" s="41">
        <f t="shared" si="124"/>
        <v>0</v>
      </c>
      <c r="CL56" s="41">
        <f t="shared" si="124"/>
        <v>0</v>
      </c>
      <c r="CM56" s="41">
        <f t="shared" si="124"/>
        <v>0</v>
      </c>
      <c r="CN56" s="41">
        <f t="shared" si="124"/>
        <v>0</v>
      </c>
    </row>
    <row r="57" spans="2:92" hidden="1">
      <c r="B57" s="392"/>
      <c r="C57" s="41"/>
      <c r="D57" s="41"/>
      <c r="E57" s="41"/>
      <c r="F57" s="41"/>
      <c r="G57" s="41"/>
      <c r="H57" s="41"/>
      <c r="I57" s="41"/>
      <c r="J57" s="41"/>
      <c r="K57" s="41"/>
      <c r="L57" s="41"/>
      <c r="M57" s="41"/>
      <c r="N57" s="41"/>
      <c r="V57" s="392"/>
      <c r="W57" s="41"/>
      <c r="X57" s="41"/>
      <c r="Y57" s="41"/>
      <c r="Z57" s="41"/>
      <c r="AA57" s="41"/>
      <c r="AB57" s="41"/>
      <c r="AN57" s="392"/>
      <c r="AO57" s="41"/>
      <c r="AP57" s="41"/>
      <c r="AQ57" s="41"/>
      <c r="AR57" s="41"/>
      <c r="AS57" s="41"/>
      <c r="AT57" s="41"/>
      <c r="CH57" s="392"/>
      <c r="CI57" s="41"/>
      <c r="CJ57" s="41"/>
      <c r="CK57" s="41"/>
      <c r="CL57" s="41"/>
      <c r="CM57" s="41"/>
      <c r="CN57" s="41"/>
    </row>
    <row r="58" spans="2:92" hidden="1">
      <c r="B58" s="392" t="s">
        <v>6</v>
      </c>
      <c r="C58" s="41">
        <f t="shared" ref="C58:N58" si="125">+C28+C42-C14</f>
        <v>0</v>
      </c>
      <c r="D58" s="41">
        <f t="shared" si="125"/>
        <v>0</v>
      </c>
      <c r="E58" s="41">
        <f t="shared" si="125"/>
        <v>0</v>
      </c>
      <c r="F58" s="41">
        <f t="shared" si="125"/>
        <v>0</v>
      </c>
      <c r="G58" s="41">
        <f t="shared" si="125"/>
        <v>0</v>
      </c>
      <c r="H58" s="41">
        <f t="shared" si="125"/>
        <v>0</v>
      </c>
      <c r="I58" s="41">
        <f t="shared" si="125"/>
        <v>0</v>
      </c>
      <c r="J58" s="41">
        <f t="shared" si="125"/>
        <v>0</v>
      </c>
      <c r="K58" s="41">
        <f t="shared" si="125"/>
        <v>0</v>
      </c>
      <c r="L58" s="41">
        <f t="shared" si="125"/>
        <v>0</v>
      </c>
      <c r="M58" s="41">
        <f t="shared" si="125"/>
        <v>0</v>
      </c>
      <c r="N58" s="41">
        <f t="shared" si="125"/>
        <v>0</v>
      </c>
      <c r="V58" s="392" t="s">
        <v>6</v>
      </c>
      <c r="W58" s="41">
        <f t="shared" ref="W58:AB58" si="126">+W28+W42-W14</f>
        <v>0</v>
      </c>
      <c r="X58" s="41">
        <f t="shared" si="126"/>
        <v>0</v>
      </c>
      <c r="Y58" s="41">
        <f t="shared" si="126"/>
        <v>0</v>
      </c>
      <c r="Z58" s="41">
        <f t="shared" si="126"/>
        <v>0</v>
      </c>
      <c r="AA58" s="41">
        <f t="shared" si="126"/>
        <v>0</v>
      </c>
      <c r="AB58" s="41">
        <f t="shared" si="126"/>
        <v>0</v>
      </c>
      <c r="AN58" s="392" t="s">
        <v>6</v>
      </c>
      <c r="AO58" s="41">
        <f t="shared" ref="AO58:AT58" si="127">+AO28+AO42-AO14</f>
        <v>0</v>
      </c>
      <c r="AP58" s="41">
        <f t="shared" si="127"/>
        <v>0</v>
      </c>
      <c r="AQ58" s="41">
        <f t="shared" si="127"/>
        <v>0</v>
      </c>
      <c r="AR58" s="41">
        <f t="shared" si="127"/>
        <v>0</v>
      </c>
      <c r="AS58" s="41">
        <f t="shared" si="127"/>
        <v>0</v>
      </c>
      <c r="AT58" s="41">
        <f t="shared" si="127"/>
        <v>0</v>
      </c>
      <c r="CH58" s="392" t="s">
        <v>6</v>
      </c>
      <c r="CI58" s="41">
        <f t="shared" ref="CI58:CN58" si="128">+CI28+CI42-CI14</f>
        <v>0</v>
      </c>
      <c r="CJ58" s="41">
        <f t="shared" si="128"/>
        <v>0</v>
      </c>
      <c r="CK58" s="41">
        <f t="shared" si="128"/>
        <v>0</v>
      </c>
      <c r="CL58" s="41">
        <f t="shared" si="128"/>
        <v>0</v>
      </c>
      <c r="CM58" s="41">
        <f t="shared" si="128"/>
        <v>0</v>
      </c>
      <c r="CN58" s="41">
        <f t="shared" si="128"/>
        <v>0</v>
      </c>
    </row>
    <row r="59" spans="2:92" hidden="1">
      <c r="B59" s="392"/>
      <c r="C59" s="41"/>
      <c r="D59" s="41"/>
      <c r="E59" s="41"/>
      <c r="F59" s="41"/>
      <c r="G59" s="41"/>
      <c r="H59" s="41"/>
      <c r="I59" s="41"/>
      <c r="J59" s="41"/>
      <c r="K59" s="41"/>
      <c r="L59" s="41"/>
      <c r="M59" s="41"/>
      <c r="N59" s="41"/>
      <c r="V59" s="392"/>
      <c r="W59" s="41"/>
      <c r="X59" s="41"/>
      <c r="Y59" s="41"/>
      <c r="Z59" s="41"/>
      <c r="AA59" s="41"/>
      <c r="AB59" s="41"/>
      <c r="AN59" s="392"/>
      <c r="AO59" s="41"/>
      <c r="AP59" s="41"/>
      <c r="AQ59" s="41"/>
      <c r="AR59" s="41"/>
      <c r="AS59" s="41"/>
      <c r="AT59" s="41"/>
      <c r="CH59" s="392"/>
      <c r="CI59" s="41"/>
      <c r="CJ59" s="41"/>
      <c r="CK59" s="41"/>
      <c r="CL59" s="41"/>
      <c r="CM59" s="41"/>
      <c r="CN59" s="41"/>
    </row>
    <row r="60" spans="2:92" hidden="1">
      <c r="B60" s="392" t="s">
        <v>109</v>
      </c>
      <c r="C60" s="41">
        <f t="shared" ref="C60:N60" si="129">+C30+C44-C16</f>
        <v>0</v>
      </c>
      <c r="D60" s="41">
        <f t="shared" si="129"/>
        <v>0</v>
      </c>
      <c r="E60" s="41">
        <f t="shared" si="129"/>
        <v>0</v>
      </c>
      <c r="F60" s="41">
        <f t="shared" si="129"/>
        <v>0</v>
      </c>
      <c r="G60" s="41">
        <f t="shared" si="129"/>
        <v>0</v>
      </c>
      <c r="H60" s="41">
        <f t="shared" si="129"/>
        <v>0</v>
      </c>
      <c r="I60" s="41">
        <f t="shared" si="129"/>
        <v>0</v>
      </c>
      <c r="J60" s="41">
        <f t="shared" si="129"/>
        <v>0</v>
      </c>
      <c r="K60" s="41">
        <f t="shared" si="129"/>
        <v>0</v>
      </c>
      <c r="L60" s="41">
        <f t="shared" si="129"/>
        <v>0</v>
      </c>
      <c r="M60" s="41">
        <f t="shared" si="129"/>
        <v>0</v>
      </c>
      <c r="N60" s="41">
        <f t="shared" si="129"/>
        <v>0</v>
      </c>
      <c r="V60" s="392" t="s">
        <v>109</v>
      </c>
      <c r="W60" s="41">
        <f t="shared" ref="W60:AB60" si="130">+W30+W44-W16</f>
        <v>0</v>
      </c>
      <c r="X60" s="41">
        <f t="shared" si="130"/>
        <v>0</v>
      </c>
      <c r="Y60" s="41">
        <f t="shared" si="130"/>
        <v>0</v>
      </c>
      <c r="Z60" s="41">
        <f t="shared" si="130"/>
        <v>0</v>
      </c>
      <c r="AA60" s="41">
        <f t="shared" si="130"/>
        <v>0</v>
      </c>
      <c r="AB60" s="41">
        <f t="shared" si="130"/>
        <v>0</v>
      </c>
      <c r="AN60" s="392" t="s">
        <v>109</v>
      </c>
      <c r="AO60" s="41">
        <f t="shared" ref="AO60:AT60" si="131">+AO30+AO44-AO16</f>
        <v>0</v>
      </c>
      <c r="AP60" s="41">
        <f t="shared" si="131"/>
        <v>0</v>
      </c>
      <c r="AQ60" s="41">
        <f t="shared" si="131"/>
        <v>0</v>
      </c>
      <c r="AR60" s="41">
        <f t="shared" si="131"/>
        <v>0</v>
      </c>
      <c r="AS60" s="41">
        <f t="shared" si="131"/>
        <v>0</v>
      </c>
      <c r="AT60" s="41">
        <f t="shared" si="131"/>
        <v>0</v>
      </c>
      <c r="CH60" s="392" t="s">
        <v>109</v>
      </c>
      <c r="CI60" s="41">
        <f t="shared" ref="CI60:CN60" si="132">+CI30+CI44-CI16</f>
        <v>0</v>
      </c>
      <c r="CJ60" s="41">
        <f t="shared" si="132"/>
        <v>0</v>
      </c>
      <c r="CK60" s="41">
        <f t="shared" si="132"/>
        <v>0</v>
      </c>
      <c r="CL60" s="41">
        <f t="shared" si="132"/>
        <v>0</v>
      </c>
      <c r="CM60" s="41">
        <f t="shared" si="132"/>
        <v>0</v>
      </c>
      <c r="CN60" s="41">
        <f t="shared" si="132"/>
        <v>0</v>
      </c>
    </row>
    <row r="61" spans="2:92" hidden="1">
      <c r="B61" s="392"/>
      <c r="C61" s="41"/>
      <c r="D61" s="41"/>
      <c r="E61" s="41"/>
      <c r="F61" s="41"/>
      <c r="G61" s="41"/>
      <c r="H61" s="41"/>
      <c r="I61" s="41"/>
      <c r="J61" s="41"/>
      <c r="K61" s="41"/>
      <c r="L61" s="41"/>
      <c r="M61" s="41"/>
      <c r="N61" s="41"/>
      <c r="V61" s="392"/>
      <c r="W61" s="41"/>
      <c r="X61" s="41"/>
      <c r="Y61" s="41"/>
      <c r="Z61" s="41"/>
      <c r="AA61" s="41"/>
      <c r="AB61" s="41"/>
      <c r="AN61" s="392"/>
      <c r="AO61" s="41"/>
      <c r="AP61" s="41"/>
      <c r="AQ61" s="41"/>
      <c r="AR61" s="41"/>
      <c r="AS61" s="41"/>
      <c r="AT61" s="41"/>
      <c r="CH61" s="392"/>
      <c r="CI61" s="41"/>
      <c r="CJ61" s="41"/>
      <c r="CK61" s="41"/>
      <c r="CL61" s="41"/>
      <c r="CM61" s="41"/>
      <c r="CN61" s="41"/>
    </row>
    <row r="62" spans="2:92" hidden="1">
      <c r="B62" s="392" t="s">
        <v>1</v>
      </c>
      <c r="C62" s="41">
        <f t="shared" ref="C62:N62" si="133">+C32+C46-C18</f>
        <v>0</v>
      </c>
      <c r="D62" s="41">
        <f t="shared" si="133"/>
        <v>0</v>
      </c>
      <c r="E62" s="41">
        <f t="shared" si="133"/>
        <v>0</v>
      </c>
      <c r="F62" s="41">
        <f t="shared" si="133"/>
        <v>0</v>
      </c>
      <c r="G62" s="41">
        <f t="shared" si="133"/>
        <v>0</v>
      </c>
      <c r="H62" s="41">
        <f t="shared" si="133"/>
        <v>0</v>
      </c>
      <c r="I62" s="41">
        <f t="shared" si="133"/>
        <v>0</v>
      </c>
      <c r="J62" s="41">
        <f t="shared" si="133"/>
        <v>0</v>
      </c>
      <c r="K62" s="41">
        <f t="shared" si="133"/>
        <v>0</v>
      </c>
      <c r="L62" s="41">
        <f t="shared" si="133"/>
        <v>0</v>
      </c>
      <c r="M62" s="41">
        <f t="shared" si="133"/>
        <v>0</v>
      </c>
      <c r="N62" s="41">
        <f t="shared" si="133"/>
        <v>0</v>
      </c>
      <c r="V62" s="392" t="s">
        <v>1</v>
      </c>
      <c r="W62" s="41">
        <f t="shared" ref="W62:AB62" si="134">+W32+W46-W18</f>
        <v>0</v>
      </c>
      <c r="X62" s="41">
        <f t="shared" si="134"/>
        <v>0</v>
      </c>
      <c r="Y62" s="41">
        <f t="shared" si="134"/>
        <v>0</v>
      </c>
      <c r="Z62" s="41">
        <f t="shared" si="134"/>
        <v>0</v>
      </c>
      <c r="AA62" s="41">
        <f t="shared" si="134"/>
        <v>0</v>
      </c>
      <c r="AB62" s="41">
        <f t="shared" si="134"/>
        <v>0</v>
      </c>
      <c r="AN62" s="392" t="s">
        <v>1</v>
      </c>
      <c r="AO62" s="41">
        <f t="shared" ref="AO62:AT62" si="135">+AO32+AO46-AO18</f>
        <v>0</v>
      </c>
      <c r="AP62" s="41">
        <f t="shared" si="135"/>
        <v>0</v>
      </c>
      <c r="AQ62" s="41">
        <f t="shared" si="135"/>
        <v>0</v>
      </c>
      <c r="AR62" s="41">
        <f t="shared" si="135"/>
        <v>0</v>
      </c>
      <c r="AS62" s="41">
        <f t="shared" si="135"/>
        <v>0</v>
      </c>
      <c r="AT62" s="41">
        <f t="shared" si="135"/>
        <v>0</v>
      </c>
      <c r="CH62" s="392" t="s">
        <v>1</v>
      </c>
      <c r="CI62" s="41">
        <f t="shared" ref="CI62:CN62" si="136">+CI32+CI46-CI18</f>
        <v>0</v>
      </c>
      <c r="CJ62" s="41">
        <f t="shared" si="136"/>
        <v>0</v>
      </c>
      <c r="CK62" s="41">
        <f t="shared" si="136"/>
        <v>0</v>
      </c>
      <c r="CL62" s="41">
        <f t="shared" si="136"/>
        <v>0</v>
      </c>
      <c r="CM62" s="41">
        <f t="shared" si="136"/>
        <v>0</v>
      </c>
      <c r="CN62" s="41">
        <f t="shared" si="136"/>
        <v>0</v>
      </c>
    </row>
    <row r="63" spans="2:92" hidden="1">
      <c r="B63" s="392"/>
      <c r="C63" s="41"/>
      <c r="D63" s="41"/>
      <c r="E63" s="41"/>
      <c r="F63" s="41"/>
      <c r="G63" s="41"/>
      <c r="H63" s="42"/>
      <c r="I63" s="42"/>
      <c r="J63" s="42"/>
      <c r="K63" s="42"/>
      <c r="L63" s="42"/>
      <c r="M63" s="42"/>
      <c r="N63" s="42"/>
      <c r="V63" s="392"/>
      <c r="W63" s="41"/>
      <c r="X63" s="41"/>
      <c r="Y63" s="41"/>
      <c r="Z63" s="41"/>
      <c r="AA63" s="41"/>
      <c r="AB63" s="42"/>
      <c r="AN63" s="392"/>
      <c r="AO63" s="41"/>
      <c r="AP63" s="41"/>
      <c r="AQ63" s="41"/>
      <c r="AR63" s="41"/>
      <c r="AS63" s="41"/>
      <c r="AT63" s="42"/>
      <c r="CH63" s="392"/>
      <c r="CI63" s="41"/>
      <c r="CJ63" s="41"/>
      <c r="CK63" s="41"/>
      <c r="CL63" s="41"/>
      <c r="CM63" s="41"/>
      <c r="CN63" s="42"/>
    </row>
    <row r="64" spans="2:92" hidden="1"/>
  </sheetData>
  <mergeCells count="183">
    <mergeCell ref="BD28:BD41"/>
    <mergeCell ref="BE28:BE29"/>
    <mergeCell ref="BE30:BE31"/>
    <mergeCell ref="BE32:BE33"/>
    <mergeCell ref="BE34:BE35"/>
    <mergeCell ref="BE36:BE37"/>
    <mergeCell ref="BE38:BE39"/>
    <mergeCell ref="BE40:BE41"/>
    <mergeCell ref="AN50:AN51"/>
    <mergeCell ref="AN52:AN53"/>
    <mergeCell ref="AN54:AN55"/>
    <mergeCell ref="AN56:AN57"/>
    <mergeCell ref="AN58:AN59"/>
    <mergeCell ref="AN60:AN61"/>
    <mergeCell ref="AN62:AN63"/>
    <mergeCell ref="CH50:CH51"/>
    <mergeCell ref="CH52:CH53"/>
    <mergeCell ref="CH54:CH55"/>
    <mergeCell ref="CH56:CH57"/>
    <mergeCell ref="CH58:CH59"/>
    <mergeCell ref="CH60:CH61"/>
    <mergeCell ref="CH62:CH63"/>
    <mergeCell ref="B50:B51"/>
    <mergeCell ref="B52:B53"/>
    <mergeCell ref="B54:B55"/>
    <mergeCell ref="B56:B57"/>
    <mergeCell ref="B58:B59"/>
    <mergeCell ref="B60:B61"/>
    <mergeCell ref="B62:B63"/>
    <mergeCell ref="V50:V51"/>
    <mergeCell ref="V52:V53"/>
    <mergeCell ref="V54:V55"/>
    <mergeCell ref="V56:V57"/>
    <mergeCell ref="V58:V59"/>
    <mergeCell ref="V60:V61"/>
    <mergeCell ref="V62:V63"/>
    <mergeCell ref="V14:V15"/>
    <mergeCell ref="V16:V17"/>
    <mergeCell ref="A6:A19"/>
    <mergeCell ref="B6:B7"/>
    <mergeCell ref="B8:B9"/>
    <mergeCell ref="B10:B11"/>
    <mergeCell ref="B12:B13"/>
    <mergeCell ref="B14:B15"/>
    <mergeCell ref="B16:B17"/>
    <mergeCell ref="V18:V19"/>
    <mergeCell ref="A34:A47"/>
    <mergeCell ref="B34:B35"/>
    <mergeCell ref="B36:B37"/>
    <mergeCell ref="B38:B39"/>
    <mergeCell ref="B40:B41"/>
    <mergeCell ref="B42:B43"/>
    <mergeCell ref="B44:B45"/>
    <mergeCell ref="A20:A33"/>
    <mergeCell ref="B20:B21"/>
    <mergeCell ref="B22:B23"/>
    <mergeCell ref="B24:B25"/>
    <mergeCell ref="B26:B27"/>
    <mergeCell ref="B28:B29"/>
    <mergeCell ref="B30:B31"/>
    <mergeCell ref="W3:AA3"/>
    <mergeCell ref="AB3:AB5"/>
    <mergeCell ref="W4:W5"/>
    <mergeCell ref="X4:X5"/>
    <mergeCell ref="Y4:Y5"/>
    <mergeCell ref="Z4:Z5"/>
    <mergeCell ref="AA4:AA5"/>
    <mergeCell ref="B46:B47"/>
    <mergeCell ref="C4:C5"/>
    <mergeCell ref="D4:D5"/>
    <mergeCell ref="E4:E5"/>
    <mergeCell ref="F4:F5"/>
    <mergeCell ref="G4:G5"/>
    <mergeCell ref="C3:G3"/>
    <mergeCell ref="B32:B33"/>
    <mergeCell ref="B18:B19"/>
    <mergeCell ref="H3:H5"/>
    <mergeCell ref="U6:U19"/>
    <mergeCell ref="V6:V7"/>
    <mergeCell ref="V8:V9"/>
    <mergeCell ref="V10:V11"/>
    <mergeCell ref="V12:V13"/>
    <mergeCell ref="U34:U47"/>
    <mergeCell ref="V34:V35"/>
    <mergeCell ref="V36:V37"/>
    <mergeCell ref="V38:V39"/>
    <mergeCell ref="V40:V41"/>
    <mergeCell ref="V42:V43"/>
    <mergeCell ref="V44:V45"/>
    <mergeCell ref="V46:V47"/>
    <mergeCell ref="U20:U33"/>
    <mergeCell ref="V20:V21"/>
    <mergeCell ref="V22:V23"/>
    <mergeCell ref="V24:V25"/>
    <mergeCell ref="V26:V27"/>
    <mergeCell ref="V28:V29"/>
    <mergeCell ref="V30:V31"/>
    <mergeCell ref="V32:V33"/>
    <mergeCell ref="AT3:AT5"/>
    <mergeCell ref="BF3:BJ3"/>
    <mergeCell ref="AO4:AO5"/>
    <mergeCell ref="AP4:AP5"/>
    <mergeCell ref="AQ4:AQ5"/>
    <mergeCell ref="AR4:AR5"/>
    <mergeCell ref="AS4:AS5"/>
    <mergeCell ref="AN16:AN17"/>
    <mergeCell ref="BE16:BE17"/>
    <mergeCell ref="AO3:AS3"/>
    <mergeCell ref="BE8:BE9"/>
    <mergeCell ref="BE10:BE11"/>
    <mergeCell ref="BE12:BE13"/>
    <mergeCell ref="BE14:BE15"/>
    <mergeCell ref="AM34:AM47"/>
    <mergeCell ref="AN34:AN35"/>
    <mergeCell ref="AN36:AN37"/>
    <mergeCell ref="AN38:AN39"/>
    <mergeCell ref="AN40:AN41"/>
    <mergeCell ref="AN46:AN47"/>
    <mergeCell ref="AN30:AN31"/>
    <mergeCell ref="AN18:AN19"/>
    <mergeCell ref="AM20:AM33"/>
    <mergeCell ref="AN20:AN21"/>
    <mergeCell ref="AN22:AN23"/>
    <mergeCell ref="AN24:AN25"/>
    <mergeCell ref="AM6:AM19"/>
    <mergeCell ref="AN6:AN7"/>
    <mergeCell ref="AN8:AN9"/>
    <mergeCell ref="AN42:AN43"/>
    <mergeCell ref="AN44:AN45"/>
    <mergeCell ref="AN32:AN33"/>
    <mergeCell ref="AN26:AN27"/>
    <mergeCell ref="AN28:AN29"/>
    <mergeCell ref="AN10:AN11"/>
    <mergeCell ref="AN12:AN13"/>
    <mergeCell ref="AN14:AN15"/>
    <mergeCell ref="BE18:BE19"/>
    <mergeCell ref="BD6:BD19"/>
    <mergeCell ref="BE6:BE7"/>
    <mergeCell ref="BD23:BI24"/>
    <mergeCell ref="BF25:BJ25"/>
    <mergeCell ref="BF26:BF27"/>
    <mergeCell ref="BG26:BG27"/>
    <mergeCell ref="BH26:BH27"/>
    <mergeCell ref="BI26:BI27"/>
    <mergeCell ref="BJ26:BJ27"/>
    <mergeCell ref="CI3:CM3"/>
    <mergeCell ref="CN3:CN5"/>
    <mergeCell ref="CI4:CI5"/>
    <mergeCell ref="CJ4:CJ5"/>
    <mergeCell ref="CK4:CK5"/>
    <mergeCell ref="CL4:CL5"/>
    <mergeCell ref="CM4:CM5"/>
    <mergeCell ref="BK3:BK5"/>
    <mergeCell ref="BF4:BF5"/>
    <mergeCell ref="BG4:BG5"/>
    <mergeCell ref="BH4:BH5"/>
    <mergeCell ref="BI4:BI5"/>
    <mergeCell ref="BJ4:BJ5"/>
    <mergeCell ref="BK25:BK27"/>
    <mergeCell ref="CG6:CG19"/>
    <mergeCell ref="CH6:CH7"/>
    <mergeCell ref="CH16:CH17"/>
    <mergeCell ref="CH18:CH19"/>
    <mergeCell ref="CH8:CH9"/>
    <mergeCell ref="CH10:CH11"/>
    <mergeCell ref="CH12:CH13"/>
    <mergeCell ref="CH14:CH15"/>
    <mergeCell ref="CG34:CG47"/>
    <mergeCell ref="CH34:CH35"/>
    <mergeCell ref="CH36:CH37"/>
    <mergeCell ref="CH38:CH39"/>
    <mergeCell ref="CH40:CH41"/>
    <mergeCell ref="CH46:CH47"/>
    <mergeCell ref="CH42:CH43"/>
    <mergeCell ref="CH44:CH45"/>
    <mergeCell ref="CH30:CH31"/>
    <mergeCell ref="CH32:CH33"/>
    <mergeCell ref="CG20:CG33"/>
    <mergeCell ref="CH20:CH21"/>
    <mergeCell ref="CH22:CH23"/>
    <mergeCell ref="CH24:CH25"/>
    <mergeCell ref="CH26:CH27"/>
    <mergeCell ref="CH28:CH29"/>
  </mergeCells>
  <phoneticPr fontId="1"/>
  <printOptions horizontalCentered="1"/>
  <pageMargins left="0.62992125984251968" right="0.62992125984251968" top="0.59055118110236227" bottom="0.23622047244094491" header="0.31496062992125984" footer="0.31496062992125984"/>
  <pageSetup paperSize="9" scale="85" orientation="portrait" horizontalDpi="4294967293" r:id="rId1"/>
  <colBreaks count="4" manualBreakCount="4">
    <brk id="20" max="1048575" man="1"/>
    <brk id="38" max="1048575" man="1"/>
    <brk id="55" max="1048575" man="1"/>
    <brk id="8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V67"/>
  <sheetViews>
    <sheetView view="pageBreakPreview" topLeftCell="AA25" zoomScale="60" zoomScaleNormal="100" workbookViewId="0">
      <selection activeCell="BR39" sqref="BR39"/>
    </sheetView>
  </sheetViews>
  <sheetFormatPr defaultRowHeight="13.5"/>
  <cols>
    <col min="1" max="1" width="5.125" customWidth="1"/>
    <col min="2" max="2" width="10.125" customWidth="1"/>
    <col min="3" max="5" width="15.75" customWidth="1"/>
    <col min="6" max="9" width="16.125" hidden="1" customWidth="1"/>
    <col min="10" max="10" width="7.125" style="180" customWidth="1"/>
    <col min="11" max="11" width="5.25" customWidth="1"/>
    <col min="12" max="12" width="11.25" customWidth="1"/>
    <col min="13" max="14" width="15.875" customWidth="1"/>
    <col min="15" max="15" width="16.125" customWidth="1"/>
    <col min="16" max="21" width="7" hidden="1" customWidth="1"/>
    <col min="22" max="22" width="2" style="180" customWidth="1"/>
    <col min="23" max="23" width="7" customWidth="1"/>
    <col min="24" max="24" width="11.5" customWidth="1"/>
    <col min="25" max="27" width="16.125" customWidth="1"/>
    <col min="28" max="31" width="16.125" hidden="1" customWidth="1"/>
    <col min="32" max="34" width="17.75" hidden="1" customWidth="1"/>
    <col min="35" max="35" width="5.875" style="180" customWidth="1"/>
    <col min="36" max="36" width="5.875" customWidth="1"/>
    <col min="37" max="37" width="11.5" customWidth="1"/>
    <col min="38" max="39" width="15.875" style="2" customWidth="1"/>
    <col min="40" max="40" width="15.875" customWidth="1"/>
    <col min="41" max="44" width="16.125" hidden="1" customWidth="1"/>
    <col min="45" max="48" width="5.625" hidden="1" customWidth="1"/>
    <col min="49" max="49" width="1.75" style="180" customWidth="1"/>
    <col min="50" max="53" width="16.125" hidden="1" customWidth="1"/>
    <col min="54" max="58" width="12.25" hidden="1" customWidth="1"/>
    <col min="59" max="59" width="8.375" customWidth="1"/>
    <col min="60" max="60" width="14" customWidth="1"/>
    <col min="61" max="62" width="16.25" style="2" customWidth="1"/>
    <col min="63" max="63" width="16.25" customWidth="1"/>
    <col min="64" max="67" width="16.125" hidden="1" customWidth="1"/>
    <col min="68" max="68" width="9" style="180"/>
    <col min="69" max="71" width="10.625" style="180" customWidth="1"/>
    <col min="72" max="74" width="9" style="180"/>
  </cols>
  <sheetData>
    <row r="1" spans="1:74" s="23" customFormat="1" ht="33" customHeight="1">
      <c r="A1" s="23" t="s">
        <v>116</v>
      </c>
      <c r="B1" s="23" t="s">
        <v>196</v>
      </c>
      <c r="J1" s="173"/>
      <c r="K1" s="23" t="s">
        <v>116</v>
      </c>
      <c r="L1" s="23" t="s">
        <v>196</v>
      </c>
      <c r="V1" s="173"/>
      <c r="W1" s="23" t="s">
        <v>116</v>
      </c>
      <c r="X1" s="23" t="s">
        <v>196</v>
      </c>
      <c r="AI1" s="173"/>
      <c r="AJ1" s="23" t="s">
        <v>116</v>
      </c>
      <c r="AK1" s="23" t="s">
        <v>196</v>
      </c>
      <c r="AW1" s="173"/>
      <c r="BG1" s="23" t="s">
        <v>116</v>
      </c>
      <c r="BH1" s="23" t="s">
        <v>196</v>
      </c>
      <c r="BP1" s="173"/>
      <c r="BQ1" s="173"/>
      <c r="BR1" s="173"/>
      <c r="BS1" s="173"/>
      <c r="BT1" s="173"/>
      <c r="BU1" s="173"/>
      <c r="BV1" s="173"/>
    </row>
    <row r="2" spans="1:74" s="14" customFormat="1" ht="33" customHeight="1">
      <c r="A2" s="333" t="s">
        <v>118</v>
      </c>
      <c r="B2" s="307"/>
      <c r="C2" s="307"/>
      <c r="D2" s="307"/>
      <c r="E2" s="307"/>
      <c r="J2" s="79"/>
      <c r="K2" s="333" t="s">
        <v>118</v>
      </c>
      <c r="L2" s="307"/>
      <c r="M2" s="307"/>
      <c r="N2" s="307"/>
      <c r="O2" s="307"/>
      <c r="V2" s="79"/>
      <c r="W2" s="14" t="s">
        <v>118</v>
      </c>
      <c r="AI2" s="79"/>
      <c r="AJ2" s="14" t="s">
        <v>118</v>
      </c>
      <c r="AW2" s="79"/>
      <c r="BG2" s="14" t="s">
        <v>118</v>
      </c>
      <c r="BP2" s="79"/>
      <c r="BQ2" s="79"/>
      <c r="BR2" s="79"/>
      <c r="BS2" s="79"/>
      <c r="BT2" s="79"/>
      <c r="BU2" s="79"/>
      <c r="BV2" s="79"/>
    </row>
    <row r="3" spans="1:74" s="23" customFormat="1" ht="57.75" customHeight="1" thickBot="1">
      <c r="A3" s="60" t="s">
        <v>198</v>
      </c>
      <c r="J3" s="173"/>
      <c r="K3" s="60" t="s">
        <v>301</v>
      </c>
      <c r="V3" s="173"/>
      <c r="W3" s="60" t="s">
        <v>302</v>
      </c>
      <c r="AI3" s="173"/>
      <c r="AJ3" s="412" t="s">
        <v>303</v>
      </c>
      <c r="AK3" s="413"/>
      <c r="AL3" s="413"/>
      <c r="AM3" s="413"/>
      <c r="AN3" s="413"/>
      <c r="AW3" s="173"/>
      <c r="BG3" s="60" t="s">
        <v>305</v>
      </c>
      <c r="BP3" s="173"/>
      <c r="BQ3" s="173"/>
      <c r="BR3" s="173"/>
      <c r="BS3" s="173"/>
      <c r="BT3" s="173"/>
      <c r="BU3" s="173"/>
      <c r="BV3" s="173"/>
    </row>
    <row r="4" spans="1:74" s="8" customFormat="1" ht="22.5" customHeight="1">
      <c r="A4" s="103"/>
      <c r="B4" s="137" t="s">
        <v>280</v>
      </c>
      <c r="C4" s="298" t="s">
        <v>197</v>
      </c>
      <c r="D4" s="296" t="s">
        <v>139</v>
      </c>
      <c r="E4" s="398" t="s">
        <v>0</v>
      </c>
      <c r="J4" s="176"/>
      <c r="K4" s="103"/>
      <c r="L4" s="137" t="s">
        <v>280</v>
      </c>
      <c r="M4" s="298" t="s">
        <v>197</v>
      </c>
      <c r="N4" s="296" t="s">
        <v>139</v>
      </c>
      <c r="O4" s="398" t="s">
        <v>0</v>
      </c>
      <c r="V4" s="176"/>
      <c r="W4" s="103"/>
      <c r="X4" s="137" t="s">
        <v>280</v>
      </c>
      <c r="Y4" s="298" t="s">
        <v>197</v>
      </c>
      <c r="Z4" s="296" t="s">
        <v>139</v>
      </c>
      <c r="AA4" s="398" t="s">
        <v>0</v>
      </c>
      <c r="AI4" s="176"/>
      <c r="AJ4" s="103"/>
      <c r="AK4" s="137" t="s">
        <v>280</v>
      </c>
      <c r="AL4" s="298" t="s">
        <v>197</v>
      </c>
      <c r="AM4" s="296" t="s">
        <v>139</v>
      </c>
      <c r="AN4" s="398" t="s">
        <v>0</v>
      </c>
      <c r="AW4" s="176"/>
      <c r="BB4" s="11"/>
      <c r="BC4" s="11"/>
      <c r="BD4" s="11"/>
      <c r="BE4" s="11"/>
      <c r="BF4" s="11"/>
      <c r="BG4" s="103"/>
      <c r="BH4" s="137" t="s">
        <v>280</v>
      </c>
      <c r="BI4" s="298" t="s">
        <v>197</v>
      </c>
      <c r="BJ4" s="296" t="s">
        <v>139</v>
      </c>
      <c r="BK4" s="398" t="s">
        <v>0</v>
      </c>
      <c r="BP4" s="176"/>
      <c r="BQ4" s="176"/>
      <c r="BR4" s="176"/>
      <c r="BS4" s="176"/>
      <c r="BT4" s="176"/>
      <c r="BU4" s="176"/>
      <c r="BV4" s="176"/>
    </row>
    <row r="5" spans="1:74" s="8" customFormat="1" ht="22.5" customHeight="1">
      <c r="A5" s="104"/>
      <c r="B5" s="138"/>
      <c r="C5" s="338"/>
      <c r="D5" s="321"/>
      <c r="E5" s="399"/>
      <c r="J5" s="176"/>
      <c r="K5" s="104"/>
      <c r="L5" s="138"/>
      <c r="M5" s="338"/>
      <c r="N5" s="321"/>
      <c r="O5" s="399"/>
      <c r="V5" s="176"/>
      <c r="W5" s="104"/>
      <c r="X5" s="138"/>
      <c r="Y5" s="338"/>
      <c r="Z5" s="321"/>
      <c r="AA5" s="399"/>
      <c r="AI5" s="176"/>
      <c r="AJ5" s="104"/>
      <c r="AK5" s="138"/>
      <c r="AL5" s="338"/>
      <c r="AM5" s="321"/>
      <c r="AN5" s="399"/>
      <c r="AW5" s="176"/>
      <c r="BB5" s="11"/>
      <c r="BC5" s="11"/>
      <c r="BD5" s="11"/>
      <c r="BE5" s="11"/>
      <c r="BF5" s="11"/>
      <c r="BG5" s="104"/>
      <c r="BH5" s="138"/>
      <c r="BI5" s="338"/>
      <c r="BJ5" s="321"/>
      <c r="BK5" s="399"/>
      <c r="BP5" s="176"/>
      <c r="BQ5" s="176"/>
      <c r="BR5" s="176"/>
      <c r="BS5" s="176"/>
      <c r="BT5" s="176"/>
      <c r="BU5" s="176"/>
      <c r="BV5" s="176"/>
    </row>
    <row r="6" spans="1:74" s="8" customFormat="1" ht="22.5" customHeight="1" thickBot="1">
      <c r="A6" s="105" t="s">
        <v>279</v>
      </c>
      <c r="B6" s="126"/>
      <c r="C6" s="339"/>
      <c r="D6" s="297"/>
      <c r="E6" s="400"/>
      <c r="J6" s="176"/>
      <c r="K6" s="105" t="s">
        <v>279</v>
      </c>
      <c r="L6" s="126"/>
      <c r="M6" s="339"/>
      <c r="N6" s="297"/>
      <c r="O6" s="400"/>
      <c r="V6" s="176"/>
      <c r="W6" s="105" t="s">
        <v>279</v>
      </c>
      <c r="X6" s="126"/>
      <c r="Y6" s="339"/>
      <c r="Z6" s="297"/>
      <c r="AA6" s="400"/>
      <c r="AI6" s="176"/>
      <c r="AJ6" s="105" t="s">
        <v>279</v>
      </c>
      <c r="AK6" s="126"/>
      <c r="AL6" s="339"/>
      <c r="AM6" s="297"/>
      <c r="AN6" s="400"/>
      <c r="AW6" s="176"/>
      <c r="BB6" s="11"/>
      <c r="BC6" s="11"/>
      <c r="BD6" s="11"/>
      <c r="BE6" s="11"/>
      <c r="BF6" s="11"/>
      <c r="BG6" s="105" t="s">
        <v>279</v>
      </c>
      <c r="BH6" s="126"/>
      <c r="BI6" s="339"/>
      <c r="BJ6" s="297"/>
      <c r="BK6" s="400"/>
      <c r="BP6" s="176"/>
      <c r="BQ6" s="176"/>
      <c r="BR6" s="176"/>
      <c r="BS6" s="176"/>
      <c r="BT6" s="176"/>
      <c r="BU6" s="176"/>
      <c r="BV6" s="176"/>
    </row>
    <row r="7" spans="1:74" s="8" customFormat="1" ht="25.5" customHeight="1">
      <c r="A7" s="282" t="s">
        <v>1</v>
      </c>
      <c r="B7" s="285" t="s">
        <v>2</v>
      </c>
      <c r="C7" s="131">
        <v>5</v>
      </c>
      <c r="D7" s="128">
        <v>133</v>
      </c>
      <c r="E7" s="108">
        <v>138</v>
      </c>
      <c r="F7" s="21">
        <f>+C7+D7-E7</f>
        <v>0</v>
      </c>
      <c r="J7" s="176"/>
      <c r="K7" s="282" t="s">
        <v>1</v>
      </c>
      <c r="L7" s="285" t="s">
        <v>2</v>
      </c>
      <c r="M7" s="131">
        <v>10</v>
      </c>
      <c r="N7" s="128">
        <v>113</v>
      </c>
      <c r="O7" s="108">
        <v>123</v>
      </c>
      <c r="P7" s="21">
        <f>+M7+N7-O7</f>
        <v>0</v>
      </c>
      <c r="V7" s="176"/>
      <c r="W7" s="282" t="s">
        <v>1</v>
      </c>
      <c r="X7" s="285" t="s">
        <v>2</v>
      </c>
      <c r="Y7" s="131">
        <v>5</v>
      </c>
      <c r="Z7" s="128">
        <v>133</v>
      </c>
      <c r="AA7" s="244">
        <v>138</v>
      </c>
      <c r="AB7" s="21">
        <f>+Y7+Z7-AA7</f>
        <v>0</v>
      </c>
      <c r="AI7" s="176"/>
      <c r="AJ7" s="282" t="s">
        <v>8</v>
      </c>
      <c r="AK7" s="285" t="s">
        <v>2</v>
      </c>
      <c r="AL7" s="131">
        <v>14</v>
      </c>
      <c r="AM7" s="128">
        <v>58</v>
      </c>
      <c r="AN7" s="108">
        <v>72</v>
      </c>
      <c r="AO7" s="21">
        <f>+AL7+AM7-AN7</f>
        <v>0</v>
      </c>
      <c r="AW7" s="176"/>
      <c r="AX7" s="21">
        <f t="shared" ref="AX7:AX20" si="0">+AL29+AM29-AN29</f>
        <v>0</v>
      </c>
      <c r="BB7" s="16"/>
      <c r="BC7" s="16"/>
      <c r="BD7" s="16"/>
      <c r="BE7" s="16"/>
      <c r="BF7" s="16"/>
      <c r="BG7" s="282" t="s">
        <v>1</v>
      </c>
      <c r="BH7" s="285" t="s">
        <v>2</v>
      </c>
      <c r="BI7" s="131">
        <v>2</v>
      </c>
      <c r="BJ7" s="128">
        <v>138</v>
      </c>
      <c r="BK7" s="108">
        <v>140</v>
      </c>
      <c r="BL7" s="21">
        <f>+BI7+BJ7-BK7</f>
        <v>0</v>
      </c>
      <c r="BP7" s="176"/>
      <c r="BQ7" s="176"/>
      <c r="BR7" s="176"/>
      <c r="BS7" s="176"/>
      <c r="BT7" s="176"/>
      <c r="BU7" s="176"/>
      <c r="BV7" s="176"/>
    </row>
    <row r="8" spans="1:74" s="89" customFormat="1" ht="25.5" customHeight="1">
      <c r="A8" s="283"/>
      <c r="B8" s="286"/>
      <c r="C8" s="132">
        <f>C7/E7</f>
        <v>3.6231884057971016E-2</v>
      </c>
      <c r="D8" s="86">
        <f>D7/E7</f>
        <v>0.96376811594202894</v>
      </c>
      <c r="E8" s="141">
        <v>1</v>
      </c>
      <c r="F8" s="93">
        <f t="shared" ref="F8:F48" si="1">+C8+D8-E8</f>
        <v>0</v>
      </c>
      <c r="J8" s="176"/>
      <c r="K8" s="283"/>
      <c r="L8" s="286"/>
      <c r="M8" s="132">
        <f>M7/O7</f>
        <v>8.1300813008130079E-2</v>
      </c>
      <c r="N8" s="86">
        <f>N7/O7</f>
        <v>0.91869918699186992</v>
      </c>
      <c r="O8" s="141">
        <v>1</v>
      </c>
      <c r="P8" s="93">
        <f t="shared" ref="P8:P48" si="2">+M8+N8-O8</f>
        <v>0</v>
      </c>
      <c r="V8" s="176"/>
      <c r="W8" s="283"/>
      <c r="X8" s="286"/>
      <c r="Y8" s="132">
        <f>Y7/AA7</f>
        <v>3.6231884057971016E-2</v>
      </c>
      <c r="Z8" s="86">
        <f>Z7/AA7</f>
        <v>0.96376811594202894</v>
      </c>
      <c r="AA8" s="141">
        <v>1</v>
      </c>
      <c r="AB8" s="93">
        <f t="shared" ref="AB8:AB48" si="3">+Y8+Z8-AA8</f>
        <v>0</v>
      </c>
      <c r="AI8" s="176"/>
      <c r="AJ8" s="283"/>
      <c r="AK8" s="286"/>
      <c r="AL8" s="132">
        <f>AL7/AN7</f>
        <v>0.19444444444444445</v>
      </c>
      <c r="AM8" s="86">
        <f>AM7/AN7</f>
        <v>0.80555555555555558</v>
      </c>
      <c r="AN8" s="141">
        <v>1</v>
      </c>
      <c r="AO8" s="93">
        <f t="shared" ref="AO8:AO48" si="4">+AL8+AM8-AN8</f>
        <v>0</v>
      </c>
      <c r="AW8" s="176"/>
      <c r="AX8" s="93">
        <f t="shared" si="0"/>
        <v>0</v>
      </c>
      <c r="BB8" s="94"/>
      <c r="BC8" s="94"/>
      <c r="BD8" s="94"/>
      <c r="BE8" s="94"/>
      <c r="BF8" s="94"/>
      <c r="BG8" s="283"/>
      <c r="BH8" s="286"/>
      <c r="BI8" s="132">
        <f>BI7/BK7</f>
        <v>1.4285714285714285E-2</v>
      </c>
      <c r="BJ8" s="86">
        <f>BJ7/BK7</f>
        <v>0.98571428571428577</v>
      </c>
      <c r="BK8" s="141">
        <v>1</v>
      </c>
      <c r="BL8" s="93">
        <f t="shared" ref="BL8:BL48" si="5">+BI8+BJ8-BK8</f>
        <v>0</v>
      </c>
      <c r="BP8" s="176"/>
      <c r="BQ8" s="176"/>
      <c r="BR8" s="176"/>
      <c r="BS8" s="176"/>
      <c r="BT8" s="176"/>
      <c r="BU8" s="176"/>
      <c r="BV8" s="176"/>
    </row>
    <row r="9" spans="1:74" s="8" customFormat="1" ht="25.5" customHeight="1">
      <c r="A9" s="283"/>
      <c r="B9" s="286" t="s">
        <v>3</v>
      </c>
      <c r="C9" s="133">
        <v>12</v>
      </c>
      <c r="D9" s="45">
        <v>128</v>
      </c>
      <c r="E9" s="110">
        <v>140</v>
      </c>
      <c r="F9" s="21">
        <f t="shared" si="1"/>
        <v>0</v>
      </c>
      <c r="J9" s="176"/>
      <c r="K9" s="283"/>
      <c r="L9" s="286" t="s">
        <v>3</v>
      </c>
      <c r="M9" s="133">
        <v>9</v>
      </c>
      <c r="N9" s="45">
        <v>122</v>
      </c>
      <c r="O9" s="110">
        <v>131</v>
      </c>
      <c r="P9" s="21">
        <f t="shared" si="2"/>
        <v>0</v>
      </c>
      <c r="V9" s="176"/>
      <c r="W9" s="283"/>
      <c r="X9" s="286" t="s">
        <v>3</v>
      </c>
      <c r="Y9" s="133">
        <v>10</v>
      </c>
      <c r="Z9" s="45">
        <v>134</v>
      </c>
      <c r="AA9" s="245">
        <v>144</v>
      </c>
      <c r="AB9" s="21">
        <f t="shared" si="3"/>
        <v>0</v>
      </c>
      <c r="AI9" s="176"/>
      <c r="AJ9" s="283"/>
      <c r="AK9" s="286" t="s">
        <v>3</v>
      </c>
      <c r="AL9" s="133">
        <v>27</v>
      </c>
      <c r="AM9" s="45">
        <v>27</v>
      </c>
      <c r="AN9" s="110">
        <v>54</v>
      </c>
      <c r="AO9" s="21">
        <f t="shared" si="4"/>
        <v>0</v>
      </c>
      <c r="AW9" s="176"/>
      <c r="AX9" s="21">
        <f t="shared" si="0"/>
        <v>0</v>
      </c>
      <c r="BB9" s="20"/>
      <c r="BC9" s="20"/>
      <c r="BD9" s="20"/>
      <c r="BE9" s="20"/>
      <c r="BF9" s="20"/>
      <c r="BG9" s="283"/>
      <c r="BH9" s="286" t="s">
        <v>3</v>
      </c>
      <c r="BI9" s="133">
        <v>2</v>
      </c>
      <c r="BJ9" s="45">
        <v>161</v>
      </c>
      <c r="BK9" s="110">
        <v>163</v>
      </c>
      <c r="BL9" s="21">
        <f t="shared" si="5"/>
        <v>0</v>
      </c>
      <c r="BP9" s="176"/>
      <c r="BQ9" s="176"/>
      <c r="BR9" s="176"/>
      <c r="BS9" s="176"/>
      <c r="BT9" s="176"/>
      <c r="BU9" s="176"/>
      <c r="BV9" s="176"/>
    </row>
    <row r="10" spans="1:74" s="89" customFormat="1" ht="25.5" customHeight="1">
      <c r="A10" s="283"/>
      <c r="B10" s="286"/>
      <c r="C10" s="132">
        <f>C9/E9</f>
        <v>8.5714285714285715E-2</v>
      </c>
      <c r="D10" s="86">
        <f>D9/E9</f>
        <v>0.91428571428571426</v>
      </c>
      <c r="E10" s="141">
        <v>1</v>
      </c>
      <c r="F10" s="93">
        <f t="shared" si="1"/>
        <v>0</v>
      </c>
      <c r="J10" s="176"/>
      <c r="K10" s="283"/>
      <c r="L10" s="286"/>
      <c r="M10" s="132">
        <f>M9/O9</f>
        <v>6.8702290076335881E-2</v>
      </c>
      <c r="N10" s="86">
        <f>N9/O9</f>
        <v>0.93129770992366412</v>
      </c>
      <c r="O10" s="141">
        <v>1</v>
      </c>
      <c r="P10" s="93">
        <f t="shared" si="2"/>
        <v>0</v>
      </c>
      <c r="V10" s="176"/>
      <c r="W10" s="283"/>
      <c r="X10" s="286"/>
      <c r="Y10" s="132">
        <f>Y9/AA9</f>
        <v>6.9444444444444448E-2</v>
      </c>
      <c r="Z10" s="86">
        <f>Z9/AA9</f>
        <v>0.93055555555555558</v>
      </c>
      <c r="AA10" s="141">
        <v>1</v>
      </c>
      <c r="AB10" s="93">
        <f t="shared" si="3"/>
        <v>0</v>
      </c>
      <c r="AI10" s="176"/>
      <c r="AJ10" s="283"/>
      <c r="AK10" s="286"/>
      <c r="AL10" s="132">
        <f>AL9/AN9</f>
        <v>0.5</v>
      </c>
      <c r="AM10" s="86">
        <f>AM9/AN9</f>
        <v>0.5</v>
      </c>
      <c r="AN10" s="141">
        <v>1</v>
      </c>
      <c r="AO10" s="93">
        <f t="shared" si="4"/>
        <v>0</v>
      </c>
      <c r="AW10" s="176"/>
      <c r="AX10" s="93">
        <f t="shared" si="0"/>
        <v>0</v>
      </c>
      <c r="BB10" s="94"/>
      <c r="BC10" s="94"/>
      <c r="BD10" s="94"/>
      <c r="BE10" s="94"/>
      <c r="BF10" s="94"/>
      <c r="BG10" s="283"/>
      <c r="BH10" s="286"/>
      <c r="BI10" s="132">
        <f>BI9/BK9</f>
        <v>1.2269938650306749E-2</v>
      </c>
      <c r="BJ10" s="86">
        <f>BJ9/BK9</f>
        <v>0.98773006134969321</v>
      </c>
      <c r="BK10" s="141">
        <v>1</v>
      </c>
      <c r="BL10" s="93">
        <f t="shared" si="5"/>
        <v>0</v>
      </c>
      <c r="BP10" s="176"/>
      <c r="BQ10" s="176"/>
      <c r="BR10" s="176"/>
      <c r="BS10" s="176"/>
      <c r="BT10" s="176"/>
      <c r="BU10" s="176"/>
      <c r="BV10" s="176"/>
    </row>
    <row r="11" spans="1:74" s="8" customFormat="1" ht="25.5" customHeight="1">
      <c r="A11" s="283"/>
      <c r="B11" s="286" t="s">
        <v>4</v>
      </c>
      <c r="C11" s="133">
        <v>42</v>
      </c>
      <c r="D11" s="45">
        <v>78</v>
      </c>
      <c r="E11" s="110">
        <v>120</v>
      </c>
      <c r="F11" s="21">
        <f t="shared" si="1"/>
        <v>0</v>
      </c>
      <c r="J11" s="176"/>
      <c r="K11" s="283"/>
      <c r="L11" s="286" t="s">
        <v>4</v>
      </c>
      <c r="M11" s="133">
        <v>28</v>
      </c>
      <c r="N11" s="45">
        <v>83</v>
      </c>
      <c r="O11" s="110">
        <v>111</v>
      </c>
      <c r="P11" s="21">
        <f t="shared" si="2"/>
        <v>0</v>
      </c>
      <c r="V11" s="176"/>
      <c r="W11" s="283"/>
      <c r="X11" s="286" t="s">
        <v>4</v>
      </c>
      <c r="Y11" s="133">
        <v>24</v>
      </c>
      <c r="Z11" s="45">
        <v>104</v>
      </c>
      <c r="AA11" s="245">
        <v>128</v>
      </c>
      <c r="AB11" s="21">
        <f t="shared" si="3"/>
        <v>0</v>
      </c>
      <c r="AI11" s="176"/>
      <c r="AJ11" s="283"/>
      <c r="AK11" s="286" t="s">
        <v>4</v>
      </c>
      <c r="AL11" s="133">
        <v>32</v>
      </c>
      <c r="AM11" s="45">
        <v>24</v>
      </c>
      <c r="AN11" s="110">
        <v>56</v>
      </c>
      <c r="AO11" s="21">
        <f t="shared" si="4"/>
        <v>0</v>
      </c>
      <c r="AW11" s="176"/>
      <c r="AX11" s="21">
        <f t="shared" si="0"/>
        <v>0</v>
      </c>
      <c r="BB11" s="20"/>
      <c r="BC11" s="20"/>
      <c r="BD11" s="20"/>
      <c r="BE11" s="20"/>
      <c r="BF11" s="20"/>
      <c r="BG11" s="283"/>
      <c r="BH11" s="286" t="s">
        <v>4</v>
      </c>
      <c r="BI11" s="133">
        <v>10</v>
      </c>
      <c r="BJ11" s="45">
        <v>165</v>
      </c>
      <c r="BK11" s="110">
        <v>175</v>
      </c>
      <c r="BL11" s="21">
        <f t="shared" si="5"/>
        <v>0</v>
      </c>
      <c r="BP11" s="176"/>
      <c r="BQ11" s="176"/>
      <c r="BR11" s="176"/>
      <c r="BS11" s="176"/>
      <c r="BT11" s="176"/>
      <c r="BU11" s="176"/>
      <c r="BV11" s="176"/>
    </row>
    <row r="12" spans="1:74" s="89" customFormat="1" ht="25.5" customHeight="1">
      <c r="A12" s="283"/>
      <c r="B12" s="286"/>
      <c r="C12" s="132">
        <f>C11/E11</f>
        <v>0.35</v>
      </c>
      <c r="D12" s="86">
        <f>D11/E11</f>
        <v>0.65</v>
      </c>
      <c r="E12" s="141">
        <v>1</v>
      </c>
      <c r="F12" s="93">
        <f t="shared" si="1"/>
        <v>0</v>
      </c>
      <c r="J12" s="176"/>
      <c r="K12" s="283"/>
      <c r="L12" s="286"/>
      <c r="M12" s="132">
        <f>M11/O11</f>
        <v>0.25225225225225223</v>
      </c>
      <c r="N12" s="86">
        <f>N11/O11</f>
        <v>0.74774774774774777</v>
      </c>
      <c r="O12" s="141">
        <v>1</v>
      </c>
      <c r="P12" s="93">
        <f t="shared" si="2"/>
        <v>0</v>
      </c>
      <c r="V12" s="176"/>
      <c r="W12" s="283"/>
      <c r="X12" s="286"/>
      <c r="Y12" s="132">
        <f>Y11/AA11</f>
        <v>0.1875</v>
      </c>
      <c r="Z12" s="86">
        <v>0.81200000000000006</v>
      </c>
      <c r="AA12" s="141">
        <v>1</v>
      </c>
      <c r="AB12" s="93">
        <f t="shared" si="3"/>
        <v>-4.9999999999994493E-4</v>
      </c>
      <c r="AI12" s="176"/>
      <c r="AJ12" s="283"/>
      <c r="AK12" s="286"/>
      <c r="AL12" s="132">
        <f>AL11/AN11</f>
        <v>0.5714285714285714</v>
      </c>
      <c r="AM12" s="86">
        <f>AM11/AN11</f>
        <v>0.42857142857142855</v>
      </c>
      <c r="AN12" s="141">
        <v>1</v>
      </c>
      <c r="AO12" s="93">
        <f t="shared" si="4"/>
        <v>0</v>
      </c>
      <c r="AW12" s="176"/>
      <c r="AX12" s="93">
        <f t="shared" si="0"/>
        <v>0</v>
      </c>
      <c r="BB12" s="94"/>
      <c r="BC12" s="94"/>
      <c r="BD12" s="94"/>
      <c r="BE12" s="94"/>
      <c r="BF12" s="94"/>
      <c r="BG12" s="283"/>
      <c r="BH12" s="286"/>
      <c r="BI12" s="132">
        <f>BI11/BK11</f>
        <v>5.7142857142857141E-2</v>
      </c>
      <c r="BJ12" s="86">
        <f>BJ11/BK11</f>
        <v>0.94285714285714284</v>
      </c>
      <c r="BK12" s="141">
        <v>1</v>
      </c>
      <c r="BL12" s="93">
        <f t="shared" si="5"/>
        <v>0</v>
      </c>
      <c r="BP12" s="176"/>
      <c r="BQ12" s="176"/>
      <c r="BR12" s="176"/>
      <c r="BS12" s="176"/>
      <c r="BT12" s="176"/>
      <c r="BU12" s="176"/>
      <c r="BV12" s="176"/>
    </row>
    <row r="13" spans="1:74" s="8" customFormat="1" ht="25.5" customHeight="1">
      <c r="A13" s="283"/>
      <c r="B13" s="286" t="s">
        <v>5</v>
      </c>
      <c r="C13" s="133">
        <v>74</v>
      </c>
      <c r="D13" s="45">
        <v>61</v>
      </c>
      <c r="E13" s="110">
        <v>135</v>
      </c>
      <c r="F13" s="21">
        <f t="shared" si="1"/>
        <v>0</v>
      </c>
      <c r="J13" s="176"/>
      <c r="K13" s="283"/>
      <c r="L13" s="286" t="s">
        <v>5</v>
      </c>
      <c r="M13" s="133">
        <v>52</v>
      </c>
      <c r="N13" s="45">
        <v>66</v>
      </c>
      <c r="O13" s="110">
        <v>118</v>
      </c>
      <c r="P13" s="21">
        <f t="shared" si="2"/>
        <v>0</v>
      </c>
      <c r="V13" s="176"/>
      <c r="W13" s="283"/>
      <c r="X13" s="286" t="s">
        <v>5</v>
      </c>
      <c r="Y13" s="133">
        <v>38</v>
      </c>
      <c r="Z13" s="45">
        <v>93</v>
      </c>
      <c r="AA13" s="245">
        <v>131</v>
      </c>
      <c r="AB13" s="21">
        <f t="shared" si="3"/>
        <v>0</v>
      </c>
      <c r="AI13" s="176"/>
      <c r="AJ13" s="283"/>
      <c r="AK13" s="286" t="s">
        <v>5</v>
      </c>
      <c r="AL13" s="133">
        <v>56</v>
      </c>
      <c r="AM13" s="45">
        <v>26</v>
      </c>
      <c r="AN13" s="110">
        <v>82</v>
      </c>
      <c r="AO13" s="21">
        <f t="shared" si="4"/>
        <v>0</v>
      </c>
      <c r="AW13" s="176"/>
      <c r="AX13" s="21">
        <f t="shared" si="0"/>
        <v>0</v>
      </c>
      <c r="BB13" s="20"/>
      <c r="BC13" s="20"/>
      <c r="BD13" s="20"/>
      <c r="BE13" s="20"/>
      <c r="BF13" s="20"/>
      <c r="BG13" s="283"/>
      <c r="BH13" s="286" t="s">
        <v>5</v>
      </c>
      <c r="BI13" s="133">
        <v>19</v>
      </c>
      <c r="BJ13" s="45">
        <v>177</v>
      </c>
      <c r="BK13" s="110">
        <v>196</v>
      </c>
      <c r="BL13" s="21">
        <f t="shared" si="5"/>
        <v>0</v>
      </c>
      <c r="BP13" s="176"/>
      <c r="BQ13" s="176"/>
      <c r="BR13" s="176"/>
      <c r="BS13" s="176"/>
      <c r="BT13" s="176"/>
      <c r="BU13" s="176"/>
      <c r="BV13" s="176"/>
    </row>
    <row r="14" spans="1:74" s="89" customFormat="1" ht="25.5" customHeight="1">
      <c r="A14" s="283"/>
      <c r="B14" s="286"/>
      <c r="C14" s="132">
        <f>C13/E13</f>
        <v>0.54814814814814816</v>
      </c>
      <c r="D14" s="86">
        <f>D13/E13</f>
        <v>0.45185185185185184</v>
      </c>
      <c r="E14" s="141">
        <v>1</v>
      </c>
      <c r="F14" s="93">
        <f t="shared" si="1"/>
        <v>0</v>
      </c>
      <c r="J14" s="176"/>
      <c r="K14" s="283"/>
      <c r="L14" s="286"/>
      <c r="M14" s="132">
        <f>M13/O13</f>
        <v>0.44067796610169491</v>
      </c>
      <c r="N14" s="86">
        <f>N13/O13</f>
        <v>0.55932203389830504</v>
      </c>
      <c r="O14" s="141">
        <v>1</v>
      </c>
      <c r="P14" s="93">
        <f t="shared" si="2"/>
        <v>0</v>
      </c>
      <c r="V14" s="176"/>
      <c r="W14" s="283"/>
      <c r="X14" s="286"/>
      <c r="Y14" s="132">
        <f>Y13/AA13</f>
        <v>0.29007633587786258</v>
      </c>
      <c r="Z14" s="86">
        <f>Z13/AA13</f>
        <v>0.70992366412213737</v>
      </c>
      <c r="AA14" s="141">
        <v>1</v>
      </c>
      <c r="AB14" s="93">
        <f t="shared" si="3"/>
        <v>0</v>
      </c>
      <c r="AI14" s="176"/>
      <c r="AJ14" s="283"/>
      <c r="AK14" s="286"/>
      <c r="AL14" s="132">
        <f>AL13/AN13</f>
        <v>0.68292682926829273</v>
      </c>
      <c r="AM14" s="86">
        <f>AM13/AN13</f>
        <v>0.31707317073170732</v>
      </c>
      <c r="AN14" s="141">
        <v>1</v>
      </c>
      <c r="AO14" s="93">
        <f t="shared" si="4"/>
        <v>0</v>
      </c>
      <c r="AW14" s="176"/>
      <c r="AX14" s="93">
        <f t="shared" si="0"/>
        <v>0</v>
      </c>
      <c r="BB14" s="94"/>
      <c r="BC14" s="94"/>
      <c r="BD14" s="94"/>
      <c r="BE14" s="94"/>
      <c r="BF14" s="94"/>
      <c r="BG14" s="283"/>
      <c r="BH14" s="286"/>
      <c r="BI14" s="132">
        <f>BI13/BK13</f>
        <v>9.6938775510204078E-2</v>
      </c>
      <c r="BJ14" s="86">
        <f>BJ13/BK13</f>
        <v>0.90306122448979587</v>
      </c>
      <c r="BK14" s="141">
        <v>1</v>
      </c>
      <c r="BL14" s="93">
        <f t="shared" si="5"/>
        <v>0</v>
      </c>
      <c r="BP14" s="176"/>
      <c r="BQ14" s="176"/>
      <c r="BR14" s="176"/>
      <c r="BS14" s="176"/>
      <c r="BT14" s="176"/>
      <c r="BU14" s="176"/>
      <c r="BV14" s="176"/>
    </row>
    <row r="15" spans="1:74" s="8" customFormat="1" ht="25.5" customHeight="1">
      <c r="A15" s="283"/>
      <c r="B15" s="286" t="s">
        <v>6</v>
      </c>
      <c r="C15" s="133">
        <v>88</v>
      </c>
      <c r="D15" s="45">
        <v>64</v>
      </c>
      <c r="E15" s="110">
        <v>152</v>
      </c>
      <c r="F15" s="21">
        <f t="shared" si="1"/>
        <v>0</v>
      </c>
      <c r="J15" s="176"/>
      <c r="K15" s="283"/>
      <c r="L15" s="286" t="s">
        <v>6</v>
      </c>
      <c r="M15" s="133">
        <v>44</v>
      </c>
      <c r="N15" s="45">
        <v>85</v>
      </c>
      <c r="O15" s="110">
        <v>129</v>
      </c>
      <c r="P15" s="21">
        <f t="shared" si="2"/>
        <v>0</v>
      </c>
      <c r="V15" s="176"/>
      <c r="W15" s="283"/>
      <c r="X15" s="286" t="s">
        <v>6</v>
      </c>
      <c r="Y15" s="133">
        <v>57</v>
      </c>
      <c r="Z15" s="45">
        <v>90</v>
      </c>
      <c r="AA15" s="245">
        <v>147</v>
      </c>
      <c r="AB15" s="21">
        <f t="shared" si="3"/>
        <v>0</v>
      </c>
      <c r="AI15" s="176"/>
      <c r="AJ15" s="283"/>
      <c r="AK15" s="286" t="s">
        <v>6</v>
      </c>
      <c r="AL15" s="133">
        <v>60</v>
      </c>
      <c r="AM15" s="45">
        <v>33</v>
      </c>
      <c r="AN15" s="110">
        <v>93</v>
      </c>
      <c r="AO15" s="21">
        <f t="shared" si="4"/>
        <v>0</v>
      </c>
      <c r="AW15" s="176"/>
      <c r="AX15" s="21">
        <f t="shared" si="0"/>
        <v>0</v>
      </c>
      <c r="BB15" s="20"/>
      <c r="BC15" s="20"/>
      <c r="BD15" s="20"/>
      <c r="BE15" s="20"/>
      <c r="BF15" s="20"/>
      <c r="BG15" s="283"/>
      <c r="BH15" s="286" t="s">
        <v>6</v>
      </c>
      <c r="BI15" s="133">
        <v>19</v>
      </c>
      <c r="BJ15" s="45">
        <v>189</v>
      </c>
      <c r="BK15" s="110">
        <v>208</v>
      </c>
      <c r="BL15" s="21">
        <f t="shared" si="5"/>
        <v>0</v>
      </c>
      <c r="BP15" s="176"/>
      <c r="BQ15" s="176"/>
      <c r="BR15" s="176"/>
      <c r="BS15" s="176"/>
      <c r="BT15" s="176"/>
      <c r="BU15" s="176"/>
      <c r="BV15" s="176"/>
    </row>
    <row r="16" spans="1:74" s="89" customFormat="1" ht="25.5" customHeight="1">
      <c r="A16" s="283"/>
      <c r="B16" s="286"/>
      <c r="C16" s="132">
        <f>C15/E15</f>
        <v>0.57894736842105265</v>
      </c>
      <c r="D16" s="86">
        <f>D15/E15</f>
        <v>0.42105263157894735</v>
      </c>
      <c r="E16" s="141">
        <v>1</v>
      </c>
      <c r="F16" s="93">
        <f t="shared" si="1"/>
        <v>0</v>
      </c>
      <c r="J16" s="176"/>
      <c r="K16" s="283"/>
      <c r="L16" s="286"/>
      <c r="M16" s="132">
        <f>M15/O15</f>
        <v>0.34108527131782945</v>
      </c>
      <c r="N16" s="86">
        <f>N15/O15</f>
        <v>0.65891472868217049</v>
      </c>
      <c r="O16" s="141">
        <v>1</v>
      </c>
      <c r="P16" s="93">
        <f t="shared" si="2"/>
        <v>0</v>
      </c>
      <c r="V16" s="176"/>
      <c r="W16" s="283"/>
      <c r="X16" s="286"/>
      <c r="Y16" s="132">
        <f>Y15/AA15</f>
        <v>0.38775510204081631</v>
      </c>
      <c r="Z16" s="86">
        <f>Z15/AA15</f>
        <v>0.61224489795918369</v>
      </c>
      <c r="AA16" s="141">
        <v>1</v>
      </c>
      <c r="AB16" s="93">
        <f t="shared" si="3"/>
        <v>0</v>
      </c>
      <c r="AI16" s="176"/>
      <c r="AJ16" s="283"/>
      <c r="AK16" s="286"/>
      <c r="AL16" s="132">
        <f>AL15/AN15</f>
        <v>0.64516129032258063</v>
      </c>
      <c r="AM16" s="86">
        <f>AM15/AN15</f>
        <v>0.35483870967741937</v>
      </c>
      <c r="AN16" s="141">
        <v>1</v>
      </c>
      <c r="AO16" s="93">
        <f t="shared" si="4"/>
        <v>0</v>
      </c>
      <c r="AW16" s="176"/>
      <c r="AX16" s="93">
        <f t="shared" si="0"/>
        <v>0</v>
      </c>
      <c r="BB16" s="94"/>
      <c r="BC16" s="94"/>
      <c r="BD16" s="94"/>
      <c r="BE16" s="94"/>
      <c r="BF16" s="94"/>
      <c r="BG16" s="283"/>
      <c r="BH16" s="286"/>
      <c r="BI16" s="132">
        <f>BI15/BK15</f>
        <v>9.1346153846153841E-2</v>
      </c>
      <c r="BJ16" s="86">
        <f>BJ15/BK15</f>
        <v>0.90865384615384615</v>
      </c>
      <c r="BK16" s="141">
        <v>1</v>
      </c>
      <c r="BL16" s="93">
        <f t="shared" si="5"/>
        <v>0</v>
      </c>
      <c r="BP16" s="176"/>
      <c r="BQ16" s="176"/>
      <c r="BR16" s="176"/>
      <c r="BS16" s="176"/>
      <c r="BT16" s="176"/>
      <c r="BU16" s="176"/>
      <c r="BV16" s="176"/>
    </row>
    <row r="17" spans="1:74" s="8" customFormat="1" ht="25.5" customHeight="1">
      <c r="A17" s="283"/>
      <c r="B17" s="286" t="s">
        <v>109</v>
      </c>
      <c r="C17" s="133">
        <v>89</v>
      </c>
      <c r="D17" s="45">
        <v>86</v>
      </c>
      <c r="E17" s="110">
        <v>175</v>
      </c>
      <c r="F17" s="21">
        <f t="shared" si="1"/>
        <v>0</v>
      </c>
      <c r="J17" s="176"/>
      <c r="K17" s="283"/>
      <c r="L17" s="286" t="s">
        <v>109</v>
      </c>
      <c r="M17" s="133">
        <v>71</v>
      </c>
      <c r="N17" s="45">
        <v>104</v>
      </c>
      <c r="O17" s="110">
        <v>175</v>
      </c>
      <c r="P17" s="21">
        <f t="shared" si="2"/>
        <v>0</v>
      </c>
      <c r="V17" s="176"/>
      <c r="W17" s="283"/>
      <c r="X17" s="286" t="s">
        <v>109</v>
      </c>
      <c r="Y17" s="133">
        <v>80</v>
      </c>
      <c r="Z17" s="45">
        <v>116</v>
      </c>
      <c r="AA17" s="245">
        <v>196</v>
      </c>
      <c r="AB17" s="21">
        <f t="shared" si="3"/>
        <v>0</v>
      </c>
      <c r="AI17" s="176"/>
      <c r="AJ17" s="283"/>
      <c r="AK17" s="286" t="s">
        <v>109</v>
      </c>
      <c r="AL17" s="133">
        <v>48</v>
      </c>
      <c r="AM17" s="45">
        <v>84</v>
      </c>
      <c r="AN17" s="110">
        <v>132</v>
      </c>
      <c r="AO17" s="21">
        <f t="shared" si="4"/>
        <v>0</v>
      </c>
      <c r="AW17" s="176"/>
      <c r="AX17" s="21">
        <f t="shared" si="0"/>
        <v>0</v>
      </c>
      <c r="BB17" s="20"/>
      <c r="BC17" s="20"/>
      <c r="BD17" s="20"/>
      <c r="BE17" s="20"/>
      <c r="BF17" s="20"/>
      <c r="BG17" s="283"/>
      <c r="BH17" s="286" t="s">
        <v>109</v>
      </c>
      <c r="BI17" s="133">
        <v>27</v>
      </c>
      <c r="BJ17" s="45">
        <v>213</v>
      </c>
      <c r="BK17" s="110">
        <v>240</v>
      </c>
      <c r="BL17" s="21">
        <f t="shared" si="5"/>
        <v>0</v>
      </c>
      <c r="BP17" s="176"/>
      <c r="BQ17" s="176"/>
      <c r="BR17" s="176"/>
      <c r="BS17" s="176"/>
      <c r="BT17" s="176"/>
      <c r="BU17" s="176"/>
      <c r="BV17" s="176"/>
    </row>
    <row r="18" spans="1:74" s="89" customFormat="1" ht="25.5" customHeight="1" thickBot="1">
      <c r="A18" s="283"/>
      <c r="B18" s="287"/>
      <c r="C18" s="139">
        <f>C17/E17</f>
        <v>0.50857142857142856</v>
      </c>
      <c r="D18" s="91">
        <f>D17/E17</f>
        <v>0.49142857142857144</v>
      </c>
      <c r="E18" s="143">
        <v>1</v>
      </c>
      <c r="F18" s="93">
        <f t="shared" si="1"/>
        <v>0</v>
      </c>
      <c r="J18" s="176"/>
      <c r="K18" s="283"/>
      <c r="L18" s="287"/>
      <c r="M18" s="139">
        <f>M17/O17</f>
        <v>0.40571428571428569</v>
      </c>
      <c r="N18" s="91">
        <f>N17/O17</f>
        <v>0.59428571428571431</v>
      </c>
      <c r="O18" s="143">
        <v>1</v>
      </c>
      <c r="P18" s="93">
        <f t="shared" si="2"/>
        <v>0</v>
      </c>
      <c r="V18" s="176"/>
      <c r="W18" s="283"/>
      <c r="X18" s="287"/>
      <c r="Y18" s="139">
        <f>Y17/AA17</f>
        <v>0.40816326530612246</v>
      </c>
      <c r="Z18" s="91">
        <f>Z17/AA17</f>
        <v>0.59183673469387754</v>
      </c>
      <c r="AA18" s="143">
        <v>1</v>
      </c>
      <c r="AB18" s="93">
        <f t="shared" si="3"/>
        <v>0</v>
      </c>
      <c r="AI18" s="176"/>
      <c r="AJ18" s="283"/>
      <c r="AK18" s="287"/>
      <c r="AL18" s="139">
        <f>AL17/AN17</f>
        <v>0.36363636363636365</v>
      </c>
      <c r="AM18" s="91">
        <f>AM17/AN17</f>
        <v>0.63636363636363635</v>
      </c>
      <c r="AN18" s="143">
        <v>1</v>
      </c>
      <c r="AO18" s="93">
        <f t="shared" si="4"/>
        <v>0</v>
      </c>
      <c r="AW18" s="176"/>
      <c r="AX18" s="93">
        <f t="shared" si="0"/>
        <v>0</v>
      </c>
      <c r="BB18" s="94"/>
      <c r="BC18" s="94"/>
      <c r="BD18" s="94"/>
      <c r="BE18" s="94"/>
      <c r="BF18" s="94"/>
      <c r="BG18" s="283"/>
      <c r="BH18" s="287"/>
      <c r="BI18" s="139">
        <f>BI17/BK17</f>
        <v>0.1125</v>
      </c>
      <c r="BJ18" s="91">
        <v>0.88700000000000001</v>
      </c>
      <c r="BK18" s="143">
        <v>1</v>
      </c>
      <c r="BL18" s="93">
        <f t="shared" si="5"/>
        <v>-4.9999999999994493E-4</v>
      </c>
      <c r="BP18" s="176"/>
      <c r="BQ18" s="176"/>
      <c r="BR18" s="176"/>
      <c r="BS18" s="176"/>
      <c r="BT18" s="176"/>
      <c r="BU18" s="176"/>
      <c r="BV18" s="176"/>
    </row>
    <row r="19" spans="1:74" s="8" customFormat="1" ht="25.5" customHeight="1" thickTop="1">
      <c r="A19" s="283"/>
      <c r="B19" s="288" t="s">
        <v>1</v>
      </c>
      <c r="C19" s="48">
        <v>310</v>
      </c>
      <c r="D19" s="44">
        <v>550</v>
      </c>
      <c r="E19" s="112">
        <v>860</v>
      </c>
      <c r="F19" s="21">
        <f t="shared" si="1"/>
        <v>0</v>
      </c>
      <c r="J19" s="176"/>
      <c r="K19" s="283"/>
      <c r="L19" s="288" t="s">
        <v>1</v>
      </c>
      <c r="M19" s="48">
        <v>214</v>
      </c>
      <c r="N19" s="44">
        <v>573</v>
      </c>
      <c r="O19" s="112">
        <v>787</v>
      </c>
      <c r="P19" s="21">
        <f t="shared" si="2"/>
        <v>0</v>
      </c>
      <c r="V19" s="176"/>
      <c r="W19" s="283"/>
      <c r="X19" s="288" t="s">
        <v>1</v>
      </c>
      <c r="Y19" s="48">
        <v>214</v>
      </c>
      <c r="Z19" s="44">
        <v>670</v>
      </c>
      <c r="AA19" s="246">
        <v>884</v>
      </c>
      <c r="AB19" s="21">
        <f t="shared" si="3"/>
        <v>0</v>
      </c>
      <c r="AI19" s="176"/>
      <c r="AJ19" s="283"/>
      <c r="AK19" s="288" t="s">
        <v>1</v>
      </c>
      <c r="AL19" s="48">
        <v>237</v>
      </c>
      <c r="AM19" s="44">
        <v>252</v>
      </c>
      <c r="AN19" s="112">
        <v>489</v>
      </c>
      <c r="AO19" s="21">
        <f t="shared" si="4"/>
        <v>0</v>
      </c>
      <c r="AW19" s="176"/>
      <c r="AX19" s="21">
        <f t="shared" si="0"/>
        <v>0</v>
      </c>
      <c r="BB19" s="20"/>
      <c r="BC19" s="20"/>
      <c r="BD19" s="20"/>
      <c r="BE19" s="20"/>
      <c r="BF19" s="20"/>
      <c r="BG19" s="283"/>
      <c r="BH19" s="288" t="s">
        <v>1</v>
      </c>
      <c r="BI19" s="48">
        <v>79</v>
      </c>
      <c r="BJ19" s="44">
        <v>1043</v>
      </c>
      <c r="BK19" s="160">
        <v>1122</v>
      </c>
      <c r="BL19" s="21">
        <f t="shared" si="5"/>
        <v>0</v>
      </c>
      <c r="BP19" s="176"/>
      <c r="BQ19" s="176"/>
      <c r="BR19" s="176"/>
      <c r="BS19" s="176"/>
      <c r="BT19" s="176"/>
      <c r="BU19" s="176"/>
      <c r="BV19" s="176"/>
    </row>
    <row r="20" spans="1:74" s="89" customFormat="1" ht="25.5" customHeight="1" thickBot="1">
      <c r="A20" s="284"/>
      <c r="B20" s="289"/>
      <c r="C20" s="135">
        <f>C19/E19</f>
        <v>0.36046511627906974</v>
      </c>
      <c r="D20" s="130">
        <f>D19/E19</f>
        <v>0.63953488372093026</v>
      </c>
      <c r="E20" s="148">
        <v>1</v>
      </c>
      <c r="F20" s="93">
        <f t="shared" si="1"/>
        <v>0</v>
      </c>
      <c r="G20" s="92">
        <f>+C7+C9+C11+C13+C15+C17-C19</f>
        <v>0</v>
      </c>
      <c r="H20" s="92">
        <f t="shared" ref="H20" si="6">+D7+D9+D11+D13+D15+D17-D19</f>
        <v>0</v>
      </c>
      <c r="I20" s="92">
        <f>+E7+E9+E11+E13+E15+E17-E19</f>
        <v>0</v>
      </c>
      <c r="J20" s="179"/>
      <c r="K20" s="284"/>
      <c r="L20" s="289"/>
      <c r="M20" s="135">
        <f>M19/O19</f>
        <v>0.27191867852604829</v>
      </c>
      <c r="N20" s="130">
        <f>N19/O19</f>
        <v>0.72808132147395177</v>
      </c>
      <c r="O20" s="148">
        <v>1</v>
      </c>
      <c r="P20" s="93">
        <f t="shared" si="2"/>
        <v>0</v>
      </c>
      <c r="Q20" s="92">
        <f>+M7+M9+M11+M13+M15+M17-M19</f>
        <v>0</v>
      </c>
      <c r="R20" s="92">
        <f t="shared" ref="R20" si="7">+N7+N9+N11+N13+N15+N17-N19</f>
        <v>0</v>
      </c>
      <c r="S20" s="92">
        <f>+O7+O9+O11+O13+O15+O17-O19</f>
        <v>0</v>
      </c>
      <c r="V20" s="176"/>
      <c r="W20" s="284"/>
      <c r="X20" s="289"/>
      <c r="Y20" s="135">
        <f>Y19/AA19</f>
        <v>0.24208144796380091</v>
      </c>
      <c r="Z20" s="130">
        <f>Z19/AA19</f>
        <v>0.75791855203619907</v>
      </c>
      <c r="AA20" s="148">
        <v>1</v>
      </c>
      <c r="AB20" s="93">
        <f t="shared" si="3"/>
        <v>0</v>
      </c>
      <c r="AC20" s="92">
        <f>+Y7+Y9+Y11+Y13+Y15+Y17-Y19</f>
        <v>0</v>
      </c>
      <c r="AD20" s="92">
        <f t="shared" ref="AD20" si="8">+Z7+Z9+Z11+Z13+Z15+Z17-Z19</f>
        <v>0</v>
      </c>
      <c r="AE20" s="92">
        <f>+AA7+AA9+AA11+AA13+AA15+AA17-AA19</f>
        <v>0</v>
      </c>
      <c r="AI20" s="176"/>
      <c r="AJ20" s="290"/>
      <c r="AK20" s="291"/>
      <c r="AL20" s="136">
        <f>AL19/AN19</f>
        <v>0.48466257668711654</v>
      </c>
      <c r="AM20" s="129">
        <f>AM19/AN19</f>
        <v>0.51533742331288346</v>
      </c>
      <c r="AN20" s="146">
        <v>1</v>
      </c>
      <c r="AO20" s="93">
        <f t="shared" si="4"/>
        <v>0</v>
      </c>
      <c r="AP20" s="92">
        <f>+AL7+AL9+AL11+AL13+AL15+AL17-AL19</f>
        <v>0</v>
      </c>
      <c r="AQ20" s="92">
        <f t="shared" ref="AQ20" si="9">+AM7+AM9+AM11+AM13+AM15+AM17-AM19</f>
        <v>0</v>
      </c>
      <c r="AR20" s="92">
        <f>+AN7+AN9+AN11+AN13+AN15+AN17-AN19</f>
        <v>0</v>
      </c>
      <c r="AW20" s="176"/>
      <c r="AX20" s="93">
        <f t="shared" si="0"/>
        <v>0</v>
      </c>
      <c r="AY20" s="92">
        <f>+AL29+AL31+AL33+AL35+AL37+AL39-AL41</f>
        <v>0</v>
      </c>
      <c r="AZ20" s="92">
        <f>+AM29+AM31+AM33+AM35+AM37+AM39-AM41</f>
        <v>0</v>
      </c>
      <c r="BA20" s="92">
        <f>+AN29+AN31+AN33+AN35+AN37+AN39-AN41</f>
        <v>0</v>
      </c>
      <c r="BB20" s="94"/>
      <c r="BC20" s="94"/>
      <c r="BD20" s="94"/>
      <c r="BE20" s="94"/>
      <c r="BF20" s="94"/>
      <c r="BG20" s="284"/>
      <c r="BH20" s="289"/>
      <c r="BI20" s="135">
        <f>BI19/BK19</f>
        <v>7.0409982174688052E-2</v>
      </c>
      <c r="BJ20" s="130">
        <f>BJ19/BK19</f>
        <v>0.92959001782531192</v>
      </c>
      <c r="BK20" s="148">
        <v>1</v>
      </c>
      <c r="BL20" s="93">
        <f t="shared" si="5"/>
        <v>0</v>
      </c>
      <c r="BM20" s="92">
        <f>+BI7+BI9+BI11+BI13+BI15+BI17-BI19</f>
        <v>0</v>
      </c>
      <c r="BN20" s="92">
        <f t="shared" ref="BN20" si="10">+BJ7+BJ9+BJ11+BJ13+BJ15+BJ17-BJ19</f>
        <v>0</v>
      </c>
      <c r="BO20" s="92">
        <f>+BK7+BK9+BK11+BK13+BK15+BK17-BK19</f>
        <v>0</v>
      </c>
      <c r="BP20" s="176"/>
      <c r="BQ20" s="176"/>
      <c r="BR20" s="176"/>
      <c r="BS20" s="176"/>
      <c r="BT20" s="176"/>
      <c r="BU20" s="176"/>
      <c r="BV20" s="176"/>
    </row>
    <row r="21" spans="1:74" s="8" customFormat="1" ht="25.5" customHeight="1">
      <c r="A21" s="282" t="s">
        <v>7</v>
      </c>
      <c r="B21" s="285" t="s">
        <v>2</v>
      </c>
      <c r="C21" s="131">
        <v>2</v>
      </c>
      <c r="D21" s="128">
        <v>53</v>
      </c>
      <c r="E21" s="108">
        <v>55</v>
      </c>
      <c r="F21" s="21">
        <f t="shared" si="1"/>
        <v>0</v>
      </c>
      <c r="G21" s="22"/>
      <c r="H21" s="22"/>
      <c r="I21" s="22"/>
      <c r="J21" s="179"/>
      <c r="K21" s="282" t="s">
        <v>7</v>
      </c>
      <c r="L21" s="285" t="s">
        <v>2</v>
      </c>
      <c r="M21" s="131">
        <v>6</v>
      </c>
      <c r="N21" s="128">
        <v>44</v>
      </c>
      <c r="O21" s="108">
        <v>50</v>
      </c>
      <c r="P21" s="21">
        <f t="shared" si="2"/>
        <v>0</v>
      </c>
      <c r="Q21" s="22"/>
      <c r="R21" s="22"/>
      <c r="S21" s="22"/>
      <c r="V21" s="176"/>
      <c r="W21" s="282" t="s">
        <v>7</v>
      </c>
      <c r="X21" s="285" t="s">
        <v>2</v>
      </c>
      <c r="Y21" s="131">
        <v>2</v>
      </c>
      <c r="Z21" s="128">
        <v>55</v>
      </c>
      <c r="AA21" s="244">
        <v>57</v>
      </c>
      <c r="AB21" s="21">
        <f t="shared" si="3"/>
        <v>0</v>
      </c>
      <c r="AC21" s="22"/>
      <c r="AD21" s="22"/>
      <c r="AE21" s="22"/>
      <c r="AI21" s="176"/>
      <c r="AJ21" s="43"/>
      <c r="AK21" s="43"/>
      <c r="AL21" s="20"/>
      <c r="AM21" s="20"/>
      <c r="AN21" s="20"/>
      <c r="AO21" s="21">
        <f t="shared" si="4"/>
        <v>0</v>
      </c>
      <c r="AP21" s="22"/>
      <c r="AQ21" s="22"/>
      <c r="AR21" s="22"/>
      <c r="AS21" s="12"/>
      <c r="AT21" s="12"/>
      <c r="AU21" s="12"/>
      <c r="AV21" s="12"/>
      <c r="AW21" s="184"/>
      <c r="AX21" s="21" t="e">
        <f>+#REF!+#REF!-#REF!</f>
        <v>#REF!</v>
      </c>
      <c r="AY21" s="22"/>
      <c r="AZ21" s="22"/>
      <c r="BA21" s="22"/>
      <c r="BB21" s="16"/>
      <c r="BC21" s="16"/>
      <c r="BD21" s="16"/>
      <c r="BE21" s="16"/>
      <c r="BF21" s="16"/>
      <c r="BG21" s="282" t="s">
        <v>7</v>
      </c>
      <c r="BH21" s="285" t="s">
        <v>2</v>
      </c>
      <c r="BI21" s="131">
        <v>2</v>
      </c>
      <c r="BJ21" s="128">
        <v>56</v>
      </c>
      <c r="BK21" s="108">
        <v>58</v>
      </c>
      <c r="BL21" s="21">
        <f t="shared" si="5"/>
        <v>0</v>
      </c>
      <c r="BM21" s="22"/>
      <c r="BN21" s="22"/>
      <c r="BO21" s="22"/>
      <c r="BP21" s="176"/>
      <c r="BQ21" s="176"/>
      <c r="BR21" s="176"/>
      <c r="BS21" s="176"/>
      <c r="BT21" s="176"/>
      <c r="BU21" s="176"/>
      <c r="BV21" s="176"/>
    </row>
    <row r="22" spans="1:74" s="89" customFormat="1" ht="25.5" customHeight="1">
      <c r="A22" s="283"/>
      <c r="B22" s="286"/>
      <c r="C22" s="132">
        <f>C21/E21</f>
        <v>3.6363636363636362E-2</v>
      </c>
      <c r="D22" s="86">
        <f>D21/E21</f>
        <v>0.96363636363636362</v>
      </c>
      <c r="E22" s="141">
        <v>1</v>
      </c>
      <c r="F22" s="93">
        <f t="shared" si="1"/>
        <v>0</v>
      </c>
      <c r="J22" s="176"/>
      <c r="K22" s="283"/>
      <c r="L22" s="286"/>
      <c r="M22" s="132">
        <f>M21/O21</f>
        <v>0.12</v>
      </c>
      <c r="N22" s="86">
        <f>N21/O21</f>
        <v>0.88</v>
      </c>
      <c r="O22" s="141">
        <v>1</v>
      </c>
      <c r="P22" s="93">
        <f t="shared" si="2"/>
        <v>0</v>
      </c>
      <c r="V22" s="176"/>
      <c r="W22" s="283"/>
      <c r="X22" s="286"/>
      <c r="Y22" s="132">
        <f>Y21/AA21</f>
        <v>3.5087719298245612E-2</v>
      </c>
      <c r="Z22" s="86">
        <f>Z21/AA21</f>
        <v>0.96491228070175439</v>
      </c>
      <c r="AA22" s="141">
        <v>1</v>
      </c>
      <c r="AB22" s="93">
        <f t="shared" si="3"/>
        <v>0</v>
      </c>
      <c r="AI22" s="176"/>
      <c r="AJ22" s="43"/>
      <c r="AK22" s="43"/>
      <c r="AL22" s="20"/>
      <c r="AM22" s="20"/>
      <c r="AN22" s="20"/>
      <c r="AO22" s="93">
        <f t="shared" si="4"/>
        <v>0</v>
      </c>
      <c r="AS22" s="87"/>
      <c r="AT22" s="87"/>
      <c r="AU22" s="87"/>
      <c r="AV22" s="87"/>
      <c r="AW22" s="184"/>
      <c r="AX22" s="93" t="e">
        <f>+#REF!+#REF!-#REF!</f>
        <v>#REF!</v>
      </c>
      <c r="BB22" s="230"/>
      <c r="BC22" s="230"/>
      <c r="BD22" s="230"/>
      <c r="BE22" s="230"/>
      <c r="BF22" s="230"/>
      <c r="BG22" s="283"/>
      <c r="BH22" s="286"/>
      <c r="BI22" s="132">
        <f>BI21/BK21</f>
        <v>3.4482758620689655E-2</v>
      </c>
      <c r="BJ22" s="86">
        <f>BJ21/BK21</f>
        <v>0.96551724137931039</v>
      </c>
      <c r="BK22" s="141">
        <v>1</v>
      </c>
      <c r="BL22" s="93">
        <f t="shared" si="5"/>
        <v>0</v>
      </c>
      <c r="BP22" s="176"/>
      <c r="BQ22" s="176"/>
      <c r="BR22" s="176"/>
      <c r="BS22" s="176"/>
      <c r="BT22" s="176"/>
      <c r="BU22" s="176"/>
      <c r="BV22" s="176"/>
    </row>
    <row r="23" spans="1:74" s="8" customFormat="1" ht="25.5" customHeight="1">
      <c r="A23" s="283"/>
      <c r="B23" s="286" t="s">
        <v>3</v>
      </c>
      <c r="C23" s="133">
        <v>8</v>
      </c>
      <c r="D23" s="45">
        <v>57</v>
      </c>
      <c r="E23" s="110">
        <v>65</v>
      </c>
      <c r="F23" s="21">
        <f t="shared" si="1"/>
        <v>0</v>
      </c>
      <c r="J23" s="176"/>
      <c r="K23" s="283"/>
      <c r="L23" s="286" t="s">
        <v>3</v>
      </c>
      <c r="M23" s="133">
        <v>5</v>
      </c>
      <c r="N23" s="45">
        <v>53</v>
      </c>
      <c r="O23" s="110">
        <v>58</v>
      </c>
      <c r="P23" s="21">
        <f t="shared" si="2"/>
        <v>0</v>
      </c>
      <c r="V23" s="176"/>
      <c r="W23" s="283"/>
      <c r="X23" s="286" t="s">
        <v>3</v>
      </c>
      <c r="Y23" s="133">
        <v>4</v>
      </c>
      <c r="Z23" s="45">
        <v>64</v>
      </c>
      <c r="AA23" s="245">
        <v>68</v>
      </c>
      <c r="AB23" s="21">
        <f t="shared" si="3"/>
        <v>0</v>
      </c>
      <c r="AI23" s="176"/>
      <c r="AJ23" s="176"/>
      <c r="AK23" s="237"/>
      <c r="AL23" s="237"/>
      <c r="AM23" s="237"/>
      <c r="AN23" s="237"/>
      <c r="AO23" s="229"/>
      <c r="AP23" s="229"/>
      <c r="AS23" s="12"/>
      <c r="AT23" s="12"/>
      <c r="AU23" s="12"/>
      <c r="AV23" s="12"/>
      <c r="AW23" s="184"/>
      <c r="AX23" s="21" t="e">
        <f>+#REF!+#REF!-#REF!</f>
        <v>#REF!</v>
      </c>
      <c r="BB23" s="16"/>
      <c r="BC23" s="16"/>
      <c r="BD23" s="16"/>
      <c r="BE23" s="16"/>
      <c r="BF23" s="16"/>
      <c r="BG23" s="283"/>
      <c r="BH23" s="286" t="s">
        <v>3</v>
      </c>
      <c r="BI23" s="133">
        <v>1</v>
      </c>
      <c r="BJ23" s="45">
        <v>80</v>
      </c>
      <c r="BK23" s="110">
        <v>81</v>
      </c>
      <c r="BL23" s="21">
        <f t="shared" si="5"/>
        <v>0</v>
      </c>
      <c r="BP23" s="176"/>
      <c r="BQ23" s="176"/>
      <c r="BR23" s="176"/>
      <c r="BS23" s="176"/>
      <c r="BT23" s="176"/>
      <c r="BU23" s="176"/>
      <c r="BV23" s="176"/>
    </row>
    <row r="24" spans="1:74" s="89" customFormat="1" ht="25.5" customHeight="1">
      <c r="A24" s="283"/>
      <c r="B24" s="286"/>
      <c r="C24" s="132">
        <f>C23/E23</f>
        <v>0.12307692307692308</v>
      </c>
      <c r="D24" s="86">
        <f>D23/E23</f>
        <v>0.87692307692307692</v>
      </c>
      <c r="E24" s="141">
        <v>1</v>
      </c>
      <c r="F24" s="93">
        <f t="shared" si="1"/>
        <v>0</v>
      </c>
      <c r="J24" s="176"/>
      <c r="K24" s="283"/>
      <c r="L24" s="286"/>
      <c r="M24" s="132">
        <f>M23/O23</f>
        <v>8.6206896551724144E-2</v>
      </c>
      <c r="N24" s="86">
        <f>N23/O23</f>
        <v>0.91379310344827591</v>
      </c>
      <c r="O24" s="141">
        <v>1</v>
      </c>
      <c r="P24" s="93">
        <f t="shared" si="2"/>
        <v>0</v>
      </c>
      <c r="V24" s="176"/>
      <c r="W24" s="283"/>
      <c r="X24" s="286"/>
      <c r="Y24" s="132">
        <f>Y23/AA23</f>
        <v>5.8823529411764705E-2</v>
      </c>
      <c r="Z24" s="86">
        <f>Z23/AA23</f>
        <v>0.94117647058823528</v>
      </c>
      <c r="AA24" s="141">
        <v>1</v>
      </c>
      <c r="AB24" s="93">
        <f t="shared" si="3"/>
        <v>0</v>
      </c>
      <c r="AI24" s="176"/>
      <c r="AJ24" s="414" t="s">
        <v>304</v>
      </c>
      <c r="AK24" s="415"/>
      <c r="AL24" s="415"/>
      <c r="AM24" s="415"/>
      <c r="AN24" s="415"/>
      <c r="AO24" s="231"/>
      <c r="AP24" s="231"/>
      <c r="AS24" s="87"/>
      <c r="AT24" s="87"/>
      <c r="AU24" s="87"/>
      <c r="AV24" s="87"/>
      <c r="AW24" s="184"/>
      <c r="AX24" s="93" t="e">
        <f>+#REF!+#REF!-#REF!</f>
        <v>#REF!</v>
      </c>
      <c r="BB24" s="230"/>
      <c r="BC24" s="230"/>
      <c r="BD24" s="230"/>
      <c r="BE24" s="230"/>
      <c r="BF24" s="230"/>
      <c r="BG24" s="283"/>
      <c r="BH24" s="286"/>
      <c r="BI24" s="132">
        <f>BI23/BK23</f>
        <v>1.2345679012345678E-2</v>
      </c>
      <c r="BJ24" s="86">
        <f>BJ23/BK23</f>
        <v>0.98765432098765427</v>
      </c>
      <c r="BK24" s="141">
        <v>1</v>
      </c>
      <c r="BL24" s="93">
        <f t="shared" si="5"/>
        <v>0</v>
      </c>
      <c r="BP24" s="176"/>
      <c r="BQ24" s="176"/>
      <c r="BR24" s="176"/>
      <c r="BS24" s="176"/>
      <c r="BT24" s="176"/>
      <c r="BU24" s="176"/>
      <c r="BV24" s="176"/>
    </row>
    <row r="25" spans="1:74" s="8" customFormat="1" ht="25.5" customHeight="1" thickBot="1">
      <c r="A25" s="283"/>
      <c r="B25" s="286" t="s">
        <v>4</v>
      </c>
      <c r="C25" s="133">
        <v>19</v>
      </c>
      <c r="D25" s="45">
        <v>40</v>
      </c>
      <c r="E25" s="110">
        <v>59</v>
      </c>
      <c r="F25" s="21">
        <f t="shared" si="1"/>
        <v>0</v>
      </c>
      <c r="J25" s="176"/>
      <c r="K25" s="283"/>
      <c r="L25" s="286" t="s">
        <v>4</v>
      </c>
      <c r="M25" s="133">
        <v>14</v>
      </c>
      <c r="N25" s="45">
        <v>39</v>
      </c>
      <c r="O25" s="110">
        <v>53</v>
      </c>
      <c r="P25" s="21">
        <f t="shared" si="2"/>
        <v>0</v>
      </c>
      <c r="V25" s="176"/>
      <c r="W25" s="283"/>
      <c r="X25" s="286" t="s">
        <v>4</v>
      </c>
      <c r="Y25" s="133">
        <v>7</v>
      </c>
      <c r="Z25" s="45">
        <v>53</v>
      </c>
      <c r="AA25" s="245">
        <v>60</v>
      </c>
      <c r="AB25" s="21">
        <f t="shared" si="3"/>
        <v>0</v>
      </c>
      <c r="AI25" s="176"/>
      <c r="AJ25" s="413"/>
      <c r="AK25" s="413"/>
      <c r="AL25" s="413"/>
      <c r="AM25" s="413"/>
      <c r="AN25" s="413"/>
      <c r="AO25" s="21" t="e">
        <f>+#REF!+#REF!-#REF!</f>
        <v>#REF!</v>
      </c>
      <c r="AS25" s="12"/>
      <c r="AT25" s="12"/>
      <c r="AU25" s="12"/>
      <c r="AV25" s="12"/>
      <c r="AW25" s="184"/>
      <c r="AX25" s="21" t="e">
        <f>+#REF!+#REF!-#REF!</f>
        <v>#REF!</v>
      </c>
      <c r="BB25" s="16"/>
      <c r="BC25" s="16"/>
      <c r="BD25" s="16"/>
      <c r="BE25" s="16"/>
      <c r="BF25" s="16"/>
      <c r="BG25" s="283"/>
      <c r="BH25" s="286" t="s">
        <v>4</v>
      </c>
      <c r="BI25" s="133">
        <v>3</v>
      </c>
      <c r="BJ25" s="45">
        <v>81</v>
      </c>
      <c r="BK25" s="110">
        <v>84</v>
      </c>
      <c r="BL25" s="21">
        <f t="shared" si="5"/>
        <v>0</v>
      </c>
      <c r="BP25" s="176"/>
      <c r="BQ25" s="176"/>
      <c r="BR25" s="176"/>
      <c r="BS25" s="176"/>
      <c r="BT25" s="176"/>
      <c r="BU25" s="176"/>
      <c r="BV25" s="176"/>
    </row>
    <row r="26" spans="1:74" s="89" customFormat="1" ht="25.5" customHeight="1">
      <c r="A26" s="283"/>
      <c r="B26" s="286"/>
      <c r="C26" s="132">
        <f>C25/E25</f>
        <v>0.32203389830508472</v>
      </c>
      <c r="D26" s="86">
        <f>D25/E25</f>
        <v>0.67796610169491522</v>
      </c>
      <c r="E26" s="141">
        <v>1</v>
      </c>
      <c r="F26" s="93">
        <f t="shared" si="1"/>
        <v>0</v>
      </c>
      <c r="J26" s="176"/>
      <c r="K26" s="283"/>
      <c r="L26" s="286"/>
      <c r="M26" s="132">
        <f>M25/O25</f>
        <v>0.26415094339622641</v>
      </c>
      <c r="N26" s="86">
        <f>N25/O25</f>
        <v>0.73584905660377353</v>
      </c>
      <c r="O26" s="141">
        <v>1</v>
      </c>
      <c r="P26" s="93">
        <f t="shared" si="2"/>
        <v>0</v>
      </c>
      <c r="V26" s="176"/>
      <c r="W26" s="283"/>
      <c r="X26" s="286"/>
      <c r="Y26" s="132">
        <f>Y25/AA25</f>
        <v>0.11666666666666667</v>
      </c>
      <c r="Z26" s="86">
        <f>Z25/AA25</f>
        <v>0.8833333333333333</v>
      </c>
      <c r="AA26" s="141">
        <v>1</v>
      </c>
      <c r="AB26" s="93">
        <f t="shared" si="3"/>
        <v>0</v>
      </c>
      <c r="AI26" s="176"/>
      <c r="AJ26" s="175"/>
      <c r="AK26" s="241" t="s">
        <v>280</v>
      </c>
      <c r="AL26" s="416" t="s">
        <v>197</v>
      </c>
      <c r="AM26" s="419" t="s">
        <v>139</v>
      </c>
      <c r="AN26" s="394" t="s">
        <v>0</v>
      </c>
      <c r="AO26" s="93" t="e">
        <f>+#REF!+#REF!-#REF!</f>
        <v>#REF!</v>
      </c>
      <c r="AS26" s="87"/>
      <c r="AT26" s="87"/>
      <c r="AU26" s="87"/>
      <c r="AV26" s="87"/>
      <c r="AW26" s="184"/>
      <c r="AX26" s="93" t="e">
        <f>+#REF!+#REF!-#REF!</f>
        <v>#REF!</v>
      </c>
      <c r="BB26" s="230"/>
      <c r="BC26" s="230"/>
      <c r="BD26" s="230"/>
      <c r="BE26" s="230"/>
      <c r="BF26" s="230"/>
      <c r="BG26" s="283"/>
      <c r="BH26" s="286"/>
      <c r="BI26" s="132">
        <f>BI25/BK25</f>
        <v>3.5714285714285712E-2</v>
      </c>
      <c r="BJ26" s="86">
        <f>BJ25/BK25</f>
        <v>0.9642857142857143</v>
      </c>
      <c r="BK26" s="141">
        <v>1</v>
      </c>
      <c r="BL26" s="93">
        <f t="shared" si="5"/>
        <v>0</v>
      </c>
      <c r="BP26" s="176"/>
      <c r="BQ26" s="176"/>
      <c r="BR26" s="176"/>
      <c r="BS26" s="176"/>
      <c r="BT26" s="176"/>
      <c r="BU26" s="176"/>
      <c r="BV26" s="176"/>
    </row>
    <row r="27" spans="1:74" s="8" customFormat="1" ht="25.5" customHeight="1">
      <c r="A27" s="283"/>
      <c r="B27" s="286" t="s">
        <v>5</v>
      </c>
      <c r="C27" s="133">
        <v>26</v>
      </c>
      <c r="D27" s="45">
        <v>23</v>
      </c>
      <c r="E27" s="110">
        <v>49</v>
      </c>
      <c r="F27" s="21">
        <f t="shared" si="1"/>
        <v>0</v>
      </c>
      <c r="J27" s="176"/>
      <c r="K27" s="283"/>
      <c r="L27" s="286" t="s">
        <v>5</v>
      </c>
      <c r="M27" s="133">
        <v>23</v>
      </c>
      <c r="N27" s="45">
        <v>22</v>
      </c>
      <c r="O27" s="110">
        <v>45</v>
      </c>
      <c r="P27" s="21">
        <f t="shared" si="2"/>
        <v>0</v>
      </c>
      <c r="V27" s="176"/>
      <c r="W27" s="283"/>
      <c r="X27" s="286" t="s">
        <v>5</v>
      </c>
      <c r="Y27" s="133">
        <v>10</v>
      </c>
      <c r="Z27" s="45">
        <v>37</v>
      </c>
      <c r="AA27" s="245">
        <v>47</v>
      </c>
      <c r="AB27" s="21">
        <f t="shared" si="3"/>
        <v>0</v>
      </c>
      <c r="AI27" s="176"/>
      <c r="AJ27" s="177"/>
      <c r="AK27" s="242"/>
      <c r="AL27" s="417"/>
      <c r="AM27" s="420"/>
      <c r="AN27" s="395"/>
      <c r="AO27" s="21" t="e">
        <f>+#REF!+#REF!-#REF!</f>
        <v>#REF!</v>
      </c>
      <c r="AS27" s="12"/>
      <c r="AT27" s="12"/>
      <c r="AU27" s="12"/>
      <c r="AV27" s="12"/>
      <c r="AW27" s="184"/>
      <c r="AX27" s="21" t="e">
        <f>+#REF!+#REF!-#REF!</f>
        <v>#REF!</v>
      </c>
      <c r="BB27" s="16"/>
      <c r="BC27" s="16"/>
      <c r="BD27" s="16"/>
      <c r="BE27" s="16"/>
      <c r="BF27" s="16"/>
      <c r="BG27" s="283"/>
      <c r="BH27" s="286" t="s">
        <v>5</v>
      </c>
      <c r="BI27" s="133">
        <v>8</v>
      </c>
      <c r="BJ27" s="45">
        <v>78</v>
      </c>
      <c r="BK27" s="110">
        <v>86</v>
      </c>
      <c r="BL27" s="21">
        <f t="shared" si="5"/>
        <v>0</v>
      </c>
      <c r="BP27" s="176"/>
      <c r="BQ27" s="176"/>
      <c r="BR27" s="176"/>
      <c r="BS27" s="176"/>
      <c r="BT27" s="176"/>
      <c r="BU27" s="176"/>
      <c r="BV27" s="176"/>
    </row>
    <row r="28" spans="1:74" s="89" customFormat="1" ht="25.5" customHeight="1" thickBot="1">
      <c r="A28" s="283"/>
      <c r="B28" s="286"/>
      <c r="C28" s="132">
        <f>C27/E27</f>
        <v>0.53061224489795922</v>
      </c>
      <c r="D28" s="86">
        <f>D27/E27</f>
        <v>0.46938775510204084</v>
      </c>
      <c r="E28" s="141">
        <v>1</v>
      </c>
      <c r="F28" s="93">
        <f t="shared" si="1"/>
        <v>0</v>
      </c>
      <c r="J28" s="176"/>
      <c r="K28" s="283"/>
      <c r="L28" s="286"/>
      <c r="M28" s="132">
        <f>M27/O27</f>
        <v>0.51111111111111107</v>
      </c>
      <c r="N28" s="86">
        <f>N27/O27</f>
        <v>0.48888888888888887</v>
      </c>
      <c r="O28" s="141">
        <v>1</v>
      </c>
      <c r="P28" s="93">
        <f t="shared" si="2"/>
        <v>0</v>
      </c>
      <c r="V28" s="176"/>
      <c r="W28" s="283"/>
      <c r="X28" s="286"/>
      <c r="Y28" s="132">
        <f>Y27/AA27</f>
        <v>0.21276595744680851</v>
      </c>
      <c r="Z28" s="86">
        <f>Z27/AA27</f>
        <v>0.78723404255319152</v>
      </c>
      <c r="AA28" s="141">
        <v>1</v>
      </c>
      <c r="AB28" s="93">
        <f t="shared" si="3"/>
        <v>0</v>
      </c>
      <c r="AI28" s="176"/>
      <c r="AJ28" s="178" t="s">
        <v>279</v>
      </c>
      <c r="AK28" s="243"/>
      <c r="AL28" s="418"/>
      <c r="AM28" s="410"/>
      <c r="AN28" s="396"/>
      <c r="AO28" s="93" t="e">
        <f>+#REF!+#REF!-#REF!</f>
        <v>#REF!</v>
      </c>
      <c r="AS28" s="87"/>
      <c r="AT28" s="87"/>
      <c r="AU28" s="87"/>
      <c r="AV28" s="87"/>
      <c r="AW28" s="184"/>
      <c r="AX28" s="93" t="e">
        <f>+#REF!+#REF!-#REF!</f>
        <v>#REF!</v>
      </c>
      <c r="BB28" s="230"/>
      <c r="BC28" s="230"/>
      <c r="BD28" s="230"/>
      <c r="BE28" s="230"/>
      <c r="BF28" s="230"/>
      <c r="BG28" s="283"/>
      <c r="BH28" s="286"/>
      <c r="BI28" s="132">
        <f>BI27/BK27</f>
        <v>9.3023255813953487E-2</v>
      </c>
      <c r="BJ28" s="86">
        <f>BJ27/BK27</f>
        <v>0.90697674418604646</v>
      </c>
      <c r="BK28" s="141">
        <v>1</v>
      </c>
      <c r="BL28" s="93">
        <f t="shared" si="5"/>
        <v>0</v>
      </c>
      <c r="BP28" s="176"/>
      <c r="BQ28" s="176"/>
      <c r="BR28" s="176"/>
      <c r="BS28" s="176"/>
      <c r="BT28" s="176"/>
      <c r="BU28" s="176"/>
      <c r="BV28" s="176"/>
    </row>
    <row r="29" spans="1:74" s="8" customFormat="1" ht="25.5" customHeight="1">
      <c r="A29" s="283"/>
      <c r="B29" s="286" t="s">
        <v>6</v>
      </c>
      <c r="C29" s="133">
        <v>42</v>
      </c>
      <c r="D29" s="45">
        <v>28</v>
      </c>
      <c r="E29" s="110">
        <v>70</v>
      </c>
      <c r="F29" s="21">
        <f t="shared" si="1"/>
        <v>0</v>
      </c>
      <c r="J29" s="176"/>
      <c r="K29" s="283"/>
      <c r="L29" s="286" t="s">
        <v>6</v>
      </c>
      <c r="M29" s="133">
        <v>20</v>
      </c>
      <c r="N29" s="45">
        <v>36</v>
      </c>
      <c r="O29" s="110">
        <v>56</v>
      </c>
      <c r="P29" s="21">
        <f t="shared" si="2"/>
        <v>0</v>
      </c>
      <c r="V29" s="176"/>
      <c r="W29" s="283"/>
      <c r="X29" s="286" t="s">
        <v>6</v>
      </c>
      <c r="Y29" s="133">
        <v>24</v>
      </c>
      <c r="Z29" s="45">
        <v>42</v>
      </c>
      <c r="AA29" s="245">
        <v>66</v>
      </c>
      <c r="AB29" s="21">
        <f t="shared" si="3"/>
        <v>0</v>
      </c>
      <c r="AI29" s="176"/>
      <c r="AJ29" s="282" t="s">
        <v>8</v>
      </c>
      <c r="AK29" s="285" t="s">
        <v>2</v>
      </c>
      <c r="AL29" s="131">
        <v>4</v>
      </c>
      <c r="AM29" s="128">
        <v>77</v>
      </c>
      <c r="AN29" s="108">
        <v>81</v>
      </c>
      <c r="AO29" s="21" t="e">
        <f>+#REF!+#REF!-#REF!</f>
        <v>#REF!</v>
      </c>
      <c r="AS29" s="12"/>
      <c r="AT29" s="12"/>
      <c r="AU29" s="12"/>
      <c r="AV29" s="12"/>
      <c r="AW29" s="184"/>
      <c r="AX29" s="21" t="e">
        <f>+#REF!+#REF!-#REF!</f>
        <v>#REF!</v>
      </c>
      <c r="BB29" s="16"/>
      <c r="BC29" s="16"/>
      <c r="BD29" s="16"/>
      <c r="BE29" s="16"/>
      <c r="BF29" s="16"/>
      <c r="BG29" s="283"/>
      <c r="BH29" s="286" t="s">
        <v>6</v>
      </c>
      <c r="BI29" s="133">
        <v>11</v>
      </c>
      <c r="BJ29" s="45">
        <v>78</v>
      </c>
      <c r="BK29" s="110">
        <v>89</v>
      </c>
      <c r="BL29" s="21">
        <f t="shared" si="5"/>
        <v>0</v>
      </c>
      <c r="BP29" s="176"/>
      <c r="BQ29" s="176"/>
      <c r="BR29" s="176"/>
      <c r="BS29" s="176"/>
      <c r="BT29" s="176"/>
      <c r="BU29" s="176"/>
      <c r="BV29" s="176"/>
    </row>
    <row r="30" spans="1:74" s="89" customFormat="1" ht="25.5" customHeight="1">
      <c r="A30" s="283"/>
      <c r="B30" s="286"/>
      <c r="C30" s="132">
        <f>C29/E29</f>
        <v>0.6</v>
      </c>
      <c r="D30" s="86">
        <f>D29/E29</f>
        <v>0.4</v>
      </c>
      <c r="E30" s="141">
        <v>1</v>
      </c>
      <c r="F30" s="93">
        <f t="shared" si="1"/>
        <v>0</v>
      </c>
      <c r="J30" s="176"/>
      <c r="K30" s="283"/>
      <c r="L30" s="286"/>
      <c r="M30" s="132">
        <f>M29/O29</f>
        <v>0.35714285714285715</v>
      </c>
      <c r="N30" s="86">
        <f>N29/O29</f>
        <v>0.6428571428571429</v>
      </c>
      <c r="O30" s="141">
        <v>1</v>
      </c>
      <c r="P30" s="93">
        <f t="shared" si="2"/>
        <v>0</v>
      </c>
      <c r="V30" s="176"/>
      <c r="W30" s="283"/>
      <c r="X30" s="286"/>
      <c r="Y30" s="132">
        <f>Y29/AA29</f>
        <v>0.36363636363636365</v>
      </c>
      <c r="Z30" s="86">
        <f>Z29/AA29</f>
        <v>0.63636363636363635</v>
      </c>
      <c r="AA30" s="141">
        <v>1</v>
      </c>
      <c r="AB30" s="93">
        <f t="shared" si="3"/>
        <v>0</v>
      </c>
      <c r="AI30" s="176"/>
      <c r="AJ30" s="283"/>
      <c r="AK30" s="286"/>
      <c r="AL30" s="132">
        <f>AL29/AN29</f>
        <v>4.9382716049382713E-2</v>
      </c>
      <c r="AM30" s="86">
        <f>AM29/AN29</f>
        <v>0.95061728395061729</v>
      </c>
      <c r="AN30" s="141">
        <v>1</v>
      </c>
      <c r="AO30" s="93" t="e">
        <f>+#REF!+#REF!-#REF!</f>
        <v>#REF!</v>
      </c>
      <c r="AS30" s="87"/>
      <c r="AT30" s="87"/>
      <c r="AU30" s="87"/>
      <c r="AV30" s="87"/>
      <c r="AW30" s="184"/>
      <c r="AX30" s="93" t="e">
        <f>+#REF!+#REF!-#REF!</f>
        <v>#REF!</v>
      </c>
      <c r="BB30" s="230"/>
      <c r="BC30" s="230"/>
      <c r="BD30" s="230"/>
      <c r="BE30" s="230"/>
      <c r="BF30" s="230"/>
      <c r="BG30" s="283"/>
      <c r="BH30" s="286"/>
      <c r="BI30" s="132">
        <f>BI29/BK29</f>
        <v>0.12359550561797752</v>
      </c>
      <c r="BJ30" s="86">
        <f>BJ29/BK29</f>
        <v>0.8764044943820225</v>
      </c>
      <c r="BK30" s="141">
        <v>1</v>
      </c>
      <c r="BL30" s="93">
        <f t="shared" si="5"/>
        <v>0</v>
      </c>
      <c r="BP30" s="176"/>
      <c r="BQ30" s="176"/>
      <c r="BR30" s="176"/>
      <c r="BS30" s="176"/>
      <c r="BT30" s="176"/>
      <c r="BU30" s="176"/>
      <c r="BV30" s="176"/>
    </row>
    <row r="31" spans="1:74" s="8" customFormat="1" ht="25.5" customHeight="1">
      <c r="A31" s="283"/>
      <c r="B31" s="286" t="s">
        <v>109</v>
      </c>
      <c r="C31" s="133">
        <v>38</v>
      </c>
      <c r="D31" s="45">
        <v>39</v>
      </c>
      <c r="E31" s="110">
        <v>77</v>
      </c>
      <c r="F31" s="21">
        <f t="shared" si="1"/>
        <v>0</v>
      </c>
      <c r="J31" s="176"/>
      <c r="K31" s="283"/>
      <c r="L31" s="286" t="s">
        <v>109</v>
      </c>
      <c r="M31" s="133">
        <v>29</v>
      </c>
      <c r="N31" s="45">
        <v>45</v>
      </c>
      <c r="O31" s="110">
        <v>74</v>
      </c>
      <c r="P31" s="21">
        <f t="shared" si="2"/>
        <v>0</v>
      </c>
      <c r="V31" s="176"/>
      <c r="W31" s="283"/>
      <c r="X31" s="286" t="s">
        <v>109</v>
      </c>
      <c r="Y31" s="133">
        <v>37</v>
      </c>
      <c r="Z31" s="45">
        <v>48</v>
      </c>
      <c r="AA31" s="245">
        <v>85</v>
      </c>
      <c r="AB31" s="21">
        <f t="shared" si="3"/>
        <v>0</v>
      </c>
      <c r="AI31" s="176"/>
      <c r="AJ31" s="283"/>
      <c r="AK31" s="286" t="s">
        <v>3</v>
      </c>
      <c r="AL31" s="133">
        <v>15</v>
      </c>
      <c r="AM31" s="45">
        <v>47</v>
      </c>
      <c r="AN31" s="110">
        <v>62</v>
      </c>
      <c r="AO31" s="21" t="e">
        <f>+#REF!+#REF!-#REF!</f>
        <v>#REF!</v>
      </c>
      <c r="AS31" s="12"/>
      <c r="AT31" s="12"/>
      <c r="AU31" s="12"/>
      <c r="AV31" s="12"/>
      <c r="AW31" s="184"/>
      <c r="AX31" s="21" t="e">
        <f>+#REF!+#REF!-#REF!</f>
        <v>#REF!</v>
      </c>
      <c r="BB31" s="16"/>
      <c r="BC31" s="16"/>
      <c r="BD31" s="16"/>
      <c r="BE31" s="16"/>
      <c r="BF31" s="16"/>
      <c r="BG31" s="283"/>
      <c r="BH31" s="286" t="s">
        <v>109</v>
      </c>
      <c r="BI31" s="133">
        <v>16</v>
      </c>
      <c r="BJ31" s="45">
        <v>81</v>
      </c>
      <c r="BK31" s="110">
        <v>97</v>
      </c>
      <c r="BL31" s="21">
        <f t="shared" si="5"/>
        <v>0</v>
      </c>
      <c r="BP31" s="176"/>
      <c r="BQ31" s="176"/>
      <c r="BR31" s="176"/>
      <c r="BS31" s="176"/>
      <c r="BT31" s="176"/>
      <c r="BU31" s="176"/>
      <c r="BV31" s="176"/>
    </row>
    <row r="32" spans="1:74" s="89" customFormat="1" ht="25.5" customHeight="1" thickBot="1">
      <c r="A32" s="283"/>
      <c r="B32" s="287"/>
      <c r="C32" s="139">
        <f>C31/E31</f>
        <v>0.4935064935064935</v>
      </c>
      <c r="D32" s="91">
        <f>D31/E31</f>
        <v>0.50649350649350644</v>
      </c>
      <c r="E32" s="143">
        <v>1</v>
      </c>
      <c r="F32" s="93">
        <f t="shared" si="1"/>
        <v>0</v>
      </c>
      <c r="J32" s="176"/>
      <c r="K32" s="283"/>
      <c r="L32" s="287"/>
      <c r="M32" s="139">
        <f>M31/O31</f>
        <v>0.39189189189189189</v>
      </c>
      <c r="N32" s="91">
        <f>N31/O31</f>
        <v>0.60810810810810811</v>
      </c>
      <c r="O32" s="143">
        <v>1</v>
      </c>
      <c r="P32" s="93">
        <f t="shared" si="2"/>
        <v>0</v>
      </c>
      <c r="V32" s="176"/>
      <c r="W32" s="283"/>
      <c r="X32" s="287"/>
      <c r="Y32" s="139">
        <f>Y31/AA31</f>
        <v>0.43529411764705883</v>
      </c>
      <c r="Z32" s="91">
        <f>Z31/AA31</f>
        <v>0.56470588235294117</v>
      </c>
      <c r="AA32" s="143">
        <v>1</v>
      </c>
      <c r="AB32" s="93">
        <f t="shared" si="3"/>
        <v>0</v>
      </c>
      <c r="AI32" s="176"/>
      <c r="AJ32" s="283"/>
      <c r="AK32" s="286"/>
      <c r="AL32" s="132">
        <f>AL31/AN31</f>
        <v>0.24193548387096775</v>
      </c>
      <c r="AM32" s="86">
        <f>AM31/AN31</f>
        <v>0.75806451612903225</v>
      </c>
      <c r="AN32" s="141">
        <v>1</v>
      </c>
      <c r="AO32" s="93" t="e">
        <f>+#REF!+#REF!-#REF!</f>
        <v>#REF!</v>
      </c>
      <c r="AS32" s="87"/>
      <c r="AT32" s="87"/>
      <c r="AU32" s="87"/>
      <c r="AV32" s="87"/>
      <c r="AW32" s="184"/>
      <c r="AX32" s="93" t="e">
        <f>+#REF!+#REF!-#REF!</f>
        <v>#REF!</v>
      </c>
      <c r="BB32" s="230"/>
      <c r="BC32" s="230"/>
      <c r="BD32" s="230"/>
      <c r="BE32" s="230"/>
      <c r="BF32" s="230"/>
      <c r="BG32" s="283"/>
      <c r="BH32" s="287"/>
      <c r="BI32" s="139">
        <f>BI31/BK31</f>
        <v>0.16494845360824742</v>
      </c>
      <c r="BJ32" s="91">
        <f>BJ31/BK31</f>
        <v>0.83505154639175261</v>
      </c>
      <c r="BK32" s="143">
        <v>1</v>
      </c>
      <c r="BL32" s="93">
        <f t="shared" si="5"/>
        <v>0</v>
      </c>
      <c r="BP32" s="176"/>
      <c r="BQ32" s="176"/>
      <c r="BR32" s="176"/>
      <c r="BS32" s="176"/>
      <c r="BT32" s="176"/>
      <c r="BU32" s="176"/>
      <c r="BV32" s="176"/>
    </row>
    <row r="33" spans="1:74" s="8" customFormat="1" ht="25.5" customHeight="1" thickTop="1">
      <c r="A33" s="283"/>
      <c r="B33" s="288" t="s">
        <v>1</v>
      </c>
      <c r="C33" s="48">
        <v>135</v>
      </c>
      <c r="D33" s="44">
        <v>240</v>
      </c>
      <c r="E33" s="112">
        <v>375</v>
      </c>
      <c r="F33" s="21">
        <f t="shared" si="1"/>
        <v>0</v>
      </c>
      <c r="J33" s="176"/>
      <c r="K33" s="283"/>
      <c r="L33" s="288" t="s">
        <v>1</v>
      </c>
      <c r="M33" s="48">
        <v>97</v>
      </c>
      <c r="N33" s="44">
        <v>239</v>
      </c>
      <c r="O33" s="112">
        <v>336</v>
      </c>
      <c r="P33" s="21">
        <f t="shared" si="2"/>
        <v>0</v>
      </c>
      <c r="V33" s="176"/>
      <c r="W33" s="283"/>
      <c r="X33" s="288" t="s">
        <v>1</v>
      </c>
      <c r="Y33" s="48">
        <v>84</v>
      </c>
      <c r="Z33" s="44">
        <v>299</v>
      </c>
      <c r="AA33" s="246">
        <v>383</v>
      </c>
      <c r="AB33" s="21">
        <f t="shared" si="3"/>
        <v>0</v>
      </c>
      <c r="AI33" s="176"/>
      <c r="AJ33" s="283"/>
      <c r="AK33" s="286" t="s">
        <v>4</v>
      </c>
      <c r="AL33" s="133">
        <v>24</v>
      </c>
      <c r="AM33" s="45">
        <v>31</v>
      </c>
      <c r="AN33" s="110">
        <v>55</v>
      </c>
      <c r="AO33" s="21" t="e">
        <f>+#REF!+#REF!-#REF!</f>
        <v>#REF!</v>
      </c>
      <c r="AS33" s="12"/>
      <c r="AT33" s="12"/>
      <c r="AU33" s="12"/>
      <c r="AV33" s="12"/>
      <c r="AW33" s="184"/>
      <c r="AX33" s="21" t="e">
        <f>+#REF!+#REF!-#REF!</f>
        <v>#REF!</v>
      </c>
      <c r="BB33" s="16"/>
      <c r="BC33" s="16"/>
      <c r="BD33" s="16"/>
      <c r="BE33" s="16"/>
      <c r="BF33" s="16"/>
      <c r="BG33" s="283"/>
      <c r="BH33" s="288" t="s">
        <v>1</v>
      </c>
      <c r="BI33" s="48">
        <v>41</v>
      </c>
      <c r="BJ33" s="44">
        <v>454</v>
      </c>
      <c r="BK33" s="112">
        <v>495</v>
      </c>
      <c r="BL33" s="21">
        <f t="shared" si="5"/>
        <v>0</v>
      </c>
      <c r="BP33" s="176"/>
      <c r="BQ33" s="176"/>
      <c r="BR33" s="176"/>
      <c r="BS33" s="176"/>
      <c r="BT33" s="176"/>
      <c r="BU33" s="176"/>
      <c r="BV33" s="176"/>
    </row>
    <row r="34" spans="1:74" s="89" customFormat="1" ht="25.5" customHeight="1" thickBot="1">
      <c r="A34" s="290"/>
      <c r="B34" s="291"/>
      <c r="C34" s="136">
        <f>C33/E33</f>
        <v>0.36</v>
      </c>
      <c r="D34" s="129">
        <f>D33/E33</f>
        <v>0.64</v>
      </c>
      <c r="E34" s="146">
        <v>1</v>
      </c>
      <c r="F34" s="93">
        <f t="shared" si="1"/>
        <v>0</v>
      </c>
      <c r="G34" s="92">
        <f>+C21+C23+C25+C27+C29+C31-C33</f>
        <v>0</v>
      </c>
      <c r="H34" s="92">
        <f t="shared" ref="H34" si="11">+D21+D23+D25+D27+D29+D31-D33</f>
        <v>0</v>
      </c>
      <c r="I34" s="92">
        <f>+E21+E23+E25+E27+E29+E31-E33</f>
        <v>0</v>
      </c>
      <c r="J34" s="176"/>
      <c r="K34" s="290"/>
      <c r="L34" s="291"/>
      <c r="M34" s="136">
        <f>M33/O33</f>
        <v>0.28869047619047616</v>
      </c>
      <c r="N34" s="129">
        <f>N33/O33</f>
        <v>0.71130952380952384</v>
      </c>
      <c r="O34" s="146">
        <v>1</v>
      </c>
      <c r="P34" s="93">
        <f t="shared" si="2"/>
        <v>0</v>
      </c>
      <c r="Q34" s="92">
        <f>+M21+M23+M25+M27+M29+M31-M33</f>
        <v>0</v>
      </c>
      <c r="R34" s="92">
        <f t="shared" ref="R34" si="12">+N21+N23+N25+N27+N29+N31-N33</f>
        <v>0</v>
      </c>
      <c r="S34" s="92">
        <f>+O21+O23+O25+O27+O29+O31-O33</f>
        <v>0</v>
      </c>
      <c r="V34" s="176"/>
      <c r="W34" s="290"/>
      <c r="X34" s="291"/>
      <c r="Y34" s="136">
        <f>Y33/AA33</f>
        <v>0.21932114882506529</v>
      </c>
      <c r="Z34" s="129">
        <f>Z33/AA33</f>
        <v>0.78067885117493474</v>
      </c>
      <c r="AA34" s="146">
        <v>1</v>
      </c>
      <c r="AB34" s="93">
        <f t="shared" si="3"/>
        <v>0</v>
      </c>
      <c r="AC34" s="92">
        <f>+Y21+Y23+Y25+Y27+Y29+Y31-Y33</f>
        <v>0</v>
      </c>
      <c r="AD34" s="92">
        <f t="shared" ref="AD34" si="13">+Z21+Z23+Z25+Z27+Z29+Z31-Z33</f>
        <v>0</v>
      </c>
      <c r="AE34" s="92">
        <f>+AA21+AA23+AA25+AA27+AA29+AA31-AA33</f>
        <v>0</v>
      </c>
      <c r="AI34" s="176"/>
      <c r="AJ34" s="283"/>
      <c r="AK34" s="286"/>
      <c r="AL34" s="132">
        <f>AL33/AN33</f>
        <v>0.43636363636363634</v>
      </c>
      <c r="AM34" s="86">
        <f>AM33/AN33</f>
        <v>0.5636363636363636</v>
      </c>
      <c r="AN34" s="141">
        <v>1</v>
      </c>
      <c r="AO34" s="93" t="e">
        <f>+#REF!+#REF!-#REF!</f>
        <v>#REF!</v>
      </c>
      <c r="AP34" s="92" t="e">
        <f>+AL21+AL23+#REF!+#REF!+#REF!+#REF!-#REF!</f>
        <v>#REF!</v>
      </c>
      <c r="AQ34" s="92" t="e">
        <f>+AM21+AM23+#REF!+#REF!+#REF!+#REF!-#REF!</f>
        <v>#REF!</v>
      </c>
      <c r="AR34" s="92" t="e">
        <f>+AN21+AN23+#REF!+#REF!+#REF!+#REF!-#REF!</f>
        <v>#REF!</v>
      </c>
      <c r="AS34" s="87"/>
      <c r="AT34" s="87"/>
      <c r="AU34" s="87"/>
      <c r="AV34" s="87"/>
      <c r="AW34" s="184"/>
      <c r="AX34" s="93" t="e">
        <f>+#REF!+#REF!-#REF!</f>
        <v>#REF!</v>
      </c>
      <c r="AY34" s="92" t="e">
        <f>+#REF!+#REF!+#REF!+#REF!+#REF!+#REF!-#REF!</f>
        <v>#REF!</v>
      </c>
      <c r="AZ34" s="92" t="e">
        <f>+#REF!+#REF!+#REF!+#REF!+#REF!+#REF!-#REF!</f>
        <v>#REF!</v>
      </c>
      <c r="BA34" s="92" t="e">
        <f>+#REF!+#REF!+#REF!+#REF!+#REF!+#REF!-#REF!</f>
        <v>#REF!</v>
      </c>
      <c r="BB34" s="230"/>
      <c r="BC34" s="230"/>
      <c r="BD34" s="230"/>
      <c r="BE34" s="230"/>
      <c r="BF34" s="230"/>
      <c r="BG34" s="290"/>
      <c r="BH34" s="291"/>
      <c r="BI34" s="136">
        <f>BI33/BK33</f>
        <v>8.2828282828282834E-2</v>
      </c>
      <c r="BJ34" s="129">
        <f>BJ33/BK33</f>
        <v>0.91717171717171719</v>
      </c>
      <c r="BK34" s="146">
        <v>1</v>
      </c>
      <c r="BL34" s="93">
        <f t="shared" si="5"/>
        <v>0</v>
      </c>
      <c r="BM34" s="92">
        <f>+BI21+BI23+BI25+BI27+BI29+BI31-BI33</f>
        <v>0</v>
      </c>
      <c r="BN34" s="92">
        <f t="shared" ref="BN34" si="14">+BJ21+BJ23+BJ25+BJ27+BJ29+BJ31-BJ33</f>
        <v>0</v>
      </c>
      <c r="BO34" s="92">
        <f>+BK21+BK23+BK25+BK27+BK29+BK31-BK33</f>
        <v>0</v>
      </c>
      <c r="BP34" s="176"/>
      <c r="BQ34" s="176"/>
      <c r="BR34" s="176"/>
      <c r="BS34" s="176"/>
      <c r="BT34" s="176"/>
      <c r="BU34" s="176"/>
      <c r="BV34" s="176"/>
    </row>
    <row r="35" spans="1:74" s="8" customFormat="1" ht="25.5" customHeight="1">
      <c r="A35" s="391" t="s">
        <v>8</v>
      </c>
      <c r="B35" s="288" t="s">
        <v>2</v>
      </c>
      <c r="C35" s="48">
        <v>3</v>
      </c>
      <c r="D35" s="44">
        <v>80</v>
      </c>
      <c r="E35" s="112">
        <v>83</v>
      </c>
      <c r="F35" s="21">
        <f t="shared" si="1"/>
        <v>0</v>
      </c>
      <c r="J35" s="176"/>
      <c r="K35" s="391" t="s">
        <v>8</v>
      </c>
      <c r="L35" s="288" t="s">
        <v>2</v>
      </c>
      <c r="M35" s="48">
        <v>4</v>
      </c>
      <c r="N35" s="44">
        <v>69</v>
      </c>
      <c r="O35" s="112">
        <v>73</v>
      </c>
      <c r="P35" s="21">
        <f t="shared" si="2"/>
        <v>0</v>
      </c>
      <c r="V35" s="176"/>
      <c r="W35" s="391" t="s">
        <v>8</v>
      </c>
      <c r="X35" s="288" t="s">
        <v>2</v>
      </c>
      <c r="Y35" s="48">
        <v>3</v>
      </c>
      <c r="Z35" s="44">
        <v>78</v>
      </c>
      <c r="AA35" s="246">
        <v>81</v>
      </c>
      <c r="AB35" s="21">
        <f t="shared" si="3"/>
        <v>0</v>
      </c>
      <c r="AI35" s="176"/>
      <c r="AJ35" s="283"/>
      <c r="AK35" s="286" t="s">
        <v>5</v>
      </c>
      <c r="AL35" s="133">
        <v>45</v>
      </c>
      <c r="AM35" s="45">
        <v>32</v>
      </c>
      <c r="AN35" s="110">
        <v>77</v>
      </c>
      <c r="AO35" s="21" t="e">
        <f>+#REF!+#REF!-#REF!</f>
        <v>#REF!</v>
      </c>
      <c r="AS35" s="12"/>
      <c r="AT35" s="12"/>
      <c r="AU35" s="12"/>
      <c r="AV35" s="12"/>
      <c r="AW35" s="184"/>
      <c r="AX35" s="21" t="e">
        <f>+#REF!+#REF!-#REF!</f>
        <v>#REF!</v>
      </c>
      <c r="BB35" s="16"/>
      <c r="BC35" s="16"/>
      <c r="BD35" s="16"/>
      <c r="BE35" s="16"/>
      <c r="BF35" s="16"/>
      <c r="BG35" s="391" t="s">
        <v>8</v>
      </c>
      <c r="BH35" s="288" t="s">
        <v>2</v>
      </c>
      <c r="BI35" s="48">
        <v>0</v>
      </c>
      <c r="BJ35" s="44">
        <v>82</v>
      </c>
      <c r="BK35" s="112">
        <v>82</v>
      </c>
      <c r="BL35" s="21">
        <f t="shared" si="5"/>
        <v>0</v>
      </c>
      <c r="BP35" s="176"/>
      <c r="BQ35" s="176"/>
      <c r="BR35" s="176"/>
      <c r="BS35" s="176"/>
      <c r="BT35" s="176"/>
      <c r="BU35" s="176"/>
      <c r="BV35" s="176"/>
    </row>
    <row r="36" spans="1:74" s="89" customFormat="1" ht="25.5" customHeight="1">
      <c r="A36" s="383"/>
      <c r="B36" s="286"/>
      <c r="C36" s="132">
        <f>C35/E35</f>
        <v>3.614457831325301E-2</v>
      </c>
      <c r="D36" s="86">
        <f>D35/E35</f>
        <v>0.96385542168674698</v>
      </c>
      <c r="E36" s="141">
        <v>1</v>
      </c>
      <c r="F36" s="93">
        <f t="shared" si="1"/>
        <v>0</v>
      </c>
      <c r="J36" s="176"/>
      <c r="K36" s="383"/>
      <c r="L36" s="286"/>
      <c r="M36" s="132">
        <f>M35/O35</f>
        <v>5.4794520547945202E-2</v>
      </c>
      <c r="N36" s="86">
        <f>N35/O35</f>
        <v>0.9452054794520548</v>
      </c>
      <c r="O36" s="141">
        <v>1</v>
      </c>
      <c r="P36" s="93">
        <f t="shared" si="2"/>
        <v>0</v>
      </c>
      <c r="V36" s="176"/>
      <c r="W36" s="383"/>
      <c r="X36" s="286"/>
      <c r="Y36" s="132">
        <f>Y35/AA35</f>
        <v>3.7037037037037035E-2</v>
      </c>
      <c r="Z36" s="86">
        <f>Z35/AA35</f>
        <v>0.96296296296296291</v>
      </c>
      <c r="AA36" s="141">
        <v>1</v>
      </c>
      <c r="AB36" s="93">
        <f t="shared" si="3"/>
        <v>0</v>
      </c>
      <c r="AI36" s="176"/>
      <c r="AJ36" s="283"/>
      <c r="AK36" s="286"/>
      <c r="AL36" s="132">
        <f>AL35/AN35</f>
        <v>0.58441558441558439</v>
      </c>
      <c r="AM36" s="86">
        <f>AM35/AN35</f>
        <v>0.41558441558441561</v>
      </c>
      <c r="AN36" s="141">
        <v>1</v>
      </c>
      <c r="AO36" s="93" t="e">
        <f>+#REF!+#REF!-#REF!</f>
        <v>#REF!</v>
      </c>
      <c r="AS36" s="87"/>
      <c r="AT36" s="87"/>
      <c r="AU36" s="87"/>
      <c r="AV36" s="87"/>
      <c r="AW36" s="184"/>
      <c r="AX36" s="93" t="e">
        <f>+#REF!+#REF!-#REF!</f>
        <v>#REF!</v>
      </c>
      <c r="BB36" s="230"/>
      <c r="BC36" s="230"/>
      <c r="BD36" s="230"/>
      <c r="BE36" s="230"/>
      <c r="BF36" s="230"/>
      <c r="BG36" s="383"/>
      <c r="BH36" s="286"/>
      <c r="BI36" s="132">
        <f>BI35/BK35</f>
        <v>0</v>
      </c>
      <c r="BJ36" s="86">
        <f>BJ35/BK35</f>
        <v>1</v>
      </c>
      <c r="BK36" s="141">
        <v>1</v>
      </c>
      <c r="BL36" s="93">
        <f t="shared" si="5"/>
        <v>0</v>
      </c>
      <c r="BP36" s="176"/>
      <c r="BQ36" s="176"/>
      <c r="BR36" s="176"/>
      <c r="BS36" s="176"/>
      <c r="BT36" s="176"/>
      <c r="BU36" s="176"/>
      <c r="BV36" s="176"/>
    </row>
    <row r="37" spans="1:74" s="8" customFormat="1" ht="25.5" customHeight="1">
      <c r="A37" s="383"/>
      <c r="B37" s="286" t="s">
        <v>3</v>
      </c>
      <c r="C37" s="133">
        <v>4</v>
      </c>
      <c r="D37" s="45">
        <v>71</v>
      </c>
      <c r="E37" s="110">
        <v>75</v>
      </c>
      <c r="F37" s="21">
        <f t="shared" si="1"/>
        <v>0</v>
      </c>
      <c r="J37" s="176"/>
      <c r="K37" s="383"/>
      <c r="L37" s="286" t="s">
        <v>3</v>
      </c>
      <c r="M37" s="133">
        <v>4</v>
      </c>
      <c r="N37" s="45">
        <v>69</v>
      </c>
      <c r="O37" s="110">
        <v>73</v>
      </c>
      <c r="P37" s="21">
        <f t="shared" si="2"/>
        <v>0</v>
      </c>
      <c r="V37" s="176"/>
      <c r="W37" s="383"/>
      <c r="X37" s="286" t="s">
        <v>3</v>
      </c>
      <c r="Y37" s="133">
        <v>6</v>
      </c>
      <c r="Z37" s="45">
        <v>70</v>
      </c>
      <c r="AA37" s="245">
        <v>76</v>
      </c>
      <c r="AB37" s="21">
        <f t="shared" si="3"/>
        <v>0</v>
      </c>
      <c r="AI37" s="176"/>
      <c r="AJ37" s="283"/>
      <c r="AK37" s="286" t="s">
        <v>6</v>
      </c>
      <c r="AL37" s="133">
        <v>50</v>
      </c>
      <c r="AM37" s="45">
        <v>41</v>
      </c>
      <c r="AN37" s="110">
        <v>91</v>
      </c>
      <c r="AO37" s="21" t="e">
        <f>+#REF!+#REF!-#REF!</f>
        <v>#REF!</v>
      </c>
      <c r="AS37" s="12"/>
      <c r="AT37" s="12"/>
      <c r="AU37" s="12"/>
      <c r="AV37" s="12"/>
      <c r="AW37" s="184"/>
      <c r="AX37" s="21" t="e">
        <f>+#REF!+#REF!-#REF!</f>
        <v>#REF!</v>
      </c>
      <c r="BB37" s="16"/>
      <c r="BC37" s="16"/>
      <c r="BD37" s="16"/>
      <c r="BE37" s="16"/>
      <c r="BF37" s="16"/>
      <c r="BG37" s="383"/>
      <c r="BH37" s="286" t="s">
        <v>3</v>
      </c>
      <c r="BI37" s="133">
        <v>1</v>
      </c>
      <c r="BJ37" s="45">
        <v>81</v>
      </c>
      <c r="BK37" s="110">
        <v>82</v>
      </c>
      <c r="BL37" s="21">
        <f t="shared" si="5"/>
        <v>0</v>
      </c>
      <c r="BP37" s="176"/>
      <c r="BQ37" s="176"/>
      <c r="BR37" s="176"/>
      <c r="BS37" s="176"/>
      <c r="BT37" s="176"/>
      <c r="BU37" s="176"/>
      <c r="BV37" s="176"/>
    </row>
    <row r="38" spans="1:74" s="89" customFormat="1" ht="25.5" customHeight="1">
      <c r="A38" s="383"/>
      <c r="B38" s="286"/>
      <c r="C38" s="132">
        <f>C37/E37</f>
        <v>5.3333333333333337E-2</v>
      </c>
      <c r="D38" s="86">
        <f>D37/E37</f>
        <v>0.94666666666666666</v>
      </c>
      <c r="E38" s="141">
        <v>1</v>
      </c>
      <c r="F38" s="93">
        <f t="shared" si="1"/>
        <v>0</v>
      </c>
      <c r="J38" s="176"/>
      <c r="K38" s="383"/>
      <c r="L38" s="286"/>
      <c r="M38" s="132">
        <f>M37/O37</f>
        <v>5.4794520547945202E-2</v>
      </c>
      <c r="N38" s="86">
        <f>N37/O37</f>
        <v>0.9452054794520548</v>
      </c>
      <c r="O38" s="141">
        <v>1</v>
      </c>
      <c r="P38" s="93">
        <f t="shared" si="2"/>
        <v>0</v>
      </c>
      <c r="V38" s="176"/>
      <c r="W38" s="383"/>
      <c r="X38" s="286"/>
      <c r="Y38" s="132">
        <f>Y37/AA37</f>
        <v>7.8947368421052627E-2</v>
      </c>
      <c r="Z38" s="86">
        <f>Z37/AA37</f>
        <v>0.92105263157894735</v>
      </c>
      <c r="AA38" s="141">
        <v>1</v>
      </c>
      <c r="AB38" s="93">
        <f t="shared" si="3"/>
        <v>0</v>
      </c>
      <c r="AI38" s="176"/>
      <c r="AJ38" s="283"/>
      <c r="AK38" s="286"/>
      <c r="AL38" s="132">
        <f>AL37/AN37</f>
        <v>0.5494505494505495</v>
      </c>
      <c r="AM38" s="86">
        <f>AM37/AN37</f>
        <v>0.45054945054945056</v>
      </c>
      <c r="AN38" s="141">
        <v>1</v>
      </c>
      <c r="AO38" s="93" t="e">
        <f>+#REF!+#REF!-#REF!</f>
        <v>#REF!</v>
      </c>
      <c r="AS38" s="87"/>
      <c r="AT38" s="87"/>
      <c r="AU38" s="87"/>
      <c r="AV38" s="87"/>
      <c r="AW38" s="184"/>
      <c r="AX38" s="93" t="e">
        <f>+#REF!+#REF!-#REF!</f>
        <v>#REF!</v>
      </c>
      <c r="BB38" s="230"/>
      <c r="BC38" s="230"/>
      <c r="BD38" s="230"/>
      <c r="BE38" s="230"/>
      <c r="BF38" s="230"/>
      <c r="BG38" s="383"/>
      <c r="BH38" s="286"/>
      <c r="BI38" s="132">
        <f>BI37/BK37</f>
        <v>1.2195121951219513E-2</v>
      </c>
      <c r="BJ38" s="86">
        <f>BJ37/BK37</f>
        <v>0.98780487804878048</v>
      </c>
      <c r="BK38" s="141">
        <v>1</v>
      </c>
      <c r="BL38" s="93">
        <f t="shared" si="5"/>
        <v>0</v>
      </c>
      <c r="BP38" s="176"/>
      <c r="BQ38" s="176"/>
      <c r="BR38" s="176"/>
      <c r="BS38" s="176"/>
      <c r="BT38" s="176"/>
      <c r="BU38" s="176"/>
      <c r="BV38" s="176"/>
    </row>
    <row r="39" spans="1:74" s="8" customFormat="1" ht="25.5" customHeight="1">
      <c r="A39" s="383"/>
      <c r="B39" s="286" t="s">
        <v>4</v>
      </c>
      <c r="C39" s="133">
        <v>23</v>
      </c>
      <c r="D39" s="45">
        <v>38</v>
      </c>
      <c r="E39" s="110">
        <v>61</v>
      </c>
      <c r="F39" s="21">
        <f t="shared" si="1"/>
        <v>0</v>
      </c>
      <c r="J39" s="176"/>
      <c r="K39" s="383"/>
      <c r="L39" s="286" t="s">
        <v>4</v>
      </c>
      <c r="M39" s="133">
        <v>14</v>
      </c>
      <c r="N39" s="45">
        <v>44</v>
      </c>
      <c r="O39" s="110">
        <v>58</v>
      </c>
      <c r="P39" s="21">
        <f t="shared" si="2"/>
        <v>0</v>
      </c>
      <c r="V39" s="176"/>
      <c r="W39" s="383"/>
      <c r="X39" s="286" t="s">
        <v>4</v>
      </c>
      <c r="Y39" s="133">
        <v>17</v>
      </c>
      <c r="Z39" s="45">
        <v>51</v>
      </c>
      <c r="AA39" s="245">
        <v>68</v>
      </c>
      <c r="AB39" s="21">
        <f t="shared" si="3"/>
        <v>0</v>
      </c>
      <c r="AI39" s="176"/>
      <c r="AJ39" s="283"/>
      <c r="AK39" s="286" t="s">
        <v>109</v>
      </c>
      <c r="AL39" s="133">
        <v>47</v>
      </c>
      <c r="AM39" s="45">
        <v>87</v>
      </c>
      <c r="AN39" s="110">
        <v>134</v>
      </c>
      <c r="AO39" s="21" t="e">
        <f>+#REF!+#REF!-#REF!</f>
        <v>#REF!</v>
      </c>
      <c r="AS39" s="12"/>
      <c r="AT39" s="12"/>
      <c r="AU39" s="12"/>
      <c r="AV39" s="12"/>
      <c r="AW39" s="184"/>
      <c r="AX39" s="21" t="e">
        <f>+#REF!+#REF!-#REF!</f>
        <v>#REF!</v>
      </c>
      <c r="BB39" s="16"/>
      <c r="BC39" s="16"/>
      <c r="BD39" s="16"/>
      <c r="BE39" s="16"/>
      <c r="BF39" s="16"/>
      <c r="BG39" s="383"/>
      <c r="BH39" s="286" t="s">
        <v>4</v>
      </c>
      <c r="BI39" s="133">
        <v>7</v>
      </c>
      <c r="BJ39" s="45">
        <v>84</v>
      </c>
      <c r="BK39" s="110">
        <v>91</v>
      </c>
      <c r="BL39" s="21">
        <f t="shared" si="5"/>
        <v>0</v>
      </c>
      <c r="BP39" s="176"/>
      <c r="BQ39" s="176"/>
      <c r="BR39" s="176"/>
      <c r="BS39" s="176"/>
      <c r="BT39" s="176"/>
      <c r="BU39" s="176"/>
      <c r="BV39" s="176"/>
    </row>
    <row r="40" spans="1:74" s="89" customFormat="1" ht="25.5" customHeight="1" thickBot="1">
      <c r="A40" s="383"/>
      <c r="B40" s="286"/>
      <c r="C40" s="132">
        <f>C39/E39</f>
        <v>0.37704918032786883</v>
      </c>
      <c r="D40" s="86">
        <f>D39/E39</f>
        <v>0.62295081967213117</v>
      </c>
      <c r="E40" s="141">
        <v>1</v>
      </c>
      <c r="F40" s="93">
        <f t="shared" si="1"/>
        <v>0</v>
      </c>
      <c r="J40" s="176"/>
      <c r="K40" s="383"/>
      <c r="L40" s="286"/>
      <c r="M40" s="132">
        <f>M39/O39</f>
        <v>0.2413793103448276</v>
      </c>
      <c r="N40" s="86">
        <f>N39/O39</f>
        <v>0.75862068965517238</v>
      </c>
      <c r="O40" s="141">
        <v>1</v>
      </c>
      <c r="P40" s="93">
        <f t="shared" si="2"/>
        <v>0</v>
      </c>
      <c r="V40" s="176"/>
      <c r="W40" s="383"/>
      <c r="X40" s="286"/>
      <c r="Y40" s="132">
        <f>Y39/AA39</f>
        <v>0.25</v>
      </c>
      <c r="Z40" s="86">
        <f>Z39/AA39</f>
        <v>0.75</v>
      </c>
      <c r="AA40" s="141">
        <v>1</v>
      </c>
      <c r="AB40" s="93">
        <f t="shared" si="3"/>
        <v>0</v>
      </c>
      <c r="AI40" s="176"/>
      <c r="AJ40" s="283"/>
      <c r="AK40" s="287"/>
      <c r="AL40" s="139">
        <f>AL39/AN39</f>
        <v>0.35074626865671643</v>
      </c>
      <c r="AM40" s="91">
        <f>AM39/AN39</f>
        <v>0.64925373134328357</v>
      </c>
      <c r="AN40" s="143">
        <v>1</v>
      </c>
      <c r="AO40" s="93" t="e">
        <f>+#REF!+#REF!-#REF!</f>
        <v>#REF!</v>
      </c>
      <c r="AS40" s="87"/>
      <c r="AT40" s="87"/>
      <c r="AU40" s="87"/>
      <c r="AV40" s="87"/>
      <c r="AW40" s="184"/>
      <c r="AX40" s="93" t="e">
        <f>+#REF!+#REF!-#REF!</f>
        <v>#REF!</v>
      </c>
      <c r="BB40" s="230"/>
      <c r="BC40" s="230"/>
      <c r="BD40" s="230"/>
      <c r="BE40" s="230"/>
      <c r="BF40" s="230"/>
      <c r="BG40" s="383"/>
      <c r="BH40" s="286"/>
      <c r="BI40" s="132">
        <f>BI39/BK39</f>
        <v>7.6923076923076927E-2</v>
      </c>
      <c r="BJ40" s="86">
        <f>BJ39/BK39</f>
        <v>0.92307692307692313</v>
      </c>
      <c r="BK40" s="141">
        <v>1</v>
      </c>
      <c r="BL40" s="93">
        <f t="shared" si="5"/>
        <v>0</v>
      </c>
      <c r="BP40" s="176"/>
      <c r="BQ40" s="176"/>
      <c r="BR40" s="176"/>
      <c r="BS40" s="176"/>
      <c r="BT40" s="176"/>
      <c r="BU40" s="176"/>
      <c r="BV40" s="176"/>
    </row>
    <row r="41" spans="1:74" s="8" customFormat="1" ht="25.5" customHeight="1" thickTop="1">
      <c r="A41" s="383"/>
      <c r="B41" s="286" t="s">
        <v>5</v>
      </c>
      <c r="C41" s="133">
        <v>48</v>
      </c>
      <c r="D41" s="45">
        <v>38</v>
      </c>
      <c r="E41" s="110">
        <v>86</v>
      </c>
      <c r="F41" s="21">
        <f t="shared" si="1"/>
        <v>0</v>
      </c>
      <c r="J41" s="176"/>
      <c r="K41" s="383"/>
      <c r="L41" s="286" t="s">
        <v>5</v>
      </c>
      <c r="M41" s="133">
        <v>29</v>
      </c>
      <c r="N41" s="45">
        <v>44</v>
      </c>
      <c r="O41" s="110">
        <v>73</v>
      </c>
      <c r="P41" s="21">
        <f t="shared" si="2"/>
        <v>0</v>
      </c>
      <c r="V41" s="176"/>
      <c r="W41" s="383"/>
      <c r="X41" s="286" t="s">
        <v>5</v>
      </c>
      <c r="Y41" s="133">
        <v>28</v>
      </c>
      <c r="Z41" s="45">
        <v>56</v>
      </c>
      <c r="AA41" s="245">
        <v>84</v>
      </c>
      <c r="AB41" s="21">
        <f t="shared" si="3"/>
        <v>0</v>
      </c>
      <c r="AI41" s="176"/>
      <c r="AJ41" s="283"/>
      <c r="AK41" s="288" t="s">
        <v>1</v>
      </c>
      <c r="AL41" s="48">
        <v>185</v>
      </c>
      <c r="AM41" s="44">
        <v>315</v>
      </c>
      <c r="AN41" s="112">
        <v>500</v>
      </c>
      <c r="AO41" s="21" t="e">
        <f>+#REF!+#REF!-#REF!</f>
        <v>#REF!</v>
      </c>
      <c r="AS41" s="12"/>
      <c r="AT41" s="12"/>
      <c r="AU41" s="12"/>
      <c r="AV41" s="12"/>
      <c r="AW41" s="184"/>
      <c r="AX41" s="21" t="e">
        <f>+#REF!+#REF!-#REF!</f>
        <v>#REF!</v>
      </c>
      <c r="BB41" s="16"/>
      <c r="BC41" s="16"/>
      <c r="BD41" s="16"/>
      <c r="BE41" s="16"/>
      <c r="BF41" s="16"/>
      <c r="BG41" s="383"/>
      <c r="BH41" s="286" t="s">
        <v>5</v>
      </c>
      <c r="BI41" s="133">
        <v>11</v>
      </c>
      <c r="BJ41" s="45">
        <v>99</v>
      </c>
      <c r="BK41" s="110">
        <v>110</v>
      </c>
      <c r="BL41" s="21">
        <f t="shared" si="5"/>
        <v>0</v>
      </c>
      <c r="BP41" s="176"/>
      <c r="BQ41" s="176"/>
      <c r="BR41" s="176"/>
      <c r="BS41" s="176"/>
      <c r="BT41" s="176"/>
      <c r="BU41" s="176"/>
      <c r="BV41" s="176"/>
    </row>
    <row r="42" spans="1:74" s="89" customFormat="1" ht="25.5" customHeight="1" thickBot="1">
      <c r="A42" s="383"/>
      <c r="B42" s="286"/>
      <c r="C42" s="132">
        <f>C41/E41</f>
        <v>0.55813953488372092</v>
      </c>
      <c r="D42" s="86">
        <f>D41/E41</f>
        <v>0.44186046511627908</v>
      </c>
      <c r="E42" s="141">
        <v>1</v>
      </c>
      <c r="F42" s="93">
        <f t="shared" si="1"/>
        <v>0</v>
      </c>
      <c r="J42" s="176"/>
      <c r="K42" s="383"/>
      <c r="L42" s="286"/>
      <c r="M42" s="132">
        <f>M41/O41</f>
        <v>0.39726027397260272</v>
      </c>
      <c r="N42" s="86">
        <f>N41/O41</f>
        <v>0.60273972602739723</v>
      </c>
      <c r="O42" s="141">
        <v>1</v>
      </c>
      <c r="P42" s="93">
        <f t="shared" si="2"/>
        <v>0</v>
      </c>
      <c r="V42" s="176"/>
      <c r="W42" s="383"/>
      <c r="X42" s="286"/>
      <c r="Y42" s="132">
        <f>Y41/AA41</f>
        <v>0.33333333333333331</v>
      </c>
      <c r="Z42" s="86">
        <f>Z41/AA41</f>
        <v>0.66666666666666663</v>
      </c>
      <c r="AA42" s="141">
        <v>1</v>
      </c>
      <c r="AB42" s="93">
        <f t="shared" si="3"/>
        <v>0</v>
      </c>
      <c r="AI42" s="176"/>
      <c r="AJ42" s="290"/>
      <c r="AK42" s="291"/>
      <c r="AL42" s="136">
        <f>AL41/AN41</f>
        <v>0.37</v>
      </c>
      <c r="AM42" s="129">
        <f>AM41/AN41</f>
        <v>0.63</v>
      </c>
      <c r="AN42" s="146">
        <v>1</v>
      </c>
      <c r="AO42" s="93" t="e">
        <f>+#REF!+#REF!-#REF!</f>
        <v>#REF!</v>
      </c>
      <c r="AS42" s="87"/>
      <c r="AT42" s="87"/>
      <c r="AU42" s="87"/>
      <c r="AV42" s="87"/>
      <c r="AW42" s="184"/>
      <c r="AX42" s="93" t="e">
        <f>+#REF!+#REF!-#REF!</f>
        <v>#REF!</v>
      </c>
      <c r="BB42" s="230"/>
      <c r="BC42" s="230"/>
      <c r="BD42" s="230"/>
      <c r="BE42" s="230"/>
      <c r="BF42" s="230"/>
      <c r="BG42" s="383"/>
      <c r="BH42" s="286"/>
      <c r="BI42" s="132">
        <f>BI41/BK41</f>
        <v>0.1</v>
      </c>
      <c r="BJ42" s="86">
        <f>BJ41/BK41</f>
        <v>0.9</v>
      </c>
      <c r="BK42" s="141">
        <v>1</v>
      </c>
      <c r="BL42" s="93">
        <f t="shared" si="5"/>
        <v>0</v>
      </c>
      <c r="BP42" s="176"/>
      <c r="BQ42" s="176"/>
      <c r="BR42" s="176"/>
      <c r="BS42" s="176"/>
      <c r="BT42" s="176"/>
      <c r="BU42" s="176"/>
      <c r="BV42" s="176"/>
    </row>
    <row r="43" spans="1:74" s="8" customFormat="1" ht="25.5" customHeight="1">
      <c r="A43" s="383"/>
      <c r="B43" s="286" t="s">
        <v>6</v>
      </c>
      <c r="C43" s="133">
        <v>46</v>
      </c>
      <c r="D43" s="45">
        <v>36</v>
      </c>
      <c r="E43" s="110">
        <v>82</v>
      </c>
      <c r="F43" s="21">
        <f t="shared" si="1"/>
        <v>0</v>
      </c>
      <c r="J43" s="176"/>
      <c r="K43" s="383"/>
      <c r="L43" s="286" t="s">
        <v>6</v>
      </c>
      <c r="M43" s="133">
        <v>24</v>
      </c>
      <c r="N43" s="45">
        <v>49</v>
      </c>
      <c r="O43" s="110">
        <v>73</v>
      </c>
      <c r="P43" s="21">
        <f t="shared" si="2"/>
        <v>0</v>
      </c>
      <c r="V43" s="176"/>
      <c r="W43" s="383"/>
      <c r="X43" s="286" t="s">
        <v>6</v>
      </c>
      <c r="Y43" s="133">
        <v>33</v>
      </c>
      <c r="Z43" s="45">
        <v>48</v>
      </c>
      <c r="AA43" s="245">
        <v>81</v>
      </c>
      <c r="AB43" s="21">
        <f t="shared" si="3"/>
        <v>0</v>
      </c>
      <c r="AI43" s="176"/>
      <c r="AJ43" s="238"/>
      <c r="AK43" s="43"/>
      <c r="AL43" s="20"/>
      <c r="AM43" s="20"/>
      <c r="AN43" s="20"/>
      <c r="AO43" s="21">
        <f t="shared" si="4"/>
        <v>0</v>
      </c>
      <c r="AS43" s="12"/>
      <c r="AT43" s="12"/>
      <c r="AU43" s="12"/>
      <c r="AV43" s="12"/>
      <c r="AW43" s="184"/>
      <c r="AX43" s="21" t="e">
        <f>+#REF!+#REF!-#REF!</f>
        <v>#REF!</v>
      </c>
      <c r="BB43" s="16"/>
      <c r="BC43" s="16"/>
      <c r="BD43" s="16"/>
      <c r="BE43" s="16"/>
      <c r="BF43" s="16"/>
      <c r="BG43" s="383"/>
      <c r="BH43" s="286" t="s">
        <v>6</v>
      </c>
      <c r="BI43" s="133">
        <v>8</v>
      </c>
      <c r="BJ43" s="45">
        <v>111</v>
      </c>
      <c r="BK43" s="110">
        <v>119</v>
      </c>
      <c r="BL43" s="21">
        <f t="shared" si="5"/>
        <v>0</v>
      </c>
      <c r="BP43" s="176"/>
      <c r="BQ43" s="176"/>
      <c r="BR43" s="176"/>
      <c r="BS43" s="176"/>
      <c r="BT43" s="176"/>
      <c r="BU43" s="176"/>
      <c r="BV43" s="176"/>
    </row>
    <row r="44" spans="1:74" s="89" customFormat="1" ht="25.5" customHeight="1">
      <c r="A44" s="383"/>
      <c r="B44" s="286"/>
      <c r="C44" s="132">
        <f>C43/E43</f>
        <v>0.56097560975609762</v>
      </c>
      <c r="D44" s="86">
        <f>D43/E43</f>
        <v>0.43902439024390244</v>
      </c>
      <c r="E44" s="141">
        <v>1</v>
      </c>
      <c r="F44" s="93">
        <f t="shared" si="1"/>
        <v>0</v>
      </c>
      <c r="J44" s="176"/>
      <c r="K44" s="383"/>
      <c r="L44" s="286"/>
      <c r="M44" s="132">
        <f>M43/O43</f>
        <v>0.32876712328767121</v>
      </c>
      <c r="N44" s="86">
        <f>N43/O43</f>
        <v>0.67123287671232879</v>
      </c>
      <c r="O44" s="141">
        <v>1</v>
      </c>
      <c r="P44" s="93">
        <f t="shared" si="2"/>
        <v>0</v>
      </c>
      <c r="V44" s="176"/>
      <c r="W44" s="383"/>
      <c r="X44" s="286"/>
      <c r="Y44" s="132">
        <f>Y43/AA43</f>
        <v>0.40740740740740738</v>
      </c>
      <c r="Z44" s="86">
        <f>Z43/AA43</f>
        <v>0.59259259259259256</v>
      </c>
      <c r="AA44" s="141">
        <v>1</v>
      </c>
      <c r="AB44" s="93">
        <f t="shared" si="3"/>
        <v>0</v>
      </c>
      <c r="AI44" s="176"/>
      <c r="AJ44" s="238"/>
      <c r="AK44" s="43"/>
      <c r="AL44" s="20"/>
      <c r="AM44" s="20"/>
      <c r="AN44" s="20"/>
      <c r="AO44" s="93">
        <f t="shared" si="4"/>
        <v>0</v>
      </c>
      <c r="AS44" s="87"/>
      <c r="AT44" s="87"/>
      <c r="AU44" s="87"/>
      <c r="AV44" s="87"/>
      <c r="AW44" s="184"/>
      <c r="AX44" s="93" t="e">
        <f>+#REF!+#REF!-#REF!</f>
        <v>#REF!</v>
      </c>
      <c r="BB44" s="230"/>
      <c r="BC44" s="230"/>
      <c r="BD44" s="230"/>
      <c r="BE44" s="230"/>
      <c r="BF44" s="230"/>
      <c r="BG44" s="383"/>
      <c r="BH44" s="286"/>
      <c r="BI44" s="132">
        <f>BI43/BK43</f>
        <v>6.7226890756302518E-2</v>
      </c>
      <c r="BJ44" s="86">
        <f>BJ43/BK43</f>
        <v>0.9327731092436975</v>
      </c>
      <c r="BK44" s="141">
        <v>1</v>
      </c>
      <c r="BL44" s="93">
        <f t="shared" si="5"/>
        <v>0</v>
      </c>
      <c r="BP44" s="176"/>
      <c r="BQ44" s="176"/>
      <c r="BR44" s="176"/>
      <c r="BS44" s="176"/>
      <c r="BT44" s="176"/>
      <c r="BU44" s="176"/>
      <c r="BV44" s="176"/>
    </row>
    <row r="45" spans="1:74" s="8" customFormat="1" ht="25.5" customHeight="1">
      <c r="A45" s="383"/>
      <c r="B45" s="286" t="s">
        <v>109</v>
      </c>
      <c r="C45" s="133">
        <v>51</v>
      </c>
      <c r="D45" s="45">
        <v>47</v>
      </c>
      <c r="E45" s="110">
        <v>98</v>
      </c>
      <c r="F45" s="21">
        <f t="shared" si="1"/>
        <v>0</v>
      </c>
      <c r="J45" s="176"/>
      <c r="K45" s="383"/>
      <c r="L45" s="286" t="s">
        <v>109</v>
      </c>
      <c r="M45" s="133">
        <v>42</v>
      </c>
      <c r="N45" s="45">
        <v>59</v>
      </c>
      <c r="O45" s="110">
        <v>101</v>
      </c>
      <c r="P45" s="21">
        <f t="shared" si="2"/>
        <v>0</v>
      </c>
      <c r="V45" s="176"/>
      <c r="W45" s="383"/>
      <c r="X45" s="286" t="s">
        <v>109</v>
      </c>
      <c r="Y45" s="133">
        <v>43</v>
      </c>
      <c r="Z45" s="45">
        <v>68</v>
      </c>
      <c r="AA45" s="245">
        <v>111</v>
      </c>
      <c r="AB45" s="21">
        <f t="shared" si="3"/>
        <v>0</v>
      </c>
      <c r="AI45" s="176"/>
      <c r="AJ45" s="238"/>
      <c r="AK45" s="43"/>
      <c r="AL45" s="20"/>
      <c r="AM45" s="20"/>
      <c r="AN45" s="20"/>
      <c r="AO45" s="21">
        <f t="shared" si="4"/>
        <v>0</v>
      </c>
      <c r="AS45" s="12"/>
      <c r="AT45" s="12"/>
      <c r="AU45" s="12"/>
      <c r="AV45" s="12"/>
      <c r="AW45" s="184"/>
      <c r="AX45" s="21" t="e">
        <f>+#REF!+#REF!-#REF!</f>
        <v>#REF!</v>
      </c>
      <c r="BB45" s="16"/>
      <c r="BC45" s="16"/>
      <c r="BD45" s="16"/>
      <c r="BE45" s="16"/>
      <c r="BF45" s="16"/>
      <c r="BG45" s="383"/>
      <c r="BH45" s="286" t="s">
        <v>109</v>
      </c>
      <c r="BI45" s="133">
        <v>11</v>
      </c>
      <c r="BJ45" s="45">
        <v>132</v>
      </c>
      <c r="BK45" s="110">
        <v>143</v>
      </c>
      <c r="BL45" s="21">
        <f t="shared" si="5"/>
        <v>0</v>
      </c>
      <c r="BP45" s="176"/>
      <c r="BQ45" s="176"/>
      <c r="BR45" s="176"/>
      <c r="BS45" s="176"/>
      <c r="BT45" s="176"/>
      <c r="BU45" s="176"/>
      <c r="BV45" s="176"/>
    </row>
    <row r="46" spans="1:74" s="89" customFormat="1" ht="25.5" customHeight="1" thickBot="1">
      <c r="A46" s="383"/>
      <c r="B46" s="287"/>
      <c r="C46" s="139">
        <f>C45/E45</f>
        <v>0.52040816326530615</v>
      </c>
      <c r="D46" s="91">
        <f>D45/E45</f>
        <v>0.47959183673469385</v>
      </c>
      <c r="E46" s="143">
        <v>1</v>
      </c>
      <c r="F46" s="93">
        <f t="shared" si="1"/>
        <v>0</v>
      </c>
      <c r="J46" s="176"/>
      <c r="K46" s="383"/>
      <c r="L46" s="287"/>
      <c r="M46" s="139">
        <f>M45/O45</f>
        <v>0.41584158415841582</v>
      </c>
      <c r="N46" s="91">
        <f>N45/O45</f>
        <v>0.58415841584158412</v>
      </c>
      <c r="O46" s="143">
        <v>1</v>
      </c>
      <c r="P46" s="93">
        <f t="shared" si="2"/>
        <v>0</v>
      </c>
      <c r="V46" s="176"/>
      <c r="W46" s="383"/>
      <c r="X46" s="287"/>
      <c r="Y46" s="139">
        <f>Y45/AA45</f>
        <v>0.38738738738738737</v>
      </c>
      <c r="Z46" s="91">
        <f>Z45/AA45</f>
        <v>0.61261261261261257</v>
      </c>
      <c r="AA46" s="143">
        <v>1</v>
      </c>
      <c r="AB46" s="93">
        <f t="shared" si="3"/>
        <v>0</v>
      </c>
      <c r="AI46" s="176"/>
      <c r="AJ46" s="238"/>
      <c r="AK46" s="43"/>
      <c r="AL46" s="20"/>
      <c r="AM46" s="20"/>
      <c r="AN46" s="20"/>
      <c r="AO46" s="93">
        <f t="shared" si="4"/>
        <v>0</v>
      </c>
      <c r="AS46" s="87"/>
      <c r="AT46" s="87"/>
      <c r="AU46" s="87"/>
      <c r="AV46" s="87"/>
      <c r="AW46" s="184"/>
      <c r="AX46" s="93" t="e">
        <f>+#REF!+#REF!-#REF!</f>
        <v>#REF!</v>
      </c>
      <c r="BB46" s="230"/>
      <c r="BC46" s="230"/>
      <c r="BD46" s="230"/>
      <c r="BE46" s="230"/>
      <c r="BF46" s="230"/>
      <c r="BG46" s="383"/>
      <c r="BH46" s="287"/>
      <c r="BI46" s="139">
        <f>BI45/BK45</f>
        <v>7.6923076923076927E-2</v>
      </c>
      <c r="BJ46" s="91">
        <f>BJ45/BK45</f>
        <v>0.92307692307692313</v>
      </c>
      <c r="BK46" s="143">
        <v>1</v>
      </c>
      <c r="BL46" s="93">
        <f t="shared" si="5"/>
        <v>0</v>
      </c>
      <c r="BP46" s="176"/>
      <c r="BQ46" s="176"/>
      <c r="BR46" s="176"/>
      <c r="BS46" s="176"/>
      <c r="BT46" s="176"/>
      <c r="BU46" s="176"/>
      <c r="BV46" s="176"/>
    </row>
    <row r="47" spans="1:74" s="8" customFormat="1" ht="25.5" customHeight="1" thickTop="1">
      <c r="A47" s="383"/>
      <c r="B47" s="387" t="s">
        <v>1</v>
      </c>
      <c r="C47" s="48">
        <v>175</v>
      </c>
      <c r="D47" s="44">
        <v>310</v>
      </c>
      <c r="E47" s="251">
        <v>485</v>
      </c>
      <c r="F47" s="21">
        <f t="shared" si="1"/>
        <v>0</v>
      </c>
      <c r="J47" s="176"/>
      <c r="K47" s="383"/>
      <c r="L47" s="387" t="s">
        <v>1</v>
      </c>
      <c r="M47" s="48">
        <v>117</v>
      </c>
      <c r="N47" s="44">
        <v>334</v>
      </c>
      <c r="O47" s="251">
        <v>451</v>
      </c>
      <c r="P47" s="21">
        <f t="shared" si="2"/>
        <v>0</v>
      </c>
      <c r="V47" s="176"/>
      <c r="W47" s="383"/>
      <c r="X47" s="387" t="s">
        <v>1</v>
      </c>
      <c r="Y47" s="48">
        <v>130</v>
      </c>
      <c r="Z47" s="44">
        <v>371</v>
      </c>
      <c r="AA47" s="250">
        <v>501</v>
      </c>
      <c r="AB47" s="21">
        <f t="shared" si="3"/>
        <v>0</v>
      </c>
      <c r="AI47" s="176"/>
      <c r="AJ47" s="238"/>
      <c r="AK47" s="238"/>
      <c r="AL47" s="20"/>
      <c r="AM47" s="20"/>
      <c r="AN47" s="20"/>
      <c r="AO47" s="21">
        <f t="shared" si="4"/>
        <v>0</v>
      </c>
      <c r="AS47" s="12"/>
      <c r="AT47" s="12"/>
      <c r="AU47" s="12"/>
      <c r="AV47" s="12"/>
      <c r="AW47" s="184"/>
      <c r="AX47" s="21" t="e">
        <f>+#REF!+#REF!-#REF!</f>
        <v>#REF!</v>
      </c>
      <c r="BB47" s="16"/>
      <c r="BC47" s="16"/>
      <c r="BD47" s="16"/>
      <c r="BE47" s="16"/>
      <c r="BF47" s="16"/>
      <c r="BG47" s="383"/>
      <c r="BH47" s="387" t="s">
        <v>1</v>
      </c>
      <c r="BI47" s="48">
        <v>38</v>
      </c>
      <c r="BJ47" s="44">
        <v>589</v>
      </c>
      <c r="BK47" s="251">
        <v>627</v>
      </c>
      <c r="BL47" s="21">
        <f t="shared" si="5"/>
        <v>0</v>
      </c>
      <c r="BP47" s="176"/>
      <c r="BQ47" s="176"/>
      <c r="BR47" s="176"/>
      <c r="BS47" s="176"/>
      <c r="BT47" s="176"/>
      <c r="BU47" s="176"/>
      <c r="BV47" s="176"/>
    </row>
    <row r="48" spans="1:74" s="232" customFormat="1" ht="25.5" customHeight="1" thickBot="1">
      <c r="A48" s="389"/>
      <c r="B48" s="390"/>
      <c r="C48" s="136">
        <f>C47/E47</f>
        <v>0.36082474226804123</v>
      </c>
      <c r="D48" s="129">
        <f>D47/E47</f>
        <v>0.63917525773195871</v>
      </c>
      <c r="E48" s="146">
        <v>1</v>
      </c>
      <c r="F48" s="93">
        <f t="shared" si="1"/>
        <v>0</v>
      </c>
      <c r="G48" s="92">
        <f>+C35+C37+C39+C41+C43+C45-C47</f>
        <v>0</v>
      </c>
      <c r="H48" s="92">
        <f t="shared" ref="H48" si="15">+D35+D37+D39+D41+D43+D45-D47</f>
        <v>0</v>
      </c>
      <c r="I48" s="92">
        <f>+E35+E37+E39+E41+E43+E45-E47</f>
        <v>0</v>
      </c>
      <c r="J48" s="235"/>
      <c r="K48" s="389"/>
      <c r="L48" s="390"/>
      <c r="M48" s="136">
        <f>M47/O47</f>
        <v>0.25942350332594233</v>
      </c>
      <c r="N48" s="129">
        <f>N47/O47</f>
        <v>0.74057649667405767</v>
      </c>
      <c r="O48" s="146">
        <v>1</v>
      </c>
      <c r="P48" s="93">
        <f t="shared" si="2"/>
        <v>0</v>
      </c>
      <c r="Q48" s="92">
        <f>+M35+M37+M39+M41+M43+M45-M47</f>
        <v>0</v>
      </c>
      <c r="R48" s="92">
        <f t="shared" ref="R48" si="16">+N35+N37+N39+N41+N43+N45-N47</f>
        <v>0</v>
      </c>
      <c r="S48" s="92">
        <f>+O35+O37+O39+O41+O43+O45-O47</f>
        <v>0</v>
      </c>
      <c r="V48" s="235"/>
      <c r="W48" s="389"/>
      <c r="X48" s="390"/>
      <c r="Y48" s="136">
        <f>Y47/AA47</f>
        <v>0.25948103792415167</v>
      </c>
      <c r="Z48" s="129">
        <f>Z47/AA47</f>
        <v>0.74051896207584833</v>
      </c>
      <c r="AA48" s="146">
        <v>1</v>
      </c>
      <c r="AB48" s="93">
        <f t="shared" si="3"/>
        <v>0</v>
      </c>
      <c r="AC48" s="92">
        <f>+Y35+Y37+Y39+Y41+Y43+Y45-Y47</f>
        <v>0</v>
      </c>
      <c r="AD48" s="92">
        <f t="shared" ref="AD48" si="17">+Z35+Z37+Z39+Z41+Z43+Z45-Z47</f>
        <v>0</v>
      </c>
      <c r="AE48" s="92">
        <f>+AA35+AA37+AA39+AA41+AA43+AA45-AA47</f>
        <v>0</v>
      </c>
      <c r="AI48" s="235"/>
      <c r="AJ48" s="238"/>
      <c r="AK48" s="238"/>
      <c r="AL48" s="239"/>
      <c r="AM48" s="239"/>
      <c r="AN48" s="239"/>
      <c r="AO48" s="93">
        <f t="shared" si="4"/>
        <v>0</v>
      </c>
      <c r="AP48" s="92" t="e">
        <f>+#REF!+#REF!+#REF!+#REF!+AL43+AL45-AL47</f>
        <v>#REF!</v>
      </c>
      <c r="AQ48" s="92" t="e">
        <f>+#REF!+#REF!+#REF!+#REF!+AM43+AM45-AM47</f>
        <v>#REF!</v>
      </c>
      <c r="AR48" s="92" t="e">
        <f>+#REF!+#REF!+#REF!+#REF!+AN43+AN45-AN47</f>
        <v>#REF!</v>
      </c>
      <c r="AS48" s="234"/>
      <c r="AT48" s="234"/>
      <c r="AU48" s="234"/>
      <c r="AV48" s="234"/>
      <c r="AW48" s="236"/>
      <c r="AX48" s="93" t="e">
        <f>+#REF!+#REF!-#REF!</f>
        <v>#REF!</v>
      </c>
      <c r="AY48" s="92" t="e">
        <f>+#REF!+#REF!+#REF!+#REF!+#REF!+#REF!-#REF!</f>
        <v>#REF!</v>
      </c>
      <c r="AZ48" s="92" t="e">
        <f>+#REF!+#REF!+#REF!+#REF!+#REF!+#REF!-#REF!</f>
        <v>#REF!</v>
      </c>
      <c r="BA48" s="92" t="e">
        <f>+#REF!+#REF!+#REF!+#REF!+#REF!+#REF!-#REF!</f>
        <v>#REF!</v>
      </c>
      <c r="BB48" s="233"/>
      <c r="BC48" s="233"/>
      <c r="BD48" s="233"/>
      <c r="BE48" s="233"/>
      <c r="BF48" s="233"/>
      <c r="BG48" s="389"/>
      <c r="BH48" s="390"/>
      <c r="BI48" s="136">
        <f>BI47/BK47</f>
        <v>6.0606060606060608E-2</v>
      </c>
      <c r="BJ48" s="129">
        <f>BJ47/BK47</f>
        <v>0.93939393939393945</v>
      </c>
      <c r="BK48" s="146">
        <v>1</v>
      </c>
      <c r="BL48" s="93">
        <f t="shared" si="5"/>
        <v>0</v>
      </c>
      <c r="BM48" s="92">
        <f>+BI35+BI37+BI39+BI41+BI43+BI45-BI47</f>
        <v>0</v>
      </c>
      <c r="BN48" s="92">
        <f t="shared" ref="BN48" si="18">+BJ35+BJ37+BJ39+BJ41+BJ43+BJ45-BJ47</f>
        <v>0</v>
      </c>
      <c r="BO48" s="92">
        <f>+BK35+BK37+BK39+BK41+BK43+BK45-BK47</f>
        <v>0</v>
      </c>
      <c r="BP48" s="235"/>
      <c r="BQ48" s="235"/>
      <c r="BR48" s="235"/>
      <c r="BS48" s="235"/>
      <c r="BT48" s="235"/>
      <c r="BU48" s="235"/>
      <c r="BV48" s="235"/>
    </row>
    <row r="49" spans="2:63" ht="20.25" customHeight="1">
      <c r="AJ49" s="180"/>
      <c r="AK49" s="180"/>
      <c r="AL49" s="42"/>
      <c r="AM49" s="42"/>
      <c r="AN49" s="180"/>
    </row>
    <row r="50" spans="2:63" ht="20.25" customHeight="1"/>
    <row r="51" spans="2:63" hidden="1">
      <c r="B51" s="393" t="s">
        <v>2</v>
      </c>
      <c r="C51" s="41">
        <f>+C21+C35-C7</f>
        <v>0</v>
      </c>
      <c r="D51" s="41">
        <f t="shared" ref="D51:E51" si="19">+D21+D35-D7</f>
        <v>0</v>
      </c>
      <c r="E51" s="41">
        <f t="shared" si="19"/>
        <v>0</v>
      </c>
      <c r="L51" s="393" t="s">
        <v>2</v>
      </c>
      <c r="M51" s="41">
        <f>+M21+M35-M7</f>
        <v>0</v>
      </c>
      <c r="N51" s="41">
        <f t="shared" ref="N51:O51" si="20">+N21+N35-N7</f>
        <v>0</v>
      </c>
      <c r="O51" s="41">
        <f t="shared" si="20"/>
        <v>0</v>
      </c>
      <c r="X51" s="393" t="s">
        <v>2</v>
      </c>
      <c r="Y51" s="41">
        <f>+Y21+Y35-Y7</f>
        <v>0</v>
      </c>
      <c r="Z51" s="41">
        <f t="shared" ref="Z51:AA51" si="21">+Z21+Z35-Z7</f>
        <v>0</v>
      </c>
      <c r="AA51" s="41">
        <f t="shared" si="21"/>
        <v>0</v>
      </c>
      <c r="BH51" s="393" t="s">
        <v>2</v>
      </c>
      <c r="BI51" s="41">
        <f>+BI21+BI35-BI7</f>
        <v>0</v>
      </c>
      <c r="BJ51" s="41">
        <f t="shared" ref="BJ51:BK51" si="22">+BJ21+BJ35-BJ7</f>
        <v>0</v>
      </c>
      <c r="BK51" s="41">
        <f t="shared" si="22"/>
        <v>0</v>
      </c>
    </row>
    <row r="52" spans="2:63" hidden="1">
      <c r="B52" s="392"/>
      <c r="C52" s="41"/>
      <c r="D52" s="41"/>
      <c r="E52" s="41"/>
      <c r="L52" s="392"/>
      <c r="M52" s="41"/>
      <c r="N52" s="41"/>
      <c r="O52" s="41"/>
      <c r="X52" s="392"/>
      <c r="Y52" s="41"/>
      <c r="Z52" s="41"/>
      <c r="AA52" s="41"/>
      <c r="BH52" s="392"/>
      <c r="BI52" s="41"/>
      <c r="BJ52" s="41"/>
      <c r="BK52" s="41"/>
    </row>
    <row r="53" spans="2:63" hidden="1">
      <c r="B53" s="392" t="s">
        <v>3</v>
      </c>
      <c r="C53" s="41">
        <f t="shared" ref="C53:E53" si="23">+C23+C37-C9</f>
        <v>0</v>
      </c>
      <c r="D53" s="41">
        <f t="shared" si="23"/>
        <v>0</v>
      </c>
      <c r="E53" s="41">
        <f t="shared" si="23"/>
        <v>0</v>
      </c>
      <c r="L53" s="392" t="s">
        <v>3</v>
      </c>
      <c r="M53" s="41">
        <f t="shared" ref="M53:O53" si="24">+M23+M37-M9</f>
        <v>0</v>
      </c>
      <c r="N53" s="41">
        <f t="shared" si="24"/>
        <v>0</v>
      </c>
      <c r="O53" s="41">
        <f t="shared" si="24"/>
        <v>0</v>
      </c>
      <c r="X53" s="392" t="s">
        <v>3</v>
      </c>
      <c r="Y53" s="41">
        <f t="shared" ref="Y53:AA53" si="25">+Y23+Y37-Y9</f>
        <v>0</v>
      </c>
      <c r="Z53" s="41">
        <f t="shared" si="25"/>
        <v>0</v>
      </c>
      <c r="AA53" s="41">
        <f t="shared" si="25"/>
        <v>0</v>
      </c>
      <c r="BH53" s="392" t="s">
        <v>3</v>
      </c>
      <c r="BI53" s="41">
        <f t="shared" ref="BI53:BK53" si="26">+BI23+BI37-BI9</f>
        <v>0</v>
      </c>
      <c r="BJ53" s="41">
        <f t="shared" si="26"/>
        <v>0</v>
      </c>
      <c r="BK53" s="41">
        <f t="shared" si="26"/>
        <v>0</v>
      </c>
    </row>
    <row r="54" spans="2:63" hidden="1">
      <c r="B54" s="392"/>
      <c r="C54" s="41"/>
      <c r="D54" s="41"/>
      <c r="E54" s="41"/>
      <c r="L54" s="392"/>
      <c r="M54" s="41"/>
      <c r="N54" s="41"/>
      <c r="O54" s="41"/>
      <c r="X54" s="392"/>
      <c r="Y54" s="41"/>
      <c r="Z54" s="41"/>
      <c r="AA54" s="41"/>
      <c r="BH54" s="392"/>
      <c r="BI54" s="41"/>
      <c r="BJ54" s="41"/>
      <c r="BK54" s="41"/>
    </row>
    <row r="55" spans="2:63" hidden="1">
      <c r="B55" s="392" t="s">
        <v>4</v>
      </c>
      <c r="C55" s="41">
        <f t="shared" ref="C55:E55" si="27">+C25+C39-C11</f>
        <v>0</v>
      </c>
      <c r="D55" s="41">
        <f t="shared" si="27"/>
        <v>0</v>
      </c>
      <c r="E55" s="41">
        <f t="shared" si="27"/>
        <v>0</v>
      </c>
      <c r="L55" s="392" t="s">
        <v>4</v>
      </c>
      <c r="M55" s="41">
        <f t="shared" ref="M55:O55" si="28">+M25+M39-M11</f>
        <v>0</v>
      </c>
      <c r="N55" s="41">
        <f t="shared" si="28"/>
        <v>0</v>
      </c>
      <c r="O55" s="41">
        <f t="shared" si="28"/>
        <v>0</v>
      </c>
      <c r="X55" s="392" t="s">
        <v>4</v>
      </c>
      <c r="Y55" s="41">
        <f t="shared" ref="Y55:AA55" si="29">+Y25+Y39-Y11</f>
        <v>0</v>
      </c>
      <c r="Z55" s="41">
        <f t="shared" si="29"/>
        <v>0</v>
      </c>
      <c r="AA55" s="41">
        <f t="shared" si="29"/>
        <v>0</v>
      </c>
      <c r="BH55" s="392" t="s">
        <v>4</v>
      </c>
      <c r="BI55" s="41">
        <f t="shared" ref="BI55:BK55" si="30">+BI25+BI39-BI11</f>
        <v>0</v>
      </c>
      <c r="BJ55" s="41">
        <f t="shared" si="30"/>
        <v>0</v>
      </c>
      <c r="BK55" s="41">
        <f t="shared" si="30"/>
        <v>0</v>
      </c>
    </row>
    <row r="56" spans="2:63" hidden="1">
      <c r="B56" s="392"/>
      <c r="C56" s="41"/>
      <c r="D56" s="41"/>
      <c r="E56" s="41"/>
      <c r="L56" s="392"/>
      <c r="M56" s="41"/>
      <c r="N56" s="41"/>
      <c r="O56" s="41"/>
      <c r="X56" s="392"/>
      <c r="Y56" s="41"/>
      <c r="Z56" s="41"/>
      <c r="AA56" s="41"/>
      <c r="BH56" s="392"/>
      <c r="BI56" s="41"/>
      <c r="BJ56" s="41"/>
      <c r="BK56" s="41"/>
    </row>
    <row r="57" spans="2:63" hidden="1">
      <c r="B57" s="392" t="s">
        <v>5</v>
      </c>
      <c r="C57" s="41">
        <f t="shared" ref="C57:E57" si="31">+C27+C41-C13</f>
        <v>0</v>
      </c>
      <c r="D57" s="41">
        <f t="shared" si="31"/>
        <v>0</v>
      </c>
      <c r="E57" s="41">
        <f t="shared" si="31"/>
        <v>0</v>
      </c>
      <c r="L57" s="392" t="s">
        <v>5</v>
      </c>
      <c r="M57" s="41">
        <f t="shared" ref="M57:O57" si="32">+M27+M41-M13</f>
        <v>0</v>
      </c>
      <c r="N57" s="41">
        <f t="shared" si="32"/>
        <v>0</v>
      </c>
      <c r="O57" s="41">
        <f t="shared" si="32"/>
        <v>0</v>
      </c>
      <c r="X57" s="392" t="s">
        <v>5</v>
      </c>
      <c r="Y57" s="41">
        <f t="shared" ref="Y57:AA57" si="33">+Y27+Y41-Y13</f>
        <v>0</v>
      </c>
      <c r="Z57" s="41">
        <f t="shared" si="33"/>
        <v>0</v>
      </c>
      <c r="AA57" s="41">
        <f t="shared" si="33"/>
        <v>0</v>
      </c>
      <c r="BH57" s="392" t="s">
        <v>5</v>
      </c>
      <c r="BI57" s="41">
        <f t="shared" ref="BI57:BK57" si="34">+BI27+BI41-BI13</f>
        <v>0</v>
      </c>
      <c r="BJ57" s="41">
        <f t="shared" si="34"/>
        <v>0</v>
      </c>
      <c r="BK57" s="41">
        <f t="shared" si="34"/>
        <v>0</v>
      </c>
    </row>
    <row r="58" spans="2:63" hidden="1">
      <c r="B58" s="392"/>
      <c r="C58" s="41"/>
      <c r="D58" s="41"/>
      <c r="E58" s="41"/>
      <c r="L58" s="392"/>
      <c r="M58" s="41"/>
      <c r="N58" s="41"/>
      <c r="O58" s="41"/>
      <c r="X58" s="392"/>
      <c r="Y58" s="41"/>
      <c r="Z58" s="41"/>
      <c r="AA58" s="41"/>
      <c r="BH58" s="392"/>
      <c r="BI58" s="41"/>
      <c r="BJ58" s="41"/>
      <c r="BK58" s="41"/>
    </row>
    <row r="59" spans="2:63" hidden="1">
      <c r="B59" s="392" t="s">
        <v>6</v>
      </c>
      <c r="C59" s="41">
        <f t="shared" ref="C59:E59" si="35">+C29+C43-C15</f>
        <v>0</v>
      </c>
      <c r="D59" s="41">
        <f t="shared" si="35"/>
        <v>0</v>
      </c>
      <c r="E59" s="41">
        <f t="shared" si="35"/>
        <v>0</v>
      </c>
      <c r="L59" s="392" t="s">
        <v>6</v>
      </c>
      <c r="M59" s="41">
        <f t="shared" ref="M59:O59" si="36">+M29+M43-M15</f>
        <v>0</v>
      </c>
      <c r="N59" s="41">
        <f t="shared" si="36"/>
        <v>0</v>
      </c>
      <c r="O59" s="41">
        <f t="shared" si="36"/>
        <v>0</v>
      </c>
      <c r="X59" s="392" t="s">
        <v>6</v>
      </c>
      <c r="Y59" s="41">
        <f t="shared" ref="Y59:AA59" si="37">+Y29+Y43-Y15</f>
        <v>0</v>
      </c>
      <c r="Z59" s="41">
        <f t="shared" si="37"/>
        <v>0</v>
      </c>
      <c r="AA59" s="41">
        <f t="shared" si="37"/>
        <v>0</v>
      </c>
      <c r="BH59" s="392" t="s">
        <v>6</v>
      </c>
      <c r="BI59" s="41">
        <f t="shared" ref="BI59:BK59" si="38">+BI29+BI43-BI15</f>
        <v>0</v>
      </c>
      <c r="BJ59" s="41">
        <f t="shared" si="38"/>
        <v>0</v>
      </c>
      <c r="BK59" s="41">
        <f t="shared" si="38"/>
        <v>0</v>
      </c>
    </row>
    <row r="60" spans="2:63" hidden="1">
      <c r="B60" s="392"/>
      <c r="C60" s="41"/>
      <c r="D60" s="41"/>
      <c r="E60" s="41"/>
      <c r="L60" s="392"/>
      <c r="M60" s="41"/>
      <c r="N60" s="41"/>
      <c r="O60" s="41"/>
      <c r="X60" s="392"/>
      <c r="Y60" s="41"/>
      <c r="Z60" s="41"/>
      <c r="AA60" s="41"/>
      <c r="BH60" s="392"/>
      <c r="BI60" s="41"/>
      <c r="BJ60" s="41"/>
      <c r="BK60" s="41"/>
    </row>
    <row r="61" spans="2:63" hidden="1">
      <c r="B61" s="392" t="s">
        <v>109</v>
      </c>
      <c r="C61" s="41">
        <f t="shared" ref="C61:E61" si="39">+C31+C45-C17</f>
        <v>0</v>
      </c>
      <c r="D61" s="41">
        <f t="shared" si="39"/>
        <v>0</v>
      </c>
      <c r="E61" s="41">
        <f t="shared" si="39"/>
        <v>0</v>
      </c>
      <c r="L61" s="392" t="s">
        <v>109</v>
      </c>
      <c r="M61" s="41">
        <f t="shared" ref="M61:O61" si="40">+M31+M45-M17</f>
        <v>0</v>
      </c>
      <c r="N61" s="41">
        <f t="shared" si="40"/>
        <v>0</v>
      </c>
      <c r="O61" s="41">
        <f t="shared" si="40"/>
        <v>0</v>
      </c>
      <c r="X61" s="392" t="s">
        <v>109</v>
      </c>
      <c r="Y61" s="41">
        <f t="shared" ref="Y61:AA61" si="41">+Y31+Y45-Y17</f>
        <v>0</v>
      </c>
      <c r="Z61" s="41">
        <f t="shared" si="41"/>
        <v>0</v>
      </c>
      <c r="AA61" s="41">
        <f t="shared" si="41"/>
        <v>0</v>
      </c>
      <c r="BH61" s="392" t="s">
        <v>109</v>
      </c>
      <c r="BI61" s="41">
        <f t="shared" ref="BI61:BK61" si="42">+BI31+BI45-BI17</f>
        <v>0</v>
      </c>
      <c r="BJ61" s="41">
        <f t="shared" si="42"/>
        <v>0</v>
      </c>
      <c r="BK61" s="41">
        <f t="shared" si="42"/>
        <v>0</v>
      </c>
    </row>
    <row r="62" spans="2:63" hidden="1">
      <c r="B62" s="392"/>
      <c r="C62" s="41"/>
      <c r="D62" s="41"/>
      <c r="E62" s="41"/>
      <c r="L62" s="392"/>
      <c r="M62" s="41"/>
      <c r="N62" s="41"/>
      <c r="O62" s="41"/>
      <c r="X62" s="392"/>
      <c r="Y62" s="41"/>
      <c r="Z62" s="41"/>
      <c r="AA62" s="41"/>
      <c r="BH62" s="392"/>
      <c r="BI62" s="41"/>
      <c r="BJ62" s="41"/>
      <c r="BK62" s="41"/>
    </row>
    <row r="63" spans="2:63" hidden="1">
      <c r="B63" s="392" t="s">
        <v>1</v>
      </c>
      <c r="C63" s="41">
        <f t="shared" ref="C63:E63" si="43">+C33+C47-C19</f>
        <v>0</v>
      </c>
      <c r="D63" s="41">
        <f t="shared" si="43"/>
        <v>0</v>
      </c>
      <c r="E63" s="41">
        <f t="shared" si="43"/>
        <v>0</v>
      </c>
      <c r="L63" s="392" t="s">
        <v>1</v>
      </c>
      <c r="M63" s="41">
        <f t="shared" ref="M63:O63" si="44">+M33+M47-M19</f>
        <v>0</v>
      </c>
      <c r="N63" s="41">
        <f t="shared" si="44"/>
        <v>0</v>
      </c>
      <c r="O63" s="41">
        <f t="shared" si="44"/>
        <v>0</v>
      </c>
      <c r="X63" s="392" t="s">
        <v>1</v>
      </c>
      <c r="Y63" s="41">
        <f t="shared" ref="Y63:AA63" si="45">+Y33+Y47-Y19</f>
        <v>0</v>
      </c>
      <c r="Z63" s="41">
        <f t="shared" si="45"/>
        <v>0</v>
      </c>
      <c r="AA63" s="41">
        <f t="shared" si="45"/>
        <v>0</v>
      </c>
      <c r="BH63" s="392" t="s">
        <v>1</v>
      </c>
      <c r="BI63" s="41">
        <f t="shared" ref="BI63:BK63" si="46">+BI33+BI47-BI19</f>
        <v>0</v>
      </c>
      <c r="BJ63" s="41">
        <f t="shared" si="46"/>
        <v>0</v>
      </c>
      <c r="BK63" s="41">
        <f t="shared" si="46"/>
        <v>0</v>
      </c>
    </row>
    <row r="64" spans="2:63" hidden="1">
      <c r="B64" s="392"/>
      <c r="C64" s="41"/>
      <c r="D64" s="41"/>
      <c r="E64" s="41"/>
      <c r="L64" s="392"/>
      <c r="M64" s="41"/>
      <c r="N64" s="41"/>
      <c r="O64" s="41"/>
      <c r="X64" s="392"/>
      <c r="Y64" s="41"/>
      <c r="Z64" s="41"/>
      <c r="AA64" s="41"/>
      <c r="BH64" s="392"/>
      <c r="BI64" s="41"/>
      <c r="BJ64" s="41"/>
      <c r="BK64" s="41"/>
    </row>
    <row r="65" hidden="1"/>
    <row r="66" hidden="1"/>
    <row r="67" hidden="1"/>
  </sheetData>
  <mergeCells count="162">
    <mergeCell ref="K2:O2"/>
    <mergeCell ref="A2:E2"/>
    <mergeCell ref="X53:X54"/>
    <mergeCell ref="X55:X56"/>
    <mergeCell ref="X57:X58"/>
    <mergeCell ref="X59:X60"/>
    <mergeCell ref="X61:X62"/>
    <mergeCell ref="X63:X64"/>
    <mergeCell ref="BH51:BH52"/>
    <mergeCell ref="BH53:BH54"/>
    <mergeCell ref="BH55:BH56"/>
    <mergeCell ref="BH57:BH58"/>
    <mergeCell ref="BH59:BH60"/>
    <mergeCell ref="BH61:BH62"/>
    <mergeCell ref="BH63:BH64"/>
    <mergeCell ref="X51:X52"/>
    <mergeCell ref="B51:B52"/>
    <mergeCell ref="B53:B54"/>
    <mergeCell ref="B55:B56"/>
    <mergeCell ref="B57:B58"/>
    <mergeCell ref="B59:B60"/>
    <mergeCell ref="B61:B62"/>
    <mergeCell ref="B63:B64"/>
    <mergeCell ref="L51:L52"/>
    <mergeCell ref="L53:L54"/>
    <mergeCell ref="L55:L56"/>
    <mergeCell ref="L57:L58"/>
    <mergeCell ref="L59:L60"/>
    <mergeCell ref="L61:L62"/>
    <mergeCell ref="L63:L64"/>
    <mergeCell ref="B41:B42"/>
    <mergeCell ref="B43:B44"/>
    <mergeCell ref="B17:B18"/>
    <mergeCell ref="B19:B20"/>
    <mergeCell ref="L37:L38"/>
    <mergeCell ref="L39:L40"/>
    <mergeCell ref="L41:L42"/>
    <mergeCell ref="L43:L44"/>
    <mergeCell ref="L45:L46"/>
    <mergeCell ref="L23:L24"/>
    <mergeCell ref="L25:L26"/>
    <mergeCell ref="L27:L28"/>
    <mergeCell ref="L29:L30"/>
    <mergeCell ref="L31:L32"/>
    <mergeCell ref="L47:L48"/>
    <mergeCell ref="L33:L34"/>
    <mergeCell ref="A21:A34"/>
    <mergeCell ref="B21:B22"/>
    <mergeCell ref="B23:B24"/>
    <mergeCell ref="B25:B26"/>
    <mergeCell ref="B27:B28"/>
    <mergeCell ref="B29:B30"/>
    <mergeCell ref="A7:A20"/>
    <mergeCell ref="B7:B8"/>
    <mergeCell ref="B9:B10"/>
    <mergeCell ref="B11:B12"/>
    <mergeCell ref="B13:B14"/>
    <mergeCell ref="B15:B16"/>
    <mergeCell ref="A35:A48"/>
    <mergeCell ref="B47:B48"/>
    <mergeCell ref="M4:M6"/>
    <mergeCell ref="L19:L20"/>
    <mergeCell ref="K21:K34"/>
    <mergeCell ref="L21:L22"/>
    <mergeCell ref="B31:B32"/>
    <mergeCell ref="B33:B34"/>
    <mergeCell ref="C4:C6"/>
    <mergeCell ref="D4:D6"/>
    <mergeCell ref="E4:E6"/>
    <mergeCell ref="K7:K20"/>
    <mergeCell ref="L7:L8"/>
    <mergeCell ref="L9:L10"/>
    <mergeCell ref="L11:L12"/>
    <mergeCell ref="L13:L14"/>
    <mergeCell ref="L15:L16"/>
    <mergeCell ref="L17:L18"/>
    <mergeCell ref="B45:B46"/>
    <mergeCell ref="B35:B36"/>
    <mergeCell ref="B37:B38"/>
    <mergeCell ref="B39:B40"/>
    <mergeCell ref="K35:K48"/>
    <mergeCell ref="L35:L36"/>
    <mergeCell ref="Y4:Y6"/>
    <mergeCell ref="Z4:Z6"/>
    <mergeCell ref="AA4:AA6"/>
    <mergeCell ref="W7:W20"/>
    <mergeCell ref="X7:X8"/>
    <mergeCell ref="X9:X10"/>
    <mergeCell ref="X11:X12"/>
    <mergeCell ref="N4:N6"/>
    <mergeCell ref="O4:O6"/>
    <mergeCell ref="X13:X14"/>
    <mergeCell ref="X15:X16"/>
    <mergeCell ref="X17:X18"/>
    <mergeCell ref="X19:X20"/>
    <mergeCell ref="AJ7:AJ20"/>
    <mergeCell ref="AK7:AK8"/>
    <mergeCell ref="AK9:AK10"/>
    <mergeCell ref="AK11:AK12"/>
    <mergeCell ref="AK13:AK14"/>
    <mergeCell ref="AK15:AK16"/>
    <mergeCell ref="W35:W48"/>
    <mergeCell ref="X35:X36"/>
    <mergeCell ref="X37:X38"/>
    <mergeCell ref="X39:X40"/>
    <mergeCell ref="X41:X42"/>
    <mergeCell ref="X43:X44"/>
    <mergeCell ref="X45:X46"/>
    <mergeCell ref="X47:X48"/>
    <mergeCell ref="W21:W34"/>
    <mergeCell ref="X21:X22"/>
    <mergeCell ref="X23:X24"/>
    <mergeCell ref="X25:X26"/>
    <mergeCell ref="X27:X28"/>
    <mergeCell ref="X29:X30"/>
    <mergeCell ref="X31:X32"/>
    <mergeCell ref="X33:X34"/>
    <mergeCell ref="AK35:AK36"/>
    <mergeCell ref="AK37:AK38"/>
    <mergeCell ref="AK39:AK40"/>
    <mergeCell ref="AK41:AK42"/>
    <mergeCell ref="AL26:AL28"/>
    <mergeCell ref="AM26:AM28"/>
    <mergeCell ref="AN26:AN28"/>
    <mergeCell ref="AN4:AN6"/>
    <mergeCell ref="AK17:AK18"/>
    <mergeCell ref="AK19:AK20"/>
    <mergeCell ref="BI4:BI6"/>
    <mergeCell ref="BJ4:BJ6"/>
    <mergeCell ref="BK4:BK6"/>
    <mergeCell ref="BG7:BG20"/>
    <mergeCell ref="BH7:BH8"/>
    <mergeCell ref="BH9:BH10"/>
    <mergeCell ref="BH11:BH12"/>
    <mergeCell ref="BH13:BH14"/>
    <mergeCell ref="BH15:BH16"/>
    <mergeCell ref="BH17:BH18"/>
    <mergeCell ref="BH19:BH20"/>
    <mergeCell ref="AJ3:AN3"/>
    <mergeCell ref="BH31:BH32"/>
    <mergeCell ref="BH33:BH34"/>
    <mergeCell ref="BG35:BG48"/>
    <mergeCell ref="BH35:BH36"/>
    <mergeCell ref="BH37:BH38"/>
    <mergeCell ref="BH39:BH40"/>
    <mergeCell ref="BH41:BH42"/>
    <mergeCell ref="BH43:BH44"/>
    <mergeCell ref="BH45:BH46"/>
    <mergeCell ref="BH47:BH48"/>
    <mergeCell ref="BG21:BG34"/>
    <mergeCell ref="BH21:BH22"/>
    <mergeCell ref="BH23:BH24"/>
    <mergeCell ref="BH25:BH26"/>
    <mergeCell ref="BH27:BH28"/>
    <mergeCell ref="BH29:BH30"/>
    <mergeCell ref="AL4:AL6"/>
    <mergeCell ref="AM4:AM6"/>
    <mergeCell ref="AJ24:AN25"/>
    <mergeCell ref="AJ29:AJ42"/>
    <mergeCell ref="AK29:AK30"/>
    <mergeCell ref="AK31:AK32"/>
    <mergeCell ref="AK33:AK34"/>
  </mergeCells>
  <phoneticPr fontId="1"/>
  <printOptions horizontalCentered="1"/>
  <pageMargins left="0.55118110236220474" right="0.59055118110236227" top="0.55118110236220474" bottom="0.35433070866141736" header="0.35433070866141736" footer="0.31496062992125984"/>
  <pageSetup paperSize="9" scale="65" orientation="portrait" r:id="rId1"/>
  <colBreaks count="1" manualBreakCount="1">
    <brk id="22" max="47"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39"/>
  <sheetViews>
    <sheetView view="pageBreakPreview" zoomScale="60" zoomScaleNormal="100" workbookViewId="0">
      <selection activeCell="T14" sqref="T14"/>
    </sheetView>
  </sheetViews>
  <sheetFormatPr defaultRowHeight="13.5"/>
  <cols>
    <col min="1" max="1" width="6.25" customWidth="1"/>
    <col min="2" max="2" width="12" customWidth="1"/>
    <col min="3" max="6" width="15.625" customWidth="1"/>
    <col min="7" max="7" width="5.625" customWidth="1"/>
    <col min="8" max="8" width="5.625" hidden="1" customWidth="1"/>
    <col min="9" max="10" width="15.625" hidden="1" customWidth="1"/>
    <col min="11" max="13" width="9" hidden="1" customWidth="1"/>
  </cols>
  <sheetData>
    <row r="1" spans="1:10" s="23" customFormat="1" ht="28.5" customHeight="1">
      <c r="A1" s="23" t="s">
        <v>199</v>
      </c>
    </row>
    <row r="2" spans="1:10" s="23" customFormat="1" ht="25.5" customHeight="1" thickBot="1">
      <c r="A2" s="55"/>
      <c r="B2" s="23" t="s">
        <v>200</v>
      </c>
      <c r="H2" s="55"/>
    </row>
    <row r="3" spans="1:10" s="8" customFormat="1" ht="14.25" customHeight="1">
      <c r="A3" s="103"/>
      <c r="B3" s="137" t="s">
        <v>280</v>
      </c>
      <c r="C3" s="298" t="s">
        <v>86</v>
      </c>
      <c r="D3" s="296" t="s">
        <v>87</v>
      </c>
      <c r="E3" s="296" t="s">
        <v>107</v>
      </c>
      <c r="F3" s="398" t="s">
        <v>0</v>
      </c>
      <c r="H3" s="43"/>
      <c r="I3" s="421"/>
      <c r="J3" s="421"/>
    </row>
    <row r="4" spans="1:10" s="8" customFormat="1" ht="14.25" customHeight="1">
      <c r="A4" s="104"/>
      <c r="B4" s="138"/>
      <c r="C4" s="338"/>
      <c r="D4" s="321"/>
      <c r="E4" s="321"/>
      <c r="F4" s="399"/>
      <c r="H4" s="43"/>
      <c r="I4" s="421"/>
      <c r="J4" s="421"/>
    </row>
    <row r="5" spans="1:10" s="8" customFormat="1" ht="14.25" customHeight="1" thickBot="1">
      <c r="A5" s="105" t="s">
        <v>279</v>
      </c>
      <c r="B5" s="126"/>
      <c r="C5" s="339"/>
      <c r="D5" s="297"/>
      <c r="E5" s="297"/>
      <c r="F5" s="400"/>
      <c r="H5" s="43"/>
      <c r="I5" s="421"/>
      <c r="J5" s="421"/>
    </row>
    <row r="6" spans="1:10" s="8" customFormat="1" ht="22.5" customHeight="1">
      <c r="A6" s="334" t="s">
        <v>8</v>
      </c>
      <c r="B6" s="360" t="s">
        <v>2</v>
      </c>
      <c r="C6" s="131">
        <v>4</v>
      </c>
      <c r="D6" s="128">
        <v>4</v>
      </c>
      <c r="E6" s="128">
        <v>2</v>
      </c>
      <c r="F6" s="108">
        <v>10</v>
      </c>
      <c r="H6" s="43">
        <f>+SUM(C6:E6)-F6</f>
        <v>0</v>
      </c>
      <c r="I6" s="18"/>
      <c r="J6" s="18"/>
    </row>
    <row r="7" spans="1:10" s="8" customFormat="1" ht="22.5" customHeight="1">
      <c r="A7" s="335"/>
      <c r="B7" s="288"/>
      <c r="C7" s="132">
        <f>C6/$F$6</f>
        <v>0.4</v>
      </c>
      <c r="D7" s="86">
        <f t="shared" ref="D7:E7" si="0">D6/$F$6</f>
        <v>0.4</v>
      </c>
      <c r="E7" s="86">
        <f t="shared" si="0"/>
        <v>0.2</v>
      </c>
      <c r="F7" s="141">
        <v>1</v>
      </c>
      <c r="H7" s="43">
        <f t="shared" ref="H7:H19" si="1">+SUM(C7:E7)-F7</f>
        <v>0</v>
      </c>
      <c r="I7" s="19"/>
      <c r="J7" s="17"/>
    </row>
    <row r="8" spans="1:10" s="8" customFormat="1" ht="22.5" customHeight="1">
      <c r="A8" s="335"/>
      <c r="B8" s="289" t="s">
        <v>3</v>
      </c>
      <c r="C8" s="133">
        <v>16</v>
      </c>
      <c r="D8" s="45">
        <v>27</v>
      </c>
      <c r="E8" s="45">
        <v>9</v>
      </c>
      <c r="F8" s="110">
        <v>52</v>
      </c>
      <c r="H8" s="43">
        <f t="shared" si="1"/>
        <v>0</v>
      </c>
      <c r="I8" s="18"/>
      <c r="J8" s="18"/>
    </row>
    <row r="9" spans="1:10" s="8" customFormat="1" ht="22.5" customHeight="1">
      <c r="A9" s="335"/>
      <c r="B9" s="288"/>
      <c r="C9" s="132">
        <f>C8/$F$8</f>
        <v>0.30769230769230771</v>
      </c>
      <c r="D9" s="86">
        <f t="shared" ref="D9:E9" si="2">D8/$F$8</f>
        <v>0.51923076923076927</v>
      </c>
      <c r="E9" s="86">
        <f t="shared" si="2"/>
        <v>0.17307692307692307</v>
      </c>
      <c r="F9" s="141">
        <v>1</v>
      </c>
      <c r="H9" s="43">
        <f t="shared" si="1"/>
        <v>0</v>
      </c>
      <c r="I9" s="19"/>
      <c r="J9" s="17"/>
    </row>
    <row r="10" spans="1:10" s="8" customFormat="1" ht="22.5" customHeight="1">
      <c r="A10" s="335"/>
      <c r="B10" s="289" t="s">
        <v>4</v>
      </c>
      <c r="C10" s="133">
        <v>28</v>
      </c>
      <c r="D10" s="45">
        <v>40</v>
      </c>
      <c r="E10" s="45">
        <v>36</v>
      </c>
      <c r="F10" s="110">
        <v>104</v>
      </c>
      <c r="H10" s="43">
        <f t="shared" si="1"/>
        <v>0</v>
      </c>
      <c r="I10" s="18"/>
      <c r="J10" s="18"/>
    </row>
    <row r="11" spans="1:10" s="8" customFormat="1" ht="22.5" customHeight="1">
      <c r="A11" s="335"/>
      <c r="B11" s="288"/>
      <c r="C11" s="132">
        <f>C10/$F$10</f>
        <v>0.26923076923076922</v>
      </c>
      <c r="D11" s="86">
        <f t="shared" ref="D11:E11" si="3">D10/$F$10</f>
        <v>0.38461538461538464</v>
      </c>
      <c r="E11" s="86">
        <f t="shared" si="3"/>
        <v>0.34615384615384615</v>
      </c>
      <c r="F11" s="141">
        <v>1</v>
      </c>
      <c r="H11" s="43">
        <f t="shared" si="1"/>
        <v>0</v>
      </c>
      <c r="I11" s="19"/>
      <c r="J11" s="17"/>
    </row>
    <row r="12" spans="1:10" s="8" customFormat="1" ht="22.5" customHeight="1">
      <c r="A12" s="335"/>
      <c r="B12" s="289" t="s">
        <v>5</v>
      </c>
      <c r="C12" s="133">
        <v>35</v>
      </c>
      <c r="D12" s="45">
        <v>39</v>
      </c>
      <c r="E12" s="45">
        <v>46</v>
      </c>
      <c r="F12" s="110">
        <v>120</v>
      </c>
      <c r="H12" s="43">
        <f t="shared" si="1"/>
        <v>0</v>
      </c>
      <c r="I12" s="18"/>
      <c r="J12" s="18"/>
    </row>
    <row r="13" spans="1:10" s="8" customFormat="1" ht="22.5" customHeight="1">
      <c r="A13" s="335"/>
      <c r="B13" s="288"/>
      <c r="C13" s="132">
        <f>C12/$F$12</f>
        <v>0.29166666666666669</v>
      </c>
      <c r="D13" s="86">
        <f t="shared" ref="D13:E13" si="4">D12/$F$12</f>
        <v>0.32500000000000001</v>
      </c>
      <c r="E13" s="86">
        <f t="shared" si="4"/>
        <v>0.38333333333333336</v>
      </c>
      <c r="F13" s="141">
        <v>1</v>
      </c>
      <c r="H13" s="43">
        <f t="shared" si="1"/>
        <v>0</v>
      </c>
      <c r="I13" s="19"/>
      <c r="J13" s="17"/>
    </row>
    <row r="14" spans="1:10" s="8" customFormat="1" ht="22.5" customHeight="1">
      <c r="A14" s="335"/>
      <c r="B14" s="289" t="s">
        <v>6</v>
      </c>
      <c r="C14" s="133">
        <v>20</v>
      </c>
      <c r="D14" s="45">
        <v>22</v>
      </c>
      <c r="E14" s="45">
        <v>42</v>
      </c>
      <c r="F14" s="110">
        <v>84</v>
      </c>
      <c r="H14" s="43">
        <f t="shared" si="1"/>
        <v>0</v>
      </c>
      <c r="I14" s="18"/>
      <c r="J14" s="18"/>
    </row>
    <row r="15" spans="1:10" s="8" customFormat="1" ht="22.5" customHeight="1">
      <c r="A15" s="335"/>
      <c r="B15" s="288"/>
      <c r="C15" s="132">
        <f>C14/$F$14</f>
        <v>0.23809523809523808</v>
      </c>
      <c r="D15" s="86">
        <f t="shared" ref="D15:E15" si="5">D14/$F$14</f>
        <v>0.26190476190476192</v>
      </c>
      <c r="E15" s="86">
        <f t="shared" si="5"/>
        <v>0.5</v>
      </c>
      <c r="F15" s="141">
        <v>1</v>
      </c>
      <c r="H15" s="43">
        <f t="shared" si="1"/>
        <v>0</v>
      </c>
      <c r="I15" s="19"/>
      <c r="J15" s="17"/>
    </row>
    <row r="16" spans="1:10" s="8" customFormat="1" ht="22.5" customHeight="1">
      <c r="A16" s="335"/>
      <c r="B16" s="286" t="s">
        <v>109</v>
      </c>
      <c r="C16" s="133">
        <v>13</v>
      </c>
      <c r="D16" s="45">
        <v>15</v>
      </c>
      <c r="E16" s="45">
        <v>21</v>
      </c>
      <c r="F16" s="110">
        <v>49</v>
      </c>
      <c r="H16" s="43">
        <f t="shared" si="1"/>
        <v>0</v>
      </c>
      <c r="I16" s="16"/>
      <c r="J16" s="15"/>
    </row>
    <row r="17" spans="1:12" s="8" customFormat="1" ht="22.5" customHeight="1" thickBot="1">
      <c r="A17" s="335"/>
      <c r="B17" s="287"/>
      <c r="C17" s="139">
        <f>C16/$F$16</f>
        <v>0.26530612244897961</v>
      </c>
      <c r="D17" s="91">
        <f t="shared" ref="D17:E17" si="6">D16/$F$16</f>
        <v>0.30612244897959184</v>
      </c>
      <c r="E17" s="91">
        <f t="shared" si="6"/>
        <v>0.42857142857142855</v>
      </c>
      <c r="F17" s="143">
        <v>1</v>
      </c>
      <c r="H17" s="43">
        <f t="shared" si="1"/>
        <v>0</v>
      </c>
      <c r="I17" s="16"/>
      <c r="J17" s="15"/>
    </row>
    <row r="18" spans="1:12" s="8" customFormat="1" ht="22.5" customHeight="1" thickTop="1">
      <c r="A18" s="335"/>
      <c r="B18" s="336" t="s">
        <v>1</v>
      </c>
      <c r="C18" s="48">
        <v>116</v>
      </c>
      <c r="D18" s="44">
        <v>147</v>
      </c>
      <c r="E18" s="44">
        <v>156</v>
      </c>
      <c r="F18" s="112">
        <v>419</v>
      </c>
      <c r="H18" s="43">
        <f t="shared" si="1"/>
        <v>0</v>
      </c>
      <c r="I18" s="1"/>
      <c r="J18" s="1"/>
    </row>
    <row r="19" spans="1:12" s="8" customFormat="1" ht="22.5" customHeight="1" thickBot="1">
      <c r="A19" s="350"/>
      <c r="B19" s="342"/>
      <c r="C19" s="136">
        <f>C18/$F$18</f>
        <v>0.27684964200477324</v>
      </c>
      <c r="D19" s="129">
        <f t="shared" ref="D19:E19" si="7">D18/$F$18</f>
        <v>0.35083532219570407</v>
      </c>
      <c r="E19" s="129">
        <f t="shared" si="7"/>
        <v>0.37231503579952269</v>
      </c>
      <c r="F19" s="146">
        <v>1</v>
      </c>
      <c r="H19" s="43">
        <f t="shared" si="1"/>
        <v>0</v>
      </c>
      <c r="I19" s="22">
        <f>+C6+C8+C10+C12+C14+C16-C18</f>
        <v>0</v>
      </c>
      <c r="J19" s="22">
        <f t="shared" ref="J19" si="8">+D6+D8+D10+D12+D14+D16-D18</f>
        <v>0</v>
      </c>
      <c r="K19" s="22">
        <f>+E6+E8+E10+E12+E14+E16-E18</f>
        <v>0</v>
      </c>
      <c r="L19" s="22">
        <f>+F6+F8+F10+F12+F14+F16-F18</f>
        <v>0</v>
      </c>
    </row>
    <row r="21" spans="1:12" ht="14.25">
      <c r="A21" s="7"/>
      <c r="B21" s="7"/>
      <c r="C21" s="7"/>
      <c r="D21" s="7"/>
      <c r="E21" s="7"/>
    </row>
    <row r="22" spans="1:12" s="62" customFormat="1" ht="29.25" customHeight="1" thickBot="1">
      <c r="A22" s="23" t="s">
        <v>201</v>
      </c>
      <c r="C22" s="23"/>
      <c r="D22" s="23"/>
      <c r="E22" s="23"/>
    </row>
    <row r="23" spans="1:12">
      <c r="A23" s="103"/>
      <c r="B23" s="137" t="s">
        <v>280</v>
      </c>
      <c r="C23" s="337" t="s">
        <v>88</v>
      </c>
      <c r="D23" s="296" t="s">
        <v>89</v>
      </c>
      <c r="E23" s="280" t="s">
        <v>0</v>
      </c>
    </row>
    <row r="24" spans="1:12">
      <c r="A24" s="104"/>
      <c r="B24" s="138"/>
      <c r="C24" s="338"/>
      <c r="D24" s="321"/>
      <c r="E24" s="349"/>
    </row>
    <row r="25" spans="1:12" ht="14.25" thickBot="1">
      <c r="A25" s="105" t="s">
        <v>279</v>
      </c>
      <c r="B25" s="126"/>
      <c r="C25" s="339"/>
      <c r="D25" s="297"/>
      <c r="E25" s="281"/>
    </row>
    <row r="26" spans="1:12" ht="22.5" customHeight="1">
      <c r="A26" s="282" t="s">
        <v>8</v>
      </c>
      <c r="B26" s="360" t="s">
        <v>3</v>
      </c>
      <c r="C26" s="131">
        <v>23</v>
      </c>
      <c r="D26" s="128">
        <v>65</v>
      </c>
      <c r="E26" s="108">
        <v>88</v>
      </c>
      <c r="H26">
        <f>+SUM(C26:D26)-E26</f>
        <v>0</v>
      </c>
    </row>
    <row r="27" spans="1:12" ht="22.5" customHeight="1">
      <c r="A27" s="283"/>
      <c r="B27" s="288"/>
      <c r="C27" s="132">
        <f>C26/E26</f>
        <v>0.26136363636363635</v>
      </c>
      <c r="D27" s="86">
        <f>D26/E26</f>
        <v>0.73863636363636365</v>
      </c>
      <c r="E27" s="141">
        <v>1</v>
      </c>
      <c r="H27">
        <f t="shared" ref="H27:H37" si="9">+SUM(C27:D27)-E27</f>
        <v>0</v>
      </c>
    </row>
    <row r="28" spans="1:12" ht="22.5" customHeight="1">
      <c r="A28" s="283"/>
      <c r="B28" s="289" t="s">
        <v>4</v>
      </c>
      <c r="C28" s="133">
        <v>39</v>
      </c>
      <c r="D28" s="45">
        <v>63</v>
      </c>
      <c r="E28" s="110">
        <v>102</v>
      </c>
      <c r="H28">
        <f t="shared" si="9"/>
        <v>0</v>
      </c>
    </row>
    <row r="29" spans="1:12" ht="22.5" customHeight="1">
      <c r="A29" s="283"/>
      <c r="B29" s="288"/>
      <c r="C29" s="132">
        <f>C28/E28</f>
        <v>0.38235294117647056</v>
      </c>
      <c r="D29" s="86">
        <f>D28/E28</f>
        <v>0.61764705882352944</v>
      </c>
      <c r="E29" s="141">
        <v>1</v>
      </c>
      <c r="H29">
        <f t="shared" si="9"/>
        <v>0</v>
      </c>
    </row>
    <row r="30" spans="1:12" ht="22.5" customHeight="1">
      <c r="A30" s="283"/>
      <c r="B30" s="289" t="s">
        <v>5</v>
      </c>
      <c r="C30" s="133">
        <v>62</v>
      </c>
      <c r="D30" s="45">
        <v>66</v>
      </c>
      <c r="E30" s="110">
        <v>128</v>
      </c>
      <c r="H30">
        <f t="shared" si="9"/>
        <v>0</v>
      </c>
    </row>
    <row r="31" spans="1:12" ht="22.5" customHeight="1">
      <c r="A31" s="283"/>
      <c r="B31" s="288"/>
      <c r="C31" s="132">
        <f>C30/E30</f>
        <v>0.484375</v>
      </c>
      <c r="D31" s="86">
        <f>D30/E30</f>
        <v>0.515625</v>
      </c>
      <c r="E31" s="141">
        <v>1</v>
      </c>
      <c r="H31">
        <f t="shared" si="9"/>
        <v>0</v>
      </c>
    </row>
    <row r="32" spans="1:12" ht="22.5" customHeight="1">
      <c r="A32" s="283"/>
      <c r="B32" s="289" t="s">
        <v>6</v>
      </c>
      <c r="C32" s="133">
        <v>63</v>
      </c>
      <c r="D32" s="45">
        <v>73</v>
      </c>
      <c r="E32" s="110">
        <v>136</v>
      </c>
      <c r="H32">
        <f t="shared" si="9"/>
        <v>0</v>
      </c>
    </row>
    <row r="33" spans="1:10" ht="22.5" customHeight="1">
      <c r="A33" s="283"/>
      <c r="B33" s="288"/>
      <c r="C33" s="132">
        <f>C32/E32</f>
        <v>0.46323529411764708</v>
      </c>
      <c r="D33" s="86">
        <f>D32/E32</f>
        <v>0.53676470588235292</v>
      </c>
      <c r="E33" s="141">
        <v>1</v>
      </c>
      <c r="H33">
        <f t="shared" si="9"/>
        <v>0</v>
      </c>
    </row>
    <row r="34" spans="1:10" ht="22.5" customHeight="1">
      <c r="A34" s="283"/>
      <c r="B34" s="286" t="s">
        <v>109</v>
      </c>
      <c r="C34" s="133">
        <v>39</v>
      </c>
      <c r="D34" s="45">
        <v>115</v>
      </c>
      <c r="E34" s="110">
        <v>154</v>
      </c>
      <c r="F34" s="1"/>
      <c r="H34">
        <f t="shared" si="9"/>
        <v>0</v>
      </c>
    </row>
    <row r="35" spans="1:10" ht="22.5" customHeight="1" thickBot="1">
      <c r="A35" s="283"/>
      <c r="B35" s="287"/>
      <c r="C35" s="139">
        <f>C34/E34</f>
        <v>0.25324675324675322</v>
      </c>
      <c r="D35" s="91">
        <f>D34/E34</f>
        <v>0.74675324675324672</v>
      </c>
      <c r="E35" s="143">
        <v>1</v>
      </c>
      <c r="F35" s="1"/>
      <c r="H35">
        <f t="shared" si="9"/>
        <v>0</v>
      </c>
      <c r="I35" s="22"/>
      <c r="J35" s="22"/>
    </row>
    <row r="36" spans="1:10" ht="22.5" customHeight="1" thickTop="1">
      <c r="A36" s="283"/>
      <c r="B36" s="336" t="s">
        <v>1</v>
      </c>
      <c r="C36" s="48">
        <f>+C26+C28+C30+C32+C34</f>
        <v>226</v>
      </c>
      <c r="D36" s="44">
        <f t="shared" ref="D36:E36" si="10">+D26+D28+D30+D32+D34</f>
        <v>382</v>
      </c>
      <c r="E36" s="112">
        <f t="shared" si="10"/>
        <v>608</v>
      </c>
      <c r="F36" s="16"/>
      <c r="H36">
        <f t="shared" si="9"/>
        <v>0</v>
      </c>
    </row>
    <row r="37" spans="1:10" ht="22.5" customHeight="1" thickBot="1">
      <c r="A37" s="290"/>
      <c r="B37" s="342"/>
      <c r="C37" s="136">
        <f>+C36/E36</f>
        <v>0.37171052631578949</v>
      </c>
      <c r="D37" s="129">
        <f>+D36/E36</f>
        <v>0.62828947368421051</v>
      </c>
      <c r="E37" s="146">
        <v>1</v>
      </c>
      <c r="F37" s="17"/>
      <c r="H37">
        <f t="shared" si="9"/>
        <v>0</v>
      </c>
    </row>
    <row r="38" spans="1:10">
      <c r="F38" s="1"/>
    </row>
    <row r="39" spans="1:10">
      <c r="F39" s="1"/>
    </row>
  </sheetData>
  <mergeCells count="24">
    <mergeCell ref="A6:A19"/>
    <mergeCell ref="B6:B7"/>
    <mergeCell ref="B8:B9"/>
    <mergeCell ref="B10:B11"/>
    <mergeCell ref="B12:B13"/>
    <mergeCell ref="B18:B19"/>
    <mergeCell ref="I3:I5"/>
    <mergeCell ref="J3:J5"/>
    <mergeCell ref="E3:E5"/>
    <mergeCell ref="B14:B15"/>
    <mergeCell ref="B16:B17"/>
    <mergeCell ref="C3:C5"/>
    <mergeCell ref="D3:D5"/>
    <mergeCell ref="F3:F5"/>
    <mergeCell ref="E23:E25"/>
    <mergeCell ref="B26:B27"/>
    <mergeCell ref="B28:B29"/>
    <mergeCell ref="B36:B37"/>
    <mergeCell ref="A26:A37"/>
    <mergeCell ref="B30:B31"/>
    <mergeCell ref="B32:B33"/>
    <mergeCell ref="B34:B35"/>
    <mergeCell ref="C23:C25"/>
    <mergeCell ref="D23:D25"/>
  </mergeCells>
  <phoneticPr fontId="1"/>
  <printOptions horizontalCentered="1"/>
  <pageMargins left="0.59055118110236227" right="0.70866141732283472" top="0.59055118110236227"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6"/>
  <sheetViews>
    <sheetView view="pageBreakPreview" topLeftCell="A31" zoomScale="60" zoomScaleNormal="100" workbookViewId="0">
      <selection activeCell="AA11" sqref="AA11"/>
    </sheetView>
  </sheetViews>
  <sheetFormatPr defaultRowHeight="13.5"/>
  <cols>
    <col min="1" max="1" width="6.75" customWidth="1"/>
    <col min="2" max="2" width="10.625" customWidth="1"/>
    <col min="3" max="11" width="10.125" customWidth="1"/>
    <col min="13" max="17" width="0" hidden="1" customWidth="1"/>
    <col min="18" max="22" width="9" hidden="1" customWidth="1"/>
    <col min="23" max="23" width="0" hidden="1" customWidth="1"/>
  </cols>
  <sheetData>
    <row r="1" spans="1:13" s="23" customFormat="1" ht="33" customHeight="1">
      <c r="A1" s="23" t="s">
        <v>202</v>
      </c>
    </row>
    <row r="2" spans="1:13" s="23" customFormat="1" ht="25.5" customHeight="1" thickBot="1">
      <c r="A2" s="55"/>
      <c r="B2" s="14" t="s">
        <v>117</v>
      </c>
    </row>
    <row r="3" spans="1:13" s="8" customFormat="1" ht="21.75" customHeight="1">
      <c r="A3" s="186"/>
      <c r="B3" s="137" t="s">
        <v>280</v>
      </c>
      <c r="C3" s="298" t="s">
        <v>203</v>
      </c>
      <c r="D3" s="296" t="s">
        <v>90</v>
      </c>
      <c r="E3" s="296" t="s">
        <v>204</v>
      </c>
      <c r="F3" s="296" t="s">
        <v>205</v>
      </c>
      <c r="G3" s="296" t="s">
        <v>206</v>
      </c>
      <c r="H3" s="296" t="s">
        <v>207</v>
      </c>
      <c r="I3" s="296" t="s">
        <v>208</v>
      </c>
      <c r="J3" s="296" t="s">
        <v>70</v>
      </c>
      <c r="K3" s="360" t="s">
        <v>0</v>
      </c>
    </row>
    <row r="4" spans="1:13" s="8" customFormat="1" ht="21.75" customHeight="1">
      <c r="A4" s="188"/>
      <c r="B4" s="247"/>
      <c r="C4" s="338"/>
      <c r="D4" s="321"/>
      <c r="E4" s="321"/>
      <c r="F4" s="321"/>
      <c r="G4" s="321"/>
      <c r="H4" s="321"/>
      <c r="I4" s="422"/>
      <c r="J4" s="321"/>
      <c r="K4" s="336"/>
    </row>
    <row r="5" spans="1:13" s="8" customFormat="1" ht="21.75" customHeight="1">
      <c r="A5" s="188"/>
      <c r="B5" s="247"/>
      <c r="C5" s="338"/>
      <c r="D5" s="321"/>
      <c r="E5" s="321"/>
      <c r="F5" s="321"/>
      <c r="G5" s="321"/>
      <c r="H5" s="321"/>
      <c r="I5" s="422"/>
      <c r="J5" s="321"/>
      <c r="K5" s="336"/>
    </row>
    <row r="6" spans="1:13" s="8" customFormat="1" ht="21.75" customHeight="1" thickBot="1">
      <c r="A6" s="105" t="s">
        <v>279</v>
      </c>
      <c r="B6" s="248"/>
      <c r="C6" s="339"/>
      <c r="D6" s="297"/>
      <c r="E6" s="297"/>
      <c r="F6" s="297"/>
      <c r="G6" s="297"/>
      <c r="H6" s="297"/>
      <c r="I6" s="423"/>
      <c r="J6" s="297"/>
      <c r="K6" s="342"/>
    </row>
    <row r="7" spans="1:13" s="8" customFormat="1" ht="21" customHeight="1">
      <c r="A7" s="282" t="s">
        <v>1</v>
      </c>
      <c r="B7" s="285" t="s">
        <v>2</v>
      </c>
      <c r="C7" s="131">
        <v>0</v>
      </c>
      <c r="D7" s="128">
        <v>19</v>
      </c>
      <c r="E7" s="128">
        <v>14</v>
      </c>
      <c r="F7" s="128">
        <v>60</v>
      </c>
      <c r="G7" s="128">
        <v>2</v>
      </c>
      <c r="H7" s="128">
        <v>9</v>
      </c>
      <c r="I7" s="128">
        <v>21</v>
      </c>
      <c r="J7" s="128">
        <v>14</v>
      </c>
      <c r="K7" s="108">
        <v>139</v>
      </c>
      <c r="M7" s="8">
        <f>+SUM(C7:J7)-K7</f>
        <v>0</v>
      </c>
    </row>
    <row r="8" spans="1:13" s="8" customFormat="1" ht="21" customHeight="1">
      <c r="A8" s="283"/>
      <c r="B8" s="286"/>
      <c r="C8" s="132">
        <f>C7/$K$7</f>
        <v>0</v>
      </c>
      <c r="D8" s="86">
        <f t="shared" ref="D8:J8" si="0">D7/$K$7</f>
        <v>0.1366906474820144</v>
      </c>
      <c r="E8" s="86">
        <f t="shared" si="0"/>
        <v>0.10071942446043165</v>
      </c>
      <c r="F8" s="85">
        <f>F7/$K$7-0.001</f>
        <v>0.43065467625899279</v>
      </c>
      <c r="G8" s="86">
        <f t="shared" si="0"/>
        <v>1.4388489208633094E-2</v>
      </c>
      <c r="H8" s="86">
        <f t="shared" si="0"/>
        <v>6.4748201438848921E-2</v>
      </c>
      <c r="I8" s="86">
        <f t="shared" si="0"/>
        <v>0.15107913669064749</v>
      </c>
      <c r="J8" s="86">
        <f t="shared" si="0"/>
        <v>0.10071942446043165</v>
      </c>
      <c r="K8" s="141">
        <v>1</v>
      </c>
      <c r="M8" s="8">
        <f t="shared" ref="M8:M48" si="1">+SUM(C8:J8)-K8</f>
        <v>-9.9999999999988987E-4</v>
      </c>
    </row>
    <row r="9" spans="1:13" s="8" customFormat="1" ht="21" customHeight="1">
      <c r="A9" s="283"/>
      <c r="B9" s="286" t="s">
        <v>3</v>
      </c>
      <c r="C9" s="133">
        <v>1</v>
      </c>
      <c r="D9" s="45">
        <v>29</v>
      </c>
      <c r="E9" s="45">
        <v>24</v>
      </c>
      <c r="F9" s="45">
        <v>52</v>
      </c>
      <c r="G9" s="45">
        <v>8</v>
      </c>
      <c r="H9" s="45">
        <v>9</v>
      </c>
      <c r="I9" s="45">
        <v>17</v>
      </c>
      <c r="J9" s="45">
        <v>27</v>
      </c>
      <c r="K9" s="110">
        <v>167</v>
      </c>
      <c r="M9" s="8">
        <f t="shared" si="1"/>
        <v>0</v>
      </c>
    </row>
    <row r="10" spans="1:13" s="8" customFormat="1" ht="21" customHeight="1">
      <c r="A10" s="283"/>
      <c r="B10" s="286"/>
      <c r="C10" s="132">
        <f>C9/$K$9</f>
        <v>5.9880239520958087E-3</v>
      </c>
      <c r="D10" s="86">
        <f t="shared" ref="D10:J10" si="2">D9/$K$9</f>
        <v>0.17365269461077845</v>
      </c>
      <c r="E10" s="86">
        <f t="shared" si="2"/>
        <v>0.1437125748502994</v>
      </c>
      <c r="F10" s="85">
        <f>F9/$K$9-0.001</f>
        <v>0.31037724550898205</v>
      </c>
      <c r="G10" s="86">
        <f t="shared" si="2"/>
        <v>4.790419161676647E-2</v>
      </c>
      <c r="H10" s="86">
        <f t="shared" si="2"/>
        <v>5.3892215568862277E-2</v>
      </c>
      <c r="I10" s="86">
        <f t="shared" si="2"/>
        <v>0.10179640718562874</v>
      </c>
      <c r="J10" s="86">
        <f t="shared" si="2"/>
        <v>0.16167664670658682</v>
      </c>
      <c r="K10" s="141">
        <v>1</v>
      </c>
      <c r="M10" s="8">
        <f t="shared" si="1"/>
        <v>-9.9999999999988987E-4</v>
      </c>
    </row>
    <row r="11" spans="1:13" s="8" customFormat="1" ht="21" customHeight="1">
      <c r="A11" s="283"/>
      <c r="B11" s="286" t="s">
        <v>4</v>
      </c>
      <c r="C11" s="133">
        <v>2</v>
      </c>
      <c r="D11" s="45">
        <v>17</v>
      </c>
      <c r="E11" s="45">
        <v>56</v>
      </c>
      <c r="F11" s="45">
        <v>47</v>
      </c>
      <c r="G11" s="45">
        <v>9</v>
      </c>
      <c r="H11" s="45">
        <v>12</v>
      </c>
      <c r="I11" s="45">
        <v>17</v>
      </c>
      <c r="J11" s="45">
        <v>21</v>
      </c>
      <c r="K11" s="110">
        <v>181</v>
      </c>
      <c r="M11" s="8">
        <f t="shared" si="1"/>
        <v>0</v>
      </c>
    </row>
    <row r="12" spans="1:13" s="8" customFormat="1" ht="21" customHeight="1">
      <c r="A12" s="283"/>
      <c r="B12" s="286"/>
      <c r="C12" s="132">
        <f>C11/$K$11</f>
        <v>1.1049723756906077E-2</v>
      </c>
      <c r="D12" s="86">
        <f t="shared" ref="D12:J12" si="3">D11/$K$11</f>
        <v>9.3922651933701654E-2</v>
      </c>
      <c r="E12" s="86">
        <f t="shared" si="3"/>
        <v>0.30939226519337015</v>
      </c>
      <c r="F12" s="86">
        <f t="shared" si="3"/>
        <v>0.25966850828729282</v>
      </c>
      <c r="G12" s="86">
        <f t="shared" si="3"/>
        <v>4.9723756906077346E-2</v>
      </c>
      <c r="H12" s="86">
        <f t="shared" si="3"/>
        <v>6.6298342541436461E-2</v>
      </c>
      <c r="I12" s="86">
        <f t="shared" si="3"/>
        <v>9.3922651933701654E-2</v>
      </c>
      <c r="J12" s="86">
        <f t="shared" si="3"/>
        <v>0.11602209944751381</v>
      </c>
      <c r="K12" s="141">
        <v>1</v>
      </c>
      <c r="M12" s="8">
        <f t="shared" si="1"/>
        <v>0</v>
      </c>
    </row>
    <row r="13" spans="1:13" s="8" customFormat="1" ht="21" customHeight="1">
      <c r="A13" s="283"/>
      <c r="B13" s="286" t="s">
        <v>5</v>
      </c>
      <c r="C13" s="133">
        <v>2</v>
      </c>
      <c r="D13" s="45">
        <v>12</v>
      </c>
      <c r="E13" s="45">
        <v>51</v>
      </c>
      <c r="F13" s="45">
        <v>49</v>
      </c>
      <c r="G13" s="45">
        <v>23</v>
      </c>
      <c r="H13" s="45">
        <v>9</v>
      </c>
      <c r="I13" s="45">
        <v>23</v>
      </c>
      <c r="J13" s="45">
        <v>37</v>
      </c>
      <c r="K13" s="110">
        <v>206</v>
      </c>
      <c r="M13" s="8">
        <f t="shared" si="1"/>
        <v>0</v>
      </c>
    </row>
    <row r="14" spans="1:13" s="8" customFormat="1" ht="21" customHeight="1">
      <c r="A14" s="283"/>
      <c r="B14" s="286"/>
      <c r="C14" s="132">
        <f>C13/$K$13</f>
        <v>9.7087378640776691E-3</v>
      </c>
      <c r="D14" s="86">
        <f t="shared" ref="D14:J14" si="4">D13/$K$13</f>
        <v>5.8252427184466021E-2</v>
      </c>
      <c r="E14" s="85">
        <f>E13/$K$13-0.001</f>
        <v>0.24657281553398058</v>
      </c>
      <c r="F14" s="85">
        <f>F13/$K$13-0.001</f>
        <v>0.23686407766990292</v>
      </c>
      <c r="G14" s="86">
        <f t="shared" si="4"/>
        <v>0.11165048543689321</v>
      </c>
      <c r="H14" s="86">
        <f t="shared" si="4"/>
        <v>4.3689320388349516E-2</v>
      </c>
      <c r="I14" s="86">
        <f t="shared" si="4"/>
        <v>0.11165048543689321</v>
      </c>
      <c r="J14" s="86">
        <f t="shared" si="4"/>
        <v>0.1796116504854369</v>
      </c>
      <c r="K14" s="141">
        <v>1</v>
      </c>
      <c r="M14" s="8">
        <f t="shared" si="1"/>
        <v>-2.0000000000001128E-3</v>
      </c>
    </row>
    <row r="15" spans="1:13" s="8" customFormat="1" ht="21" customHeight="1">
      <c r="A15" s="283"/>
      <c r="B15" s="286" t="s">
        <v>6</v>
      </c>
      <c r="C15" s="133">
        <v>2</v>
      </c>
      <c r="D15" s="45">
        <v>10</v>
      </c>
      <c r="E15" s="45">
        <v>46</v>
      </c>
      <c r="F15" s="45">
        <v>74</v>
      </c>
      <c r="G15" s="45">
        <v>17</v>
      </c>
      <c r="H15" s="45">
        <v>7</v>
      </c>
      <c r="I15" s="45">
        <v>18</v>
      </c>
      <c r="J15" s="45">
        <v>51</v>
      </c>
      <c r="K15" s="110">
        <v>225</v>
      </c>
      <c r="M15" s="8">
        <f t="shared" si="1"/>
        <v>0</v>
      </c>
    </row>
    <row r="16" spans="1:13" s="8" customFormat="1" ht="21" customHeight="1">
      <c r="A16" s="283"/>
      <c r="B16" s="286"/>
      <c r="C16" s="132">
        <f>C15/$K$15</f>
        <v>8.8888888888888889E-3</v>
      </c>
      <c r="D16" s="86">
        <f t="shared" ref="D16:J16" si="5">D15/$K$15</f>
        <v>4.4444444444444446E-2</v>
      </c>
      <c r="E16" s="86">
        <f t="shared" si="5"/>
        <v>0.20444444444444446</v>
      </c>
      <c r="F16" s="86">
        <f t="shared" si="5"/>
        <v>0.3288888888888889</v>
      </c>
      <c r="G16" s="86">
        <f t="shared" si="5"/>
        <v>7.5555555555555556E-2</v>
      </c>
      <c r="H16" s="86">
        <f t="shared" si="5"/>
        <v>3.111111111111111E-2</v>
      </c>
      <c r="I16" s="86">
        <f t="shared" si="5"/>
        <v>0.08</v>
      </c>
      <c r="J16" s="86">
        <f t="shared" si="5"/>
        <v>0.22666666666666666</v>
      </c>
      <c r="K16" s="141">
        <v>1</v>
      </c>
      <c r="M16" s="8">
        <f t="shared" si="1"/>
        <v>0</v>
      </c>
    </row>
    <row r="17" spans="1:23" s="8" customFormat="1" ht="21" customHeight="1">
      <c r="A17" s="283"/>
      <c r="B17" s="286" t="s">
        <v>109</v>
      </c>
      <c r="C17" s="133">
        <v>1</v>
      </c>
      <c r="D17" s="45">
        <v>15</v>
      </c>
      <c r="E17" s="45">
        <v>18</v>
      </c>
      <c r="F17" s="45">
        <v>107</v>
      </c>
      <c r="G17" s="45">
        <v>28</v>
      </c>
      <c r="H17" s="45">
        <v>7</v>
      </c>
      <c r="I17" s="45">
        <v>8</v>
      </c>
      <c r="J17" s="45">
        <v>71</v>
      </c>
      <c r="K17" s="110">
        <v>255</v>
      </c>
      <c r="M17" s="8">
        <f t="shared" si="1"/>
        <v>0</v>
      </c>
    </row>
    <row r="18" spans="1:23" s="8" customFormat="1" ht="21" customHeight="1" thickBot="1">
      <c r="A18" s="283"/>
      <c r="B18" s="287"/>
      <c r="C18" s="139">
        <f>C17/$K$17</f>
        <v>3.9215686274509803E-3</v>
      </c>
      <c r="D18" s="91">
        <f t="shared" ref="D18:J18" si="6">D17/$K$17</f>
        <v>5.8823529411764705E-2</v>
      </c>
      <c r="E18" s="91">
        <f t="shared" si="6"/>
        <v>7.0588235294117646E-2</v>
      </c>
      <c r="F18" s="91">
        <f t="shared" si="6"/>
        <v>0.41960784313725491</v>
      </c>
      <c r="G18" s="91">
        <f t="shared" si="6"/>
        <v>0.10980392156862745</v>
      </c>
      <c r="H18" s="91">
        <f t="shared" si="6"/>
        <v>2.7450980392156862E-2</v>
      </c>
      <c r="I18" s="91">
        <f t="shared" si="6"/>
        <v>3.1372549019607843E-2</v>
      </c>
      <c r="J18" s="91">
        <f t="shared" si="6"/>
        <v>0.27843137254901962</v>
      </c>
      <c r="K18" s="143">
        <v>1</v>
      </c>
      <c r="M18" s="8">
        <f t="shared" si="1"/>
        <v>0</v>
      </c>
    </row>
    <row r="19" spans="1:23" s="8" customFormat="1" ht="21" customHeight="1" thickTop="1">
      <c r="A19" s="283"/>
      <c r="B19" s="288" t="s">
        <v>1</v>
      </c>
      <c r="C19" s="48">
        <v>8</v>
      </c>
      <c r="D19" s="44">
        <v>102</v>
      </c>
      <c r="E19" s="44">
        <v>209</v>
      </c>
      <c r="F19" s="44">
        <v>389</v>
      </c>
      <c r="G19" s="44">
        <v>87</v>
      </c>
      <c r="H19" s="44">
        <v>53</v>
      </c>
      <c r="I19" s="44">
        <v>104</v>
      </c>
      <c r="J19" s="44">
        <v>221</v>
      </c>
      <c r="K19" s="160">
        <v>1173</v>
      </c>
      <c r="M19" s="8">
        <f t="shared" si="1"/>
        <v>0</v>
      </c>
    </row>
    <row r="20" spans="1:23" s="8" customFormat="1" ht="21" customHeight="1" thickBot="1">
      <c r="A20" s="284"/>
      <c r="B20" s="289"/>
      <c r="C20" s="135">
        <f>C19/$K$19</f>
        <v>6.8201193520886615E-3</v>
      </c>
      <c r="D20" s="130">
        <f t="shared" ref="D20:J20" si="7">D19/$K$19</f>
        <v>8.6956521739130432E-2</v>
      </c>
      <c r="E20" s="130">
        <f t="shared" si="7"/>
        <v>0.17817561807331628</v>
      </c>
      <c r="F20" s="130">
        <f t="shared" si="7"/>
        <v>0.33162830349531119</v>
      </c>
      <c r="G20" s="130">
        <f t="shared" si="7"/>
        <v>7.4168797953964194E-2</v>
      </c>
      <c r="H20" s="130">
        <f t="shared" si="7"/>
        <v>4.5183290707587385E-2</v>
      </c>
      <c r="I20" s="130">
        <f t="shared" si="7"/>
        <v>8.8661551577152595E-2</v>
      </c>
      <c r="J20" s="130">
        <f t="shared" si="7"/>
        <v>0.18840579710144928</v>
      </c>
      <c r="K20" s="148">
        <v>1</v>
      </c>
      <c r="M20" s="8">
        <f t="shared" si="1"/>
        <v>0</v>
      </c>
      <c r="N20" s="22">
        <f>+C7+C9+C11+C13+C15+C17-C19</f>
        <v>0</v>
      </c>
      <c r="O20" s="22">
        <f t="shared" ref="O20:R20" si="8">+D7+D9+D11+D13+D15+D17-D19</f>
        <v>0</v>
      </c>
      <c r="P20" s="22">
        <f t="shared" si="8"/>
        <v>0</v>
      </c>
      <c r="Q20" s="22">
        <f t="shared" si="8"/>
        <v>0</v>
      </c>
      <c r="R20" s="22">
        <f t="shared" si="8"/>
        <v>0</v>
      </c>
      <c r="S20" s="22">
        <f>+H7+H9+H11+H13+H15+H17-H19</f>
        <v>0</v>
      </c>
      <c r="T20" s="22">
        <f>+I7+I9+I11+I13+I15+I17-I19</f>
        <v>0</v>
      </c>
      <c r="U20" s="22">
        <f>+J7+J9+J11+J13+J15+J17-J19</f>
        <v>0</v>
      </c>
      <c r="V20" s="22">
        <f>+K7+K9+K11+K13+K15+K17-K19</f>
        <v>0</v>
      </c>
      <c r="W20" s="22"/>
    </row>
    <row r="21" spans="1:23" s="8" customFormat="1" ht="21" customHeight="1">
      <c r="A21" s="282" t="s">
        <v>7</v>
      </c>
      <c r="B21" s="285" t="s">
        <v>2</v>
      </c>
      <c r="C21" s="131">
        <v>0</v>
      </c>
      <c r="D21" s="128">
        <v>5</v>
      </c>
      <c r="E21" s="128">
        <v>4</v>
      </c>
      <c r="F21" s="128">
        <v>29</v>
      </c>
      <c r="G21" s="128">
        <v>1</v>
      </c>
      <c r="H21" s="128">
        <v>1</v>
      </c>
      <c r="I21" s="128">
        <v>12</v>
      </c>
      <c r="J21" s="128">
        <v>5</v>
      </c>
      <c r="K21" s="108">
        <v>57</v>
      </c>
      <c r="M21" s="8">
        <f t="shared" si="1"/>
        <v>0</v>
      </c>
    </row>
    <row r="22" spans="1:23" s="8" customFormat="1" ht="21" customHeight="1">
      <c r="A22" s="283"/>
      <c r="B22" s="286"/>
      <c r="C22" s="132">
        <f>C21/$K$21</f>
        <v>0</v>
      </c>
      <c r="D22" s="86">
        <f t="shared" ref="D22:J22" si="9">D21/$K$21</f>
        <v>8.771929824561403E-2</v>
      </c>
      <c r="E22" s="86">
        <f t="shared" si="9"/>
        <v>7.0175438596491224E-2</v>
      </c>
      <c r="F22" s="85">
        <f>F21/$K$21-0.002</f>
        <v>0.50677192982456143</v>
      </c>
      <c r="G22" s="86">
        <f t="shared" si="9"/>
        <v>1.7543859649122806E-2</v>
      </c>
      <c r="H22" s="86">
        <f t="shared" si="9"/>
        <v>1.7543859649122806E-2</v>
      </c>
      <c r="I22" s="86">
        <f t="shared" si="9"/>
        <v>0.21052631578947367</v>
      </c>
      <c r="J22" s="86">
        <f t="shared" si="9"/>
        <v>8.771929824561403E-2</v>
      </c>
      <c r="K22" s="141">
        <v>1</v>
      </c>
      <c r="M22" s="8">
        <f t="shared" si="1"/>
        <v>-1.9999999999997797E-3</v>
      </c>
    </row>
    <row r="23" spans="1:23" s="8" customFormat="1" ht="21" customHeight="1">
      <c r="A23" s="283"/>
      <c r="B23" s="286" t="s">
        <v>3</v>
      </c>
      <c r="C23" s="133">
        <v>0</v>
      </c>
      <c r="D23" s="45">
        <v>20</v>
      </c>
      <c r="E23" s="45">
        <v>10</v>
      </c>
      <c r="F23" s="45">
        <v>33</v>
      </c>
      <c r="G23" s="45">
        <v>3</v>
      </c>
      <c r="H23" s="45">
        <v>1</v>
      </c>
      <c r="I23" s="45">
        <v>10</v>
      </c>
      <c r="J23" s="45">
        <v>4</v>
      </c>
      <c r="K23" s="110">
        <v>81</v>
      </c>
      <c r="M23" s="8">
        <f t="shared" si="1"/>
        <v>0</v>
      </c>
    </row>
    <row r="24" spans="1:23" s="8" customFormat="1" ht="21" customHeight="1">
      <c r="A24" s="283"/>
      <c r="B24" s="286"/>
      <c r="C24" s="132">
        <f>C23/$K$23</f>
        <v>0</v>
      </c>
      <c r="D24" s="86">
        <f t="shared" ref="D24:J24" si="10">D23/$K$23</f>
        <v>0.24691358024691357</v>
      </c>
      <c r="E24" s="86">
        <f t="shared" si="10"/>
        <v>0.12345679012345678</v>
      </c>
      <c r="F24" s="85">
        <f>F23/$K$23+0.002</f>
        <v>0.40940740740740739</v>
      </c>
      <c r="G24" s="86">
        <f t="shared" si="10"/>
        <v>3.7037037037037035E-2</v>
      </c>
      <c r="H24" s="86">
        <f t="shared" si="10"/>
        <v>1.2345679012345678E-2</v>
      </c>
      <c r="I24" s="86">
        <f t="shared" si="10"/>
        <v>0.12345679012345678</v>
      </c>
      <c r="J24" s="86">
        <f t="shared" si="10"/>
        <v>4.9382716049382713E-2</v>
      </c>
      <c r="K24" s="141">
        <v>1</v>
      </c>
      <c r="M24" s="8">
        <f t="shared" si="1"/>
        <v>1.9999999999997797E-3</v>
      </c>
    </row>
    <row r="25" spans="1:23" s="8" customFormat="1" ht="21" customHeight="1">
      <c r="A25" s="283"/>
      <c r="B25" s="286" t="s">
        <v>4</v>
      </c>
      <c r="C25" s="133">
        <v>0</v>
      </c>
      <c r="D25" s="45">
        <v>11</v>
      </c>
      <c r="E25" s="45">
        <v>25</v>
      </c>
      <c r="F25" s="45">
        <v>24</v>
      </c>
      <c r="G25" s="45">
        <v>4</v>
      </c>
      <c r="H25" s="45">
        <v>5</v>
      </c>
      <c r="I25" s="45">
        <v>9</v>
      </c>
      <c r="J25" s="45">
        <v>8</v>
      </c>
      <c r="K25" s="110">
        <v>86</v>
      </c>
      <c r="M25" s="8">
        <f t="shared" si="1"/>
        <v>0</v>
      </c>
    </row>
    <row r="26" spans="1:23" s="8" customFormat="1" ht="21" customHeight="1">
      <c r="A26" s="283"/>
      <c r="B26" s="286"/>
      <c r="C26" s="132">
        <f>C25/$K$25</f>
        <v>0</v>
      </c>
      <c r="D26" s="86">
        <f t="shared" ref="D26:J26" si="11">D25/$K$25</f>
        <v>0.12790697674418605</v>
      </c>
      <c r="E26" s="85">
        <f>E25/$K$25-0.001</f>
        <v>0.28969767441860467</v>
      </c>
      <c r="F26" s="86">
        <f t="shared" si="11"/>
        <v>0.27906976744186046</v>
      </c>
      <c r="G26" s="86">
        <f t="shared" si="11"/>
        <v>4.6511627906976744E-2</v>
      </c>
      <c r="H26" s="86">
        <f t="shared" si="11"/>
        <v>5.8139534883720929E-2</v>
      </c>
      <c r="I26" s="86">
        <f t="shared" si="11"/>
        <v>0.10465116279069768</v>
      </c>
      <c r="J26" s="86">
        <f t="shared" si="11"/>
        <v>9.3023255813953487E-2</v>
      </c>
      <c r="K26" s="141">
        <v>1</v>
      </c>
      <c r="M26" s="8">
        <f t="shared" si="1"/>
        <v>-1.0000000000001119E-3</v>
      </c>
    </row>
    <row r="27" spans="1:23" s="8" customFormat="1" ht="21" customHeight="1">
      <c r="A27" s="283"/>
      <c r="B27" s="286" t="s">
        <v>5</v>
      </c>
      <c r="C27" s="133">
        <v>0</v>
      </c>
      <c r="D27" s="45">
        <v>6</v>
      </c>
      <c r="E27" s="45">
        <v>19</v>
      </c>
      <c r="F27" s="45">
        <v>26</v>
      </c>
      <c r="G27" s="45">
        <v>6</v>
      </c>
      <c r="H27" s="45">
        <v>2</v>
      </c>
      <c r="I27" s="45">
        <v>14</v>
      </c>
      <c r="J27" s="45">
        <v>17</v>
      </c>
      <c r="K27" s="110">
        <v>90</v>
      </c>
      <c r="M27" s="8">
        <f t="shared" si="1"/>
        <v>0</v>
      </c>
    </row>
    <row r="28" spans="1:23" s="8" customFormat="1" ht="21" customHeight="1">
      <c r="A28" s="283"/>
      <c r="B28" s="286"/>
      <c r="C28" s="132">
        <f>C27/$K$27</f>
        <v>0</v>
      </c>
      <c r="D28" s="86">
        <f t="shared" ref="D28:J28" si="12">D27/$K$27</f>
        <v>6.6666666666666666E-2</v>
      </c>
      <c r="E28" s="86">
        <f t="shared" si="12"/>
        <v>0.21111111111111111</v>
      </c>
      <c r="F28" s="85">
        <f>F27/$K$27-0.001</f>
        <v>0.28788888888888886</v>
      </c>
      <c r="G28" s="86">
        <f t="shared" si="12"/>
        <v>6.6666666666666666E-2</v>
      </c>
      <c r="H28" s="86">
        <f t="shared" si="12"/>
        <v>2.2222222222222223E-2</v>
      </c>
      <c r="I28" s="86">
        <f t="shared" si="12"/>
        <v>0.15555555555555556</v>
      </c>
      <c r="J28" s="86">
        <f t="shared" si="12"/>
        <v>0.18888888888888888</v>
      </c>
      <c r="K28" s="141">
        <v>1</v>
      </c>
      <c r="M28" s="8">
        <f t="shared" si="1"/>
        <v>-1.0000000000000009E-3</v>
      </c>
    </row>
    <row r="29" spans="1:23" s="8" customFormat="1" ht="21" customHeight="1">
      <c r="A29" s="283"/>
      <c r="B29" s="286" t="s">
        <v>6</v>
      </c>
      <c r="C29" s="133">
        <v>1</v>
      </c>
      <c r="D29" s="45">
        <v>6</v>
      </c>
      <c r="E29" s="45">
        <v>24</v>
      </c>
      <c r="F29" s="45">
        <v>40</v>
      </c>
      <c r="G29" s="45">
        <v>3</v>
      </c>
      <c r="H29" s="45">
        <v>1</v>
      </c>
      <c r="I29" s="45">
        <v>6</v>
      </c>
      <c r="J29" s="45">
        <v>19</v>
      </c>
      <c r="K29" s="110">
        <v>100</v>
      </c>
      <c r="M29" s="8">
        <f t="shared" si="1"/>
        <v>0</v>
      </c>
    </row>
    <row r="30" spans="1:23" s="8" customFormat="1" ht="21" customHeight="1">
      <c r="A30" s="283"/>
      <c r="B30" s="286"/>
      <c r="C30" s="132">
        <f>C29/$K$29</f>
        <v>0.01</v>
      </c>
      <c r="D30" s="86">
        <f t="shared" ref="D30:J30" si="13">D29/$K$29</f>
        <v>0.06</v>
      </c>
      <c r="E30" s="86">
        <f t="shared" si="13"/>
        <v>0.24</v>
      </c>
      <c r="F30" s="86">
        <f t="shared" si="13"/>
        <v>0.4</v>
      </c>
      <c r="G30" s="86">
        <f t="shared" si="13"/>
        <v>0.03</v>
      </c>
      <c r="H30" s="86">
        <f t="shared" si="13"/>
        <v>0.01</v>
      </c>
      <c r="I30" s="86">
        <f t="shared" si="13"/>
        <v>0.06</v>
      </c>
      <c r="J30" s="86">
        <f t="shared" si="13"/>
        <v>0.19</v>
      </c>
      <c r="K30" s="141">
        <v>1</v>
      </c>
      <c r="M30" s="8">
        <f t="shared" si="1"/>
        <v>0</v>
      </c>
    </row>
    <row r="31" spans="1:23" s="8" customFormat="1" ht="21" customHeight="1">
      <c r="A31" s="283"/>
      <c r="B31" s="286" t="s">
        <v>109</v>
      </c>
      <c r="C31" s="133">
        <v>0</v>
      </c>
      <c r="D31" s="45">
        <v>7</v>
      </c>
      <c r="E31" s="45">
        <v>6</v>
      </c>
      <c r="F31" s="45">
        <v>38</v>
      </c>
      <c r="G31" s="45">
        <v>11</v>
      </c>
      <c r="H31" s="45">
        <v>4</v>
      </c>
      <c r="I31" s="45">
        <v>4</v>
      </c>
      <c r="J31" s="45">
        <v>34</v>
      </c>
      <c r="K31" s="110">
        <v>104</v>
      </c>
      <c r="M31" s="8">
        <f t="shared" si="1"/>
        <v>0</v>
      </c>
    </row>
    <row r="32" spans="1:23" s="8" customFormat="1" ht="21" customHeight="1" thickBot="1">
      <c r="A32" s="283"/>
      <c r="B32" s="287"/>
      <c r="C32" s="139">
        <f>C31/$K$31</f>
        <v>0</v>
      </c>
      <c r="D32" s="91">
        <f t="shared" ref="D32:J32" si="14">D31/$K$31</f>
        <v>6.7307692307692304E-2</v>
      </c>
      <c r="E32" s="91">
        <f t="shared" si="14"/>
        <v>5.7692307692307696E-2</v>
      </c>
      <c r="F32" s="90">
        <f>F31/$K$31+0.001</f>
        <v>0.36638461538461536</v>
      </c>
      <c r="G32" s="91">
        <f t="shared" si="14"/>
        <v>0.10576923076923077</v>
      </c>
      <c r="H32" s="91">
        <f t="shared" si="14"/>
        <v>3.8461538461538464E-2</v>
      </c>
      <c r="I32" s="91">
        <f t="shared" si="14"/>
        <v>3.8461538461538464E-2</v>
      </c>
      <c r="J32" s="91">
        <f t="shared" si="14"/>
        <v>0.32692307692307693</v>
      </c>
      <c r="K32" s="143">
        <v>1</v>
      </c>
      <c r="M32" s="8">
        <f t="shared" si="1"/>
        <v>9.9999999999988987E-4</v>
      </c>
    </row>
    <row r="33" spans="1:22" s="8" customFormat="1" ht="21" customHeight="1" thickTop="1">
      <c r="A33" s="283"/>
      <c r="B33" s="288" t="s">
        <v>1</v>
      </c>
      <c r="C33" s="48">
        <v>1</v>
      </c>
      <c r="D33" s="44">
        <v>55</v>
      </c>
      <c r="E33" s="44">
        <v>88</v>
      </c>
      <c r="F33" s="44">
        <v>190</v>
      </c>
      <c r="G33" s="44">
        <v>28</v>
      </c>
      <c r="H33" s="44">
        <v>14</v>
      </c>
      <c r="I33" s="44">
        <v>55</v>
      </c>
      <c r="J33" s="44">
        <v>87</v>
      </c>
      <c r="K33" s="112">
        <v>518</v>
      </c>
      <c r="M33" s="8">
        <f t="shared" si="1"/>
        <v>0</v>
      </c>
    </row>
    <row r="34" spans="1:22" s="8" customFormat="1" ht="21" customHeight="1" thickBot="1">
      <c r="A34" s="290"/>
      <c r="B34" s="291"/>
      <c r="C34" s="136">
        <f>C33/$K$33</f>
        <v>1.9305019305019305E-3</v>
      </c>
      <c r="D34" s="129">
        <f t="shared" ref="D34:J34" si="15">D33/$K$33</f>
        <v>0.10617760617760617</v>
      </c>
      <c r="E34" s="129">
        <f t="shared" si="15"/>
        <v>0.16988416988416988</v>
      </c>
      <c r="F34" s="129">
        <f t="shared" si="15"/>
        <v>0.36679536679536678</v>
      </c>
      <c r="G34" s="129">
        <f t="shared" si="15"/>
        <v>5.4054054054054057E-2</v>
      </c>
      <c r="H34" s="129">
        <f t="shared" si="15"/>
        <v>2.7027027027027029E-2</v>
      </c>
      <c r="I34" s="129">
        <f t="shared" si="15"/>
        <v>0.10617760617760617</v>
      </c>
      <c r="J34" s="129">
        <f t="shared" si="15"/>
        <v>0.16795366795366795</v>
      </c>
      <c r="K34" s="146">
        <v>1</v>
      </c>
      <c r="M34" s="8">
        <f t="shared" si="1"/>
        <v>0</v>
      </c>
      <c r="N34" s="22">
        <f>+C21+C23+C25+C27+C29+C31-C33</f>
        <v>0</v>
      </c>
      <c r="O34" s="22">
        <f t="shared" ref="O34" si="16">+D21+D23+D25+D27+D29+D31-D33</f>
        <v>0</v>
      </c>
      <c r="P34" s="22">
        <f t="shared" ref="P34" si="17">+E21+E23+E25+E27+E29+E31-E33</f>
        <v>0</v>
      </c>
      <c r="Q34" s="22">
        <f t="shared" ref="Q34" si="18">+F21+F23+F25+F27+F29+F31-F33</f>
        <v>0</v>
      </c>
      <c r="R34" s="22">
        <f t="shared" ref="R34" si="19">+G21+G23+G25+G27+G29+G31-G33</f>
        <v>0</v>
      </c>
      <c r="S34" s="22">
        <f>+H21+H23+H25+H27+H29+H31-H33</f>
        <v>0</v>
      </c>
      <c r="T34" s="22">
        <f>+I21+I23+I25+I27+I29+I31-I33</f>
        <v>0</v>
      </c>
      <c r="U34" s="22">
        <f>+J21+J23+J25+J27+J29+J31-J33</f>
        <v>0</v>
      </c>
      <c r="V34" s="22">
        <f>+K21+K23+K25+K27+K29+K31-K33</f>
        <v>0</v>
      </c>
    </row>
    <row r="35" spans="1:22" s="8" customFormat="1" ht="21" customHeight="1">
      <c r="A35" s="292" t="s">
        <v>8</v>
      </c>
      <c r="B35" s="288" t="s">
        <v>2</v>
      </c>
      <c r="C35" s="48">
        <v>0</v>
      </c>
      <c r="D35" s="44">
        <v>14</v>
      </c>
      <c r="E35" s="44">
        <v>10</v>
      </c>
      <c r="F35" s="44">
        <v>31</v>
      </c>
      <c r="G35" s="44">
        <v>1</v>
      </c>
      <c r="H35" s="44">
        <v>8</v>
      </c>
      <c r="I35" s="44">
        <v>9</v>
      </c>
      <c r="J35" s="44">
        <v>9</v>
      </c>
      <c r="K35" s="112">
        <v>82</v>
      </c>
      <c r="M35" s="8">
        <f t="shared" si="1"/>
        <v>0</v>
      </c>
    </row>
    <row r="36" spans="1:22" s="8" customFormat="1" ht="21" customHeight="1">
      <c r="A36" s="283"/>
      <c r="B36" s="286"/>
      <c r="C36" s="132">
        <f>C35/$K$35</f>
        <v>0</v>
      </c>
      <c r="D36" s="86">
        <f t="shared" ref="D36:J36" si="20">D35/$K$35</f>
        <v>0.17073170731707318</v>
      </c>
      <c r="E36" s="86">
        <f t="shared" si="20"/>
        <v>0.12195121951219512</v>
      </c>
      <c r="F36" s="85">
        <f>F35/$K$35-0.001</f>
        <v>0.37704878048780488</v>
      </c>
      <c r="G36" s="86">
        <f t="shared" si="20"/>
        <v>1.2195121951219513E-2</v>
      </c>
      <c r="H36" s="86">
        <f t="shared" si="20"/>
        <v>9.7560975609756101E-2</v>
      </c>
      <c r="I36" s="86">
        <f t="shared" si="20"/>
        <v>0.10975609756097561</v>
      </c>
      <c r="J36" s="86">
        <f t="shared" si="20"/>
        <v>0.10975609756097561</v>
      </c>
      <c r="K36" s="141">
        <v>1</v>
      </c>
      <c r="M36" s="8">
        <f t="shared" si="1"/>
        <v>-1.0000000000000009E-3</v>
      </c>
    </row>
    <row r="37" spans="1:22" s="8" customFormat="1" ht="21" customHeight="1">
      <c r="A37" s="283"/>
      <c r="B37" s="286" t="s">
        <v>3</v>
      </c>
      <c r="C37" s="133">
        <v>1</v>
      </c>
      <c r="D37" s="45">
        <v>9</v>
      </c>
      <c r="E37" s="45">
        <v>14</v>
      </c>
      <c r="F37" s="45">
        <v>19</v>
      </c>
      <c r="G37" s="45">
        <v>5</v>
      </c>
      <c r="H37" s="45">
        <v>8</v>
      </c>
      <c r="I37" s="45">
        <v>7</v>
      </c>
      <c r="J37" s="45">
        <v>23</v>
      </c>
      <c r="K37" s="110">
        <v>86</v>
      </c>
      <c r="M37" s="8">
        <f t="shared" si="1"/>
        <v>0</v>
      </c>
    </row>
    <row r="38" spans="1:22" s="8" customFormat="1" ht="21" customHeight="1">
      <c r="A38" s="283"/>
      <c r="B38" s="286"/>
      <c r="C38" s="132">
        <f>C37/$K$37</f>
        <v>1.1627906976744186E-2</v>
      </c>
      <c r="D38" s="86">
        <f t="shared" ref="D38:J38" si="21">D37/$K$37</f>
        <v>0.10465116279069768</v>
      </c>
      <c r="E38" s="86">
        <f t="shared" si="21"/>
        <v>0.16279069767441862</v>
      </c>
      <c r="F38" s="86">
        <f t="shared" si="21"/>
        <v>0.22093023255813954</v>
      </c>
      <c r="G38" s="86">
        <f t="shared" si="21"/>
        <v>5.8139534883720929E-2</v>
      </c>
      <c r="H38" s="86">
        <f t="shared" si="21"/>
        <v>9.3023255813953487E-2</v>
      </c>
      <c r="I38" s="86">
        <f t="shared" si="21"/>
        <v>8.1395348837209308E-2</v>
      </c>
      <c r="J38" s="86">
        <f t="shared" si="21"/>
        <v>0.26744186046511625</v>
      </c>
      <c r="K38" s="141">
        <v>1</v>
      </c>
      <c r="M38" s="8">
        <f t="shared" si="1"/>
        <v>0</v>
      </c>
    </row>
    <row r="39" spans="1:22" s="8" customFormat="1" ht="21" customHeight="1">
      <c r="A39" s="283"/>
      <c r="B39" s="286" t="s">
        <v>4</v>
      </c>
      <c r="C39" s="133">
        <v>2</v>
      </c>
      <c r="D39" s="45">
        <v>6</v>
      </c>
      <c r="E39" s="45">
        <v>31</v>
      </c>
      <c r="F39" s="45">
        <v>23</v>
      </c>
      <c r="G39" s="45">
        <v>5</v>
      </c>
      <c r="H39" s="45">
        <v>7</v>
      </c>
      <c r="I39" s="45">
        <v>8</v>
      </c>
      <c r="J39" s="45">
        <v>13</v>
      </c>
      <c r="K39" s="110">
        <v>95</v>
      </c>
      <c r="M39" s="8">
        <f t="shared" si="1"/>
        <v>0</v>
      </c>
    </row>
    <row r="40" spans="1:22" s="8" customFormat="1" ht="21" customHeight="1">
      <c r="A40" s="283"/>
      <c r="B40" s="286"/>
      <c r="C40" s="132">
        <f>C39/$K$39</f>
        <v>2.1052631578947368E-2</v>
      </c>
      <c r="D40" s="86">
        <f t="shared" ref="D40:J40" si="22">D39/$K$39</f>
        <v>6.3157894736842107E-2</v>
      </c>
      <c r="E40" s="86">
        <f t="shared" si="22"/>
        <v>0.32631578947368423</v>
      </c>
      <c r="F40" s="86">
        <f t="shared" si="22"/>
        <v>0.24210526315789474</v>
      </c>
      <c r="G40" s="86">
        <f t="shared" si="22"/>
        <v>5.2631578947368418E-2</v>
      </c>
      <c r="H40" s="86">
        <f t="shared" si="22"/>
        <v>7.3684210526315783E-2</v>
      </c>
      <c r="I40" s="86">
        <f t="shared" si="22"/>
        <v>8.4210526315789472E-2</v>
      </c>
      <c r="J40" s="86">
        <f t="shared" si="22"/>
        <v>0.1368421052631579</v>
      </c>
      <c r="K40" s="141">
        <v>1</v>
      </c>
      <c r="M40" s="8">
        <f t="shared" si="1"/>
        <v>0</v>
      </c>
    </row>
    <row r="41" spans="1:22" s="8" customFormat="1" ht="21" customHeight="1">
      <c r="A41" s="283"/>
      <c r="B41" s="286" t="s">
        <v>5</v>
      </c>
      <c r="C41" s="133">
        <v>2</v>
      </c>
      <c r="D41" s="45">
        <v>6</v>
      </c>
      <c r="E41" s="45">
        <v>32</v>
      </c>
      <c r="F41" s="45">
        <v>23</v>
      </c>
      <c r="G41" s="45">
        <v>17</v>
      </c>
      <c r="H41" s="45">
        <v>7</v>
      </c>
      <c r="I41" s="45">
        <v>9</v>
      </c>
      <c r="J41" s="45">
        <v>20</v>
      </c>
      <c r="K41" s="110">
        <v>116</v>
      </c>
      <c r="M41" s="8">
        <f t="shared" si="1"/>
        <v>0</v>
      </c>
    </row>
    <row r="42" spans="1:22" s="8" customFormat="1" ht="21" customHeight="1">
      <c r="A42" s="283"/>
      <c r="B42" s="286"/>
      <c r="C42" s="132">
        <f>C41/$K$41</f>
        <v>1.7241379310344827E-2</v>
      </c>
      <c r="D42" s="86">
        <f t="shared" ref="D42:J42" si="23">D41/$K$41</f>
        <v>5.1724137931034482E-2</v>
      </c>
      <c r="E42" s="86">
        <f t="shared" si="23"/>
        <v>0.27586206896551724</v>
      </c>
      <c r="F42" s="86">
        <f t="shared" si="23"/>
        <v>0.19827586206896552</v>
      </c>
      <c r="G42" s="86">
        <f t="shared" si="23"/>
        <v>0.14655172413793102</v>
      </c>
      <c r="H42" s="86">
        <f t="shared" si="23"/>
        <v>6.0344827586206899E-2</v>
      </c>
      <c r="I42" s="86">
        <f t="shared" si="23"/>
        <v>7.7586206896551727E-2</v>
      </c>
      <c r="J42" s="86">
        <f t="shared" si="23"/>
        <v>0.17241379310344829</v>
      </c>
      <c r="K42" s="141">
        <v>1</v>
      </c>
      <c r="M42" s="8">
        <f t="shared" si="1"/>
        <v>0</v>
      </c>
    </row>
    <row r="43" spans="1:22" s="8" customFormat="1" ht="21" customHeight="1">
      <c r="A43" s="283"/>
      <c r="B43" s="286" t="s">
        <v>6</v>
      </c>
      <c r="C43" s="133">
        <v>1</v>
      </c>
      <c r="D43" s="45">
        <v>4</v>
      </c>
      <c r="E43" s="45">
        <v>22</v>
      </c>
      <c r="F43" s="45">
        <v>34</v>
      </c>
      <c r="G43" s="45">
        <v>14</v>
      </c>
      <c r="H43" s="45">
        <v>6</v>
      </c>
      <c r="I43" s="45">
        <v>12</v>
      </c>
      <c r="J43" s="45">
        <v>32</v>
      </c>
      <c r="K43" s="110">
        <v>125</v>
      </c>
      <c r="M43" s="8">
        <f t="shared" si="1"/>
        <v>0</v>
      </c>
    </row>
    <row r="44" spans="1:22" s="8" customFormat="1" ht="21" customHeight="1">
      <c r="A44" s="283"/>
      <c r="B44" s="286"/>
      <c r="C44" s="132">
        <f>C43/$K$43</f>
        <v>8.0000000000000002E-3</v>
      </c>
      <c r="D44" s="86">
        <f t="shared" ref="D44:J44" si="24">D43/$K$43</f>
        <v>3.2000000000000001E-2</v>
      </c>
      <c r="E44" s="86">
        <f t="shared" si="24"/>
        <v>0.17599999999999999</v>
      </c>
      <c r="F44" s="86">
        <f t="shared" si="24"/>
        <v>0.27200000000000002</v>
      </c>
      <c r="G44" s="86">
        <f t="shared" si="24"/>
        <v>0.112</v>
      </c>
      <c r="H44" s="86">
        <f t="shared" si="24"/>
        <v>4.8000000000000001E-2</v>
      </c>
      <c r="I44" s="86">
        <f t="shared" si="24"/>
        <v>9.6000000000000002E-2</v>
      </c>
      <c r="J44" s="86">
        <f t="shared" si="24"/>
        <v>0.25600000000000001</v>
      </c>
      <c r="K44" s="141">
        <v>1</v>
      </c>
      <c r="M44" s="8">
        <f t="shared" si="1"/>
        <v>0</v>
      </c>
    </row>
    <row r="45" spans="1:22" s="8" customFormat="1" ht="21" customHeight="1">
      <c r="A45" s="283"/>
      <c r="B45" s="286" t="s">
        <v>109</v>
      </c>
      <c r="C45" s="133">
        <v>1</v>
      </c>
      <c r="D45" s="45">
        <v>8</v>
      </c>
      <c r="E45" s="45">
        <v>12</v>
      </c>
      <c r="F45" s="45">
        <v>69</v>
      </c>
      <c r="G45" s="45">
        <v>17</v>
      </c>
      <c r="H45" s="45">
        <v>3</v>
      </c>
      <c r="I45" s="45">
        <v>4</v>
      </c>
      <c r="J45" s="45">
        <v>37</v>
      </c>
      <c r="K45" s="110">
        <v>151</v>
      </c>
      <c r="M45" s="8">
        <f t="shared" si="1"/>
        <v>0</v>
      </c>
    </row>
    <row r="46" spans="1:22" s="8" customFormat="1" ht="21" customHeight="1" thickBot="1">
      <c r="A46" s="283"/>
      <c r="B46" s="287"/>
      <c r="C46" s="139">
        <f>C45/$K$45</f>
        <v>6.6225165562913907E-3</v>
      </c>
      <c r="D46" s="91">
        <f t="shared" ref="D46:J46" si="25">D45/$K$45</f>
        <v>5.2980132450331126E-2</v>
      </c>
      <c r="E46" s="91">
        <f t="shared" si="25"/>
        <v>7.9470198675496692E-2</v>
      </c>
      <c r="F46" s="91">
        <f t="shared" si="25"/>
        <v>0.45695364238410596</v>
      </c>
      <c r="G46" s="91">
        <f t="shared" si="25"/>
        <v>0.11258278145695365</v>
      </c>
      <c r="H46" s="91">
        <f t="shared" si="25"/>
        <v>1.9867549668874173E-2</v>
      </c>
      <c r="I46" s="91">
        <f t="shared" si="25"/>
        <v>2.6490066225165563E-2</v>
      </c>
      <c r="J46" s="91">
        <f t="shared" si="25"/>
        <v>0.24503311258278146</v>
      </c>
      <c r="K46" s="143">
        <v>1</v>
      </c>
      <c r="M46" s="8">
        <f t="shared" si="1"/>
        <v>0</v>
      </c>
    </row>
    <row r="47" spans="1:22" s="8" customFormat="1" ht="21" customHeight="1" thickTop="1">
      <c r="A47" s="283"/>
      <c r="B47" s="288" t="s">
        <v>1</v>
      </c>
      <c r="C47" s="48">
        <v>7</v>
      </c>
      <c r="D47" s="44">
        <v>47</v>
      </c>
      <c r="E47" s="44">
        <v>121</v>
      </c>
      <c r="F47" s="44">
        <v>199</v>
      </c>
      <c r="G47" s="44">
        <v>59</v>
      </c>
      <c r="H47" s="44">
        <v>39</v>
      </c>
      <c r="I47" s="44">
        <v>49</v>
      </c>
      <c r="J47" s="44">
        <v>134</v>
      </c>
      <c r="K47" s="112">
        <v>655</v>
      </c>
      <c r="M47" s="8">
        <f t="shared" si="1"/>
        <v>0</v>
      </c>
    </row>
    <row r="48" spans="1:22" s="8" customFormat="1" ht="21" customHeight="1" thickBot="1">
      <c r="A48" s="290"/>
      <c r="B48" s="291"/>
      <c r="C48" s="136">
        <f>C47/$K$47</f>
        <v>1.0687022900763359E-2</v>
      </c>
      <c r="D48" s="129">
        <f t="shared" ref="D48:J48" si="26">D47/$K$47</f>
        <v>7.1755725190839698E-2</v>
      </c>
      <c r="E48" s="129">
        <f t="shared" si="26"/>
        <v>0.18473282442748093</v>
      </c>
      <c r="F48" s="145">
        <f>F47/$K$47-0.002</f>
        <v>0.30181679389312976</v>
      </c>
      <c r="G48" s="129">
        <f t="shared" si="26"/>
        <v>9.0076335877862596E-2</v>
      </c>
      <c r="H48" s="129">
        <f t="shared" si="26"/>
        <v>5.9541984732824425E-2</v>
      </c>
      <c r="I48" s="129">
        <f t="shared" si="26"/>
        <v>7.4809160305343514E-2</v>
      </c>
      <c r="J48" s="129">
        <f t="shared" si="26"/>
        <v>0.20458015267175572</v>
      </c>
      <c r="K48" s="146">
        <v>1</v>
      </c>
      <c r="M48" s="8">
        <f t="shared" si="1"/>
        <v>-2.0000000000000018E-3</v>
      </c>
      <c r="N48" s="22">
        <f>+C35+C37+C39+C41+C43+C45-C47</f>
        <v>0</v>
      </c>
      <c r="O48" s="22">
        <f t="shared" ref="O48" si="27">+D35+D37+D39+D41+D43+D45-D47</f>
        <v>0</v>
      </c>
      <c r="P48" s="22">
        <f t="shared" ref="P48" si="28">+E35+E37+E39+E41+E43+E45-E47</f>
        <v>0</v>
      </c>
      <c r="Q48" s="22">
        <f t="shared" ref="Q48" si="29">+F35+F37+F39+F41+F43+F45-F47</f>
        <v>0</v>
      </c>
      <c r="R48" s="22">
        <f t="shared" ref="R48" si="30">+G35+G37+G39+G41+G43+G45-G47</f>
        <v>0</v>
      </c>
      <c r="S48" s="22">
        <f>+H35+H37+H39+H41+H43+H45-H47</f>
        <v>0</v>
      </c>
      <c r="T48" s="22">
        <f>+I35+I37+I39+I41+I43+I45-I47</f>
        <v>0</v>
      </c>
      <c r="U48" s="22">
        <f>+J35+J37+J39+J41+J43+J45-J47</f>
        <v>0</v>
      </c>
      <c r="V48" s="22">
        <f>+K35+K37+K39+K41+K43+K45-K47</f>
        <v>0</v>
      </c>
    </row>
    <row r="51" spans="2:11" hidden="1">
      <c r="B51" s="393" t="s">
        <v>2</v>
      </c>
      <c r="C51" s="41">
        <f>+C21+C35-C7</f>
        <v>0</v>
      </c>
      <c r="D51" s="41">
        <f t="shared" ref="D51:E51" si="31">+D21+D35-D7</f>
        <v>0</v>
      </c>
      <c r="E51" s="41">
        <f t="shared" si="31"/>
        <v>0</v>
      </c>
      <c r="F51" s="41">
        <f>+F21+F35-F7</f>
        <v>0</v>
      </c>
      <c r="G51" s="41">
        <f t="shared" ref="G51:K51" si="32">+G21+G35-G7</f>
        <v>0</v>
      </c>
      <c r="H51" s="41">
        <f t="shared" si="32"/>
        <v>0</v>
      </c>
      <c r="I51" s="41">
        <f t="shared" si="32"/>
        <v>0</v>
      </c>
      <c r="J51" s="41">
        <f t="shared" si="32"/>
        <v>0</v>
      </c>
      <c r="K51" s="41">
        <f t="shared" si="32"/>
        <v>0</v>
      </c>
    </row>
    <row r="52" spans="2:11" hidden="1">
      <c r="B52" s="392"/>
      <c r="C52" s="41"/>
      <c r="D52" s="41"/>
      <c r="E52" s="41"/>
      <c r="F52" s="41"/>
      <c r="G52" s="41"/>
      <c r="H52" s="41"/>
      <c r="I52" s="41"/>
      <c r="J52" s="41"/>
      <c r="K52" s="41"/>
    </row>
    <row r="53" spans="2:11" hidden="1">
      <c r="B53" s="392" t="s">
        <v>3</v>
      </c>
      <c r="C53" s="41">
        <f t="shared" ref="C53:E53" si="33">+C23+C37-C9</f>
        <v>0</v>
      </c>
      <c r="D53" s="41">
        <f t="shared" si="33"/>
        <v>0</v>
      </c>
      <c r="E53" s="41">
        <f t="shared" si="33"/>
        <v>0</v>
      </c>
      <c r="F53" s="41">
        <f t="shared" ref="F53:K53" si="34">+F23+F37-F9</f>
        <v>0</v>
      </c>
      <c r="G53" s="41">
        <f t="shared" si="34"/>
        <v>0</v>
      </c>
      <c r="H53" s="41">
        <f t="shared" si="34"/>
        <v>0</v>
      </c>
      <c r="I53" s="41">
        <f t="shared" si="34"/>
        <v>0</v>
      </c>
      <c r="J53" s="41">
        <f t="shared" si="34"/>
        <v>0</v>
      </c>
      <c r="K53" s="41">
        <f t="shared" si="34"/>
        <v>0</v>
      </c>
    </row>
    <row r="54" spans="2:11" hidden="1">
      <c r="B54" s="392"/>
      <c r="C54" s="41"/>
      <c r="D54" s="41"/>
      <c r="E54" s="41"/>
      <c r="F54" s="41"/>
      <c r="G54" s="41"/>
      <c r="H54" s="41"/>
      <c r="I54" s="41"/>
      <c r="J54" s="41"/>
      <c r="K54" s="41"/>
    </row>
    <row r="55" spans="2:11" hidden="1">
      <c r="B55" s="392" t="s">
        <v>4</v>
      </c>
      <c r="C55" s="41">
        <f t="shared" ref="C55:E55" si="35">+C25+C39-C11</f>
        <v>0</v>
      </c>
      <c r="D55" s="41">
        <f t="shared" si="35"/>
        <v>0</v>
      </c>
      <c r="E55" s="41">
        <f t="shared" si="35"/>
        <v>0</v>
      </c>
      <c r="F55" s="41">
        <f t="shared" ref="F55:K55" si="36">+F25+F39-F11</f>
        <v>0</v>
      </c>
      <c r="G55" s="41">
        <f t="shared" si="36"/>
        <v>0</v>
      </c>
      <c r="H55" s="41">
        <f t="shared" si="36"/>
        <v>0</v>
      </c>
      <c r="I55" s="41">
        <f t="shared" si="36"/>
        <v>0</v>
      </c>
      <c r="J55" s="41">
        <f t="shared" si="36"/>
        <v>0</v>
      </c>
      <c r="K55" s="41">
        <f t="shared" si="36"/>
        <v>0</v>
      </c>
    </row>
    <row r="56" spans="2:11" hidden="1">
      <c r="B56" s="392"/>
      <c r="C56" s="41"/>
      <c r="D56" s="41"/>
      <c r="E56" s="41"/>
      <c r="F56" s="41"/>
      <c r="G56" s="41"/>
      <c r="H56" s="41"/>
      <c r="I56" s="41"/>
      <c r="J56" s="41"/>
      <c r="K56" s="41"/>
    </row>
    <row r="57" spans="2:11" hidden="1">
      <c r="B57" s="392" t="s">
        <v>5</v>
      </c>
      <c r="C57" s="41">
        <f t="shared" ref="C57:E57" si="37">+C27+C41-C13</f>
        <v>0</v>
      </c>
      <c r="D57" s="41">
        <f t="shared" si="37"/>
        <v>0</v>
      </c>
      <c r="E57" s="41">
        <f t="shared" si="37"/>
        <v>0</v>
      </c>
      <c r="F57" s="41">
        <f t="shared" ref="F57:K57" si="38">+F27+F41-F13</f>
        <v>0</v>
      </c>
      <c r="G57" s="41">
        <f t="shared" si="38"/>
        <v>0</v>
      </c>
      <c r="H57" s="41">
        <f t="shared" si="38"/>
        <v>0</v>
      </c>
      <c r="I57" s="41">
        <f t="shared" si="38"/>
        <v>0</v>
      </c>
      <c r="J57" s="41">
        <f t="shared" si="38"/>
        <v>0</v>
      </c>
      <c r="K57" s="41">
        <f t="shared" si="38"/>
        <v>0</v>
      </c>
    </row>
    <row r="58" spans="2:11" hidden="1">
      <c r="B58" s="392"/>
      <c r="C58" s="41"/>
      <c r="D58" s="41"/>
      <c r="E58" s="41"/>
      <c r="F58" s="41"/>
      <c r="G58" s="41"/>
      <c r="H58" s="41"/>
      <c r="I58" s="41"/>
      <c r="J58" s="41"/>
      <c r="K58" s="41"/>
    </row>
    <row r="59" spans="2:11" hidden="1">
      <c r="B59" s="392" t="s">
        <v>6</v>
      </c>
      <c r="C59" s="41">
        <f t="shared" ref="C59:E59" si="39">+C29+C43-C15</f>
        <v>0</v>
      </c>
      <c r="D59" s="41">
        <f t="shared" si="39"/>
        <v>0</v>
      </c>
      <c r="E59" s="41">
        <f t="shared" si="39"/>
        <v>0</v>
      </c>
      <c r="F59" s="41">
        <f t="shared" ref="F59:K59" si="40">+F29+F43-F15</f>
        <v>0</v>
      </c>
      <c r="G59" s="41">
        <f t="shared" si="40"/>
        <v>0</v>
      </c>
      <c r="H59" s="41">
        <f t="shared" si="40"/>
        <v>0</v>
      </c>
      <c r="I59" s="41">
        <f t="shared" si="40"/>
        <v>0</v>
      </c>
      <c r="J59" s="41">
        <f t="shared" si="40"/>
        <v>0</v>
      </c>
      <c r="K59" s="41">
        <f t="shared" si="40"/>
        <v>0</v>
      </c>
    </row>
    <row r="60" spans="2:11" hidden="1">
      <c r="B60" s="392"/>
      <c r="C60" s="41"/>
      <c r="D60" s="41"/>
      <c r="E60" s="41"/>
      <c r="F60" s="41"/>
      <c r="G60" s="41"/>
      <c r="H60" s="41"/>
      <c r="I60" s="41"/>
      <c r="J60" s="41"/>
      <c r="K60" s="41"/>
    </row>
    <row r="61" spans="2:11" hidden="1">
      <c r="B61" s="392" t="s">
        <v>109</v>
      </c>
      <c r="C61" s="41">
        <f t="shared" ref="C61:E61" si="41">+C31+C45-C17</f>
        <v>0</v>
      </c>
      <c r="D61" s="41">
        <f t="shared" si="41"/>
        <v>0</v>
      </c>
      <c r="E61" s="41">
        <f t="shared" si="41"/>
        <v>0</v>
      </c>
      <c r="F61" s="41">
        <f t="shared" ref="F61:K61" si="42">+F31+F45-F17</f>
        <v>0</v>
      </c>
      <c r="G61" s="41">
        <f t="shared" si="42"/>
        <v>0</v>
      </c>
      <c r="H61" s="41">
        <f t="shared" si="42"/>
        <v>0</v>
      </c>
      <c r="I61" s="41">
        <f t="shared" si="42"/>
        <v>0</v>
      </c>
      <c r="J61" s="41">
        <f t="shared" si="42"/>
        <v>0</v>
      </c>
      <c r="K61" s="41">
        <f t="shared" si="42"/>
        <v>0</v>
      </c>
    </row>
    <row r="62" spans="2:11" hidden="1">
      <c r="B62" s="392"/>
      <c r="C62" s="41"/>
      <c r="D62" s="41"/>
      <c r="E62" s="41"/>
      <c r="F62" s="41"/>
      <c r="G62" s="41"/>
      <c r="H62" s="41"/>
      <c r="I62" s="41"/>
      <c r="J62" s="41"/>
      <c r="K62" s="41"/>
    </row>
    <row r="63" spans="2:11" hidden="1">
      <c r="B63" s="392" t="s">
        <v>1</v>
      </c>
      <c r="C63" s="41">
        <f t="shared" ref="C63:E63" si="43">+C33+C47-C19</f>
        <v>0</v>
      </c>
      <c r="D63" s="41">
        <f t="shared" si="43"/>
        <v>0</v>
      </c>
      <c r="E63" s="41">
        <f t="shared" si="43"/>
        <v>0</v>
      </c>
      <c r="F63" s="41">
        <f t="shared" ref="F63:K63" si="44">+F33+F47-F19</f>
        <v>0</v>
      </c>
      <c r="G63" s="41">
        <f t="shared" si="44"/>
        <v>0</v>
      </c>
      <c r="H63" s="41">
        <f t="shared" si="44"/>
        <v>0</v>
      </c>
      <c r="I63" s="41">
        <f t="shared" si="44"/>
        <v>0</v>
      </c>
      <c r="J63" s="41">
        <f t="shared" si="44"/>
        <v>0</v>
      </c>
      <c r="K63" s="41">
        <f t="shared" si="44"/>
        <v>0</v>
      </c>
    </row>
    <row r="64" spans="2:11" hidden="1">
      <c r="B64" s="392"/>
      <c r="C64" s="41"/>
      <c r="D64" s="41"/>
      <c r="E64" s="41"/>
    </row>
    <row r="65" hidden="1"/>
    <row r="66" hidden="1"/>
  </sheetData>
  <mergeCells count="40">
    <mergeCell ref="B61:B62"/>
    <mergeCell ref="B63:B64"/>
    <mergeCell ref="B51:B52"/>
    <mergeCell ref="B53:B54"/>
    <mergeCell ref="B55:B56"/>
    <mergeCell ref="B57:B58"/>
    <mergeCell ref="B59:B60"/>
    <mergeCell ref="H3:H6"/>
    <mergeCell ref="I3:I6"/>
    <mergeCell ref="J3:J6"/>
    <mergeCell ref="K3:K6"/>
    <mergeCell ref="A7:A20"/>
    <mergeCell ref="B7:B8"/>
    <mergeCell ref="B9:B10"/>
    <mergeCell ref="B11:B12"/>
    <mergeCell ref="B13:B14"/>
    <mergeCell ref="B15:B16"/>
    <mergeCell ref="C3:C6"/>
    <mergeCell ref="D3:D6"/>
    <mergeCell ref="E3:E6"/>
    <mergeCell ref="F3:F6"/>
    <mergeCell ref="G3:G6"/>
    <mergeCell ref="B17:B18"/>
    <mergeCell ref="B19:B20"/>
    <mergeCell ref="A21:A34"/>
    <mergeCell ref="B21:B22"/>
    <mergeCell ref="B23:B24"/>
    <mergeCell ref="B25:B26"/>
    <mergeCell ref="B27:B28"/>
    <mergeCell ref="B29:B30"/>
    <mergeCell ref="B31:B32"/>
    <mergeCell ref="B33:B34"/>
    <mergeCell ref="A35:A48"/>
    <mergeCell ref="B35:B36"/>
    <mergeCell ref="B37:B38"/>
    <mergeCell ref="B39:B40"/>
    <mergeCell ref="B41:B42"/>
    <mergeCell ref="B43:B44"/>
    <mergeCell ref="B45:B46"/>
    <mergeCell ref="B47:B48"/>
  </mergeCells>
  <phoneticPr fontId="1"/>
  <printOptions horizontalCentered="1"/>
  <pageMargins left="0.59055118110236227" right="0.59055118110236227" top="0.59055118110236227" bottom="0.35433070866141736" header="0.31496062992125984" footer="0.31496062992125984"/>
  <pageSetup paperSize="9" scale="80" orientation="portrait" horizont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52"/>
  <sheetViews>
    <sheetView topLeftCell="A25" zoomScaleNormal="100" workbookViewId="0">
      <selection activeCell="E4" sqref="E4"/>
    </sheetView>
  </sheetViews>
  <sheetFormatPr defaultRowHeight="13.5"/>
  <cols>
    <col min="1" max="1" width="5.25" customWidth="1"/>
    <col min="3" max="3" width="6.375" customWidth="1"/>
    <col min="4" max="10" width="9.5" customWidth="1"/>
  </cols>
  <sheetData>
    <row r="1" spans="1:10" ht="26.25" customHeight="1">
      <c r="A1" s="23" t="s">
        <v>202</v>
      </c>
      <c r="B1" s="23"/>
      <c r="C1" s="23"/>
    </row>
    <row r="2" spans="1:10" ht="19.5" customHeight="1">
      <c r="B2" s="7" t="s">
        <v>290</v>
      </c>
      <c r="C2" s="23"/>
    </row>
    <row r="3" spans="1:10">
      <c r="B3" t="s">
        <v>295</v>
      </c>
    </row>
    <row r="4" spans="1:10" ht="36.75" customHeight="1"/>
    <row r="5" spans="1:10" s="80" customFormat="1" ht="20.25" customHeight="1">
      <c r="A5" s="81" t="s">
        <v>222</v>
      </c>
      <c r="C5" s="71"/>
    </row>
    <row r="6" spans="1:10" s="80" customFormat="1" ht="20.25" customHeight="1">
      <c r="B6" s="77" t="s">
        <v>223</v>
      </c>
      <c r="D6" s="75" t="s">
        <v>224</v>
      </c>
      <c r="E6" s="75"/>
    </row>
    <row r="7" spans="1:10" s="80" customFormat="1" ht="20.25" customHeight="1">
      <c r="B7" s="77" t="s">
        <v>225</v>
      </c>
      <c r="D7" s="75" t="s">
        <v>251</v>
      </c>
      <c r="E7" s="75"/>
    </row>
    <row r="8" spans="1:10" s="80" customFormat="1" ht="20.25" customHeight="1">
      <c r="B8" s="72"/>
      <c r="D8" s="75"/>
      <c r="E8" s="75"/>
    </row>
    <row r="9" spans="1:10" s="80" customFormat="1" ht="20.25" customHeight="1">
      <c r="A9" s="74" t="s">
        <v>226</v>
      </c>
      <c r="C9" s="75"/>
      <c r="D9" s="75"/>
      <c r="E9" s="75"/>
    </row>
    <row r="10" spans="1:10" s="80" customFormat="1" ht="20.25" customHeight="1">
      <c r="B10" s="78" t="s">
        <v>227</v>
      </c>
      <c r="C10" s="75"/>
      <c r="D10" s="75" t="s">
        <v>228</v>
      </c>
      <c r="E10" s="75"/>
    </row>
    <row r="11" spans="1:10" s="80" customFormat="1" ht="20.25" customHeight="1">
      <c r="B11" s="78" t="s">
        <v>229</v>
      </c>
      <c r="C11" s="75"/>
      <c r="D11" s="75" t="s">
        <v>230</v>
      </c>
      <c r="E11" s="75"/>
    </row>
    <row r="12" spans="1:10" s="80" customFormat="1" ht="72.75" customHeight="1">
      <c r="B12" s="78" t="s">
        <v>231</v>
      </c>
      <c r="C12" s="75"/>
      <c r="D12" s="424" t="s">
        <v>232</v>
      </c>
      <c r="E12" s="424"/>
      <c r="F12" s="425"/>
      <c r="G12" s="425"/>
      <c r="H12" s="425"/>
      <c r="I12" s="425"/>
      <c r="J12" s="425"/>
    </row>
    <row r="13" spans="1:10" s="80" customFormat="1" ht="20.25" customHeight="1">
      <c r="B13" s="78" t="s">
        <v>234</v>
      </c>
      <c r="C13" s="75"/>
      <c r="D13" s="75" t="s">
        <v>235</v>
      </c>
      <c r="E13" s="75"/>
    </row>
    <row r="14" spans="1:10" s="80" customFormat="1" ht="20.25" customHeight="1">
      <c r="B14" s="78"/>
      <c r="C14" s="75"/>
      <c r="D14" s="75"/>
      <c r="E14" s="75"/>
    </row>
    <row r="15" spans="1:10" s="80" customFormat="1" ht="20.25" customHeight="1">
      <c r="A15" s="74" t="s">
        <v>236</v>
      </c>
      <c r="C15" s="75"/>
      <c r="D15" s="75"/>
      <c r="E15" s="75"/>
    </row>
    <row r="16" spans="1:10" s="80" customFormat="1" ht="20.25" customHeight="1">
      <c r="B16" s="78" t="s">
        <v>237</v>
      </c>
      <c r="C16" s="75"/>
      <c r="D16" s="75" t="s">
        <v>238</v>
      </c>
      <c r="E16" s="75"/>
    </row>
    <row r="17" spans="1:10" s="80" customFormat="1" ht="20.25" customHeight="1">
      <c r="B17" s="78" t="s">
        <v>227</v>
      </c>
      <c r="C17" s="75"/>
      <c r="D17" s="424" t="s">
        <v>252</v>
      </c>
      <c r="E17" s="424"/>
      <c r="F17" s="425"/>
      <c r="G17" s="425"/>
      <c r="H17" s="425"/>
      <c r="I17" s="425"/>
      <c r="J17" s="425"/>
    </row>
    <row r="18" spans="1:10" s="80" customFormat="1" ht="20.25" customHeight="1">
      <c r="B18" s="78" t="s">
        <v>233</v>
      </c>
      <c r="C18" s="75"/>
      <c r="D18" s="75" t="s">
        <v>239</v>
      </c>
      <c r="E18" s="75"/>
    </row>
    <row r="19" spans="1:10" s="80" customFormat="1" ht="20.25" customHeight="1">
      <c r="B19" s="78"/>
      <c r="C19" s="75"/>
      <c r="D19" s="75"/>
      <c r="E19" s="75"/>
    </row>
    <row r="20" spans="1:10" s="80" customFormat="1" ht="20.25" customHeight="1">
      <c r="A20" s="74" t="s">
        <v>240</v>
      </c>
      <c r="C20" s="75"/>
      <c r="D20" s="75"/>
      <c r="E20" s="75"/>
    </row>
    <row r="21" spans="1:10" s="80" customFormat="1" ht="20.25" customHeight="1">
      <c r="B21" s="78" t="s">
        <v>227</v>
      </c>
      <c r="C21" s="75"/>
      <c r="D21" s="75" t="s">
        <v>253</v>
      </c>
      <c r="E21" s="75"/>
    </row>
    <row r="22" spans="1:10" s="80" customFormat="1" ht="20.25" customHeight="1">
      <c r="B22" s="78" t="s">
        <v>229</v>
      </c>
      <c r="C22" s="75"/>
      <c r="D22" s="75" t="s">
        <v>241</v>
      </c>
      <c r="E22" s="75"/>
    </row>
    <row r="23" spans="1:10" s="80" customFormat="1" ht="20.25" customHeight="1">
      <c r="B23" s="78" t="s">
        <v>231</v>
      </c>
      <c r="C23" s="75"/>
      <c r="D23" s="75" t="s">
        <v>242</v>
      </c>
      <c r="E23" s="75"/>
    </row>
    <row r="24" spans="1:10" s="80" customFormat="1" ht="20.25" customHeight="1">
      <c r="B24" s="78" t="s">
        <v>243</v>
      </c>
      <c r="C24" s="75"/>
      <c r="D24" s="75" t="s">
        <v>244</v>
      </c>
      <c r="E24" s="75"/>
    </row>
    <row r="25" spans="1:10" s="80" customFormat="1" ht="20.25" customHeight="1">
      <c r="B25" s="78"/>
      <c r="C25" s="75"/>
      <c r="D25" s="75"/>
      <c r="E25" s="75"/>
    </row>
    <row r="26" spans="1:10" s="80" customFormat="1" ht="20.25" customHeight="1">
      <c r="A26" s="74" t="s">
        <v>254</v>
      </c>
      <c r="C26" s="75"/>
      <c r="D26" s="75"/>
      <c r="E26" s="75"/>
    </row>
    <row r="27" spans="1:10" s="80" customFormat="1" ht="20.25" customHeight="1">
      <c r="B27" s="75" t="s">
        <v>245</v>
      </c>
      <c r="C27" s="75"/>
      <c r="D27" s="75" t="s">
        <v>246</v>
      </c>
      <c r="E27" s="75"/>
    </row>
    <row r="28" spans="1:10" s="80" customFormat="1" ht="20.25" customHeight="1">
      <c r="B28" s="78" t="s">
        <v>227</v>
      </c>
      <c r="C28" s="75"/>
      <c r="D28" s="75" t="s">
        <v>255</v>
      </c>
      <c r="E28" s="75"/>
    </row>
    <row r="29" spans="1:10" s="80" customFormat="1" ht="20.25" customHeight="1">
      <c r="B29" s="78" t="s">
        <v>247</v>
      </c>
      <c r="C29" s="75"/>
      <c r="D29" s="75" t="s">
        <v>256</v>
      </c>
      <c r="E29" s="75"/>
    </row>
    <row r="30" spans="1:10" s="80" customFormat="1" ht="20.25" customHeight="1">
      <c r="B30" s="78" t="s">
        <v>234</v>
      </c>
      <c r="C30" s="75"/>
      <c r="D30" s="75" t="s">
        <v>248</v>
      </c>
      <c r="E30" s="75"/>
    </row>
    <row r="31" spans="1:10" s="80" customFormat="1" ht="20.25" customHeight="1">
      <c r="B31" s="78"/>
      <c r="C31" s="75"/>
      <c r="D31" s="75"/>
      <c r="E31" s="75"/>
    </row>
    <row r="32" spans="1:10" s="80" customFormat="1" ht="20.25" customHeight="1">
      <c r="A32" s="74" t="s">
        <v>249</v>
      </c>
      <c r="C32" s="75"/>
      <c r="D32" s="75"/>
      <c r="E32" s="75"/>
    </row>
    <row r="33" spans="2:5" s="80" customFormat="1" ht="21" customHeight="1">
      <c r="B33" s="78" t="s">
        <v>227</v>
      </c>
      <c r="C33" s="75"/>
      <c r="D33" s="75" t="s">
        <v>257</v>
      </c>
      <c r="E33" s="75"/>
    </row>
    <row r="34" spans="2:5" s="80" customFormat="1" ht="21" customHeight="1">
      <c r="B34" s="78" t="s">
        <v>223</v>
      </c>
      <c r="C34" s="75"/>
      <c r="D34" s="75" t="s">
        <v>250</v>
      </c>
      <c r="E34" s="75"/>
    </row>
    <row r="35" spans="2:5" s="73" customFormat="1">
      <c r="B35" s="75"/>
      <c r="C35" s="75"/>
    </row>
    <row r="36" spans="2:5">
      <c r="B36" s="76"/>
      <c r="C36" s="76"/>
    </row>
    <row r="37" spans="2:5">
      <c r="B37" s="76"/>
      <c r="C37" s="76"/>
    </row>
    <row r="38" spans="2:5">
      <c r="B38" s="76"/>
      <c r="C38" s="76"/>
    </row>
    <row r="39" spans="2:5">
      <c r="B39" s="76"/>
      <c r="C39" s="76"/>
    </row>
    <row r="40" spans="2:5">
      <c r="B40" s="76"/>
      <c r="C40" s="76"/>
    </row>
    <row r="41" spans="2:5">
      <c r="B41" s="76"/>
      <c r="C41" s="76"/>
    </row>
    <row r="42" spans="2:5">
      <c r="B42" s="76"/>
      <c r="C42" s="76"/>
    </row>
    <row r="43" spans="2:5">
      <c r="B43" s="76"/>
      <c r="C43" s="76"/>
    </row>
    <row r="44" spans="2:5">
      <c r="B44" s="76"/>
      <c r="C44" s="76"/>
    </row>
    <row r="45" spans="2:5">
      <c r="B45" s="76"/>
      <c r="C45" s="76"/>
    </row>
    <row r="46" spans="2:5">
      <c r="B46" s="76"/>
      <c r="C46" s="76"/>
    </row>
    <row r="47" spans="2:5">
      <c r="B47" s="76"/>
      <c r="C47" s="76"/>
    </row>
    <row r="48" spans="2:5">
      <c r="B48" s="76"/>
      <c r="C48" s="76"/>
    </row>
    <row r="49" spans="2:3">
      <c r="B49" s="76"/>
      <c r="C49" s="76"/>
    </row>
    <row r="50" spans="2:3">
      <c r="B50" s="76"/>
      <c r="C50" s="76"/>
    </row>
    <row r="51" spans="2:3">
      <c r="B51" s="76"/>
      <c r="C51" s="76"/>
    </row>
    <row r="52" spans="2:3">
      <c r="B52" s="76"/>
      <c r="C52" s="76"/>
    </row>
  </sheetData>
  <mergeCells count="2">
    <mergeCell ref="D12:J12"/>
    <mergeCell ref="D17:J1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66"/>
  <sheetViews>
    <sheetView view="pageBreakPreview" topLeftCell="A34" zoomScale="60" zoomScaleNormal="100" workbookViewId="0">
      <selection activeCell="AJ48" sqref="AJ48"/>
    </sheetView>
  </sheetViews>
  <sheetFormatPr defaultRowHeight="13.5"/>
  <cols>
    <col min="1" max="1" width="5.625" customWidth="1"/>
    <col min="2" max="2" width="10.625" customWidth="1"/>
    <col min="3" max="15" width="9" customWidth="1"/>
    <col min="16" max="16" width="9" hidden="1" customWidth="1"/>
    <col min="17" max="27" width="4.25" hidden="1" customWidth="1"/>
    <col min="28" max="28" width="6.375" hidden="1" customWidth="1"/>
    <col min="29" max="29" width="9" hidden="1" customWidth="1"/>
    <col min="30" max="30" width="0" hidden="1" customWidth="1"/>
  </cols>
  <sheetData>
    <row r="1" spans="1:16" s="23" customFormat="1" ht="36" customHeight="1">
      <c r="A1" s="23" t="s">
        <v>209</v>
      </c>
    </row>
    <row r="2" spans="1:16" s="23" customFormat="1" ht="25.5" customHeight="1">
      <c r="B2" s="14" t="s">
        <v>117</v>
      </c>
    </row>
    <row r="3" spans="1:16" s="23" customFormat="1" ht="14.25" customHeight="1" thickBot="1">
      <c r="B3" s="14"/>
    </row>
    <row r="4" spans="1:16" s="8" customFormat="1" ht="24" customHeight="1">
      <c r="A4" s="186"/>
      <c r="B4" s="137" t="s">
        <v>280</v>
      </c>
      <c r="C4" s="298" t="s">
        <v>210</v>
      </c>
      <c r="D4" s="296" t="s">
        <v>211</v>
      </c>
      <c r="E4" s="296" t="s">
        <v>212</v>
      </c>
      <c r="F4" s="296" t="s">
        <v>213</v>
      </c>
      <c r="G4" s="296" t="s">
        <v>214</v>
      </c>
      <c r="H4" s="296" t="s">
        <v>215</v>
      </c>
      <c r="I4" s="296" t="s">
        <v>216</v>
      </c>
      <c r="J4" s="296" t="s">
        <v>217</v>
      </c>
      <c r="K4" s="296" t="s">
        <v>218</v>
      </c>
      <c r="L4" s="296" t="s">
        <v>70</v>
      </c>
      <c r="M4" s="296" t="s">
        <v>192</v>
      </c>
      <c r="N4" s="360" t="s">
        <v>113</v>
      </c>
    </row>
    <row r="5" spans="1:16" s="8" customFormat="1" ht="24" customHeight="1">
      <c r="A5" s="188"/>
      <c r="B5" s="247"/>
      <c r="C5" s="338"/>
      <c r="D5" s="321"/>
      <c r="E5" s="321"/>
      <c r="F5" s="321"/>
      <c r="G5" s="321"/>
      <c r="H5" s="321"/>
      <c r="I5" s="321"/>
      <c r="J5" s="321"/>
      <c r="K5" s="321"/>
      <c r="L5" s="321"/>
      <c r="M5" s="317"/>
      <c r="N5" s="336"/>
    </row>
    <row r="6" spans="1:16" s="8" customFormat="1" ht="24" customHeight="1">
      <c r="A6" s="188"/>
      <c r="B6" s="247"/>
      <c r="C6" s="338"/>
      <c r="D6" s="321"/>
      <c r="E6" s="321"/>
      <c r="F6" s="321"/>
      <c r="G6" s="321"/>
      <c r="H6" s="321"/>
      <c r="I6" s="321"/>
      <c r="J6" s="321"/>
      <c r="K6" s="321"/>
      <c r="L6" s="321"/>
      <c r="M6" s="317"/>
      <c r="N6" s="336"/>
    </row>
    <row r="7" spans="1:16" s="8" customFormat="1" ht="24" customHeight="1" thickBot="1">
      <c r="A7" s="105" t="s">
        <v>279</v>
      </c>
      <c r="B7" s="248"/>
      <c r="C7" s="339"/>
      <c r="D7" s="297"/>
      <c r="E7" s="297"/>
      <c r="F7" s="297"/>
      <c r="G7" s="297"/>
      <c r="H7" s="297"/>
      <c r="I7" s="297"/>
      <c r="J7" s="297"/>
      <c r="K7" s="297"/>
      <c r="L7" s="297"/>
      <c r="M7" s="318"/>
      <c r="N7" s="342"/>
    </row>
    <row r="8" spans="1:16" s="8" customFormat="1" ht="25.5" customHeight="1">
      <c r="A8" s="282" t="s">
        <v>1</v>
      </c>
      <c r="B8" s="285" t="s">
        <v>2</v>
      </c>
      <c r="C8" s="131">
        <v>14</v>
      </c>
      <c r="D8" s="128">
        <v>24</v>
      </c>
      <c r="E8" s="128">
        <v>17</v>
      </c>
      <c r="F8" s="128">
        <v>25</v>
      </c>
      <c r="G8" s="128">
        <v>43</v>
      </c>
      <c r="H8" s="128">
        <v>11</v>
      </c>
      <c r="I8" s="249">
        <f>+I22+I36</f>
        <v>6</v>
      </c>
      <c r="J8" s="128">
        <v>3</v>
      </c>
      <c r="K8" s="128">
        <v>76</v>
      </c>
      <c r="L8" s="128">
        <v>7</v>
      </c>
      <c r="M8" s="128">
        <v>226</v>
      </c>
      <c r="N8" s="108">
        <f>+N22+N36</f>
        <v>142</v>
      </c>
      <c r="P8" s="8">
        <f>+SUM(C8:L8)-M8</f>
        <v>0</v>
      </c>
    </row>
    <row r="9" spans="1:16" s="8" customFormat="1" ht="25.5" customHeight="1">
      <c r="A9" s="283"/>
      <c r="B9" s="286"/>
      <c r="C9" s="132">
        <f>C8/$N$8</f>
        <v>9.8591549295774641E-2</v>
      </c>
      <c r="D9" s="86">
        <f t="shared" ref="D9:L9" si="0">D8/$N$8</f>
        <v>0.16901408450704225</v>
      </c>
      <c r="E9" s="86">
        <f t="shared" si="0"/>
        <v>0.11971830985915492</v>
      </c>
      <c r="F9" s="86">
        <f t="shared" si="0"/>
        <v>0.176056338028169</v>
      </c>
      <c r="G9" s="86">
        <f t="shared" si="0"/>
        <v>0.30281690140845069</v>
      </c>
      <c r="H9" s="86">
        <f t="shared" si="0"/>
        <v>7.746478873239436E-2</v>
      </c>
      <c r="I9" s="86">
        <f t="shared" si="0"/>
        <v>4.2253521126760563E-2</v>
      </c>
      <c r="J9" s="86">
        <f t="shared" si="0"/>
        <v>2.1126760563380281E-2</v>
      </c>
      <c r="K9" s="86">
        <f t="shared" si="0"/>
        <v>0.53521126760563376</v>
      </c>
      <c r="L9" s="86">
        <f t="shared" si="0"/>
        <v>4.9295774647887321E-2</v>
      </c>
      <c r="M9" s="96" t="s">
        <v>98</v>
      </c>
      <c r="N9" s="109" t="s">
        <v>98</v>
      </c>
      <c r="P9" s="8" t="e">
        <f t="shared" ref="P9:P50" si="1">+SUM(C9:L9)-M9</f>
        <v>#VALUE!</v>
      </c>
    </row>
    <row r="10" spans="1:16" s="8" customFormat="1" ht="25.5" customHeight="1">
      <c r="A10" s="283"/>
      <c r="B10" s="286" t="s">
        <v>3</v>
      </c>
      <c r="C10" s="133">
        <v>18</v>
      </c>
      <c r="D10" s="45">
        <v>49</v>
      </c>
      <c r="E10" s="45">
        <v>25</v>
      </c>
      <c r="F10" s="45">
        <v>32</v>
      </c>
      <c r="G10" s="45">
        <v>38</v>
      </c>
      <c r="H10" s="45">
        <v>8</v>
      </c>
      <c r="I10" s="45">
        <v>11</v>
      </c>
      <c r="J10" s="45">
        <v>4</v>
      </c>
      <c r="K10" s="45">
        <v>87</v>
      </c>
      <c r="L10" s="45">
        <v>12</v>
      </c>
      <c r="M10" s="45">
        <v>284</v>
      </c>
      <c r="N10" s="110">
        <f>+N24+N38</f>
        <v>183</v>
      </c>
      <c r="P10" s="8">
        <f t="shared" si="1"/>
        <v>0</v>
      </c>
    </row>
    <row r="11" spans="1:16" s="8" customFormat="1" ht="25.5" customHeight="1">
      <c r="A11" s="283"/>
      <c r="B11" s="286"/>
      <c r="C11" s="132">
        <f>C10/$N$10</f>
        <v>9.8360655737704916E-2</v>
      </c>
      <c r="D11" s="86">
        <f t="shared" ref="D11:L11" si="2">D10/$N$10</f>
        <v>0.26775956284153007</v>
      </c>
      <c r="E11" s="86">
        <f t="shared" si="2"/>
        <v>0.13661202185792351</v>
      </c>
      <c r="F11" s="86">
        <f t="shared" si="2"/>
        <v>0.17486338797814208</v>
      </c>
      <c r="G11" s="86">
        <f t="shared" si="2"/>
        <v>0.20765027322404372</v>
      </c>
      <c r="H11" s="86">
        <f t="shared" si="2"/>
        <v>4.3715846994535519E-2</v>
      </c>
      <c r="I11" s="86">
        <f t="shared" si="2"/>
        <v>6.0109289617486336E-2</v>
      </c>
      <c r="J11" s="86">
        <f t="shared" si="2"/>
        <v>2.185792349726776E-2</v>
      </c>
      <c r="K11" s="86">
        <f t="shared" si="2"/>
        <v>0.47540983606557374</v>
      </c>
      <c r="L11" s="86">
        <f t="shared" si="2"/>
        <v>6.5573770491803282E-2</v>
      </c>
      <c r="M11" s="96" t="s">
        <v>98</v>
      </c>
      <c r="N11" s="109" t="s">
        <v>98</v>
      </c>
      <c r="P11" s="8" t="e">
        <f t="shared" si="1"/>
        <v>#VALUE!</v>
      </c>
    </row>
    <row r="12" spans="1:16" s="8" customFormat="1" ht="25.5" customHeight="1">
      <c r="A12" s="283"/>
      <c r="B12" s="286" t="s">
        <v>4</v>
      </c>
      <c r="C12" s="133">
        <v>16</v>
      </c>
      <c r="D12" s="45">
        <v>61</v>
      </c>
      <c r="E12" s="45">
        <v>43</v>
      </c>
      <c r="F12" s="45">
        <v>24</v>
      </c>
      <c r="G12" s="45">
        <v>22</v>
      </c>
      <c r="H12" s="45">
        <v>14</v>
      </c>
      <c r="I12" s="45">
        <v>19</v>
      </c>
      <c r="J12" s="45">
        <v>3</v>
      </c>
      <c r="K12" s="45">
        <v>73</v>
      </c>
      <c r="L12" s="45">
        <v>11</v>
      </c>
      <c r="M12" s="45">
        <v>286</v>
      </c>
      <c r="N12" s="110">
        <f>+N26+N40</f>
        <v>210</v>
      </c>
      <c r="P12" s="8">
        <f t="shared" si="1"/>
        <v>0</v>
      </c>
    </row>
    <row r="13" spans="1:16" s="8" customFormat="1" ht="25.5" customHeight="1">
      <c r="A13" s="283"/>
      <c r="B13" s="286"/>
      <c r="C13" s="132">
        <f>C12/$N$12</f>
        <v>7.6190476190476197E-2</v>
      </c>
      <c r="D13" s="86">
        <f t="shared" ref="D13:L13" si="3">D12/$N$12</f>
        <v>0.2904761904761905</v>
      </c>
      <c r="E13" s="86">
        <f t="shared" si="3"/>
        <v>0.20476190476190476</v>
      </c>
      <c r="F13" s="86">
        <f t="shared" si="3"/>
        <v>0.11428571428571428</v>
      </c>
      <c r="G13" s="86">
        <f t="shared" si="3"/>
        <v>0.10476190476190476</v>
      </c>
      <c r="H13" s="86">
        <f t="shared" si="3"/>
        <v>6.6666666666666666E-2</v>
      </c>
      <c r="I13" s="86">
        <f t="shared" si="3"/>
        <v>9.0476190476190474E-2</v>
      </c>
      <c r="J13" s="86">
        <f t="shared" si="3"/>
        <v>1.4285714285714285E-2</v>
      </c>
      <c r="K13" s="86">
        <f t="shared" si="3"/>
        <v>0.34761904761904761</v>
      </c>
      <c r="L13" s="86">
        <f t="shared" si="3"/>
        <v>5.2380952380952382E-2</v>
      </c>
      <c r="M13" s="96" t="s">
        <v>98</v>
      </c>
      <c r="N13" s="109" t="s">
        <v>98</v>
      </c>
      <c r="P13" s="8" t="e">
        <f t="shared" si="1"/>
        <v>#VALUE!</v>
      </c>
    </row>
    <row r="14" spans="1:16" s="8" customFormat="1" ht="25.5" customHeight="1">
      <c r="A14" s="283"/>
      <c r="B14" s="286" t="s">
        <v>5</v>
      </c>
      <c r="C14" s="133">
        <v>17</v>
      </c>
      <c r="D14" s="45">
        <v>46</v>
      </c>
      <c r="E14" s="45">
        <v>48</v>
      </c>
      <c r="F14" s="45">
        <v>18</v>
      </c>
      <c r="G14" s="45">
        <v>32</v>
      </c>
      <c r="H14" s="45">
        <v>27</v>
      </c>
      <c r="I14" s="45">
        <v>16</v>
      </c>
      <c r="J14" s="45">
        <v>7</v>
      </c>
      <c r="K14" s="45">
        <v>84</v>
      </c>
      <c r="L14" s="45">
        <v>17</v>
      </c>
      <c r="M14" s="45">
        <v>312</v>
      </c>
      <c r="N14" s="110">
        <f>+N28+N42</f>
        <v>246</v>
      </c>
      <c r="P14" s="8">
        <f t="shared" si="1"/>
        <v>0</v>
      </c>
    </row>
    <row r="15" spans="1:16" s="8" customFormat="1" ht="25.5" customHeight="1">
      <c r="A15" s="283"/>
      <c r="B15" s="286"/>
      <c r="C15" s="132">
        <f>C14/$N$14</f>
        <v>6.910569105691057E-2</v>
      </c>
      <c r="D15" s="86">
        <f t="shared" ref="D15:L15" si="4">D14/$N$14</f>
        <v>0.18699186991869918</v>
      </c>
      <c r="E15" s="86">
        <f t="shared" si="4"/>
        <v>0.1951219512195122</v>
      </c>
      <c r="F15" s="86">
        <f t="shared" si="4"/>
        <v>7.3170731707317069E-2</v>
      </c>
      <c r="G15" s="86">
        <f t="shared" si="4"/>
        <v>0.13008130081300814</v>
      </c>
      <c r="H15" s="86">
        <f t="shared" si="4"/>
        <v>0.10975609756097561</v>
      </c>
      <c r="I15" s="86">
        <f t="shared" si="4"/>
        <v>6.5040650406504072E-2</v>
      </c>
      <c r="J15" s="86">
        <f t="shared" si="4"/>
        <v>2.8455284552845527E-2</v>
      </c>
      <c r="K15" s="86">
        <f t="shared" si="4"/>
        <v>0.34146341463414637</v>
      </c>
      <c r="L15" s="86">
        <f t="shared" si="4"/>
        <v>6.910569105691057E-2</v>
      </c>
      <c r="M15" s="96" t="s">
        <v>98</v>
      </c>
      <c r="N15" s="109" t="s">
        <v>98</v>
      </c>
      <c r="P15" s="8" t="e">
        <f t="shared" si="1"/>
        <v>#VALUE!</v>
      </c>
    </row>
    <row r="16" spans="1:16" s="8" customFormat="1" ht="25.5" customHeight="1">
      <c r="A16" s="283"/>
      <c r="B16" s="286" t="s">
        <v>6</v>
      </c>
      <c r="C16" s="133">
        <v>5</v>
      </c>
      <c r="D16" s="45">
        <v>40</v>
      </c>
      <c r="E16" s="45">
        <v>41</v>
      </c>
      <c r="F16" s="45">
        <v>30</v>
      </c>
      <c r="G16" s="45">
        <v>9</v>
      </c>
      <c r="H16" s="45">
        <v>54</v>
      </c>
      <c r="I16" s="45">
        <v>18</v>
      </c>
      <c r="J16" s="45">
        <v>7</v>
      </c>
      <c r="K16" s="45">
        <v>76</v>
      </c>
      <c r="L16" s="45">
        <v>27</v>
      </c>
      <c r="M16" s="45">
        <v>307</v>
      </c>
      <c r="N16" s="144">
        <f>+N30+N44</f>
        <v>272</v>
      </c>
      <c r="P16" s="8">
        <f t="shared" si="1"/>
        <v>0</v>
      </c>
    </row>
    <row r="17" spans="1:28" s="8" customFormat="1" ht="25.5" customHeight="1">
      <c r="A17" s="283"/>
      <c r="B17" s="286"/>
      <c r="C17" s="132">
        <f>C16/$N$16</f>
        <v>1.8382352941176471E-2</v>
      </c>
      <c r="D17" s="86">
        <f t="shared" ref="D17:L17" si="5">D16/$N$16</f>
        <v>0.14705882352941177</v>
      </c>
      <c r="E17" s="86">
        <f t="shared" si="5"/>
        <v>0.15073529411764705</v>
      </c>
      <c r="F17" s="86">
        <f t="shared" si="5"/>
        <v>0.11029411764705882</v>
      </c>
      <c r="G17" s="86">
        <f t="shared" si="5"/>
        <v>3.3088235294117647E-2</v>
      </c>
      <c r="H17" s="86">
        <f t="shared" si="5"/>
        <v>0.19852941176470587</v>
      </c>
      <c r="I17" s="86">
        <f t="shared" si="5"/>
        <v>6.6176470588235295E-2</v>
      </c>
      <c r="J17" s="86">
        <f t="shared" si="5"/>
        <v>2.5735294117647058E-2</v>
      </c>
      <c r="K17" s="86">
        <f t="shared" si="5"/>
        <v>0.27941176470588236</v>
      </c>
      <c r="L17" s="86">
        <f t="shared" si="5"/>
        <v>9.9264705882352935E-2</v>
      </c>
      <c r="M17" s="96" t="s">
        <v>98</v>
      </c>
      <c r="N17" s="109" t="s">
        <v>98</v>
      </c>
      <c r="P17" s="8" t="e">
        <f t="shared" si="1"/>
        <v>#VALUE!</v>
      </c>
    </row>
    <row r="18" spans="1:28" s="8" customFormat="1" ht="25.5" customHeight="1">
      <c r="A18" s="283"/>
      <c r="B18" s="286" t="s">
        <v>109</v>
      </c>
      <c r="C18" s="133">
        <v>7</v>
      </c>
      <c r="D18" s="45">
        <v>16</v>
      </c>
      <c r="E18" s="45">
        <v>26</v>
      </c>
      <c r="F18" s="45">
        <v>21</v>
      </c>
      <c r="G18" s="45">
        <v>2</v>
      </c>
      <c r="H18" s="45">
        <v>113</v>
      </c>
      <c r="I18" s="45">
        <v>9</v>
      </c>
      <c r="J18" s="45">
        <v>14</v>
      </c>
      <c r="K18" s="45">
        <v>74</v>
      </c>
      <c r="L18" s="45">
        <v>49</v>
      </c>
      <c r="M18" s="45">
        <v>331</v>
      </c>
      <c r="N18" s="144">
        <f>+N32+N46</f>
        <v>288</v>
      </c>
      <c r="P18" s="8">
        <f t="shared" si="1"/>
        <v>0</v>
      </c>
    </row>
    <row r="19" spans="1:28" s="8" customFormat="1" ht="25.5" customHeight="1" thickBot="1">
      <c r="A19" s="283"/>
      <c r="B19" s="287"/>
      <c r="C19" s="139">
        <f>C18/$N$18</f>
        <v>2.4305555555555556E-2</v>
      </c>
      <c r="D19" s="91">
        <f t="shared" ref="D19:L19" si="6">D18/$N$18</f>
        <v>5.5555555555555552E-2</v>
      </c>
      <c r="E19" s="91">
        <f t="shared" si="6"/>
        <v>9.0277777777777776E-2</v>
      </c>
      <c r="F19" s="91">
        <f t="shared" si="6"/>
        <v>7.2916666666666671E-2</v>
      </c>
      <c r="G19" s="91">
        <f t="shared" si="6"/>
        <v>6.9444444444444441E-3</v>
      </c>
      <c r="H19" s="91">
        <f t="shared" si="6"/>
        <v>0.3923611111111111</v>
      </c>
      <c r="I19" s="91">
        <f t="shared" si="6"/>
        <v>3.125E-2</v>
      </c>
      <c r="J19" s="91">
        <f t="shared" si="6"/>
        <v>4.8611111111111112E-2</v>
      </c>
      <c r="K19" s="91">
        <f t="shared" si="6"/>
        <v>0.25694444444444442</v>
      </c>
      <c r="L19" s="91">
        <f t="shared" si="6"/>
        <v>0.1701388888888889</v>
      </c>
      <c r="M19" s="100" t="s">
        <v>98</v>
      </c>
      <c r="N19" s="111" t="s">
        <v>98</v>
      </c>
      <c r="P19" s="8" t="e">
        <f t="shared" si="1"/>
        <v>#VALUE!</v>
      </c>
    </row>
    <row r="20" spans="1:28" s="8" customFormat="1" ht="25.5" customHeight="1" thickTop="1">
      <c r="A20" s="283"/>
      <c r="B20" s="288" t="s">
        <v>1</v>
      </c>
      <c r="C20" s="48">
        <v>77</v>
      </c>
      <c r="D20" s="44">
        <v>236</v>
      </c>
      <c r="E20" s="44">
        <v>200</v>
      </c>
      <c r="F20" s="44">
        <v>150</v>
      </c>
      <c r="G20" s="44">
        <v>146</v>
      </c>
      <c r="H20" s="44">
        <v>227</v>
      </c>
      <c r="I20" s="44">
        <v>79</v>
      </c>
      <c r="J20" s="44">
        <v>38</v>
      </c>
      <c r="K20" s="44">
        <v>470</v>
      </c>
      <c r="L20" s="44">
        <v>123</v>
      </c>
      <c r="M20" s="9">
        <v>1746</v>
      </c>
      <c r="N20" s="112">
        <f>+N34+N48</f>
        <v>1341</v>
      </c>
      <c r="P20" s="8">
        <f t="shared" si="1"/>
        <v>0</v>
      </c>
    </row>
    <row r="21" spans="1:28" s="8" customFormat="1" ht="25.5" customHeight="1" thickBot="1">
      <c r="A21" s="284"/>
      <c r="B21" s="289"/>
      <c r="C21" s="135">
        <f>C20/$N$20</f>
        <v>5.7419835943325878E-2</v>
      </c>
      <c r="D21" s="130">
        <f t="shared" ref="D21:L21" si="7">D20/$N$20</f>
        <v>0.17598806860551827</v>
      </c>
      <c r="E21" s="130">
        <f t="shared" si="7"/>
        <v>0.14914243102162567</v>
      </c>
      <c r="F21" s="130">
        <f t="shared" si="7"/>
        <v>0.11185682326621924</v>
      </c>
      <c r="G21" s="130">
        <f t="shared" si="7"/>
        <v>0.10887397464578673</v>
      </c>
      <c r="H21" s="130">
        <f t="shared" si="7"/>
        <v>0.16927665920954513</v>
      </c>
      <c r="I21" s="130">
        <f t="shared" si="7"/>
        <v>5.8911260253542132E-2</v>
      </c>
      <c r="J21" s="130">
        <f t="shared" si="7"/>
        <v>2.8337061894108874E-2</v>
      </c>
      <c r="K21" s="130">
        <f t="shared" si="7"/>
        <v>0.35048471290082028</v>
      </c>
      <c r="L21" s="130">
        <f t="shared" si="7"/>
        <v>9.1722595078299773E-2</v>
      </c>
      <c r="M21" s="117" t="s">
        <v>98</v>
      </c>
      <c r="N21" s="118" t="s">
        <v>98</v>
      </c>
      <c r="P21" s="8" t="e">
        <f t="shared" si="1"/>
        <v>#VALUE!</v>
      </c>
      <c r="Q21" s="22">
        <f t="shared" ref="Q21:AB21" si="8">+C8+C10+C12+C14+C16+C18-C20</f>
        <v>0</v>
      </c>
      <c r="R21" s="22">
        <f t="shared" si="8"/>
        <v>0</v>
      </c>
      <c r="S21" s="22">
        <f t="shared" si="8"/>
        <v>0</v>
      </c>
      <c r="T21" s="22">
        <f t="shared" si="8"/>
        <v>0</v>
      </c>
      <c r="U21" s="22">
        <f t="shared" si="8"/>
        <v>0</v>
      </c>
      <c r="V21" s="22">
        <f t="shared" si="8"/>
        <v>0</v>
      </c>
      <c r="W21" s="22">
        <f t="shared" si="8"/>
        <v>0</v>
      </c>
      <c r="X21" s="22">
        <f t="shared" si="8"/>
        <v>0</v>
      </c>
      <c r="Y21" s="22">
        <f t="shared" si="8"/>
        <v>0</v>
      </c>
      <c r="Z21" s="22">
        <f t="shared" si="8"/>
        <v>0</v>
      </c>
      <c r="AA21" s="22">
        <f t="shared" si="8"/>
        <v>0</v>
      </c>
      <c r="AB21" s="22">
        <f t="shared" si="8"/>
        <v>0</v>
      </c>
    </row>
    <row r="22" spans="1:28" s="8" customFormat="1" ht="25.5" customHeight="1">
      <c r="A22" s="282" t="s">
        <v>7</v>
      </c>
      <c r="B22" s="285" t="s">
        <v>2</v>
      </c>
      <c r="C22" s="131">
        <v>9</v>
      </c>
      <c r="D22" s="128">
        <v>13</v>
      </c>
      <c r="E22" s="128">
        <v>3</v>
      </c>
      <c r="F22" s="128">
        <v>3</v>
      </c>
      <c r="G22" s="128">
        <v>15</v>
      </c>
      <c r="H22" s="128">
        <v>4</v>
      </c>
      <c r="I22" s="128">
        <v>0</v>
      </c>
      <c r="J22" s="128">
        <v>3</v>
      </c>
      <c r="K22" s="128">
        <v>28</v>
      </c>
      <c r="L22" s="128">
        <v>5</v>
      </c>
      <c r="M22" s="128">
        <v>83</v>
      </c>
      <c r="N22" s="108">
        <v>57</v>
      </c>
      <c r="P22" s="8">
        <f t="shared" si="1"/>
        <v>0</v>
      </c>
    </row>
    <row r="23" spans="1:28" s="8" customFormat="1" ht="25.5" customHeight="1">
      <c r="A23" s="283"/>
      <c r="B23" s="286"/>
      <c r="C23" s="132">
        <f>C22/$N$22</f>
        <v>0.15789473684210525</v>
      </c>
      <c r="D23" s="86">
        <f t="shared" ref="D23:L23" si="9">D22/$N$22</f>
        <v>0.22807017543859648</v>
      </c>
      <c r="E23" s="86">
        <f t="shared" si="9"/>
        <v>5.2631578947368418E-2</v>
      </c>
      <c r="F23" s="86">
        <f t="shared" si="9"/>
        <v>5.2631578947368418E-2</v>
      </c>
      <c r="G23" s="86">
        <f t="shared" si="9"/>
        <v>0.26315789473684209</v>
      </c>
      <c r="H23" s="86">
        <f t="shared" si="9"/>
        <v>7.0175438596491224E-2</v>
      </c>
      <c r="I23" s="86">
        <f t="shared" si="9"/>
        <v>0</v>
      </c>
      <c r="J23" s="86">
        <f t="shared" si="9"/>
        <v>5.2631578947368418E-2</v>
      </c>
      <c r="K23" s="86">
        <f t="shared" si="9"/>
        <v>0.49122807017543857</v>
      </c>
      <c r="L23" s="86">
        <f t="shared" si="9"/>
        <v>8.771929824561403E-2</v>
      </c>
      <c r="M23" s="96" t="s">
        <v>98</v>
      </c>
      <c r="N23" s="109" t="s">
        <v>98</v>
      </c>
      <c r="P23" s="8" t="e">
        <f t="shared" si="1"/>
        <v>#VALUE!</v>
      </c>
    </row>
    <row r="24" spans="1:28" s="8" customFormat="1" ht="25.5" customHeight="1">
      <c r="A24" s="283"/>
      <c r="B24" s="286" t="s">
        <v>3</v>
      </c>
      <c r="C24" s="133">
        <v>13</v>
      </c>
      <c r="D24" s="45">
        <v>28</v>
      </c>
      <c r="E24" s="45">
        <v>12</v>
      </c>
      <c r="F24" s="45">
        <v>7</v>
      </c>
      <c r="G24" s="45">
        <v>25</v>
      </c>
      <c r="H24" s="45">
        <v>1</v>
      </c>
      <c r="I24" s="45">
        <v>7</v>
      </c>
      <c r="J24" s="45">
        <v>0</v>
      </c>
      <c r="K24" s="45">
        <v>42</v>
      </c>
      <c r="L24" s="45">
        <v>3</v>
      </c>
      <c r="M24" s="45">
        <v>138</v>
      </c>
      <c r="N24" s="110">
        <v>91</v>
      </c>
      <c r="P24" s="8">
        <f t="shared" si="1"/>
        <v>0</v>
      </c>
    </row>
    <row r="25" spans="1:28" s="8" customFormat="1" ht="25.5" customHeight="1">
      <c r="A25" s="283"/>
      <c r="B25" s="286"/>
      <c r="C25" s="132">
        <f>C24/$N$24</f>
        <v>0.14285714285714285</v>
      </c>
      <c r="D25" s="86">
        <f t="shared" ref="D25:L25" si="10">D24/$N$24</f>
        <v>0.30769230769230771</v>
      </c>
      <c r="E25" s="86">
        <f t="shared" si="10"/>
        <v>0.13186813186813187</v>
      </c>
      <c r="F25" s="86">
        <f t="shared" si="10"/>
        <v>7.6923076923076927E-2</v>
      </c>
      <c r="G25" s="86">
        <f t="shared" si="10"/>
        <v>0.27472527472527475</v>
      </c>
      <c r="H25" s="86">
        <f t="shared" si="10"/>
        <v>1.098901098901099E-2</v>
      </c>
      <c r="I25" s="86">
        <f t="shared" si="10"/>
        <v>7.6923076923076927E-2</v>
      </c>
      <c r="J25" s="86">
        <f t="shared" si="10"/>
        <v>0</v>
      </c>
      <c r="K25" s="86">
        <f t="shared" si="10"/>
        <v>0.46153846153846156</v>
      </c>
      <c r="L25" s="86">
        <f t="shared" si="10"/>
        <v>3.2967032967032968E-2</v>
      </c>
      <c r="M25" s="96" t="s">
        <v>98</v>
      </c>
      <c r="N25" s="109" t="s">
        <v>98</v>
      </c>
      <c r="P25" s="8" t="e">
        <f t="shared" si="1"/>
        <v>#VALUE!</v>
      </c>
    </row>
    <row r="26" spans="1:28" s="8" customFormat="1" ht="25.5" customHeight="1">
      <c r="A26" s="283"/>
      <c r="B26" s="286" t="s">
        <v>4</v>
      </c>
      <c r="C26" s="133">
        <v>9</v>
      </c>
      <c r="D26" s="45">
        <v>29</v>
      </c>
      <c r="E26" s="45">
        <v>15</v>
      </c>
      <c r="F26" s="45">
        <v>10</v>
      </c>
      <c r="G26" s="45">
        <v>12</v>
      </c>
      <c r="H26" s="45">
        <v>6</v>
      </c>
      <c r="I26" s="45">
        <v>9</v>
      </c>
      <c r="J26" s="45">
        <v>1</v>
      </c>
      <c r="K26" s="45">
        <v>35</v>
      </c>
      <c r="L26" s="45">
        <v>6</v>
      </c>
      <c r="M26" s="45">
        <v>132</v>
      </c>
      <c r="N26" s="110">
        <v>104</v>
      </c>
      <c r="P26" s="8">
        <f t="shared" si="1"/>
        <v>0</v>
      </c>
    </row>
    <row r="27" spans="1:28" s="8" customFormat="1" ht="25.5" customHeight="1">
      <c r="A27" s="283"/>
      <c r="B27" s="286"/>
      <c r="C27" s="132">
        <f>C26/$N$26</f>
        <v>8.6538461538461536E-2</v>
      </c>
      <c r="D27" s="86">
        <f t="shared" ref="D27:L27" si="11">D26/$N$26</f>
        <v>0.27884615384615385</v>
      </c>
      <c r="E27" s="86">
        <f t="shared" si="11"/>
        <v>0.14423076923076922</v>
      </c>
      <c r="F27" s="86">
        <f t="shared" si="11"/>
        <v>9.6153846153846159E-2</v>
      </c>
      <c r="G27" s="86">
        <f t="shared" si="11"/>
        <v>0.11538461538461539</v>
      </c>
      <c r="H27" s="86">
        <f t="shared" si="11"/>
        <v>5.7692307692307696E-2</v>
      </c>
      <c r="I27" s="86">
        <f t="shared" si="11"/>
        <v>8.6538461538461536E-2</v>
      </c>
      <c r="J27" s="86">
        <f t="shared" si="11"/>
        <v>9.6153846153846159E-3</v>
      </c>
      <c r="K27" s="86">
        <f t="shared" si="11"/>
        <v>0.33653846153846156</v>
      </c>
      <c r="L27" s="86">
        <f t="shared" si="11"/>
        <v>5.7692307692307696E-2</v>
      </c>
      <c r="M27" s="96" t="s">
        <v>98</v>
      </c>
      <c r="N27" s="109" t="s">
        <v>98</v>
      </c>
      <c r="P27" s="8" t="e">
        <f t="shared" si="1"/>
        <v>#VALUE!</v>
      </c>
    </row>
    <row r="28" spans="1:28" s="8" customFormat="1" ht="25.5" customHeight="1">
      <c r="A28" s="283"/>
      <c r="B28" s="286" t="s">
        <v>5</v>
      </c>
      <c r="C28" s="133">
        <v>9</v>
      </c>
      <c r="D28" s="45">
        <v>23</v>
      </c>
      <c r="E28" s="45">
        <v>15</v>
      </c>
      <c r="F28" s="45">
        <v>7</v>
      </c>
      <c r="G28" s="45">
        <v>18</v>
      </c>
      <c r="H28" s="45">
        <v>12</v>
      </c>
      <c r="I28" s="45">
        <v>5</v>
      </c>
      <c r="J28" s="45">
        <v>4</v>
      </c>
      <c r="K28" s="45">
        <v>32</v>
      </c>
      <c r="L28" s="45">
        <v>9</v>
      </c>
      <c r="M28" s="45">
        <v>134</v>
      </c>
      <c r="N28" s="110">
        <v>117</v>
      </c>
      <c r="P28" s="8">
        <f t="shared" si="1"/>
        <v>0</v>
      </c>
    </row>
    <row r="29" spans="1:28" s="8" customFormat="1" ht="25.5" customHeight="1">
      <c r="A29" s="283"/>
      <c r="B29" s="286"/>
      <c r="C29" s="132">
        <f>C28/$N$28</f>
        <v>7.6923076923076927E-2</v>
      </c>
      <c r="D29" s="86">
        <f t="shared" ref="D29:L29" si="12">D28/$N$28</f>
        <v>0.19658119658119658</v>
      </c>
      <c r="E29" s="86">
        <f t="shared" si="12"/>
        <v>0.12820512820512819</v>
      </c>
      <c r="F29" s="86">
        <f t="shared" si="12"/>
        <v>5.9829059829059832E-2</v>
      </c>
      <c r="G29" s="86">
        <f t="shared" si="12"/>
        <v>0.15384615384615385</v>
      </c>
      <c r="H29" s="86">
        <f t="shared" si="12"/>
        <v>0.10256410256410256</v>
      </c>
      <c r="I29" s="86">
        <f t="shared" si="12"/>
        <v>4.2735042735042736E-2</v>
      </c>
      <c r="J29" s="86">
        <f t="shared" si="12"/>
        <v>3.4188034188034191E-2</v>
      </c>
      <c r="K29" s="86">
        <f t="shared" si="12"/>
        <v>0.27350427350427353</v>
      </c>
      <c r="L29" s="86">
        <f t="shared" si="12"/>
        <v>7.6923076923076927E-2</v>
      </c>
      <c r="M29" s="96" t="s">
        <v>98</v>
      </c>
      <c r="N29" s="109" t="s">
        <v>98</v>
      </c>
      <c r="P29" s="8" t="e">
        <f t="shared" si="1"/>
        <v>#VALUE!</v>
      </c>
    </row>
    <row r="30" spans="1:28" s="8" customFormat="1" ht="25.5" customHeight="1">
      <c r="A30" s="283"/>
      <c r="B30" s="286" t="s">
        <v>6</v>
      </c>
      <c r="C30" s="133">
        <v>1</v>
      </c>
      <c r="D30" s="45">
        <v>20</v>
      </c>
      <c r="E30" s="45">
        <v>20</v>
      </c>
      <c r="F30" s="45">
        <v>17</v>
      </c>
      <c r="G30" s="45">
        <v>6</v>
      </c>
      <c r="H30" s="45">
        <v>19</v>
      </c>
      <c r="I30" s="45">
        <v>7</v>
      </c>
      <c r="J30" s="45">
        <v>3</v>
      </c>
      <c r="K30" s="45">
        <v>39</v>
      </c>
      <c r="L30" s="45">
        <v>9</v>
      </c>
      <c r="M30" s="45">
        <v>141</v>
      </c>
      <c r="N30" s="110">
        <v>133</v>
      </c>
      <c r="P30" s="8">
        <f t="shared" si="1"/>
        <v>0</v>
      </c>
    </row>
    <row r="31" spans="1:28" s="8" customFormat="1" ht="25.5" customHeight="1">
      <c r="A31" s="283"/>
      <c r="B31" s="286"/>
      <c r="C31" s="132">
        <f>C30/$N$30</f>
        <v>7.5187969924812026E-3</v>
      </c>
      <c r="D31" s="86">
        <f t="shared" ref="D31:L31" si="13">D30/$N$30</f>
        <v>0.15037593984962405</v>
      </c>
      <c r="E31" s="86">
        <f t="shared" si="13"/>
        <v>0.15037593984962405</v>
      </c>
      <c r="F31" s="86">
        <f t="shared" si="13"/>
        <v>0.12781954887218044</v>
      </c>
      <c r="G31" s="86">
        <f t="shared" si="13"/>
        <v>4.5112781954887216E-2</v>
      </c>
      <c r="H31" s="86">
        <f t="shared" si="13"/>
        <v>0.14285714285714285</v>
      </c>
      <c r="I31" s="86">
        <f t="shared" si="13"/>
        <v>5.2631578947368418E-2</v>
      </c>
      <c r="J31" s="86">
        <f t="shared" si="13"/>
        <v>2.2556390977443608E-2</v>
      </c>
      <c r="K31" s="86">
        <f t="shared" si="13"/>
        <v>0.2932330827067669</v>
      </c>
      <c r="L31" s="86">
        <f t="shared" si="13"/>
        <v>6.7669172932330823E-2</v>
      </c>
      <c r="M31" s="96" t="s">
        <v>98</v>
      </c>
      <c r="N31" s="109" t="s">
        <v>98</v>
      </c>
      <c r="P31" s="8" t="e">
        <f t="shared" si="1"/>
        <v>#VALUE!</v>
      </c>
    </row>
    <row r="32" spans="1:28" s="8" customFormat="1" ht="25.5" customHeight="1">
      <c r="A32" s="283"/>
      <c r="B32" s="286" t="s">
        <v>109</v>
      </c>
      <c r="C32" s="133">
        <v>4</v>
      </c>
      <c r="D32" s="45">
        <v>7</v>
      </c>
      <c r="E32" s="45">
        <v>11</v>
      </c>
      <c r="F32" s="45">
        <v>8</v>
      </c>
      <c r="G32" s="45">
        <v>1</v>
      </c>
      <c r="H32" s="45">
        <v>41</v>
      </c>
      <c r="I32" s="45">
        <v>3</v>
      </c>
      <c r="J32" s="45">
        <v>6</v>
      </c>
      <c r="K32" s="45">
        <v>36</v>
      </c>
      <c r="L32" s="45">
        <v>25</v>
      </c>
      <c r="M32" s="45">
        <v>142</v>
      </c>
      <c r="N32" s="110">
        <v>128</v>
      </c>
      <c r="P32" s="8">
        <f t="shared" si="1"/>
        <v>0</v>
      </c>
    </row>
    <row r="33" spans="1:28" s="8" customFormat="1" ht="25.5" customHeight="1" thickBot="1">
      <c r="A33" s="283"/>
      <c r="B33" s="287"/>
      <c r="C33" s="139">
        <f>C32/$N$32</f>
        <v>3.125E-2</v>
      </c>
      <c r="D33" s="91">
        <f t="shared" ref="D33:L33" si="14">D32/$N$32</f>
        <v>5.46875E-2</v>
      </c>
      <c r="E33" s="91">
        <f t="shared" si="14"/>
        <v>8.59375E-2</v>
      </c>
      <c r="F33" s="91">
        <f t="shared" si="14"/>
        <v>6.25E-2</v>
      </c>
      <c r="G33" s="91">
        <f t="shared" si="14"/>
        <v>7.8125E-3</v>
      </c>
      <c r="H33" s="91">
        <f t="shared" si="14"/>
        <v>0.3203125</v>
      </c>
      <c r="I33" s="91">
        <f t="shared" si="14"/>
        <v>2.34375E-2</v>
      </c>
      <c r="J33" s="91">
        <f t="shared" si="14"/>
        <v>4.6875E-2</v>
      </c>
      <c r="K33" s="91">
        <f t="shared" si="14"/>
        <v>0.28125</v>
      </c>
      <c r="L33" s="91">
        <f t="shared" si="14"/>
        <v>0.1953125</v>
      </c>
      <c r="M33" s="100" t="s">
        <v>98</v>
      </c>
      <c r="N33" s="111" t="s">
        <v>98</v>
      </c>
      <c r="P33" s="8" t="e">
        <f t="shared" si="1"/>
        <v>#VALUE!</v>
      </c>
    </row>
    <row r="34" spans="1:28" s="8" customFormat="1" ht="25.5" customHeight="1" thickTop="1">
      <c r="A34" s="283"/>
      <c r="B34" s="288" t="s">
        <v>1</v>
      </c>
      <c r="C34" s="48">
        <v>45</v>
      </c>
      <c r="D34" s="44">
        <v>120</v>
      </c>
      <c r="E34" s="44">
        <v>76</v>
      </c>
      <c r="F34" s="44">
        <v>52</v>
      </c>
      <c r="G34" s="44">
        <v>77</v>
      </c>
      <c r="H34" s="44">
        <v>83</v>
      </c>
      <c r="I34" s="44">
        <v>31</v>
      </c>
      <c r="J34" s="44">
        <v>17</v>
      </c>
      <c r="K34" s="44">
        <v>212</v>
      </c>
      <c r="L34" s="44">
        <v>57</v>
      </c>
      <c r="M34" s="44">
        <v>770</v>
      </c>
      <c r="N34" s="112">
        <v>630</v>
      </c>
      <c r="P34" s="8">
        <f t="shared" si="1"/>
        <v>0</v>
      </c>
    </row>
    <row r="35" spans="1:28" s="8" customFormat="1" ht="25.5" customHeight="1" thickBot="1">
      <c r="A35" s="290"/>
      <c r="B35" s="291"/>
      <c r="C35" s="136">
        <f>C34/$N$34</f>
        <v>7.1428571428571425E-2</v>
      </c>
      <c r="D35" s="129">
        <f t="shared" ref="D35:L35" si="15">D34/$N$34</f>
        <v>0.19047619047619047</v>
      </c>
      <c r="E35" s="129">
        <f t="shared" si="15"/>
        <v>0.12063492063492064</v>
      </c>
      <c r="F35" s="129">
        <f t="shared" si="15"/>
        <v>8.2539682539682538E-2</v>
      </c>
      <c r="G35" s="129">
        <f t="shared" si="15"/>
        <v>0.12222222222222222</v>
      </c>
      <c r="H35" s="129">
        <f t="shared" si="15"/>
        <v>0.13174603174603175</v>
      </c>
      <c r="I35" s="129">
        <f t="shared" si="15"/>
        <v>4.9206349206349205E-2</v>
      </c>
      <c r="J35" s="129">
        <f t="shared" si="15"/>
        <v>2.6984126984126985E-2</v>
      </c>
      <c r="K35" s="129">
        <f t="shared" si="15"/>
        <v>0.33650793650793653</v>
      </c>
      <c r="L35" s="129">
        <f t="shared" si="15"/>
        <v>9.0476190476190474E-2</v>
      </c>
      <c r="M35" s="114" t="s">
        <v>98</v>
      </c>
      <c r="N35" s="115" t="s">
        <v>98</v>
      </c>
      <c r="P35" s="8" t="e">
        <f t="shared" si="1"/>
        <v>#VALUE!</v>
      </c>
      <c r="Q35" s="22">
        <f t="shared" ref="Q35:AB35" si="16">+C22+C24+C26+C28+C30+C32-C34</f>
        <v>0</v>
      </c>
      <c r="R35" s="22">
        <f t="shared" si="16"/>
        <v>0</v>
      </c>
      <c r="S35" s="22">
        <f t="shared" si="16"/>
        <v>0</v>
      </c>
      <c r="T35" s="22">
        <f t="shared" si="16"/>
        <v>0</v>
      </c>
      <c r="U35" s="22">
        <f t="shared" si="16"/>
        <v>0</v>
      </c>
      <c r="V35" s="22">
        <f t="shared" si="16"/>
        <v>0</v>
      </c>
      <c r="W35" s="22">
        <f t="shared" si="16"/>
        <v>0</v>
      </c>
      <c r="X35" s="22">
        <f t="shared" si="16"/>
        <v>0</v>
      </c>
      <c r="Y35" s="22">
        <f t="shared" si="16"/>
        <v>0</v>
      </c>
      <c r="Z35" s="22">
        <f t="shared" si="16"/>
        <v>0</v>
      </c>
      <c r="AA35" s="22">
        <f t="shared" si="16"/>
        <v>0</v>
      </c>
      <c r="AB35" s="22">
        <f t="shared" si="16"/>
        <v>0</v>
      </c>
    </row>
    <row r="36" spans="1:28" s="8" customFormat="1" ht="25.5" customHeight="1">
      <c r="A36" s="292" t="s">
        <v>8</v>
      </c>
      <c r="B36" s="288" t="s">
        <v>2</v>
      </c>
      <c r="C36" s="48">
        <v>5</v>
      </c>
      <c r="D36" s="44">
        <v>11</v>
      </c>
      <c r="E36" s="44">
        <v>14</v>
      </c>
      <c r="F36" s="44">
        <v>22</v>
      </c>
      <c r="G36" s="44">
        <v>28</v>
      </c>
      <c r="H36" s="44">
        <v>7</v>
      </c>
      <c r="I36" s="44">
        <v>6</v>
      </c>
      <c r="J36" s="44">
        <v>0</v>
      </c>
      <c r="K36" s="44">
        <v>48</v>
      </c>
      <c r="L36" s="44">
        <v>2</v>
      </c>
      <c r="M36" s="44">
        <v>143</v>
      </c>
      <c r="N36" s="112">
        <v>85</v>
      </c>
      <c r="P36" s="8">
        <f t="shared" si="1"/>
        <v>0</v>
      </c>
    </row>
    <row r="37" spans="1:28" s="8" customFormat="1" ht="25.5" customHeight="1">
      <c r="A37" s="283"/>
      <c r="B37" s="286"/>
      <c r="C37" s="132">
        <f>C36/$N$36</f>
        <v>5.8823529411764705E-2</v>
      </c>
      <c r="D37" s="86">
        <f t="shared" ref="D37:L37" si="17">D36/$N$36</f>
        <v>0.12941176470588237</v>
      </c>
      <c r="E37" s="86">
        <f t="shared" si="17"/>
        <v>0.16470588235294117</v>
      </c>
      <c r="F37" s="86">
        <f t="shared" si="17"/>
        <v>0.25882352941176473</v>
      </c>
      <c r="G37" s="86">
        <f t="shared" si="17"/>
        <v>0.32941176470588235</v>
      </c>
      <c r="H37" s="86">
        <f t="shared" si="17"/>
        <v>8.2352941176470587E-2</v>
      </c>
      <c r="I37" s="86">
        <f t="shared" si="17"/>
        <v>7.0588235294117646E-2</v>
      </c>
      <c r="J37" s="86">
        <f t="shared" si="17"/>
        <v>0</v>
      </c>
      <c r="K37" s="86">
        <f t="shared" si="17"/>
        <v>0.56470588235294117</v>
      </c>
      <c r="L37" s="86">
        <f t="shared" si="17"/>
        <v>2.3529411764705882E-2</v>
      </c>
      <c r="M37" s="96" t="s">
        <v>98</v>
      </c>
      <c r="N37" s="109" t="s">
        <v>98</v>
      </c>
      <c r="P37" s="8" t="e">
        <f t="shared" si="1"/>
        <v>#VALUE!</v>
      </c>
    </row>
    <row r="38" spans="1:28" s="8" customFormat="1" ht="25.5" customHeight="1">
      <c r="A38" s="283"/>
      <c r="B38" s="286" t="s">
        <v>3</v>
      </c>
      <c r="C38" s="133">
        <v>5</v>
      </c>
      <c r="D38" s="45">
        <v>21</v>
      </c>
      <c r="E38" s="45">
        <v>13</v>
      </c>
      <c r="F38" s="45">
        <v>25</v>
      </c>
      <c r="G38" s="45">
        <v>13</v>
      </c>
      <c r="H38" s="45">
        <v>7</v>
      </c>
      <c r="I38" s="45">
        <v>4</v>
      </c>
      <c r="J38" s="45">
        <v>4</v>
      </c>
      <c r="K38" s="45">
        <v>45</v>
      </c>
      <c r="L38" s="45">
        <v>9</v>
      </c>
      <c r="M38" s="45">
        <v>146</v>
      </c>
      <c r="N38" s="110">
        <v>92</v>
      </c>
      <c r="P38" s="8">
        <f t="shared" si="1"/>
        <v>0</v>
      </c>
    </row>
    <row r="39" spans="1:28" s="8" customFormat="1" ht="25.5" customHeight="1">
      <c r="A39" s="283"/>
      <c r="B39" s="286"/>
      <c r="C39" s="132">
        <f>C38/$N$38</f>
        <v>5.434782608695652E-2</v>
      </c>
      <c r="D39" s="86">
        <f t="shared" ref="D39:L39" si="18">D38/$N$38</f>
        <v>0.22826086956521738</v>
      </c>
      <c r="E39" s="86">
        <f t="shared" si="18"/>
        <v>0.14130434782608695</v>
      </c>
      <c r="F39" s="86">
        <f t="shared" si="18"/>
        <v>0.27173913043478259</v>
      </c>
      <c r="G39" s="86">
        <f t="shared" si="18"/>
        <v>0.14130434782608695</v>
      </c>
      <c r="H39" s="86">
        <f t="shared" si="18"/>
        <v>7.6086956521739135E-2</v>
      </c>
      <c r="I39" s="86">
        <f t="shared" si="18"/>
        <v>4.3478260869565216E-2</v>
      </c>
      <c r="J39" s="86">
        <f t="shared" si="18"/>
        <v>4.3478260869565216E-2</v>
      </c>
      <c r="K39" s="86">
        <f t="shared" si="18"/>
        <v>0.4891304347826087</v>
      </c>
      <c r="L39" s="86">
        <f t="shared" si="18"/>
        <v>9.7826086956521743E-2</v>
      </c>
      <c r="M39" s="96" t="s">
        <v>98</v>
      </c>
      <c r="N39" s="109" t="s">
        <v>98</v>
      </c>
      <c r="P39" s="8" t="e">
        <f t="shared" si="1"/>
        <v>#VALUE!</v>
      </c>
    </row>
    <row r="40" spans="1:28" s="8" customFormat="1" ht="25.5" customHeight="1">
      <c r="A40" s="283"/>
      <c r="B40" s="286" t="s">
        <v>4</v>
      </c>
      <c r="C40" s="133">
        <v>7</v>
      </c>
      <c r="D40" s="45">
        <v>32</v>
      </c>
      <c r="E40" s="45">
        <v>28</v>
      </c>
      <c r="F40" s="45">
        <v>14</v>
      </c>
      <c r="G40" s="45">
        <v>10</v>
      </c>
      <c r="H40" s="45">
        <v>8</v>
      </c>
      <c r="I40" s="45">
        <v>10</v>
      </c>
      <c r="J40" s="45">
        <v>2</v>
      </c>
      <c r="K40" s="45">
        <v>38</v>
      </c>
      <c r="L40" s="45">
        <v>5</v>
      </c>
      <c r="M40" s="45">
        <v>154</v>
      </c>
      <c r="N40" s="110">
        <v>106</v>
      </c>
      <c r="P40" s="8">
        <f t="shared" si="1"/>
        <v>0</v>
      </c>
    </row>
    <row r="41" spans="1:28" s="8" customFormat="1" ht="25.5" customHeight="1">
      <c r="A41" s="283"/>
      <c r="B41" s="286"/>
      <c r="C41" s="132">
        <f>C40/$N$40</f>
        <v>6.6037735849056603E-2</v>
      </c>
      <c r="D41" s="86">
        <f t="shared" ref="D41:L41" si="19">D40/$N$40</f>
        <v>0.30188679245283018</v>
      </c>
      <c r="E41" s="86">
        <f t="shared" si="19"/>
        <v>0.26415094339622641</v>
      </c>
      <c r="F41" s="86">
        <f t="shared" si="19"/>
        <v>0.13207547169811321</v>
      </c>
      <c r="G41" s="86">
        <f t="shared" si="19"/>
        <v>9.4339622641509441E-2</v>
      </c>
      <c r="H41" s="86">
        <f t="shared" si="19"/>
        <v>7.5471698113207544E-2</v>
      </c>
      <c r="I41" s="86">
        <f t="shared" si="19"/>
        <v>9.4339622641509441E-2</v>
      </c>
      <c r="J41" s="86">
        <f t="shared" si="19"/>
        <v>1.8867924528301886E-2</v>
      </c>
      <c r="K41" s="86">
        <f t="shared" si="19"/>
        <v>0.35849056603773582</v>
      </c>
      <c r="L41" s="86">
        <f t="shared" si="19"/>
        <v>4.716981132075472E-2</v>
      </c>
      <c r="M41" s="96" t="s">
        <v>98</v>
      </c>
      <c r="N41" s="109" t="s">
        <v>98</v>
      </c>
      <c r="P41" s="8" t="e">
        <f t="shared" si="1"/>
        <v>#VALUE!</v>
      </c>
    </row>
    <row r="42" spans="1:28" s="8" customFormat="1" ht="25.5" customHeight="1">
      <c r="A42" s="283"/>
      <c r="B42" s="286" t="s">
        <v>5</v>
      </c>
      <c r="C42" s="133">
        <v>8</v>
      </c>
      <c r="D42" s="45">
        <v>23</v>
      </c>
      <c r="E42" s="45">
        <v>33</v>
      </c>
      <c r="F42" s="45">
        <v>11</v>
      </c>
      <c r="G42" s="45">
        <v>14</v>
      </c>
      <c r="H42" s="45">
        <v>15</v>
      </c>
      <c r="I42" s="45">
        <v>11</v>
      </c>
      <c r="J42" s="45">
        <v>3</v>
      </c>
      <c r="K42" s="45">
        <v>52</v>
      </c>
      <c r="L42" s="45">
        <v>8</v>
      </c>
      <c r="M42" s="45">
        <v>178</v>
      </c>
      <c r="N42" s="110">
        <v>129</v>
      </c>
      <c r="P42" s="8">
        <f t="shared" si="1"/>
        <v>0</v>
      </c>
    </row>
    <row r="43" spans="1:28" s="8" customFormat="1" ht="25.5" customHeight="1">
      <c r="A43" s="283"/>
      <c r="B43" s="286"/>
      <c r="C43" s="132">
        <f>C42/$N$42</f>
        <v>6.2015503875968991E-2</v>
      </c>
      <c r="D43" s="86">
        <f t="shared" ref="D43:L43" si="20">D42/$N$42</f>
        <v>0.17829457364341086</v>
      </c>
      <c r="E43" s="86">
        <f t="shared" si="20"/>
        <v>0.2558139534883721</v>
      </c>
      <c r="F43" s="86">
        <f t="shared" si="20"/>
        <v>8.5271317829457363E-2</v>
      </c>
      <c r="G43" s="86">
        <f t="shared" si="20"/>
        <v>0.10852713178294573</v>
      </c>
      <c r="H43" s="86">
        <f t="shared" si="20"/>
        <v>0.11627906976744186</v>
      </c>
      <c r="I43" s="86">
        <f t="shared" si="20"/>
        <v>8.5271317829457363E-2</v>
      </c>
      <c r="J43" s="86">
        <f t="shared" si="20"/>
        <v>2.3255813953488372E-2</v>
      </c>
      <c r="K43" s="86">
        <f t="shared" si="20"/>
        <v>0.40310077519379844</v>
      </c>
      <c r="L43" s="86">
        <f t="shared" si="20"/>
        <v>6.2015503875968991E-2</v>
      </c>
      <c r="M43" s="96" t="s">
        <v>98</v>
      </c>
      <c r="N43" s="109" t="s">
        <v>98</v>
      </c>
      <c r="P43" s="8" t="e">
        <f t="shared" si="1"/>
        <v>#VALUE!</v>
      </c>
    </row>
    <row r="44" spans="1:28" s="8" customFormat="1" ht="25.5" customHeight="1">
      <c r="A44" s="283"/>
      <c r="B44" s="286" t="s">
        <v>6</v>
      </c>
      <c r="C44" s="133">
        <v>4</v>
      </c>
      <c r="D44" s="45">
        <v>20</v>
      </c>
      <c r="E44" s="45">
        <v>21</v>
      </c>
      <c r="F44" s="45">
        <v>13</v>
      </c>
      <c r="G44" s="45">
        <v>3</v>
      </c>
      <c r="H44" s="45">
        <v>35</v>
      </c>
      <c r="I44" s="45">
        <v>11</v>
      </c>
      <c r="J44" s="45">
        <v>4</v>
      </c>
      <c r="K44" s="45">
        <v>37</v>
      </c>
      <c r="L44" s="45">
        <v>18</v>
      </c>
      <c r="M44" s="45">
        <v>166</v>
      </c>
      <c r="N44" s="110">
        <v>139</v>
      </c>
      <c r="P44" s="8">
        <f t="shared" si="1"/>
        <v>0</v>
      </c>
    </row>
    <row r="45" spans="1:28" s="8" customFormat="1" ht="25.5" customHeight="1">
      <c r="A45" s="283"/>
      <c r="B45" s="286"/>
      <c r="C45" s="132">
        <f>C44/$N$44</f>
        <v>2.8776978417266189E-2</v>
      </c>
      <c r="D45" s="86">
        <f t="shared" ref="D45:L45" si="21">D44/$N$44</f>
        <v>0.14388489208633093</v>
      </c>
      <c r="E45" s="86">
        <f t="shared" si="21"/>
        <v>0.15107913669064749</v>
      </c>
      <c r="F45" s="86">
        <f t="shared" si="21"/>
        <v>9.3525179856115109E-2</v>
      </c>
      <c r="G45" s="86">
        <f t="shared" si="21"/>
        <v>2.1582733812949641E-2</v>
      </c>
      <c r="H45" s="86">
        <f t="shared" si="21"/>
        <v>0.25179856115107913</v>
      </c>
      <c r="I45" s="86">
        <f t="shared" si="21"/>
        <v>7.9136690647482008E-2</v>
      </c>
      <c r="J45" s="86">
        <f t="shared" si="21"/>
        <v>2.8776978417266189E-2</v>
      </c>
      <c r="K45" s="86">
        <f t="shared" si="21"/>
        <v>0.26618705035971224</v>
      </c>
      <c r="L45" s="86">
        <f t="shared" si="21"/>
        <v>0.12949640287769784</v>
      </c>
      <c r="M45" s="96" t="s">
        <v>98</v>
      </c>
      <c r="N45" s="109" t="s">
        <v>98</v>
      </c>
      <c r="P45" s="8" t="e">
        <f t="shared" si="1"/>
        <v>#VALUE!</v>
      </c>
    </row>
    <row r="46" spans="1:28" s="8" customFormat="1" ht="25.5" customHeight="1">
      <c r="A46" s="283"/>
      <c r="B46" s="286" t="s">
        <v>109</v>
      </c>
      <c r="C46" s="133">
        <v>3</v>
      </c>
      <c r="D46" s="45">
        <v>9</v>
      </c>
      <c r="E46" s="45">
        <v>15</v>
      </c>
      <c r="F46" s="45">
        <v>13</v>
      </c>
      <c r="G46" s="45">
        <v>1</v>
      </c>
      <c r="H46" s="45">
        <v>72</v>
      </c>
      <c r="I46" s="45">
        <v>6</v>
      </c>
      <c r="J46" s="45">
        <v>8</v>
      </c>
      <c r="K46" s="45">
        <v>38</v>
      </c>
      <c r="L46" s="45">
        <v>24</v>
      </c>
      <c r="M46" s="45">
        <v>189</v>
      </c>
      <c r="N46" s="110">
        <v>160</v>
      </c>
      <c r="P46" s="8">
        <f t="shared" si="1"/>
        <v>0</v>
      </c>
    </row>
    <row r="47" spans="1:28" s="8" customFormat="1" ht="25.5" customHeight="1" thickBot="1">
      <c r="A47" s="283"/>
      <c r="B47" s="287"/>
      <c r="C47" s="139">
        <f>C46/$N$46</f>
        <v>1.8749999999999999E-2</v>
      </c>
      <c r="D47" s="91">
        <f t="shared" ref="D47:L47" si="22">D46/$N$46</f>
        <v>5.6250000000000001E-2</v>
      </c>
      <c r="E47" s="91">
        <f t="shared" si="22"/>
        <v>9.375E-2</v>
      </c>
      <c r="F47" s="91">
        <f t="shared" si="22"/>
        <v>8.1250000000000003E-2</v>
      </c>
      <c r="G47" s="91">
        <f t="shared" si="22"/>
        <v>6.2500000000000003E-3</v>
      </c>
      <c r="H47" s="91">
        <f t="shared" si="22"/>
        <v>0.45</v>
      </c>
      <c r="I47" s="91">
        <f t="shared" si="22"/>
        <v>3.7499999999999999E-2</v>
      </c>
      <c r="J47" s="91">
        <f t="shared" si="22"/>
        <v>0.05</v>
      </c>
      <c r="K47" s="91">
        <f t="shared" si="22"/>
        <v>0.23749999999999999</v>
      </c>
      <c r="L47" s="91">
        <f t="shared" si="22"/>
        <v>0.15</v>
      </c>
      <c r="M47" s="100" t="s">
        <v>98</v>
      </c>
      <c r="N47" s="111" t="s">
        <v>98</v>
      </c>
      <c r="P47" s="8" t="e">
        <f t="shared" si="1"/>
        <v>#VALUE!</v>
      </c>
    </row>
    <row r="48" spans="1:28" s="8" customFormat="1" ht="25.5" customHeight="1" thickTop="1">
      <c r="A48" s="283"/>
      <c r="B48" s="288" t="s">
        <v>1</v>
      </c>
      <c r="C48" s="48">
        <v>32</v>
      </c>
      <c r="D48" s="44">
        <v>116</v>
      </c>
      <c r="E48" s="44">
        <v>124</v>
      </c>
      <c r="F48" s="44">
        <v>98</v>
      </c>
      <c r="G48" s="44">
        <v>69</v>
      </c>
      <c r="H48" s="44">
        <v>144</v>
      </c>
      <c r="I48" s="44">
        <v>48</v>
      </c>
      <c r="J48" s="44">
        <v>21</v>
      </c>
      <c r="K48" s="44">
        <v>258</v>
      </c>
      <c r="L48" s="44">
        <v>66</v>
      </c>
      <c r="M48" s="44">
        <v>976</v>
      </c>
      <c r="N48" s="112">
        <v>711</v>
      </c>
      <c r="P48" s="8">
        <f t="shared" si="1"/>
        <v>0</v>
      </c>
    </row>
    <row r="49" spans="1:28" s="8" customFormat="1" ht="25.5" customHeight="1" thickBot="1">
      <c r="A49" s="290"/>
      <c r="B49" s="291"/>
      <c r="C49" s="136">
        <f>C48/$N$48</f>
        <v>4.5007032348804502E-2</v>
      </c>
      <c r="D49" s="129">
        <f t="shared" ref="D49:L49" si="23">D48/$N$48</f>
        <v>0.1631504922644163</v>
      </c>
      <c r="E49" s="129">
        <f t="shared" si="23"/>
        <v>0.17440225035161744</v>
      </c>
      <c r="F49" s="129">
        <f t="shared" si="23"/>
        <v>0.13783403656821377</v>
      </c>
      <c r="G49" s="129">
        <f t="shared" si="23"/>
        <v>9.7046413502109699E-2</v>
      </c>
      <c r="H49" s="129">
        <f t="shared" si="23"/>
        <v>0.20253164556962025</v>
      </c>
      <c r="I49" s="129">
        <f t="shared" si="23"/>
        <v>6.7510548523206745E-2</v>
      </c>
      <c r="J49" s="129">
        <f t="shared" si="23"/>
        <v>2.9535864978902954E-2</v>
      </c>
      <c r="K49" s="129">
        <f t="shared" si="23"/>
        <v>0.3628691983122363</v>
      </c>
      <c r="L49" s="129">
        <f t="shared" si="23"/>
        <v>9.2827004219409287E-2</v>
      </c>
      <c r="M49" s="114" t="s">
        <v>98</v>
      </c>
      <c r="N49" s="115" t="s">
        <v>98</v>
      </c>
      <c r="P49" s="8" t="e">
        <f t="shared" si="1"/>
        <v>#VALUE!</v>
      </c>
      <c r="Q49" s="22">
        <f t="shared" ref="Q49:AB49" si="24">+C36+C38+C40+C42+C44+C46-C48</f>
        <v>0</v>
      </c>
      <c r="R49" s="22">
        <f t="shared" si="24"/>
        <v>0</v>
      </c>
      <c r="S49" s="22">
        <f t="shared" si="24"/>
        <v>0</v>
      </c>
      <c r="T49" s="22">
        <f t="shared" si="24"/>
        <v>0</v>
      </c>
      <c r="U49" s="22">
        <f t="shared" si="24"/>
        <v>0</v>
      </c>
      <c r="V49" s="22">
        <f t="shared" si="24"/>
        <v>0</v>
      </c>
      <c r="W49" s="22">
        <f t="shared" si="24"/>
        <v>0</v>
      </c>
      <c r="X49" s="22">
        <f t="shared" si="24"/>
        <v>0</v>
      </c>
      <c r="Y49" s="22">
        <f t="shared" si="24"/>
        <v>0</v>
      </c>
      <c r="Z49" s="22">
        <f t="shared" si="24"/>
        <v>0</v>
      </c>
      <c r="AA49" s="22">
        <f t="shared" si="24"/>
        <v>0</v>
      </c>
      <c r="AB49" s="22">
        <f t="shared" si="24"/>
        <v>0</v>
      </c>
    </row>
    <row r="50" spans="1:28">
      <c r="P50" s="8">
        <f t="shared" si="1"/>
        <v>0</v>
      </c>
      <c r="Q50" s="8"/>
      <c r="R50" s="8"/>
      <c r="S50" s="8"/>
      <c r="T50" s="8"/>
      <c r="U50" s="8"/>
    </row>
    <row r="52" spans="1:28" hidden="1">
      <c r="B52" s="393" t="s">
        <v>2</v>
      </c>
      <c r="C52" s="41">
        <f>+C22+C36-C8</f>
        <v>0</v>
      </c>
      <c r="D52" s="41">
        <f t="shared" ref="D52:E52" si="25">+D22+D36-D8</f>
        <v>0</v>
      </c>
      <c r="E52" s="41">
        <f t="shared" si="25"/>
        <v>0</v>
      </c>
      <c r="F52" s="41">
        <f>+F22+F36-F8</f>
        <v>0</v>
      </c>
      <c r="G52" s="41">
        <f t="shared" ref="G52:K52" si="26">+G22+G36-G8</f>
        <v>0</v>
      </c>
      <c r="H52" s="41">
        <f t="shared" si="26"/>
        <v>0</v>
      </c>
      <c r="I52" s="40">
        <f t="shared" si="26"/>
        <v>0</v>
      </c>
      <c r="J52" s="41">
        <f t="shared" si="26"/>
        <v>0</v>
      </c>
      <c r="K52" s="41">
        <f t="shared" si="26"/>
        <v>0</v>
      </c>
      <c r="L52" s="41">
        <f t="shared" ref="L52:N52" si="27">+L22+L36-L8</f>
        <v>0</v>
      </c>
      <c r="M52" s="41">
        <f t="shared" si="27"/>
        <v>0</v>
      </c>
      <c r="N52" s="41">
        <f t="shared" si="27"/>
        <v>0</v>
      </c>
    </row>
    <row r="53" spans="1:28" hidden="1">
      <c r="B53" s="392"/>
      <c r="C53" s="41"/>
      <c r="D53" s="41"/>
      <c r="E53" s="41"/>
      <c r="F53" s="41"/>
      <c r="G53" s="41"/>
      <c r="H53" s="41"/>
      <c r="I53" s="41"/>
      <c r="J53" s="41"/>
      <c r="K53" s="41"/>
      <c r="L53" s="41"/>
      <c r="M53" s="41"/>
      <c r="N53" s="41"/>
    </row>
    <row r="54" spans="1:28" hidden="1">
      <c r="B54" s="392" t="s">
        <v>3</v>
      </c>
      <c r="C54" s="41">
        <f t="shared" ref="C54:K54" si="28">+C24+C38-C10</f>
        <v>0</v>
      </c>
      <c r="D54" s="41">
        <f t="shared" si="28"/>
        <v>0</v>
      </c>
      <c r="E54" s="41">
        <f t="shared" si="28"/>
        <v>0</v>
      </c>
      <c r="F54" s="41">
        <f t="shared" si="28"/>
        <v>0</v>
      </c>
      <c r="G54" s="41">
        <f t="shared" si="28"/>
        <v>0</v>
      </c>
      <c r="H54" s="41">
        <f t="shared" si="28"/>
        <v>0</v>
      </c>
      <c r="I54" s="41">
        <f t="shared" si="28"/>
        <v>0</v>
      </c>
      <c r="J54" s="41">
        <f t="shared" si="28"/>
        <v>0</v>
      </c>
      <c r="K54" s="41">
        <f t="shared" si="28"/>
        <v>0</v>
      </c>
      <c r="L54" s="41">
        <f t="shared" ref="L54:N54" si="29">+L24+L38-L10</f>
        <v>0</v>
      </c>
      <c r="M54" s="41">
        <f t="shared" si="29"/>
        <v>0</v>
      </c>
      <c r="N54" s="41">
        <f t="shared" si="29"/>
        <v>0</v>
      </c>
    </row>
    <row r="55" spans="1:28" hidden="1">
      <c r="B55" s="392"/>
      <c r="C55" s="41"/>
      <c r="D55" s="41"/>
      <c r="E55" s="41"/>
      <c r="F55" s="41"/>
      <c r="G55" s="41"/>
      <c r="H55" s="41"/>
      <c r="I55" s="41"/>
      <c r="J55" s="41"/>
      <c r="K55" s="41"/>
      <c r="L55" s="41"/>
      <c r="M55" s="41"/>
      <c r="N55" s="41"/>
    </row>
    <row r="56" spans="1:28" hidden="1">
      <c r="B56" s="392" t="s">
        <v>4</v>
      </c>
      <c r="C56" s="41">
        <f t="shared" ref="C56:K56" si="30">+C26+C40-C12</f>
        <v>0</v>
      </c>
      <c r="D56" s="41">
        <f t="shared" si="30"/>
        <v>0</v>
      </c>
      <c r="E56" s="41">
        <f t="shared" si="30"/>
        <v>0</v>
      </c>
      <c r="F56" s="41">
        <f t="shared" si="30"/>
        <v>0</v>
      </c>
      <c r="G56" s="41">
        <f t="shared" si="30"/>
        <v>0</v>
      </c>
      <c r="H56" s="41">
        <f t="shared" si="30"/>
        <v>0</v>
      </c>
      <c r="I56" s="41">
        <f t="shared" si="30"/>
        <v>0</v>
      </c>
      <c r="J56" s="41">
        <f t="shared" si="30"/>
        <v>0</v>
      </c>
      <c r="K56" s="41">
        <f t="shared" si="30"/>
        <v>0</v>
      </c>
      <c r="L56" s="41">
        <f t="shared" ref="L56:N56" si="31">+L26+L40-L12</f>
        <v>0</v>
      </c>
      <c r="M56" s="41">
        <f t="shared" si="31"/>
        <v>0</v>
      </c>
      <c r="N56" s="41">
        <f t="shared" si="31"/>
        <v>0</v>
      </c>
    </row>
    <row r="57" spans="1:28" hidden="1">
      <c r="B57" s="392"/>
      <c r="C57" s="41"/>
      <c r="D57" s="41"/>
      <c r="E57" s="41"/>
      <c r="F57" s="41"/>
      <c r="G57" s="41"/>
      <c r="H57" s="41"/>
      <c r="I57" s="41"/>
      <c r="J57" s="41"/>
      <c r="K57" s="41"/>
      <c r="L57" s="41"/>
      <c r="M57" s="41"/>
      <c r="N57" s="41"/>
    </row>
    <row r="58" spans="1:28" hidden="1">
      <c r="B58" s="392" t="s">
        <v>5</v>
      </c>
      <c r="C58" s="41">
        <f t="shared" ref="C58:K58" si="32">+C28+C42-C14</f>
        <v>0</v>
      </c>
      <c r="D58" s="41">
        <f t="shared" si="32"/>
        <v>0</v>
      </c>
      <c r="E58" s="41">
        <f t="shared" si="32"/>
        <v>0</v>
      </c>
      <c r="F58" s="41">
        <f t="shared" si="32"/>
        <v>0</v>
      </c>
      <c r="G58" s="41">
        <f t="shared" si="32"/>
        <v>0</v>
      </c>
      <c r="H58" s="41">
        <f t="shared" si="32"/>
        <v>0</v>
      </c>
      <c r="I58" s="41">
        <f t="shared" si="32"/>
        <v>0</v>
      </c>
      <c r="J58" s="41">
        <f t="shared" si="32"/>
        <v>0</v>
      </c>
      <c r="K58" s="41">
        <f t="shared" si="32"/>
        <v>0</v>
      </c>
      <c r="L58" s="41">
        <f t="shared" ref="L58:N58" si="33">+L28+L42-L14</f>
        <v>0</v>
      </c>
      <c r="M58" s="41">
        <f t="shared" si="33"/>
        <v>0</v>
      </c>
      <c r="N58" s="41">
        <f t="shared" si="33"/>
        <v>0</v>
      </c>
    </row>
    <row r="59" spans="1:28" hidden="1">
      <c r="B59" s="392"/>
      <c r="C59" s="41"/>
      <c r="D59" s="41"/>
      <c r="E59" s="41"/>
      <c r="F59" s="41"/>
      <c r="G59" s="41"/>
      <c r="H59" s="41"/>
      <c r="I59" s="41"/>
      <c r="J59" s="41"/>
      <c r="K59" s="41"/>
      <c r="L59" s="41"/>
      <c r="M59" s="41"/>
      <c r="N59" s="41"/>
    </row>
    <row r="60" spans="1:28" hidden="1">
      <c r="B60" s="392" t="s">
        <v>6</v>
      </c>
      <c r="C60" s="41">
        <f t="shared" ref="C60:K60" si="34">+C30+C44-C16</f>
        <v>0</v>
      </c>
      <c r="D60" s="41">
        <f t="shared" si="34"/>
        <v>0</v>
      </c>
      <c r="E60" s="41">
        <f t="shared" si="34"/>
        <v>0</v>
      </c>
      <c r="F60" s="41">
        <f t="shared" si="34"/>
        <v>0</v>
      </c>
      <c r="G60" s="41">
        <f t="shared" si="34"/>
        <v>0</v>
      </c>
      <c r="H60" s="41">
        <f t="shared" si="34"/>
        <v>0</v>
      </c>
      <c r="I60" s="41">
        <f t="shared" si="34"/>
        <v>0</v>
      </c>
      <c r="J60" s="41">
        <f t="shared" si="34"/>
        <v>0</v>
      </c>
      <c r="K60" s="41">
        <f t="shared" si="34"/>
        <v>0</v>
      </c>
      <c r="L60" s="41">
        <f t="shared" ref="L60:N60" si="35">+L30+L44-L16</f>
        <v>0</v>
      </c>
      <c r="M60" s="41">
        <f t="shared" si="35"/>
        <v>0</v>
      </c>
      <c r="N60" s="40">
        <f t="shared" si="35"/>
        <v>0</v>
      </c>
    </row>
    <row r="61" spans="1:28" hidden="1">
      <c r="B61" s="392"/>
      <c r="C61" s="41"/>
      <c r="D61" s="41"/>
      <c r="E61" s="41"/>
      <c r="F61" s="41"/>
      <c r="G61" s="41"/>
      <c r="H61" s="41"/>
      <c r="I61" s="41"/>
      <c r="J61" s="41"/>
      <c r="K61" s="41"/>
      <c r="L61" s="41"/>
      <c r="M61" s="41"/>
      <c r="N61" s="40"/>
    </row>
    <row r="62" spans="1:28" hidden="1">
      <c r="B62" s="392" t="s">
        <v>109</v>
      </c>
      <c r="C62" s="41">
        <f t="shared" ref="C62:K62" si="36">+C32+C46-C18</f>
        <v>0</v>
      </c>
      <c r="D62" s="41">
        <f t="shared" si="36"/>
        <v>0</v>
      </c>
      <c r="E62" s="41">
        <f t="shared" si="36"/>
        <v>0</v>
      </c>
      <c r="F62" s="41">
        <f t="shared" si="36"/>
        <v>0</v>
      </c>
      <c r="G62" s="41">
        <f t="shared" si="36"/>
        <v>0</v>
      </c>
      <c r="H62" s="41">
        <f t="shared" si="36"/>
        <v>0</v>
      </c>
      <c r="I62" s="41">
        <f t="shared" si="36"/>
        <v>0</v>
      </c>
      <c r="J62" s="41">
        <f t="shared" si="36"/>
        <v>0</v>
      </c>
      <c r="K62" s="41">
        <f t="shared" si="36"/>
        <v>0</v>
      </c>
      <c r="L62" s="41">
        <f t="shared" ref="L62:N62" si="37">+L32+L46-L18</f>
        <v>0</v>
      </c>
      <c r="M62" s="41">
        <f t="shared" si="37"/>
        <v>0</v>
      </c>
      <c r="N62" s="40">
        <f t="shared" si="37"/>
        <v>0</v>
      </c>
    </row>
    <row r="63" spans="1:28" hidden="1">
      <c r="B63" s="392"/>
      <c r="C63" s="41"/>
      <c r="D63" s="41"/>
      <c r="E63" s="41"/>
      <c r="F63" s="41"/>
      <c r="G63" s="41"/>
      <c r="H63" s="41"/>
      <c r="I63" s="41"/>
      <c r="J63" s="41"/>
      <c r="K63" s="41"/>
      <c r="L63" s="41"/>
      <c r="M63" s="41"/>
      <c r="N63" s="41"/>
    </row>
    <row r="64" spans="1:28" hidden="1">
      <c r="B64" s="392" t="s">
        <v>1</v>
      </c>
      <c r="C64" s="41">
        <f t="shared" ref="C64:K64" si="38">+C34+C48-C20</f>
        <v>0</v>
      </c>
      <c r="D64" s="41">
        <f t="shared" si="38"/>
        <v>0</v>
      </c>
      <c r="E64" s="41">
        <f t="shared" si="38"/>
        <v>0</v>
      </c>
      <c r="F64" s="41">
        <f t="shared" si="38"/>
        <v>0</v>
      </c>
      <c r="G64" s="41">
        <f t="shared" si="38"/>
        <v>0</v>
      </c>
      <c r="H64" s="41">
        <f t="shared" si="38"/>
        <v>0</v>
      </c>
      <c r="I64" s="41">
        <f t="shared" si="38"/>
        <v>0</v>
      </c>
      <c r="J64" s="41">
        <f t="shared" si="38"/>
        <v>0</v>
      </c>
      <c r="K64" s="41">
        <f t="shared" si="38"/>
        <v>0</v>
      </c>
      <c r="L64" s="41">
        <f t="shared" ref="L64:N64" si="39">+L34+L48-L20</f>
        <v>0</v>
      </c>
      <c r="M64" s="41">
        <f t="shared" si="39"/>
        <v>0</v>
      </c>
      <c r="N64" s="41">
        <f t="shared" si="39"/>
        <v>0</v>
      </c>
    </row>
    <row r="65" spans="2:5" hidden="1">
      <c r="B65" s="392"/>
      <c r="C65" s="41"/>
      <c r="D65" s="41"/>
      <c r="E65" s="41"/>
    </row>
    <row r="66" spans="2:5" hidden="1"/>
  </sheetData>
  <mergeCells count="43">
    <mergeCell ref="B64:B65"/>
    <mergeCell ref="B52:B53"/>
    <mergeCell ref="B54:B55"/>
    <mergeCell ref="B56:B57"/>
    <mergeCell ref="B58:B59"/>
    <mergeCell ref="B60:B61"/>
    <mergeCell ref="B10:B11"/>
    <mergeCell ref="B12:B13"/>
    <mergeCell ref="B14:B15"/>
    <mergeCell ref="B16:B17"/>
    <mergeCell ref="B62:B63"/>
    <mergeCell ref="A22:A35"/>
    <mergeCell ref="B22:B23"/>
    <mergeCell ref="B24:B25"/>
    <mergeCell ref="B26:B27"/>
    <mergeCell ref="B28:B29"/>
    <mergeCell ref="B30:B31"/>
    <mergeCell ref="B32:B33"/>
    <mergeCell ref="B34:B35"/>
    <mergeCell ref="A36:A49"/>
    <mergeCell ref="B36:B37"/>
    <mergeCell ref="B38:B39"/>
    <mergeCell ref="B40:B41"/>
    <mergeCell ref="B42:B43"/>
    <mergeCell ref="B44:B45"/>
    <mergeCell ref="B46:B47"/>
    <mergeCell ref="B48:B49"/>
    <mergeCell ref="A8:A21"/>
    <mergeCell ref="N4:N7"/>
    <mergeCell ref="I4:I7"/>
    <mergeCell ref="B18:B19"/>
    <mergeCell ref="B20:B21"/>
    <mergeCell ref="H4:H7"/>
    <mergeCell ref="K4:K7"/>
    <mergeCell ref="L4:L7"/>
    <mergeCell ref="M4:M7"/>
    <mergeCell ref="C4:C7"/>
    <mergeCell ref="D4:D7"/>
    <mergeCell ref="E4:E7"/>
    <mergeCell ref="F4:F7"/>
    <mergeCell ref="G4:G7"/>
    <mergeCell ref="J4:J7"/>
    <mergeCell ref="B8:B9"/>
  </mergeCells>
  <phoneticPr fontId="1"/>
  <printOptions horizontalCentered="1"/>
  <pageMargins left="0.55118110236220474" right="0.59055118110236227" top="0.62992125984251968" bottom="0.35433070866141736" header="0.31496062992125984" footer="0.31496062992125984"/>
  <pageSetup paperSize="9" scale="6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7"/>
  <sheetViews>
    <sheetView view="pageBreakPreview" zoomScale="60" zoomScaleNormal="100" workbookViewId="0">
      <selection activeCell="E4" sqref="E4"/>
    </sheetView>
  </sheetViews>
  <sheetFormatPr defaultRowHeight="13.5"/>
  <cols>
    <col min="1" max="1" width="5.5" customWidth="1"/>
    <col min="3" max="3" width="7" customWidth="1"/>
  </cols>
  <sheetData>
    <row r="1" spans="1:10" ht="24.75" customHeight="1">
      <c r="A1" s="23" t="s">
        <v>258</v>
      </c>
      <c r="B1" s="23"/>
    </row>
    <row r="2" spans="1:10" ht="23.25" customHeight="1">
      <c r="B2" s="7" t="s">
        <v>290</v>
      </c>
      <c r="C2" s="23"/>
    </row>
    <row r="3" spans="1:10" ht="23.25" customHeight="1">
      <c r="B3" t="s">
        <v>295</v>
      </c>
    </row>
    <row r="4" spans="1:10" ht="42" customHeight="1"/>
    <row r="5" spans="1:10" s="76" customFormat="1" ht="24.75" customHeight="1">
      <c r="A5" s="70" t="s">
        <v>259</v>
      </c>
    </row>
    <row r="6" spans="1:10" s="76" customFormat="1" ht="26.25" customHeight="1">
      <c r="B6" s="82" t="s">
        <v>227</v>
      </c>
      <c r="D6" s="76" t="s">
        <v>266</v>
      </c>
    </row>
    <row r="7" spans="1:10" s="76" customFormat="1" ht="26.25" customHeight="1">
      <c r="B7" s="82" t="s">
        <v>229</v>
      </c>
      <c r="D7" s="76" t="s">
        <v>260</v>
      </c>
    </row>
    <row r="8" spans="1:10" s="76" customFormat="1" ht="54.75" customHeight="1">
      <c r="B8" s="82" t="s">
        <v>231</v>
      </c>
      <c r="D8" s="426" t="s">
        <v>267</v>
      </c>
      <c r="E8" s="426"/>
      <c r="F8" s="426"/>
      <c r="G8" s="426"/>
      <c r="H8" s="426"/>
      <c r="I8" s="426"/>
      <c r="J8" s="426"/>
    </row>
    <row r="9" spans="1:10" s="76" customFormat="1" ht="30.75" customHeight="1">
      <c r="B9" s="82" t="s">
        <v>234</v>
      </c>
      <c r="D9" s="76" t="s">
        <v>261</v>
      </c>
    </row>
    <row r="10" spans="1:10" s="76" customFormat="1" ht="20.25" customHeight="1">
      <c r="B10" s="82"/>
    </row>
    <row r="11" spans="1:10" s="76" customFormat="1" ht="28.5" customHeight="1">
      <c r="A11" s="70" t="s">
        <v>264</v>
      </c>
    </row>
    <row r="12" spans="1:10" s="76" customFormat="1" ht="29.25" customHeight="1">
      <c r="B12" s="82" t="s">
        <v>233</v>
      </c>
      <c r="D12" s="76" t="s">
        <v>262</v>
      </c>
    </row>
    <row r="13" spans="1:10" s="76" customFormat="1" ht="29.25" customHeight="1">
      <c r="B13" s="82" t="s">
        <v>234</v>
      </c>
      <c r="D13" s="76" t="s">
        <v>263</v>
      </c>
    </row>
    <row r="14" spans="1:10" ht="23.25" customHeight="1">
      <c r="B14" s="82"/>
    </row>
    <row r="15" spans="1:10" ht="25.5" customHeight="1">
      <c r="A15" s="70" t="s">
        <v>265</v>
      </c>
    </row>
    <row r="16" spans="1:10" s="76" customFormat="1" ht="130.5" customHeight="1">
      <c r="B16" s="82" t="s">
        <v>227</v>
      </c>
      <c r="D16" s="427" t="s">
        <v>268</v>
      </c>
      <c r="E16" s="427"/>
      <c r="F16" s="427"/>
      <c r="G16" s="427"/>
      <c r="H16" s="427"/>
      <c r="I16" s="427"/>
      <c r="J16" s="427"/>
    </row>
    <row r="17" spans="2:10" s="76" customFormat="1" ht="107.25" customHeight="1">
      <c r="B17" s="82" t="s">
        <v>227</v>
      </c>
      <c r="D17" s="427" t="s">
        <v>269</v>
      </c>
      <c r="E17" s="427"/>
      <c r="F17" s="427"/>
      <c r="G17" s="427"/>
      <c r="H17" s="427"/>
      <c r="I17" s="427"/>
      <c r="J17" s="427"/>
    </row>
  </sheetData>
  <mergeCells count="3">
    <mergeCell ref="D8:J8"/>
    <mergeCell ref="D16:J16"/>
    <mergeCell ref="D17:J1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66"/>
  <sheetViews>
    <sheetView view="pageBreakPreview" zoomScale="60" zoomScaleNormal="100" workbookViewId="0">
      <selection activeCell="E79" sqref="E79"/>
    </sheetView>
  </sheetViews>
  <sheetFormatPr defaultRowHeight="13.5"/>
  <cols>
    <col min="1" max="1" width="6.875" customWidth="1"/>
    <col min="2" max="2" width="10.625" customWidth="1"/>
    <col min="3" max="9" width="12.375" customWidth="1"/>
    <col min="10" max="10" width="9" customWidth="1"/>
    <col min="11" max="12" width="9" hidden="1" customWidth="1"/>
    <col min="13" max="19" width="0" hidden="1" customWidth="1"/>
  </cols>
  <sheetData>
    <row r="1" spans="1:11" s="7" customFormat="1" ht="31.5" customHeight="1">
      <c r="A1" s="23" t="s">
        <v>221</v>
      </c>
    </row>
    <row r="2" spans="1:11" s="7" customFormat="1" ht="23.25" customHeight="1">
      <c r="A2" s="23"/>
      <c r="B2" s="14" t="s">
        <v>220</v>
      </c>
    </row>
    <row r="3" spans="1:11" s="7" customFormat="1" ht="12.75" customHeight="1" thickBot="1">
      <c r="A3" s="23"/>
      <c r="B3" s="14"/>
    </row>
    <row r="4" spans="1:11" s="8" customFormat="1" ht="15" customHeight="1">
      <c r="A4" s="186"/>
      <c r="B4" s="137" t="s">
        <v>280</v>
      </c>
      <c r="C4" s="298" t="s">
        <v>91</v>
      </c>
      <c r="D4" s="296" t="s">
        <v>108</v>
      </c>
      <c r="E4" s="296" t="s">
        <v>92</v>
      </c>
      <c r="F4" s="296" t="s">
        <v>93</v>
      </c>
      <c r="G4" s="296" t="s">
        <v>219</v>
      </c>
      <c r="H4" s="296" t="s">
        <v>49</v>
      </c>
      <c r="I4" s="398" t="s">
        <v>0</v>
      </c>
    </row>
    <row r="5" spans="1:11" s="8" customFormat="1" ht="15" customHeight="1">
      <c r="A5" s="188"/>
      <c r="B5" s="247"/>
      <c r="C5" s="338"/>
      <c r="D5" s="321"/>
      <c r="E5" s="321"/>
      <c r="F5" s="321"/>
      <c r="G5" s="321"/>
      <c r="H5" s="321"/>
      <c r="I5" s="399"/>
    </row>
    <row r="6" spans="1:11" s="8" customFormat="1" ht="15" customHeight="1">
      <c r="A6" s="188"/>
      <c r="B6" s="247"/>
      <c r="C6" s="338"/>
      <c r="D6" s="321"/>
      <c r="E6" s="321"/>
      <c r="F6" s="321"/>
      <c r="G6" s="321"/>
      <c r="H6" s="321"/>
      <c r="I6" s="399"/>
    </row>
    <row r="7" spans="1:11" s="8" customFormat="1" ht="15" customHeight="1" thickBot="1">
      <c r="A7" s="105" t="s">
        <v>279</v>
      </c>
      <c r="B7" s="248"/>
      <c r="C7" s="339"/>
      <c r="D7" s="297"/>
      <c r="E7" s="297"/>
      <c r="F7" s="297"/>
      <c r="G7" s="297"/>
      <c r="H7" s="297"/>
      <c r="I7" s="400"/>
    </row>
    <row r="8" spans="1:11" s="8" customFormat="1" ht="21" customHeight="1">
      <c r="A8" s="282" t="s">
        <v>1</v>
      </c>
      <c r="B8" s="285" t="s">
        <v>2</v>
      </c>
      <c r="C8" s="131">
        <v>3</v>
      </c>
      <c r="D8" s="128">
        <v>52</v>
      </c>
      <c r="E8" s="128">
        <v>2</v>
      </c>
      <c r="F8" s="128">
        <v>3</v>
      </c>
      <c r="G8" s="128">
        <v>0</v>
      </c>
      <c r="H8" s="128">
        <v>0</v>
      </c>
      <c r="I8" s="108">
        <v>60</v>
      </c>
      <c r="K8" s="8">
        <f>+SUM(C8:H8)-I8</f>
        <v>0</v>
      </c>
    </row>
    <row r="9" spans="1:11" s="8" customFormat="1" ht="21" customHeight="1">
      <c r="A9" s="283"/>
      <c r="B9" s="286"/>
      <c r="C9" s="132">
        <f>C8/$I$8</f>
        <v>0.05</v>
      </c>
      <c r="D9" s="86">
        <f t="shared" ref="D9:H9" si="0">D8/$I$8</f>
        <v>0.8666666666666667</v>
      </c>
      <c r="E9" s="86">
        <f t="shared" si="0"/>
        <v>3.3333333333333333E-2</v>
      </c>
      <c r="F9" s="86">
        <f t="shared" si="0"/>
        <v>0.05</v>
      </c>
      <c r="G9" s="86">
        <f t="shared" si="0"/>
        <v>0</v>
      </c>
      <c r="H9" s="86">
        <f t="shared" si="0"/>
        <v>0</v>
      </c>
      <c r="I9" s="141">
        <v>1</v>
      </c>
      <c r="K9" s="8">
        <f t="shared" ref="K9:K49" si="1">+SUM(C9:H9)-I9</f>
        <v>0</v>
      </c>
    </row>
    <row r="10" spans="1:11" s="8" customFormat="1" ht="21" customHeight="1">
      <c r="A10" s="283"/>
      <c r="B10" s="286" t="s">
        <v>3</v>
      </c>
      <c r="C10" s="133">
        <v>14</v>
      </c>
      <c r="D10" s="45">
        <v>25</v>
      </c>
      <c r="E10" s="45">
        <v>13</v>
      </c>
      <c r="F10" s="45">
        <v>1</v>
      </c>
      <c r="G10" s="45">
        <v>0</v>
      </c>
      <c r="H10" s="45">
        <v>2</v>
      </c>
      <c r="I10" s="110">
        <v>55</v>
      </c>
      <c r="K10" s="8">
        <f t="shared" si="1"/>
        <v>0</v>
      </c>
    </row>
    <row r="11" spans="1:11" s="8" customFormat="1" ht="21" customHeight="1">
      <c r="A11" s="283"/>
      <c r="B11" s="286"/>
      <c r="C11" s="132">
        <f>C10/$I$10</f>
        <v>0.25454545454545452</v>
      </c>
      <c r="D11" s="86">
        <f t="shared" ref="D11:H11" si="2">D10/$I$10</f>
        <v>0.45454545454545453</v>
      </c>
      <c r="E11" s="86">
        <f t="shared" si="2"/>
        <v>0.23636363636363636</v>
      </c>
      <c r="F11" s="86">
        <f t="shared" si="2"/>
        <v>1.8181818181818181E-2</v>
      </c>
      <c r="G11" s="86">
        <f t="shared" si="2"/>
        <v>0</v>
      </c>
      <c r="H11" s="86">
        <f t="shared" si="2"/>
        <v>3.6363636363636362E-2</v>
      </c>
      <c r="I11" s="141">
        <v>1</v>
      </c>
      <c r="K11" s="8">
        <f t="shared" si="1"/>
        <v>0</v>
      </c>
    </row>
    <row r="12" spans="1:11" s="8" customFormat="1" ht="21" customHeight="1">
      <c r="A12" s="283"/>
      <c r="B12" s="286" t="s">
        <v>4</v>
      </c>
      <c r="C12" s="133">
        <v>7</v>
      </c>
      <c r="D12" s="45">
        <v>11</v>
      </c>
      <c r="E12" s="45">
        <v>15</v>
      </c>
      <c r="F12" s="45">
        <v>6</v>
      </c>
      <c r="G12" s="45">
        <v>3</v>
      </c>
      <c r="H12" s="45">
        <v>6</v>
      </c>
      <c r="I12" s="110">
        <v>48</v>
      </c>
      <c r="K12" s="8">
        <f t="shared" si="1"/>
        <v>0</v>
      </c>
    </row>
    <row r="13" spans="1:11" s="8" customFormat="1" ht="21" customHeight="1">
      <c r="A13" s="283"/>
      <c r="B13" s="286"/>
      <c r="C13" s="132">
        <f>C12/$I$12</f>
        <v>0.14583333333333334</v>
      </c>
      <c r="D13" s="86">
        <f t="shared" ref="D13:H13" si="3">D12/$I$12</f>
        <v>0.22916666666666666</v>
      </c>
      <c r="E13" s="85">
        <f>E12/$I$12-0.001</f>
        <v>0.3115</v>
      </c>
      <c r="F13" s="86">
        <f t="shared" si="3"/>
        <v>0.125</v>
      </c>
      <c r="G13" s="86">
        <f t="shared" si="3"/>
        <v>6.25E-2</v>
      </c>
      <c r="H13" s="86">
        <f t="shared" si="3"/>
        <v>0.125</v>
      </c>
      <c r="I13" s="141">
        <v>1</v>
      </c>
      <c r="K13" s="8">
        <f t="shared" si="1"/>
        <v>-1.0000000000000009E-3</v>
      </c>
    </row>
    <row r="14" spans="1:11" s="8" customFormat="1" ht="21" customHeight="1">
      <c r="A14" s="283"/>
      <c r="B14" s="286" t="s">
        <v>5</v>
      </c>
      <c r="C14" s="133">
        <v>11</v>
      </c>
      <c r="D14" s="45">
        <v>1</v>
      </c>
      <c r="E14" s="45">
        <v>20</v>
      </c>
      <c r="F14" s="45">
        <v>10</v>
      </c>
      <c r="G14" s="45">
        <v>3</v>
      </c>
      <c r="H14" s="45">
        <v>7</v>
      </c>
      <c r="I14" s="110">
        <v>52</v>
      </c>
      <c r="K14" s="8">
        <f t="shared" si="1"/>
        <v>0</v>
      </c>
    </row>
    <row r="15" spans="1:11" s="8" customFormat="1" ht="21" customHeight="1">
      <c r="A15" s="283"/>
      <c r="B15" s="286"/>
      <c r="C15" s="132">
        <f>C14/$I$14</f>
        <v>0.21153846153846154</v>
      </c>
      <c r="D15" s="86">
        <f>D14/$I$14</f>
        <v>1.9230769230769232E-2</v>
      </c>
      <c r="E15" s="85">
        <f>E14/$I$14-0.001</f>
        <v>0.38361538461538464</v>
      </c>
      <c r="F15" s="86">
        <f t="shared" ref="F15:H15" si="4">F14/$I$14</f>
        <v>0.19230769230769232</v>
      </c>
      <c r="G15" s="86">
        <f t="shared" si="4"/>
        <v>5.7692307692307696E-2</v>
      </c>
      <c r="H15" s="86">
        <f t="shared" si="4"/>
        <v>0.13461538461538461</v>
      </c>
      <c r="I15" s="141">
        <v>1</v>
      </c>
      <c r="K15" s="8">
        <f t="shared" si="1"/>
        <v>-1.0000000000000009E-3</v>
      </c>
    </row>
    <row r="16" spans="1:11" s="8" customFormat="1" ht="21" customHeight="1">
      <c r="A16" s="283"/>
      <c r="B16" s="286" t="s">
        <v>6</v>
      </c>
      <c r="C16" s="133">
        <v>20</v>
      </c>
      <c r="D16" s="45">
        <v>0</v>
      </c>
      <c r="E16" s="45">
        <v>10</v>
      </c>
      <c r="F16" s="45">
        <v>20</v>
      </c>
      <c r="G16" s="45">
        <v>15</v>
      </c>
      <c r="H16" s="45">
        <v>9</v>
      </c>
      <c r="I16" s="110">
        <v>74</v>
      </c>
      <c r="K16" s="8">
        <f t="shared" si="1"/>
        <v>0</v>
      </c>
    </row>
    <row r="17" spans="1:18" s="8" customFormat="1" ht="21" customHeight="1">
      <c r="A17" s="283"/>
      <c r="B17" s="286"/>
      <c r="C17" s="132">
        <f>C16/$I$16</f>
        <v>0.27027027027027029</v>
      </c>
      <c r="D17" s="86">
        <f t="shared" ref="D17:H17" si="5">D16/$I$16</f>
        <v>0</v>
      </c>
      <c r="E17" s="86">
        <f t="shared" si="5"/>
        <v>0.13513513513513514</v>
      </c>
      <c r="F17" s="86">
        <f t="shared" si="5"/>
        <v>0.27027027027027029</v>
      </c>
      <c r="G17" s="86">
        <f t="shared" si="5"/>
        <v>0.20270270270270271</v>
      </c>
      <c r="H17" s="86">
        <f t="shared" si="5"/>
        <v>0.12162162162162163</v>
      </c>
      <c r="I17" s="141">
        <v>1</v>
      </c>
      <c r="K17" s="8">
        <f t="shared" si="1"/>
        <v>0</v>
      </c>
    </row>
    <row r="18" spans="1:18" s="8" customFormat="1" ht="21" customHeight="1">
      <c r="A18" s="283"/>
      <c r="B18" s="286" t="s">
        <v>109</v>
      </c>
      <c r="C18" s="133">
        <v>24</v>
      </c>
      <c r="D18" s="45">
        <v>0</v>
      </c>
      <c r="E18" s="45">
        <v>9</v>
      </c>
      <c r="F18" s="45">
        <v>31</v>
      </c>
      <c r="G18" s="45">
        <v>31</v>
      </c>
      <c r="H18" s="45">
        <v>13</v>
      </c>
      <c r="I18" s="110">
        <v>108</v>
      </c>
      <c r="K18" s="8">
        <f t="shared" si="1"/>
        <v>0</v>
      </c>
    </row>
    <row r="19" spans="1:18" s="8" customFormat="1" ht="21" customHeight="1" thickBot="1">
      <c r="A19" s="283"/>
      <c r="B19" s="287"/>
      <c r="C19" s="214">
        <f>C18/$I$18+0.001</f>
        <v>0.22322222222222221</v>
      </c>
      <c r="D19" s="91">
        <f>D18/$I$18</f>
        <v>0</v>
      </c>
      <c r="E19" s="91">
        <f t="shared" ref="E19:H19" si="6">E18/$I$18</f>
        <v>8.3333333333333329E-2</v>
      </c>
      <c r="F19" s="91">
        <f t="shared" si="6"/>
        <v>0.28703703703703703</v>
      </c>
      <c r="G19" s="91">
        <f t="shared" si="6"/>
        <v>0.28703703703703703</v>
      </c>
      <c r="H19" s="91">
        <f t="shared" si="6"/>
        <v>0.12037037037037036</v>
      </c>
      <c r="I19" s="143">
        <v>1</v>
      </c>
      <c r="K19" s="8">
        <f t="shared" si="1"/>
        <v>1.0000000000001119E-3</v>
      </c>
    </row>
    <row r="20" spans="1:18" s="8" customFormat="1" ht="21" customHeight="1" thickTop="1">
      <c r="A20" s="283"/>
      <c r="B20" s="288" t="s">
        <v>1</v>
      </c>
      <c r="C20" s="48">
        <v>79</v>
      </c>
      <c r="D20" s="44">
        <v>89</v>
      </c>
      <c r="E20" s="44">
        <v>69</v>
      </c>
      <c r="F20" s="44">
        <v>71</v>
      </c>
      <c r="G20" s="44">
        <v>52</v>
      </c>
      <c r="H20" s="44">
        <v>37</v>
      </c>
      <c r="I20" s="112">
        <v>397</v>
      </c>
      <c r="K20" s="8">
        <f t="shared" si="1"/>
        <v>0</v>
      </c>
    </row>
    <row r="21" spans="1:18" s="8" customFormat="1" ht="21" customHeight="1" thickBot="1">
      <c r="A21" s="284"/>
      <c r="B21" s="289"/>
      <c r="C21" s="135">
        <f>C20/$I$20</f>
        <v>0.19899244332493704</v>
      </c>
      <c r="D21" s="130">
        <f t="shared" ref="D21:H21" si="7">D20/$I$20</f>
        <v>0.22418136020151133</v>
      </c>
      <c r="E21" s="130">
        <f t="shared" si="7"/>
        <v>0.17380352644836272</v>
      </c>
      <c r="F21" s="130">
        <f t="shared" si="7"/>
        <v>0.17884130982367757</v>
      </c>
      <c r="G21" s="130">
        <f t="shared" si="7"/>
        <v>0.13098236775818639</v>
      </c>
      <c r="H21" s="130">
        <f t="shared" si="7"/>
        <v>9.3198992443324941E-2</v>
      </c>
      <c r="I21" s="148">
        <v>1</v>
      </c>
      <c r="K21" s="8">
        <f t="shared" si="1"/>
        <v>0</v>
      </c>
      <c r="L21" s="22">
        <f>+C8+C10+C12+C14+C16+C18-C20</f>
        <v>0</v>
      </c>
      <c r="M21" s="22">
        <f t="shared" ref="M21:Q21" si="8">+D8+D10+D12+D14+D16+D18-D20</f>
        <v>0</v>
      </c>
      <c r="N21" s="22">
        <f t="shared" si="8"/>
        <v>0</v>
      </c>
      <c r="O21" s="22">
        <f t="shared" si="8"/>
        <v>0</v>
      </c>
      <c r="P21" s="22">
        <f t="shared" si="8"/>
        <v>0</v>
      </c>
      <c r="Q21" s="22">
        <f t="shared" si="8"/>
        <v>0</v>
      </c>
      <c r="R21" s="22">
        <f>+I8+I10+I12+I14+I16+I18-I20</f>
        <v>0</v>
      </c>
    </row>
    <row r="22" spans="1:18" s="8" customFormat="1" ht="21" customHeight="1">
      <c r="A22" s="282" t="s">
        <v>7</v>
      </c>
      <c r="B22" s="285" t="s">
        <v>2</v>
      </c>
      <c r="C22" s="131">
        <v>2</v>
      </c>
      <c r="D22" s="128">
        <v>25</v>
      </c>
      <c r="E22" s="128">
        <v>0</v>
      </c>
      <c r="F22" s="128">
        <v>3</v>
      </c>
      <c r="G22" s="128">
        <v>0</v>
      </c>
      <c r="H22" s="128">
        <v>0</v>
      </c>
      <c r="I22" s="108">
        <v>30</v>
      </c>
      <c r="K22" s="8">
        <f t="shared" si="1"/>
        <v>0</v>
      </c>
    </row>
    <row r="23" spans="1:18" s="8" customFormat="1" ht="21" customHeight="1">
      <c r="A23" s="283"/>
      <c r="B23" s="286"/>
      <c r="C23" s="132">
        <f>C22/$I$22</f>
        <v>6.6666666666666666E-2</v>
      </c>
      <c r="D23" s="86">
        <f t="shared" ref="D23:H23" si="9">D22/$I$22</f>
        <v>0.83333333333333337</v>
      </c>
      <c r="E23" s="86">
        <f t="shared" si="9"/>
        <v>0</v>
      </c>
      <c r="F23" s="86">
        <f t="shared" si="9"/>
        <v>0.1</v>
      </c>
      <c r="G23" s="86">
        <f t="shared" si="9"/>
        <v>0</v>
      </c>
      <c r="H23" s="86">
        <f t="shared" si="9"/>
        <v>0</v>
      </c>
      <c r="I23" s="141">
        <v>1</v>
      </c>
      <c r="K23" s="8">
        <f t="shared" si="1"/>
        <v>0</v>
      </c>
    </row>
    <row r="24" spans="1:18" s="8" customFormat="1" ht="21" customHeight="1">
      <c r="A24" s="283"/>
      <c r="B24" s="286" t="s">
        <v>3</v>
      </c>
      <c r="C24" s="133">
        <v>6</v>
      </c>
      <c r="D24" s="45">
        <v>15</v>
      </c>
      <c r="E24" s="45">
        <v>11</v>
      </c>
      <c r="F24" s="45">
        <v>1</v>
      </c>
      <c r="G24" s="45">
        <v>0</v>
      </c>
      <c r="H24" s="45">
        <v>1</v>
      </c>
      <c r="I24" s="110">
        <v>34</v>
      </c>
      <c r="K24" s="8">
        <f t="shared" si="1"/>
        <v>0</v>
      </c>
    </row>
    <row r="25" spans="1:18" s="8" customFormat="1" ht="21" customHeight="1">
      <c r="A25" s="283"/>
      <c r="B25" s="286"/>
      <c r="C25" s="132">
        <f>C24/$I$24</f>
        <v>0.17647058823529413</v>
      </c>
      <c r="D25" s="85">
        <f>D24/$I$24+0.001</f>
        <v>0.44217647058823528</v>
      </c>
      <c r="E25" s="86">
        <f t="shared" ref="E25:H25" si="10">E24/$I$24</f>
        <v>0.3235294117647059</v>
      </c>
      <c r="F25" s="86">
        <f t="shared" si="10"/>
        <v>2.9411764705882353E-2</v>
      </c>
      <c r="G25" s="86">
        <f t="shared" si="10"/>
        <v>0</v>
      </c>
      <c r="H25" s="86">
        <f t="shared" si="10"/>
        <v>2.9411764705882353E-2</v>
      </c>
      <c r="I25" s="141">
        <v>1</v>
      </c>
      <c r="K25" s="8">
        <f t="shared" si="1"/>
        <v>1.0000000000001119E-3</v>
      </c>
    </row>
    <row r="26" spans="1:18" s="8" customFormat="1" ht="21" customHeight="1">
      <c r="A26" s="283"/>
      <c r="B26" s="286" t="s">
        <v>4</v>
      </c>
      <c r="C26" s="133">
        <v>2</v>
      </c>
      <c r="D26" s="45">
        <v>8</v>
      </c>
      <c r="E26" s="45">
        <v>7</v>
      </c>
      <c r="F26" s="45">
        <v>3</v>
      </c>
      <c r="G26" s="45">
        <v>1</v>
      </c>
      <c r="H26" s="45">
        <v>4</v>
      </c>
      <c r="I26" s="110">
        <v>25</v>
      </c>
      <c r="K26" s="8">
        <f t="shared" si="1"/>
        <v>0</v>
      </c>
    </row>
    <row r="27" spans="1:18" s="8" customFormat="1" ht="21" customHeight="1">
      <c r="A27" s="283"/>
      <c r="B27" s="286"/>
      <c r="C27" s="132">
        <f>C26/$I$26</f>
        <v>0.08</v>
      </c>
      <c r="D27" s="86">
        <f t="shared" ref="D27:H27" si="11">D26/$I$26</f>
        <v>0.32</v>
      </c>
      <c r="E27" s="86">
        <f t="shared" si="11"/>
        <v>0.28000000000000003</v>
      </c>
      <c r="F27" s="86">
        <f t="shared" si="11"/>
        <v>0.12</v>
      </c>
      <c r="G27" s="86">
        <f t="shared" si="11"/>
        <v>0.04</v>
      </c>
      <c r="H27" s="86">
        <f t="shared" si="11"/>
        <v>0.16</v>
      </c>
      <c r="I27" s="141">
        <v>1</v>
      </c>
      <c r="K27" s="8">
        <f t="shared" si="1"/>
        <v>0</v>
      </c>
    </row>
    <row r="28" spans="1:18" s="8" customFormat="1" ht="21" customHeight="1">
      <c r="A28" s="283"/>
      <c r="B28" s="286" t="s">
        <v>5</v>
      </c>
      <c r="C28" s="133">
        <v>5</v>
      </c>
      <c r="D28" s="45">
        <v>0</v>
      </c>
      <c r="E28" s="45">
        <v>11</v>
      </c>
      <c r="F28" s="45">
        <v>4</v>
      </c>
      <c r="G28" s="45">
        <v>1</v>
      </c>
      <c r="H28" s="45">
        <v>4</v>
      </c>
      <c r="I28" s="110">
        <v>25</v>
      </c>
      <c r="K28" s="8">
        <f t="shared" si="1"/>
        <v>0</v>
      </c>
    </row>
    <row r="29" spans="1:18" s="8" customFormat="1" ht="21" customHeight="1">
      <c r="A29" s="283"/>
      <c r="B29" s="286"/>
      <c r="C29" s="132">
        <f>C28/$I$28</f>
        <v>0.2</v>
      </c>
      <c r="D29" s="86">
        <f t="shared" ref="D29:H29" si="12">D28/$I$28</f>
        <v>0</v>
      </c>
      <c r="E29" s="86">
        <f t="shared" si="12"/>
        <v>0.44</v>
      </c>
      <c r="F29" s="86">
        <f t="shared" si="12"/>
        <v>0.16</v>
      </c>
      <c r="G29" s="86">
        <f t="shared" si="12"/>
        <v>0.04</v>
      </c>
      <c r="H29" s="86">
        <f t="shared" si="12"/>
        <v>0.16</v>
      </c>
      <c r="I29" s="141">
        <v>1</v>
      </c>
      <c r="K29" s="8">
        <f t="shared" si="1"/>
        <v>0</v>
      </c>
    </row>
    <row r="30" spans="1:18" s="8" customFormat="1" ht="21" customHeight="1">
      <c r="A30" s="283"/>
      <c r="B30" s="286" t="s">
        <v>6</v>
      </c>
      <c r="C30" s="133">
        <v>13</v>
      </c>
      <c r="D30" s="45">
        <v>0</v>
      </c>
      <c r="E30" s="45">
        <v>7</v>
      </c>
      <c r="F30" s="45">
        <v>8</v>
      </c>
      <c r="G30" s="45">
        <v>7</v>
      </c>
      <c r="H30" s="45">
        <v>4</v>
      </c>
      <c r="I30" s="110">
        <v>39</v>
      </c>
      <c r="K30" s="8">
        <f t="shared" si="1"/>
        <v>0</v>
      </c>
    </row>
    <row r="31" spans="1:18" s="8" customFormat="1" ht="21" customHeight="1">
      <c r="A31" s="283"/>
      <c r="B31" s="286"/>
      <c r="C31" s="149">
        <f>C30/$I$30+0.001</f>
        <v>0.33433333333333332</v>
      </c>
      <c r="D31" s="86">
        <f>D30/$I$30</f>
        <v>0</v>
      </c>
      <c r="E31" s="86">
        <f t="shared" ref="E31:H31" si="13">E30/$I$30</f>
        <v>0.17948717948717949</v>
      </c>
      <c r="F31" s="86">
        <f t="shared" si="13"/>
        <v>0.20512820512820512</v>
      </c>
      <c r="G31" s="86">
        <f t="shared" si="13"/>
        <v>0.17948717948717949</v>
      </c>
      <c r="H31" s="86">
        <f t="shared" si="13"/>
        <v>0.10256410256410256</v>
      </c>
      <c r="I31" s="141">
        <v>1</v>
      </c>
      <c r="K31" s="8">
        <f t="shared" si="1"/>
        <v>1.0000000000001119E-3</v>
      </c>
    </row>
    <row r="32" spans="1:18" s="8" customFormat="1" ht="21" customHeight="1">
      <c r="A32" s="283"/>
      <c r="B32" s="286" t="s">
        <v>109</v>
      </c>
      <c r="C32" s="133">
        <v>9</v>
      </c>
      <c r="D32" s="45">
        <v>0</v>
      </c>
      <c r="E32" s="45">
        <v>4</v>
      </c>
      <c r="F32" s="45">
        <v>8</v>
      </c>
      <c r="G32" s="45">
        <v>11</v>
      </c>
      <c r="H32" s="45">
        <v>7</v>
      </c>
      <c r="I32" s="110">
        <v>39</v>
      </c>
      <c r="K32" s="8">
        <f t="shared" si="1"/>
        <v>0</v>
      </c>
    </row>
    <row r="33" spans="1:18" s="8" customFormat="1" ht="21" customHeight="1" thickBot="1">
      <c r="A33" s="283"/>
      <c r="B33" s="287"/>
      <c r="C33" s="139">
        <f>C32/$I$32</f>
        <v>0.23076923076923078</v>
      </c>
      <c r="D33" s="91">
        <f t="shared" ref="D33:H33" si="14">D32/$I$32</f>
        <v>0</v>
      </c>
      <c r="E33" s="91">
        <f t="shared" si="14"/>
        <v>0.10256410256410256</v>
      </c>
      <c r="F33" s="91">
        <f t="shared" si="14"/>
        <v>0.20512820512820512</v>
      </c>
      <c r="G33" s="91">
        <f t="shared" si="14"/>
        <v>0.28205128205128205</v>
      </c>
      <c r="H33" s="91">
        <f t="shared" si="14"/>
        <v>0.17948717948717949</v>
      </c>
      <c r="I33" s="143">
        <v>1</v>
      </c>
      <c r="K33" s="8">
        <f t="shared" si="1"/>
        <v>0</v>
      </c>
    </row>
    <row r="34" spans="1:18" s="8" customFormat="1" ht="21" customHeight="1" thickTop="1">
      <c r="A34" s="283"/>
      <c r="B34" s="288" t="s">
        <v>1</v>
      </c>
      <c r="C34" s="48">
        <v>37</v>
      </c>
      <c r="D34" s="44">
        <v>48</v>
      </c>
      <c r="E34" s="44">
        <v>40</v>
      </c>
      <c r="F34" s="44">
        <v>27</v>
      </c>
      <c r="G34" s="44">
        <v>20</v>
      </c>
      <c r="H34" s="44">
        <v>20</v>
      </c>
      <c r="I34" s="112">
        <v>192</v>
      </c>
      <c r="K34" s="8">
        <f t="shared" si="1"/>
        <v>0</v>
      </c>
    </row>
    <row r="35" spans="1:18" s="8" customFormat="1" ht="21" customHeight="1" thickBot="1">
      <c r="A35" s="290"/>
      <c r="B35" s="291"/>
      <c r="C35" s="136">
        <f>C34/$I$34</f>
        <v>0.19270833333333334</v>
      </c>
      <c r="D35" s="129">
        <f t="shared" ref="D35:H35" si="15">D34/$I$34</f>
        <v>0.25</v>
      </c>
      <c r="E35" s="129">
        <f t="shared" si="15"/>
        <v>0.20833333333333334</v>
      </c>
      <c r="F35" s="129">
        <f t="shared" si="15"/>
        <v>0.140625</v>
      </c>
      <c r="G35" s="129">
        <f t="shared" si="15"/>
        <v>0.10416666666666667</v>
      </c>
      <c r="H35" s="129">
        <f t="shared" si="15"/>
        <v>0.10416666666666667</v>
      </c>
      <c r="I35" s="146">
        <v>1</v>
      </c>
      <c r="K35" s="8">
        <f t="shared" si="1"/>
        <v>0</v>
      </c>
      <c r="L35" s="22">
        <f>+C22+C24+C26+C28+C30+C32-C34</f>
        <v>0</v>
      </c>
      <c r="M35" s="22">
        <f t="shared" ref="M35" si="16">+D22+D24+D26+D28+D30+D32-D34</f>
        <v>0</v>
      </c>
      <c r="N35" s="22">
        <f t="shared" ref="N35" si="17">+E22+E24+E26+E28+E30+E32-E34</f>
        <v>0</v>
      </c>
      <c r="O35" s="22">
        <f t="shared" ref="O35" si="18">+F22+F24+F26+F28+F30+F32-F34</f>
        <v>0</v>
      </c>
      <c r="P35" s="22">
        <f t="shared" ref="P35" si="19">+G22+G24+G26+G28+G30+G32-G34</f>
        <v>0</v>
      </c>
      <c r="Q35" s="22">
        <f t="shared" ref="Q35" si="20">+H22+H24+H26+H28+H30+H32-H34</f>
        <v>0</v>
      </c>
      <c r="R35" s="22">
        <f>+I22+I24+I26+I28+I30+I32-I34</f>
        <v>0</v>
      </c>
    </row>
    <row r="36" spans="1:18" s="8" customFormat="1" ht="21" customHeight="1">
      <c r="A36" s="292" t="s">
        <v>8</v>
      </c>
      <c r="B36" s="288" t="s">
        <v>2</v>
      </c>
      <c r="C36" s="48">
        <v>1</v>
      </c>
      <c r="D36" s="44">
        <v>27</v>
      </c>
      <c r="E36" s="44">
        <v>2</v>
      </c>
      <c r="F36" s="44">
        <v>0</v>
      </c>
      <c r="G36" s="44">
        <v>0</v>
      </c>
      <c r="H36" s="44">
        <v>0</v>
      </c>
      <c r="I36" s="112">
        <v>30</v>
      </c>
      <c r="K36" s="8">
        <f t="shared" si="1"/>
        <v>0</v>
      </c>
    </row>
    <row r="37" spans="1:18" s="8" customFormat="1" ht="21" customHeight="1">
      <c r="A37" s="283"/>
      <c r="B37" s="286"/>
      <c r="C37" s="132">
        <f>C36/$I$36</f>
        <v>3.3333333333333333E-2</v>
      </c>
      <c r="D37" s="86">
        <f t="shared" ref="D37:H37" si="21">D36/$I$36</f>
        <v>0.9</v>
      </c>
      <c r="E37" s="86">
        <f t="shared" si="21"/>
        <v>6.6666666666666666E-2</v>
      </c>
      <c r="F37" s="86">
        <f t="shared" si="21"/>
        <v>0</v>
      </c>
      <c r="G37" s="86">
        <f t="shared" si="21"/>
        <v>0</v>
      </c>
      <c r="H37" s="86">
        <f t="shared" si="21"/>
        <v>0</v>
      </c>
      <c r="I37" s="141">
        <v>1</v>
      </c>
      <c r="K37" s="8">
        <f t="shared" si="1"/>
        <v>0</v>
      </c>
    </row>
    <row r="38" spans="1:18" s="8" customFormat="1" ht="21" customHeight="1">
      <c r="A38" s="283"/>
      <c r="B38" s="286" t="s">
        <v>3</v>
      </c>
      <c r="C38" s="133">
        <v>8</v>
      </c>
      <c r="D38" s="45">
        <v>10</v>
      </c>
      <c r="E38" s="45">
        <v>2</v>
      </c>
      <c r="F38" s="45">
        <v>0</v>
      </c>
      <c r="G38" s="45">
        <v>0</v>
      </c>
      <c r="H38" s="45">
        <v>1</v>
      </c>
      <c r="I38" s="110">
        <v>21</v>
      </c>
      <c r="K38" s="8">
        <f t="shared" si="1"/>
        <v>0</v>
      </c>
    </row>
    <row r="39" spans="1:18" s="8" customFormat="1" ht="21" customHeight="1">
      <c r="A39" s="283"/>
      <c r="B39" s="286"/>
      <c r="C39" s="132">
        <f>C38/$I$38</f>
        <v>0.38095238095238093</v>
      </c>
      <c r="D39" s="86">
        <f t="shared" ref="D39:H39" si="22">D38/$I$38</f>
        <v>0.47619047619047616</v>
      </c>
      <c r="E39" s="86">
        <f t="shared" si="22"/>
        <v>9.5238095238095233E-2</v>
      </c>
      <c r="F39" s="86">
        <f t="shared" si="22"/>
        <v>0</v>
      </c>
      <c r="G39" s="86">
        <f t="shared" si="22"/>
        <v>0</v>
      </c>
      <c r="H39" s="86">
        <f t="shared" si="22"/>
        <v>4.7619047619047616E-2</v>
      </c>
      <c r="I39" s="141">
        <v>1</v>
      </c>
      <c r="K39" s="8">
        <f t="shared" si="1"/>
        <v>0</v>
      </c>
    </row>
    <row r="40" spans="1:18" s="8" customFormat="1" ht="21" customHeight="1">
      <c r="A40" s="283"/>
      <c r="B40" s="286" t="s">
        <v>4</v>
      </c>
      <c r="C40" s="133">
        <v>5</v>
      </c>
      <c r="D40" s="45">
        <v>3</v>
      </c>
      <c r="E40" s="45">
        <v>8</v>
      </c>
      <c r="F40" s="45">
        <v>3</v>
      </c>
      <c r="G40" s="45">
        <v>2</v>
      </c>
      <c r="H40" s="45">
        <v>2</v>
      </c>
      <c r="I40" s="110">
        <v>23</v>
      </c>
      <c r="K40" s="8">
        <f t="shared" si="1"/>
        <v>0</v>
      </c>
    </row>
    <row r="41" spans="1:18" s="8" customFormat="1" ht="21" customHeight="1">
      <c r="A41" s="283"/>
      <c r="B41" s="286"/>
      <c r="C41" s="132">
        <f>C40/$I$40</f>
        <v>0.21739130434782608</v>
      </c>
      <c r="D41" s="86">
        <f t="shared" ref="D41:H41" si="23">D40/$I$40</f>
        <v>0.13043478260869565</v>
      </c>
      <c r="E41" s="85">
        <f>E40/$I$40+0.001</f>
        <v>0.34882608695652173</v>
      </c>
      <c r="F41" s="86">
        <f t="shared" si="23"/>
        <v>0.13043478260869565</v>
      </c>
      <c r="G41" s="86">
        <f t="shared" si="23"/>
        <v>8.6956521739130432E-2</v>
      </c>
      <c r="H41" s="86">
        <f t="shared" si="23"/>
        <v>8.6956521739130432E-2</v>
      </c>
      <c r="I41" s="141">
        <v>1</v>
      </c>
      <c r="K41" s="8">
        <f t="shared" si="1"/>
        <v>9.9999999999988987E-4</v>
      </c>
    </row>
    <row r="42" spans="1:18" s="8" customFormat="1" ht="21" customHeight="1">
      <c r="A42" s="283"/>
      <c r="B42" s="286" t="s">
        <v>5</v>
      </c>
      <c r="C42" s="133">
        <v>6</v>
      </c>
      <c r="D42" s="45">
        <v>1</v>
      </c>
      <c r="E42" s="45">
        <v>9</v>
      </c>
      <c r="F42" s="45">
        <v>6</v>
      </c>
      <c r="G42" s="45">
        <v>2</v>
      </c>
      <c r="H42" s="45">
        <v>3</v>
      </c>
      <c r="I42" s="110">
        <v>27</v>
      </c>
      <c r="K42" s="8">
        <f t="shared" si="1"/>
        <v>0</v>
      </c>
    </row>
    <row r="43" spans="1:18" s="8" customFormat="1" ht="21" customHeight="1">
      <c r="A43" s="283"/>
      <c r="B43" s="286"/>
      <c r="C43" s="132">
        <f>C42/$I$42</f>
        <v>0.22222222222222221</v>
      </c>
      <c r="D43" s="86">
        <f t="shared" ref="D43:H43" si="24">D42/$I$42</f>
        <v>3.7037037037037035E-2</v>
      </c>
      <c r="E43" s="85">
        <f>E42/$I$42+0.001</f>
        <v>0.33433333333333332</v>
      </c>
      <c r="F43" s="86">
        <f t="shared" si="24"/>
        <v>0.22222222222222221</v>
      </c>
      <c r="G43" s="86">
        <f t="shared" si="24"/>
        <v>7.407407407407407E-2</v>
      </c>
      <c r="H43" s="86">
        <f t="shared" si="24"/>
        <v>0.1111111111111111</v>
      </c>
      <c r="I43" s="141">
        <v>1</v>
      </c>
      <c r="K43" s="8">
        <f t="shared" si="1"/>
        <v>9.9999999999988987E-4</v>
      </c>
    </row>
    <row r="44" spans="1:18" s="8" customFormat="1" ht="21" customHeight="1">
      <c r="A44" s="283"/>
      <c r="B44" s="286" t="s">
        <v>6</v>
      </c>
      <c r="C44" s="133">
        <v>7</v>
      </c>
      <c r="D44" s="45">
        <v>0</v>
      </c>
      <c r="E44" s="45">
        <v>3</v>
      </c>
      <c r="F44" s="45">
        <v>12</v>
      </c>
      <c r="G44" s="45">
        <v>8</v>
      </c>
      <c r="H44" s="45">
        <v>5</v>
      </c>
      <c r="I44" s="110">
        <v>35</v>
      </c>
      <c r="K44" s="8">
        <f t="shared" si="1"/>
        <v>0</v>
      </c>
    </row>
    <row r="45" spans="1:18" s="8" customFormat="1" ht="21" customHeight="1">
      <c r="A45" s="283"/>
      <c r="B45" s="286"/>
      <c r="C45" s="132">
        <f>C44/$I$44</f>
        <v>0.2</v>
      </c>
      <c r="D45" s="86">
        <f t="shared" ref="D45:H45" si="25">D44/$I$44</f>
        <v>0</v>
      </c>
      <c r="E45" s="86">
        <f t="shared" si="25"/>
        <v>8.5714285714285715E-2</v>
      </c>
      <c r="F45" s="85">
        <f>F44/$I$44-0.001</f>
        <v>0.34185714285714286</v>
      </c>
      <c r="G45" s="86">
        <f t="shared" si="25"/>
        <v>0.22857142857142856</v>
      </c>
      <c r="H45" s="86">
        <f t="shared" si="25"/>
        <v>0.14285714285714285</v>
      </c>
      <c r="I45" s="141">
        <v>1</v>
      </c>
      <c r="K45" s="8">
        <f t="shared" si="1"/>
        <v>-1.0000000000001119E-3</v>
      </c>
    </row>
    <row r="46" spans="1:18" s="8" customFormat="1" ht="21" customHeight="1">
      <c r="A46" s="283"/>
      <c r="B46" s="286" t="s">
        <v>109</v>
      </c>
      <c r="C46" s="133">
        <v>15</v>
      </c>
      <c r="D46" s="45">
        <v>0</v>
      </c>
      <c r="E46" s="45">
        <v>5</v>
      </c>
      <c r="F46" s="45">
        <v>23</v>
      </c>
      <c r="G46" s="45">
        <v>20</v>
      </c>
      <c r="H46" s="45">
        <v>6</v>
      </c>
      <c r="I46" s="110">
        <v>69</v>
      </c>
      <c r="K46" s="8">
        <f t="shared" si="1"/>
        <v>0</v>
      </c>
    </row>
    <row r="47" spans="1:18" s="8" customFormat="1" ht="21" customHeight="1" thickBot="1">
      <c r="A47" s="283"/>
      <c r="B47" s="287"/>
      <c r="C47" s="139">
        <f>C46/$I$46</f>
        <v>0.21739130434782608</v>
      </c>
      <c r="D47" s="91">
        <f t="shared" ref="D47:H47" si="26">D46/$I$46</f>
        <v>0</v>
      </c>
      <c r="E47" s="91">
        <f t="shared" si="26"/>
        <v>7.2463768115942032E-2</v>
      </c>
      <c r="F47" s="90">
        <f>F46/$I$46+0.001</f>
        <v>0.33433333333333332</v>
      </c>
      <c r="G47" s="91">
        <f t="shared" si="26"/>
        <v>0.28985507246376813</v>
      </c>
      <c r="H47" s="91">
        <f t="shared" si="26"/>
        <v>8.6956521739130432E-2</v>
      </c>
      <c r="I47" s="143">
        <v>1</v>
      </c>
      <c r="K47" s="8">
        <f t="shared" si="1"/>
        <v>9.9999999999988987E-4</v>
      </c>
    </row>
    <row r="48" spans="1:18" s="8" customFormat="1" ht="21" customHeight="1" thickTop="1">
      <c r="A48" s="283"/>
      <c r="B48" s="288" t="s">
        <v>1</v>
      </c>
      <c r="C48" s="48">
        <v>42</v>
      </c>
      <c r="D48" s="44">
        <v>41</v>
      </c>
      <c r="E48" s="44">
        <v>29</v>
      </c>
      <c r="F48" s="44">
        <v>44</v>
      </c>
      <c r="G48" s="44">
        <v>32</v>
      </c>
      <c r="H48" s="44">
        <v>17</v>
      </c>
      <c r="I48" s="112">
        <v>205</v>
      </c>
      <c r="K48" s="8">
        <f t="shared" si="1"/>
        <v>0</v>
      </c>
    </row>
    <row r="49" spans="1:18" s="8" customFormat="1" ht="21" customHeight="1" thickBot="1">
      <c r="A49" s="290"/>
      <c r="B49" s="291"/>
      <c r="C49" s="136">
        <f>C48/$I$48</f>
        <v>0.20487804878048779</v>
      </c>
      <c r="D49" s="129">
        <f t="shared" ref="D49:H49" si="27">D48/$I$48</f>
        <v>0.2</v>
      </c>
      <c r="E49" s="129">
        <f t="shared" si="27"/>
        <v>0.14146341463414633</v>
      </c>
      <c r="F49" s="129">
        <f t="shared" si="27"/>
        <v>0.21463414634146341</v>
      </c>
      <c r="G49" s="129">
        <f t="shared" si="27"/>
        <v>0.15609756097560976</v>
      </c>
      <c r="H49" s="129">
        <f t="shared" si="27"/>
        <v>8.2926829268292687E-2</v>
      </c>
      <c r="I49" s="146">
        <v>1</v>
      </c>
      <c r="K49" s="8">
        <f t="shared" si="1"/>
        <v>0</v>
      </c>
      <c r="L49" s="22">
        <f>+C36+C38+C40+C42+C44+C46-C48</f>
        <v>0</v>
      </c>
      <c r="M49" s="22">
        <f t="shared" ref="M49" si="28">+D36+D38+D40+D42+D44+D46-D48</f>
        <v>0</v>
      </c>
      <c r="N49" s="22">
        <f t="shared" ref="N49" si="29">+E36+E38+E40+E42+E44+E46-E48</f>
        <v>0</v>
      </c>
      <c r="O49" s="22">
        <f t="shared" ref="O49" si="30">+F36+F38+F40+F42+F44+F46-F48</f>
        <v>0</v>
      </c>
      <c r="P49" s="22">
        <f t="shared" ref="P49" si="31">+G36+G38+G40+G42+G44+G46-G48</f>
        <v>0</v>
      </c>
      <c r="Q49" s="22">
        <f t="shared" ref="Q49" si="32">+H36+H38+H40+H42+H44+H46-H48</f>
        <v>0</v>
      </c>
      <c r="R49" s="22">
        <f>+I36+I38+I40+I42+I44+I46-I48</f>
        <v>0</v>
      </c>
    </row>
    <row r="51" spans="1:18" ht="131.25" hidden="1" customHeight="1"/>
    <row r="52" spans="1:18" hidden="1">
      <c r="B52" s="393" t="s">
        <v>2</v>
      </c>
      <c r="C52" s="41">
        <f>+C22+C36-C8</f>
        <v>0</v>
      </c>
      <c r="D52" s="41">
        <f>+D22+D36-D8</f>
        <v>0</v>
      </c>
      <c r="E52" s="41">
        <f t="shared" ref="E52" si="33">+E22+E36-E8</f>
        <v>0</v>
      </c>
      <c r="F52" s="41">
        <f>+F22+F36-F8</f>
        <v>0</v>
      </c>
      <c r="G52" s="41">
        <f t="shared" ref="G52:H52" si="34">+G22+G36-G8</f>
        <v>0</v>
      </c>
      <c r="H52" s="41">
        <f t="shared" si="34"/>
        <v>0</v>
      </c>
      <c r="I52" s="41">
        <f t="shared" ref="I52" si="35">+I22+I36-I8</f>
        <v>0</v>
      </c>
    </row>
    <row r="53" spans="1:18" hidden="1">
      <c r="B53" s="392"/>
      <c r="C53" s="41"/>
      <c r="D53" s="41"/>
      <c r="E53" s="41"/>
      <c r="F53" s="41"/>
      <c r="G53" s="41"/>
      <c r="H53" s="41"/>
      <c r="I53" s="41"/>
    </row>
    <row r="54" spans="1:18" hidden="1">
      <c r="B54" s="392" t="s">
        <v>3</v>
      </c>
      <c r="C54" s="41">
        <f t="shared" ref="C54:H54" si="36">+C24+C38-C10</f>
        <v>0</v>
      </c>
      <c r="D54" s="41">
        <f t="shared" si="36"/>
        <v>0</v>
      </c>
      <c r="E54" s="41">
        <f t="shared" si="36"/>
        <v>0</v>
      </c>
      <c r="F54" s="41">
        <f t="shared" si="36"/>
        <v>0</v>
      </c>
      <c r="G54" s="41">
        <f t="shared" si="36"/>
        <v>0</v>
      </c>
      <c r="H54" s="41">
        <f t="shared" si="36"/>
        <v>0</v>
      </c>
      <c r="I54" s="41">
        <f t="shared" ref="I54" si="37">+I24+I38-I10</f>
        <v>0</v>
      </c>
    </row>
    <row r="55" spans="1:18" hidden="1">
      <c r="B55" s="392"/>
      <c r="C55" s="41"/>
      <c r="D55" s="41"/>
      <c r="E55" s="41"/>
      <c r="F55" s="41"/>
      <c r="G55" s="41"/>
      <c r="H55" s="41"/>
      <c r="I55" s="41"/>
    </row>
    <row r="56" spans="1:18" hidden="1">
      <c r="B56" s="392" t="s">
        <v>4</v>
      </c>
      <c r="C56" s="41">
        <f t="shared" ref="C56:H56" si="38">+C26+C40-C12</f>
        <v>0</v>
      </c>
      <c r="D56" s="41">
        <f t="shared" si="38"/>
        <v>0</v>
      </c>
      <c r="E56" s="41">
        <f t="shared" si="38"/>
        <v>0</v>
      </c>
      <c r="F56" s="41">
        <f t="shared" si="38"/>
        <v>0</v>
      </c>
      <c r="G56" s="41">
        <f t="shared" si="38"/>
        <v>0</v>
      </c>
      <c r="H56" s="41">
        <f t="shared" si="38"/>
        <v>0</v>
      </c>
      <c r="I56" s="41">
        <f t="shared" ref="I56" si="39">+I26+I40-I12</f>
        <v>0</v>
      </c>
    </row>
    <row r="57" spans="1:18" hidden="1">
      <c r="B57" s="392"/>
      <c r="C57" s="41"/>
      <c r="D57" s="41"/>
      <c r="E57" s="41"/>
      <c r="F57" s="41"/>
      <c r="G57" s="41"/>
      <c r="H57" s="41"/>
      <c r="I57" s="41"/>
    </row>
    <row r="58" spans="1:18" hidden="1">
      <c r="B58" s="392" t="s">
        <v>5</v>
      </c>
      <c r="C58" s="41">
        <f t="shared" ref="C58:H58" si="40">+C28+C42-C14</f>
        <v>0</v>
      </c>
      <c r="D58" s="41">
        <f t="shared" si="40"/>
        <v>0</v>
      </c>
      <c r="E58" s="41">
        <f t="shared" si="40"/>
        <v>0</v>
      </c>
      <c r="F58" s="41">
        <f t="shared" si="40"/>
        <v>0</v>
      </c>
      <c r="G58" s="41">
        <f t="shared" si="40"/>
        <v>0</v>
      </c>
      <c r="H58" s="41">
        <f t="shared" si="40"/>
        <v>0</v>
      </c>
      <c r="I58" s="41">
        <f t="shared" ref="I58" si="41">+I28+I42-I14</f>
        <v>0</v>
      </c>
    </row>
    <row r="59" spans="1:18" hidden="1">
      <c r="B59" s="392"/>
      <c r="C59" s="41"/>
      <c r="D59" s="41"/>
      <c r="E59" s="41"/>
      <c r="F59" s="41"/>
      <c r="G59" s="41"/>
      <c r="H59" s="41"/>
      <c r="I59" s="41"/>
    </row>
    <row r="60" spans="1:18" hidden="1">
      <c r="B60" s="392" t="s">
        <v>6</v>
      </c>
      <c r="C60" s="41">
        <f t="shared" ref="C60:H60" si="42">+C30+C44-C16</f>
        <v>0</v>
      </c>
      <c r="D60" s="41">
        <f t="shared" si="42"/>
        <v>0</v>
      </c>
      <c r="E60" s="41">
        <f t="shared" si="42"/>
        <v>0</v>
      </c>
      <c r="F60" s="41">
        <f t="shared" si="42"/>
        <v>0</v>
      </c>
      <c r="G60" s="41">
        <f t="shared" si="42"/>
        <v>0</v>
      </c>
      <c r="H60" s="41">
        <f t="shared" si="42"/>
        <v>0</v>
      </c>
      <c r="I60" s="41">
        <f t="shared" ref="I60" si="43">+I30+I44-I16</f>
        <v>0</v>
      </c>
    </row>
    <row r="61" spans="1:18" hidden="1">
      <c r="B61" s="392"/>
      <c r="C61" s="41"/>
      <c r="D61" s="41"/>
      <c r="E61" s="41"/>
      <c r="F61" s="41"/>
      <c r="G61" s="41"/>
      <c r="H61" s="41"/>
      <c r="I61" s="41"/>
    </row>
    <row r="62" spans="1:18" hidden="1">
      <c r="B62" s="392" t="s">
        <v>109</v>
      </c>
      <c r="C62" s="41">
        <f t="shared" ref="C62:H62" si="44">+C32+C46-C18</f>
        <v>0</v>
      </c>
      <c r="D62" s="41">
        <f t="shared" si="44"/>
        <v>0</v>
      </c>
      <c r="E62" s="41">
        <f t="shared" si="44"/>
        <v>0</v>
      </c>
      <c r="F62" s="41">
        <f t="shared" si="44"/>
        <v>0</v>
      </c>
      <c r="G62" s="41">
        <f t="shared" si="44"/>
        <v>0</v>
      </c>
      <c r="H62" s="41">
        <f t="shared" si="44"/>
        <v>0</v>
      </c>
      <c r="I62" s="41">
        <f t="shared" ref="I62" si="45">+I32+I46-I18</f>
        <v>0</v>
      </c>
    </row>
    <row r="63" spans="1:18" hidden="1">
      <c r="B63" s="392"/>
      <c r="C63" s="41"/>
      <c r="D63" s="41"/>
      <c r="E63" s="41"/>
      <c r="F63" s="41"/>
      <c r="G63" s="41"/>
      <c r="H63" s="41"/>
      <c r="I63" s="41"/>
    </row>
    <row r="64" spans="1:18" hidden="1">
      <c r="B64" s="392" t="s">
        <v>1</v>
      </c>
      <c r="C64" s="41">
        <f t="shared" ref="C64:H64" si="46">+C34+C48-C20</f>
        <v>0</v>
      </c>
      <c r="D64" s="41">
        <f t="shared" si="46"/>
        <v>0</v>
      </c>
      <c r="E64" s="41">
        <f t="shared" si="46"/>
        <v>0</v>
      </c>
      <c r="F64" s="41">
        <f t="shared" si="46"/>
        <v>0</v>
      </c>
      <c r="G64" s="41">
        <f t="shared" si="46"/>
        <v>0</v>
      </c>
      <c r="H64" s="41">
        <f t="shared" si="46"/>
        <v>0</v>
      </c>
      <c r="I64" s="41">
        <f t="shared" ref="I64" si="47">+I34+I48-I20</f>
        <v>0</v>
      </c>
    </row>
    <row r="65" spans="2:5" hidden="1">
      <c r="B65" s="392"/>
      <c r="C65" s="41"/>
      <c r="D65" s="41"/>
      <c r="E65" s="41"/>
    </row>
    <row r="66" spans="2:5" hidden="1"/>
  </sheetData>
  <mergeCells count="38">
    <mergeCell ref="B62:B63"/>
    <mergeCell ref="B64:B65"/>
    <mergeCell ref="B52:B53"/>
    <mergeCell ref="B54:B55"/>
    <mergeCell ref="B56:B57"/>
    <mergeCell ref="B58:B59"/>
    <mergeCell ref="B60:B61"/>
    <mergeCell ref="H4:H7"/>
    <mergeCell ref="I4:I7"/>
    <mergeCell ref="A8:A21"/>
    <mergeCell ref="B8:B9"/>
    <mergeCell ref="B10:B11"/>
    <mergeCell ref="B12:B13"/>
    <mergeCell ref="B14:B15"/>
    <mergeCell ref="B16:B17"/>
    <mergeCell ref="B18:B19"/>
    <mergeCell ref="C4:C7"/>
    <mergeCell ref="D4:D7"/>
    <mergeCell ref="E4:E7"/>
    <mergeCell ref="F4:F7"/>
    <mergeCell ref="G4:G7"/>
    <mergeCell ref="B20:B21"/>
    <mergeCell ref="B48:B49"/>
    <mergeCell ref="B34:B35"/>
    <mergeCell ref="A36:A49"/>
    <mergeCell ref="B36:B37"/>
    <mergeCell ref="B38:B39"/>
    <mergeCell ref="B40:B41"/>
    <mergeCell ref="B42:B43"/>
    <mergeCell ref="B44:B45"/>
    <mergeCell ref="B46:B47"/>
    <mergeCell ref="A22:A35"/>
    <mergeCell ref="B22:B23"/>
    <mergeCell ref="B24:B25"/>
    <mergeCell ref="B26:B27"/>
    <mergeCell ref="B28:B29"/>
    <mergeCell ref="B30:B31"/>
    <mergeCell ref="B32:B33"/>
  </mergeCells>
  <phoneticPr fontId="1"/>
  <printOptions horizontalCentered="1"/>
  <pageMargins left="0.51181102362204722" right="0.55118110236220474" top="0.59055118110236227" bottom="0.27559055118110237" header="0.31496062992125984" footer="0.31496062992125984"/>
  <pageSetup paperSize="9" scale="83"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12"/>
  <sheetViews>
    <sheetView zoomScaleNormal="100" workbookViewId="0">
      <selection activeCell="E5" sqref="E5"/>
    </sheetView>
  </sheetViews>
  <sheetFormatPr defaultRowHeight="13.5"/>
  <cols>
    <col min="1" max="1" width="5.125" customWidth="1"/>
    <col min="3" max="3" width="6.625" customWidth="1"/>
  </cols>
  <sheetData>
    <row r="1" spans="1:4" ht="27" customHeight="1">
      <c r="A1" s="23" t="s">
        <v>221</v>
      </c>
    </row>
    <row r="2" spans="1:4" ht="25.5" customHeight="1">
      <c r="B2" s="7" t="s">
        <v>290</v>
      </c>
      <c r="C2" s="23"/>
    </row>
    <row r="3" spans="1:4" ht="25.5" customHeight="1">
      <c r="B3" t="s">
        <v>295</v>
      </c>
    </row>
    <row r="4" spans="1:4" ht="38.25" customHeight="1"/>
    <row r="5" spans="1:4" ht="27" customHeight="1">
      <c r="A5" s="70" t="s">
        <v>270</v>
      </c>
      <c r="C5" s="76"/>
    </row>
    <row r="6" spans="1:4" ht="27" customHeight="1">
      <c r="B6" s="82" t="s">
        <v>234</v>
      </c>
      <c r="C6" s="82"/>
      <c r="D6" s="76" t="s">
        <v>271</v>
      </c>
    </row>
    <row r="7" spans="1:4" ht="27" customHeight="1">
      <c r="B7" s="82" t="s">
        <v>272</v>
      </c>
      <c r="C7" s="82"/>
      <c r="D7" s="76" t="s">
        <v>277</v>
      </c>
    </row>
    <row r="8" spans="1:4" ht="27" customHeight="1">
      <c r="B8" s="82"/>
      <c r="C8" s="82"/>
      <c r="D8" s="76"/>
    </row>
    <row r="9" spans="1:4" ht="27" customHeight="1">
      <c r="A9" s="83" t="s">
        <v>274</v>
      </c>
      <c r="C9" s="82"/>
      <c r="D9" s="76"/>
    </row>
    <row r="10" spans="1:4" ht="27" customHeight="1">
      <c r="B10" s="82" t="s">
        <v>275</v>
      </c>
      <c r="C10" s="82"/>
      <c r="D10" s="76" t="s">
        <v>278</v>
      </c>
    </row>
    <row r="11" spans="1:4" ht="27" customHeight="1">
      <c r="B11" s="82" t="s">
        <v>273</v>
      </c>
      <c r="C11" s="82"/>
      <c r="D11" s="76" t="s">
        <v>276</v>
      </c>
    </row>
    <row r="12" spans="1:4">
      <c r="B12" s="82"/>
      <c r="C12" s="82"/>
    </row>
  </sheetData>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L63"/>
  <sheetViews>
    <sheetView view="pageBreakPreview" zoomScale="85" zoomScaleNormal="100" zoomScaleSheetLayoutView="85" workbookViewId="0">
      <selection activeCell="B1" sqref="B1"/>
    </sheetView>
  </sheetViews>
  <sheetFormatPr defaultRowHeight="13.5"/>
  <cols>
    <col min="1" max="1" width="5.625" customWidth="1"/>
    <col min="2" max="2" width="10.625" customWidth="1"/>
    <col min="3" max="6" width="14.75" style="2" customWidth="1"/>
    <col min="7" max="7" width="14.75" style="4" customWidth="1"/>
    <col min="8" max="13" width="5.625" hidden="1" customWidth="1"/>
    <col min="14" max="14" width="1.5" style="180" customWidth="1"/>
    <col min="15" max="15" width="5.625" customWidth="1"/>
    <col min="16" max="16" width="10.625" customWidth="1"/>
    <col min="17" max="17" width="15.625" style="2" customWidth="1"/>
    <col min="18" max="18" width="14.75" style="2" customWidth="1"/>
    <col min="19" max="20" width="15.625" style="2" customWidth="1"/>
    <col min="21" max="21" width="15.625" style="4" customWidth="1"/>
    <col min="22" max="28" width="5.625" hidden="1" customWidth="1"/>
    <col min="29" max="29" width="1.375" style="180" customWidth="1"/>
    <col min="30" max="30" width="5.625" customWidth="1"/>
    <col min="31" max="31" width="10.625" customWidth="1"/>
    <col min="32" max="32" width="15.625" style="2" customWidth="1"/>
    <col min="33" max="33" width="14.75" style="2" customWidth="1"/>
    <col min="34" max="35" width="15.625" style="2" customWidth="1"/>
    <col min="36" max="36" width="15.625" style="4" customWidth="1"/>
    <col min="37" max="43" width="5.625" hidden="1" customWidth="1"/>
    <col min="44" max="44" width="1.5" style="180" customWidth="1"/>
    <col min="45" max="45" width="5.625" customWidth="1"/>
    <col min="46" max="46" width="10.625" customWidth="1"/>
    <col min="47" max="48" width="15.625" style="2" customWidth="1"/>
    <col min="49" max="49" width="14.75" style="2" customWidth="1"/>
    <col min="50" max="50" width="15.625" style="2" customWidth="1"/>
    <col min="51" max="51" width="15.625" style="4" customWidth="1"/>
    <col min="52" max="59" width="5.625" hidden="1" customWidth="1"/>
    <col min="60" max="60" width="1.25" style="180" customWidth="1"/>
    <col min="61" max="61" width="6" customWidth="1"/>
    <col min="62" max="62" width="10.625" customWidth="1"/>
    <col min="63" max="64" width="15.625" style="2" customWidth="1"/>
    <col min="65" max="65" width="14.75" style="2" customWidth="1"/>
    <col min="66" max="66" width="15.625" style="2" customWidth="1"/>
    <col min="67" max="67" width="15.625" style="4" customWidth="1"/>
    <col min="68" max="68" width="1.5" style="180" customWidth="1"/>
    <col min="69" max="76" width="5.625" hidden="1" customWidth="1"/>
    <col min="77" max="77" width="5.625" customWidth="1"/>
    <col min="78" max="78" width="10.625" customWidth="1"/>
    <col min="79" max="82" width="14.75" style="2" customWidth="1"/>
    <col min="83" max="83" width="14.75" style="4" customWidth="1"/>
    <col min="84" max="84" width="1.375" style="180" customWidth="1"/>
    <col min="85" max="90" width="5.625" hidden="1" customWidth="1"/>
    <col min="91" max="91" width="5.625" customWidth="1"/>
    <col min="92" max="92" width="10.625" customWidth="1"/>
    <col min="93" max="96" width="14.75" style="2" customWidth="1"/>
    <col min="97" max="97" width="14.75" style="4" customWidth="1"/>
    <col min="98" max="98" width="1.25" style="180" customWidth="1"/>
    <col min="99" max="105" width="5.625" hidden="1" customWidth="1"/>
    <col min="106" max="106" width="5.625" customWidth="1"/>
    <col min="107" max="107" width="10.625" customWidth="1"/>
    <col min="108" max="111" width="14.75" style="2" customWidth="1"/>
    <col min="112" max="112" width="14.75" style="5" customWidth="1"/>
    <col min="113" max="113" width="1.25" style="180" customWidth="1"/>
    <col min="114" max="120" width="5.625" hidden="1" customWidth="1"/>
    <col min="121" max="121" width="5.625" customWidth="1"/>
    <col min="122" max="122" width="10.625" customWidth="1"/>
    <col min="123" max="126" width="14.625" style="2" customWidth="1"/>
    <col min="127" max="127" width="14.625" style="4" customWidth="1"/>
    <col min="128" max="128" width="1.625" style="180" customWidth="1"/>
    <col min="129" max="135" width="5.625" hidden="1" customWidth="1"/>
    <col min="136" max="136" width="6.625" customWidth="1"/>
    <col min="137" max="137" width="10.625" customWidth="1"/>
    <col min="138" max="141" width="14.75" style="2" customWidth="1"/>
    <col min="142" max="142" width="14.75" style="5" customWidth="1"/>
  </cols>
  <sheetData>
    <row r="1" spans="1:142" s="23" customFormat="1" ht="22.5" customHeight="1">
      <c r="A1" s="23" t="s">
        <v>12</v>
      </c>
      <c r="B1" s="23" t="s">
        <v>284</v>
      </c>
      <c r="C1" s="24"/>
      <c r="D1" s="24"/>
      <c r="E1" s="24"/>
      <c r="F1" s="24"/>
      <c r="G1" s="25"/>
      <c r="N1" s="173"/>
      <c r="O1" s="23" t="s">
        <v>12</v>
      </c>
      <c r="P1" s="23" t="s">
        <v>284</v>
      </c>
      <c r="Q1" s="24"/>
      <c r="R1" s="24"/>
      <c r="S1" s="24"/>
      <c r="T1" s="24"/>
      <c r="U1" s="25"/>
      <c r="AC1" s="173"/>
      <c r="AD1" s="23" t="s">
        <v>12</v>
      </c>
      <c r="AE1" s="23" t="s">
        <v>284</v>
      </c>
      <c r="AF1" s="24"/>
      <c r="AG1" s="24"/>
      <c r="AH1" s="24"/>
      <c r="AI1" s="24"/>
      <c r="AJ1" s="25"/>
      <c r="AR1" s="173"/>
      <c r="AS1" s="23" t="s">
        <v>12</v>
      </c>
      <c r="AT1" s="23" t="s">
        <v>284</v>
      </c>
      <c r="AU1" s="24"/>
      <c r="AV1" s="24"/>
      <c r="AW1" s="24"/>
      <c r="AX1" s="24"/>
      <c r="AY1" s="25"/>
      <c r="BH1" s="173"/>
      <c r="BI1" s="23" t="s">
        <v>12</v>
      </c>
      <c r="BJ1" s="23" t="s">
        <v>284</v>
      </c>
      <c r="BL1" s="24"/>
      <c r="BM1" s="24"/>
      <c r="BN1" s="24"/>
      <c r="BO1" s="25"/>
      <c r="BP1" s="173"/>
      <c r="BY1" s="23" t="s">
        <v>12</v>
      </c>
      <c r="BZ1" s="23" t="s">
        <v>284</v>
      </c>
      <c r="CA1" s="24"/>
      <c r="CB1" s="24"/>
      <c r="CC1" s="24"/>
      <c r="CD1" s="24"/>
      <c r="CE1" s="25"/>
      <c r="CF1" s="173"/>
      <c r="CM1" s="23" t="s">
        <v>12</v>
      </c>
      <c r="CN1" s="23" t="s">
        <v>284</v>
      </c>
      <c r="CO1" s="24"/>
      <c r="CP1" s="24"/>
      <c r="CQ1" s="24"/>
      <c r="CR1" s="24"/>
      <c r="CS1" s="25"/>
      <c r="CT1" s="173"/>
      <c r="DB1" s="23" t="s">
        <v>12</v>
      </c>
      <c r="DC1" s="23" t="s">
        <v>284</v>
      </c>
      <c r="DD1" s="24"/>
      <c r="DE1" s="24"/>
      <c r="DF1" s="24"/>
      <c r="DG1" s="24"/>
      <c r="DH1" s="26"/>
      <c r="DI1" s="173"/>
      <c r="DQ1" s="23" t="s">
        <v>12</v>
      </c>
      <c r="DR1" s="23" t="s">
        <v>284</v>
      </c>
      <c r="DS1" s="24"/>
      <c r="DT1" s="24"/>
      <c r="DU1" s="24"/>
      <c r="DV1" s="24"/>
      <c r="DW1" s="25"/>
      <c r="DX1" s="173"/>
      <c r="EF1" s="23" t="s">
        <v>12</v>
      </c>
      <c r="EG1" s="23" t="s">
        <v>284</v>
      </c>
      <c r="EH1" s="24"/>
      <c r="EI1" s="24"/>
      <c r="EJ1" s="24"/>
      <c r="EK1" s="24"/>
      <c r="EL1" s="26"/>
    </row>
    <row r="2" spans="1:142" s="53" customFormat="1" ht="32.25" customHeight="1" thickBot="1">
      <c r="A2" s="56">
        <v>-1</v>
      </c>
      <c r="B2" s="53" t="s">
        <v>66</v>
      </c>
      <c r="C2" s="57"/>
      <c r="D2" s="57"/>
      <c r="E2" s="57"/>
      <c r="F2" s="57"/>
      <c r="G2" s="58"/>
      <c r="N2" s="198"/>
      <c r="O2" s="56">
        <v>-2</v>
      </c>
      <c r="P2" s="53" t="s">
        <v>13</v>
      </c>
      <c r="Q2" s="57"/>
      <c r="R2" s="57"/>
      <c r="S2" s="57"/>
      <c r="T2" s="57"/>
      <c r="U2" s="58"/>
      <c r="AC2" s="198"/>
      <c r="AD2" s="56">
        <v>-3</v>
      </c>
      <c r="AE2" s="53" t="s">
        <v>162</v>
      </c>
      <c r="AF2" s="57"/>
      <c r="AG2" s="57"/>
      <c r="AH2" s="57"/>
      <c r="AI2" s="57"/>
      <c r="AJ2" s="58"/>
      <c r="AR2" s="198"/>
      <c r="AS2" s="56">
        <v>-4</v>
      </c>
      <c r="AT2" s="53" t="s">
        <v>14</v>
      </c>
      <c r="AU2" s="57"/>
      <c r="AV2" s="57"/>
      <c r="AW2" s="57"/>
      <c r="AX2" s="57"/>
      <c r="AY2" s="58"/>
      <c r="BH2" s="198"/>
      <c r="BI2" s="69">
        <v>-5</v>
      </c>
      <c r="BJ2" s="53" t="s">
        <v>15</v>
      </c>
      <c r="BK2" s="57"/>
      <c r="BL2" s="57"/>
      <c r="BM2" s="57"/>
      <c r="BN2" s="57"/>
      <c r="BO2" s="58"/>
      <c r="BP2" s="198"/>
      <c r="BY2" s="56">
        <v>-6</v>
      </c>
      <c r="BZ2" s="53" t="s">
        <v>16</v>
      </c>
      <c r="CA2" s="57"/>
      <c r="CB2" s="57"/>
      <c r="CC2" s="57"/>
      <c r="CD2" s="57"/>
      <c r="CE2" s="58"/>
      <c r="CF2" s="198"/>
      <c r="CM2" s="56">
        <v>-7</v>
      </c>
      <c r="CN2" s="53" t="s">
        <v>17</v>
      </c>
      <c r="CO2" s="57"/>
      <c r="CP2" s="57"/>
      <c r="CQ2" s="57"/>
      <c r="CR2" s="57"/>
      <c r="CS2" s="58"/>
      <c r="CT2" s="198"/>
      <c r="DB2" s="56">
        <v>-8</v>
      </c>
      <c r="DC2" s="53" t="s">
        <v>18</v>
      </c>
      <c r="DD2" s="57"/>
      <c r="DE2" s="57"/>
      <c r="DF2" s="57"/>
      <c r="DG2" s="57"/>
      <c r="DH2" s="59"/>
      <c r="DI2" s="198"/>
      <c r="DQ2" s="56">
        <v>-9</v>
      </c>
      <c r="DR2" s="53" t="s">
        <v>128</v>
      </c>
      <c r="DS2" s="57"/>
      <c r="DT2" s="57"/>
      <c r="DU2" s="57"/>
      <c r="DV2" s="57"/>
      <c r="DW2" s="58"/>
      <c r="DX2" s="198"/>
      <c r="EF2" s="56">
        <v>-10</v>
      </c>
      <c r="EG2" s="53" t="s">
        <v>129</v>
      </c>
      <c r="EH2" s="57"/>
      <c r="EI2" s="57"/>
      <c r="EJ2" s="57"/>
      <c r="EK2" s="57"/>
      <c r="EL2" s="59"/>
    </row>
    <row r="3" spans="1:142" s="8" customFormat="1" ht="21" customHeight="1">
      <c r="A3" s="156"/>
      <c r="B3" s="137" t="s">
        <v>280</v>
      </c>
      <c r="C3" s="298" t="s">
        <v>126</v>
      </c>
      <c r="D3" s="278" t="s">
        <v>163</v>
      </c>
      <c r="E3" s="296" t="s">
        <v>164</v>
      </c>
      <c r="F3" s="278" t="s">
        <v>165</v>
      </c>
      <c r="G3" s="301" t="s">
        <v>1</v>
      </c>
      <c r="H3" s="11"/>
      <c r="I3" s="11"/>
      <c r="J3" s="11"/>
      <c r="K3" s="11"/>
      <c r="L3" s="11"/>
      <c r="M3" s="11"/>
      <c r="N3" s="52"/>
      <c r="O3" s="156"/>
      <c r="P3" s="137" t="s">
        <v>280</v>
      </c>
      <c r="Q3" s="298" t="s">
        <v>126</v>
      </c>
      <c r="R3" s="278" t="s">
        <v>163</v>
      </c>
      <c r="S3" s="296" t="s">
        <v>164</v>
      </c>
      <c r="T3" s="278" t="s">
        <v>165</v>
      </c>
      <c r="U3" s="301" t="s">
        <v>1</v>
      </c>
      <c r="V3" s="11"/>
      <c r="W3" s="11"/>
      <c r="X3" s="11"/>
      <c r="Y3" s="11"/>
      <c r="Z3" s="11"/>
      <c r="AA3" s="11"/>
      <c r="AB3" s="11"/>
      <c r="AC3" s="176"/>
      <c r="AD3" s="156"/>
      <c r="AE3" s="137" t="s">
        <v>280</v>
      </c>
      <c r="AF3" s="298" t="s">
        <v>126</v>
      </c>
      <c r="AG3" s="278" t="s">
        <v>163</v>
      </c>
      <c r="AH3" s="296" t="s">
        <v>164</v>
      </c>
      <c r="AI3" s="278" t="s">
        <v>165</v>
      </c>
      <c r="AJ3" s="301" t="s">
        <v>1</v>
      </c>
      <c r="AL3" s="11"/>
      <c r="AM3" s="11"/>
      <c r="AN3" s="11"/>
      <c r="AO3" s="11"/>
      <c r="AP3" s="11"/>
      <c r="AR3" s="176"/>
      <c r="AS3" s="156"/>
      <c r="AT3" s="137" t="s">
        <v>280</v>
      </c>
      <c r="AU3" s="298" t="s">
        <v>126</v>
      </c>
      <c r="AV3" s="278" t="s">
        <v>163</v>
      </c>
      <c r="AW3" s="296" t="s">
        <v>164</v>
      </c>
      <c r="AX3" s="278" t="s">
        <v>165</v>
      </c>
      <c r="AY3" s="301" t="s">
        <v>1</v>
      </c>
      <c r="BA3" s="11"/>
      <c r="BB3" s="11"/>
      <c r="BC3" s="11"/>
      <c r="BD3" s="11"/>
      <c r="BE3" s="11"/>
      <c r="BH3" s="176"/>
      <c r="BI3" s="156"/>
      <c r="BJ3" s="137" t="s">
        <v>280</v>
      </c>
      <c r="BK3" s="298" t="s">
        <v>126</v>
      </c>
      <c r="BL3" s="278" t="s">
        <v>163</v>
      </c>
      <c r="BM3" s="296" t="s">
        <v>164</v>
      </c>
      <c r="BN3" s="278" t="s">
        <v>165</v>
      </c>
      <c r="BO3" s="301" t="s">
        <v>1</v>
      </c>
      <c r="BP3" s="176"/>
      <c r="BQ3" s="11"/>
      <c r="BR3" s="11"/>
      <c r="BS3" s="11"/>
      <c r="BT3" s="11"/>
      <c r="BU3" s="11"/>
      <c r="BY3" s="156"/>
      <c r="BZ3" s="137" t="s">
        <v>280</v>
      </c>
      <c r="CA3" s="298" t="s">
        <v>126</v>
      </c>
      <c r="CB3" s="278" t="s">
        <v>163</v>
      </c>
      <c r="CC3" s="296" t="s">
        <v>164</v>
      </c>
      <c r="CD3" s="278" t="s">
        <v>165</v>
      </c>
      <c r="CE3" s="301" t="s">
        <v>1</v>
      </c>
      <c r="CF3" s="176"/>
      <c r="CG3" s="11"/>
      <c r="CH3" s="11"/>
      <c r="CI3" s="11"/>
      <c r="CJ3" s="11"/>
      <c r="CK3" s="11"/>
      <c r="CM3" s="156"/>
      <c r="CN3" s="137" t="s">
        <v>280</v>
      </c>
      <c r="CO3" s="298" t="s">
        <v>126</v>
      </c>
      <c r="CP3" s="278" t="s">
        <v>163</v>
      </c>
      <c r="CQ3" s="296" t="s">
        <v>164</v>
      </c>
      <c r="CR3" s="278" t="s">
        <v>165</v>
      </c>
      <c r="CS3" s="301" t="s">
        <v>1</v>
      </c>
      <c r="CT3" s="176"/>
      <c r="CU3" s="11"/>
      <c r="CV3" s="11"/>
      <c r="CW3" s="11"/>
      <c r="CX3" s="11"/>
      <c r="CY3" s="11"/>
      <c r="DB3" s="156"/>
      <c r="DC3" s="137" t="s">
        <v>280</v>
      </c>
      <c r="DD3" s="298" t="s">
        <v>126</v>
      </c>
      <c r="DE3" s="278" t="s">
        <v>163</v>
      </c>
      <c r="DF3" s="296" t="s">
        <v>164</v>
      </c>
      <c r="DG3" s="278" t="s">
        <v>165</v>
      </c>
      <c r="DH3" s="301" t="s">
        <v>1</v>
      </c>
      <c r="DI3" s="176"/>
      <c r="DJ3" s="11"/>
      <c r="DK3" s="11"/>
      <c r="DL3" s="11"/>
      <c r="DM3" s="11"/>
      <c r="DN3" s="11"/>
      <c r="DQ3" s="156"/>
      <c r="DR3" s="137" t="s">
        <v>280</v>
      </c>
      <c r="DS3" s="298" t="s">
        <v>126</v>
      </c>
      <c r="DT3" s="278" t="s">
        <v>163</v>
      </c>
      <c r="DU3" s="296" t="s">
        <v>164</v>
      </c>
      <c r="DV3" s="278" t="s">
        <v>165</v>
      </c>
      <c r="DW3" s="301" t="s">
        <v>1</v>
      </c>
      <c r="DX3" s="176"/>
      <c r="DY3" s="11"/>
      <c r="DZ3" s="11"/>
      <c r="EA3" s="11"/>
      <c r="EB3" s="11"/>
      <c r="EC3" s="11"/>
      <c r="EF3" s="156"/>
      <c r="EG3" s="137" t="s">
        <v>280</v>
      </c>
      <c r="EH3" s="298" t="s">
        <v>126</v>
      </c>
      <c r="EI3" s="278" t="s">
        <v>163</v>
      </c>
      <c r="EJ3" s="296" t="s">
        <v>164</v>
      </c>
      <c r="EK3" s="278" t="s">
        <v>165</v>
      </c>
      <c r="EL3" s="301" t="s">
        <v>1</v>
      </c>
    </row>
    <row r="4" spans="1:142" s="8" customFormat="1" ht="21" customHeight="1" thickBot="1">
      <c r="A4" s="105" t="s">
        <v>279</v>
      </c>
      <c r="B4" s="163"/>
      <c r="C4" s="299"/>
      <c r="D4" s="279"/>
      <c r="E4" s="297"/>
      <c r="F4" s="279"/>
      <c r="G4" s="302"/>
      <c r="H4" s="11"/>
      <c r="I4" s="11"/>
      <c r="J4" s="11"/>
      <c r="K4" s="11"/>
      <c r="L4" s="11"/>
      <c r="M4" s="11"/>
      <c r="N4" s="52"/>
      <c r="O4" s="105" t="s">
        <v>279</v>
      </c>
      <c r="P4" s="163"/>
      <c r="Q4" s="299"/>
      <c r="R4" s="279"/>
      <c r="S4" s="297"/>
      <c r="T4" s="279"/>
      <c r="U4" s="302"/>
      <c r="V4" s="11"/>
      <c r="W4" s="11"/>
      <c r="X4" s="11"/>
      <c r="Y4" s="11"/>
      <c r="Z4" s="11"/>
      <c r="AA4" s="11"/>
      <c r="AB4" s="11"/>
      <c r="AC4" s="176"/>
      <c r="AD4" s="105" t="s">
        <v>279</v>
      </c>
      <c r="AE4" s="163"/>
      <c r="AF4" s="299"/>
      <c r="AG4" s="279"/>
      <c r="AH4" s="297"/>
      <c r="AI4" s="279"/>
      <c r="AJ4" s="302"/>
      <c r="AL4" s="11"/>
      <c r="AM4" s="11"/>
      <c r="AN4" s="11"/>
      <c r="AO4" s="11"/>
      <c r="AP4" s="11"/>
      <c r="AR4" s="176"/>
      <c r="AS4" s="105" t="s">
        <v>279</v>
      </c>
      <c r="AT4" s="163"/>
      <c r="AU4" s="299"/>
      <c r="AV4" s="279"/>
      <c r="AW4" s="297"/>
      <c r="AX4" s="279"/>
      <c r="AY4" s="302"/>
      <c r="BA4" s="11"/>
      <c r="BB4" s="11"/>
      <c r="BC4" s="11"/>
      <c r="BD4" s="11"/>
      <c r="BE4" s="11"/>
      <c r="BH4" s="176"/>
      <c r="BI4" s="105" t="s">
        <v>279</v>
      </c>
      <c r="BJ4" s="163"/>
      <c r="BK4" s="299"/>
      <c r="BL4" s="279"/>
      <c r="BM4" s="297"/>
      <c r="BN4" s="279"/>
      <c r="BO4" s="302"/>
      <c r="BP4" s="176"/>
      <c r="BQ4" s="11"/>
      <c r="BR4" s="11"/>
      <c r="BS4" s="11"/>
      <c r="BT4" s="11"/>
      <c r="BU4" s="11"/>
      <c r="BY4" s="105" t="s">
        <v>279</v>
      </c>
      <c r="BZ4" s="163"/>
      <c r="CA4" s="299"/>
      <c r="CB4" s="279"/>
      <c r="CC4" s="297"/>
      <c r="CD4" s="279"/>
      <c r="CE4" s="302"/>
      <c r="CF4" s="176"/>
      <c r="CG4" s="11"/>
      <c r="CH4" s="11"/>
      <c r="CI4" s="11"/>
      <c r="CJ4" s="11"/>
      <c r="CK4" s="11"/>
      <c r="CM4" s="105" t="s">
        <v>279</v>
      </c>
      <c r="CN4" s="163"/>
      <c r="CO4" s="299"/>
      <c r="CP4" s="279"/>
      <c r="CQ4" s="297"/>
      <c r="CR4" s="279"/>
      <c r="CS4" s="302"/>
      <c r="CT4" s="176"/>
      <c r="CU4" s="11"/>
      <c r="CV4" s="11"/>
      <c r="CW4" s="11"/>
      <c r="CX4" s="11"/>
      <c r="CY4" s="11"/>
      <c r="DB4" s="105" t="s">
        <v>279</v>
      </c>
      <c r="DC4" s="163"/>
      <c r="DD4" s="299"/>
      <c r="DE4" s="279"/>
      <c r="DF4" s="297"/>
      <c r="DG4" s="279"/>
      <c r="DH4" s="302"/>
      <c r="DI4" s="176"/>
      <c r="DJ4" s="11"/>
      <c r="DK4" s="11"/>
      <c r="DL4" s="11"/>
      <c r="DM4" s="11"/>
      <c r="DN4" s="11"/>
      <c r="DQ4" s="105" t="s">
        <v>279</v>
      </c>
      <c r="DR4" s="163"/>
      <c r="DS4" s="299"/>
      <c r="DT4" s="279"/>
      <c r="DU4" s="297"/>
      <c r="DV4" s="279"/>
      <c r="DW4" s="302"/>
      <c r="DX4" s="176"/>
      <c r="DY4" s="11"/>
      <c r="DZ4" s="11"/>
      <c r="EA4" s="11"/>
      <c r="EB4" s="11"/>
      <c r="EC4" s="11"/>
      <c r="EF4" s="105" t="s">
        <v>279</v>
      </c>
      <c r="EG4" s="163"/>
      <c r="EH4" s="299"/>
      <c r="EI4" s="279"/>
      <c r="EJ4" s="297"/>
      <c r="EK4" s="279"/>
      <c r="EL4" s="302"/>
    </row>
    <row r="5" spans="1:142" s="8" customFormat="1" ht="20.25" customHeight="1">
      <c r="A5" s="293" t="s">
        <v>1</v>
      </c>
      <c r="B5" s="285" t="s">
        <v>2</v>
      </c>
      <c r="C5" s="204">
        <v>125</v>
      </c>
      <c r="D5" s="200">
        <v>14</v>
      </c>
      <c r="E5" s="200">
        <v>17</v>
      </c>
      <c r="F5" s="200">
        <v>2</v>
      </c>
      <c r="G5" s="201">
        <v>158</v>
      </c>
      <c r="H5" s="12"/>
      <c r="I5" s="28">
        <f>+SUM(C5:F5)-G5</f>
        <v>0</v>
      </c>
      <c r="J5" s="12"/>
      <c r="K5" s="12"/>
      <c r="L5" s="12"/>
      <c r="M5" s="12"/>
      <c r="N5" s="184"/>
      <c r="O5" s="282" t="s">
        <v>1</v>
      </c>
      <c r="P5" s="285" t="s">
        <v>2</v>
      </c>
      <c r="Q5" s="131">
        <v>101</v>
      </c>
      <c r="R5" s="128">
        <v>29</v>
      </c>
      <c r="S5" s="128">
        <v>4</v>
      </c>
      <c r="T5" s="128">
        <v>8</v>
      </c>
      <c r="U5" s="159">
        <v>142</v>
      </c>
      <c r="V5" s="28"/>
      <c r="W5" s="28">
        <f>+SUM(Q5:T5)-U5</f>
        <v>0</v>
      </c>
      <c r="X5" s="12"/>
      <c r="Y5" s="12"/>
      <c r="Z5" s="12"/>
      <c r="AA5" s="12"/>
      <c r="AB5" s="12"/>
      <c r="AC5" s="176"/>
      <c r="AD5" s="282" t="s">
        <v>1</v>
      </c>
      <c r="AE5" s="285" t="s">
        <v>2</v>
      </c>
      <c r="AF5" s="131">
        <v>99</v>
      </c>
      <c r="AG5" s="128">
        <v>31</v>
      </c>
      <c r="AH5" s="128">
        <v>10</v>
      </c>
      <c r="AI5" s="128">
        <v>2</v>
      </c>
      <c r="AJ5" s="153">
        <v>142</v>
      </c>
      <c r="AL5" s="28">
        <f>+SUM(AF5:AI5)-AJ5</f>
        <v>0</v>
      </c>
      <c r="AM5" s="12"/>
      <c r="AN5" s="12"/>
      <c r="AO5" s="12"/>
      <c r="AP5" s="12"/>
      <c r="AR5" s="176"/>
      <c r="AS5" s="282" t="s">
        <v>1</v>
      </c>
      <c r="AT5" s="285" t="s">
        <v>2</v>
      </c>
      <c r="AU5" s="131">
        <v>93</v>
      </c>
      <c r="AV5" s="128">
        <v>38</v>
      </c>
      <c r="AW5" s="128">
        <v>9</v>
      </c>
      <c r="AX5" s="128">
        <v>2</v>
      </c>
      <c r="AY5" s="159">
        <v>142</v>
      </c>
      <c r="BA5" s="28">
        <f>+SUM(AU5:AX5)-AY5</f>
        <v>0</v>
      </c>
      <c r="BB5" s="12"/>
      <c r="BC5" s="12"/>
      <c r="BD5" s="12"/>
      <c r="BE5" s="12"/>
      <c r="BH5" s="176"/>
      <c r="BI5" s="282" t="s">
        <v>1</v>
      </c>
      <c r="BJ5" s="285" t="s">
        <v>2</v>
      </c>
      <c r="BK5" s="164">
        <v>98</v>
      </c>
      <c r="BL5" s="128">
        <v>29</v>
      </c>
      <c r="BM5" s="128">
        <v>6</v>
      </c>
      <c r="BN5" s="128">
        <v>9</v>
      </c>
      <c r="BO5" s="159">
        <v>142</v>
      </c>
      <c r="BP5" s="184"/>
      <c r="BQ5" s="28">
        <f>+SUM(BK5:BN5)-BO5</f>
        <v>0</v>
      </c>
      <c r="BR5" s="12"/>
      <c r="BS5" s="12"/>
      <c r="BT5" s="12"/>
      <c r="BU5" s="12"/>
      <c r="BY5" s="282" t="s">
        <v>1</v>
      </c>
      <c r="BZ5" s="285" t="s">
        <v>2</v>
      </c>
      <c r="CA5" s="131">
        <v>71</v>
      </c>
      <c r="CB5" s="128">
        <v>53</v>
      </c>
      <c r="CC5" s="128">
        <v>16</v>
      </c>
      <c r="CD5" s="128">
        <v>2</v>
      </c>
      <c r="CE5" s="159">
        <v>142</v>
      </c>
      <c r="CF5" s="176"/>
      <c r="CG5" s="28">
        <f>+SUM(CA5:CD5)-CE5</f>
        <v>0</v>
      </c>
      <c r="CH5" s="12"/>
      <c r="CI5" s="12"/>
      <c r="CJ5" s="12"/>
      <c r="CK5" s="12"/>
      <c r="CM5" s="282" t="s">
        <v>1</v>
      </c>
      <c r="CN5" s="285" t="s">
        <v>2</v>
      </c>
      <c r="CO5" s="131">
        <v>86</v>
      </c>
      <c r="CP5" s="128">
        <v>43</v>
      </c>
      <c r="CQ5" s="128">
        <v>10</v>
      </c>
      <c r="CR5" s="128">
        <v>3</v>
      </c>
      <c r="CS5" s="159">
        <v>142</v>
      </c>
      <c r="CT5" s="176"/>
      <c r="CU5" s="28">
        <f>+SUM(CO5:CR5)-CS5</f>
        <v>0</v>
      </c>
      <c r="CV5" s="12"/>
      <c r="CW5" s="12"/>
      <c r="CX5" s="12"/>
      <c r="CY5" s="12"/>
      <c r="DB5" s="282" t="s">
        <v>1</v>
      </c>
      <c r="DC5" s="285" t="s">
        <v>2</v>
      </c>
      <c r="DD5" s="131">
        <v>50</v>
      </c>
      <c r="DE5" s="128">
        <v>58</v>
      </c>
      <c r="DF5" s="128">
        <v>32</v>
      </c>
      <c r="DG5" s="128">
        <v>2</v>
      </c>
      <c r="DH5" s="159">
        <v>142</v>
      </c>
      <c r="DI5" s="176"/>
      <c r="DJ5" s="28">
        <f>+SUM(DD5:DG5)-DH5</f>
        <v>0</v>
      </c>
      <c r="DK5" s="12"/>
      <c r="DL5" s="12"/>
      <c r="DM5" s="12"/>
      <c r="DN5" s="12"/>
      <c r="DQ5" s="282" t="s">
        <v>1</v>
      </c>
      <c r="DR5" s="285" t="s">
        <v>2</v>
      </c>
      <c r="DS5" s="131">
        <v>122</v>
      </c>
      <c r="DT5" s="128">
        <v>17</v>
      </c>
      <c r="DU5" s="128">
        <v>2</v>
      </c>
      <c r="DV5" s="128">
        <v>2</v>
      </c>
      <c r="DW5" s="159">
        <v>143</v>
      </c>
      <c r="DX5" s="176"/>
      <c r="DY5" s="28">
        <f>+SUM(DS5:DV5)-DW5</f>
        <v>0</v>
      </c>
      <c r="DZ5" s="12"/>
      <c r="EA5" s="12"/>
      <c r="EB5" s="12"/>
      <c r="EC5" s="12"/>
      <c r="EF5" s="282" t="s">
        <v>1</v>
      </c>
      <c r="EG5" s="285" t="s">
        <v>2</v>
      </c>
      <c r="EH5" s="131">
        <v>79</v>
      </c>
      <c r="EI5" s="128">
        <v>46</v>
      </c>
      <c r="EJ5" s="128">
        <v>15</v>
      </c>
      <c r="EK5" s="128">
        <v>3</v>
      </c>
      <c r="EL5" s="159">
        <v>143</v>
      </c>
    </row>
    <row r="6" spans="1:142" s="89" customFormat="1" ht="20.25" customHeight="1">
      <c r="A6" s="294"/>
      <c r="B6" s="286"/>
      <c r="C6" s="149">
        <f>C5/$G$5-0.001</f>
        <v>0.79013924050632911</v>
      </c>
      <c r="D6" s="86">
        <f>D5/$G$5</f>
        <v>8.8607594936708861E-2</v>
      </c>
      <c r="E6" s="86">
        <f t="shared" ref="E6:F6" si="0">E5/$G$5</f>
        <v>0.10759493670886076</v>
      </c>
      <c r="F6" s="86">
        <f t="shared" si="0"/>
        <v>1.2658227848101266E-2</v>
      </c>
      <c r="G6" s="141">
        <v>1</v>
      </c>
      <c r="H6" s="87"/>
      <c r="I6" s="87"/>
      <c r="J6" s="87"/>
      <c r="K6" s="87"/>
      <c r="L6" s="87"/>
      <c r="M6" s="87"/>
      <c r="N6" s="184"/>
      <c r="O6" s="283"/>
      <c r="P6" s="286"/>
      <c r="Q6" s="149">
        <f>Q5/$U$5+0.001</f>
        <v>0.71226760563380287</v>
      </c>
      <c r="R6" s="86">
        <f>R5/$U$5</f>
        <v>0.20422535211267606</v>
      </c>
      <c r="S6" s="86">
        <f t="shared" ref="S6:T6" si="1">S5/$U$5</f>
        <v>2.8169014084507043E-2</v>
      </c>
      <c r="T6" s="86">
        <f t="shared" si="1"/>
        <v>5.6338028169014086E-2</v>
      </c>
      <c r="U6" s="141">
        <v>1</v>
      </c>
      <c r="V6" s="87"/>
      <c r="W6" s="88">
        <f>+SUM(Q6:T6)-U6</f>
        <v>9.9999999999988987E-4</v>
      </c>
      <c r="X6" s="87"/>
      <c r="Y6" s="87"/>
      <c r="Z6" s="87"/>
      <c r="AA6" s="87"/>
      <c r="AB6" s="87"/>
      <c r="AC6" s="176"/>
      <c r="AD6" s="283"/>
      <c r="AE6" s="286"/>
      <c r="AF6" s="149">
        <f>AF5/$AJ$5+0.001</f>
        <v>0.69818309859154926</v>
      </c>
      <c r="AG6" s="86">
        <f>AG5/$AJ$5</f>
        <v>0.21830985915492956</v>
      </c>
      <c r="AH6" s="86">
        <f t="shared" ref="AH6:AI6" si="2">AH5/$AJ$5</f>
        <v>7.0422535211267609E-2</v>
      </c>
      <c r="AI6" s="86">
        <f t="shared" si="2"/>
        <v>1.4084507042253521E-2</v>
      </c>
      <c r="AJ6" s="141">
        <v>1</v>
      </c>
      <c r="AL6" s="88">
        <f>+SUM(AF6:AI6)-AJ6</f>
        <v>1.0000000000001119E-3</v>
      </c>
      <c r="AM6" s="87"/>
      <c r="AN6" s="87"/>
      <c r="AO6" s="87"/>
      <c r="AP6" s="87"/>
      <c r="AR6" s="176"/>
      <c r="AS6" s="283"/>
      <c r="AT6" s="286"/>
      <c r="AU6" s="132">
        <f>AU5/$AY$5</f>
        <v>0.65492957746478875</v>
      </c>
      <c r="AV6" s="86">
        <f t="shared" ref="AV6:AX6" si="3">AV5/$AY$5</f>
        <v>0.26760563380281688</v>
      </c>
      <c r="AW6" s="86">
        <f t="shared" si="3"/>
        <v>6.3380281690140844E-2</v>
      </c>
      <c r="AX6" s="86">
        <f t="shared" si="3"/>
        <v>1.4084507042253521E-2</v>
      </c>
      <c r="AY6" s="141">
        <v>1</v>
      </c>
      <c r="BA6" s="88">
        <f>+SUM(AU6:AX6)-AY6</f>
        <v>0</v>
      </c>
      <c r="BB6" s="87"/>
      <c r="BC6" s="87"/>
      <c r="BD6" s="87"/>
      <c r="BE6" s="87"/>
      <c r="BH6" s="176"/>
      <c r="BI6" s="283"/>
      <c r="BJ6" s="286"/>
      <c r="BK6" s="166">
        <f>BK5/$BO$5+0.001</f>
        <v>0.6911408450704225</v>
      </c>
      <c r="BL6" s="86">
        <f>BL5/$BO$5</f>
        <v>0.20422535211267606</v>
      </c>
      <c r="BM6" s="86">
        <f t="shared" ref="BM6:BN6" si="4">BM5/$BO$5</f>
        <v>4.2253521126760563E-2</v>
      </c>
      <c r="BN6" s="86">
        <f t="shared" si="4"/>
        <v>6.3380281690140844E-2</v>
      </c>
      <c r="BO6" s="141">
        <v>1</v>
      </c>
      <c r="BP6" s="184"/>
      <c r="BQ6" s="88">
        <f>+SUM(BK6:BN6)-BO6</f>
        <v>9.9999999999988987E-4</v>
      </c>
      <c r="BR6" s="87"/>
      <c r="BS6" s="87"/>
      <c r="BT6" s="87"/>
      <c r="BU6" s="87"/>
      <c r="BY6" s="283"/>
      <c r="BZ6" s="286"/>
      <c r="CA6" s="132">
        <f>CA5/$CE$5</f>
        <v>0.5</v>
      </c>
      <c r="CB6" s="86">
        <f t="shared" ref="CB6:CD6" si="5">CB5/$CE$5</f>
        <v>0.37323943661971831</v>
      </c>
      <c r="CC6" s="86">
        <f t="shared" si="5"/>
        <v>0.11267605633802817</v>
      </c>
      <c r="CD6" s="86">
        <f t="shared" si="5"/>
        <v>1.4084507042253521E-2</v>
      </c>
      <c r="CE6" s="141">
        <v>1</v>
      </c>
      <c r="CF6" s="176"/>
      <c r="CG6" s="88">
        <f>+SUM(CA6:CD6)-CE6</f>
        <v>0</v>
      </c>
      <c r="CH6" s="87"/>
      <c r="CI6" s="87"/>
      <c r="CJ6" s="87"/>
      <c r="CK6" s="87"/>
      <c r="CM6" s="283"/>
      <c r="CN6" s="286"/>
      <c r="CO6" s="132">
        <f>CO5/$CS$5</f>
        <v>0.60563380281690138</v>
      </c>
      <c r="CP6" s="86">
        <f t="shared" ref="CP6:CR6" si="6">CP5/$CS$5</f>
        <v>0.30281690140845069</v>
      </c>
      <c r="CQ6" s="86">
        <f t="shared" si="6"/>
        <v>7.0422535211267609E-2</v>
      </c>
      <c r="CR6" s="86">
        <f t="shared" si="6"/>
        <v>2.1126760563380281E-2</v>
      </c>
      <c r="CS6" s="141">
        <v>1</v>
      </c>
      <c r="CT6" s="176"/>
      <c r="CU6" s="88">
        <f>+SUM(CO6:CR6)-CS6</f>
        <v>0</v>
      </c>
      <c r="CV6" s="87"/>
      <c r="CW6" s="87"/>
      <c r="CX6" s="87"/>
      <c r="CY6" s="87"/>
      <c r="DB6" s="283"/>
      <c r="DC6" s="286"/>
      <c r="DD6" s="132">
        <f>DD5/$DH$5</f>
        <v>0.352112676056338</v>
      </c>
      <c r="DE6" s="85">
        <f>DE5/$DH$5+0.001</f>
        <v>0.40945070422535212</v>
      </c>
      <c r="DF6" s="86">
        <f t="shared" ref="DF6:DG6" si="7">DF5/$DH$5</f>
        <v>0.22535211267605634</v>
      </c>
      <c r="DG6" s="86">
        <f t="shared" si="7"/>
        <v>1.4084507042253521E-2</v>
      </c>
      <c r="DH6" s="141">
        <v>1</v>
      </c>
      <c r="DI6" s="176"/>
      <c r="DJ6" s="88">
        <f>+SUM(DD6:DG6)-DH6</f>
        <v>1.0000000000001119E-3</v>
      </c>
      <c r="DK6" s="87"/>
      <c r="DL6" s="87"/>
      <c r="DM6" s="87"/>
      <c r="DN6" s="87"/>
      <c r="DQ6" s="283"/>
      <c r="DR6" s="286"/>
      <c r="DS6" s="132">
        <f>DS5/$DW$5</f>
        <v>0.85314685314685312</v>
      </c>
      <c r="DT6" s="86">
        <f t="shared" ref="DT6:DV6" si="8">DT5/$DW$5</f>
        <v>0.11888111888111888</v>
      </c>
      <c r="DU6" s="86">
        <f t="shared" si="8"/>
        <v>1.3986013986013986E-2</v>
      </c>
      <c r="DV6" s="86">
        <f t="shared" si="8"/>
        <v>1.3986013986013986E-2</v>
      </c>
      <c r="DW6" s="141">
        <v>1</v>
      </c>
      <c r="DX6" s="176"/>
      <c r="DY6" s="88">
        <f>+SUM(DS6:DV6)-DW6</f>
        <v>0</v>
      </c>
      <c r="DZ6" s="87"/>
      <c r="EA6" s="87"/>
      <c r="EB6" s="87"/>
      <c r="EC6" s="87"/>
      <c r="EF6" s="283"/>
      <c r="EG6" s="286"/>
      <c r="EH6" s="132">
        <f>EH5/$EL$5</f>
        <v>0.55244755244755239</v>
      </c>
      <c r="EI6" s="86">
        <f t="shared" ref="EI6:EK6" si="9">EI5/$EL$5</f>
        <v>0.32167832167832167</v>
      </c>
      <c r="EJ6" s="86">
        <f t="shared" si="9"/>
        <v>0.1048951048951049</v>
      </c>
      <c r="EK6" s="86">
        <f t="shared" si="9"/>
        <v>2.097902097902098E-2</v>
      </c>
      <c r="EL6" s="141">
        <v>1</v>
      </c>
    </row>
    <row r="7" spans="1:142" s="8" customFormat="1" ht="20.25" customHeight="1">
      <c r="A7" s="294"/>
      <c r="B7" s="286" t="s">
        <v>3</v>
      </c>
      <c r="C7" s="205">
        <v>160</v>
      </c>
      <c r="D7" s="29">
        <v>15</v>
      </c>
      <c r="E7" s="29">
        <v>5</v>
      </c>
      <c r="F7" s="29">
        <v>0</v>
      </c>
      <c r="G7" s="202">
        <v>180</v>
      </c>
      <c r="H7" s="12"/>
      <c r="I7" s="28">
        <f>+SUM(C7:F7)-G7</f>
        <v>0</v>
      </c>
      <c r="J7" s="12"/>
      <c r="K7" s="12"/>
      <c r="L7" s="12"/>
      <c r="M7" s="12"/>
      <c r="N7" s="184"/>
      <c r="O7" s="283"/>
      <c r="P7" s="286" t="s">
        <v>3</v>
      </c>
      <c r="Q7" s="133">
        <v>129</v>
      </c>
      <c r="R7" s="45">
        <v>39</v>
      </c>
      <c r="S7" s="45">
        <v>6</v>
      </c>
      <c r="T7" s="45">
        <v>2</v>
      </c>
      <c r="U7" s="140">
        <v>176</v>
      </c>
      <c r="V7" s="28"/>
      <c r="W7" s="28">
        <f>+SUM(Q7:T7)-U7</f>
        <v>0</v>
      </c>
      <c r="X7" s="12"/>
      <c r="Y7" s="12"/>
      <c r="Z7" s="12"/>
      <c r="AA7" s="12"/>
      <c r="AB7" s="12"/>
      <c r="AC7" s="176"/>
      <c r="AD7" s="283"/>
      <c r="AE7" s="286" t="s">
        <v>3</v>
      </c>
      <c r="AF7" s="133">
        <v>115</v>
      </c>
      <c r="AG7" s="45">
        <v>46</v>
      </c>
      <c r="AH7" s="45">
        <v>18</v>
      </c>
      <c r="AI7" s="45">
        <v>0</v>
      </c>
      <c r="AJ7" s="154">
        <v>179</v>
      </c>
      <c r="AL7" s="28">
        <f>+SUM(AF7:AI7)-AJ7</f>
        <v>0</v>
      </c>
      <c r="AM7" s="12"/>
      <c r="AN7" s="12"/>
      <c r="AO7" s="12"/>
      <c r="AP7" s="12"/>
      <c r="AR7" s="176"/>
      <c r="AS7" s="283"/>
      <c r="AT7" s="286" t="s">
        <v>3</v>
      </c>
      <c r="AU7" s="133">
        <v>120</v>
      </c>
      <c r="AV7" s="45">
        <v>43</v>
      </c>
      <c r="AW7" s="45">
        <v>16</v>
      </c>
      <c r="AX7" s="45">
        <v>0</v>
      </c>
      <c r="AY7" s="140">
        <v>179</v>
      </c>
      <c r="BA7" s="28">
        <f>+SUM(AU7:AX7)-AY7</f>
        <v>0</v>
      </c>
      <c r="BB7" s="12"/>
      <c r="BC7" s="12"/>
      <c r="BD7" s="12"/>
      <c r="BE7" s="12"/>
      <c r="BH7" s="176"/>
      <c r="BI7" s="283"/>
      <c r="BJ7" s="286" t="s">
        <v>3</v>
      </c>
      <c r="BK7" s="152">
        <v>129</v>
      </c>
      <c r="BL7" s="45">
        <v>30</v>
      </c>
      <c r="BM7" s="45">
        <v>14</v>
      </c>
      <c r="BN7" s="45">
        <v>6</v>
      </c>
      <c r="BO7" s="140">
        <v>179</v>
      </c>
      <c r="BP7" s="184"/>
      <c r="BQ7" s="28">
        <f>+SUM(BK7:BN7)-BO7</f>
        <v>0</v>
      </c>
      <c r="BR7" s="12"/>
      <c r="BS7" s="12"/>
      <c r="BT7" s="12"/>
      <c r="BU7" s="12"/>
      <c r="BY7" s="283"/>
      <c r="BZ7" s="286" t="s">
        <v>3</v>
      </c>
      <c r="CA7" s="133">
        <v>91</v>
      </c>
      <c r="CB7" s="45">
        <v>61</v>
      </c>
      <c r="CC7" s="45">
        <v>25</v>
      </c>
      <c r="CD7" s="45">
        <v>1</v>
      </c>
      <c r="CE7" s="140">
        <v>178</v>
      </c>
      <c r="CF7" s="176"/>
      <c r="CG7" s="28">
        <f>+SUM(CA7:CD7)-CE7</f>
        <v>0</v>
      </c>
      <c r="CH7" s="12"/>
      <c r="CI7" s="12"/>
      <c r="CJ7" s="12"/>
      <c r="CK7" s="12"/>
      <c r="CM7" s="283"/>
      <c r="CN7" s="286" t="s">
        <v>3</v>
      </c>
      <c r="CO7" s="133">
        <v>114</v>
      </c>
      <c r="CP7" s="45">
        <v>50</v>
      </c>
      <c r="CQ7" s="45">
        <v>15</v>
      </c>
      <c r="CR7" s="45">
        <v>0</v>
      </c>
      <c r="CS7" s="140">
        <v>179</v>
      </c>
      <c r="CT7" s="176"/>
      <c r="CU7" s="28">
        <f>+SUM(CO7:CR7)-CS7</f>
        <v>0</v>
      </c>
      <c r="CV7" s="12"/>
      <c r="CW7" s="12"/>
      <c r="CX7" s="12"/>
      <c r="CY7" s="12"/>
      <c r="DB7" s="283"/>
      <c r="DC7" s="286" t="s">
        <v>3</v>
      </c>
      <c r="DD7" s="133">
        <v>64</v>
      </c>
      <c r="DE7" s="45">
        <v>66</v>
      </c>
      <c r="DF7" s="45">
        <v>48</v>
      </c>
      <c r="DG7" s="45">
        <v>1</v>
      </c>
      <c r="DH7" s="140">
        <v>179</v>
      </c>
      <c r="DI7" s="176"/>
      <c r="DJ7" s="28">
        <f>+SUM(DD7:DG7)-DH7</f>
        <v>0</v>
      </c>
      <c r="DK7" s="12"/>
      <c r="DL7" s="12"/>
      <c r="DM7" s="12"/>
      <c r="DN7" s="12"/>
      <c r="DQ7" s="283"/>
      <c r="DR7" s="286" t="s">
        <v>3</v>
      </c>
      <c r="DS7" s="133">
        <v>156</v>
      </c>
      <c r="DT7" s="45">
        <v>20</v>
      </c>
      <c r="DU7" s="45">
        <v>4</v>
      </c>
      <c r="DV7" s="45">
        <v>0</v>
      </c>
      <c r="DW7" s="140">
        <v>180</v>
      </c>
      <c r="DX7" s="176"/>
      <c r="DY7" s="28">
        <f>+SUM(DS7:DV7)-DW7</f>
        <v>0</v>
      </c>
      <c r="DZ7" s="12"/>
      <c r="EA7" s="12"/>
      <c r="EB7" s="12"/>
      <c r="EC7" s="12"/>
      <c r="EF7" s="283"/>
      <c r="EG7" s="286" t="s">
        <v>3</v>
      </c>
      <c r="EH7" s="133">
        <v>88</v>
      </c>
      <c r="EI7" s="45">
        <v>71</v>
      </c>
      <c r="EJ7" s="45">
        <v>20</v>
      </c>
      <c r="EK7" s="45">
        <v>0</v>
      </c>
      <c r="EL7" s="140">
        <v>179</v>
      </c>
    </row>
    <row r="8" spans="1:142" s="89" customFormat="1" ht="20.25" customHeight="1">
      <c r="A8" s="294"/>
      <c r="B8" s="286"/>
      <c r="C8" s="132">
        <f>C7/$G$7</f>
        <v>0.88888888888888884</v>
      </c>
      <c r="D8" s="86">
        <f t="shared" ref="D8:F8" si="10">D7/$G$7</f>
        <v>8.3333333333333329E-2</v>
      </c>
      <c r="E8" s="86">
        <f t="shared" si="10"/>
        <v>2.7777777777777776E-2</v>
      </c>
      <c r="F8" s="86">
        <f t="shared" si="10"/>
        <v>0</v>
      </c>
      <c r="G8" s="141">
        <v>1</v>
      </c>
      <c r="H8" s="87"/>
      <c r="I8" s="88">
        <f t="shared" ref="I8:I45" si="11">+SUM(C8:F8)-G8</f>
        <v>0</v>
      </c>
      <c r="J8" s="87"/>
      <c r="K8" s="87"/>
      <c r="L8" s="87"/>
      <c r="M8" s="87"/>
      <c r="N8" s="184"/>
      <c r="O8" s="283"/>
      <c r="P8" s="286"/>
      <c r="Q8" s="132">
        <f>Q7/$U$7</f>
        <v>0.73295454545454541</v>
      </c>
      <c r="R8" s="86">
        <f t="shared" ref="R8:T8" si="12">R7/$U$7</f>
        <v>0.22159090909090909</v>
      </c>
      <c r="S8" s="86">
        <f t="shared" si="12"/>
        <v>3.4090909090909088E-2</v>
      </c>
      <c r="T8" s="86">
        <f t="shared" si="12"/>
        <v>1.1363636363636364E-2</v>
      </c>
      <c r="U8" s="141">
        <v>1</v>
      </c>
      <c r="V8" s="88"/>
      <c r="W8" s="88">
        <f t="shared" ref="W8:W17" si="13">+SUM(Q8:T8)-U8</f>
        <v>0</v>
      </c>
      <c r="X8" s="87"/>
      <c r="Y8" s="87"/>
      <c r="Z8" s="87"/>
      <c r="AA8" s="87"/>
      <c r="AB8" s="87"/>
      <c r="AC8" s="176"/>
      <c r="AD8" s="283"/>
      <c r="AE8" s="286"/>
      <c r="AF8" s="132">
        <f>AF7/$AJ$7</f>
        <v>0.64245810055865926</v>
      </c>
      <c r="AG8" s="86">
        <f t="shared" ref="AG8:AI8" si="14">AG7/$AJ$7</f>
        <v>0.25698324022346369</v>
      </c>
      <c r="AH8" s="86">
        <f t="shared" si="14"/>
        <v>0.1005586592178771</v>
      </c>
      <c r="AI8" s="86">
        <f t="shared" si="14"/>
        <v>0</v>
      </c>
      <c r="AJ8" s="141">
        <v>1</v>
      </c>
      <c r="AL8" s="88">
        <f t="shared" ref="AL8:AL17" si="15">+SUM(AF8:AI8)-AJ8</f>
        <v>0</v>
      </c>
      <c r="AM8" s="87"/>
      <c r="AN8" s="87"/>
      <c r="AO8" s="87"/>
      <c r="AP8" s="87"/>
      <c r="AR8" s="176"/>
      <c r="AS8" s="283"/>
      <c r="AT8" s="286"/>
      <c r="AU8" s="149">
        <f>AU7/$AY$7+0.001</f>
        <v>0.67139106145251393</v>
      </c>
      <c r="AV8" s="86">
        <f>AV7/$AY$7</f>
        <v>0.24022346368715083</v>
      </c>
      <c r="AW8" s="86">
        <f t="shared" ref="AW8:AX8" si="16">AW7/$AY$7</f>
        <v>8.9385474860335198E-2</v>
      </c>
      <c r="AX8" s="86">
        <f t="shared" si="16"/>
        <v>0</v>
      </c>
      <c r="AY8" s="141">
        <v>1</v>
      </c>
      <c r="BA8" s="88">
        <f t="shared" ref="BA8:BA17" si="17">+SUM(AU8:AX8)-AY8</f>
        <v>9.9999999999988987E-4</v>
      </c>
      <c r="BB8" s="87"/>
      <c r="BC8" s="87"/>
      <c r="BD8" s="87"/>
      <c r="BE8" s="87"/>
      <c r="BH8" s="176"/>
      <c r="BI8" s="283"/>
      <c r="BJ8" s="286"/>
      <c r="BK8" s="166">
        <f>BK7/$BO$7-0.001</f>
        <v>0.71967039106145247</v>
      </c>
      <c r="BL8" s="86">
        <f>BL7/$BO$7</f>
        <v>0.16759776536312848</v>
      </c>
      <c r="BM8" s="86">
        <f t="shared" ref="BM8:BN8" si="18">BM7/$BO$7</f>
        <v>7.8212290502793297E-2</v>
      </c>
      <c r="BN8" s="86">
        <f t="shared" si="18"/>
        <v>3.3519553072625698E-2</v>
      </c>
      <c r="BO8" s="141">
        <v>1</v>
      </c>
      <c r="BP8" s="184"/>
      <c r="BQ8" s="88">
        <f t="shared" ref="BQ8:BQ17" si="19">+SUM(BK8:BN8)-BO8</f>
        <v>-1.0000000000000009E-3</v>
      </c>
      <c r="BR8" s="87"/>
      <c r="BS8" s="87"/>
      <c r="BT8" s="87"/>
      <c r="BU8" s="87"/>
      <c r="BY8" s="283"/>
      <c r="BZ8" s="286"/>
      <c r="CA8" s="132">
        <f>CA7/$CE$7</f>
        <v>0.5112359550561798</v>
      </c>
      <c r="CB8" s="86">
        <f t="shared" ref="CB8:CD8" si="20">CB7/$CE$7</f>
        <v>0.34269662921348315</v>
      </c>
      <c r="CC8" s="86">
        <f t="shared" si="20"/>
        <v>0.1404494382022472</v>
      </c>
      <c r="CD8" s="86">
        <f t="shared" si="20"/>
        <v>5.6179775280898875E-3</v>
      </c>
      <c r="CE8" s="141">
        <v>1</v>
      </c>
      <c r="CF8" s="176"/>
      <c r="CG8" s="88">
        <f t="shared" ref="CG8:CG17" si="21">+SUM(CA8:CD8)-CE8</f>
        <v>0</v>
      </c>
      <c r="CH8" s="87"/>
      <c r="CI8" s="87"/>
      <c r="CJ8" s="87"/>
      <c r="CK8" s="87"/>
      <c r="CM8" s="283"/>
      <c r="CN8" s="286"/>
      <c r="CO8" s="132">
        <f>CO7/$CS$7</f>
        <v>0.63687150837988826</v>
      </c>
      <c r="CP8" s="86">
        <f t="shared" ref="CP8:CR8" si="22">CP7/$CS$7</f>
        <v>0.27932960893854747</v>
      </c>
      <c r="CQ8" s="86">
        <f t="shared" si="22"/>
        <v>8.3798882681564241E-2</v>
      </c>
      <c r="CR8" s="86">
        <f t="shared" si="22"/>
        <v>0</v>
      </c>
      <c r="CS8" s="141">
        <v>1</v>
      </c>
      <c r="CT8" s="176"/>
      <c r="CU8" s="88">
        <f t="shared" ref="CU8:CU16" si="23">+SUM(CO8:CR8)-CS8</f>
        <v>0</v>
      </c>
      <c r="CV8" s="87"/>
      <c r="CW8" s="87"/>
      <c r="CX8" s="87"/>
      <c r="CY8" s="87"/>
      <c r="DB8" s="283"/>
      <c r="DC8" s="286"/>
      <c r="DD8" s="132">
        <f>DD7/$DH$7</f>
        <v>0.35754189944134079</v>
      </c>
      <c r="DE8" s="85">
        <f>DE7/$DH$7-0.001</f>
        <v>0.36771508379888268</v>
      </c>
      <c r="DF8" s="86">
        <f t="shared" ref="DF8:DG8" si="24">DF7/$DH$7</f>
        <v>0.26815642458100558</v>
      </c>
      <c r="DG8" s="86">
        <f t="shared" si="24"/>
        <v>5.5865921787709499E-3</v>
      </c>
      <c r="DH8" s="141">
        <v>1</v>
      </c>
      <c r="DI8" s="176"/>
      <c r="DJ8" s="88">
        <f t="shared" ref="DJ8:DJ16" si="25">+SUM(DD8:DG8)-DH8</f>
        <v>-9.9999999999988987E-4</v>
      </c>
      <c r="DK8" s="87"/>
      <c r="DL8" s="87"/>
      <c r="DM8" s="87"/>
      <c r="DN8" s="87"/>
      <c r="DQ8" s="283"/>
      <c r="DR8" s="286"/>
      <c r="DS8" s="132">
        <f>DS7/$DW$7</f>
        <v>0.8666666666666667</v>
      </c>
      <c r="DT8" s="86">
        <f t="shared" ref="DT8:DV8" si="26">DT7/$DW$7</f>
        <v>0.1111111111111111</v>
      </c>
      <c r="DU8" s="86">
        <f t="shared" si="26"/>
        <v>2.2222222222222223E-2</v>
      </c>
      <c r="DV8" s="86">
        <f t="shared" si="26"/>
        <v>0</v>
      </c>
      <c r="DW8" s="141">
        <v>1</v>
      </c>
      <c r="DX8" s="176"/>
      <c r="DY8" s="88">
        <f t="shared" ref="DY8:DY16" si="27">+SUM(DS8:DV8)-DW8</f>
        <v>0</v>
      </c>
      <c r="DZ8" s="87"/>
      <c r="EA8" s="87"/>
      <c r="EB8" s="87"/>
      <c r="EC8" s="87"/>
      <c r="EF8" s="283"/>
      <c r="EG8" s="286"/>
      <c r="EH8" s="149">
        <f>EH7/$EL$7-0.001</f>
        <v>0.49062011173184356</v>
      </c>
      <c r="EI8" s="86">
        <f>EI7/$EL$7</f>
        <v>0.39664804469273746</v>
      </c>
      <c r="EJ8" s="86">
        <f t="shared" ref="EJ8:EK8" si="28">EJ7/$EL$7</f>
        <v>0.11173184357541899</v>
      </c>
      <c r="EK8" s="86">
        <f t="shared" si="28"/>
        <v>0</v>
      </c>
      <c r="EL8" s="141">
        <v>1</v>
      </c>
    </row>
    <row r="9" spans="1:142" s="8" customFormat="1" ht="20.25" customHeight="1">
      <c r="A9" s="294"/>
      <c r="B9" s="286" t="s">
        <v>4</v>
      </c>
      <c r="C9" s="205">
        <v>184</v>
      </c>
      <c r="D9" s="29">
        <v>21</v>
      </c>
      <c r="E9" s="29">
        <v>4</v>
      </c>
      <c r="F9" s="29">
        <v>0</v>
      </c>
      <c r="G9" s="202">
        <v>209</v>
      </c>
      <c r="H9" s="12"/>
      <c r="I9" s="28">
        <f t="shared" si="11"/>
        <v>0</v>
      </c>
      <c r="J9" s="12"/>
      <c r="K9" s="12"/>
      <c r="L9" s="12"/>
      <c r="M9" s="12"/>
      <c r="N9" s="184"/>
      <c r="O9" s="283"/>
      <c r="P9" s="286" t="s">
        <v>4</v>
      </c>
      <c r="Q9" s="133">
        <v>150</v>
      </c>
      <c r="R9" s="45">
        <v>49</v>
      </c>
      <c r="S9" s="45">
        <v>5</v>
      </c>
      <c r="T9" s="45">
        <v>3</v>
      </c>
      <c r="U9" s="140">
        <v>207</v>
      </c>
      <c r="V9" s="28"/>
      <c r="W9" s="28">
        <f t="shared" si="13"/>
        <v>0</v>
      </c>
      <c r="X9" s="12"/>
      <c r="Y9" s="12"/>
      <c r="Z9" s="12"/>
      <c r="AA9" s="12"/>
      <c r="AB9" s="12"/>
      <c r="AC9" s="176"/>
      <c r="AD9" s="283"/>
      <c r="AE9" s="286" t="s">
        <v>4</v>
      </c>
      <c r="AF9" s="133">
        <v>142</v>
      </c>
      <c r="AG9" s="45">
        <v>47</v>
      </c>
      <c r="AH9" s="45">
        <v>17</v>
      </c>
      <c r="AI9" s="45">
        <v>0</v>
      </c>
      <c r="AJ9" s="154">
        <v>206</v>
      </c>
      <c r="AL9" s="28">
        <f t="shared" si="15"/>
        <v>0</v>
      </c>
      <c r="AM9" s="12"/>
      <c r="AN9" s="12"/>
      <c r="AO9" s="12"/>
      <c r="AP9" s="12"/>
      <c r="AR9" s="176"/>
      <c r="AS9" s="283"/>
      <c r="AT9" s="286" t="s">
        <v>4</v>
      </c>
      <c r="AU9" s="133">
        <v>141</v>
      </c>
      <c r="AV9" s="45">
        <v>54</v>
      </c>
      <c r="AW9" s="45">
        <v>11</v>
      </c>
      <c r="AX9" s="45">
        <v>1</v>
      </c>
      <c r="AY9" s="140">
        <v>207</v>
      </c>
      <c r="BA9" s="28">
        <f t="shared" si="17"/>
        <v>0</v>
      </c>
      <c r="BB9" s="12"/>
      <c r="BC9" s="12"/>
      <c r="BD9" s="12"/>
      <c r="BE9" s="12"/>
      <c r="BH9" s="176"/>
      <c r="BI9" s="283"/>
      <c r="BJ9" s="286" t="s">
        <v>4</v>
      </c>
      <c r="BK9" s="152">
        <v>156</v>
      </c>
      <c r="BL9" s="45">
        <v>42</v>
      </c>
      <c r="BM9" s="45">
        <v>10</v>
      </c>
      <c r="BN9" s="45">
        <v>0</v>
      </c>
      <c r="BO9" s="140">
        <v>208</v>
      </c>
      <c r="BP9" s="184"/>
      <c r="BQ9" s="28">
        <f t="shared" si="19"/>
        <v>0</v>
      </c>
      <c r="BR9" s="12"/>
      <c r="BS9" s="12"/>
      <c r="BT9" s="12"/>
      <c r="BU9" s="12"/>
      <c r="BY9" s="283"/>
      <c r="BZ9" s="286" t="s">
        <v>4</v>
      </c>
      <c r="CA9" s="133">
        <v>123</v>
      </c>
      <c r="CB9" s="45">
        <v>70</v>
      </c>
      <c r="CC9" s="45">
        <v>15</v>
      </c>
      <c r="CD9" s="45">
        <v>0</v>
      </c>
      <c r="CE9" s="140">
        <v>208</v>
      </c>
      <c r="CF9" s="176"/>
      <c r="CG9" s="28">
        <f t="shared" si="21"/>
        <v>0</v>
      </c>
      <c r="CH9" s="12"/>
      <c r="CI9" s="12"/>
      <c r="CJ9" s="12"/>
      <c r="CK9" s="12"/>
      <c r="CM9" s="283"/>
      <c r="CN9" s="286" t="s">
        <v>4</v>
      </c>
      <c r="CO9" s="133">
        <v>132</v>
      </c>
      <c r="CP9" s="45">
        <v>61</v>
      </c>
      <c r="CQ9" s="45">
        <v>14</v>
      </c>
      <c r="CR9" s="45">
        <v>1</v>
      </c>
      <c r="CS9" s="140">
        <v>208</v>
      </c>
      <c r="CT9" s="176"/>
      <c r="CU9" s="28">
        <f t="shared" si="23"/>
        <v>0</v>
      </c>
      <c r="CV9" s="12"/>
      <c r="CW9" s="12"/>
      <c r="CX9" s="12"/>
      <c r="CY9" s="12"/>
      <c r="DB9" s="283"/>
      <c r="DC9" s="286" t="s">
        <v>4</v>
      </c>
      <c r="DD9" s="133">
        <v>80</v>
      </c>
      <c r="DE9" s="45">
        <v>91</v>
      </c>
      <c r="DF9" s="45">
        <v>36</v>
      </c>
      <c r="DG9" s="45">
        <v>1</v>
      </c>
      <c r="DH9" s="140">
        <v>208</v>
      </c>
      <c r="DI9" s="176"/>
      <c r="DJ9" s="28">
        <f t="shared" si="25"/>
        <v>0</v>
      </c>
      <c r="DK9" s="12"/>
      <c r="DL9" s="12"/>
      <c r="DM9" s="12"/>
      <c r="DN9" s="12"/>
      <c r="DQ9" s="283"/>
      <c r="DR9" s="286" t="s">
        <v>4</v>
      </c>
      <c r="DS9" s="133">
        <v>174</v>
      </c>
      <c r="DT9" s="45">
        <v>29</v>
      </c>
      <c r="DU9" s="45">
        <v>5</v>
      </c>
      <c r="DV9" s="45">
        <v>0</v>
      </c>
      <c r="DW9" s="140">
        <v>208</v>
      </c>
      <c r="DX9" s="176"/>
      <c r="DY9" s="28">
        <f t="shared" si="27"/>
        <v>0</v>
      </c>
      <c r="DZ9" s="12"/>
      <c r="EA9" s="12"/>
      <c r="EB9" s="12"/>
      <c r="EC9" s="12"/>
      <c r="EF9" s="283"/>
      <c r="EG9" s="286" t="s">
        <v>4</v>
      </c>
      <c r="EH9" s="133">
        <v>103</v>
      </c>
      <c r="EI9" s="45">
        <v>78</v>
      </c>
      <c r="EJ9" s="45">
        <v>26</v>
      </c>
      <c r="EK9" s="45">
        <v>1</v>
      </c>
      <c r="EL9" s="140">
        <v>208</v>
      </c>
    </row>
    <row r="10" spans="1:142" s="89" customFormat="1" ht="20.25" customHeight="1">
      <c r="A10" s="294"/>
      <c r="B10" s="286"/>
      <c r="C10" s="149">
        <f>C9/$G$9+0.001</f>
        <v>0.88138277511961727</v>
      </c>
      <c r="D10" s="86">
        <f>D9/$G$9</f>
        <v>0.10047846889952153</v>
      </c>
      <c r="E10" s="86">
        <f t="shared" ref="E10:F10" si="29">E9/$G$9</f>
        <v>1.9138755980861243E-2</v>
      </c>
      <c r="F10" s="86">
        <f t="shared" si="29"/>
        <v>0</v>
      </c>
      <c r="G10" s="141">
        <v>1</v>
      </c>
      <c r="H10" s="87"/>
      <c r="I10" s="88">
        <f t="shared" si="11"/>
        <v>1.0000000000001119E-3</v>
      </c>
      <c r="J10" s="87"/>
      <c r="K10" s="87"/>
      <c r="L10" s="87"/>
      <c r="M10" s="87"/>
      <c r="N10" s="184"/>
      <c r="O10" s="283"/>
      <c r="P10" s="286"/>
      <c r="Q10" s="132">
        <f>Q9/$U$9</f>
        <v>0.72463768115942029</v>
      </c>
      <c r="R10" s="86">
        <f t="shared" ref="R10:T10" si="30">R9/$U$9</f>
        <v>0.23671497584541062</v>
      </c>
      <c r="S10" s="86">
        <f t="shared" si="30"/>
        <v>2.4154589371980676E-2</v>
      </c>
      <c r="T10" s="86">
        <f t="shared" si="30"/>
        <v>1.4492753623188406E-2</v>
      </c>
      <c r="U10" s="141">
        <v>1</v>
      </c>
      <c r="V10" s="88"/>
      <c r="W10" s="88">
        <f t="shared" si="13"/>
        <v>0</v>
      </c>
      <c r="X10" s="87"/>
      <c r="Y10" s="87"/>
      <c r="Z10" s="87"/>
      <c r="AA10" s="87"/>
      <c r="AB10" s="87"/>
      <c r="AC10" s="176"/>
      <c r="AD10" s="283"/>
      <c r="AE10" s="286"/>
      <c r="AF10" s="132">
        <f>AF9/$AJ$9</f>
        <v>0.68932038834951459</v>
      </c>
      <c r="AG10" s="86">
        <f t="shared" ref="AG10:AI10" si="31">AG9/$AJ$9</f>
        <v>0.22815533980582525</v>
      </c>
      <c r="AH10" s="86">
        <f t="shared" si="31"/>
        <v>8.2524271844660199E-2</v>
      </c>
      <c r="AI10" s="86">
        <f t="shared" si="31"/>
        <v>0</v>
      </c>
      <c r="AJ10" s="141">
        <v>1</v>
      </c>
      <c r="AL10" s="88">
        <f t="shared" si="15"/>
        <v>0</v>
      </c>
      <c r="AM10" s="87"/>
      <c r="AN10" s="87"/>
      <c r="AO10" s="87"/>
      <c r="AP10" s="87"/>
      <c r="AR10" s="176"/>
      <c r="AS10" s="283"/>
      <c r="AT10" s="286"/>
      <c r="AU10" s="132">
        <f>AU9/$AY$9</f>
        <v>0.6811594202898551</v>
      </c>
      <c r="AV10" s="86">
        <f t="shared" ref="AV10:AX10" si="32">AV9/$AY$9</f>
        <v>0.2608695652173913</v>
      </c>
      <c r="AW10" s="86">
        <f t="shared" si="32"/>
        <v>5.3140096618357488E-2</v>
      </c>
      <c r="AX10" s="86">
        <f t="shared" si="32"/>
        <v>4.830917874396135E-3</v>
      </c>
      <c r="AY10" s="141">
        <v>1</v>
      </c>
      <c r="BA10" s="88">
        <f t="shared" si="17"/>
        <v>0</v>
      </c>
      <c r="BB10" s="87"/>
      <c r="BC10" s="87"/>
      <c r="BD10" s="87"/>
      <c r="BE10" s="87"/>
      <c r="BH10" s="176"/>
      <c r="BI10" s="283"/>
      <c r="BJ10" s="286"/>
      <c r="BK10" s="165">
        <f>BK9/$BO$9</f>
        <v>0.75</v>
      </c>
      <c r="BL10" s="86">
        <f t="shared" ref="BL10:BN10" si="33">BL9/$BO$9</f>
        <v>0.20192307692307693</v>
      </c>
      <c r="BM10" s="86">
        <f t="shared" si="33"/>
        <v>4.807692307692308E-2</v>
      </c>
      <c r="BN10" s="86">
        <f t="shared" si="33"/>
        <v>0</v>
      </c>
      <c r="BO10" s="141">
        <v>1</v>
      </c>
      <c r="BP10" s="184"/>
      <c r="BQ10" s="88">
        <f t="shared" si="19"/>
        <v>0</v>
      </c>
      <c r="BR10" s="87"/>
      <c r="BS10" s="87"/>
      <c r="BT10" s="87"/>
      <c r="BU10" s="87"/>
      <c r="BY10" s="283"/>
      <c r="BZ10" s="286"/>
      <c r="CA10" s="132">
        <f>CA9/$CE$9</f>
        <v>0.59134615384615385</v>
      </c>
      <c r="CB10" s="86">
        <f t="shared" ref="CB10:CD10" si="34">CB9/$CE$9</f>
        <v>0.33653846153846156</v>
      </c>
      <c r="CC10" s="86">
        <f t="shared" si="34"/>
        <v>7.2115384615384609E-2</v>
      </c>
      <c r="CD10" s="86">
        <f t="shared" si="34"/>
        <v>0</v>
      </c>
      <c r="CE10" s="141">
        <v>1</v>
      </c>
      <c r="CF10" s="176"/>
      <c r="CG10" s="88">
        <f t="shared" si="21"/>
        <v>0</v>
      </c>
      <c r="CH10" s="87"/>
      <c r="CI10" s="87"/>
      <c r="CJ10" s="87"/>
      <c r="CK10" s="87"/>
      <c r="CM10" s="283"/>
      <c r="CN10" s="286"/>
      <c r="CO10" s="132">
        <f>CO9/$CS$9</f>
        <v>0.63461538461538458</v>
      </c>
      <c r="CP10" s="86">
        <f t="shared" ref="CP10:CR10" si="35">CP9/$CS$9</f>
        <v>0.29326923076923078</v>
      </c>
      <c r="CQ10" s="86">
        <f t="shared" si="35"/>
        <v>6.7307692307692304E-2</v>
      </c>
      <c r="CR10" s="86">
        <f t="shared" si="35"/>
        <v>4.807692307692308E-3</v>
      </c>
      <c r="CS10" s="141">
        <v>1</v>
      </c>
      <c r="CT10" s="176"/>
      <c r="CU10" s="88">
        <f t="shared" si="23"/>
        <v>0</v>
      </c>
      <c r="CV10" s="87"/>
      <c r="CW10" s="87"/>
      <c r="CX10" s="87"/>
      <c r="CY10" s="87"/>
      <c r="DB10" s="283"/>
      <c r="DC10" s="286"/>
      <c r="DD10" s="132">
        <f>DD9/$DH$9</f>
        <v>0.38461538461538464</v>
      </c>
      <c r="DE10" s="85">
        <f>DE9/$DH$9-0.001</f>
        <v>0.4365</v>
      </c>
      <c r="DF10" s="86">
        <f t="shared" ref="DF10:DG10" si="36">DF9/$DH$9</f>
        <v>0.17307692307692307</v>
      </c>
      <c r="DG10" s="86">
        <f t="shared" si="36"/>
        <v>4.807692307692308E-3</v>
      </c>
      <c r="DH10" s="141">
        <v>1</v>
      </c>
      <c r="DI10" s="176"/>
      <c r="DJ10" s="88">
        <f t="shared" si="25"/>
        <v>-9.9999999999988987E-4</v>
      </c>
      <c r="DK10" s="87"/>
      <c r="DL10" s="87"/>
      <c r="DM10" s="87"/>
      <c r="DN10" s="87"/>
      <c r="DQ10" s="283"/>
      <c r="DR10" s="286"/>
      <c r="DS10" s="132">
        <f>DS9/$DW$9</f>
        <v>0.83653846153846156</v>
      </c>
      <c r="DT10" s="86">
        <f t="shared" ref="DT10:DV10" si="37">DT9/$DW$9</f>
        <v>0.13942307692307693</v>
      </c>
      <c r="DU10" s="86">
        <f t="shared" si="37"/>
        <v>2.403846153846154E-2</v>
      </c>
      <c r="DV10" s="86">
        <f t="shared" si="37"/>
        <v>0</v>
      </c>
      <c r="DW10" s="141">
        <v>1</v>
      </c>
      <c r="DX10" s="176"/>
      <c r="DY10" s="88">
        <f t="shared" si="27"/>
        <v>0</v>
      </c>
      <c r="DZ10" s="87"/>
      <c r="EA10" s="87"/>
      <c r="EB10" s="87"/>
      <c r="EC10" s="87"/>
      <c r="EF10" s="283"/>
      <c r="EG10" s="286"/>
      <c r="EH10" s="132">
        <f>EH9/$EL$9</f>
        <v>0.49519230769230771</v>
      </c>
      <c r="EI10" s="86">
        <f t="shared" ref="EI10:EK10" si="38">EI9/$EL$9</f>
        <v>0.375</v>
      </c>
      <c r="EJ10" s="86">
        <f t="shared" si="38"/>
        <v>0.125</v>
      </c>
      <c r="EK10" s="86">
        <f t="shared" si="38"/>
        <v>4.807692307692308E-3</v>
      </c>
      <c r="EL10" s="141">
        <v>1</v>
      </c>
    </row>
    <row r="11" spans="1:142" s="8" customFormat="1" ht="20.25" customHeight="1">
      <c r="A11" s="294"/>
      <c r="B11" s="286" t="s">
        <v>5</v>
      </c>
      <c r="C11" s="133">
        <v>209</v>
      </c>
      <c r="D11" s="45">
        <v>33</v>
      </c>
      <c r="E11" s="45">
        <v>4</v>
      </c>
      <c r="F11" s="45">
        <v>0</v>
      </c>
      <c r="G11" s="140">
        <v>246</v>
      </c>
      <c r="H11" s="12"/>
      <c r="I11" s="28">
        <f t="shared" si="11"/>
        <v>0</v>
      </c>
      <c r="J11" s="12"/>
      <c r="K11" s="12"/>
      <c r="L11" s="12"/>
      <c r="M11" s="12"/>
      <c r="N11" s="184"/>
      <c r="O11" s="283"/>
      <c r="P11" s="286" t="s">
        <v>5</v>
      </c>
      <c r="Q11" s="133">
        <v>165</v>
      </c>
      <c r="R11" s="45">
        <v>64</v>
      </c>
      <c r="S11" s="45">
        <v>12</v>
      </c>
      <c r="T11" s="45">
        <v>5</v>
      </c>
      <c r="U11" s="140">
        <v>246</v>
      </c>
      <c r="V11" s="28"/>
      <c r="W11" s="28">
        <f t="shared" si="13"/>
        <v>0</v>
      </c>
      <c r="X11" s="12"/>
      <c r="Y11" s="12"/>
      <c r="Z11" s="12"/>
      <c r="AA11" s="12"/>
      <c r="AB11" s="12"/>
      <c r="AC11" s="176"/>
      <c r="AD11" s="283"/>
      <c r="AE11" s="286" t="s">
        <v>5</v>
      </c>
      <c r="AF11" s="133">
        <v>171</v>
      </c>
      <c r="AG11" s="45">
        <v>49</v>
      </c>
      <c r="AH11" s="45">
        <v>26</v>
      </c>
      <c r="AI11" s="45">
        <v>0</v>
      </c>
      <c r="AJ11" s="154">
        <v>246</v>
      </c>
      <c r="AL11" s="28">
        <f t="shared" si="15"/>
        <v>0</v>
      </c>
      <c r="AM11" s="12"/>
      <c r="AN11" s="12"/>
      <c r="AO11" s="12"/>
      <c r="AP11" s="12"/>
      <c r="AR11" s="176"/>
      <c r="AS11" s="283"/>
      <c r="AT11" s="286" t="s">
        <v>5</v>
      </c>
      <c r="AU11" s="133">
        <v>169</v>
      </c>
      <c r="AV11" s="45">
        <v>58</v>
      </c>
      <c r="AW11" s="45">
        <v>19</v>
      </c>
      <c r="AX11" s="45">
        <v>0</v>
      </c>
      <c r="AY11" s="140">
        <v>246</v>
      </c>
      <c r="BA11" s="28">
        <f t="shared" si="17"/>
        <v>0</v>
      </c>
      <c r="BB11" s="12"/>
      <c r="BC11" s="12"/>
      <c r="BD11" s="12"/>
      <c r="BE11" s="12"/>
      <c r="BH11" s="176"/>
      <c r="BI11" s="283"/>
      <c r="BJ11" s="286" t="s">
        <v>5</v>
      </c>
      <c r="BK11" s="152">
        <v>172</v>
      </c>
      <c r="BL11" s="45">
        <v>57</v>
      </c>
      <c r="BM11" s="45">
        <v>8</v>
      </c>
      <c r="BN11" s="45">
        <v>9</v>
      </c>
      <c r="BO11" s="140">
        <v>246</v>
      </c>
      <c r="BP11" s="184"/>
      <c r="BQ11" s="28">
        <f t="shared" si="19"/>
        <v>0</v>
      </c>
      <c r="BR11" s="12"/>
      <c r="BS11" s="12"/>
      <c r="BT11" s="12"/>
      <c r="BU11" s="12"/>
      <c r="BY11" s="283"/>
      <c r="BZ11" s="286" t="s">
        <v>5</v>
      </c>
      <c r="CA11" s="133">
        <v>138</v>
      </c>
      <c r="CB11" s="45">
        <v>76</v>
      </c>
      <c r="CC11" s="45">
        <v>30</v>
      </c>
      <c r="CD11" s="45">
        <v>2</v>
      </c>
      <c r="CE11" s="140">
        <v>246</v>
      </c>
      <c r="CF11" s="176"/>
      <c r="CG11" s="28">
        <f t="shared" si="21"/>
        <v>0</v>
      </c>
      <c r="CH11" s="12"/>
      <c r="CI11" s="12"/>
      <c r="CJ11" s="12"/>
      <c r="CK11" s="12"/>
      <c r="CM11" s="283"/>
      <c r="CN11" s="286" t="s">
        <v>5</v>
      </c>
      <c r="CO11" s="133">
        <v>140</v>
      </c>
      <c r="CP11" s="45">
        <v>80</v>
      </c>
      <c r="CQ11" s="45">
        <v>25</v>
      </c>
      <c r="CR11" s="45">
        <v>1</v>
      </c>
      <c r="CS11" s="140">
        <v>246</v>
      </c>
      <c r="CT11" s="176"/>
      <c r="CU11" s="28">
        <f t="shared" si="23"/>
        <v>0</v>
      </c>
      <c r="CV11" s="12"/>
      <c r="CW11" s="12"/>
      <c r="CX11" s="12"/>
      <c r="CY11" s="12"/>
      <c r="DB11" s="283"/>
      <c r="DC11" s="286" t="s">
        <v>5</v>
      </c>
      <c r="DD11" s="133">
        <v>91</v>
      </c>
      <c r="DE11" s="45">
        <v>108</v>
      </c>
      <c r="DF11" s="45">
        <v>44</v>
      </c>
      <c r="DG11" s="45">
        <v>1</v>
      </c>
      <c r="DH11" s="140">
        <v>244</v>
      </c>
      <c r="DI11" s="176"/>
      <c r="DJ11" s="28">
        <f t="shared" si="25"/>
        <v>0</v>
      </c>
      <c r="DK11" s="12"/>
      <c r="DL11" s="12"/>
      <c r="DM11" s="12"/>
      <c r="DN11" s="12"/>
      <c r="DQ11" s="283"/>
      <c r="DR11" s="286" t="s">
        <v>5</v>
      </c>
      <c r="DS11" s="133">
        <v>211</v>
      </c>
      <c r="DT11" s="45">
        <v>30</v>
      </c>
      <c r="DU11" s="45">
        <v>4</v>
      </c>
      <c r="DV11" s="45">
        <v>0</v>
      </c>
      <c r="DW11" s="140">
        <v>245</v>
      </c>
      <c r="DX11" s="176"/>
      <c r="DY11" s="28">
        <f t="shared" si="27"/>
        <v>0</v>
      </c>
      <c r="DZ11" s="12"/>
      <c r="EA11" s="12"/>
      <c r="EB11" s="12"/>
      <c r="EC11" s="12"/>
      <c r="EF11" s="283"/>
      <c r="EG11" s="286" t="s">
        <v>5</v>
      </c>
      <c r="EH11" s="133">
        <v>103</v>
      </c>
      <c r="EI11" s="45">
        <v>98</v>
      </c>
      <c r="EJ11" s="45">
        <v>44</v>
      </c>
      <c r="EK11" s="45">
        <v>0</v>
      </c>
      <c r="EL11" s="140">
        <v>245</v>
      </c>
    </row>
    <row r="12" spans="1:142" s="89" customFormat="1" ht="20.25" customHeight="1">
      <c r="A12" s="294"/>
      <c r="B12" s="286"/>
      <c r="C12" s="132">
        <f>C11/$G$11</f>
        <v>0.84959349593495936</v>
      </c>
      <c r="D12" s="86">
        <f t="shared" ref="D12:F12" si="39">D11/$G$11</f>
        <v>0.13414634146341464</v>
      </c>
      <c r="E12" s="86">
        <f t="shared" si="39"/>
        <v>1.6260162601626018E-2</v>
      </c>
      <c r="F12" s="86">
        <f t="shared" si="39"/>
        <v>0</v>
      </c>
      <c r="G12" s="141">
        <v>1</v>
      </c>
      <c r="H12" s="87"/>
      <c r="I12" s="88">
        <f t="shared" si="11"/>
        <v>0</v>
      </c>
      <c r="J12" s="87"/>
      <c r="K12" s="87"/>
      <c r="L12" s="87"/>
      <c r="M12" s="87"/>
      <c r="N12" s="184"/>
      <c r="O12" s="283"/>
      <c r="P12" s="286"/>
      <c r="Q12" s="132">
        <f>Q11/$U$11</f>
        <v>0.67073170731707321</v>
      </c>
      <c r="R12" s="86">
        <f t="shared" ref="R12:T12" si="40">R11/$U$11</f>
        <v>0.26016260162601629</v>
      </c>
      <c r="S12" s="86">
        <f t="shared" si="40"/>
        <v>4.878048780487805E-2</v>
      </c>
      <c r="T12" s="86">
        <f t="shared" si="40"/>
        <v>2.032520325203252E-2</v>
      </c>
      <c r="U12" s="141">
        <v>1</v>
      </c>
      <c r="V12" s="88"/>
      <c r="W12" s="88">
        <f t="shared" si="13"/>
        <v>0</v>
      </c>
      <c r="X12" s="87"/>
      <c r="Y12" s="87"/>
      <c r="Z12" s="87"/>
      <c r="AA12" s="87"/>
      <c r="AB12" s="87"/>
      <c r="AC12" s="176"/>
      <c r="AD12" s="283"/>
      <c r="AE12" s="286"/>
      <c r="AF12" s="132">
        <f>AF11/$AJ$11</f>
        <v>0.69512195121951215</v>
      </c>
      <c r="AG12" s="86">
        <f t="shared" ref="AG12:AI12" si="41">AG11/$AJ$11</f>
        <v>0.1991869918699187</v>
      </c>
      <c r="AH12" s="86">
        <f t="shared" si="41"/>
        <v>0.10569105691056911</v>
      </c>
      <c r="AI12" s="86">
        <f t="shared" si="41"/>
        <v>0</v>
      </c>
      <c r="AJ12" s="141">
        <v>1</v>
      </c>
      <c r="AL12" s="88">
        <f t="shared" si="15"/>
        <v>0</v>
      </c>
      <c r="AM12" s="87"/>
      <c r="AN12" s="87"/>
      <c r="AO12" s="87"/>
      <c r="AP12" s="87"/>
      <c r="AR12" s="176"/>
      <c r="AS12" s="283"/>
      <c r="AT12" s="286"/>
      <c r="AU12" s="132">
        <f>AU11/$AY$11</f>
        <v>0.68699186991869921</v>
      </c>
      <c r="AV12" s="86">
        <f t="shared" ref="AV12:AX12" si="42">AV11/$AY$11</f>
        <v>0.23577235772357724</v>
      </c>
      <c r="AW12" s="86">
        <f t="shared" si="42"/>
        <v>7.7235772357723581E-2</v>
      </c>
      <c r="AX12" s="86">
        <f t="shared" si="42"/>
        <v>0</v>
      </c>
      <c r="AY12" s="141">
        <v>1</v>
      </c>
      <c r="BA12" s="88">
        <f t="shared" si="17"/>
        <v>0</v>
      </c>
      <c r="BB12" s="87"/>
      <c r="BC12" s="87"/>
      <c r="BD12" s="87"/>
      <c r="BE12" s="87"/>
      <c r="BH12" s="176"/>
      <c r="BI12" s="283"/>
      <c r="BJ12" s="286"/>
      <c r="BK12" s="166">
        <f>BK11/$BO$11-0.001</f>
        <v>0.69818699186991873</v>
      </c>
      <c r="BL12" s="86">
        <f>BL11/$BO$11</f>
        <v>0.23170731707317074</v>
      </c>
      <c r="BM12" s="86">
        <f t="shared" ref="BM12:BN12" si="43">BM11/$BO$11</f>
        <v>3.2520325203252036E-2</v>
      </c>
      <c r="BN12" s="86">
        <f t="shared" si="43"/>
        <v>3.6585365853658534E-2</v>
      </c>
      <c r="BO12" s="141">
        <v>1</v>
      </c>
      <c r="BP12" s="184"/>
      <c r="BQ12" s="88">
        <f t="shared" si="19"/>
        <v>-1.0000000000000009E-3</v>
      </c>
      <c r="BR12" s="87"/>
      <c r="BS12" s="87"/>
      <c r="BT12" s="87"/>
      <c r="BU12" s="87"/>
      <c r="BY12" s="283"/>
      <c r="BZ12" s="286"/>
      <c r="CA12" s="132">
        <f>CA11/$CE$11</f>
        <v>0.56097560975609762</v>
      </c>
      <c r="CB12" s="86">
        <f t="shared" ref="CB12:CD12" si="44">CB11/$CE$11</f>
        <v>0.30894308943089432</v>
      </c>
      <c r="CC12" s="86">
        <f t="shared" si="44"/>
        <v>0.12195121951219512</v>
      </c>
      <c r="CD12" s="86">
        <f t="shared" si="44"/>
        <v>8.130081300813009E-3</v>
      </c>
      <c r="CE12" s="141">
        <v>1</v>
      </c>
      <c r="CF12" s="176"/>
      <c r="CG12" s="88">
        <f t="shared" si="21"/>
        <v>0</v>
      </c>
      <c r="CH12" s="87"/>
      <c r="CI12" s="87"/>
      <c r="CJ12" s="87"/>
      <c r="CK12" s="87"/>
      <c r="CM12" s="283"/>
      <c r="CN12" s="286"/>
      <c r="CO12" s="132">
        <f>CO11/$CS$11</f>
        <v>0.56910569105691056</v>
      </c>
      <c r="CP12" s="86">
        <f t="shared" ref="CP12:CR12" si="45">CP11/$CS$11</f>
        <v>0.32520325203252032</v>
      </c>
      <c r="CQ12" s="86">
        <f t="shared" si="45"/>
        <v>0.1016260162601626</v>
      </c>
      <c r="CR12" s="86">
        <f t="shared" si="45"/>
        <v>4.0650406504065045E-3</v>
      </c>
      <c r="CS12" s="141">
        <v>1</v>
      </c>
      <c r="CT12" s="176"/>
      <c r="CU12" s="88">
        <f t="shared" si="23"/>
        <v>0</v>
      </c>
      <c r="CV12" s="87"/>
      <c r="CW12" s="87"/>
      <c r="CX12" s="87"/>
      <c r="CY12" s="87"/>
      <c r="DB12" s="283"/>
      <c r="DC12" s="286"/>
      <c r="DD12" s="132">
        <f>DD11/$DH$11</f>
        <v>0.37295081967213117</v>
      </c>
      <c r="DE12" s="86">
        <f t="shared" ref="DE12:DG12" si="46">DE11/$DH$11</f>
        <v>0.44262295081967212</v>
      </c>
      <c r="DF12" s="86">
        <f t="shared" si="46"/>
        <v>0.18032786885245902</v>
      </c>
      <c r="DG12" s="86">
        <f t="shared" si="46"/>
        <v>4.0983606557377051E-3</v>
      </c>
      <c r="DH12" s="141">
        <v>1</v>
      </c>
      <c r="DI12" s="176"/>
      <c r="DJ12" s="88">
        <f t="shared" si="25"/>
        <v>0</v>
      </c>
      <c r="DK12" s="87"/>
      <c r="DL12" s="87"/>
      <c r="DM12" s="87"/>
      <c r="DN12" s="87"/>
      <c r="DQ12" s="283"/>
      <c r="DR12" s="286"/>
      <c r="DS12" s="149">
        <f>DS11/$DW$11+0.001</f>
        <v>0.86222448979591837</v>
      </c>
      <c r="DT12" s="86">
        <f>DT11/$DW$11</f>
        <v>0.12244897959183673</v>
      </c>
      <c r="DU12" s="86">
        <f t="shared" ref="DU12:DV12" si="47">DU11/$DW$11</f>
        <v>1.6326530612244899E-2</v>
      </c>
      <c r="DV12" s="86">
        <f t="shared" si="47"/>
        <v>0</v>
      </c>
      <c r="DW12" s="141">
        <v>1</v>
      </c>
      <c r="DX12" s="176"/>
      <c r="DY12" s="88">
        <f t="shared" si="27"/>
        <v>1.0000000000001119E-3</v>
      </c>
      <c r="DZ12" s="87"/>
      <c r="EA12" s="87"/>
      <c r="EB12" s="87"/>
      <c r="EC12" s="87"/>
      <c r="EF12" s="283"/>
      <c r="EG12" s="286"/>
      <c r="EH12" s="132">
        <f>EH11/$EL$11</f>
        <v>0.42040816326530611</v>
      </c>
      <c r="EI12" s="86">
        <f t="shared" ref="EI12:EK12" si="48">EI11/$EL$11</f>
        <v>0.4</v>
      </c>
      <c r="EJ12" s="86">
        <f t="shared" si="48"/>
        <v>0.17959183673469387</v>
      </c>
      <c r="EK12" s="86">
        <f t="shared" si="48"/>
        <v>0</v>
      </c>
      <c r="EL12" s="141">
        <v>1</v>
      </c>
    </row>
    <row r="13" spans="1:142" s="8" customFormat="1" ht="20.25" customHeight="1">
      <c r="A13" s="294"/>
      <c r="B13" s="286" t="s">
        <v>6</v>
      </c>
      <c r="C13" s="133">
        <v>215</v>
      </c>
      <c r="D13" s="45">
        <v>44</v>
      </c>
      <c r="E13" s="45">
        <v>9</v>
      </c>
      <c r="F13" s="45">
        <v>0</v>
      </c>
      <c r="G13" s="140">
        <v>268</v>
      </c>
      <c r="H13" s="12"/>
      <c r="I13" s="28">
        <f t="shared" si="11"/>
        <v>0</v>
      </c>
      <c r="J13" s="12"/>
      <c r="K13" s="12"/>
      <c r="L13" s="12"/>
      <c r="M13" s="12"/>
      <c r="N13" s="184"/>
      <c r="O13" s="283"/>
      <c r="P13" s="286" t="s">
        <v>6</v>
      </c>
      <c r="Q13" s="133">
        <v>164</v>
      </c>
      <c r="R13" s="45">
        <v>81</v>
      </c>
      <c r="S13" s="45">
        <v>17</v>
      </c>
      <c r="T13" s="45">
        <v>6</v>
      </c>
      <c r="U13" s="140">
        <v>268</v>
      </c>
      <c r="V13" s="28"/>
      <c r="W13" s="28">
        <f t="shared" si="13"/>
        <v>0</v>
      </c>
      <c r="X13" s="12"/>
      <c r="Y13" s="12"/>
      <c r="Z13" s="12"/>
      <c r="AA13" s="12"/>
      <c r="AB13" s="12"/>
      <c r="AC13" s="176"/>
      <c r="AD13" s="283"/>
      <c r="AE13" s="286" t="s">
        <v>6</v>
      </c>
      <c r="AF13" s="133">
        <v>181</v>
      </c>
      <c r="AG13" s="45">
        <v>64</v>
      </c>
      <c r="AH13" s="45">
        <v>21</v>
      </c>
      <c r="AI13" s="45">
        <v>1</v>
      </c>
      <c r="AJ13" s="154">
        <v>267</v>
      </c>
      <c r="AL13" s="28">
        <f t="shared" si="15"/>
        <v>0</v>
      </c>
      <c r="AM13" s="12"/>
      <c r="AN13" s="12"/>
      <c r="AO13" s="12"/>
      <c r="AP13" s="12"/>
      <c r="AR13" s="176"/>
      <c r="AS13" s="283"/>
      <c r="AT13" s="286" t="s">
        <v>6</v>
      </c>
      <c r="AU13" s="133">
        <v>177</v>
      </c>
      <c r="AV13" s="45">
        <v>65</v>
      </c>
      <c r="AW13" s="45">
        <v>25</v>
      </c>
      <c r="AX13" s="45">
        <v>1</v>
      </c>
      <c r="AY13" s="140">
        <v>268</v>
      </c>
      <c r="BA13" s="28">
        <f t="shared" si="17"/>
        <v>0</v>
      </c>
      <c r="BB13" s="12"/>
      <c r="BC13" s="12"/>
      <c r="BD13" s="12"/>
      <c r="BE13" s="12"/>
      <c r="BH13" s="176"/>
      <c r="BI13" s="283"/>
      <c r="BJ13" s="286" t="s">
        <v>6</v>
      </c>
      <c r="BK13" s="152">
        <v>174</v>
      </c>
      <c r="BL13" s="45">
        <v>67</v>
      </c>
      <c r="BM13" s="45">
        <v>20</v>
      </c>
      <c r="BN13" s="45">
        <v>7</v>
      </c>
      <c r="BO13" s="140">
        <v>268</v>
      </c>
      <c r="BP13" s="184"/>
      <c r="BQ13" s="28">
        <f t="shared" si="19"/>
        <v>0</v>
      </c>
      <c r="BR13" s="12"/>
      <c r="BS13" s="12"/>
      <c r="BT13" s="12"/>
      <c r="BU13" s="12"/>
      <c r="BY13" s="283"/>
      <c r="BZ13" s="286" t="s">
        <v>6</v>
      </c>
      <c r="CA13" s="133">
        <v>134</v>
      </c>
      <c r="CB13" s="45">
        <v>90</v>
      </c>
      <c r="CC13" s="45">
        <v>42</v>
      </c>
      <c r="CD13" s="45">
        <v>2</v>
      </c>
      <c r="CE13" s="140">
        <v>268</v>
      </c>
      <c r="CF13" s="176"/>
      <c r="CG13" s="28">
        <f t="shared" si="21"/>
        <v>0</v>
      </c>
      <c r="CH13" s="12"/>
      <c r="CI13" s="12"/>
      <c r="CJ13" s="12"/>
      <c r="CK13" s="12"/>
      <c r="CM13" s="283"/>
      <c r="CN13" s="286" t="s">
        <v>6</v>
      </c>
      <c r="CO13" s="133">
        <v>127</v>
      </c>
      <c r="CP13" s="45">
        <v>91</v>
      </c>
      <c r="CQ13" s="45">
        <v>47</v>
      </c>
      <c r="CR13" s="45">
        <v>3</v>
      </c>
      <c r="CS13" s="140">
        <v>268</v>
      </c>
      <c r="CT13" s="176"/>
      <c r="CU13" s="28">
        <f t="shared" si="23"/>
        <v>0</v>
      </c>
      <c r="CV13" s="12"/>
      <c r="CW13" s="12"/>
      <c r="CX13" s="12"/>
      <c r="CY13" s="12"/>
      <c r="DB13" s="283"/>
      <c r="DC13" s="286" t="s">
        <v>6</v>
      </c>
      <c r="DD13" s="133">
        <v>93</v>
      </c>
      <c r="DE13" s="45">
        <v>109</v>
      </c>
      <c r="DF13" s="45">
        <v>64</v>
      </c>
      <c r="DG13" s="45">
        <v>2</v>
      </c>
      <c r="DH13" s="140">
        <v>268</v>
      </c>
      <c r="DI13" s="176"/>
      <c r="DJ13" s="28">
        <f t="shared" si="25"/>
        <v>0</v>
      </c>
      <c r="DK13" s="12"/>
      <c r="DL13" s="12"/>
      <c r="DM13" s="12"/>
      <c r="DN13" s="12"/>
      <c r="DQ13" s="283"/>
      <c r="DR13" s="286" t="s">
        <v>6</v>
      </c>
      <c r="DS13" s="133">
        <v>209</v>
      </c>
      <c r="DT13" s="45">
        <v>51</v>
      </c>
      <c r="DU13" s="45">
        <v>4</v>
      </c>
      <c r="DV13" s="45">
        <v>3</v>
      </c>
      <c r="DW13" s="140">
        <v>267</v>
      </c>
      <c r="DX13" s="176"/>
      <c r="DY13" s="28">
        <f t="shared" si="27"/>
        <v>0</v>
      </c>
      <c r="DZ13" s="12"/>
      <c r="EA13" s="12"/>
      <c r="EB13" s="12"/>
      <c r="EC13" s="12"/>
      <c r="EF13" s="283"/>
      <c r="EG13" s="286" t="s">
        <v>6</v>
      </c>
      <c r="EH13" s="133">
        <v>97</v>
      </c>
      <c r="EI13" s="45">
        <v>106</v>
      </c>
      <c r="EJ13" s="45">
        <v>61</v>
      </c>
      <c r="EK13" s="45">
        <v>4</v>
      </c>
      <c r="EL13" s="140">
        <v>268</v>
      </c>
    </row>
    <row r="14" spans="1:142" s="89" customFormat="1" ht="20.25" customHeight="1">
      <c r="A14" s="294"/>
      <c r="B14" s="286"/>
      <c r="C14" s="132">
        <f>C13/$G$13</f>
        <v>0.80223880597014929</v>
      </c>
      <c r="D14" s="86">
        <f t="shared" ref="D14:F14" si="49">D13/$G$13</f>
        <v>0.16417910447761194</v>
      </c>
      <c r="E14" s="86">
        <f t="shared" si="49"/>
        <v>3.3582089552238806E-2</v>
      </c>
      <c r="F14" s="86">
        <f t="shared" si="49"/>
        <v>0</v>
      </c>
      <c r="G14" s="141">
        <v>1</v>
      </c>
      <c r="H14" s="87"/>
      <c r="I14" s="88">
        <f t="shared" si="11"/>
        <v>0</v>
      </c>
      <c r="J14" s="87"/>
      <c r="K14" s="87"/>
      <c r="L14" s="87"/>
      <c r="M14" s="87"/>
      <c r="N14" s="184"/>
      <c r="O14" s="283"/>
      <c r="P14" s="286"/>
      <c r="Q14" s="149">
        <f>Q13/$U$13+0.001</f>
        <v>0.61294029850746268</v>
      </c>
      <c r="R14" s="86">
        <f>R13/$U$13</f>
        <v>0.30223880597014924</v>
      </c>
      <c r="S14" s="86">
        <f t="shared" ref="S14:T14" si="50">S13/$U$13</f>
        <v>6.3432835820895525E-2</v>
      </c>
      <c r="T14" s="86">
        <f t="shared" si="50"/>
        <v>2.2388059701492536E-2</v>
      </c>
      <c r="U14" s="141">
        <v>1</v>
      </c>
      <c r="V14" s="88"/>
      <c r="W14" s="88">
        <f t="shared" si="13"/>
        <v>9.9999999999988987E-4</v>
      </c>
      <c r="X14" s="87"/>
      <c r="Y14" s="87"/>
      <c r="Z14" s="87"/>
      <c r="AA14" s="87"/>
      <c r="AB14" s="87"/>
      <c r="AC14" s="176"/>
      <c r="AD14" s="283"/>
      <c r="AE14" s="286"/>
      <c r="AF14" s="149">
        <f>AF13/$AJ$13-0.001</f>
        <v>0.67690262172284643</v>
      </c>
      <c r="AG14" s="86">
        <f>AG13/$AJ$13</f>
        <v>0.23970037453183521</v>
      </c>
      <c r="AH14" s="86">
        <f t="shared" ref="AH14:AI14" si="51">AH13/$AJ$13</f>
        <v>7.8651685393258425E-2</v>
      </c>
      <c r="AI14" s="86">
        <f t="shared" si="51"/>
        <v>3.7453183520599251E-3</v>
      </c>
      <c r="AJ14" s="141">
        <v>1</v>
      </c>
      <c r="AL14" s="88">
        <f t="shared" si="15"/>
        <v>-1.0000000000000009E-3</v>
      </c>
      <c r="AM14" s="87"/>
      <c r="AN14" s="87"/>
      <c r="AO14" s="87"/>
      <c r="AP14" s="87"/>
      <c r="AR14" s="176"/>
      <c r="AS14" s="283"/>
      <c r="AT14" s="286"/>
      <c r="AU14" s="132">
        <f>AU13/$AY$13</f>
        <v>0.66044776119402981</v>
      </c>
      <c r="AV14" s="86">
        <f t="shared" ref="AV14:AX14" si="52">AV13/$AY$13</f>
        <v>0.24253731343283583</v>
      </c>
      <c r="AW14" s="86">
        <f t="shared" si="52"/>
        <v>9.3283582089552244E-2</v>
      </c>
      <c r="AX14" s="86">
        <f t="shared" si="52"/>
        <v>3.7313432835820895E-3</v>
      </c>
      <c r="AY14" s="141">
        <v>1</v>
      </c>
      <c r="BA14" s="88">
        <f t="shared" si="17"/>
        <v>0</v>
      </c>
      <c r="BB14" s="87"/>
      <c r="BC14" s="87"/>
      <c r="BD14" s="87"/>
      <c r="BE14" s="87"/>
      <c r="BH14" s="176"/>
      <c r="BI14" s="283"/>
      <c r="BJ14" s="286"/>
      <c r="BK14" s="165">
        <f>BK13/$BO$13</f>
        <v>0.64925373134328357</v>
      </c>
      <c r="BL14" s="86">
        <f t="shared" ref="BL14:BN14" si="53">BL13/$BO$13</f>
        <v>0.25</v>
      </c>
      <c r="BM14" s="86">
        <f t="shared" si="53"/>
        <v>7.4626865671641784E-2</v>
      </c>
      <c r="BN14" s="86">
        <f t="shared" si="53"/>
        <v>2.6119402985074626E-2</v>
      </c>
      <c r="BO14" s="141">
        <v>1</v>
      </c>
      <c r="BP14" s="184"/>
      <c r="BQ14" s="88">
        <f t="shared" si="19"/>
        <v>0</v>
      </c>
      <c r="BR14" s="87"/>
      <c r="BS14" s="87"/>
      <c r="BT14" s="87"/>
      <c r="BU14" s="87"/>
      <c r="BY14" s="283"/>
      <c r="BZ14" s="286"/>
      <c r="CA14" s="132">
        <f>CA13/$CE$13</f>
        <v>0.5</v>
      </c>
      <c r="CB14" s="86">
        <f t="shared" ref="CB14:CD14" si="54">CB13/$CE$13</f>
        <v>0.33582089552238809</v>
      </c>
      <c r="CC14" s="86">
        <f t="shared" si="54"/>
        <v>0.15671641791044777</v>
      </c>
      <c r="CD14" s="86">
        <f t="shared" si="54"/>
        <v>7.462686567164179E-3</v>
      </c>
      <c r="CE14" s="141">
        <v>1</v>
      </c>
      <c r="CF14" s="176"/>
      <c r="CG14" s="88">
        <f t="shared" si="21"/>
        <v>0</v>
      </c>
      <c r="CH14" s="87"/>
      <c r="CI14" s="87"/>
      <c r="CJ14" s="87"/>
      <c r="CK14" s="87"/>
      <c r="CM14" s="283"/>
      <c r="CN14" s="286"/>
      <c r="CO14" s="132">
        <f>CO13/$CS$13</f>
        <v>0.47388059701492535</v>
      </c>
      <c r="CP14" s="86">
        <f t="shared" ref="CP14:CR14" si="55">CP13/$CS$13</f>
        <v>0.33955223880597013</v>
      </c>
      <c r="CQ14" s="86">
        <f t="shared" si="55"/>
        <v>0.17537313432835822</v>
      </c>
      <c r="CR14" s="86">
        <f t="shared" si="55"/>
        <v>1.1194029850746268E-2</v>
      </c>
      <c r="CS14" s="141">
        <v>1</v>
      </c>
      <c r="CT14" s="176"/>
      <c r="CU14" s="88">
        <f t="shared" si="23"/>
        <v>0</v>
      </c>
      <c r="CV14" s="87"/>
      <c r="CW14" s="87"/>
      <c r="CX14" s="87"/>
      <c r="CY14" s="87"/>
      <c r="DB14" s="283"/>
      <c r="DC14" s="286"/>
      <c r="DD14" s="132">
        <f>DD13/$DH$13</f>
        <v>0.34701492537313433</v>
      </c>
      <c r="DE14" s="86">
        <f t="shared" ref="DE14:DG14" si="56">DE13/$DH$13</f>
        <v>0.40671641791044777</v>
      </c>
      <c r="DF14" s="86">
        <f t="shared" si="56"/>
        <v>0.23880597014925373</v>
      </c>
      <c r="DG14" s="86">
        <f t="shared" si="56"/>
        <v>7.462686567164179E-3</v>
      </c>
      <c r="DH14" s="141">
        <v>1</v>
      </c>
      <c r="DI14" s="176"/>
      <c r="DJ14" s="88">
        <f t="shared" si="25"/>
        <v>0</v>
      </c>
      <c r="DK14" s="87"/>
      <c r="DL14" s="87"/>
      <c r="DM14" s="87"/>
      <c r="DN14" s="87"/>
      <c r="DQ14" s="283"/>
      <c r="DR14" s="286"/>
      <c r="DS14" s="132">
        <f>DS13/$DW$13</f>
        <v>0.78277153558052437</v>
      </c>
      <c r="DT14" s="86">
        <f t="shared" ref="DT14:DV14" si="57">DT13/$DW$13</f>
        <v>0.19101123595505617</v>
      </c>
      <c r="DU14" s="86">
        <f t="shared" si="57"/>
        <v>1.4981273408239701E-2</v>
      </c>
      <c r="DV14" s="86">
        <f t="shared" si="57"/>
        <v>1.1235955056179775E-2</v>
      </c>
      <c r="DW14" s="141">
        <v>1</v>
      </c>
      <c r="DX14" s="176"/>
      <c r="DY14" s="88">
        <f t="shared" si="27"/>
        <v>0</v>
      </c>
      <c r="DZ14" s="87"/>
      <c r="EA14" s="87"/>
      <c r="EB14" s="87"/>
      <c r="EC14" s="87"/>
      <c r="EF14" s="283"/>
      <c r="EG14" s="286"/>
      <c r="EH14" s="132">
        <f>EH13/$EL$13</f>
        <v>0.36194029850746268</v>
      </c>
      <c r="EI14" s="85">
        <f>EI13/$EL$13-0.001</f>
        <v>0.39452238805970147</v>
      </c>
      <c r="EJ14" s="86">
        <f t="shared" ref="EJ14:EK14" si="58">EJ13/$EL$13</f>
        <v>0.22761194029850745</v>
      </c>
      <c r="EK14" s="86">
        <f t="shared" si="58"/>
        <v>1.4925373134328358E-2</v>
      </c>
      <c r="EL14" s="141">
        <v>1</v>
      </c>
    </row>
    <row r="15" spans="1:142" s="8" customFormat="1" ht="20.25" customHeight="1">
      <c r="A15" s="294"/>
      <c r="B15" s="286" t="s">
        <v>109</v>
      </c>
      <c r="C15" s="133">
        <v>241</v>
      </c>
      <c r="D15" s="45">
        <v>33</v>
      </c>
      <c r="E15" s="45">
        <v>6</v>
      </c>
      <c r="F15" s="45">
        <v>4</v>
      </c>
      <c r="G15" s="140">
        <v>284</v>
      </c>
      <c r="H15" s="12"/>
      <c r="I15" s="28">
        <f t="shared" si="11"/>
        <v>0</v>
      </c>
      <c r="J15" s="12"/>
      <c r="K15" s="12"/>
      <c r="L15" s="12"/>
      <c r="M15" s="12"/>
      <c r="N15" s="184"/>
      <c r="O15" s="283"/>
      <c r="P15" s="286" t="s">
        <v>109</v>
      </c>
      <c r="Q15" s="133">
        <v>160</v>
      </c>
      <c r="R15" s="45">
        <v>83</v>
      </c>
      <c r="S15" s="45">
        <v>14</v>
      </c>
      <c r="T15" s="45">
        <v>16</v>
      </c>
      <c r="U15" s="140">
        <v>273</v>
      </c>
      <c r="V15" s="28"/>
      <c r="W15" s="28">
        <f t="shared" si="13"/>
        <v>0</v>
      </c>
      <c r="X15" s="12"/>
      <c r="Y15" s="12"/>
      <c r="Z15" s="12"/>
      <c r="AA15" s="12"/>
      <c r="AB15" s="12"/>
      <c r="AC15" s="176"/>
      <c r="AD15" s="283"/>
      <c r="AE15" s="286" t="s">
        <v>109</v>
      </c>
      <c r="AF15" s="133">
        <v>202</v>
      </c>
      <c r="AG15" s="45">
        <v>62</v>
      </c>
      <c r="AH15" s="45">
        <v>16</v>
      </c>
      <c r="AI15" s="45">
        <v>3</v>
      </c>
      <c r="AJ15" s="154">
        <v>283</v>
      </c>
      <c r="AL15" s="28">
        <f t="shared" si="15"/>
        <v>0</v>
      </c>
      <c r="AM15" s="12"/>
      <c r="AN15" s="12"/>
      <c r="AO15" s="12"/>
      <c r="AP15" s="12"/>
      <c r="AR15" s="176"/>
      <c r="AS15" s="283"/>
      <c r="AT15" s="286" t="s">
        <v>109</v>
      </c>
      <c r="AU15" s="133">
        <v>200</v>
      </c>
      <c r="AV15" s="45">
        <v>63</v>
      </c>
      <c r="AW15" s="45">
        <v>13</v>
      </c>
      <c r="AX15" s="45">
        <v>6</v>
      </c>
      <c r="AY15" s="140">
        <v>282</v>
      </c>
      <c r="BA15" s="28">
        <f t="shared" si="17"/>
        <v>0</v>
      </c>
      <c r="BB15" s="12"/>
      <c r="BC15" s="12"/>
      <c r="BD15" s="12"/>
      <c r="BE15" s="12"/>
      <c r="BH15" s="176"/>
      <c r="BI15" s="283"/>
      <c r="BJ15" s="286" t="s">
        <v>109</v>
      </c>
      <c r="BK15" s="152">
        <v>184</v>
      </c>
      <c r="BL15" s="45">
        <v>62</v>
      </c>
      <c r="BM15" s="45">
        <v>14</v>
      </c>
      <c r="BN15" s="45">
        <v>24</v>
      </c>
      <c r="BO15" s="140">
        <v>284</v>
      </c>
      <c r="BP15" s="184"/>
      <c r="BQ15" s="28">
        <f t="shared" si="19"/>
        <v>0</v>
      </c>
      <c r="BR15" s="12"/>
      <c r="BS15" s="12"/>
      <c r="BT15" s="12"/>
      <c r="BU15" s="12"/>
      <c r="BY15" s="283"/>
      <c r="BZ15" s="286" t="s">
        <v>109</v>
      </c>
      <c r="CA15" s="133">
        <v>137</v>
      </c>
      <c r="CB15" s="45">
        <v>103</v>
      </c>
      <c r="CC15" s="45">
        <v>34</v>
      </c>
      <c r="CD15" s="45">
        <v>9</v>
      </c>
      <c r="CE15" s="140">
        <v>283</v>
      </c>
      <c r="CF15" s="176"/>
      <c r="CG15" s="28">
        <f t="shared" si="21"/>
        <v>0</v>
      </c>
      <c r="CH15" s="12"/>
      <c r="CI15" s="12"/>
      <c r="CJ15" s="12"/>
      <c r="CK15" s="12"/>
      <c r="CM15" s="283"/>
      <c r="CN15" s="286" t="s">
        <v>109</v>
      </c>
      <c r="CO15" s="133">
        <v>134</v>
      </c>
      <c r="CP15" s="45">
        <v>110</v>
      </c>
      <c r="CQ15" s="45">
        <v>32</v>
      </c>
      <c r="CR15" s="45">
        <v>7</v>
      </c>
      <c r="CS15" s="140">
        <v>283</v>
      </c>
      <c r="CT15" s="176"/>
      <c r="CU15" s="28">
        <f t="shared" si="23"/>
        <v>0</v>
      </c>
      <c r="CV15" s="12"/>
      <c r="CW15" s="12"/>
      <c r="CX15" s="12"/>
      <c r="CY15" s="12"/>
      <c r="DB15" s="283"/>
      <c r="DC15" s="286" t="s">
        <v>109</v>
      </c>
      <c r="DD15" s="133">
        <v>106</v>
      </c>
      <c r="DE15" s="45">
        <v>115</v>
      </c>
      <c r="DF15" s="45">
        <v>55</v>
      </c>
      <c r="DG15" s="45">
        <v>7</v>
      </c>
      <c r="DH15" s="140">
        <v>283</v>
      </c>
      <c r="DI15" s="176"/>
      <c r="DJ15" s="28">
        <f t="shared" si="25"/>
        <v>0</v>
      </c>
      <c r="DK15" s="12"/>
      <c r="DL15" s="12"/>
      <c r="DM15" s="12"/>
      <c r="DN15" s="12"/>
      <c r="DQ15" s="283"/>
      <c r="DR15" s="286" t="s">
        <v>109</v>
      </c>
      <c r="DS15" s="133">
        <v>208</v>
      </c>
      <c r="DT15" s="45">
        <v>59</v>
      </c>
      <c r="DU15" s="45">
        <v>5</v>
      </c>
      <c r="DV15" s="45">
        <v>10</v>
      </c>
      <c r="DW15" s="140">
        <v>282</v>
      </c>
      <c r="DX15" s="176"/>
      <c r="DY15" s="28">
        <f t="shared" si="27"/>
        <v>0</v>
      </c>
      <c r="DZ15" s="12"/>
      <c r="EA15" s="12"/>
      <c r="EB15" s="12"/>
      <c r="EC15" s="12"/>
      <c r="EF15" s="283"/>
      <c r="EG15" s="286" t="s">
        <v>109</v>
      </c>
      <c r="EH15" s="133">
        <v>104</v>
      </c>
      <c r="EI15" s="45">
        <v>109</v>
      </c>
      <c r="EJ15" s="45">
        <v>59</v>
      </c>
      <c r="EK15" s="45">
        <v>10</v>
      </c>
      <c r="EL15" s="140">
        <v>282</v>
      </c>
    </row>
    <row r="16" spans="1:142" s="89" customFormat="1" ht="20.25" customHeight="1" thickBot="1">
      <c r="A16" s="294"/>
      <c r="B16" s="287"/>
      <c r="C16" s="139">
        <f>C15/$G$15</f>
        <v>0.84859154929577463</v>
      </c>
      <c r="D16" s="91">
        <f t="shared" ref="D16:F16" si="59">D15/$G$15</f>
        <v>0.11619718309859155</v>
      </c>
      <c r="E16" s="91">
        <f t="shared" si="59"/>
        <v>2.1126760563380281E-2</v>
      </c>
      <c r="F16" s="91">
        <f t="shared" si="59"/>
        <v>1.4084507042253521E-2</v>
      </c>
      <c r="G16" s="143">
        <v>1</v>
      </c>
      <c r="H16" s="87"/>
      <c r="I16" s="88">
        <f t="shared" si="11"/>
        <v>0</v>
      </c>
      <c r="J16" s="87"/>
      <c r="K16" s="87"/>
      <c r="L16" s="87"/>
      <c r="M16" s="87"/>
      <c r="N16" s="184"/>
      <c r="O16" s="283"/>
      <c r="P16" s="287"/>
      <c r="Q16" s="139">
        <f>Q15/$U$15</f>
        <v>0.58608058608058611</v>
      </c>
      <c r="R16" s="91">
        <f t="shared" ref="R16:T16" si="60">R15/$U$15</f>
        <v>0.304029304029304</v>
      </c>
      <c r="S16" s="91">
        <f t="shared" si="60"/>
        <v>5.128205128205128E-2</v>
      </c>
      <c r="T16" s="91">
        <f t="shared" si="60"/>
        <v>5.8608058608058608E-2</v>
      </c>
      <c r="U16" s="143">
        <v>1</v>
      </c>
      <c r="V16" s="88"/>
      <c r="W16" s="88">
        <f t="shared" si="13"/>
        <v>0</v>
      </c>
      <c r="X16" s="87"/>
      <c r="Y16" s="87"/>
      <c r="Z16" s="87"/>
      <c r="AA16" s="87"/>
      <c r="AB16" s="87"/>
      <c r="AC16" s="176"/>
      <c r="AD16" s="283"/>
      <c r="AE16" s="287"/>
      <c r="AF16" s="214">
        <f>AF15/$AJ$15-0.001</f>
        <v>0.71278091872791516</v>
      </c>
      <c r="AG16" s="91">
        <f>AG15/$AJ$15</f>
        <v>0.21908127208480566</v>
      </c>
      <c r="AH16" s="91">
        <f t="shared" ref="AH16:AI16" si="61">AH15/$AJ$15</f>
        <v>5.6537102473498232E-2</v>
      </c>
      <c r="AI16" s="91">
        <f t="shared" si="61"/>
        <v>1.0600706713780919E-2</v>
      </c>
      <c r="AJ16" s="143">
        <v>1</v>
      </c>
      <c r="AL16" s="88">
        <f t="shared" si="15"/>
        <v>-1.0000000000001119E-3</v>
      </c>
      <c r="AM16" s="87"/>
      <c r="AN16" s="87"/>
      <c r="AO16" s="87"/>
      <c r="AP16" s="87"/>
      <c r="AR16" s="176"/>
      <c r="AS16" s="283"/>
      <c r="AT16" s="287"/>
      <c r="AU16" s="214">
        <f>AU15/$AY$15+0.001</f>
        <v>0.71021985815602839</v>
      </c>
      <c r="AV16" s="91">
        <f>AV15/$AY$15</f>
        <v>0.22340425531914893</v>
      </c>
      <c r="AW16" s="91">
        <f t="shared" ref="AW16:AX16" si="62">AW15/$AY$15</f>
        <v>4.6099290780141841E-2</v>
      </c>
      <c r="AX16" s="91">
        <f t="shared" si="62"/>
        <v>2.1276595744680851E-2</v>
      </c>
      <c r="AY16" s="143">
        <v>1</v>
      </c>
      <c r="BA16" s="88">
        <f t="shared" si="17"/>
        <v>9.9999999999988987E-4</v>
      </c>
      <c r="BB16" s="87"/>
      <c r="BC16" s="87"/>
      <c r="BD16" s="87"/>
      <c r="BE16" s="87"/>
      <c r="BH16" s="176"/>
      <c r="BI16" s="283"/>
      <c r="BJ16" s="287"/>
      <c r="BK16" s="167">
        <f>BK15/$BO$15</f>
        <v>0.647887323943662</v>
      </c>
      <c r="BL16" s="91">
        <f t="shared" ref="BL16:BN16" si="63">BL15/$BO$15</f>
        <v>0.21830985915492956</v>
      </c>
      <c r="BM16" s="91">
        <f t="shared" si="63"/>
        <v>4.9295774647887321E-2</v>
      </c>
      <c r="BN16" s="91">
        <f t="shared" si="63"/>
        <v>8.4507042253521125E-2</v>
      </c>
      <c r="BO16" s="143">
        <v>1</v>
      </c>
      <c r="BP16" s="184"/>
      <c r="BQ16" s="88">
        <f t="shared" si="19"/>
        <v>0</v>
      </c>
      <c r="BR16" s="87"/>
      <c r="BS16" s="87"/>
      <c r="BT16" s="87"/>
      <c r="BU16" s="87"/>
      <c r="BY16" s="283"/>
      <c r="BZ16" s="287"/>
      <c r="CA16" s="139">
        <f>CA15/$CE$15</f>
        <v>0.48409893992932862</v>
      </c>
      <c r="CB16" s="91">
        <f t="shared" ref="CB16:CD16" si="64">CB15/$CE$15</f>
        <v>0.36395759717314485</v>
      </c>
      <c r="CC16" s="91">
        <f t="shared" si="64"/>
        <v>0.12014134275618374</v>
      </c>
      <c r="CD16" s="91">
        <f t="shared" si="64"/>
        <v>3.1802120141342753E-2</v>
      </c>
      <c r="CE16" s="143">
        <v>1</v>
      </c>
      <c r="CF16" s="176"/>
      <c r="CG16" s="88">
        <f t="shared" si="21"/>
        <v>0</v>
      </c>
      <c r="CH16" s="87"/>
      <c r="CI16" s="87"/>
      <c r="CJ16" s="87"/>
      <c r="CK16" s="87"/>
      <c r="CM16" s="283"/>
      <c r="CN16" s="287"/>
      <c r="CO16" s="139">
        <f>CO15/$CS$15</f>
        <v>0.47349823321554768</v>
      </c>
      <c r="CP16" s="91">
        <f t="shared" ref="CP16:CR16" si="65">CP15/$CS$15</f>
        <v>0.38869257950530034</v>
      </c>
      <c r="CQ16" s="91">
        <f t="shared" si="65"/>
        <v>0.11307420494699646</v>
      </c>
      <c r="CR16" s="91">
        <f t="shared" si="65"/>
        <v>2.4734982332155476E-2</v>
      </c>
      <c r="CS16" s="143">
        <v>1</v>
      </c>
      <c r="CT16" s="176"/>
      <c r="CU16" s="88">
        <f t="shared" si="23"/>
        <v>0</v>
      </c>
      <c r="CV16" s="87"/>
      <c r="CW16" s="87"/>
      <c r="CX16" s="87"/>
      <c r="CY16" s="87"/>
      <c r="DB16" s="283"/>
      <c r="DC16" s="287"/>
      <c r="DD16" s="139">
        <f>DD15/$DH$15</f>
        <v>0.37455830388692579</v>
      </c>
      <c r="DE16" s="91">
        <f t="shared" ref="DE16:DG16" si="66">DE15/$DH$15</f>
        <v>0.40636042402826855</v>
      </c>
      <c r="DF16" s="91">
        <f t="shared" si="66"/>
        <v>0.19434628975265017</v>
      </c>
      <c r="DG16" s="91">
        <f t="shared" si="66"/>
        <v>2.4734982332155476E-2</v>
      </c>
      <c r="DH16" s="143">
        <v>1</v>
      </c>
      <c r="DI16" s="176"/>
      <c r="DJ16" s="88">
        <f t="shared" si="25"/>
        <v>0</v>
      </c>
      <c r="DK16" s="87"/>
      <c r="DL16" s="87"/>
      <c r="DM16" s="87"/>
      <c r="DN16" s="87"/>
      <c r="DQ16" s="283"/>
      <c r="DR16" s="287"/>
      <c r="DS16" s="139">
        <f>DS15/$DW$15</f>
        <v>0.73758865248226946</v>
      </c>
      <c r="DT16" s="91">
        <f t="shared" ref="DT16:DV16" si="67">DT15/$DW$15</f>
        <v>0.20921985815602837</v>
      </c>
      <c r="DU16" s="91">
        <f t="shared" si="67"/>
        <v>1.7730496453900711E-2</v>
      </c>
      <c r="DV16" s="91">
        <f t="shared" si="67"/>
        <v>3.5460992907801421E-2</v>
      </c>
      <c r="DW16" s="143">
        <v>1</v>
      </c>
      <c r="DX16" s="176"/>
      <c r="DY16" s="88">
        <f t="shared" si="27"/>
        <v>0</v>
      </c>
      <c r="DZ16" s="87"/>
      <c r="EA16" s="87"/>
      <c r="EB16" s="87"/>
      <c r="EC16" s="87"/>
      <c r="EF16" s="283"/>
      <c r="EG16" s="287"/>
      <c r="EH16" s="139">
        <f>EH15/$EL$15</f>
        <v>0.36879432624113473</v>
      </c>
      <c r="EI16" s="91">
        <f t="shared" ref="EI16:EK16" si="68">EI15/$EL$15</f>
        <v>0.38652482269503546</v>
      </c>
      <c r="EJ16" s="91">
        <f t="shared" si="68"/>
        <v>0.20921985815602837</v>
      </c>
      <c r="EK16" s="91">
        <f t="shared" si="68"/>
        <v>3.5460992907801421E-2</v>
      </c>
      <c r="EL16" s="143">
        <v>1</v>
      </c>
    </row>
    <row r="17" spans="1:142" s="8" customFormat="1" ht="20.25" customHeight="1" thickTop="1">
      <c r="A17" s="294"/>
      <c r="B17" s="288" t="s">
        <v>1</v>
      </c>
      <c r="C17" s="212">
        <v>1134</v>
      </c>
      <c r="D17" s="44">
        <v>160</v>
      </c>
      <c r="E17" s="44">
        <v>45</v>
      </c>
      <c r="F17" s="44">
        <v>6</v>
      </c>
      <c r="G17" s="160">
        <v>1345</v>
      </c>
      <c r="H17" s="12"/>
      <c r="I17" s="28">
        <f t="shared" si="11"/>
        <v>0</v>
      </c>
      <c r="J17" s="12"/>
      <c r="K17" s="12"/>
      <c r="L17" s="12"/>
      <c r="M17" s="12"/>
      <c r="N17" s="184"/>
      <c r="O17" s="283"/>
      <c r="P17" s="288" t="s">
        <v>1</v>
      </c>
      <c r="Q17" s="48">
        <v>869</v>
      </c>
      <c r="R17" s="44">
        <v>345</v>
      </c>
      <c r="S17" s="44">
        <v>58</v>
      </c>
      <c r="T17" s="44">
        <v>40</v>
      </c>
      <c r="U17" s="160">
        <v>1312</v>
      </c>
      <c r="V17" s="28"/>
      <c r="W17" s="28">
        <f t="shared" si="13"/>
        <v>0</v>
      </c>
      <c r="X17" s="12"/>
      <c r="Y17" s="12"/>
      <c r="Z17" s="12"/>
      <c r="AA17" s="12"/>
      <c r="AB17" s="12"/>
      <c r="AC17" s="176"/>
      <c r="AD17" s="283"/>
      <c r="AE17" s="288" t="s">
        <v>1</v>
      </c>
      <c r="AF17" s="48">
        <v>910</v>
      </c>
      <c r="AG17" s="44">
        <v>299</v>
      </c>
      <c r="AH17" s="44">
        <v>108</v>
      </c>
      <c r="AI17" s="44">
        <v>6</v>
      </c>
      <c r="AJ17" s="155">
        <v>1323</v>
      </c>
      <c r="AL17" s="28">
        <f t="shared" si="15"/>
        <v>0</v>
      </c>
      <c r="AM17" s="12"/>
      <c r="AN17" s="12"/>
      <c r="AO17" s="12"/>
      <c r="AP17" s="12"/>
      <c r="AR17" s="176"/>
      <c r="AS17" s="283"/>
      <c r="AT17" s="288" t="s">
        <v>1</v>
      </c>
      <c r="AU17" s="48">
        <v>900</v>
      </c>
      <c r="AV17" s="44">
        <v>321</v>
      </c>
      <c r="AW17" s="44">
        <v>93</v>
      </c>
      <c r="AX17" s="44">
        <v>10</v>
      </c>
      <c r="AY17" s="160">
        <v>1324</v>
      </c>
      <c r="BA17" s="28">
        <f t="shared" si="17"/>
        <v>0</v>
      </c>
      <c r="BB17" s="12"/>
      <c r="BC17" s="12"/>
      <c r="BD17" s="12"/>
      <c r="BE17" s="12"/>
      <c r="BH17" s="176"/>
      <c r="BI17" s="283"/>
      <c r="BJ17" s="288" t="s">
        <v>1</v>
      </c>
      <c r="BK17" s="168">
        <v>913</v>
      </c>
      <c r="BL17" s="44">
        <v>287</v>
      </c>
      <c r="BM17" s="44">
        <v>72</v>
      </c>
      <c r="BN17" s="44">
        <v>55</v>
      </c>
      <c r="BO17" s="160">
        <v>1327</v>
      </c>
      <c r="BP17" s="176"/>
      <c r="BQ17" s="28">
        <f t="shared" si="19"/>
        <v>0</v>
      </c>
      <c r="BR17" s="12"/>
      <c r="BS17" s="12"/>
      <c r="BT17" s="12"/>
      <c r="BU17" s="12"/>
      <c r="BY17" s="283"/>
      <c r="BZ17" s="288" t="s">
        <v>1</v>
      </c>
      <c r="CA17" s="48">
        <v>694</v>
      </c>
      <c r="CB17" s="44">
        <v>453</v>
      </c>
      <c r="CC17" s="44">
        <v>162</v>
      </c>
      <c r="CD17" s="44">
        <v>16</v>
      </c>
      <c r="CE17" s="160">
        <v>1325</v>
      </c>
      <c r="CF17" s="176"/>
      <c r="CG17" s="28">
        <f t="shared" si="21"/>
        <v>0</v>
      </c>
      <c r="CH17" s="12"/>
      <c r="CI17" s="12"/>
      <c r="CJ17" s="12"/>
      <c r="CK17" s="12"/>
      <c r="CM17" s="283"/>
      <c r="CN17" s="288" t="s">
        <v>1</v>
      </c>
      <c r="CO17" s="48">
        <v>733</v>
      </c>
      <c r="CP17" s="44">
        <v>435</v>
      </c>
      <c r="CQ17" s="44">
        <v>143</v>
      </c>
      <c r="CR17" s="44">
        <v>15</v>
      </c>
      <c r="CS17" s="160">
        <v>1326</v>
      </c>
      <c r="CT17" s="176"/>
      <c r="CU17" s="28">
        <f>+SUM(CO17:CR17)-CS17</f>
        <v>0</v>
      </c>
      <c r="CV17" s="12"/>
      <c r="CW17" s="12"/>
      <c r="CX17" s="12"/>
      <c r="CY17" s="12"/>
      <c r="DB17" s="283"/>
      <c r="DC17" s="288" t="s">
        <v>1</v>
      </c>
      <c r="DD17" s="48">
        <v>484</v>
      </c>
      <c r="DE17" s="44">
        <v>547</v>
      </c>
      <c r="DF17" s="44">
        <v>279</v>
      </c>
      <c r="DG17" s="44">
        <v>14</v>
      </c>
      <c r="DH17" s="160">
        <v>1324</v>
      </c>
      <c r="DI17" s="176"/>
      <c r="DJ17" s="28">
        <f>+SUM(DD17:DG17)-DH17</f>
        <v>0</v>
      </c>
      <c r="DK17" s="12"/>
      <c r="DL17" s="12"/>
      <c r="DM17" s="12"/>
      <c r="DN17" s="12"/>
      <c r="DQ17" s="283"/>
      <c r="DR17" s="288" t="s">
        <v>1</v>
      </c>
      <c r="DS17" s="215">
        <v>1080</v>
      </c>
      <c r="DT17" s="199">
        <v>206</v>
      </c>
      <c r="DU17" s="199">
        <v>24</v>
      </c>
      <c r="DV17" s="199">
        <v>15</v>
      </c>
      <c r="DW17" s="216">
        <v>1325</v>
      </c>
      <c r="DX17" s="176"/>
      <c r="DY17" s="28">
        <f>+SUM(DS17:DV17)-DW17</f>
        <v>0</v>
      </c>
      <c r="DZ17" s="12"/>
      <c r="EA17" s="12"/>
      <c r="EB17" s="12"/>
      <c r="EC17" s="12"/>
      <c r="EF17" s="283"/>
      <c r="EG17" s="288" t="s">
        <v>1</v>
      </c>
      <c r="EH17" s="48">
        <v>574</v>
      </c>
      <c r="EI17" s="44">
        <v>508</v>
      </c>
      <c r="EJ17" s="44">
        <v>225</v>
      </c>
      <c r="EK17" s="44">
        <v>18</v>
      </c>
      <c r="EL17" s="160">
        <v>1325</v>
      </c>
    </row>
    <row r="18" spans="1:142" s="89" customFormat="1" ht="20.25" customHeight="1" thickBot="1">
      <c r="A18" s="303"/>
      <c r="B18" s="289"/>
      <c r="C18" s="150">
        <f>C17/$G$17+0.001</f>
        <v>0.84412267657992568</v>
      </c>
      <c r="D18" s="130">
        <f>D17/$G$17</f>
        <v>0.11895910780669144</v>
      </c>
      <c r="E18" s="130">
        <f t="shared" ref="E18:F18" si="69">E17/$G$17</f>
        <v>3.3457249070631967E-2</v>
      </c>
      <c r="F18" s="130">
        <f t="shared" si="69"/>
        <v>4.4609665427509295E-3</v>
      </c>
      <c r="G18" s="148">
        <v>1</v>
      </c>
      <c r="H18" s="87"/>
      <c r="I18" s="92">
        <f>+C5+C7+C9+C11+C13+C15-C17</f>
        <v>0</v>
      </c>
      <c r="J18" s="92">
        <f>+D5+D7+D9+D11+D13+D15-D17</f>
        <v>0</v>
      </c>
      <c r="K18" s="92">
        <f t="shared" ref="K18:L18" si="70">+E5+E7+E9+E11+E13+E15-E17</f>
        <v>0</v>
      </c>
      <c r="L18" s="92">
        <f t="shared" si="70"/>
        <v>0</v>
      </c>
      <c r="M18" s="92">
        <f>+G5+G7+G9+G11+G13+G15-G17</f>
        <v>0</v>
      </c>
      <c r="N18" s="184"/>
      <c r="O18" s="284"/>
      <c r="P18" s="289"/>
      <c r="Q18" s="150">
        <f>Q17/$U$17+0.001</f>
        <v>0.66334756097560976</v>
      </c>
      <c r="R18" s="130">
        <f>R17/$U$17</f>
        <v>0.26295731707317072</v>
      </c>
      <c r="S18" s="130">
        <f t="shared" ref="S18:T18" si="71">S17/$U$17</f>
        <v>4.4207317073170729E-2</v>
      </c>
      <c r="T18" s="130">
        <f t="shared" si="71"/>
        <v>3.048780487804878E-2</v>
      </c>
      <c r="U18" s="148">
        <v>1</v>
      </c>
      <c r="V18" s="92"/>
      <c r="W18" s="92">
        <f>+Q5+Q7+Q9+Q11+Q13+Q15-Q17</f>
        <v>0</v>
      </c>
      <c r="X18" s="92">
        <f>+R5+R7+R9+R11+R13+R15-R17</f>
        <v>0</v>
      </c>
      <c r="Y18" s="92">
        <f t="shared" ref="Y18" si="72">+S5+S7+S9+S11+S13+S15-S17</f>
        <v>0</v>
      </c>
      <c r="Z18" s="92">
        <f>+T5+T7+T9+T11+T13+T15-T17</f>
        <v>0</v>
      </c>
      <c r="AA18" s="92">
        <f>+U5+U7+U9+U11+U13+U15-U17</f>
        <v>0</v>
      </c>
      <c r="AB18" s="92"/>
      <c r="AC18" s="176"/>
      <c r="AD18" s="284"/>
      <c r="AE18" s="289"/>
      <c r="AF18" s="150">
        <f>AF17/$AJ$17-0.001</f>
        <v>0.68683068783068779</v>
      </c>
      <c r="AG18" s="130">
        <f>AG17/$AJ$17</f>
        <v>0.22600151171579744</v>
      </c>
      <c r="AH18" s="130">
        <f t="shared" ref="AH18:AI18" si="73">AH17/$AJ$17</f>
        <v>8.1632653061224483E-2</v>
      </c>
      <c r="AI18" s="130">
        <f t="shared" si="73"/>
        <v>4.5351473922902496E-3</v>
      </c>
      <c r="AJ18" s="148">
        <v>1</v>
      </c>
      <c r="AL18" s="92">
        <f>+AF5+AF7+AF9+AF11+AF13+AF15-AF17</f>
        <v>0</v>
      </c>
      <c r="AM18" s="92">
        <f>+AG5+AG7+AG9+AG11+AG13+AG15-AG17</f>
        <v>0</v>
      </c>
      <c r="AN18" s="92">
        <f t="shared" ref="AN18" si="74">+AH5+AH7+AH9+AH11+AH13+AH15-AH17</f>
        <v>0</v>
      </c>
      <c r="AO18" s="92">
        <f>+AI5+AI7+AI9+AI11+AI13+AI15-AI17</f>
        <v>0</v>
      </c>
      <c r="AP18" s="92">
        <f>+AJ5+AJ7+AJ9+AJ11+AJ13+AJ15-AJ17</f>
        <v>0</v>
      </c>
      <c r="AR18" s="176"/>
      <c r="AS18" s="284"/>
      <c r="AT18" s="289"/>
      <c r="AU18" s="135">
        <f>AU17/$AY$17</f>
        <v>0.6797583081570997</v>
      </c>
      <c r="AV18" s="130">
        <f t="shared" ref="AV18:AX18" si="75">AV17/$AY$17</f>
        <v>0.24244712990936557</v>
      </c>
      <c r="AW18" s="130">
        <f t="shared" si="75"/>
        <v>7.02416918429003E-2</v>
      </c>
      <c r="AX18" s="130">
        <f t="shared" si="75"/>
        <v>7.5528700906344415E-3</v>
      </c>
      <c r="AY18" s="148">
        <v>1</v>
      </c>
      <c r="BA18" s="92">
        <f>+AU5+AU7+AU9+AU11+AU13+AU15-AU17</f>
        <v>0</v>
      </c>
      <c r="BB18" s="92">
        <f>+AV5+AV7+AV9+AV11+AV13+AV15-AV17</f>
        <v>0</v>
      </c>
      <c r="BC18" s="92">
        <f t="shared" ref="BC18" si="76">+AW5+AW7+AW9+AW11+AW13+AW15-AW17</f>
        <v>0</v>
      </c>
      <c r="BD18" s="92">
        <f>+AX5+AX7+AX9+AX11+AX13+AX15-AX17</f>
        <v>0</v>
      </c>
      <c r="BE18" s="92">
        <f>+AY5+AY7+AY9+AY11+AY13+AY15-AY17</f>
        <v>0</v>
      </c>
      <c r="BH18" s="176"/>
      <c r="BI18" s="284"/>
      <c r="BJ18" s="289"/>
      <c r="BK18" s="169">
        <f>BK17/$BO$17+0.001</f>
        <v>0.68901808590806335</v>
      </c>
      <c r="BL18" s="129">
        <f>BL17/$BO$17</f>
        <v>0.21627731725697061</v>
      </c>
      <c r="BM18" s="129">
        <f t="shared" ref="BM18:BN18" si="77">BM17/$BO$17</f>
        <v>5.4257724189902032E-2</v>
      </c>
      <c r="BN18" s="129">
        <f t="shared" si="77"/>
        <v>4.1446872645064053E-2</v>
      </c>
      <c r="BO18" s="146">
        <v>1</v>
      </c>
      <c r="BP18" s="176"/>
      <c r="BQ18" s="92">
        <f>+BK5+BK7+BK9+BK11+BK13+BK15-BK17</f>
        <v>0</v>
      </c>
      <c r="BR18" s="92">
        <f>+BL5+BL7+BL9+BL11+BL13+BL15-BL17</f>
        <v>0</v>
      </c>
      <c r="BS18" s="92">
        <f t="shared" ref="BS18" si="78">+BM5+BM7+BM9+BM11+BM13+BM15-BM17</f>
        <v>0</v>
      </c>
      <c r="BT18" s="92">
        <f>+BN5+BN7+BN9+BN11+BN13+BN15-BN17</f>
        <v>0</v>
      </c>
      <c r="BU18" s="92">
        <f>+BO5+BO7+BO9+BO11+BO13+BO15-BO17</f>
        <v>0</v>
      </c>
      <c r="BY18" s="284"/>
      <c r="BZ18" s="289"/>
      <c r="CA18" s="135">
        <f>CA17/$CE$17</f>
        <v>0.52377358490566039</v>
      </c>
      <c r="CB18" s="130">
        <f t="shared" ref="CB18:CD18" si="79">CB17/$CE$17</f>
        <v>0.34188679245283021</v>
      </c>
      <c r="CC18" s="130">
        <f t="shared" si="79"/>
        <v>0.12226415094339622</v>
      </c>
      <c r="CD18" s="130">
        <f t="shared" si="79"/>
        <v>1.2075471698113207E-2</v>
      </c>
      <c r="CE18" s="148">
        <v>1</v>
      </c>
      <c r="CF18" s="176"/>
      <c r="CG18" s="92">
        <f>+CA5+CA7+CA9+CA11+CA13+CA15-CA17</f>
        <v>0</v>
      </c>
      <c r="CH18" s="92">
        <f>+CB5+CB7+CB9+CB11+CB13+CB15-CB17</f>
        <v>0</v>
      </c>
      <c r="CI18" s="92">
        <f t="shared" ref="CI18" si="80">+CC5+CC7+CC9+CC11+CC13+CC15-CC17</f>
        <v>0</v>
      </c>
      <c r="CJ18" s="92">
        <f>+CD5+CD7+CD9+CD11+CD13+CD15-CD17</f>
        <v>0</v>
      </c>
      <c r="CK18" s="92">
        <f>+CE5+CE7+CE9+CE11+CE13+CE15-CE17</f>
        <v>0</v>
      </c>
      <c r="CM18" s="284"/>
      <c r="CN18" s="289"/>
      <c r="CO18" s="135">
        <f>CO17/$CS$17</f>
        <v>0.552790346907994</v>
      </c>
      <c r="CP18" s="130">
        <f t="shared" ref="CP18:CR18" si="81">CP17/$CS$17</f>
        <v>0.32805429864253394</v>
      </c>
      <c r="CQ18" s="130">
        <f t="shared" si="81"/>
        <v>0.10784313725490197</v>
      </c>
      <c r="CR18" s="130">
        <f t="shared" si="81"/>
        <v>1.1312217194570135E-2</v>
      </c>
      <c r="CS18" s="148">
        <v>1</v>
      </c>
      <c r="CT18" s="176"/>
      <c r="CU18" s="92">
        <f>+CO5+CO7+CO9+CO11+CO13+CO15-CO17</f>
        <v>0</v>
      </c>
      <c r="CV18" s="92">
        <f>+CP5+CP7+CP9+CP11+CP13+CP15-CP17</f>
        <v>0</v>
      </c>
      <c r="CW18" s="92">
        <f>+CQ5+CQ7+CQ9+CQ11+CQ13+CQ15-CQ17</f>
        <v>0</v>
      </c>
      <c r="CX18" s="92">
        <f>+CR5+CR7+CR9+CR11+CR13+CR15-CR17</f>
        <v>0</v>
      </c>
      <c r="CY18" s="92">
        <f>+CS5+CS7+CS9+CS11+CS13+CS15-CS17</f>
        <v>0</v>
      </c>
      <c r="DB18" s="284"/>
      <c r="DC18" s="289"/>
      <c r="DD18" s="135">
        <f>DD17/$DH$17</f>
        <v>0.36555891238670696</v>
      </c>
      <c r="DE18" s="147">
        <f>DE17/$DH$17-0.001</f>
        <v>0.4121419939577039</v>
      </c>
      <c r="DF18" s="130">
        <f t="shared" ref="DF18:DG18" si="82">DF17/$DH$17</f>
        <v>0.2107250755287009</v>
      </c>
      <c r="DG18" s="130">
        <f t="shared" si="82"/>
        <v>1.0574018126888218E-2</v>
      </c>
      <c r="DH18" s="148">
        <v>1</v>
      </c>
      <c r="DI18" s="176"/>
      <c r="DJ18" s="92">
        <f>+DD5+DD7+DD9+DD11+DD13+DD15-DD17</f>
        <v>0</v>
      </c>
      <c r="DK18" s="92">
        <f>+DE5+DE7+DE9+DE11+DE13+DE15-DE17</f>
        <v>0</v>
      </c>
      <c r="DL18" s="92">
        <f>+DF5+DF7+DF9+DF11+DF13+DF15-DF17</f>
        <v>0</v>
      </c>
      <c r="DM18" s="92">
        <f>+DG5+DG7+DG9+DG11+DG13+DG15-DG17</f>
        <v>0</v>
      </c>
      <c r="DN18" s="92">
        <f>+DH5+DH7+DH9+DH11+DH13+DH15-DH17</f>
        <v>0</v>
      </c>
      <c r="DQ18" s="284"/>
      <c r="DR18" s="289"/>
      <c r="DS18" s="150">
        <f>DS17/$DW$17+0.001</f>
        <v>0.81609433962264155</v>
      </c>
      <c r="DT18" s="130">
        <f>DT17/$DW$17</f>
        <v>0.15547169811320755</v>
      </c>
      <c r="DU18" s="130">
        <f t="shared" ref="DU18:DV18" si="83">DU17/$DW$17</f>
        <v>1.8113207547169812E-2</v>
      </c>
      <c r="DV18" s="130">
        <f t="shared" si="83"/>
        <v>1.1320754716981131E-2</v>
      </c>
      <c r="DW18" s="148">
        <v>1</v>
      </c>
      <c r="DX18" s="176"/>
      <c r="DY18" s="92">
        <f>+DS5+DS7+DS9+DS11+DS13+DS15-DS17</f>
        <v>0</v>
      </c>
      <c r="DZ18" s="92">
        <f>+DT5+DT7+DT9+DT11+DT13+DT15-DT17</f>
        <v>0</v>
      </c>
      <c r="EA18" s="92">
        <f>+DU5+DU7+DU9+DU11+DU13+DU15-DU17</f>
        <v>0</v>
      </c>
      <c r="EB18" s="92">
        <f>+DV5+DV7+DV9+DV11+DV13+DV15-DV17</f>
        <v>0</v>
      </c>
      <c r="EC18" s="92">
        <f>+DW5+DW7+DW9+DW11+DW13+DW15-DW17</f>
        <v>0</v>
      </c>
      <c r="EF18" s="284"/>
      <c r="EG18" s="289"/>
      <c r="EH18" s="135">
        <f>EH17/$EL$17</f>
        <v>0.4332075471698113</v>
      </c>
      <c r="EI18" s="130">
        <f t="shared" ref="EI18:EK18" si="84">EI17/$EL$17</f>
        <v>0.38339622641509435</v>
      </c>
      <c r="EJ18" s="130">
        <f t="shared" si="84"/>
        <v>0.16981132075471697</v>
      </c>
      <c r="EK18" s="130">
        <f t="shared" si="84"/>
        <v>1.3584905660377358E-2</v>
      </c>
      <c r="EL18" s="148">
        <v>1</v>
      </c>
    </row>
    <row r="19" spans="1:142" s="8" customFormat="1" ht="20.25" customHeight="1">
      <c r="A19" s="300" t="s">
        <v>7</v>
      </c>
      <c r="B19" s="285" t="s">
        <v>2</v>
      </c>
      <c r="C19" s="131">
        <v>47</v>
      </c>
      <c r="D19" s="128">
        <v>8</v>
      </c>
      <c r="E19" s="128">
        <v>1</v>
      </c>
      <c r="F19" s="128">
        <v>1</v>
      </c>
      <c r="G19" s="159">
        <v>57</v>
      </c>
      <c r="H19" s="12"/>
      <c r="I19" s="28">
        <f t="shared" si="11"/>
        <v>0</v>
      </c>
      <c r="J19" s="12"/>
      <c r="K19" s="12"/>
      <c r="L19" s="12"/>
      <c r="M19" s="12"/>
      <c r="N19" s="184"/>
      <c r="O19" s="282" t="s">
        <v>7</v>
      </c>
      <c r="P19" s="285" t="s">
        <v>2</v>
      </c>
      <c r="Q19" s="131">
        <v>39</v>
      </c>
      <c r="R19" s="128">
        <v>12</v>
      </c>
      <c r="S19" s="128">
        <v>3</v>
      </c>
      <c r="T19" s="128">
        <v>3</v>
      </c>
      <c r="U19" s="159">
        <v>57</v>
      </c>
      <c r="V19" s="28"/>
      <c r="W19" s="28">
        <f t="shared" ref="W19:W31" si="85">+SUM(Q19:T19)-U19</f>
        <v>0</v>
      </c>
      <c r="X19" s="12"/>
      <c r="Y19" s="12"/>
      <c r="Z19" s="12"/>
      <c r="AA19" s="12"/>
      <c r="AB19" s="12"/>
      <c r="AC19" s="176"/>
      <c r="AD19" s="282" t="s">
        <v>7</v>
      </c>
      <c r="AE19" s="285" t="s">
        <v>2</v>
      </c>
      <c r="AF19" s="131">
        <v>36</v>
      </c>
      <c r="AG19" s="128">
        <v>17</v>
      </c>
      <c r="AH19" s="128">
        <v>3</v>
      </c>
      <c r="AI19" s="128">
        <v>1</v>
      </c>
      <c r="AJ19" s="153">
        <v>57</v>
      </c>
      <c r="AL19" s="28">
        <f t="shared" ref="AL19:AL31" si="86">+SUM(AF19:AI19)-AJ19</f>
        <v>0</v>
      </c>
      <c r="AM19" s="12"/>
      <c r="AN19" s="12"/>
      <c r="AO19" s="12"/>
      <c r="AP19" s="12"/>
      <c r="AR19" s="176"/>
      <c r="AS19" s="282" t="s">
        <v>7</v>
      </c>
      <c r="AT19" s="285" t="s">
        <v>2</v>
      </c>
      <c r="AU19" s="131">
        <v>37</v>
      </c>
      <c r="AV19" s="128">
        <v>15</v>
      </c>
      <c r="AW19" s="128">
        <v>4</v>
      </c>
      <c r="AX19" s="128">
        <v>1</v>
      </c>
      <c r="AY19" s="159">
        <v>57</v>
      </c>
      <c r="BA19" s="28">
        <f t="shared" ref="BA19:BA31" si="87">+SUM(AU19:AX19)-AY19</f>
        <v>0</v>
      </c>
      <c r="BB19" s="12"/>
      <c r="BC19" s="12"/>
      <c r="BD19" s="12"/>
      <c r="BE19" s="12"/>
      <c r="BH19" s="176"/>
      <c r="BI19" s="282" t="s">
        <v>7</v>
      </c>
      <c r="BJ19" s="285" t="s">
        <v>2</v>
      </c>
      <c r="BK19" s="131">
        <v>37</v>
      </c>
      <c r="BL19" s="128">
        <v>14</v>
      </c>
      <c r="BM19" s="128">
        <v>3</v>
      </c>
      <c r="BN19" s="128">
        <v>3</v>
      </c>
      <c r="BO19" s="159">
        <v>57</v>
      </c>
      <c r="BP19" s="176"/>
      <c r="BQ19" s="28">
        <f t="shared" ref="BQ19:BQ31" si="88">+SUM(BK19:BN19)-BO19</f>
        <v>0</v>
      </c>
      <c r="BR19" s="12"/>
      <c r="BS19" s="12"/>
      <c r="BT19" s="12"/>
      <c r="BU19" s="12"/>
      <c r="BY19" s="282" t="s">
        <v>7</v>
      </c>
      <c r="BZ19" s="285" t="s">
        <v>2</v>
      </c>
      <c r="CA19" s="131">
        <v>28</v>
      </c>
      <c r="CB19" s="128">
        <v>22</v>
      </c>
      <c r="CC19" s="128">
        <v>6</v>
      </c>
      <c r="CD19" s="128">
        <v>1</v>
      </c>
      <c r="CE19" s="159">
        <v>57</v>
      </c>
      <c r="CF19" s="176"/>
      <c r="CG19" s="28">
        <f t="shared" ref="CG19:CG31" si="89">+SUM(CA19:CD19)-CE19</f>
        <v>0</v>
      </c>
      <c r="CH19" s="12"/>
      <c r="CI19" s="12"/>
      <c r="CJ19" s="12"/>
      <c r="CK19" s="12"/>
      <c r="CM19" s="282" t="s">
        <v>7</v>
      </c>
      <c r="CN19" s="285" t="s">
        <v>2</v>
      </c>
      <c r="CO19" s="131">
        <v>36</v>
      </c>
      <c r="CP19" s="128">
        <v>16</v>
      </c>
      <c r="CQ19" s="128">
        <v>3</v>
      </c>
      <c r="CR19" s="128">
        <v>2</v>
      </c>
      <c r="CS19" s="159">
        <v>57</v>
      </c>
      <c r="CT19" s="176"/>
      <c r="CU19" s="28">
        <f t="shared" ref="CU19:CU31" si="90">+SUM(CO19:CR19)-CS19</f>
        <v>0</v>
      </c>
      <c r="CV19" s="12"/>
      <c r="CW19" s="12"/>
      <c r="CX19" s="12"/>
      <c r="CY19" s="12"/>
      <c r="DB19" s="282" t="s">
        <v>7</v>
      </c>
      <c r="DC19" s="285" t="s">
        <v>2</v>
      </c>
      <c r="DD19" s="131">
        <v>22</v>
      </c>
      <c r="DE19" s="128">
        <v>24</v>
      </c>
      <c r="DF19" s="128">
        <v>10</v>
      </c>
      <c r="DG19" s="128">
        <v>1</v>
      </c>
      <c r="DH19" s="159">
        <v>57</v>
      </c>
      <c r="DI19" s="176"/>
      <c r="DJ19" s="28">
        <f t="shared" ref="DJ19:DJ31" si="91">+SUM(DD19:DG19)-DH19</f>
        <v>0</v>
      </c>
      <c r="DK19" s="12"/>
      <c r="DL19" s="12"/>
      <c r="DM19" s="12"/>
      <c r="DN19" s="12"/>
      <c r="DQ19" s="282" t="s">
        <v>7</v>
      </c>
      <c r="DR19" s="285" t="s">
        <v>2</v>
      </c>
      <c r="DS19" s="131">
        <v>45</v>
      </c>
      <c r="DT19" s="128">
        <v>11</v>
      </c>
      <c r="DU19" s="128">
        <v>1</v>
      </c>
      <c r="DV19" s="128">
        <v>1</v>
      </c>
      <c r="DW19" s="159">
        <v>58</v>
      </c>
      <c r="DX19" s="176"/>
      <c r="DY19" s="28">
        <f t="shared" ref="DY19:DY31" si="92">+SUM(DS19:DV19)-DW19</f>
        <v>0</v>
      </c>
      <c r="DZ19" s="12"/>
      <c r="EA19" s="12"/>
      <c r="EB19" s="12"/>
      <c r="EC19" s="12"/>
      <c r="EF19" s="282" t="s">
        <v>7</v>
      </c>
      <c r="EG19" s="285" t="s">
        <v>2</v>
      </c>
      <c r="EH19" s="131">
        <v>31</v>
      </c>
      <c r="EI19" s="128">
        <v>20</v>
      </c>
      <c r="EJ19" s="128">
        <v>6</v>
      </c>
      <c r="EK19" s="128">
        <v>1</v>
      </c>
      <c r="EL19" s="159">
        <v>58</v>
      </c>
    </row>
    <row r="20" spans="1:142" s="89" customFormat="1" ht="20.25" customHeight="1">
      <c r="A20" s="294"/>
      <c r="B20" s="286"/>
      <c r="C20" s="149">
        <f>C19/$G$19-0.001</f>
        <v>0.82356140350877194</v>
      </c>
      <c r="D20" s="86">
        <f>D19/$G$19</f>
        <v>0.14035087719298245</v>
      </c>
      <c r="E20" s="86">
        <f t="shared" ref="E20:F20" si="93">E19/$G$19</f>
        <v>1.7543859649122806E-2</v>
      </c>
      <c r="F20" s="86">
        <f t="shared" si="93"/>
        <v>1.7543859649122806E-2</v>
      </c>
      <c r="G20" s="141">
        <v>1</v>
      </c>
      <c r="H20" s="87"/>
      <c r="I20" s="88">
        <f t="shared" si="11"/>
        <v>-9.9999999999988987E-4</v>
      </c>
      <c r="J20" s="87"/>
      <c r="K20" s="87"/>
      <c r="L20" s="87"/>
      <c r="M20" s="87"/>
      <c r="N20" s="184"/>
      <c r="O20" s="283"/>
      <c r="P20" s="286"/>
      <c r="Q20" s="149">
        <f>Q19/$U$19-0.001</f>
        <v>0.68321052631578949</v>
      </c>
      <c r="R20" s="86">
        <f t="shared" ref="R20:T20" si="94">R19/$U$19</f>
        <v>0.21052631578947367</v>
      </c>
      <c r="S20" s="86">
        <f t="shared" si="94"/>
        <v>5.2631578947368418E-2</v>
      </c>
      <c r="T20" s="86">
        <f t="shared" si="94"/>
        <v>5.2631578947368418E-2</v>
      </c>
      <c r="U20" s="141">
        <v>1</v>
      </c>
      <c r="V20" s="88"/>
      <c r="W20" s="88">
        <f t="shared" si="85"/>
        <v>-1.0000000000001119E-3</v>
      </c>
      <c r="X20" s="87"/>
      <c r="Y20" s="87"/>
      <c r="Z20" s="87"/>
      <c r="AA20" s="87"/>
      <c r="AB20" s="87"/>
      <c r="AC20" s="176"/>
      <c r="AD20" s="283"/>
      <c r="AE20" s="286"/>
      <c r="AF20" s="149">
        <f>AF19/$AJ$19-0.001</f>
        <v>0.63057894736842102</v>
      </c>
      <c r="AG20" s="86">
        <f>AG19/$AJ$19</f>
        <v>0.2982456140350877</v>
      </c>
      <c r="AH20" s="86">
        <f t="shared" ref="AH20:AI20" si="95">AH19/$AJ$19</f>
        <v>5.2631578947368418E-2</v>
      </c>
      <c r="AI20" s="86">
        <f t="shared" si="95"/>
        <v>1.7543859649122806E-2</v>
      </c>
      <c r="AJ20" s="141">
        <v>1</v>
      </c>
      <c r="AL20" s="88">
        <f t="shared" si="86"/>
        <v>-1.0000000000001119E-3</v>
      </c>
      <c r="AM20" s="87"/>
      <c r="AN20" s="87"/>
      <c r="AO20" s="87"/>
      <c r="AP20" s="87"/>
      <c r="AR20" s="176"/>
      <c r="AS20" s="283"/>
      <c r="AT20" s="286"/>
      <c r="AU20" s="132">
        <f>AU19/$AY$19</f>
        <v>0.64912280701754388</v>
      </c>
      <c r="AV20" s="86">
        <f t="shared" ref="AV20:AX20" si="96">AV19/$AY$19</f>
        <v>0.26315789473684209</v>
      </c>
      <c r="AW20" s="86">
        <f t="shared" si="96"/>
        <v>7.0175438596491224E-2</v>
      </c>
      <c r="AX20" s="86">
        <f t="shared" si="96"/>
        <v>1.7543859649122806E-2</v>
      </c>
      <c r="AY20" s="141">
        <v>1</v>
      </c>
      <c r="BA20" s="88">
        <f t="shared" si="87"/>
        <v>0</v>
      </c>
      <c r="BB20" s="87"/>
      <c r="BC20" s="87"/>
      <c r="BD20" s="87"/>
      <c r="BE20" s="87"/>
      <c r="BH20" s="176"/>
      <c r="BI20" s="283"/>
      <c r="BJ20" s="286"/>
      <c r="BK20" s="149">
        <f>BK19/$BO$19-0.001</f>
        <v>0.64812280701754388</v>
      </c>
      <c r="BL20" s="86">
        <f>BL19/$BO$19</f>
        <v>0.24561403508771928</v>
      </c>
      <c r="BM20" s="86">
        <f t="shared" ref="BM20:BN20" si="97">BM19/$BO$19</f>
        <v>5.2631578947368418E-2</v>
      </c>
      <c r="BN20" s="86">
        <f t="shared" si="97"/>
        <v>5.2631578947368418E-2</v>
      </c>
      <c r="BO20" s="141">
        <v>1</v>
      </c>
      <c r="BP20" s="176"/>
      <c r="BQ20" s="88">
        <f t="shared" si="88"/>
        <v>-1.0000000000001119E-3</v>
      </c>
      <c r="BR20" s="87"/>
      <c r="BS20" s="87"/>
      <c r="BT20" s="87"/>
      <c r="BU20" s="87"/>
      <c r="BY20" s="283"/>
      <c r="BZ20" s="286"/>
      <c r="CA20" s="132">
        <f>CA19/$CE$19</f>
        <v>0.49122807017543857</v>
      </c>
      <c r="CB20" s="86">
        <f t="shared" ref="CB20:CD20" si="98">CB19/$CE$19</f>
        <v>0.38596491228070173</v>
      </c>
      <c r="CC20" s="86">
        <f t="shared" si="98"/>
        <v>0.10526315789473684</v>
      </c>
      <c r="CD20" s="86">
        <f t="shared" si="98"/>
        <v>1.7543859649122806E-2</v>
      </c>
      <c r="CE20" s="141">
        <v>1</v>
      </c>
      <c r="CF20" s="176"/>
      <c r="CG20" s="88">
        <f t="shared" si="89"/>
        <v>0</v>
      </c>
      <c r="CH20" s="87"/>
      <c r="CI20" s="87"/>
      <c r="CJ20" s="87"/>
      <c r="CK20" s="87"/>
      <c r="CM20" s="283"/>
      <c r="CN20" s="286"/>
      <c r="CO20" s="149">
        <f>CO19/$CS$19-0.001</f>
        <v>0.63057894736842102</v>
      </c>
      <c r="CP20" s="86">
        <f>CP19/$CS$19</f>
        <v>0.2807017543859649</v>
      </c>
      <c r="CQ20" s="86">
        <f t="shared" ref="CQ20:CR20" si="99">CQ19/$CS$19</f>
        <v>5.2631578947368418E-2</v>
      </c>
      <c r="CR20" s="86">
        <f t="shared" si="99"/>
        <v>3.5087719298245612E-2</v>
      </c>
      <c r="CS20" s="141">
        <v>1</v>
      </c>
      <c r="CT20" s="176"/>
      <c r="CU20" s="88">
        <f t="shared" si="90"/>
        <v>-1.0000000000000009E-3</v>
      </c>
      <c r="CV20" s="87"/>
      <c r="CW20" s="87"/>
      <c r="CX20" s="87"/>
      <c r="CY20" s="87"/>
      <c r="DB20" s="283"/>
      <c r="DC20" s="286"/>
      <c r="DD20" s="132">
        <f>DD19/$DH$19</f>
        <v>0.38596491228070173</v>
      </c>
      <c r="DE20" s="86">
        <f t="shared" ref="DE20:DG20" si="100">DE19/$DH$19</f>
        <v>0.42105263157894735</v>
      </c>
      <c r="DF20" s="86">
        <f t="shared" si="100"/>
        <v>0.17543859649122806</v>
      </c>
      <c r="DG20" s="86">
        <f t="shared" si="100"/>
        <v>1.7543859649122806E-2</v>
      </c>
      <c r="DH20" s="141">
        <v>1</v>
      </c>
      <c r="DI20" s="176"/>
      <c r="DJ20" s="88">
        <f t="shared" si="91"/>
        <v>0</v>
      </c>
      <c r="DK20" s="87"/>
      <c r="DL20" s="87"/>
      <c r="DM20" s="87"/>
      <c r="DN20" s="87"/>
      <c r="DQ20" s="283"/>
      <c r="DR20" s="286"/>
      <c r="DS20" s="132">
        <f>DS19/$DW$19</f>
        <v>0.77586206896551724</v>
      </c>
      <c r="DT20" s="86">
        <f t="shared" ref="DT20:DV20" si="101">DT19/$DW$19</f>
        <v>0.18965517241379309</v>
      </c>
      <c r="DU20" s="86">
        <f t="shared" si="101"/>
        <v>1.7241379310344827E-2</v>
      </c>
      <c r="DV20" s="86">
        <f t="shared" si="101"/>
        <v>1.7241379310344827E-2</v>
      </c>
      <c r="DW20" s="141">
        <v>1</v>
      </c>
      <c r="DX20" s="176"/>
      <c r="DY20" s="88">
        <f t="shared" si="92"/>
        <v>0</v>
      </c>
      <c r="DZ20" s="87"/>
      <c r="EA20" s="87"/>
      <c r="EB20" s="87"/>
      <c r="EC20" s="87"/>
      <c r="EF20" s="283"/>
      <c r="EG20" s="286"/>
      <c r="EH20" s="149">
        <f>EH19/$EL$19+0.001</f>
        <v>0.53548275862068961</v>
      </c>
      <c r="EI20" s="86">
        <f>EI19/$EL$19</f>
        <v>0.34482758620689657</v>
      </c>
      <c r="EJ20" s="86">
        <f t="shared" ref="EJ20:EK20" si="102">EJ19/$EL$19</f>
        <v>0.10344827586206896</v>
      </c>
      <c r="EK20" s="86">
        <f t="shared" si="102"/>
        <v>1.7241379310344827E-2</v>
      </c>
      <c r="EL20" s="141">
        <v>1</v>
      </c>
    </row>
    <row r="21" spans="1:142" s="8" customFormat="1" ht="20.25" customHeight="1">
      <c r="A21" s="294"/>
      <c r="B21" s="286" t="s">
        <v>3</v>
      </c>
      <c r="C21" s="133">
        <v>78</v>
      </c>
      <c r="D21" s="45">
        <v>12</v>
      </c>
      <c r="E21" s="45">
        <v>1</v>
      </c>
      <c r="F21" s="45">
        <v>0</v>
      </c>
      <c r="G21" s="140">
        <v>91</v>
      </c>
      <c r="H21" s="12"/>
      <c r="I21" s="28">
        <f t="shared" si="11"/>
        <v>0</v>
      </c>
      <c r="J21" s="12"/>
      <c r="K21" s="12"/>
      <c r="L21" s="12"/>
      <c r="M21" s="12"/>
      <c r="N21" s="184"/>
      <c r="O21" s="283"/>
      <c r="P21" s="286" t="s">
        <v>3</v>
      </c>
      <c r="Q21" s="133">
        <v>68</v>
      </c>
      <c r="R21" s="45">
        <v>18</v>
      </c>
      <c r="S21" s="45">
        <v>2</v>
      </c>
      <c r="T21" s="45">
        <v>1</v>
      </c>
      <c r="U21" s="140">
        <v>89</v>
      </c>
      <c r="V21" s="28"/>
      <c r="W21" s="28">
        <f t="shared" si="85"/>
        <v>0</v>
      </c>
      <c r="X21" s="12"/>
      <c r="Y21" s="12"/>
      <c r="Z21" s="12"/>
      <c r="AA21" s="12"/>
      <c r="AB21" s="12"/>
      <c r="AC21" s="176"/>
      <c r="AD21" s="283"/>
      <c r="AE21" s="286" t="s">
        <v>3</v>
      </c>
      <c r="AF21" s="133">
        <v>56</v>
      </c>
      <c r="AG21" s="45">
        <v>30</v>
      </c>
      <c r="AH21" s="45">
        <v>5</v>
      </c>
      <c r="AI21" s="45">
        <v>0</v>
      </c>
      <c r="AJ21" s="154">
        <v>91</v>
      </c>
      <c r="AL21" s="28">
        <f t="shared" si="86"/>
        <v>0</v>
      </c>
      <c r="AM21" s="12"/>
      <c r="AN21" s="12"/>
      <c r="AO21" s="12"/>
      <c r="AP21" s="12"/>
      <c r="AR21" s="176"/>
      <c r="AS21" s="283"/>
      <c r="AT21" s="286" t="s">
        <v>3</v>
      </c>
      <c r="AU21" s="133">
        <v>59</v>
      </c>
      <c r="AV21" s="45">
        <v>26</v>
      </c>
      <c r="AW21" s="45">
        <v>6</v>
      </c>
      <c r="AX21" s="45">
        <v>0</v>
      </c>
      <c r="AY21" s="140">
        <v>91</v>
      </c>
      <c r="BA21" s="28">
        <f t="shared" si="87"/>
        <v>0</v>
      </c>
      <c r="BB21" s="12"/>
      <c r="BC21" s="12"/>
      <c r="BD21" s="12"/>
      <c r="BE21" s="12"/>
      <c r="BH21" s="176"/>
      <c r="BI21" s="283"/>
      <c r="BJ21" s="286" t="s">
        <v>3</v>
      </c>
      <c r="BK21" s="133">
        <v>60</v>
      </c>
      <c r="BL21" s="45">
        <v>20</v>
      </c>
      <c r="BM21" s="45">
        <v>9</v>
      </c>
      <c r="BN21" s="45">
        <v>2</v>
      </c>
      <c r="BO21" s="140">
        <v>91</v>
      </c>
      <c r="BP21" s="176"/>
      <c r="BQ21" s="28">
        <f t="shared" si="88"/>
        <v>0</v>
      </c>
      <c r="BR21" s="12"/>
      <c r="BS21" s="12"/>
      <c r="BT21" s="12"/>
      <c r="BU21" s="12"/>
      <c r="BY21" s="283"/>
      <c r="BZ21" s="286" t="s">
        <v>3</v>
      </c>
      <c r="CA21" s="133">
        <v>42</v>
      </c>
      <c r="CB21" s="45">
        <v>36</v>
      </c>
      <c r="CC21" s="45">
        <v>13</v>
      </c>
      <c r="CD21" s="45">
        <v>0</v>
      </c>
      <c r="CE21" s="140">
        <v>91</v>
      </c>
      <c r="CF21" s="176"/>
      <c r="CG21" s="28">
        <f t="shared" si="89"/>
        <v>0</v>
      </c>
      <c r="CH21" s="12"/>
      <c r="CI21" s="12"/>
      <c r="CJ21" s="12"/>
      <c r="CK21" s="12"/>
      <c r="CM21" s="283"/>
      <c r="CN21" s="286" t="s">
        <v>3</v>
      </c>
      <c r="CO21" s="133">
        <v>55</v>
      </c>
      <c r="CP21" s="45">
        <v>32</v>
      </c>
      <c r="CQ21" s="45">
        <v>4</v>
      </c>
      <c r="CR21" s="45">
        <v>0</v>
      </c>
      <c r="CS21" s="140">
        <v>91</v>
      </c>
      <c r="CT21" s="176"/>
      <c r="CU21" s="28">
        <f t="shared" si="90"/>
        <v>0</v>
      </c>
      <c r="CV21" s="12"/>
      <c r="CW21" s="12"/>
      <c r="CX21" s="12"/>
      <c r="CY21" s="12"/>
      <c r="DB21" s="283"/>
      <c r="DC21" s="286" t="s">
        <v>3</v>
      </c>
      <c r="DD21" s="133">
        <v>32</v>
      </c>
      <c r="DE21" s="45">
        <v>37</v>
      </c>
      <c r="DF21" s="45">
        <v>22</v>
      </c>
      <c r="DG21" s="45">
        <v>0</v>
      </c>
      <c r="DH21" s="140">
        <v>91</v>
      </c>
      <c r="DI21" s="176"/>
      <c r="DJ21" s="28">
        <f t="shared" si="91"/>
        <v>0</v>
      </c>
      <c r="DK21" s="12"/>
      <c r="DL21" s="12"/>
      <c r="DM21" s="12"/>
      <c r="DN21" s="12"/>
      <c r="DQ21" s="283"/>
      <c r="DR21" s="286" t="s">
        <v>3</v>
      </c>
      <c r="DS21" s="133">
        <v>75</v>
      </c>
      <c r="DT21" s="45">
        <v>13</v>
      </c>
      <c r="DU21" s="45">
        <v>3</v>
      </c>
      <c r="DV21" s="45">
        <v>0</v>
      </c>
      <c r="DW21" s="140">
        <v>91</v>
      </c>
      <c r="DX21" s="176"/>
      <c r="DY21" s="28">
        <f t="shared" si="92"/>
        <v>0</v>
      </c>
      <c r="DZ21" s="12"/>
      <c r="EA21" s="12"/>
      <c r="EB21" s="12"/>
      <c r="EC21" s="12"/>
      <c r="EF21" s="283"/>
      <c r="EG21" s="286" t="s">
        <v>3</v>
      </c>
      <c r="EH21" s="133">
        <v>47</v>
      </c>
      <c r="EI21" s="45">
        <v>34</v>
      </c>
      <c r="EJ21" s="45">
        <v>10</v>
      </c>
      <c r="EK21" s="45">
        <v>0</v>
      </c>
      <c r="EL21" s="140">
        <v>91</v>
      </c>
    </row>
    <row r="22" spans="1:142" s="89" customFormat="1" ht="20.25" customHeight="1">
      <c r="A22" s="294"/>
      <c r="B22" s="286"/>
      <c r="C22" s="132">
        <f>C21/$G$21</f>
        <v>0.8571428571428571</v>
      </c>
      <c r="D22" s="86">
        <f t="shared" ref="D22:F22" si="103">D21/$G$21</f>
        <v>0.13186813186813187</v>
      </c>
      <c r="E22" s="86">
        <f t="shared" si="103"/>
        <v>1.098901098901099E-2</v>
      </c>
      <c r="F22" s="86">
        <f t="shared" si="103"/>
        <v>0</v>
      </c>
      <c r="G22" s="141">
        <v>1</v>
      </c>
      <c r="H22" s="87"/>
      <c r="I22" s="88">
        <f t="shared" si="11"/>
        <v>0</v>
      </c>
      <c r="J22" s="87"/>
      <c r="K22" s="87"/>
      <c r="L22" s="87"/>
      <c r="M22" s="87"/>
      <c r="N22" s="184"/>
      <c r="O22" s="283"/>
      <c r="P22" s="286"/>
      <c r="Q22" s="149">
        <f>Q21/$U$21+0.001</f>
        <v>0.7650449438202247</v>
      </c>
      <c r="R22" s="86">
        <f t="shared" ref="R22:T22" si="104">R21/$U$21</f>
        <v>0.20224719101123595</v>
      </c>
      <c r="S22" s="86">
        <f t="shared" si="104"/>
        <v>2.247191011235955E-2</v>
      </c>
      <c r="T22" s="86">
        <f t="shared" si="104"/>
        <v>1.1235955056179775E-2</v>
      </c>
      <c r="U22" s="141">
        <v>1</v>
      </c>
      <c r="V22" s="88"/>
      <c r="W22" s="88">
        <f t="shared" si="85"/>
        <v>1.0000000000001119E-3</v>
      </c>
      <c r="X22" s="87"/>
      <c r="Y22" s="87"/>
      <c r="Z22" s="87"/>
      <c r="AA22" s="87"/>
      <c r="AB22" s="87"/>
      <c r="AC22" s="176"/>
      <c r="AD22" s="283"/>
      <c r="AE22" s="286"/>
      <c r="AF22" s="132">
        <f>AF21/$AJ$21</f>
        <v>0.61538461538461542</v>
      </c>
      <c r="AG22" s="86">
        <f t="shared" ref="AG22:AI22" si="105">AG21/$AJ$21</f>
        <v>0.32967032967032966</v>
      </c>
      <c r="AH22" s="86">
        <f t="shared" si="105"/>
        <v>5.4945054945054944E-2</v>
      </c>
      <c r="AI22" s="86">
        <f t="shared" si="105"/>
        <v>0</v>
      </c>
      <c r="AJ22" s="141">
        <v>1</v>
      </c>
      <c r="AL22" s="88">
        <f t="shared" si="86"/>
        <v>0</v>
      </c>
      <c r="AM22" s="87"/>
      <c r="AN22" s="87"/>
      <c r="AO22" s="87"/>
      <c r="AP22" s="87"/>
      <c r="AR22" s="176"/>
      <c r="AS22" s="283"/>
      <c r="AT22" s="286"/>
      <c r="AU22" s="132">
        <f>AU21/$AY$21</f>
        <v>0.64835164835164838</v>
      </c>
      <c r="AV22" s="86">
        <f t="shared" ref="AV22:AX22" si="106">AV21/$AY$21</f>
        <v>0.2857142857142857</v>
      </c>
      <c r="AW22" s="86">
        <f t="shared" si="106"/>
        <v>6.5934065934065936E-2</v>
      </c>
      <c r="AX22" s="86">
        <f t="shared" si="106"/>
        <v>0</v>
      </c>
      <c r="AY22" s="141">
        <v>1</v>
      </c>
      <c r="BA22" s="88">
        <f t="shared" si="87"/>
        <v>0</v>
      </c>
      <c r="BB22" s="87"/>
      <c r="BC22" s="87"/>
      <c r="BD22" s="87"/>
      <c r="BE22" s="87"/>
      <c r="BH22" s="176"/>
      <c r="BI22" s="283"/>
      <c r="BJ22" s="286"/>
      <c r="BK22" s="132">
        <f>BK21/$BO$21</f>
        <v>0.65934065934065933</v>
      </c>
      <c r="BL22" s="86">
        <f t="shared" ref="BL22:BN22" si="107">BL21/$BO$21</f>
        <v>0.21978021978021978</v>
      </c>
      <c r="BM22" s="86">
        <f t="shared" si="107"/>
        <v>9.8901098901098897E-2</v>
      </c>
      <c r="BN22" s="86">
        <f t="shared" si="107"/>
        <v>2.197802197802198E-2</v>
      </c>
      <c r="BO22" s="141">
        <v>1</v>
      </c>
      <c r="BP22" s="176"/>
      <c r="BQ22" s="88">
        <f t="shared" si="88"/>
        <v>0</v>
      </c>
      <c r="BR22" s="87"/>
      <c r="BS22" s="87"/>
      <c r="BT22" s="87"/>
      <c r="BU22" s="87"/>
      <c r="BY22" s="283"/>
      <c r="BZ22" s="286"/>
      <c r="CA22" s="149">
        <f>CA21/$CE$21-0.001</f>
        <v>0.46053846153846156</v>
      </c>
      <c r="CB22" s="86">
        <f>CB21/$CE$21</f>
        <v>0.39560439560439559</v>
      </c>
      <c r="CC22" s="86">
        <f t="shared" ref="CC22:CD22" si="108">CC21/$CE$21</f>
        <v>0.14285714285714285</v>
      </c>
      <c r="CD22" s="86">
        <f t="shared" si="108"/>
        <v>0</v>
      </c>
      <c r="CE22" s="141">
        <v>1</v>
      </c>
      <c r="CF22" s="176"/>
      <c r="CG22" s="88">
        <f t="shared" si="89"/>
        <v>-1.0000000000001119E-3</v>
      </c>
      <c r="CH22" s="87"/>
      <c r="CI22" s="87"/>
      <c r="CJ22" s="87"/>
      <c r="CK22" s="87"/>
      <c r="CM22" s="283"/>
      <c r="CN22" s="286"/>
      <c r="CO22" s="132">
        <f>CO21/$CS$21</f>
        <v>0.60439560439560436</v>
      </c>
      <c r="CP22" s="86">
        <f t="shared" ref="CP22:CR22" si="109">CP21/$CS$21</f>
        <v>0.35164835164835168</v>
      </c>
      <c r="CQ22" s="86">
        <f t="shared" si="109"/>
        <v>4.3956043956043959E-2</v>
      </c>
      <c r="CR22" s="86">
        <f t="shared" si="109"/>
        <v>0</v>
      </c>
      <c r="CS22" s="141">
        <v>1</v>
      </c>
      <c r="CT22" s="176"/>
      <c r="CU22" s="88">
        <f t="shared" si="90"/>
        <v>0</v>
      </c>
      <c r="CV22" s="87"/>
      <c r="CW22" s="87"/>
      <c r="CX22" s="87"/>
      <c r="CY22" s="87"/>
      <c r="DB22" s="283"/>
      <c r="DC22" s="286"/>
      <c r="DD22" s="132">
        <f>DD21/$DH$21</f>
        <v>0.35164835164835168</v>
      </c>
      <c r="DE22" s="85">
        <f>DE21/$DH$21-0.001</f>
        <v>0.40559340659340659</v>
      </c>
      <c r="DF22" s="86">
        <f t="shared" ref="DF22:DG22" si="110">DF21/$DH$21</f>
        <v>0.24175824175824176</v>
      </c>
      <c r="DG22" s="86">
        <f t="shared" si="110"/>
        <v>0</v>
      </c>
      <c r="DH22" s="141">
        <v>1</v>
      </c>
      <c r="DI22" s="176"/>
      <c r="DJ22" s="88">
        <f t="shared" si="91"/>
        <v>-9.9999999999988987E-4</v>
      </c>
      <c r="DK22" s="87"/>
      <c r="DL22" s="87"/>
      <c r="DM22" s="87"/>
      <c r="DN22" s="87"/>
      <c r="DQ22" s="283"/>
      <c r="DR22" s="286"/>
      <c r="DS22" s="132">
        <f>DS21/$DW$21</f>
        <v>0.82417582417582413</v>
      </c>
      <c r="DT22" s="86">
        <f t="shared" ref="DT22:DV22" si="111">DT21/$DW$21</f>
        <v>0.14285714285714285</v>
      </c>
      <c r="DU22" s="86">
        <f t="shared" si="111"/>
        <v>3.2967032967032968E-2</v>
      </c>
      <c r="DV22" s="86">
        <f t="shared" si="111"/>
        <v>0</v>
      </c>
      <c r="DW22" s="141">
        <v>1</v>
      </c>
      <c r="DX22" s="176"/>
      <c r="DY22" s="88">
        <f t="shared" si="92"/>
        <v>0</v>
      </c>
      <c r="DZ22" s="87"/>
      <c r="EA22" s="87"/>
      <c r="EB22" s="87"/>
      <c r="EC22" s="87"/>
      <c r="EF22" s="283"/>
      <c r="EG22" s="286"/>
      <c r="EH22" s="132">
        <f>EH21/$EL$21</f>
        <v>0.51648351648351654</v>
      </c>
      <c r="EI22" s="86">
        <f t="shared" ref="EI22:EK22" si="112">EI21/$EL$21</f>
        <v>0.37362637362637363</v>
      </c>
      <c r="EJ22" s="86">
        <f t="shared" si="112"/>
        <v>0.10989010989010989</v>
      </c>
      <c r="EK22" s="86">
        <f t="shared" si="112"/>
        <v>0</v>
      </c>
      <c r="EL22" s="141">
        <v>1</v>
      </c>
    </row>
    <row r="23" spans="1:142" s="8" customFormat="1" ht="20.25" customHeight="1">
      <c r="A23" s="294"/>
      <c r="B23" s="286" t="s">
        <v>4</v>
      </c>
      <c r="C23" s="133">
        <v>89</v>
      </c>
      <c r="D23" s="45">
        <v>11</v>
      </c>
      <c r="E23" s="45">
        <v>2</v>
      </c>
      <c r="F23" s="45">
        <v>0</v>
      </c>
      <c r="G23" s="140">
        <v>102</v>
      </c>
      <c r="H23" s="12"/>
      <c r="I23" s="28">
        <f t="shared" si="11"/>
        <v>0</v>
      </c>
      <c r="J23" s="12"/>
      <c r="K23" s="12"/>
      <c r="L23" s="12"/>
      <c r="M23" s="12"/>
      <c r="N23" s="184"/>
      <c r="O23" s="283"/>
      <c r="P23" s="286" t="s">
        <v>4</v>
      </c>
      <c r="Q23" s="133">
        <v>73</v>
      </c>
      <c r="R23" s="45">
        <v>26</v>
      </c>
      <c r="S23" s="45">
        <v>3</v>
      </c>
      <c r="T23" s="45">
        <v>0</v>
      </c>
      <c r="U23" s="140">
        <v>102</v>
      </c>
      <c r="V23" s="28"/>
      <c r="W23" s="28">
        <f t="shared" si="85"/>
        <v>0</v>
      </c>
      <c r="X23" s="12"/>
      <c r="Y23" s="12"/>
      <c r="Z23" s="12"/>
      <c r="AA23" s="12"/>
      <c r="AB23" s="12"/>
      <c r="AC23" s="176"/>
      <c r="AD23" s="283"/>
      <c r="AE23" s="286" t="s">
        <v>4</v>
      </c>
      <c r="AF23" s="133">
        <v>70</v>
      </c>
      <c r="AG23" s="45">
        <v>22</v>
      </c>
      <c r="AH23" s="45">
        <v>8</v>
      </c>
      <c r="AI23" s="45">
        <v>0</v>
      </c>
      <c r="AJ23" s="154">
        <v>100</v>
      </c>
      <c r="AL23" s="28">
        <f t="shared" si="86"/>
        <v>0</v>
      </c>
      <c r="AM23" s="12"/>
      <c r="AN23" s="12"/>
      <c r="AO23" s="12"/>
      <c r="AP23" s="12"/>
      <c r="AR23" s="176"/>
      <c r="AS23" s="283"/>
      <c r="AT23" s="286" t="s">
        <v>4</v>
      </c>
      <c r="AU23" s="133">
        <v>74</v>
      </c>
      <c r="AV23" s="45">
        <v>25</v>
      </c>
      <c r="AW23" s="45">
        <v>3</v>
      </c>
      <c r="AX23" s="45">
        <v>0</v>
      </c>
      <c r="AY23" s="140">
        <v>102</v>
      </c>
      <c r="BA23" s="28">
        <f t="shared" si="87"/>
        <v>0</v>
      </c>
      <c r="BB23" s="12"/>
      <c r="BC23" s="12"/>
      <c r="BD23" s="12"/>
      <c r="BE23" s="12"/>
      <c r="BH23" s="176"/>
      <c r="BI23" s="283"/>
      <c r="BJ23" s="286" t="s">
        <v>4</v>
      </c>
      <c r="BK23" s="133">
        <v>78</v>
      </c>
      <c r="BL23" s="45">
        <v>18</v>
      </c>
      <c r="BM23" s="45">
        <v>6</v>
      </c>
      <c r="BN23" s="45">
        <v>0</v>
      </c>
      <c r="BO23" s="140">
        <v>102</v>
      </c>
      <c r="BP23" s="176"/>
      <c r="BQ23" s="28">
        <f t="shared" si="88"/>
        <v>0</v>
      </c>
      <c r="BR23" s="12"/>
      <c r="BS23" s="12"/>
      <c r="BT23" s="12"/>
      <c r="BU23" s="12"/>
      <c r="BY23" s="283"/>
      <c r="BZ23" s="286" t="s">
        <v>4</v>
      </c>
      <c r="CA23" s="133">
        <v>65</v>
      </c>
      <c r="CB23" s="45">
        <v>28</v>
      </c>
      <c r="CC23" s="45">
        <v>9</v>
      </c>
      <c r="CD23" s="45">
        <v>0</v>
      </c>
      <c r="CE23" s="140">
        <v>102</v>
      </c>
      <c r="CF23" s="176"/>
      <c r="CG23" s="28">
        <f t="shared" si="89"/>
        <v>0</v>
      </c>
      <c r="CH23" s="12"/>
      <c r="CI23" s="12"/>
      <c r="CJ23" s="12"/>
      <c r="CK23" s="12"/>
      <c r="CM23" s="283"/>
      <c r="CN23" s="286" t="s">
        <v>4</v>
      </c>
      <c r="CO23" s="133">
        <v>67</v>
      </c>
      <c r="CP23" s="45">
        <v>27</v>
      </c>
      <c r="CQ23" s="45">
        <v>8</v>
      </c>
      <c r="CR23" s="45">
        <v>0</v>
      </c>
      <c r="CS23" s="140">
        <v>102</v>
      </c>
      <c r="CT23" s="176"/>
      <c r="CU23" s="28">
        <f t="shared" si="90"/>
        <v>0</v>
      </c>
      <c r="CV23" s="12"/>
      <c r="CW23" s="12"/>
      <c r="CX23" s="12"/>
      <c r="CY23" s="12"/>
      <c r="DB23" s="283"/>
      <c r="DC23" s="286" t="s">
        <v>4</v>
      </c>
      <c r="DD23" s="133">
        <v>45</v>
      </c>
      <c r="DE23" s="45">
        <v>41</v>
      </c>
      <c r="DF23" s="45">
        <v>16</v>
      </c>
      <c r="DG23" s="45">
        <v>0</v>
      </c>
      <c r="DH23" s="140">
        <v>102</v>
      </c>
      <c r="DI23" s="176"/>
      <c r="DJ23" s="28">
        <f t="shared" si="91"/>
        <v>0</v>
      </c>
      <c r="DK23" s="12"/>
      <c r="DL23" s="12"/>
      <c r="DM23" s="12"/>
      <c r="DN23" s="12"/>
      <c r="DQ23" s="283"/>
      <c r="DR23" s="286" t="s">
        <v>4</v>
      </c>
      <c r="DS23" s="133">
        <v>83</v>
      </c>
      <c r="DT23" s="45">
        <v>17</v>
      </c>
      <c r="DU23" s="45">
        <v>2</v>
      </c>
      <c r="DV23" s="45">
        <v>0</v>
      </c>
      <c r="DW23" s="140">
        <v>102</v>
      </c>
      <c r="DX23" s="176"/>
      <c r="DY23" s="28">
        <f t="shared" si="92"/>
        <v>0</v>
      </c>
      <c r="DZ23" s="12"/>
      <c r="EA23" s="12"/>
      <c r="EB23" s="12"/>
      <c r="EC23" s="12"/>
      <c r="EF23" s="283"/>
      <c r="EG23" s="286" t="s">
        <v>4</v>
      </c>
      <c r="EH23" s="133">
        <v>52</v>
      </c>
      <c r="EI23" s="45">
        <v>34</v>
      </c>
      <c r="EJ23" s="45">
        <v>16</v>
      </c>
      <c r="EK23" s="45">
        <v>0</v>
      </c>
      <c r="EL23" s="140">
        <v>102</v>
      </c>
    </row>
    <row r="24" spans="1:142" s="89" customFormat="1" ht="20.25" customHeight="1">
      <c r="A24" s="294"/>
      <c r="B24" s="286"/>
      <c r="C24" s="149">
        <f>C23/$G$23-0.001</f>
        <v>0.87154901960784315</v>
      </c>
      <c r="D24" s="86">
        <f>D23/$G$23</f>
        <v>0.10784313725490197</v>
      </c>
      <c r="E24" s="86">
        <f t="shared" ref="E24:F24" si="113">E23/$G$23</f>
        <v>1.9607843137254902E-2</v>
      </c>
      <c r="F24" s="86">
        <f t="shared" si="113"/>
        <v>0</v>
      </c>
      <c r="G24" s="141">
        <v>1</v>
      </c>
      <c r="H24" s="87"/>
      <c r="I24" s="88">
        <f t="shared" si="11"/>
        <v>-1.0000000000000009E-3</v>
      </c>
      <c r="J24" s="87"/>
      <c r="K24" s="87"/>
      <c r="L24" s="87"/>
      <c r="M24" s="87"/>
      <c r="N24" s="184"/>
      <c r="O24" s="283"/>
      <c r="P24" s="286"/>
      <c r="Q24" s="132">
        <f>Q23/$U$23</f>
        <v>0.71568627450980393</v>
      </c>
      <c r="R24" s="86">
        <f t="shared" ref="R24:T24" si="114">R23/$U$23</f>
        <v>0.25490196078431371</v>
      </c>
      <c r="S24" s="86">
        <f t="shared" si="114"/>
        <v>2.9411764705882353E-2</v>
      </c>
      <c r="T24" s="86">
        <f t="shared" si="114"/>
        <v>0</v>
      </c>
      <c r="U24" s="141">
        <v>1</v>
      </c>
      <c r="V24" s="88"/>
      <c r="W24" s="88">
        <f t="shared" si="85"/>
        <v>0</v>
      </c>
      <c r="X24" s="87"/>
      <c r="Y24" s="87"/>
      <c r="Z24" s="87"/>
      <c r="AA24" s="87"/>
      <c r="AB24" s="87"/>
      <c r="AC24" s="176"/>
      <c r="AD24" s="283"/>
      <c r="AE24" s="286"/>
      <c r="AF24" s="132">
        <f>AF23/$AJ$23</f>
        <v>0.7</v>
      </c>
      <c r="AG24" s="86">
        <f t="shared" ref="AG24:AI24" si="115">AG23/$AJ$23</f>
        <v>0.22</v>
      </c>
      <c r="AH24" s="86">
        <f t="shared" si="115"/>
        <v>0.08</v>
      </c>
      <c r="AI24" s="86">
        <f t="shared" si="115"/>
        <v>0</v>
      </c>
      <c r="AJ24" s="141">
        <v>1</v>
      </c>
      <c r="AL24" s="88">
        <f t="shared" si="86"/>
        <v>0</v>
      </c>
      <c r="AM24" s="87"/>
      <c r="AN24" s="87"/>
      <c r="AO24" s="87"/>
      <c r="AP24" s="87"/>
      <c r="AR24" s="176"/>
      <c r="AS24" s="283"/>
      <c r="AT24" s="286"/>
      <c r="AU24" s="149">
        <f>AU23/$AY$23+0.001</f>
        <v>0.72649019607843135</v>
      </c>
      <c r="AV24" s="86">
        <f>AV23/$AY$23</f>
        <v>0.24509803921568626</v>
      </c>
      <c r="AW24" s="86">
        <f t="shared" ref="AW24:AX24" si="116">AW23/$AY$23</f>
        <v>2.9411764705882353E-2</v>
      </c>
      <c r="AX24" s="86">
        <f t="shared" si="116"/>
        <v>0</v>
      </c>
      <c r="AY24" s="141">
        <v>1</v>
      </c>
      <c r="BA24" s="88">
        <f t="shared" si="87"/>
        <v>9.9999999999988987E-4</v>
      </c>
      <c r="BB24" s="87"/>
      <c r="BC24" s="87"/>
      <c r="BD24" s="87"/>
      <c r="BE24" s="87"/>
      <c r="BH24" s="176"/>
      <c r="BI24" s="283"/>
      <c r="BJ24" s="286"/>
      <c r="BK24" s="132">
        <f>BK23/$BO$23</f>
        <v>0.76470588235294112</v>
      </c>
      <c r="BL24" s="86">
        <f t="shared" ref="BL24:BN24" si="117">BL23/$BO$23</f>
        <v>0.17647058823529413</v>
      </c>
      <c r="BM24" s="86">
        <f t="shared" si="117"/>
        <v>5.8823529411764705E-2</v>
      </c>
      <c r="BN24" s="86">
        <f t="shared" si="117"/>
        <v>0</v>
      </c>
      <c r="BO24" s="141">
        <v>1</v>
      </c>
      <c r="BP24" s="176"/>
      <c r="BQ24" s="88">
        <f t="shared" si="88"/>
        <v>0</v>
      </c>
      <c r="BR24" s="87"/>
      <c r="BS24" s="87"/>
      <c r="BT24" s="87"/>
      <c r="BU24" s="87"/>
      <c r="BY24" s="283"/>
      <c r="BZ24" s="286"/>
      <c r="CA24" s="132">
        <f>CA23/$CE$23</f>
        <v>0.63725490196078427</v>
      </c>
      <c r="CB24" s="86">
        <f t="shared" ref="CB24:CD24" si="118">CB23/$CE$23</f>
        <v>0.27450980392156865</v>
      </c>
      <c r="CC24" s="86">
        <f t="shared" si="118"/>
        <v>8.8235294117647065E-2</v>
      </c>
      <c r="CD24" s="86">
        <f t="shared" si="118"/>
        <v>0</v>
      </c>
      <c r="CE24" s="141">
        <v>1</v>
      </c>
      <c r="CF24" s="176"/>
      <c r="CG24" s="88">
        <f t="shared" si="89"/>
        <v>0</v>
      </c>
      <c r="CH24" s="87"/>
      <c r="CI24" s="87"/>
      <c r="CJ24" s="87"/>
      <c r="CK24" s="87"/>
      <c r="CM24" s="283"/>
      <c r="CN24" s="286"/>
      <c r="CO24" s="132">
        <f>CO23/$CS$23</f>
        <v>0.65686274509803921</v>
      </c>
      <c r="CP24" s="86">
        <f t="shared" ref="CP24:CR24" si="119">CP23/$CS$23</f>
        <v>0.26470588235294118</v>
      </c>
      <c r="CQ24" s="86">
        <f t="shared" si="119"/>
        <v>7.8431372549019607E-2</v>
      </c>
      <c r="CR24" s="86">
        <f t="shared" si="119"/>
        <v>0</v>
      </c>
      <c r="CS24" s="141">
        <v>1</v>
      </c>
      <c r="CT24" s="176"/>
      <c r="CU24" s="88">
        <f t="shared" si="90"/>
        <v>0</v>
      </c>
      <c r="CV24" s="87"/>
      <c r="CW24" s="87"/>
      <c r="CX24" s="87"/>
      <c r="CY24" s="87"/>
      <c r="DB24" s="283"/>
      <c r="DC24" s="286"/>
      <c r="DD24" s="132">
        <f>DD23/$DH$23</f>
        <v>0.44117647058823528</v>
      </c>
      <c r="DE24" s="86">
        <f t="shared" ref="DE24:DG24" si="120">DE23/$DH$23</f>
        <v>0.40196078431372551</v>
      </c>
      <c r="DF24" s="86">
        <f t="shared" si="120"/>
        <v>0.15686274509803921</v>
      </c>
      <c r="DG24" s="86">
        <f t="shared" si="120"/>
        <v>0</v>
      </c>
      <c r="DH24" s="141">
        <v>1</v>
      </c>
      <c r="DI24" s="176"/>
      <c r="DJ24" s="88">
        <f t="shared" si="91"/>
        <v>0</v>
      </c>
      <c r="DK24" s="87"/>
      <c r="DL24" s="87"/>
      <c r="DM24" s="87"/>
      <c r="DN24" s="87"/>
      <c r="DQ24" s="283"/>
      <c r="DR24" s="286"/>
      <c r="DS24" s="149">
        <f>DS23/$DW$23-0.001</f>
        <v>0.81272549019607843</v>
      </c>
      <c r="DT24" s="86">
        <f>DT23/$DW$23</f>
        <v>0.16666666666666666</v>
      </c>
      <c r="DU24" s="86">
        <f t="shared" ref="DU24:DV24" si="121">DU23/$DW$23</f>
        <v>1.9607843137254902E-2</v>
      </c>
      <c r="DV24" s="86">
        <f t="shared" si="121"/>
        <v>0</v>
      </c>
      <c r="DW24" s="141">
        <v>1</v>
      </c>
      <c r="DX24" s="176"/>
      <c r="DY24" s="88">
        <f t="shared" si="92"/>
        <v>-1.0000000000000009E-3</v>
      </c>
      <c r="DZ24" s="87"/>
      <c r="EA24" s="87"/>
      <c r="EB24" s="87"/>
      <c r="EC24" s="87"/>
      <c r="EF24" s="283"/>
      <c r="EG24" s="286"/>
      <c r="EH24" s="132">
        <f>EH23/$EL$23</f>
        <v>0.50980392156862742</v>
      </c>
      <c r="EI24" s="86">
        <f t="shared" ref="EI24:EK24" si="122">EI23/$EL$23</f>
        <v>0.33333333333333331</v>
      </c>
      <c r="EJ24" s="86">
        <f t="shared" si="122"/>
        <v>0.15686274509803921</v>
      </c>
      <c r="EK24" s="86">
        <f t="shared" si="122"/>
        <v>0</v>
      </c>
      <c r="EL24" s="141">
        <v>1</v>
      </c>
    </row>
    <row r="25" spans="1:142" s="8" customFormat="1" ht="20.25" customHeight="1">
      <c r="A25" s="294"/>
      <c r="B25" s="286" t="s">
        <v>5</v>
      </c>
      <c r="C25" s="133">
        <v>98</v>
      </c>
      <c r="D25" s="45">
        <v>18</v>
      </c>
      <c r="E25" s="45">
        <v>1</v>
      </c>
      <c r="F25" s="45">
        <v>0</v>
      </c>
      <c r="G25" s="140">
        <v>117</v>
      </c>
      <c r="H25" s="12"/>
      <c r="I25" s="28">
        <f t="shared" si="11"/>
        <v>0</v>
      </c>
      <c r="J25" s="12"/>
      <c r="K25" s="12"/>
      <c r="L25" s="12"/>
      <c r="M25" s="12"/>
      <c r="N25" s="184"/>
      <c r="O25" s="283"/>
      <c r="P25" s="286" t="s">
        <v>5</v>
      </c>
      <c r="Q25" s="133">
        <v>74</v>
      </c>
      <c r="R25" s="45">
        <v>34</v>
      </c>
      <c r="S25" s="45">
        <v>5</v>
      </c>
      <c r="T25" s="45">
        <v>4</v>
      </c>
      <c r="U25" s="140">
        <v>117</v>
      </c>
      <c r="V25" s="28"/>
      <c r="W25" s="28">
        <f t="shared" si="85"/>
        <v>0</v>
      </c>
      <c r="X25" s="12"/>
      <c r="Y25" s="12"/>
      <c r="Z25" s="12"/>
      <c r="AA25" s="12"/>
      <c r="AB25" s="12"/>
      <c r="AC25" s="176"/>
      <c r="AD25" s="283"/>
      <c r="AE25" s="286" t="s">
        <v>5</v>
      </c>
      <c r="AF25" s="133">
        <v>82</v>
      </c>
      <c r="AG25" s="45">
        <v>25</v>
      </c>
      <c r="AH25" s="45">
        <v>10</v>
      </c>
      <c r="AI25" s="45">
        <v>0</v>
      </c>
      <c r="AJ25" s="154">
        <v>117</v>
      </c>
      <c r="AL25" s="28">
        <f t="shared" si="86"/>
        <v>0</v>
      </c>
      <c r="AM25" s="12"/>
      <c r="AN25" s="12"/>
      <c r="AO25" s="12"/>
      <c r="AP25" s="12"/>
      <c r="AR25" s="176"/>
      <c r="AS25" s="283"/>
      <c r="AT25" s="286" t="s">
        <v>5</v>
      </c>
      <c r="AU25" s="133">
        <v>81</v>
      </c>
      <c r="AV25" s="45">
        <v>31</v>
      </c>
      <c r="AW25" s="45">
        <v>5</v>
      </c>
      <c r="AX25" s="45">
        <v>0</v>
      </c>
      <c r="AY25" s="140">
        <v>117</v>
      </c>
      <c r="BA25" s="28">
        <f t="shared" si="87"/>
        <v>0</v>
      </c>
      <c r="BB25" s="12"/>
      <c r="BC25" s="12"/>
      <c r="BD25" s="12"/>
      <c r="BE25" s="12"/>
      <c r="BH25" s="176"/>
      <c r="BI25" s="283"/>
      <c r="BJ25" s="286" t="s">
        <v>5</v>
      </c>
      <c r="BK25" s="133">
        <v>78</v>
      </c>
      <c r="BL25" s="45">
        <v>29</v>
      </c>
      <c r="BM25" s="45">
        <v>4</v>
      </c>
      <c r="BN25" s="45">
        <v>6</v>
      </c>
      <c r="BO25" s="140">
        <v>117</v>
      </c>
      <c r="BP25" s="176"/>
      <c r="BQ25" s="28">
        <f t="shared" si="88"/>
        <v>0</v>
      </c>
      <c r="BR25" s="12"/>
      <c r="BS25" s="12"/>
      <c r="BT25" s="12"/>
      <c r="BU25" s="12"/>
      <c r="BY25" s="283"/>
      <c r="BZ25" s="286" t="s">
        <v>5</v>
      </c>
      <c r="CA25" s="133">
        <v>66</v>
      </c>
      <c r="CB25" s="45">
        <v>39</v>
      </c>
      <c r="CC25" s="45">
        <v>11</v>
      </c>
      <c r="CD25" s="45">
        <v>1</v>
      </c>
      <c r="CE25" s="140">
        <v>117</v>
      </c>
      <c r="CF25" s="176"/>
      <c r="CG25" s="28">
        <f t="shared" si="89"/>
        <v>0</v>
      </c>
      <c r="CH25" s="12"/>
      <c r="CI25" s="12"/>
      <c r="CJ25" s="12"/>
      <c r="CK25" s="12"/>
      <c r="CM25" s="283"/>
      <c r="CN25" s="286" t="s">
        <v>5</v>
      </c>
      <c r="CO25" s="133">
        <v>67</v>
      </c>
      <c r="CP25" s="45">
        <v>38</v>
      </c>
      <c r="CQ25" s="45">
        <v>12</v>
      </c>
      <c r="CR25" s="45">
        <v>0</v>
      </c>
      <c r="CS25" s="140">
        <v>117</v>
      </c>
      <c r="CT25" s="176"/>
      <c r="CU25" s="28">
        <f t="shared" si="90"/>
        <v>0</v>
      </c>
      <c r="CV25" s="12"/>
      <c r="CW25" s="12"/>
      <c r="CX25" s="12"/>
      <c r="CY25" s="12"/>
      <c r="DB25" s="283"/>
      <c r="DC25" s="286" t="s">
        <v>5</v>
      </c>
      <c r="DD25" s="133">
        <v>46</v>
      </c>
      <c r="DE25" s="45">
        <v>50</v>
      </c>
      <c r="DF25" s="45">
        <v>19</v>
      </c>
      <c r="DG25" s="45">
        <v>1</v>
      </c>
      <c r="DH25" s="140">
        <v>116</v>
      </c>
      <c r="DI25" s="176"/>
      <c r="DJ25" s="28">
        <f t="shared" si="91"/>
        <v>0</v>
      </c>
      <c r="DK25" s="12"/>
      <c r="DL25" s="12"/>
      <c r="DM25" s="12"/>
      <c r="DN25" s="12"/>
      <c r="DQ25" s="283"/>
      <c r="DR25" s="286" t="s">
        <v>5</v>
      </c>
      <c r="DS25" s="133">
        <v>95</v>
      </c>
      <c r="DT25" s="45">
        <v>19</v>
      </c>
      <c r="DU25" s="45">
        <v>2</v>
      </c>
      <c r="DV25" s="45">
        <v>0</v>
      </c>
      <c r="DW25" s="140">
        <v>116</v>
      </c>
      <c r="DX25" s="176"/>
      <c r="DY25" s="28">
        <f t="shared" si="92"/>
        <v>0</v>
      </c>
      <c r="DZ25" s="12"/>
      <c r="EA25" s="12"/>
      <c r="EB25" s="12"/>
      <c r="EC25" s="12"/>
      <c r="EF25" s="283"/>
      <c r="EG25" s="286" t="s">
        <v>5</v>
      </c>
      <c r="EH25" s="133">
        <v>50</v>
      </c>
      <c r="EI25" s="45">
        <v>44</v>
      </c>
      <c r="EJ25" s="45">
        <v>22</v>
      </c>
      <c r="EK25" s="45">
        <v>0</v>
      </c>
      <c r="EL25" s="140">
        <v>116</v>
      </c>
    </row>
    <row r="26" spans="1:142" s="89" customFormat="1" ht="20.25" customHeight="1">
      <c r="A26" s="294"/>
      <c r="B26" s="286"/>
      <c r="C26" s="149">
        <f>C25/$G$25-0.001</f>
        <v>0.83660683760683763</v>
      </c>
      <c r="D26" s="86">
        <f>D25/$G$25</f>
        <v>0.15384615384615385</v>
      </c>
      <c r="E26" s="86">
        <f t="shared" ref="E26:F26" si="123">E25/$G$25</f>
        <v>8.5470085470085479E-3</v>
      </c>
      <c r="F26" s="86">
        <f t="shared" si="123"/>
        <v>0</v>
      </c>
      <c r="G26" s="141">
        <v>1</v>
      </c>
      <c r="H26" s="87"/>
      <c r="I26" s="88">
        <f t="shared" si="11"/>
        <v>-1.0000000000000009E-3</v>
      </c>
      <c r="J26" s="87"/>
      <c r="K26" s="87"/>
      <c r="L26" s="87"/>
      <c r="M26" s="87"/>
      <c r="N26" s="184"/>
      <c r="O26" s="283"/>
      <c r="P26" s="286"/>
      <c r="Q26" s="132">
        <f>Q25/$U$25</f>
        <v>0.63247863247863245</v>
      </c>
      <c r="R26" s="86">
        <f t="shared" ref="R26:T26" si="124">R25/$U$25</f>
        <v>0.29059829059829062</v>
      </c>
      <c r="S26" s="86">
        <f t="shared" si="124"/>
        <v>4.2735042735042736E-2</v>
      </c>
      <c r="T26" s="86">
        <f t="shared" si="124"/>
        <v>3.4188034188034191E-2</v>
      </c>
      <c r="U26" s="141">
        <v>1</v>
      </c>
      <c r="V26" s="88"/>
      <c r="W26" s="88">
        <f t="shared" si="85"/>
        <v>0</v>
      </c>
      <c r="X26" s="87"/>
      <c r="Y26" s="87"/>
      <c r="Z26" s="87"/>
      <c r="AA26" s="87"/>
      <c r="AB26" s="87"/>
      <c r="AC26" s="176"/>
      <c r="AD26" s="283"/>
      <c r="AE26" s="286"/>
      <c r="AF26" s="132">
        <f>AF25/$AJ$25</f>
        <v>0.70085470085470081</v>
      </c>
      <c r="AG26" s="86">
        <f t="shared" ref="AG26:AI26" si="125">AG25/$AJ$25</f>
        <v>0.21367521367521367</v>
      </c>
      <c r="AH26" s="86">
        <f t="shared" si="125"/>
        <v>8.5470085470085472E-2</v>
      </c>
      <c r="AI26" s="86">
        <f t="shared" si="125"/>
        <v>0</v>
      </c>
      <c r="AJ26" s="141">
        <v>1</v>
      </c>
      <c r="AL26" s="88">
        <f t="shared" si="86"/>
        <v>0</v>
      </c>
      <c r="AM26" s="87"/>
      <c r="AN26" s="87"/>
      <c r="AO26" s="87"/>
      <c r="AP26" s="87"/>
      <c r="AR26" s="176"/>
      <c r="AS26" s="283"/>
      <c r="AT26" s="286"/>
      <c r="AU26" s="132">
        <f>AU25/$AY$25</f>
        <v>0.69230769230769229</v>
      </c>
      <c r="AV26" s="86">
        <f t="shared" ref="AV26:AX26" si="126">AV25/$AY$25</f>
        <v>0.26495726495726496</v>
      </c>
      <c r="AW26" s="86">
        <f t="shared" si="126"/>
        <v>4.2735042735042736E-2</v>
      </c>
      <c r="AX26" s="86">
        <f t="shared" si="126"/>
        <v>0</v>
      </c>
      <c r="AY26" s="141">
        <v>1</v>
      </c>
      <c r="BA26" s="88">
        <f t="shared" si="87"/>
        <v>0</v>
      </c>
      <c r="BB26" s="87"/>
      <c r="BC26" s="87"/>
      <c r="BD26" s="87"/>
      <c r="BE26" s="87"/>
      <c r="BH26" s="176"/>
      <c r="BI26" s="283"/>
      <c r="BJ26" s="286"/>
      <c r="BK26" s="132">
        <f>BK25/$BO$25</f>
        <v>0.66666666666666663</v>
      </c>
      <c r="BL26" s="86">
        <f t="shared" ref="BL26:BN26" si="127">BL25/$BO$25</f>
        <v>0.24786324786324787</v>
      </c>
      <c r="BM26" s="86">
        <f t="shared" si="127"/>
        <v>3.4188034188034191E-2</v>
      </c>
      <c r="BN26" s="86">
        <f t="shared" si="127"/>
        <v>5.128205128205128E-2</v>
      </c>
      <c r="BO26" s="141">
        <v>1</v>
      </c>
      <c r="BP26" s="176"/>
      <c r="BQ26" s="88">
        <f t="shared" si="88"/>
        <v>0</v>
      </c>
      <c r="BR26" s="87"/>
      <c r="BS26" s="87"/>
      <c r="BT26" s="87"/>
      <c r="BU26" s="87"/>
      <c r="BY26" s="283"/>
      <c r="BZ26" s="286"/>
      <c r="CA26" s="132">
        <f>CA25/$CE$25</f>
        <v>0.5641025641025641</v>
      </c>
      <c r="CB26" s="86">
        <f t="shared" ref="CB26:CD26" si="128">CB25/$CE$25</f>
        <v>0.33333333333333331</v>
      </c>
      <c r="CC26" s="86">
        <f t="shared" si="128"/>
        <v>9.4017094017094016E-2</v>
      </c>
      <c r="CD26" s="86">
        <f t="shared" si="128"/>
        <v>8.5470085470085479E-3</v>
      </c>
      <c r="CE26" s="141">
        <v>1</v>
      </c>
      <c r="CF26" s="176"/>
      <c r="CG26" s="88">
        <f t="shared" si="89"/>
        <v>0</v>
      </c>
      <c r="CH26" s="87"/>
      <c r="CI26" s="87"/>
      <c r="CJ26" s="87"/>
      <c r="CK26" s="87"/>
      <c r="CM26" s="283"/>
      <c r="CN26" s="286"/>
      <c r="CO26" s="149">
        <f>CO25/$CS$25-0.001</f>
        <v>0.57164957264957261</v>
      </c>
      <c r="CP26" s="86">
        <f>CP25/$CS$25</f>
        <v>0.3247863247863248</v>
      </c>
      <c r="CQ26" s="86">
        <f t="shared" ref="CQ26:CR26" si="129">CQ25/$CS$25</f>
        <v>0.10256410256410256</v>
      </c>
      <c r="CR26" s="86">
        <f t="shared" si="129"/>
        <v>0</v>
      </c>
      <c r="CS26" s="141">
        <v>1</v>
      </c>
      <c r="CT26" s="176"/>
      <c r="CU26" s="88">
        <f t="shared" si="90"/>
        <v>-1.0000000000000009E-3</v>
      </c>
      <c r="CV26" s="87"/>
      <c r="CW26" s="87"/>
      <c r="CX26" s="87"/>
      <c r="CY26" s="87"/>
      <c r="DB26" s="283"/>
      <c r="DC26" s="286"/>
      <c r="DD26" s="132">
        <f>DD25/$DH$25</f>
        <v>0.39655172413793105</v>
      </c>
      <c r="DE26" s="85">
        <f>DE25/$DH$25-0.001</f>
        <v>0.43003448275862066</v>
      </c>
      <c r="DF26" s="86">
        <f t="shared" ref="DF26:DG26" si="130">DF25/$DH$25</f>
        <v>0.16379310344827586</v>
      </c>
      <c r="DG26" s="86">
        <f t="shared" si="130"/>
        <v>8.6206896551724137E-3</v>
      </c>
      <c r="DH26" s="141">
        <v>1</v>
      </c>
      <c r="DI26" s="176"/>
      <c r="DJ26" s="88">
        <f t="shared" si="91"/>
        <v>-1.0000000000001119E-3</v>
      </c>
      <c r="DK26" s="87"/>
      <c r="DL26" s="87"/>
      <c r="DM26" s="87"/>
      <c r="DN26" s="87"/>
      <c r="DQ26" s="283"/>
      <c r="DR26" s="286"/>
      <c r="DS26" s="132">
        <f>DS25/$DW$25</f>
        <v>0.81896551724137934</v>
      </c>
      <c r="DT26" s="86">
        <f t="shared" ref="DT26:DV26" si="131">DT25/$DW$25</f>
        <v>0.16379310344827586</v>
      </c>
      <c r="DU26" s="86">
        <f t="shared" si="131"/>
        <v>1.7241379310344827E-2</v>
      </c>
      <c r="DV26" s="86">
        <f t="shared" si="131"/>
        <v>0</v>
      </c>
      <c r="DW26" s="141">
        <v>1</v>
      </c>
      <c r="DX26" s="176"/>
      <c r="DY26" s="88">
        <f t="shared" si="92"/>
        <v>0</v>
      </c>
      <c r="DZ26" s="87"/>
      <c r="EA26" s="87"/>
      <c r="EB26" s="87"/>
      <c r="EC26" s="87"/>
      <c r="EF26" s="283"/>
      <c r="EG26" s="286"/>
      <c r="EH26" s="132">
        <f>EH25/$EL$25</f>
        <v>0.43103448275862066</v>
      </c>
      <c r="EI26" s="86">
        <f t="shared" ref="EI26:EK26" si="132">EI25/$EL$25</f>
        <v>0.37931034482758619</v>
      </c>
      <c r="EJ26" s="86">
        <f t="shared" si="132"/>
        <v>0.18965517241379309</v>
      </c>
      <c r="EK26" s="86">
        <f t="shared" si="132"/>
        <v>0</v>
      </c>
      <c r="EL26" s="141">
        <v>1</v>
      </c>
    </row>
    <row r="27" spans="1:142" s="8" customFormat="1" ht="20.25" customHeight="1">
      <c r="A27" s="294"/>
      <c r="B27" s="286" t="s">
        <v>6</v>
      </c>
      <c r="C27" s="133">
        <v>105</v>
      </c>
      <c r="D27" s="45">
        <v>18</v>
      </c>
      <c r="E27" s="45">
        <v>6</v>
      </c>
      <c r="F27" s="45">
        <v>0</v>
      </c>
      <c r="G27" s="140">
        <v>129</v>
      </c>
      <c r="H27" s="12"/>
      <c r="I27" s="28">
        <f t="shared" si="11"/>
        <v>0</v>
      </c>
      <c r="J27" s="12"/>
      <c r="K27" s="12"/>
      <c r="L27" s="12"/>
      <c r="M27" s="12"/>
      <c r="N27" s="184"/>
      <c r="O27" s="283"/>
      <c r="P27" s="286" t="s">
        <v>6</v>
      </c>
      <c r="Q27" s="133">
        <v>81</v>
      </c>
      <c r="R27" s="45">
        <v>37</v>
      </c>
      <c r="S27" s="45">
        <v>8</v>
      </c>
      <c r="T27" s="45">
        <v>3</v>
      </c>
      <c r="U27" s="140">
        <v>129</v>
      </c>
      <c r="V27" s="28"/>
      <c r="W27" s="28">
        <f t="shared" si="85"/>
        <v>0</v>
      </c>
      <c r="X27" s="12"/>
      <c r="Y27" s="12"/>
      <c r="Z27" s="12"/>
      <c r="AA27" s="12"/>
      <c r="AB27" s="12"/>
      <c r="AC27" s="176"/>
      <c r="AD27" s="283"/>
      <c r="AE27" s="286" t="s">
        <v>6</v>
      </c>
      <c r="AF27" s="133">
        <v>87</v>
      </c>
      <c r="AG27" s="45">
        <v>32</v>
      </c>
      <c r="AH27" s="45">
        <v>8</v>
      </c>
      <c r="AI27" s="45">
        <v>1</v>
      </c>
      <c r="AJ27" s="154">
        <v>128</v>
      </c>
      <c r="AL27" s="28">
        <f t="shared" si="86"/>
        <v>0</v>
      </c>
      <c r="AM27" s="12"/>
      <c r="AN27" s="12"/>
      <c r="AO27" s="12"/>
      <c r="AP27" s="12"/>
      <c r="AR27" s="176"/>
      <c r="AS27" s="283"/>
      <c r="AT27" s="286" t="s">
        <v>6</v>
      </c>
      <c r="AU27" s="133">
        <v>92</v>
      </c>
      <c r="AV27" s="45">
        <v>28</v>
      </c>
      <c r="AW27" s="45">
        <v>9</v>
      </c>
      <c r="AX27" s="45">
        <v>0</v>
      </c>
      <c r="AY27" s="140">
        <v>129</v>
      </c>
      <c r="BA27" s="28">
        <f t="shared" si="87"/>
        <v>0</v>
      </c>
      <c r="BB27" s="12"/>
      <c r="BC27" s="12"/>
      <c r="BD27" s="12"/>
      <c r="BE27" s="12"/>
      <c r="BH27" s="176"/>
      <c r="BI27" s="283"/>
      <c r="BJ27" s="286" t="s">
        <v>6</v>
      </c>
      <c r="BK27" s="133">
        <v>85</v>
      </c>
      <c r="BL27" s="45">
        <v>34</v>
      </c>
      <c r="BM27" s="45">
        <v>7</v>
      </c>
      <c r="BN27" s="45">
        <v>3</v>
      </c>
      <c r="BO27" s="140">
        <v>129</v>
      </c>
      <c r="BP27" s="176"/>
      <c r="BQ27" s="28">
        <f t="shared" si="88"/>
        <v>0</v>
      </c>
      <c r="BR27" s="12"/>
      <c r="BS27" s="12"/>
      <c r="BT27" s="12"/>
      <c r="BU27" s="12"/>
      <c r="BY27" s="283"/>
      <c r="BZ27" s="286" t="s">
        <v>6</v>
      </c>
      <c r="CA27" s="133">
        <v>67</v>
      </c>
      <c r="CB27" s="45">
        <v>40</v>
      </c>
      <c r="CC27" s="45">
        <v>20</v>
      </c>
      <c r="CD27" s="45">
        <v>2</v>
      </c>
      <c r="CE27" s="140">
        <v>129</v>
      </c>
      <c r="CF27" s="176"/>
      <c r="CG27" s="28">
        <f t="shared" si="89"/>
        <v>0</v>
      </c>
      <c r="CH27" s="12"/>
      <c r="CI27" s="12"/>
      <c r="CJ27" s="12"/>
      <c r="CK27" s="12"/>
      <c r="CM27" s="283"/>
      <c r="CN27" s="286" t="s">
        <v>6</v>
      </c>
      <c r="CO27" s="133">
        <v>65</v>
      </c>
      <c r="CP27" s="45">
        <v>42</v>
      </c>
      <c r="CQ27" s="45">
        <v>20</v>
      </c>
      <c r="CR27" s="45">
        <v>2</v>
      </c>
      <c r="CS27" s="140">
        <v>129</v>
      </c>
      <c r="CT27" s="176"/>
      <c r="CU27" s="28">
        <f t="shared" si="90"/>
        <v>0</v>
      </c>
      <c r="CV27" s="12"/>
      <c r="CW27" s="12"/>
      <c r="CX27" s="12"/>
      <c r="CY27" s="12"/>
      <c r="DB27" s="283"/>
      <c r="DC27" s="286" t="s">
        <v>6</v>
      </c>
      <c r="DD27" s="133">
        <v>50</v>
      </c>
      <c r="DE27" s="45">
        <v>49</v>
      </c>
      <c r="DF27" s="45">
        <v>29</v>
      </c>
      <c r="DG27" s="45">
        <v>1</v>
      </c>
      <c r="DH27" s="140">
        <v>129</v>
      </c>
      <c r="DI27" s="176"/>
      <c r="DJ27" s="28">
        <f t="shared" si="91"/>
        <v>0</v>
      </c>
      <c r="DK27" s="12"/>
      <c r="DL27" s="12"/>
      <c r="DM27" s="12"/>
      <c r="DN27" s="12"/>
      <c r="DQ27" s="283"/>
      <c r="DR27" s="286" t="s">
        <v>6</v>
      </c>
      <c r="DS27" s="133">
        <v>100</v>
      </c>
      <c r="DT27" s="45">
        <v>25</v>
      </c>
      <c r="DU27" s="45">
        <v>2</v>
      </c>
      <c r="DV27" s="45">
        <v>1</v>
      </c>
      <c r="DW27" s="140">
        <v>128</v>
      </c>
      <c r="DX27" s="176"/>
      <c r="DY27" s="28">
        <f t="shared" si="92"/>
        <v>0</v>
      </c>
      <c r="DZ27" s="12"/>
      <c r="EA27" s="12"/>
      <c r="EB27" s="12"/>
      <c r="EC27" s="12"/>
      <c r="EF27" s="283"/>
      <c r="EG27" s="286" t="s">
        <v>6</v>
      </c>
      <c r="EH27" s="133">
        <v>51</v>
      </c>
      <c r="EI27" s="45">
        <v>52</v>
      </c>
      <c r="EJ27" s="45">
        <v>24</v>
      </c>
      <c r="EK27" s="45">
        <v>2</v>
      </c>
      <c r="EL27" s="140">
        <v>129</v>
      </c>
    </row>
    <row r="28" spans="1:142" s="89" customFormat="1" ht="20.25" customHeight="1">
      <c r="A28" s="294"/>
      <c r="B28" s="286"/>
      <c r="C28" s="149">
        <f>C27/$G$27-0.001</f>
        <v>0.81295348837209302</v>
      </c>
      <c r="D28" s="86">
        <f>D27/$G$27</f>
        <v>0.13953488372093023</v>
      </c>
      <c r="E28" s="86">
        <f t="shared" ref="E28:F28" si="133">E27/$G$27</f>
        <v>4.6511627906976744E-2</v>
      </c>
      <c r="F28" s="86">
        <f t="shared" si="133"/>
        <v>0</v>
      </c>
      <c r="G28" s="141">
        <v>1</v>
      </c>
      <c r="H28" s="87"/>
      <c r="I28" s="88">
        <f t="shared" si="11"/>
        <v>-1.0000000000000009E-3</v>
      </c>
      <c r="J28" s="87"/>
      <c r="K28" s="87"/>
      <c r="L28" s="87"/>
      <c r="M28" s="87"/>
      <c r="N28" s="184"/>
      <c r="O28" s="283"/>
      <c r="P28" s="286"/>
      <c r="Q28" s="132">
        <f>Q27/$U$27</f>
        <v>0.62790697674418605</v>
      </c>
      <c r="R28" s="86">
        <f t="shared" ref="R28:T28" si="134">R27/$U$27</f>
        <v>0.2868217054263566</v>
      </c>
      <c r="S28" s="86">
        <f t="shared" si="134"/>
        <v>6.2015503875968991E-2</v>
      </c>
      <c r="T28" s="86">
        <f t="shared" si="134"/>
        <v>2.3255813953488372E-2</v>
      </c>
      <c r="U28" s="141">
        <v>1</v>
      </c>
      <c r="V28" s="88"/>
      <c r="W28" s="88">
        <f t="shared" si="85"/>
        <v>0</v>
      </c>
      <c r="X28" s="87"/>
      <c r="Y28" s="87"/>
      <c r="Z28" s="87"/>
      <c r="AA28" s="87"/>
      <c r="AB28" s="87"/>
      <c r="AC28" s="176"/>
      <c r="AD28" s="283"/>
      <c r="AE28" s="286"/>
      <c r="AF28" s="149">
        <f>AF27/$AJ$27-0.001</f>
        <v>0.6786875</v>
      </c>
      <c r="AG28" s="86">
        <f>AG27/$AJ$27</f>
        <v>0.25</v>
      </c>
      <c r="AH28" s="86">
        <f t="shared" ref="AH28:AI28" si="135">AH27/$AJ$27</f>
        <v>6.25E-2</v>
      </c>
      <c r="AI28" s="86">
        <f t="shared" si="135"/>
        <v>7.8125E-3</v>
      </c>
      <c r="AJ28" s="141">
        <v>1</v>
      </c>
      <c r="AL28" s="88">
        <f t="shared" si="86"/>
        <v>-1.0000000000000009E-3</v>
      </c>
      <c r="AM28" s="87"/>
      <c r="AN28" s="87"/>
      <c r="AO28" s="87"/>
      <c r="AP28" s="87"/>
      <c r="AR28" s="176"/>
      <c r="AS28" s="283"/>
      <c r="AT28" s="286"/>
      <c r="AU28" s="132">
        <f>AU27/$AY$27</f>
        <v>0.71317829457364346</v>
      </c>
      <c r="AV28" s="86">
        <f t="shared" ref="AV28:AX28" si="136">AV27/$AY$27</f>
        <v>0.21705426356589147</v>
      </c>
      <c r="AW28" s="86">
        <f t="shared" si="136"/>
        <v>6.9767441860465115E-2</v>
      </c>
      <c r="AX28" s="86">
        <f t="shared" si="136"/>
        <v>0</v>
      </c>
      <c r="AY28" s="141">
        <v>1</v>
      </c>
      <c r="BA28" s="88">
        <f t="shared" si="87"/>
        <v>0</v>
      </c>
      <c r="BB28" s="87"/>
      <c r="BC28" s="87"/>
      <c r="BD28" s="87"/>
      <c r="BE28" s="87"/>
      <c r="BH28" s="176"/>
      <c r="BI28" s="283"/>
      <c r="BJ28" s="286"/>
      <c r="BK28" s="132">
        <f>BK27/$BO$27</f>
        <v>0.65891472868217049</v>
      </c>
      <c r="BL28" s="86">
        <f t="shared" ref="BL28:BN28" si="137">BL27/$BO$27</f>
        <v>0.26356589147286824</v>
      </c>
      <c r="BM28" s="86">
        <f t="shared" si="137"/>
        <v>5.4263565891472867E-2</v>
      </c>
      <c r="BN28" s="86">
        <f t="shared" si="137"/>
        <v>2.3255813953488372E-2</v>
      </c>
      <c r="BO28" s="141">
        <v>1</v>
      </c>
      <c r="BP28" s="176"/>
      <c r="BQ28" s="88">
        <f t="shared" si="88"/>
        <v>0</v>
      </c>
      <c r="BR28" s="87"/>
      <c r="BS28" s="87"/>
      <c r="BT28" s="87"/>
      <c r="BU28" s="87"/>
      <c r="BY28" s="283"/>
      <c r="BZ28" s="286"/>
      <c r="CA28" s="132">
        <f>CA27/$CE$27</f>
        <v>0.51937984496124034</v>
      </c>
      <c r="CB28" s="86">
        <f t="shared" ref="CB28:CD28" si="138">CB27/$CE$27</f>
        <v>0.31007751937984496</v>
      </c>
      <c r="CC28" s="86">
        <f t="shared" si="138"/>
        <v>0.15503875968992248</v>
      </c>
      <c r="CD28" s="86">
        <f t="shared" si="138"/>
        <v>1.5503875968992248E-2</v>
      </c>
      <c r="CE28" s="141">
        <v>1</v>
      </c>
      <c r="CF28" s="176"/>
      <c r="CG28" s="88">
        <f t="shared" si="89"/>
        <v>0</v>
      </c>
      <c r="CH28" s="87"/>
      <c r="CI28" s="87"/>
      <c r="CJ28" s="87"/>
      <c r="CK28" s="87"/>
      <c r="CM28" s="283"/>
      <c r="CN28" s="286"/>
      <c r="CO28" s="149">
        <f>CO27/$CS$27-0.001</f>
        <v>0.50287596899224807</v>
      </c>
      <c r="CP28" s="86">
        <f>CP27/$CS$27</f>
        <v>0.32558139534883723</v>
      </c>
      <c r="CQ28" s="86">
        <f t="shared" ref="CQ28:CR28" si="139">CQ27/$CS$27</f>
        <v>0.15503875968992248</v>
      </c>
      <c r="CR28" s="86">
        <f t="shared" si="139"/>
        <v>1.5503875968992248E-2</v>
      </c>
      <c r="CS28" s="141">
        <v>1</v>
      </c>
      <c r="CT28" s="176"/>
      <c r="CU28" s="88">
        <f t="shared" si="90"/>
        <v>-9.9999999999988987E-4</v>
      </c>
      <c r="CV28" s="87"/>
      <c r="CW28" s="87"/>
      <c r="CX28" s="87"/>
      <c r="CY28" s="87"/>
      <c r="DB28" s="283"/>
      <c r="DC28" s="286"/>
      <c r="DD28" s="149">
        <f>DD27/$DH$27-0.001</f>
        <v>0.38659689922480622</v>
      </c>
      <c r="DE28" s="86">
        <f>DE27/$DH$27</f>
        <v>0.37984496124031009</v>
      </c>
      <c r="DF28" s="86">
        <f t="shared" ref="DF28:DG28" si="140">DF27/$DH$27</f>
        <v>0.22480620155038761</v>
      </c>
      <c r="DG28" s="86">
        <f t="shared" si="140"/>
        <v>7.7519379844961239E-3</v>
      </c>
      <c r="DH28" s="141">
        <v>1</v>
      </c>
      <c r="DI28" s="176"/>
      <c r="DJ28" s="88">
        <f t="shared" si="91"/>
        <v>-9.9999999999988987E-4</v>
      </c>
      <c r="DK28" s="87"/>
      <c r="DL28" s="87"/>
      <c r="DM28" s="87"/>
      <c r="DN28" s="87"/>
      <c r="DQ28" s="283"/>
      <c r="DR28" s="286"/>
      <c r="DS28" s="132">
        <f>DS27/$DW$27</f>
        <v>0.78125</v>
      </c>
      <c r="DT28" s="86">
        <f t="shared" ref="DT28:DV28" si="141">DT27/$DW$27</f>
        <v>0.1953125</v>
      </c>
      <c r="DU28" s="86">
        <f t="shared" si="141"/>
        <v>1.5625E-2</v>
      </c>
      <c r="DV28" s="86">
        <f t="shared" si="141"/>
        <v>7.8125E-3</v>
      </c>
      <c r="DW28" s="141">
        <v>1</v>
      </c>
      <c r="DX28" s="176"/>
      <c r="DY28" s="88">
        <f t="shared" si="92"/>
        <v>0</v>
      </c>
      <c r="DZ28" s="87"/>
      <c r="EA28" s="87"/>
      <c r="EB28" s="87"/>
      <c r="EC28" s="87"/>
      <c r="EF28" s="283"/>
      <c r="EG28" s="286"/>
      <c r="EH28" s="132">
        <f>EH27/$EL$27</f>
        <v>0.39534883720930231</v>
      </c>
      <c r="EI28" s="86">
        <f t="shared" ref="EI28:EK28" si="142">EI27/$EL$27</f>
        <v>0.40310077519379844</v>
      </c>
      <c r="EJ28" s="86">
        <f t="shared" si="142"/>
        <v>0.18604651162790697</v>
      </c>
      <c r="EK28" s="86">
        <f t="shared" si="142"/>
        <v>1.5503875968992248E-2</v>
      </c>
      <c r="EL28" s="141">
        <v>1</v>
      </c>
    </row>
    <row r="29" spans="1:142" s="8" customFormat="1" ht="20.25" customHeight="1">
      <c r="A29" s="294"/>
      <c r="B29" s="286" t="s">
        <v>109</v>
      </c>
      <c r="C29" s="133">
        <v>104</v>
      </c>
      <c r="D29" s="45">
        <v>18</v>
      </c>
      <c r="E29" s="45">
        <v>2</v>
      </c>
      <c r="F29" s="45">
        <v>2</v>
      </c>
      <c r="G29" s="140">
        <v>126</v>
      </c>
      <c r="H29" s="12"/>
      <c r="I29" s="28">
        <f t="shared" si="11"/>
        <v>0</v>
      </c>
      <c r="J29" s="12"/>
      <c r="K29" s="12"/>
      <c r="L29" s="12"/>
      <c r="M29" s="12"/>
      <c r="N29" s="184"/>
      <c r="O29" s="283"/>
      <c r="P29" s="286" t="s">
        <v>109</v>
      </c>
      <c r="Q29" s="133">
        <v>67</v>
      </c>
      <c r="R29" s="45">
        <v>43</v>
      </c>
      <c r="S29" s="45">
        <v>7</v>
      </c>
      <c r="T29" s="45">
        <v>8</v>
      </c>
      <c r="U29" s="185">
        <v>125</v>
      </c>
      <c r="V29" s="28"/>
      <c r="W29" s="28">
        <f t="shared" si="85"/>
        <v>0</v>
      </c>
      <c r="X29" s="12"/>
      <c r="Y29" s="12"/>
      <c r="Z29" s="12"/>
      <c r="AA29" s="12"/>
      <c r="AB29" s="12"/>
      <c r="AC29" s="176"/>
      <c r="AD29" s="283"/>
      <c r="AE29" s="286" t="s">
        <v>109</v>
      </c>
      <c r="AF29" s="133">
        <v>87</v>
      </c>
      <c r="AG29" s="45">
        <v>30</v>
      </c>
      <c r="AH29" s="45">
        <v>6</v>
      </c>
      <c r="AI29" s="45">
        <v>2</v>
      </c>
      <c r="AJ29" s="154">
        <v>125</v>
      </c>
      <c r="AL29" s="28">
        <f t="shared" si="86"/>
        <v>0</v>
      </c>
      <c r="AM29" s="12"/>
      <c r="AN29" s="12"/>
      <c r="AO29" s="12"/>
      <c r="AP29" s="12"/>
      <c r="AR29" s="176"/>
      <c r="AS29" s="283"/>
      <c r="AT29" s="286" t="s">
        <v>109</v>
      </c>
      <c r="AU29" s="133">
        <v>88</v>
      </c>
      <c r="AV29" s="45">
        <v>28</v>
      </c>
      <c r="AW29" s="45">
        <v>5</v>
      </c>
      <c r="AX29" s="45">
        <v>3</v>
      </c>
      <c r="AY29" s="140">
        <v>124</v>
      </c>
      <c r="BA29" s="28">
        <f t="shared" si="87"/>
        <v>0</v>
      </c>
      <c r="BB29" s="12"/>
      <c r="BC29" s="12"/>
      <c r="BD29" s="12"/>
      <c r="BE29" s="12"/>
      <c r="BH29" s="176"/>
      <c r="BI29" s="283"/>
      <c r="BJ29" s="286" t="s">
        <v>109</v>
      </c>
      <c r="BK29" s="133">
        <v>77</v>
      </c>
      <c r="BL29" s="45">
        <v>35</v>
      </c>
      <c r="BM29" s="45">
        <v>7</v>
      </c>
      <c r="BN29" s="45">
        <v>7</v>
      </c>
      <c r="BO29" s="140">
        <v>126</v>
      </c>
      <c r="BP29" s="176"/>
      <c r="BQ29" s="28">
        <f t="shared" si="88"/>
        <v>0</v>
      </c>
      <c r="BR29" s="12"/>
      <c r="BS29" s="12"/>
      <c r="BT29" s="12"/>
      <c r="BU29" s="12"/>
      <c r="BY29" s="283"/>
      <c r="BZ29" s="286" t="s">
        <v>109</v>
      </c>
      <c r="CA29" s="133">
        <v>56</v>
      </c>
      <c r="CB29" s="45">
        <v>50</v>
      </c>
      <c r="CC29" s="45">
        <v>14</v>
      </c>
      <c r="CD29" s="45">
        <v>5</v>
      </c>
      <c r="CE29" s="140">
        <v>125</v>
      </c>
      <c r="CF29" s="176"/>
      <c r="CG29" s="28">
        <f t="shared" si="89"/>
        <v>0</v>
      </c>
      <c r="CH29" s="12"/>
      <c r="CI29" s="12"/>
      <c r="CJ29" s="12"/>
      <c r="CK29" s="12"/>
      <c r="CM29" s="283"/>
      <c r="CN29" s="286" t="s">
        <v>109</v>
      </c>
      <c r="CO29" s="133">
        <v>51</v>
      </c>
      <c r="CP29" s="45">
        <v>57</v>
      </c>
      <c r="CQ29" s="45">
        <v>13</v>
      </c>
      <c r="CR29" s="45">
        <v>4</v>
      </c>
      <c r="CS29" s="140">
        <v>125</v>
      </c>
      <c r="CT29" s="176"/>
      <c r="CU29" s="28">
        <f t="shared" si="90"/>
        <v>0</v>
      </c>
      <c r="CV29" s="12"/>
      <c r="CW29" s="12"/>
      <c r="CX29" s="12"/>
      <c r="CY29" s="12"/>
      <c r="DB29" s="283"/>
      <c r="DC29" s="286" t="s">
        <v>109</v>
      </c>
      <c r="DD29" s="133">
        <v>44</v>
      </c>
      <c r="DE29" s="45">
        <v>51</v>
      </c>
      <c r="DF29" s="45">
        <v>27</v>
      </c>
      <c r="DG29" s="45">
        <v>3</v>
      </c>
      <c r="DH29" s="140">
        <v>125</v>
      </c>
      <c r="DI29" s="176"/>
      <c r="DJ29" s="28">
        <f t="shared" si="91"/>
        <v>0</v>
      </c>
      <c r="DK29" s="12"/>
      <c r="DL29" s="12"/>
      <c r="DM29" s="12"/>
      <c r="DN29" s="12"/>
      <c r="DQ29" s="283"/>
      <c r="DR29" s="286" t="s">
        <v>109</v>
      </c>
      <c r="DS29" s="133">
        <v>82</v>
      </c>
      <c r="DT29" s="45">
        <v>33</v>
      </c>
      <c r="DU29" s="45">
        <v>2</v>
      </c>
      <c r="DV29" s="45">
        <v>7</v>
      </c>
      <c r="DW29" s="140">
        <v>124</v>
      </c>
      <c r="DX29" s="176"/>
      <c r="DY29" s="28">
        <f t="shared" si="92"/>
        <v>0</v>
      </c>
      <c r="DZ29" s="12"/>
      <c r="EA29" s="12"/>
      <c r="EB29" s="12"/>
      <c r="EC29" s="12"/>
      <c r="EF29" s="283"/>
      <c r="EG29" s="286" t="s">
        <v>109</v>
      </c>
      <c r="EH29" s="133">
        <v>39</v>
      </c>
      <c r="EI29" s="45">
        <v>52</v>
      </c>
      <c r="EJ29" s="45">
        <v>28</v>
      </c>
      <c r="EK29" s="45">
        <v>5</v>
      </c>
      <c r="EL29" s="140">
        <v>124</v>
      </c>
    </row>
    <row r="30" spans="1:142" s="89" customFormat="1" ht="20.25" customHeight="1" thickBot="1">
      <c r="A30" s="294"/>
      <c r="B30" s="287"/>
      <c r="C30" s="139">
        <f>C29/$G$29</f>
        <v>0.82539682539682535</v>
      </c>
      <c r="D30" s="91">
        <f t="shared" ref="D30:F30" si="143">D29/$G$29</f>
        <v>0.14285714285714285</v>
      </c>
      <c r="E30" s="91">
        <f t="shared" si="143"/>
        <v>1.5873015873015872E-2</v>
      </c>
      <c r="F30" s="91">
        <f t="shared" si="143"/>
        <v>1.5873015873015872E-2</v>
      </c>
      <c r="G30" s="143">
        <v>1</v>
      </c>
      <c r="H30" s="87"/>
      <c r="I30" s="88">
        <f t="shared" si="11"/>
        <v>0</v>
      </c>
      <c r="J30" s="87"/>
      <c r="K30" s="87"/>
      <c r="L30" s="87"/>
      <c r="M30" s="87"/>
      <c r="N30" s="184"/>
      <c r="O30" s="283"/>
      <c r="P30" s="287"/>
      <c r="Q30" s="139">
        <f>Q29/$U$29</f>
        <v>0.53600000000000003</v>
      </c>
      <c r="R30" s="91">
        <f t="shared" ref="R30:T30" si="144">R29/$U$29</f>
        <v>0.34399999999999997</v>
      </c>
      <c r="S30" s="91">
        <f t="shared" si="144"/>
        <v>5.6000000000000001E-2</v>
      </c>
      <c r="T30" s="91">
        <f t="shared" si="144"/>
        <v>6.4000000000000001E-2</v>
      </c>
      <c r="U30" s="143">
        <v>1</v>
      </c>
      <c r="V30" s="88"/>
      <c r="W30" s="88">
        <f t="shared" si="85"/>
        <v>0</v>
      </c>
      <c r="X30" s="87"/>
      <c r="Y30" s="87"/>
      <c r="Z30" s="87"/>
      <c r="AA30" s="87"/>
      <c r="AB30" s="87"/>
      <c r="AC30" s="176"/>
      <c r="AD30" s="283"/>
      <c r="AE30" s="287"/>
      <c r="AF30" s="139">
        <f>AF29/$AJ$29</f>
        <v>0.69599999999999995</v>
      </c>
      <c r="AG30" s="91">
        <f t="shared" ref="AG30:AI30" si="145">AG29/$AJ$29</f>
        <v>0.24</v>
      </c>
      <c r="AH30" s="91">
        <f t="shared" si="145"/>
        <v>4.8000000000000001E-2</v>
      </c>
      <c r="AI30" s="91">
        <f t="shared" si="145"/>
        <v>1.6E-2</v>
      </c>
      <c r="AJ30" s="143">
        <v>1</v>
      </c>
      <c r="AL30" s="88">
        <f t="shared" si="86"/>
        <v>0</v>
      </c>
      <c r="AM30" s="87"/>
      <c r="AN30" s="87"/>
      <c r="AO30" s="87"/>
      <c r="AP30" s="87"/>
      <c r="AR30" s="176"/>
      <c r="AS30" s="283"/>
      <c r="AT30" s="287"/>
      <c r="AU30" s="139">
        <f>AU29/$AY$29</f>
        <v>0.70967741935483875</v>
      </c>
      <c r="AV30" s="91">
        <f t="shared" ref="AV30:AX30" si="146">AV29/$AY$29</f>
        <v>0.22580645161290322</v>
      </c>
      <c r="AW30" s="91">
        <f t="shared" si="146"/>
        <v>4.0322580645161289E-2</v>
      </c>
      <c r="AX30" s="91">
        <f t="shared" si="146"/>
        <v>2.4193548387096774E-2</v>
      </c>
      <c r="AY30" s="143">
        <v>1</v>
      </c>
      <c r="BA30" s="88">
        <f t="shared" si="87"/>
        <v>0</v>
      </c>
      <c r="BB30" s="87"/>
      <c r="BC30" s="87"/>
      <c r="BD30" s="87"/>
      <c r="BE30" s="87"/>
      <c r="BH30" s="176"/>
      <c r="BI30" s="283"/>
      <c r="BJ30" s="287"/>
      <c r="BK30" s="214">
        <f>BK29/$BO$29-0.001</f>
        <v>0.61011111111111116</v>
      </c>
      <c r="BL30" s="91">
        <f>BL29/$BO$29</f>
        <v>0.27777777777777779</v>
      </c>
      <c r="BM30" s="91">
        <f t="shared" ref="BM30:BN30" si="147">BM29/$BO$29</f>
        <v>5.5555555555555552E-2</v>
      </c>
      <c r="BN30" s="91">
        <f t="shared" si="147"/>
        <v>5.5555555555555552E-2</v>
      </c>
      <c r="BO30" s="143">
        <v>1</v>
      </c>
      <c r="BP30" s="176"/>
      <c r="BQ30" s="88">
        <f t="shared" si="88"/>
        <v>-9.9999999999988987E-4</v>
      </c>
      <c r="BR30" s="87"/>
      <c r="BS30" s="87"/>
      <c r="BT30" s="87"/>
      <c r="BU30" s="87"/>
      <c r="BY30" s="283"/>
      <c r="BZ30" s="287"/>
      <c r="CA30" s="139">
        <f>CA29/$CE$29</f>
        <v>0.44800000000000001</v>
      </c>
      <c r="CB30" s="91">
        <f t="shared" ref="CB30:CD30" si="148">CB29/$CE$29</f>
        <v>0.4</v>
      </c>
      <c r="CC30" s="91">
        <f t="shared" si="148"/>
        <v>0.112</v>
      </c>
      <c r="CD30" s="91">
        <f t="shared" si="148"/>
        <v>0.04</v>
      </c>
      <c r="CE30" s="143">
        <v>1</v>
      </c>
      <c r="CF30" s="176"/>
      <c r="CG30" s="88">
        <f t="shared" si="89"/>
        <v>0</v>
      </c>
      <c r="CH30" s="87"/>
      <c r="CI30" s="87"/>
      <c r="CJ30" s="87"/>
      <c r="CK30" s="87"/>
      <c r="CM30" s="283"/>
      <c r="CN30" s="287"/>
      <c r="CO30" s="139">
        <f>CO29/$CS$29</f>
        <v>0.40799999999999997</v>
      </c>
      <c r="CP30" s="91">
        <f t="shared" ref="CP30:CR30" si="149">CP29/$CS$29</f>
        <v>0.45600000000000002</v>
      </c>
      <c r="CQ30" s="91">
        <f t="shared" si="149"/>
        <v>0.104</v>
      </c>
      <c r="CR30" s="91">
        <f t="shared" si="149"/>
        <v>3.2000000000000001E-2</v>
      </c>
      <c r="CS30" s="143">
        <v>1</v>
      </c>
      <c r="CT30" s="176"/>
      <c r="CU30" s="88">
        <f t="shared" si="90"/>
        <v>0</v>
      </c>
      <c r="CV30" s="87"/>
      <c r="CW30" s="87"/>
      <c r="CX30" s="87"/>
      <c r="CY30" s="87"/>
      <c r="DB30" s="283"/>
      <c r="DC30" s="287"/>
      <c r="DD30" s="139">
        <f>DD29/$DH$29</f>
        <v>0.35199999999999998</v>
      </c>
      <c r="DE30" s="91">
        <f t="shared" ref="DE30:DG30" si="150">DE29/$DH$29</f>
        <v>0.40799999999999997</v>
      </c>
      <c r="DF30" s="91">
        <f t="shared" si="150"/>
        <v>0.216</v>
      </c>
      <c r="DG30" s="91">
        <f t="shared" si="150"/>
        <v>2.4E-2</v>
      </c>
      <c r="DH30" s="143">
        <v>1</v>
      </c>
      <c r="DI30" s="176"/>
      <c r="DJ30" s="88">
        <f t="shared" si="91"/>
        <v>0</v>
      </c>
      <c r="DK30" s="87"/>
      <c r="DL30" s="87"/>
      <c r="DM30" s="87"/>
      <c r="DN30" s="87"/>
      <c r="DQ30" s="283"/>
      <c r="DR30" s="287"/>
      <c r="DS30" s="214">
        <f>DS29/$DW$29+0.001</f>
        <v>0.66229032258064513</v>
      </c>
      <c r="DT30" s="91">
        <f>DT29/$DW$29</f>
        <v>0.2661290322580645</v>
      </c>
      <c r="DU30" s="91">
        <f t="shared" ref="DU30:DV30" si="151">DU29/$DW$29</f>
        <v>1.6129032258064516E-2</v>
      </c>
      <c r="DV30" s="91">
        <f t="shared" si="151"/>
        <v>5.6451612903225805E-2</v>
      </c>
      <c r="DW30" s="143">
        <v>1</v>
      </c>
      <c r="DX30" s="176"/>
      <c r="DY30" s="88">
        <f t="shared" si="92"/>
        <v>9.9999999999988987E-4</v>
      </c>
      <c r="DZ30" s="87"/>
      <c r="EA30" s="87"/>
      <c r="EB30" s="87"/>
      <c r="EC30" s="87"/>
      <c r="EF30" s="283"/>
      <c r="EG30" s="287"/>
      <c r="EH30" s="139">
        <f>EH29/$EL$29</f>
        <v>0.31451612903225806</v>
      </c>
      <c r="EI30" s="91">
        <f t="shared" ref="EI30:EK30" si="152">EI29/$EL$29</f>
        <v>0.41935483870967744</v>
      </c>
      <c r="EJ30" s="91">
        <f t="shared" si="152"/>
        <v>0.22580645161290322</v>
      </c>
      <c r="EK30" s="91">
        <f t="shared" si="152"/>
        <v>4.0322580645161289E-2</v>
      </c>
      <c r="EL30" s="143">
        <v>1</v>
      </c>
    </row>
    <row r="31" spans="1:142" s="8" customFormat="1" ht="20.25" customHeight="1" thickTop="1">
      <c r="A31" s="294"/>
      <c r="B31" s="288" t="s">
        <v>1</v>
      </c>
      <c r="C31" s="48">
        <v>521</v>
      </c>
      <c r="D31" s="44">
        <v>85</v>
      </c>
      <c r="E31" s="44">
        <v>13</v>
      </c>
      <c r="F31" s="44">
        <v>3</v>
      </c>
      <c r="G31" s="160">
        <v>622</v>
      </c>
      <c r="H31" s="12"/>
      <c r="I31" s="28">
        <f t="shared" si="11"/>
        <v>0</v>
      </c>
      <c r="J31" s="12"/>
      <c r="K31" s="12"/>
      <c r="L31" s="12"/>
      <c r="M31" s="12"/>
      <c r="N31" s="184"/>
      <c r="O31" s="283"/>
      <c r="P31" s="288" t="s">
        <v>1</v>
      </c>
      <c r="Q31" s="48">
        <v>402</v>
      </c>
      <c r="R31" s="44">
        <v>170</v>
      </c>
      <c r="S31" s="44">
        <v>28</v>
      </c>
      <c r="T31" s="44">
        <v>19</v>
      </c>
      <c r="U31" s="160">
        <v>619</v>
      </c>
      <c r="V31" s="28"/>
      <c r="W31" s="28">
        <f t="shared" si="85"/>
        <v>0</v>
      </c>
      <c r="X31" s="12"/>
      <c r="Y31" s="12"/>
      <c r="Z31" s="12"/>
      <c r="AA31" s="12"/>
      <c r="AB31" s="12"/>
      <c r="AC31" s="176"/>
      <c r="AD31" s="283"/>
      <c r="AE31" s="288" t="s">
        <v>1</v>
      </c>
      <c r="AF31" s="48">
        <v>418</v>
      </c>
      <c r="AG31" s="44">
        <v>156</v>
      </c>
      <c r="AH31" s="44">
        <v>40</v>
      </c>
      <c r="AI31" s="44">
        <v>4</v>
      </c>
      <c r="AJ31" s="155">
        <v>618</v>
      </c>
      <c r="AL31" s="28">
        <f t="shared" si="86"/>
        <v>0</v>
      </c>
      <c r="AM31" s="12"/>
      <c r="AN31" s="12"/>
      <c r="AO31" s="12"/>
      <c r="AP31" s="12"/>
      <c r="AR31" s="176"/>
      <c r="AS31" s="283"/>
      <c r="AT31" s="288" t="s">
        <v>1</v>
      </c>
      <c r="AU31" s="48">
        <v>431</v>
      </c>
      <c r="AV31" s="44">
        <v>153</v>
      </c>
      <c r="AW31" s="44">
        <v>32</v>
      </c>
      <c r="AX31" s="44">
        <v>4</v>
      </c>
      <c r="AY31" s="160">
        <v>620</v>
      </c>
      <c r="BA31" s="28">
        <f t="shared" si="87"/>
        <v>0</v>
      </c>
      <c r="BB31" s="12"/>
      <c r="BC31" s="12"/>
      <c r="BD31" s="12"/>
      <c r="BE31" s="12"/>
      <c r="BH31" s="176"/>
      <c r="BI31" s="283"/>
      <c r="BJ31" s="288" t="s">
        <v>1</v>
      </c>
      <c r="BK31" s="48">
        <v>415</v>
      </c>
      <c r="BL31" s="44">
        <v>150</v>
      </c>
      <c r="BM31" s="44">
        <v>36</v>
      </c>
      <c r="BN31" s="44">
        <v>21</v>
      </c>
      <c r="BO31" s="160">
        <v>622</v>
      </c>
      <c r="BP31" s="176"/>
      <c r="BQ31" s="28">
        <f t="shared" si="88"/>
        <v>0</v>
      </c>
      <c r="BR31" s="12"/>
      <c r="BS31" s="12"/>
      <c r="BT31" s="12"/>
      <c r="BU31" s="12"/>
      <c r="BY31" s="283"/>
      <c r="BZ31" s="288" t="s">
        <v>1</v>
      </c>
      <c r="CA31" s="48">
        <v>324</v>
      </c>
      <c r="CB31" s="44">
        <v>215</v>
      </c>
      <c r="CC31" s="44">
        <v>73</v>
      </c>
      <c r="CD31" s="44">
        <v>9</v>
      </c>
      <c r="CE31" s="160">
        <v>621</v>
      </c>
      <c r="CF31" s="176"/>
      <c r="CG31" s="28">
        <f t="shared" si="89"/>
        <v>0</v>
      </c>
      <c r="CH31" s="12"/>
      <c r="CI31" s="12"/>
      <c r="CJ31" s="12"/>
      <c r="CK31" s="12"/>
      <c r="CM31" s="283"/>
      <c r="CN31" s="288" t="s">
        <v>1</v>
      </c>
      <c r="CO31" s="48">
        <v>341</v>
      </c>
      <c r="CP31" s="44">
        <v>212</v>
      </c>
      <c r="CQ31" s="44">
        <v>60</v>
      </c>
      <c r="CR31" s="44">
        <v>8</v>
      </c>
      <c r="CS31" s="160">
        <v>621</v>
      </c>
      <c r="CT31" s="176"/>
      <c r="CU31" s="28">
        <f t="shared" si="90"/>
        <v>0</v>
      </c>
      <c r="CV31" s="12"/>
      <c r="CW31" s="12"/>
      <c r="CX31" s="12"/>
      <c r="CY31" s="12"/>
      <c r="DB31" s="283"/>
      <c r="DC31" s="288" t="s">
        <v>1</v>
      </c>
      <c r="DD31" s="48">
        <v>239</v>
      </c>
      <c r="DE31" s="44">
        <v>252</v>
      </c>
      <c r="DF31" s="44">
        <v>123</v>
      </c>
      <c r="DG31" s="44">
        <v>6</v>
      </c>
      <c r="DH31" s="160">
        <v>620</v>
      </c>
      <c r="DI31" s="176"/>
      <c r="DJ31" s="28">
        <f t="shared" si="91"/>
        <v>0</v>
      </c>
      <c r="DK31" s="12"/>
      <c r="DL31" s="12"/>
      <c r="DM31" s="12"/>
      <c r="DN31" s="12"/>
      <c r="DQ31" s="283"/>
      <c r="DR31" s="288" t="s">
        <v>1</v>
      </c>
      <c r="DS31" s="48">
        <v>480</v>
      </c>
      <c r="DT31" s="44">
        <v>118</v>
      </c>
      <c r="DU31" s="44">
        <v>12</v>
      </c>
      <c r="DV31" s="44">
        <v>9</v>
      </c>
      <c r="DW31" s="160">
        <v>619</v>
      </c>
      <c r="DX31" s="176"/>
      <c r="DY31" s="28">
        <f t="shared" si="92"/>
        <v>0</v>
      </c>
      <c r="DZ31" s="12"/>
      <c r="EA31" s="12"/>
      <c r="EB31" s="12"/>
      <c r="EC31" s="12"/>
      <c r="EF31" s="283"/>
      <c r="EG31" s="288" t="s">
        <v>1</v>
      </c>
      <c r="EH31" s="48">
        <v>270</v>
      </c>
      <c r="EI31" s="44">
        <v>236</v>
      </c>
      <c r="EJ31" s="44">
        <v>106</v>
      </c>
      <c r="EK31" s="44">
        <v>8</v>
      </c>
      <c r="EL31" s="160">
        <v>620</v>
      </c>
    </row>
    <row r="32" spans="1:142" s="89" customFormat="1" ht="20.25" customHeight="1" thickBot="1">
      <c r="A32" s="295"/>
      <c r="B32" s="291"/>
      <c r="C32" s="206">
        <f>C31/$G$31-0.001</f>
        <v>0.836620578778135</v>
      </c>
      <c r="D32" s="203">
        <f>D31/$G$31</f>
        <v>0.13665594855305466</v>
      </c>
      <c r="E32" s="203">
        <f t="shared" ref="E32:F32" si="153">E31/$G$31</f>
        <v>2.0900321543408359E-2</v>
      </c>
      <c r="F32" s="203">
        <f t="shared" si="153"/>
        <v>4.8231511254019296E-3</v>
      </c>
      <c r="G32" s="146">
        <v>1</v>
      </c>
      <c r="H32" s="87"/>
      <c r="I32" s="92">
        <f>+C19+C21+C23+C25+C27+C29-C31</f>
        <v>0</v>
      </c>
      <c r="J32" s="92">
        <f>+D19+D21+D23+D25+D27+D29-D31</f>
        <v>0</v>
      </c>
      <c r="K32" s="92">
        <f t="shared" ref="K32" si="154">+E19+E21+E23+E25+E27+E29-E31</f>
        <v>0</v>
      </c>
      <c r="L32" s="92">
        <f t="shared" ref="L32" si="155">+F19+F21+F23+F25+F27+F29-F31</f>
        <v>0</v>
      </c>
      <c r="M32" s="92">
        <f>+G19+G21+G23+G25+G27+G29-G31</f>
        <v>0</v>
      </c>
      <c r="N32" s="184"/>
      <c r="O32" s="290"/>
      <c r="P32" s="291"/>
      <c r="Q32" s="136">
        <f>Q31/$U$31</f>
        <v>0.64943457189014542</v>
      </c>
      <c r="R32" s="129">
        <f t="shared" ref="R32:T32" si="156">R31/$U$31</f>
        <v>0.27463651050080773</v>
      </c>
      <c r="S32" s="129">
        <f t="shared" si="156"/>
        <v>4.5234248788368334E-2</v>
      </c>
      <c r="T32" s="129">
        <f t="shared" si="156"/>
        <v>3.0694668820678513E-2</v>
      </c>
      <c r="U32" s="146">
        <v>1</v>
      </c>
      <c r="V32" s="92"/>
      <c r="W32" s="92">
        <f>+Q19+Q21+Q23+Q25+Q27+Q29-Q31</f>
        <v>0</v>
      </c>
      <c r="X32" s="92">
        <f>+R19+R21+R23+R25+R27+R29-R31</f>
        <v>0</v>
      </c>
      <c r="Y32" s="92">
        <f t="shared" ref="Y32" si="157">+S19+S21+S23+S25+S27+S29-S31</f>
        <v>0</v>
      </c>
      <c r="Z32" s="92">
        <f>+T19+T21+T23+T25+T27+T29-T31</f>
        <v>0</v>
      </c>
      <c r="AA32" s="92">
        <f>+U19+U21+U23+U25+U27+U29-U31</f>
        <v>0</v>
      </c>
      <c r="AB32" s="92"/>
      <c r="AC32" s="176"/>
      <c r="AD32" s="290"/>
      <c r="AE32" s="291"/>
      <c r="AF32" s="151">
        <f>AF31/$AJ$31+0.001</f>
        <v>0.6773754045307443</v>
      </c>
      <c r="AG32" s="129">
        <f>AG31/$AJ$31</f>
        <v>0.25242718446601942</v>
      </c>
      <c r="AH32" s="129">
        <f t="shared" ref="AH32" si="158">AH31/$AJ$31</f>
        <v>6.4724919093851127E-2</v>
      </c>
      <c r="AI32" s="129">
        <f>AI31/$AJ$31</f>
        <v>6.4724919093851136E-3</v>
      </c>
      <c r="AJ32" s="146">
        <v>1</v>
      </c>
      <c r="AL32" s="92">
        <f>+AF19+AF21+AF23+AF25+AF27+AF29-AF31</f>
        <v>0</v>
      </c>
      <c r="AM32" s="92">
        <f>+AG19+AG21+AG23+AG25+AG27+AG29-AG31</f>
        <v>0</v>
      </c>
      <c r="AN32" s="92">
        <f t="shared" ref="AN32" si="159">+AH19+AH21+AH23+AH25+AH27+AH29-AH31</f>
        <v>0</v>
      </c>
      <c r="AO32" s="92">
        <f>+AI19+AI21+AI23+AI25+AI27+AI29-AI31</f>
        <v>0</v>
      </c>
      <c r="AP32" s="92">
        <f>+AJ19+AJ21+AJ23+AJ25+AJ27+AJ29-AJ31</f>
        <v>0</v>
      </c>
      <c r="AR32" s="176"/>
      <c r="AS32" s="290"/>
      <c r="AT32" s="291"/>
      <c r="AU32" s="136">
        <f>AU31/$AY$31</f>
        <v>0.69516129032258067</v>
      </c>
      <c r="AV32" s="129">
        <f t="shared" ref="AV32:AX32" si="160">AV31/$AY$31</f>
        <v>0.24677419354838709</v>
      </c>
      <c r="AW32" s="129">
        <f t="shared" si="160"/>
        <v>5.1612903225806452E-2</v>
      </c>
      <c r="AX32" s="129">
        <f t="shared" si="160"/>
        <v>6.4516129032258064E-3</v>
      </c>
      <c r="AY32" s="146">
        <v>1</v>
      </c>
      <c r="BA32" s="92">
        <f>+AU19+AU21+AU23+AU25+AU27+AU29-AU31</f>
        <v>0</v>
      </c>
      <c r="BB32" s="92">
        <f>+AV19+AV21+AV23+AV25+AV27+AV29-AV31</f>
        <v>0</v>
      </c>
      <c r="BC32" s="92">
        <f t="shared" ref="BC32" si="161">+AW19+AW21+AW23+AW25+AW27+AW29-AW31</f>
        <v>0</v>
      </c>
      <c r="BD32" s="92">
        <f>+AX19+AX21+AX23+AX25+AX27+AX29-AX31</f>
        <v>0</v>
      </c>
      <c r="BE32" s="92">
        <f>+AY19+AY21+AY23+AY25+AY27+AY29-AY31</f>
        <v>0</v>
      </c>
      <c r="BH32" s="176"/>
      <c r="BI32" s="290"/>
      <c r="BJ32" s="291"/>
      <c r="BK32" s="136">
        <f>BK31/$BO$31</f>
        <v>0.66720257234726688</v>
      </c>
      <c r="BL32" s="129">
        <f t="shared" ref="BL32:BN32" si="162">BL31/$BO$31</f>
        <v>0.24115755627009647</v>
      </c>
      <c r="BM32" s="129">
        <f t="shared" si="162"/>
        <v>5.7877813504823149E-2</v>
      </c>
      <c r="BN32" s="129">
        <f t="shared" si="162"/>
        <v>3.3762057877813507E-2</v>
      </c>
      <c r="BO32" s="146">
        <v>1</v>
      </c>
      <c r="BP32" s="176"/>
      <c r="BQ32" s="92">
        <f>+BK19+BK21+BK23+BK25+BK27+BK29-BK31</f>
        <v>0</v>
      </c>
      <c r="BR32" s="92">
        <f>+BL19+BL21+BL23+BL25+BL27+BL29-BL31</f>
        <v>0</v>
      </c>
      <c r="BS32" s="92">
        <f t="shared" ref="BS32" si="163">+BM19+BM21+BM23+BM25+BM27+BM29-BM31</f>
        <v>0</v>
      </c>
      <c r="BT32" s="92">
        <f>+BN19+BN21+BN23+BN25+BN27+BN29-BN31</f>
        <v>0</v>
      </c>
      <c r="BU32" s="92">
        <f>+BO19+BO21+BO23+BO25+BO27+BO29-BO31</f>
        <v>0</v>
      </c>
      <c r="BY32" s="290"/>
      <c r="BZ32" s="291"/>
      <c r="CA32" s="136">
        <f>CA31/$CE$31</f>
        <v>0.52173913043478259</v>
      </c>
      <c r="CB32" s="129">
        <f t="shared" ref="CB32:CD32" si="164">CB31/$CE$31</f>
        <v>0.34621578099838968</v>
      </c>
      <c r="CC32" s="129">
        <f t="shared" si="164"/>
        <v>0.11755233494363929</v>
      </c>
      <c r="CD32" s="129">
        <f t="shared" si="164"/>
        <v>1.4492753623188406E-2</v>
      </c>
      <c r="CE32" s="146">
        <v>1</v>
      </c>
      <c r="CF32" s="176"/>
      <c r="CG32" s="92">
        <f>+CA19+CA21+CA23+CA25+CA27+CA29-CA31</f>
        <v>0</v>
      </c>
      <c r="CH32" s="92">
        <f>+CB19+CB21+CB23+CB25+CB27+CB29-CB31</f>
        <v>0</v>
      </c>
      <c r="CI32" s="92">
        <f t="shared" ref="CI32" si="165">+CC19+CC21+CC23+CC25+CC27+CC29-CC31</f>
        <v>0</v>
      </c>
      <c r="CJ32" s="92">
        <f>+CD19+CD21+CD23+CD25+CD27+CD29-CD31</f>
        <v>0</v>
      </c>
      <c r="CK32" s="92">
        <f>+CE19+CE21+CE23+CE25+CE27+CE29-CE31</f>
        <v>0</v>
      </c>
      <c r="CM32" s="290"/>
      <c r="CN32" s="291"/>
      <c r="CO32" s="136">
        <f>CO31/$CS$31</f>
        <v>0.54911433172302737</v>
      </c>
      <c r="CP32" s="129">
        <f t="shared" ref="CP32:CR32" si="166">CP31/$CS$31</f>
        <v>0.34138486312399358</v>
      </c>
      <c r="CQ32" s="129">
        <f t="shared" si="166"/>
        <v>9.6618357487922704E-2</v>
      </c>
      <c r="CR32" s="129">
        <f t="shared" si="166"/>
        <v>1.2882447665056361E-2</v>
      </c>
      <c r="CS32" s="146">
        <v>1</v>
      </c>
      <c r="CT32" s="176"/>
      <c r="CU32" s="92">
        <f>+CO19+CO21+CO23+CO25+CO27+CO29-CO31</f>
        <v>0</v>
      </c>
      <c r="CV32" s="92">
        <f>+CP19+CP21+CP23+CP25+CP27+CP29-CP31</f>
        <v>0</v>
      </c>
      <c r="CW32" s="92">
        <f t="shared" ref="CW32" si="167">+CQ19+CQ21+CQ23+CQ25+CQ27+CQ29-CQ31</f>
        <v>0</v>
      </c>
      <c r="CX32" s="92">
        <f>+CR19+CR21+CR23+CR25+CR27+CR29-CR31</f>
        <v>0</v>
      </c>
      <c r="CY32" s="92">
        <f>+CS19+CS21+CS23+CS25+CS27+CS29-CS31</f>
        <v>0</v>
      </c>
      <c r="DB32" s="290"/>
      <c r="DC32" s="291"/>
      <c r="DD32" s="136">
        <f>DD31/$DH$31</f>
        <v>0.38548387096774195</v>
      </c>
      <c r="DE32" s="145">
        <f>DE31/$DH$31+0.001</f>
        <v>0.40745161290322579</v>
      </c>
      <c r="DF32" s="129">
        <f t="shared" ref="DF32:DG32" si="168">DF31/$DH$31</f>
        <v>0.19838709677419356</v>
      </c>
      <c r="DG32" s="129">
        <f t="shared" si="168"/>
        <v>9.6774193548387101E-3</v>
      </c>
      <c r="DH32" s="146">
        <v>1</v>
      </c>
      <c r="DI32" s="176"/>
      <c r="DJ32" s="92">
        <f>+DD19+DD21+DD23+DD25+DD27+DD29-DD31</f>
        <v>0</v>
      </c>
      <c r="DK32" s="92">
        <f>+DE19+DE21+DE23+DE25+DE27+DE29-DE31</f>
        <v>0</v>
      </c>
      <c r="DL32" s="92">
        <f t="shared" ref="DL32" si="169">+DF19+DF21+DF23+DF25+DF27+DF29-DF31</f>
        <v>0</v>
      </c>
      <c r="DM32" s="92">
        <f>+DG19+DG21+DG23+DG25+DG27+DG29-DG31</f>
        <v>0</v>
      </c>
      <c r="DN32" s="92">
        <f>+DH19+DH21+DH23+DH25+DH27+DH29-DH31</f>
        <v>0</v>
      </c>
      <c r="DQ32" s="290"/>
      <c r="DR32" s="291"/>
      <c r="DS32" s="136">
        <f>DS31/$DW$31</f>
        <v>0.7754442649434572</v>
      </c>
      <c r="DT32" s="129">
        <f t="shared" ref="DT32:DV32" si="170">DT31/$DW$31</f>
        <v>0.19063004846526657</v>
      </c>
      <c r="DU32" s="129">
        <f t="shared" si="170"/>
        <v>1.9386106623586429E-2</v>
      </c>
      <c r="DV32" s="129">
        <f t="shared" si="170"/>
        <v>1.4539579967689823E-2</v>
      </c>
      <c r="DW32" s="146">
        <v>1</v>
      </c>
      <c r="DX32" s="176"/>
      <c r="DY32" s="92">
        <f>+DS19+DS21+DS23+DS25+DS27+DS29-DS31</f>
        <v>0</v>
      </c>
      <c r="DZ32" s="92">
        <f>+DT19+DT21+DT23+DT25+DT27+DT29-DT31</f>
        <v>0</v>
      </c>
      <c r="EA32" s="92">
        <f t="shared" ref="EA32" si="171">+DU19+DU21+DU23+DU25+DU27+DU29-DU31</f>
        <v>0</v>
      </c>
      <c r="EB32" s="92">
        <f>+DV19+DV21+DV23+DV25+DV27+DV29-DV31</f>
        <v>0</v>
      </c>
      <c r="EC32" s="92">
        <f>+DW19+DW21+DW23+DW25+DW27+DW29-DW31</f>
        <v>0</v>
      </c>
      <c r="EF32" s="290"/>
      <c r="EG32" s="291"/>
      <c r="EH32" s="136">
        <f>EH31/$EL$31</f>
        <v>0.43548387096774194</v>
      </c>
      <c r="EI32" s="129">
        <f t="shared" ref="EI32:EK32" si="172">EI31/$EL$31</f>
        <v>0.38064516129032255</v>
      </c>
      <c r="EJ32" s="129">
        <f t="shared" si="172"/>
        <v>0.17096774193548386</v>
      </c>
      <c r="EK32" s="129">
        <f t="shared" si="172"/>
        <v>1.2903225806451613E-2</v>
      </c>
      <c r="EL32" s="146">
        <v>1</v>
      </c>
    </row>
    <row r="33" spans="1:142" s="8" customFormat="1" ht="20.25" customHeight="1">
      <c r="A33" s="293" t="s">
        <v>8</v>
      </c>
      <c r="B33" s="288" t="s">
        <v>2</v>
      </c>
      <c r="C33" s="48">
        <v>78</v>
      </c>
      <c r="D33" s="44">
        <v>6</v>
      </c>
      <c r="E33" s="44">
        <v>16</v>
      </c>
      <c r="F33" s="44">
        <v>1</v>
      </c>
      <c r="G33" s="160">
        <v>101</v>
      </c>
      <c r="H33" s="12"/>
      <c r="I33" s="28">
        <f t="shared" si="11"/>
        <v>0</v>
      </c>
      <c r="J33" s="12"/>
      <c r="K33" s="12"/>
      <c r="L33" s="12"/>
      <c r="M33" s="12"/>
      <c r="N33" s="184"/>
      <c r="O33" s="292" t="s">
        <v>8</v>
      </c>
      <c r="P33" s="288" t="s">
        <v>2</v>
      </c>
      <c r="Q33" s="48">
        <v>62</v>
      </c>
      <c r="R33" s="44">
        <v>17</v>
      </c>
      <c r="S33" s="44">
        <v>1</v>
      </c>
      <c r="T33" s="44">
        <v>5</v>
      </c>
      <c r="U33" s="160">
        <v>85</v>
      </c>
      <c r="V33" s="28"/>
      <c r="W33" s="28">
        <f t="shared" ref="W33:W45" si="173">+SUM(Q33:T33)-U33</f>
        <v>0</v>
      </c>
      <c r="X33" s="12"/>
      <c r="Y33" s="12"/>
      <c r="Z33" s="12"/>
      <c r="AA33" s="12"/>
      <c r="AB33" s="12"/>
      <c r="AC33" s="176"/>
      <c r="AD33" s="292" t="s">
        <v>8</v>
      </c>
      <c r="AE33" s="288" t="s">
        <v>2</v>
      </c>
      <c r="AF33" s="48">
        <v>63</v>
      </c>
      <c r="AG33" s="44">
        <v>14</v>
      </c>
      <c r="AH33" s="44">
        <v>7</v>
      </c>
      <c r="AI33" s="44">
        <v>1</v>
      </c>
      <c r="AJ33" s="155">
        <v>85</v>
      </c>
      <c r="AL33" s="28">
        <f t="shared" ref="AL33:AL45" si="174">+SUM(AF33:AI33)-AJ33</f>
        <v>0</v>
      </c>
      <c r="AM33" s="12"/>
      <c r="AN33" s="12"/>
      <c r="AO33" s="12"/>
      <c r="AP33" s="12"/>
      <c r="AR33" s="176"/>
      <c r="AS33" s="292" t="s">
        <v>8</v>
      </c>
      <c r="AT33" s="288" t="s">
        <v>2</v>
      </c>
      <c r="AU33" s="48">
        <v>56</v>
      </c>
      <c r="AV33" s="44">
        <v>23</v>
      </c>
      <c r="AW33" s="44">
        <v>5</v>
      </c>
      <c r="AX33" s="44">
        <v>1</v>
      </c>
      <c r="AY33" s="160">
        <v>85</v>
      </c>
      <c r="BA33" s="28">
        <f t="shared" ref="BA33:BA45" si="175">+SUM(AU33:AX33)-AY33</f>
        <v>0</v>
      </c>
      <c r="BB33" s="12"/>
      <c r="BC33" s="12"/>
      <c r="BD33" s="12"/>
      <c r="BE33" s="12"/>
      <c r="BH33" s="176"/>
      <c r="BI33" s="292" t="s">
        <v>8</v>
      </c>
      <c r="BJ33" s="288" t="s">
        <v>2</v>
      </c>
      <c r="BK33" s="48">
        <v>61</v>
      </c>
      <c r="BL33" s="44">
        <v>15</v>
      </c>
      <c r="BM33" s="44">
        <v>3</v>
      </c>
      <c r="BN33" s="44">
        <v>6</v>
      </c>
      <c r="BO33" s="160">
        <v>85</v>
      </c>
      <c r="BP33" s="176"/>
      <c r="BQ33" s="28">
        <f t="shared" ref="BQ33:BQ45" si="176">+SUM(BK33:BN33)-BO33</f>
        <v>0</v>
      </c>
      <c r="BR33" s="12"/>
      <c r="BS33" s="12"/>
      <c r="BT33" s="12"/>
      <c r="BU33" s="12"/>
      <c r="BY33" s="292" t="s">
        <v>8</v>
      </c>
      <c r="BZ33" s="288" t="s">
        <v>2</v>
      </c>
      <c r="CA33" s="48">
        <v>43</v>
      </c>
      <c r="CB33" s="44">
        <v>31</v>
      </c>
      <c r="CC33" s="44">
        <v>10</v>
      </c>
      <c r="CD33" s="44">
        <v>1</v>
      </c>
      <c r="CE33" s="160">
        <v>85</v>
      </c>
      <c r="CF33" s="176"/>
      <c r="CG33" s="28">
        <f t="shared" ref="CG33:CG45" si="177">+SUM(CA33:CD33)-CE33</f>
        <v>0</v>
      </c>
      <c r="CH33" s="12"/>
      <c r="CI33" s="12"/>
      <c r="CJ33" s="12"/>
      <c r="CK33" s="12"/>
      <c r="CM33" s="292" t="s">
        <v>8</v>
      </c>
      <c r="CN33" s="288" t="s">
        <v>2</v>
      </c>
      <c r="CO33" s="48">
        <v>50</v>
      </c>
      <c r="CP33" s="44">
        <v>27</v>
      </c>
      <c r="CQ33" s="44">
        <v>7</v>
      </c>
      <c r="CR33" s="44">
        <v>1</v>
      </c>
      <c r="CS33" s="160">
        <v>85</v>
      </c>
      <c r="CT33" s="176"/>
      <c r="CU33" s="28">
        <f t="shared" ref="CU33:CU45" si="178">+SUM(CO33:CR33)-CS33</f>
        <v>0</v>
      </c>
      <c r="CV33" s="12"/>
      <c r="CW33" s="12"/>
      <c r="CX33" s="12"/>
      <c r="CY33" s="12"/>
      <c r="DB33" s="292" t="s">
        <v>8</v>
      </c>
      <c r="DC33" s="288" t="s">
        <v>2</v>
      </c>
      <c r="DD33" s="48">
        <v>28</v>
      </c>
      <c r="DE33" s="44">
        <v>34</v>
      </c>
      <c r="DF33" s="44">
        <v>22</v>
      </c>
      <c r="DG33" s="44">
        <v>1</v>
      </c>
      <c r="DH33" s="160">
        <v>85</v>
      </c>
      <c r="DI33" s="176"/>
      <c r="DJ33" s="28">
        <f t="shared" ref="DJ33:DJ45" si="179">+SUM(DD33:DG33)-DH33</f>
        <v>0</v>
      </c>
      <c r="DK33" s="12"/>
      <c r="DL33" s="12"/>
      <c r="DM33" s="12"/>
      <c r="DN33" s="12"/>
      <c r="DQ33" s="292" t="s">
        <v>8</v>
      </c>
      <c r="DR33" s="288" t="s">
        <v>2</v>
      </c>
      <c r="DS33" s="48">
        <v>77</v>
      </c>
      <c r="DT33" s="44">
        <v>6</v>
      </c>
      <c r="DU33" s="44">
        <v>1</v>
      </c>
      <c r="DV33" s="44">
        <v>1</v>
      </c>
      <c r="DW33" s="160">
        <v>85</v>
      </c>
      <c r="DX33" s="176"/>
      <c r="DY33" s="28">
        <f t="shared" ref="DY33:DY45" si="180">+SUM(DS33:DV33)-DW33</f>
        <v>0</v>
      </c>
      <c r="DZ33" s="12"/>
      <c r="EA33" s="12"/>
      <c r="EB33" s="12"/>
      <c r="EC33" s="12"/>
      <c r="EF33" s="292" t="s">
        <v>8</v>
      </c>
      <c r="EG33" s="288" t="s">
        <v>2</v>
      </c>
      <c r="EH33" s="48">
        <v>48</v>
      </c>
      <c r="EI33" s="44">
        <v>26</v>
      </c>
      <c r="EJ33" s="44">
        <v>9</v>
      </c>
      <c r="EK33" s="44">
        <v>2</v>
      </c>
      <c r="EL33" s="160">
        <v>85</v>
      </c>
    </row>
    <row r="34" spans="1:142" s="89" customFormat="1" ht="20.25" customHeight="1">
      <c r="A34" s="294"/>
      <c r="B34" s="286"/>
      <c r="C34" s="149">
        <f>C33/$G$33+0.001</f>
        <v>0.7732772277227723</v>
      </c>
      <c r="D34" s="86">
        <f>D33/$G$33</f>
        <v>5.9405940594059403E-2</v>
      </c>
      <c r="E34" s="86">
        <f t="shared" ref="E34:F34" si="181">E33/$G$33</f>
        <v>0.15841584158415842</v>
      </c>
      <c r="F34" s="86">
        <f t="shared" si="181"/>
        <v>9.9009900990099011E-3</v>
      </c>
      <c r="G34" s="141">
        <v>1</v>
      </c>
      <c r="H34" s="87"/>
      <c r="I34" s="88">
        <f t="shared" si="11"/>
        <v>9.9999999999988987E-4</v>
      </c>
      <c r="J34" s="87"/>
      <c r="K34" s="87"/>
      <c r="L34" s="87"/>
      <c r="M34" s="87"/>
      <c r="N34" s="184"/>
      <c r="O34" s="283"/>
      <c r="P34" s="286"/>
      <c r="Q34" s="132">
        <f>Q33/$U$33</f>
        <v>0.72941176470588232</v>
      </c>
      <c r="R34" s="86">
        <f t="shared" ref="R34:T34" si="182">R33/$U$33</f>
        <v>0.2</v>
      </c>
      <c r="S34" s="86">
        <f t="shared" si="182"/>
        <v>1.1764705882352941E-2</v>
      </c>
      <c r="T34" s="86">
        <f t="shared" si="182"/>
        <v>5.8823529411764705E-2</v>
      </c>
      <c r="U34" s="141">
        <v>1</v>
      </c>
      <c r="V34" s="88"/>
      <c r="W34" s="88">
        <f t="shared" si="173"/>
        <v>0</v>
      </c>
      <c r="X34" s="87"/>
      <c r="Y34" s="87"/>
      <c r="Z34" s="87"/>
      <c r="AA34" s="87"/>
      <c r="AB34" s="87"/>
      <c r="AC34" s="176"/>
      <c r="AD34" s="283"/>
      <c r="AE34" s="286"/>
      <c r="AF34" s="132">
        <f>AF33/$AJ$33</f>
        <v>0.74117647058823533</v>
      </c>
      <c r="AG34" s="86">
        <f t="shared" ref="AG34:AI34" si="183">AG33/$AJ$33</f>
        <v>0.16470588235294117</v>
      </c>
      <c r="AH34" s="86">
        <f t="shared" si="183"/>
        <v>8.2352941176470587E-2</v>
      </c>
      <c r="AI34" s="86">
        <f t="shared" si="183"/>
        <v>1.1764705882352941E-2</v>
      </c>
      <c r="AJ34" s="141">
        <v>1</v>
      </c>
      <c r="AL34" s="88">
        <f t="shared" si="174"/>
        <v>0</v>
      </c>
      <c r="AM34" s="87"/>
      <c r="AN34" s="87"/>
      <c r="AO34" s="87"/>
      <c r="AP34" s="87"/>
      <c r="AR34" s="176"/>
      <c r="AS34" s="283"/>
      <c r="AT34" s="286"/>
      <c r="AU34" s="149">
        <f>AU33/$AY$33-0.001</f>
        <v>0.6578235294117647</v>
      </c>
      <c r="AV34" s="86">
        <f>AV33/$AY$33</f>
        <v>0.27058823529411763</v>
      </c>
      <c r="AW34" s="86">
        <f t="shared" ref="AW34:AX34" si="184">AW33/$AY$33</f>
        <v>5.8823529411764705E-2</v>
      </c>
      <c r="AX34" s="86">
        <f t="shared" si="184"/>
        <v>1.1764705882352941E-2</v>
      </c>
      <c r="AY34" s="141">
        <v>1</v>
      </c>
      <c r="BA34" s="88">
        <f t="shared" si="175"/>
        <v>-1.0000000000001119E-3</v>
      </c>
      <c r="BB34" s="87"/>
      <c r="BC34" s="87"/>
      <c r="BD34" s="87"/>
      <c r="BE34" s="87"/>
      <c r="BH34" s="176"/>
      <c r="BI34" s="283"/>
      <c r="BJ34" s="286"/>
      <c r="BK34" s="132">
        <f>BK33/$BO$33</f>
        <v>0.71764705882352942</v>
      </c>
      <c r="BL34" s="86">
        <f t="shared" ref="BL34:BN34" si="185">BL33/$BO$33</f>
        <v>0.17647058823529413</v>
      </c>
      <c r="BM34" s="86">
        <f t="shared" si="185"/>
        <v>3.5294117647058823E-2</v>
      </c>
      <c r="BN34" s="86">
        <f t="shared" si="185"/>
        <v>7.0588235294117646E-2</v>
      </c>
      <c r="BO34" s="141">
        <v>1</v>
      </c>
      <c r="BP34" s="176"/>
      <c r="BQ34" s="88">
        <f t="shared" si="176"/>
        <v>0</v>
      </c>
      <c r="BR34" s="87"/>
      <c r="BS34" s="87"/>
      <c r="BT34" s="87"/>
      <c r="BU34" s="87"/>
      <c r="BY34" s="283"/>
      <c r="BZ34" s="286"/>
      <c r="CA34" s="149">
        <f>CA33/$CE$33-0.001</f>
        <v>0.50488235294117645</v>
      </c>
      <c r="CB34" s="86">
        <f>CB33/$CE$33</f>
        <v>0.36470588235294116</v>
      </c>
      <c r="CC34" s="86">
        <f t="shared" ref="CC34:CD34" si="186">CC33/$CE$33</f>
        <v>0.11764705882352941</v>
      </c>
      <c r="CD34" s="86">
        <f t="shared" si="186"/>
        <v>1.1764705882352941E-2</v>
      </c>
      <c r="CE34" s="141">
        <v>1</v>
      </c>
      <c r="CF34" s="176"/>
      <c r="CG34" s="88">
        <f t="shared" si="177"/>
        <v>-1.0000000000001119E-3</v>
      </c>
      <c r="CH34" s="87"/>
      <c r="CI34" s="87"/>
      <c r="CJ34" s="87"/>
      <c r="CK34" s="87"/>
      <c r="CM34" s="283"/>
      <c r="CN34" s="286"/>
      <c r="CO34" s="132">
        <f>CO33/$CS$33</f>
        <v>0.58823529411764708</v>
      </c>
      <c r="CP34" s="86">
        <f t="shared" ref="CP34:CR34" si="187">CP33/$CS$33</f>
        <v>0.31764705882352939</v>
      </c>
      <c r="CQ34" s="86">
        <f t="shared" si="187"/>
        <v>8.2352941176470587E-2</v>
      </c>
      <c r="CR34" s="86">
        <f t="shared" si="187"/>
        <v>1.1764705882352941E-2</v>
      </c>
      <c r="CS34" s="141">
        <v>1</v>
      </c>
      <c r="CT34" s="176"/>
      <c r="CU34" s="88">
        <f t="shared" si="178"/>
        <v>0</v>
      </c>
      <c r="CV34" s="87"/>
      <c r="CW34" s="87"/>
      <c r="CX34" s="87"/>
      <c r="CY34" s="87"/>
      <c r="DB34" s="283"/>
      <c r="DC34" s="286"/>
      <c r="DD34" s="132">
        <f>DD33/$DH$33</f>
        <v>0.32941176470588235</v>
      </c>
      <c r="DE34" s="86">
        <f t="shared" ref="DE34:DG34" si="188">DE33/$DH$33</f>
        <v>0.4</v>
      </c>
      <c r="DF34" s="86">
        <f t="shared" si="188"/>
        <v>0.25882352941176473</v>
      </c>
      <c r="DG34" s="86">
        <f t="shared" si="188"/>
        <v>1.1764705882352941E-2</v>
      </c>
      <c r="DH34" s="141">
        <v>1</v>
      </c>
      <c r="DI34" s="176"/>
      <c r="DJ34" s="88">
        <f t="shared" si="179"/>
        <v>0</v>
      </c>
      <c r="DK34" s="87"/>
      <c r="DL34" s="87"/>
      <c r="DM34" s="87"/>
      <c r="DN34" s="87"/>
      <c r="DQ34" s="283"/>
      <c r="DR34" s="286"/>
      <c r="DS34" s="149">
        <f>DS33/$DW$33-0.001</f>
        <v>0.90488235294117647</v>
      </c>
      <c r="DT34" s="86">
        <f>DT33/$DW$33</f>
        <v>7.0588235294117646E-2</v>
      </c>
      <c r="DU34" s="86">
        <f t="shared" ref="DU34:DV34" si="189">DU33/$DW$33</f>
        <v>1.1764705882352941E-2</v>
      </c>
      <c r="DV34" s="86">
        <f t="shared" si="189"/>
        <v>1.1764705882352941E-2</v>
      </c>
      <c r="DW34" s="141">
        <v>1</v>
      </c>
      <c r="DX34" s="176"/>
      <c r="DY34" s="88">
        <f t="shared" si="180"/>
        <v>-1.0000000000001119E-3</v>
      </c>
      <c r="DZ34" s="87"/>
      <c r="EA34" s="87"/>
      <c r="EB34" s="87"/>
      <c r="EC34" s="87"/>
      <c r="EF34" s="283"/>
      <c r="EG34" s="286"/>
      <c r="EH34" s="149">
        <f>EH33/$EL$33-0.001</f>
        <v>0.56370588235294117</v>
      </c>
      <c r="EI34" s="86">
        <f>EI33/$EL$33</f>
        <v>0.30588235294117649</v>
      </c>
      <c r="EJ34" s="86">
        <f t="shared" ref="EJ34:EK34" si="190">EJ33/$EL$33</f>
        <v>0.10588235294117647</v>
      </c>
      <c r="EK34" s="86">
        <f t="shared" si="190"/>
        <v>2.3529411764705882E-2</v>
      </c>
      <c r="EL34" s="141">
        <v>1</v>
      </c>
    </row>
    <row r="35" spans="1:142" s="8" customFormat="1" ht="20.25" customHeight="1">
      <c r="A35" s="294"/>
      <c r="B35" s="286" t="s">
        <v>3</v>
      </c>
      <c r="C35" s="133">
        <v>82</v>
      </c>
      <c r="D35" s="45">
        <v>3</v>
      </c>
      <c r="E35" s="45">
        <v>4</v>
      </c>
      <c r="F35" s="45">
        <v>0</v>
      </c>
      <c r="G35" s="140">
        <v>89</v>
      </c>
      <c r="H35" s="12"/>
      <c r="I35" s="28">
        <f t="shared" si="11"/>
        <v>0</v>
      </c>
      <c r="J35" s="12"/>
      <c r="K35" s="12"/>
      <c r="L35" s="12"/>
      <c r="M35" s="12"/>
      <c r="N35" s="184"/>
      <c r="O35" s="283"/>
      <c r="P35" s="286" t="s">
        <v>3</v>
      </c>
      <c r="Q35" s="133">
        <v>61</v>
      </c>
      <c r="R35" s="45">
        <v>21</v>
      </c>
      <c r="S35" s="45">
        <v>4</v>
      </c>
      <c r="T35" s="45">
        <v>1</v>
      </c>
      <c r="U35" s="140">
        <v>87</v>
      </c>
      <c r="V35" s="28"/>
      <c r="W35" s="28">
        <f t="shared" si="173"/>
        <v>0</v>
      </c>
      <c r="X35" s="12"/>
      <c r="Y35" s="12"/>
      <c r="Z35" s="12"/>
      <c r="AA35" s="12"/>
      <c r="AB35" s="12"/>
      <c r="AC35" s="176"/>
      <c r="AD35" s="283"/>
      <c r="AE35" s="286" t="s">
        <v>3</v>
      </c>
      <c r="AF35" s="133">
        <v>59</v>
      </c>
      <c r="AG35" s="45">
        <v>16</v>
      </c>
      <c r="AH35" s="45">
        <v>13</v>
      </c>
      <c r="AI35" s="45">
        <v>0</v>
      </c>
      <c r="AJ35" s="154">
        <v>88</v>
      </c>
      <c r="AL35" s="28">
        <f t="shared" si="174"/>
        <v>0</v>
      </c>
      <c r="AM35" s="12"/>
      <c r="AN35" s="12"/>
      <c r="AO35" s="12"/>
      <c r="AP35" s="12"/>
      <c r="AR35" s="176"/>
      <c r="AS35" s="283"/>
      <c r="AT35" s="286" t="s">
        <v>3</v>
      </c>
      <c r="AU35" s="133">
        <v>61</v>
      </c>
      <c r="AV35" s="45">
        <v>17</v>
      </c>
      <c r="AW35" s="45">
        <v>10</v>
      </c>
      <c r="AX35" s="45">
        <v>0</v>
      </c>
      <c r="AY35" s="140">
        <v>88</v>
      </c>
      <c r="BA35" s="28">
        <f t="shared" si="175"/>
        <v>0</v>
      </c>
      <c r="BB35" s="12"/>
      <c r="BC35" s="12"/>
      <c r="BD35" s="12"/>
      <c r="BE35" s="12"/>
      <c r="BH35" s="176"/>
      <c r="BI35" s="283"/>
      <c r="BJ35" s="286" t="s">
        <v>3</v>
      </c>
      <c r="BK35" s="133">
        <v>69</v>
      </c>
      <c r="BL35" s="45">
        <v>10</v>
      </c>
      <c r="BM35" s="45">
        <v>5</v>
      </c>
      <c r="BN35" s="45">
        <v>4</v>
      </c>
      <c r="BO35" s="140">
        <v>88</v>
      </c>
      <c r="BP35" s="176"/>
      <c r="BQ35" s="28">
        <f t="shared" si="176"/>
        <v>0</v>
      </c>
      <c r="BR35" s="12"/>
      <c r="BS35" s="12"/>
      <c r="BT35" s="12"/>
      <c r="BU35" s="12"/>
      <c r="BY35" s="283"/>
      <c r="BZ35" s="286" t="s">
        <v>3</v>
      </c>
      <c r="CA35" s="133">
        <v>49</v>
      </c>
      <c r="CB35" s="45">
        <v>25</v>
      </c>
      <c r="CC35" s="45">
        <v>12</v>
      </c>
      <c r="CD35" s="45">
        <v>1</v>
      </c>
      <c r="CE35" s="140">
        <v>87</v>
      </c>
      <c r="CF35" s="176"/>
      <c r="CG35" s="28">
        <f t="shared" si="177"/>
        <v>0</v>
      </c>
      <c r="CH35" s="12"/>
      <c r="CI35" s="12"/>
      <c r="CJ35" s="12"/>
      <c r="CK35" s="12"/>
      <c r="CM35" s="283"/>
      <c r="CN35" s="286" t="s">
        <v>3</v>
      </c>
      <c r="CO35" s="133">
        <v>59</v>
      </c>
      <c r="CP35" s="45">
        <v>18</v>
      </c>
      <c r="CQ35" s="45">
        <v>11</v>
      </c>
      <c r="CR35" s="45">
        <v>0</v>
      </c>
      <c r="CS35" s="140">
        <v>88</v>
      </c>
      <c r="CT35" s="176"/>
      <c r="CU35" s="28">
        <f t="shared" si="178"/>
        <v>0</v>
      </c>
      <c r="CV35" s="12"/>
      <c r="CW35" s="12"/>
      <c r="CX35" s="12"/>
      <c r="CY35" s="12"/>
      <c r="DB35" s="283"/>
      <c r="DC35" s="286" t="s">
        <v>3</v>
      </c>
      <c r="DD35" s="133">
        <v>32</v>
      </c>
      <c r="DE35" s="45">
        <v>29</v>
      </c>
      <c r="DF35" s="45">
        <v>26</v>
      </c>
      <c r="DG35" s="45">
        <v>1</v>
      </c>
      <c r="DH35" s="140">
        <v>88</v>
      </c>
      <c r="DI35" s="176"/>
      <c r="DJ35" s="28">
        <f t="shared" si="179"/>
        <v>0</v>
      </c>
      <c r="DK35" s="12"/>
      <c r="DL35" s="12"/>
      <c r="DM35" s="12"/>
      <c r="DN35" s="12"/>
      <c r="DQ35" s="283"/>
      <c r="DR35" s="286" t="s">
        <v>3</v>
      </c>
      <c r="DS35" s="133">
        <v>81</v>
      </c>
      <c r="DT35" s="45">
        <v>7</v>
      </c>
      <c r="DU35" s="45">
        <v>1</v>
      </c>
      <c r="DV35" s="45">
        <v>0</v>
      </c>
      <c r="DW35" s="140">
        <v>89</v>
      </c>
      <c r="DX35" s="176"/>
      <c r="DY35" s="28">
        <f t="shared" si="180"/>
        <v>0</v>
      </c>
      <c r="DZ35" s="12"/>
      <c r="EA35" s="12"/>
      <c r="EB35" s="12"/>
      <c r="EC35" s="12"/>
      <c r="EF35" s="283"/>
      <c r="EG35" s="286" t="s">
        <v>3</v>
      </c>
      <c r="EH35" s="133">
        <v>41</v>
      </c>
      <c r="EI35" s="45">
        <v>37</v>
      </c>
      <c r="EJ35" s="45">
        <v>10</v>
      </c>
      <c r="EK35" s="45">
        <v>0</v>
      </c>
      <c r="EL35" s="140">
        <v>88</v>
      </c>
    </row>
    <row r="36" spans="1:142" s="89" customFormat="1" ht="20.25" customHeight="1">
      <c r="A36" s="294"/>
      <c r="B36" s="286"/>
      <c r="C36" s="132">
        <f>C35/$G$35</f>
        <v>0.9213483146067416</v>
      </c>
      <c r="D36" s="86">
        <f t="shared" ref="D36:F36" si="191">D35/$G$35</f>
        <v>3.3707865168539325E-2</v>
      </c>
      <c r="E36" s="86">
        <f t="shared" si="191"/>
        <v>4.49438202247191E-2</v>
      </c>
      <c r="F36" s="86">
        <f t="shared" si="191"/>
        <v>0</v>
      </c>
      <c r="G36" s="141">
        <v>1</v>
      </c>
      <c r="H36" s="87"/>
      <c r="I36" s="88">
        <f t="shared" si="11"/>
        <v>0</v>
      </c>
      <c r="J36" s="87"/>
      <c r="K36" s="87"/>
      <c r="L36" s="87"/>
      <c r="M36" s="87"/>
      <c r="N36" s="184"/>
      <c r="O36" s="283"/>
      <c r="P36" s="286"/>
      <c r="Q36" s="149">
        <f>Q35/$U$35+0.001</f>
        <v>0.70214942528735635</v>
      </c>
      <c r="R36" s="86">
        <f t="shared" ref="R36:T36" si="192">R35/$U$35</f>
        <v>0.2413793103448276</v>
      </c>
      <c r="S36" s="86">
        <f t="shared" si="192"/>
        <v>4.5977011494252873E-2</v>
      </c>
      <c r="T36" s="86">
        <f t="shared" si="192"/>
        <v>1.1494252873563218E-2</v>
      </c>
      <c r="U36" s="141">
        <v>1</v>
      </c>
      <c r="V36" s="88"/>
      <c r="W36" s="88">
        <f t="shared" si="173"/>
        <v>1.0000000000001119E-3</v>
      </c>
      <c r="X36" s="87"/>
      <c r="Y36" s="87"/>
      <c r="Z36" s="87"/>
      <c r="AA36" s="87"/>
      <c r="AB36" s="87"/>
      <c r="AC36" s="176"/>
      <c r="AD36" s="283"/>
      <c r="AE36" s="286"/>
      <c r="AF36" s="132">
        <f>AF35/$AJ$35</f>
        <v>0.67045454545454541</v>
      </c>
      <c r="AG36" s="86">
        <f t="shared" ref="AG36:AI36" si="193">AG35/$AJ$35</f>
        <v>0.18181818181818182</v>
      </c>
      <c r="AH36" s="86">
        <f t="shared" si="193"/>
        <v>0.14772727272727273</v>
      </c>
      <c r="AI36" s="86">
        <f t="shared" si="193"/>
        <v>0</v>
      </c>
      <c r="AJ36" s="141">
        <v>1</v>
      </c>
      <c r="AL36" s="88">
        <f t="shared" si="174"/>
        <v>0</v>
      </c>
      <c r="AM36" s="87"/>
      <c r="AN36" s="87"/>
      <c r="AO36" s="87"/>
      <c r="AP36" s="87"/>
      <c r="AR36" s="176"/>
      <c r="AS36" s="283"/>
      <c r="AT36" s="286"/>
      <c r="AU36" s="132">
        <f>AU35/$AY$35</f>
        <v>0.69318181818181823</v>
      </c>
      <c r="AV36" s="86">
        <f t="shared" ref="AV36:AX36" si="194">AV35/$AY$35</f>
        <v>0.19318181818181818</v>
      </c>
      <c r="AW36" s="86">
        <f t="shared" si="194"/>
        <v>0.11363636363636363</v>
      </c>
      <c r="AX36" s="86">
        <f t="shared" si="194"/>
        <v>0</v>
      </c>
      <c r="AY36" s="141">
        <v>1</v>
      </c>
      <c r="BA36" s="88">
        <f t="shared" si="175"/>
        <v>0</v>
      </c>
      <c r="BB36" s="87"/>
      <c r="BC36" s="87"/>
      <c r="BD36" s="87"/>
      <c r="BE36" s="87"/>
      <c r="BH36" s="176"/>
      <c r="BI36" s="283"/>
      <c r="BJ36" s="286"/>
      <c r="BK36" s="132">
        <f>BK35/$BO$35</f>
        <v>0.78409090909090906</v>
      </c>
      <c r="BL36" s="86">
        <f t="shared" ref="BL36:BN36" si="195">BL35/$BO$35</f>
        <v>0.11363636363636363</v>
      </c>
      <c r="BM36" s="86">
        <f t="shared" si="195"/>
        <v>5.6818181818181816E-2</v>
      </c>
      <c r="BN36" s="86">
        <f t="shared" si="195"/>
        <v>4.5454545454545456E-2</v>
      </c>
      <c r="BO36" s="141">
        <v>1</v>
      </c>
      <c r="BP36" s="176"/>
      <c r="BQ36" s="88">
        <f t="shared" si="176"/>
        <v>0</v>
      </c>
      <c r="BR36" s="87"/>
      <c r="BS36" s="87"/>
      <c r="BT36" s="87"/>
      <c r="BU36" s="87"/>
      <c r="BY36" s="283"/>
      <c r="BZ36" s="286"/>
      <c r="CA36" s="149">
        <f>CA35/$CE$35+0.001</f>
        <v>0.56421839080459768</v>
      </c>
      <c r="CB36" s="86">
        <f t="shared" ref="CB36:CD36" si="196">CB35/$CE$35</f>
        <v>0.28735632183908044</v>
      </c>
      <c r="CC36" s="86">
        <f t="shared" si="196"/>
        <v>0.13793103448275862</v>
      </c>
      <c r="CD36" s="86">
        <f t="shared" si="196"/>
        <v>1.1494252873563218E-2</v>
      </c>
      <c r="CE36" s="141">
        <v>1</v>
      </c>
      <c r="CF36" s="176"/>
      <c r="CG36" s="88">
        <f t="shared" si="177"/>
        <v>1.0000000000001119E-3</v>
      </c>
      <c r="CH36" s="87"/>
      <c r="CI36" s="87"/>
      <c r="CJ36" s="87"/>
      <c r="CK36" s="87"/>
      <c r="CM36" s="283"/>
      <c r="CN36" s="286"/>
      <c r="CO36" s="132">
        <f>CO35/$CS$35</f>
        <v>0.67045454545454541</v>
      </c>
      <c r="CP36" s="86">
        <f t="shared" ref="CP36:CR36" si="197">CP35/$CS$35</f>
        <v>0.20454545454545456</v>
      </c>
      <c r="CQ36" s="86">
        <f t="shared" si="197"/>
        <v>0.125</v>
      </c>
      <c r="CR36" s="86">
        <f t="shared" si="197"/>
        <v>0</v>
      </c>
      <c r="CS36" s="141">
        <v>1</v>
      </c>
      <c r="CT36" s="176"/>
      <c r="CU36" s="88">
        <f t="shared" si="178"/>
        <v>0</v>
      </c>
      <c r="CV36" s="87"/>
      <c r="CW36" s="87"/>
      <c r="CX36" s="87"/>
      <c r="CY36" s="87"/>
      <c r="DB36" s="283"/>
      <c r="DC36" s="286"/>
      <c r="DD36" s="132">
        <f>DD35/$DH$35</f>
        <v>0.36363636363636365</v>
      </c>
      <c r="DE36" s="86">
        <f t="shared" ref="DE36:DG36" si="198">DE35/$DH$35</f>
        <v>0.32954545454545453</v>
      </c>
      <c r="DF36" s="86">
        <f t="shared" si="198"/>
        <v>0.29545454545454547</v>
      </c>
      <c r="DG36" s="86">
        <f t="shared" si="198"/>
        <v>1.1363636363636364E-2</v>
      </c>
      <c r="DH36" s="141">
        <v>1</v>
      </c>
      <c r="DI36" s="176"/>
      <c r="DJ36" s="88">
        <f t="shared" si="179"/>
        <v>0</v>
      </c>
      <c r="DK36" s="87"/>
      <c r="DL36" s="87"/>
      <c r="DM36" s="87"/>
      <c r="DN36" s="87"/>
      <c r="DQ36" s="283"/>
      <c r="DR36" s="286"/>
      <c r="DS36" s="132">
        <f>DS35/$DW$35</f>
        <v>0.9101123595505618</v>
      </c>
      <c r="DT36" s="86">
        <f t="shared" ref="DT36:DV36" si="199">DT35/$DW$35</f>
        <v>7.8651685393258425E-2</v>
      </c>
      <c r="DU36" s="86">
        <f t="shared" si="199"/>
        <v>1.1235955056179775E-2</v>
      </c>
      <c r="DV36" s="86">
        <f t="shared" si="199"/>
        <v>0</v>
      </c>
      <c r="DW36" s="141">
        <v>1</v>
      </c>
      <c r="DX36" s="176"/>
      <c r="DY36" s="88">
        <f t="shared" si="180"/>
        <v>0</v>
      </c>
      <c r="DZ36" s="87"/>
      <c r="EA36" s="87"/>
      <c r="EB36" s="87"/>
      <c r="EC36" s="87"/>
      <c r="EF36" s="283"/>
      <c r="EG36" s="286"/>
      <c r="EH36" s="132">
        <f>EH35/$EL$35</f>
        <v>0.46590909090909088</v>
      </c>
      <c r="EI36" s="86">
        <f t="shared" ref="EI36:EK36" si="200">EI35/$EL$35</f>
        <v>0.42045454545454547</v>
      </c>
      <c r="EJ36" s="86">
        <f t="shared" si="200"/>
        <v>0.11363636363636363</v>
      </c>
      <c r="EK36" s="86">
        <f t="shared" si="200"/>
        <v>0</v>
      </c>
      <c r="EL36" s="141">
        <v>1</v>
      </c>
    </row>
    <row r="37" spans="1:142" s="8" customFormat="1" ht="20.25" customHeight="1">
      <c r="A37" s="294"/>
      <c r="B37" s="286" t="s">
        <v>4</v>
      </c>
      <c r="C37" s="133">
        <v>95</v>
      </c>
      <c r="D37" s="45">
        <v>10</v>
      </c>
      <c r="E37" s="45">
        <v>2</v>
      </c>
      <c r="F37" s="45">
        <v>0</v>
      </c>
      <c r="G37" s="140">
        <v>107</v>
      </c>
      <c r="H37" s="12"/>
      <c r="I37" s="28">
        <f t="shared" si="11"/>
        <v>0</v>
      </c>
      <c r="J37" s="12"/>
      <c r="K37" s="12"/>
      <c r="L37" s="12"/>
      <c r="M37" s="12"/>
      <c r="N37" s="184"/>
      <c r="O37" s="283"/>
      <c r="P37" s="286" t="s">
        <v>4</v>
      </c>
      <c r="Q37" s="133">
        <v>77</v>
      </c>
      <c r="R37" s="45">
        <v>23</v>
      </c>
      <c r="S37" s="45">
        <v>2</v>
      </c>
      <c r="T37" s="45">
        <v>3</v>
      </c>
      <c r="U37" s="140">
        <v>105</v>
      </c>
      <c r="V37" s="28"/>
      <c r="W37" s="28">
        <f t="shared" si="173"/>
        <v>0</v>
      </c>
      <c r="X37" s="12"/>
      <c r="Y37" s="12"/>
      <c r="Z37" s="12"/>
      <c r="AA37" s="12"/>
      <c r="AB37" s="12"/>
      <c r="AC37" s="176"/>
      <c r="AD37" s="283"/>
      <c r="AE37" s="286" t="s">
        <v>4</v>
      </c>
      <c r="AF37" s="133">
        <v>72</v>
      </c>
      <c r="AG37" s="45">
        <v>25</v>
      </c>
      <c r="AH37" s="45">
        <v>9</v>
      </c>
      <c r="AI37" s="45">
        <v>0</v>
      </c>
      <c r="AJ37" s="154">
        <v>106</v>
      </c>
      <c r="AL37" s="28">
        <f t="shared" si="174"/>
        <v>0</v>
      </c>
      <c r="AM37" s="12"/>
      <c r="AN37" s="12"/>
      <c r="AO37" s="12"/>
      <c r="AP37" s="12"/>
      <c r="AR37" s="176"/>
      <c r="AS37" s="283"/>
      <c r="AT37" s="286" t="s">
        <v>4</v>
      </c>
      <c r="AU37" s="133">
        <v>67</v>
      </c>
      <c r="AV37" s="45">
        <v>29</v>
      </c>
      <c r="AW37" s="45">
        <v>8</v>
      </c>
      <c r="AX37" s="45">
        <v>1</v>
      </c>
      <c r="AY37" s="140">
        <v>105</v>
      </c>
      <c r="BA37" s="28">
        <f t="shared" si="175"/>
        <v>0</v>
      </c>
      <c r="BB37" s="12"/>
      <c r="BC37" s="12"/>
      <c r="BD37" s="12"/>
      <c r="BE37" s="12"/>
      <c r="BH37" s="176"/>
      <c r="BI37" s="283"/>
      <c r="BJ37" s="286" t="s">
        <v>4</v>
      </c>
      <c r="BK37" s="133">
        <v>78</v>
      </c>
      <c r="BL37" s="45">
        <v>24</v>
      </c>
      <c r="BM37" s="45">
        <v>4</v>
      </c>
      <c r="BN37" s="45">
        <v>0</v>
      </c>
      <c r="BO37" s="140">
        <v>106</v>
      </c>
      <c r="BP37" s="176"/>
      <c r="BQ37" s="28">
        <f t="shared" si="176"/>
        <v>0</v>
      </c>
      <c r="BR37" s="12"/>
      <c r="BS37" s="12"/>
      <c r="BT37" s="12"/>
      <c r="BU37" s="12"/>
      <c r="BY37" s="283"/>
      <c r="BZ37" s="286" t="s">
        <v>4</v>
      </c>
      <c r="CA37" s="133">
        <v>58</v>
      </c>
      <c r="CB37" s="45">
        <v>42</v>
      </c>
      <c r="CC37" s="45">
        <v>6</v>
      </c>
      <c r="CD37" s="45">
        <v>0</v>
      </c>
      <c r="CE37" s="140">
        <v>106</v>
      </c>
      <c r="CF37" s="176"/>
      <c r="CG37" s="28">
        <f t="shared" si="177"/>
        <v>0</v>
      </c>
      <c r="CH37" s="12"/>
      <c r="CI37" s="12"/>
      <c r="CJ37" s="12"/>
      <c r="CK37" s="12"/>
      <c r="CM37" s="283"/>
      <c r="CN37" s="286" t="s">
        <v>4</v>
      </c>
      <c r="CO37" s="133">
        <v>65</v>
      </c>
      <c r="CP37" s="45">
        <v>34</v>
      </c>
      <c r="CQ37" s="45">
        <v>6</v>
      </c>
      <c r="CR37" s="45">
        <v>1</v>
      </c>
      <c r="CS37" s="140">
        <v>106</v>
      </c>
      <c r="CT37" s="176"/>
      <c r="CU37" s="28">
        <f t="shared" si="178"/>
        <v>0</v>
      </c>
      <c r="CV37" s="12"/>
      <c r="CW37" s="12"/>
      <c r="CX37" s="12"/>
      <c r="CY37" s="12"/>
      <c r="DB37" s="283"/>
      <c r="DC37" s="286" t="s">
        <v>4</v>
      </c>
      <c r="DD37" s="133">
        <v>35</v>
      </c>
      <c r="DE37" s="45">
        <v>50</v>
      </c>
      <c r="DF37" s="45">
        <v>20</v>
      </c>
      <c r="DG37" s="45">
        <v>1</v>
      </c>
      <c r="DH37" s="140">
        <v>106</v>
      </c>
      <c r="DI37" s="176"/>
      <c r="DJ37" s="28">
        <f t="shared" si="179"/>
        <v>0</v>
      </c>
      <c r="DK37" s="12"/>
      <c r="DL37" s="12"/>
      <c r="DM37" s="12"/>
      <c r="DN37" s="12"/>
      <c r="DQ37" s="283"/>
      <c r="DR37" s="286" t="s">
        <v>4</v>
      </c>
      <c r="DS37" s="133">
        <v>91</v>
      </c>
      <c r="DT37" s="45">
        <v>12</v>
      </c>
      <c r="DU37" s="45">
        <v>3</v>
      </c>
      <c r="DV37" s="45">
        <v>0</v>
      </c>
      <c r="DW37" s="140">
        <v>106</v>
      </c>
      <c r="DX37" s="176"/>
      <c r="DY37" s="28">
        <f t="shared" si="180"/>
        <v>0</v>
      </c>
      <c r="DZ37" s="12"/>
      <c r="EA37" s="12"/>
      <c r="EB37" s="12"/>
      <c r="EC37" s="12"/>
      <c r="EF37" s="283"/>
      <c r="EG37" s="286" t="s">
        <v>4</v>
      </c>
      <c r="EH37" s="133">
        <v>51</v>
      </c>
      <c r="EI37" s="45">
        <v>44</v>
      </c>
      <c r="EJ37" s="45">
        <v>10</v>
      </c>
      <c r="EK37" s="45">
        <v>1</v>
      </c>
      <c r="EL37" s="140">
        <v>106</v>
      </c>
    </row>
    <row r="38" spans="1:142" s="89" customFormat="1" ht="20.25" customHeight="1">
      <c r="A38" s="294"/>
      <c r="B38" s="286"/>
      <c r="C38" s="132">
        <f>C37/$G$37</f>
        <v>0.88785046728971961</v>
      </c>
      <c r="D38" s="86">
        <f t="shared" ref="D38:F38" si="201">D37/$G$37</f>
        <v>9.3457943925233641E-2</v>
      </c>
      <c r="E38" s="86">
        <f t="shared" si="201"/>
        <v>1.8691588785046728E-2</v>
      </c>
      <c r="F38" s="86">
        <f t="shared" si="201"/>
        <v>0</v>
      </c>
      <c r="G38" s="141">
        <v>1</v>
      </c>
      <c r="H38" s="87"/>
      <c r="I38" s="88">
        <f t="shared" si="11"/>
        <v>0</v>
      </c>
      <c r="J38" s="87"/>
      <c r="K38" s="87"/>
      <c r="L38" s="87"/>
      <c r="M38" s="87"/>
      <c r="N38" s="184"/>
      <c r="O38" s="283"/>
      <c r="P38" s="286"/>
      <c r="Q38" s="132">
        <f>Q37/$U$37</f>
        <v>0.73333333333333328</v>
      </c>
      <c r="R38" s="86">
        <f t="shared" ref="R38:T38" si="202">R37/$U$37</f>
        <v>0.21904761904761905</v>
      </c>
      <c r="S38" s="86">
        <f t="shared" si="202"/>
        <v>1.9047619047619049E-2</v>
      </c>
      <c r="T38" s="86">
        <f t="shared" si="202"/>
        <v>2.8571428571428571E-2</v>
      </c>
      <c r="U38" s="141">
        <v>1</v>
      </c>
      <c r="V38" s="88"/>
      <c r="W38" s="88">
        <f t="shared" si="173"/>
        <v>0</v>
      </c>
      <c r="X38" s="87"/>
      <c r="Y38" s="87"/>
      <c r="Z38" s="87"/>
      <c r="AA38" s="87"/>
      <c r="AB38" s="87"/>
      <c r="AC38" s="176"/>
      <c r="AD38" s="283"/>
      <c r="AE38" s="286"/>
      <c r="AF38" s="132">
        <f>AF37/$AJ$37</f>
        <v>0.67924528301886788</v>
      </c>
      <c r="AG38" s="86">
        <f t="shared" ref="AG38:AI38" si="203">AG37/$AJ$37</f>
        <v>0.23584905660377359</v>
      </c>
      <c r="AH38" s="86">
        <f t="shared" si="203"/>
        <v>8.4905660377358486E-2</v>
      </c>
      <c r="AI38" s="86">
        <f t="shared" si="203"/>
        <v>0</v>
      </c>
      <c r="AJ38" s="141">
        <v>1</v>
      </c>
      <c r="AL38" s="88">
        <f t="shared" si="174"/>
        <v>0</v>
      </c>
      <c r="AM38" s="87"/>
      <c r="AN38" s="87"/>
      <c r="AO38" s="87"/>
      <c r="AP38" s="87"/>
      <c r="AR38" s="176"/>
      <c r="AS38" s="283"/>
      <c r="AT38" s="286"/>
      <c r="AU38" s="132">
        <f>AU37/$AY$37</f>
        <v>0.63809523809523805</v>
      </c>
      <c r="AV38" s="86">
        <f t="shared" ref="AV38:AX38" si="204">AV37/$AY$37</f>
        <v>0.27619047619047621</v>
      </c>
      <c r="AW38" s="86">
        <f t="shared" si="204"/>
        <v>7.6190476190476197E-2</v>
      </c>
      <c r="AX38" s="86">
        <f t="shared" si="204"/>
        <v>9.5238095238095247E-3</v>
      </c>
      <c r="AY38" s="141">
        <v>1</v>
      </c>
      <c r="BA38" s="88">
        <f t="shared" si="175"/>
        <v>0</v>
      </c>
      <c r="BB38" s="87"/>
      <c r="BC38" s="87"/>
      <c r="BD38" s="87"/>
      <c r="BE38" s="87"/>
      <c r="BH38" s="176"/>
      <c r="BI38" s="283"/>
      <c r="BJ38" s="286"/>
      <c r="BK38" s="132">
        <f>BK37/$BO$37</f>
        <v>0.73584905660377353</v>
      </c>
      <c r="BL38" s="86">
        <f t="shared" ref="BL38:BN38" si="205">BL37/$BO$37</f>
        <v>0.22641509433962265</v>
      </c>
      <c r="BM38" s="86">
        <f t="shared" si="205"/>
        <v>3.7735849056603772E-2</v>
      </c>
      <c r="BN38" s="86">
        <f t="shared" si="205"/>
        <v>0</v>
      </c>
      <c r="BO38" s="141">
        <v>1</v>
      </c>
      <c r="BP38" s="176"/>
      <c r="BQ38" s="88">
        <f t="shared" si="176"/>
        <v>0</v>
      </c>
      <c r="BR38" s="87"/>
      <c r="BS38" s="87"/>
      <c r="BT38" s="87"/>
      <c r="BU38" s="87"/>
      <c r="BY38" s="283"/>
      <c r="BZ38" s="286"/>
      <c r="CA38" s="132">
        <f>CA37/$CE$37</f>
        <v>0.54716981132075471</v>
      </c>
      <c r="CB38" s="86">
        <f t="shared" ref="CB38:CD38" si="206">CB37/$CE$37</f>
        <v>0.39622641509433965</v>
      </c>
      <c r="CC38" s="86">
        <f t="shared" si="206"/>
        <v>5.6603773584905662E-2</v>
      </c>
      <c r="CD38" s="86">
        <f t="shared" si="206"/>
        <v>0</v>
      </c>
      <c r="CE38" s="141">
        <v>1</v>
      </c>
      <c r="CF38" s="176"/>
      <c r="CG38" s="88">
        <f t="shared" si="177"/>
        <v>0</v>
      </c>
      <c r="CH38" s="87"/>
      <c r="CI38" s="87"/>
      <c r="CJ38" s="87"/>
      <c r="CK38" s="87"/>
      <c r="CM38" s="283"/>
      <c r="CN38" s="286"/>
      <c r="CO38" s="132">
        <f>CO37/$CS$37</f>
        <v>0.6132075471698113</v>
      </c>
      <c r="CP38" s="86">
        <f t="shared" ref="CP38:CR38" si="207">CP37/$CS$37</f>
        <v>0.32075471698113206</v>
      </c>
      <c r="CQ38" s="86">
        <f t="shared" si="207"/>
        <v>5.6603773584905662E-2</v>
      </c>
      <c r="CR38" s="86">
        <f t="shared" si="207"/>
        <v>9.433962264150943E-3</v>
      </c>
      <c r="CS38" s="141">
        <v>1</v>
      </c>
      <c r="CT38" s="176"/>
      <c r="CU38" s="88">
        <f t="shared" si="178"/>
        <v>0</v>
      </c>
      <c r="CV38" s="87"/>
      <c r="CW38" s="87"/>
      <c r="CX38" s="87"/>
      <c r="CY38" s="87"/>
      <c r="DB38" s="283"/>
      <c r="DC38" s="286"/>
      <c r="DD38" s="132">
        <f>DD37/$DH$37</f>
        <v>0.330188679245283</v>
      </c>
      <c r="DE38" s="86">
        <f t="shared" ref="DE38:DG38" si="208">DE37/$DH$37</f>
        <v>0.47169811320754718</v>
      </c>
      <c r="DF38" s="86">
        <f t="shared" si="208"/>
        <v>0.18867924528301888</v>
      </c>
      <c r="DG38" s="86">
        <f t="shared" si="208"/>
        <v>9.433962264150943E-3</v>
      </c>
      <c r="DH38" s="141">
        <v>1</v>
      </c>
      <c r="DI38" s="176"/>
      <c r="DJ38" s="88">
        <f t="shared" si="179"/>
        <v>0</v>
      </c>
      <c r="DK38" s="87"/>
      <c r="DL38" s="87"/>
      <c r="DM38" s="87"/>
      <c r="DN38" s="87"/>
      <c r="DQ38" s="283"/>
      <c r="DR38" s="286"/>
      <c r="DS38" s="149">
        <f>DS37/$DW$37+0.001</f>
        <v>0.85949056603773588</v>
      </c>
      <c r="DT38" s="86">
        <f>DT37/$DW$37</f>
        <v>0.11320754716981132</v>
      </c>
      <c r="DU38" s="86">
        <f t="shared" ref="DU38:DV38" si="209">DU37/$DW$37</f>
        <v>2.8301886792452831E-2</v>
      </c>
      <c r="DV38" s="86">
        <f t="shared" si="209"/>
        <v>0</v>
      </c>
      <c r="DW38" s="141">
        <v>1</v>
      </c>
      <c r="DX38" s="176"/>
      <c r="DY38" s="88">
        <f t="shared" si="180"/>
        <v>1.0000000000001119E-3</v>
      </c>
      <c r="DZ38" s="87"/>
      <c r="EA38" s="87"/>
      <c r="EB38" s="87"/>
      <c r="EC38" s="87"/>
      <c r="EF38" s="283"/>
      <c r="EG38" s="286"/>
      <c r="EH38" s="149">
        <f>EH37/$EL$37+0.001</f>
        <v>0.48213207547169812</v>
      </c>
      <c r="EI38" s="86">
        <f>EI37/$EL$37</f>
        <v>0.41509433962264153</v>
      </c>
      <c r="EJ38" s="86">
        <f t="shared" ref="EJ38:EK38" si="210">EJ37/$EL$37</f>
        <v>9.4339622641509441E-2</v>
      </c>
      <c r="EK38" s="86">
        <f t="shared" si="210"/>
        <v>9.433962264150943E-3</v>
      </c>
      <c r="EL38" s="141">
        <v>1</v>
      </c>
    </row>
    <row r="39" spans="1:142" s="8" customFormat="1" ht="20.25" customHeight="1">
      <c r="A39" s="294"/>
      <c r="B39" s="286" t="s">
        <v>5</v>
      </c>
      <c r="C39" s="133">
        <v>111</v>
      </c>
      <c r="D39" s="45">
        <v>15</v>
      </c>
      <c r="E39" s="45">
        <v>3</v>
      </c>
      <c r="F39" s="45">
        <v>0</v>
      </c>
      <c r="G39" s="140">
        <v>129</v>
      </c>
      <c r="H39" s="12"/>
      <c r="I39" s="28">
        <f t="shared" si="11"/>
        <v>0</v>
      </c>
      <c r="J39" s="12"/>
      <c r="K39" s="12"/>
      <c r="L39" s="12"/>
      <c r="M39" s="12"/>
      <c r="N39" s="184"/>
      <c r="O39" s="283"/>
      <c r="P39" s="286" t="s">
        <v>5</v>
      </c>
      <c r="Q39" s="133">
        <v>91</v>
      </c>
      <c r="R39" s="45">
        <v>30</v>
      </c>
      <c r="S39" s="45">
        <v>7</v>
      </c>
      <c r="T39" s="45">
        <v>1</v>
      </c>
      <c r="U39" s="140">
        <v>129</v>
      </c>
      <c r="V39" s="28"/>
      <c r="W39" s="28">
        <f t="shared" si="173"/>
        <v>0</v>
      </c>
      <c r="X39" s="12"/>
      <c r="Y39" s="12"/>
      <c r="Z39" s="12"/>
      <c r="AA39" s="12"/>
      <c r="AB39" s="12"/>
      <c r="AC39" s="176"/>
      <c r="AD39" s="283"/>
      <c r="AE39" s="286" t="s">
        <v>5</v>
      </c>
      <c r="AF39" s="133">
        <v>89</v>
      </c>
      <c r="AG39" s="45">
        <v>24</v>
      </c>
      <c r="AH39" s="45">
        <v>16</v>
      </c>
      <c r="AI39" s="45">
        <v>0</v>
      </c>
      <c r="AJ39" s="154">
        <v>129</v>
      </c>
      <c r="AL39" s="28">
        <f t="shared" si="174"/>
        <v>0</v>
      </c>
      <c r="AM39" s="12"/>
      <c r="AN39" s="12"/>
      <c r="AO39" s="12"/>
      <c r="AP39" s="12"/>
      <c r="AR39" s="176"/>
      <c r="AS39" s="283"/>
      <c r="AT39" s="286" t="s">
        <v>5</v>
      </c>
      <c r="AU39" s="133">
        <v>88</v>
      </c>
      <c r="AV39" s="45">
        <v>27</v>
      </c>
      <c r="AW39" s="45">
        <v>14</v>
      </c>
      <c r="AX39" s="45">
        <v>0</v>
      </c>
      <c r="AY39" s="140">
        <v>129</v>
      </c>
      <c r="BA39" s="28">
        <f t="shared" si="175"/>
        <v>0</v>
      </c>
      <c r="BB39" s="12"/>
      <c r="BC39" s="12"/>
      <c r="BD39" s="12"/>
      <c r="BE39" s="12"/>
      <c r="BH39" s="176"/>
      <c r="BI39" s="283"/>
      <c r="BJ39" s="286" t="s">
        <v>5</v>
      </c>
      <c r="BK39" s="133">
        <v>94</v>
      </c>
      <c r="BL39" s="45">
        <v>28</v>
      </c>
      <c r="BM39" s="45">
        <v>4</v>
      </c>
      <c r="BN39" s="45">
        <v>3</v>
      </c>
      <c r="BO39" s="140">
        <v>129</v>
      </c>
      <c r="BP39" s="176"/>
      <c r="BQ39" s="28">
        <f t="shared" si="176"/>
        <v>0</v>
      </c>
      <c r="BR39" s="12"/>
      <c r="BS39" s="12"/>
      <c r="BT39" s="12"/>
      <c r="BU39" s="12"/>
      <c r="BY39" s="283"/>
      <c r="BZ39" s="286" t="s">
        <v>5</v>
      </c>
      <c r="CA39" s="133">
        <v>72</v>
      </c>
      <c r="CB39" s="45">
        <v>37</v>
      </c>
      <c r="CC39" s="45">
        <v>19</v>
      </c>
      <c r="CD39" s="45">
        <v>1</v>
      </c>
      <c r="CE39" s="140">
        <v>129</v>
      </c>
      <c r="CF39" s="176"/>
      <c r="CG39" s="28">
        <f t="shared" si="177"/>
        <v>0</v>
      </c>
      <c r="CH39" s="12"/>
      <c r="CI39" s="12"/>
      <c r="CJ39" s="12"/>
      <c r="CK39" s="12"/>
      <c r="CM39" s="283"/>
      <c r="CN39" s="286" t="s">
        <v>5</v>
      </c>
      <c r="CO39" s="133">
        <v>73</v>
      </c>
      <c r="CP39" s="45">
        <v>42</v>
      </c>
      <c r="CQ39" s="45">
        <v>13</v>
      </c>
      <c r="CR39" s="45">
        <v>1</v>
      </c>
      <c r="CS39" s="140">
        <v>129</v>
      </c>
      <c r="CT39" s="176"/>
      <c r="CU39" s="28">
        <f t="shared" si="178"/>
        <v>0</v>
      </c>
      <c r="CV39" s="12"/>
      <c r="CW39" s="12"/>
      <c r="CX39" s="12"/>
      <c r="CY39" s="12"/>
      <c r="DB39" s="283"/>
      <c r="DC39" s="286" t="s">
        <v>5</v>
      </c>
      <c r="DD39" s="133">
        <v>45</v>
      </c>
      <c r="DE39" s="45">
        <v>58</v>
      </c>
      <c r="DF39" s="45">
        <v>25</v>
      </c>
      <c r="DG39" s="45">
        <v>0</v>
      </c>
      <c r="DH39" s="140">
        <v>128</v>
      </c>
      <c r="DI39" s="176"/>
      <c r="DJ39" s="28">
        <f t="shared" si="179"/>
        <v>0</v>
      </c>
      <c r="DK39" s="12"/>
      <c r="DL39" s="12"/>
      <c r="DM39" s="12"/>
      <c r="DN39" s="12"/>
      <c r="DQ39" s="283"/>
      <c r="DR39" s="286" t="s">
        <v>5</v>
      </c>
      <c r="DS39" s="133">
        <v>116</v>
      </c>
      <c r="DT39" s="45">
        <v>11</v>
      </c>
      <c r="DU39" s="45">
        <v>2</v>
      </c>
      <c r="DV39" s="45">
        <v>0</v>
      </c>
      <c r="DW39" s="140">
        <v>129</v>
      </c>
      <c r="DX39" s="176"/>
      <c r="DY39" s="28">
        <f t="shared" si="180"/>
        <v>0</v>
      </c>
      <c r="DZ39" s="12"/>
      <c r="EA39" s="12"/>
      <c r="EB39" s="12"/>
      <c r="EC39" s="12"/>
      <c r="EF39" s="283"/>
      <c r="EG39" s="286" t="s">
        <v>5</v>
      </c>
      <c r="EH39" s="133">
        <v>53</v>
      </c>
      <c r="EI39" s="45">
        <v>54</v>
      </c>
      <c r="EJ39" s="45">
        <v>22</v>
      </c>
      <c r="EK39" s="45">
        <v>0</v>
      </c>
      <c r="EL39" s="140">
        <v>129</v>
      </c>
    </row>
    <row r="40" spans="1:142" s="89" customFormat="1" ht="20.25" customHeight="1">
      <c r="A40" s="294"/>
      <c r="B40" s="286"/>
      <c r="C40" s="149">
        <f>C39/$G$39+0.001</f>
        <v>0.86146511627906974</v>
      </c>
      <c r="D40" s="86">
        <f>D39/$G$39</f>
        <v>0.11627906976744186</v>
      </c>
      <c r="E40" s="86">
        <f t="shared" ref="E40:F40" si="211">E39/$G$39</f>
        <v>2.3255813953488372E-2</v>
      </c>
      <c r="F40" s="86">
        <f t="shared" si="211"/>
        <v>0</v>
      </c>
      <c r="G40" s="141">
        <v>1</v>
      </c>
      <c r="H40" s="87"/>
      <c r="I40" s="88">
        <f t="shared" si="11"/>
        <v>9.9999999999988987E-4</v>
      </c>
      <c r="J40" s="87"/>
      <c r="K40" s="87"/>
      <c r="L40" s="87"/>
      <c r="M40" s="87"/>
      <c r="N40" s="184"/>
      <c r="O40" s="283"/>
      <c r="P40" s="286"/>
      <c r="Q40" s="132">
        <f>Q39/$U$39</f>
        <v>0.70542635658914732</v>
      </c>
      <c r="R40" s="86">
        <f t="shared" ref="R40:T40" si="212">R39/$U$39</f>
        <v>0.23255813953488372</v>
      </c>
      <c r="S40" s="86">
        <f t="shared" si="212"/>
        <v>5.4263565891472867E-2</v>
      </c>
      <c r="T40" s="86">
        <f t="shared" si="212"/>
        <v>7.7519379844961239E-3</v>
      </c>
      <c r="U40" s="141">
        <v>1</v>
      </c>
      <c r="V40" s="88"/>
      <c r="W40" s="88">
        <f t="shared" si="173"/>
        <v>0</v>
      </c>
      <c r="X40" s="87"/>
      <c r="Y40" s="87"/>
      <c r="Z40" s="87"/>
      <c r="AA40" s="87"/>
      <c r="AB40" s="87"/>
      <c r="AC40" s="176"/>
      <c r="AD40" s="283"/>
      <c r="AE40" s="286"/>
      <c r="AF40" s="132">
        <f>AF39/$AJ$39</f>
        <v>0.68992248062015504</v>
      </c>
      <c r="AG40" s="86">
        <f t="shared" ref="AG40:AI40" si="213">AG39/$AJ$39</f>
        <v>0.18604651162790697</v>
      </c>
      <c r="AH40" s="86">
        <f t="shared" si="213"/>
        <v>0.12403100775193798</v>
      </c>
      <c r="AI40" s="86">
        <f t="shared" si="213"/>
        <v>0</v>
      </c>
      <c r="AJ40" s="141">
        <v>1</v>
      </c>
      <c r="AL40" s="88">
        <f t="shared" si="174"/>
        <v>0</v>
      </c>
      <c r="AM40" s="87"/>
      <c r="AN40" s="87"/>
      <c r="AO40" s="87"/>
      <c r="AP40" s="87"/>
      <c r="AR40" s="176"/>
      <c r="AS40" s="283"/>
      <c r="AT40" s="286"/>
      <c r="AU40" s="132">
        <f>AU39/$AY$39</f>
        <v>0.68217054263565891</v>
      </c>
      <c r="AV40" s="86">
        <f t="shared" ref="AV40:AX40" si="214">AV39/$AY$39</f>
        <v>0.20930232558139536</v>
      </c>
      <c r="AW40" s="86">
        <f t="shared" si="214"/>
        <v>0.10852713178294573</v>
      </c>
      <c r="AX40" s="86">
        <f t="shared" si="214"/>
        <v>0</v>
      </c>
      <c r="AY40" s="141">
        <v>1</v>
      </c>
      <c r="BA40" s="88">
        <f t="shared" si="175"/>
        <v>0</v>
      </c>
      <c r="BB40" s="87"/>
      <c r="BC40" s="87"/>
      <c r="BD40" s="87"/>
      <c r="BE40" s="87"/>
      <c r="BH40" s="176"/>
      <c r="BI40" s="283"/>
      <c r="BJ40" s="286"/>
      <c r="BK40" s="132">
        <f>BK39/$BO$39</f>
        <v>0.72868217054263562</v>
      </c>
      <c r="BL40" s="86">
        <f t="shared" ref="BL40:BN40" si="215">BL39/$BO$39</f>
        <v>0.21705426356589147</v>
      </c>
      <c r="BM40" s="86">
        <f t="shared" si="215"/>
        <v>3.1007751937984496E-2</v>
      </c>
      <c r="BN40" s="86">
        <f t="shared" si="215"/>
        <v>2.3255813953488372E-2</v>
      </c>
      <c r="BO40" s="141">
        <v>1</v>
      </c>
      <c r="BP40" s="176"/>
      <c r="BQ40" s="88">
        <f t="shared" si="176"/>
        <v>0</v>
      </c>
      <c r="BR40" s="87"/>
      <c r="BS40" s="87"/>
      <c r="BT40" s="87"/>
      <c r="BU40" s="87"/>
      <c r="BY40" s="283"/>
      <c r="BZ40" s="286"/>
      <c r="CA40" s="132">
        <f>CA39/$CE$39</f>
        <v>0.55813953488372092</v>
      </c>
      <c r="CB40" s="86">
        <f t="shared" ref="CB40:CD40" si="216">CB39/$CE$39</f>
        <v>0.2868217054263566</v>
      </c>
      <c r="CC40" s="86">
        <f t="shared" si="216"/>
        <v>0.14728682170542637</v>
      </c>
      <c r="CD40" s="86">
        <f t="shared" si="216"/>
        <v>7.7519379844961239E-3</v>
      </c>
      <c r="CE40" s="141">
        <v>1</v>
      </c>
      <c r="CF40" s="176"/>
      <c r="CG40" s="88">
        <f t="shared" si="177"/>
        <v>0</v>
      </c>
      <c r="CH40" s="87"/>
      <c r="CI40" s="87"/>
      <c r="CJ40" s="87"/>
      <c r="CK40" s="87"/>
      <c r="CM40" s="283"/>
      <c r="CN40" s="286"/>
      <c r="CO40" s="149">
        <f>CO39/$CS$39-0.001</f>
        <v>0.56489147286821706</v>
      </c>
      <c r="CP40" s="86">
        <f>CP39/$CS$39</f>
        <v>0.32558139534883723</v>
      </c>
      <c r="CQ40" s="86">
        <f t="shared" ref="CQ40:CR40" si="217">CQ39/$CS$39</f>
        <v>0.10077519379844961</v>
      </c>
      <c r="CR40" s="86">
        <f t="shared" si="217"/>
        <v>7.7519379844961239E-3</v>
      </c>
      <c r="CS40" s="141">
        <v>1</v>
      </c>
      <c r="CT40" s="176"/>
      <c r="CU40" s="88">
        <f t="shared" si="178"/>
        <v>-1.0000000000000009E-3</v>
      </c>
      <c r="CV40" s="87"/>
      <c r="CW40" s="87"/>
      <c r="CX40" s="87"/>
      <c r="CY40" s="87"/>
      <c r="DB40" s="283"/>
      <c r="DC40" s="286"/>
      <c r="DD40" s="132">
        <f>DD39/$DH$39</f>
        <v>0.3515625</v>
      </c>
      <c r="DE40" s="86">
        <f t="shared" ref="DE40:DG40" si="218">DE39/$DH$39</f>
        <v>0.453125</v>
      </c>
      <c r="DF40" s="86">
        <f t="shared" si="218"/>
        <v>0.1953125</v>
      </c>
      <c r="DG40" s="86">
        <f t="shared" si="218"/>
        <v>0</v>
      </c>
      <c r="DH40" s="141">
        <v>1</v>
      </c>
      <c r="DI40" s="176"/>
      <c r="DJ40" s="88">
        <f t="shared" si="179"/>
        <v>0</v>
      </c>
      <c r="DK40" s="87"/>
      <c r="DL40" s="87"/>
      <c r="DM40" s="87"/>
      <c r="DN40" s="87"/>
      <c r="DQ40" s="283"/>
      <c r="DR40" s="286"/>
      <c r="DS40" s="132">
        <f>DS39/$DW$39</f>
        <v>0.89922480620155043</v>
      </c>
      <c r="DT40" s="86">
        <f t="shared" ref="DT40:DV40" si="219">DT39/$DW$39</f>
        <v>8.5271317829457363E-2</v>
      </c>
      <c r="DU40" s="86">
        <f t="shared" si="219"/>
        <v>1.5503875968992248E-2</v>
      </c>
      <c r="DV40" s="86">
        <f t="shared" si="219"/>
        <v>0</v>
      </c>
      <c r="DW40" s="141">
        <v>1</v>
      </c>
      <c r="DX40" s="176"/>
      <c r="DY40" s="88">
        <f t="shared" si="180"/>
        <v>0</v>
      </c>
      <c r="DZ40" s="87"/>
      <c r="EA40" s="87"/>
      <c r="EB40" s="87"/>
      <c r="EC40" s="87"/>
      <c r="EF40" s="283"/>
      <c r="EG40" s="286"/>
      <c r="EH40" s="132">
        <f>EH39/$EL$39</f>
        <v>0.41085271317829458</v>
      </c>
      <c r="EI40" s="85">
        <f>EI39/$EL$39-0.001</f>
        <v>0.41760465116279072</v>
      </c>
      <c r="EJ40" s="86">
        <f t="shared" ref="EJ40:EK40" si="220">EJ39/$EL$39</f>
        <v>0.17054263565891473</v>
      </c>
      <c r="EK40" s="86">
        <f t="shared" si="220"/>
        <v>0</v>
      </c>
      <c r="EL40" s="141">
        <v>1</v>
      </c>
    </row>
    <row r="41" spans="1:142" s="8" customFormat="1" ht="20.25" customHeight="1">
      <c r="A41" s="294"/>
      <c r="B41" s="286" t="s">
        <v>6</v>
      </c>
      <c r="C41" s="133">
        <v>110</v>
      </c>
      <c r="D41" s="45">
        <v>26</v>
      </c>
      <c r="E41" s="45">
        <v>3</v>
      </c>
      <c r="F41" s="45">
        <v>0</v>
      </c>
      <c r="G41" s="140">
        <v>139</v>
      </c>
      <c r="H41" s="12"/>
      <c r="I41" s="28">
        <f t="shared" si="11"/>
        <v>0</v>
      </c>
      <c r="J41" s="12"/>
      <c r="K41" s="12"/>
      <c r="L41" s="12"/>
      <c r="M41" s="12"/>
      <c r="N41" s="184"/>
      <c r="O41" s="283"/>
      <c r="P41" s="286" t="s">
        <v>6</v>
      </c>
      <c r="Q41" s="133">
        <v>83</v>
      </c>
      <c r="R41" s="45">
        <v>44</v>
      </c>
      <c r="S41" s="45">
        <v>9</v>
      </c>
      <c r="T41" s="45">
        <v>3</v>
      </c>
      <c r="U41" s="140">
        <v>139</v>
      </c>
      <c r="V41" s="28"/>
      <c r="W41" s="28">
        <f t="shared" si="173"/>
        <v>0</v>
      </c>
      <c r="X41" s="12"/>
      <c r="Y41" s="12"/>
      <c r="Z41" s="12"/>
      <c r="AA41" s="12"/>
      <c r="AB41" s="12"/>
      <c r="AC41" s="176"/>
      <c r="AD41" s="283"/>
      <c r="AE41" s="286" t="s">
        <v>6</v>
      </c>
      <c r="AF41" s="133">
        <v>94</v>
      </c>
      <c r="AG41" s="45">
        <v>32</v>
      </c>
      <c r="AH41" s="45">
        <v>13</v>
      </c>
      <c r="AI41" s="45">
        <v>0</v>
      </c>
      <c r="AJ41" s="154">
        <v>139</v>
      </c>
      <c r="AL41" s="28">
        <f t="shared" si="174"/>
        <v>0</v>
      </c>
      <c r="AM41" s="12"/>
      <c r="AN41" s="12"/>
      <c r="AO41" s="12"/>
      <c r="AP41" s="12"/>
      <c r="AR41" s="176"/>
      <c r="AS41" s="283"/>
      <c r="AT41" s="286" t="s">
        <v>6</v>
      </c>
      <c r="AU41" s="133">
        <v>85</v>
      </c>
      <c r="AV41" s="45">
        <v>37</v>
      </c>
      <c r="AW41" s="45">
        <v>16</v>
      </c>
      <c r="AX41" s="45">
        <v>1</v>
      </c>
      <c r="AY41" s="140">
        <v>139</v>
      </c>
      <c r="BA41" s="28">
        <f t="shared" si="175"/>
        <v>0</v>
      </c>
      <c r="BB41" s="12"/>
      <c r="BC41" s="12"/>
      <c r="BD41" s="12"/>
      <c r="BE41" s="12"/>
      <c r="BH41" s="176"/>
      <c r="BI41" s="283"/>
      <c r="BJ41" s="286" t="s">
        <v>6</v>
      </c>
      <c r="BK41" s="133">
        <v>89</v>
      </c>
      <c r="BL41" s="45">
        <v>33</v>
      </c>
      <c r="BM41" s="45">
        <v>13</v>
      </c>
      <c r="BN41" s="45">
        <v>4</v>
      </c>
      <c r="BO41" s="140">
        <v>139</v>
      </c>
      <c r="BP41" s="176"/>
      <c r="BQ41" s="28">
        <f t="shared" si="176"/>
        <v>0</v>
      </c>
      <c r="BR41" s="12"/>
      <c r="BS41" s="12"/>
      <c r="BT41" s="12"/>
      <c r="BU41" s="12"/>
      <c r="BY41" s="283"/>
      <c r="BZ41" s="286" t="s">
        <v>6</v>
      </c>
      <c r="CA41" s="133">
        <v>67</v>
      </c>
      <c r="CB41" s="45">
        <v>50</v>
      </c>
      <c r="CC41" s="45">
        <v>22</v>
      </c>
      <c r="CD41" s="45">
        <v>0</v>
      </c>
      <c r="CE41" s="140">
        <v>139</v>
      </c>
      <c r="CF41" s="176"/>
      <c r="CG41" s="28">
        <f t="shared" si="177"/>
        <v>0</v>
      </c>
      <c r="CH41" s="12"/>
      <c r="CI41" s="12"/>
      <c r="CJ41" s="12"/>
      <c r="CK41" s="12"/>
      <c r="CM41" s="283"/>
      <c r="CN41" s="286" t="s">
        <v>6</v>
      </c>
      <c r="CO41" s="133">
        <v>62</v>
      </c>
      <c r="CP41" s="45">
        <v>49</v>
      </c>
      <c r="CQ41" s="45">
        <v>27</v>
      </c>
      <c r="CR41" s="45">
        <v>1</v>
      </c>
      <c r="CS41" s="140">
        <v>139</v>
      </c>
      <c r="CT41" s="176"/>
      <c r="CU41" s="28">
        <f t="shared" si="178"/>
        <v>0</v>
      </c>
      <c r="CV41" s="12"/>
      <c r="CW41" s="12"/>
      <c r="CX41" s="12"/>
      <c r="CY41" s="12"/>
      <c r="DB41" s="283"/>
      <c r="DC41" s="286" t="s">
        <v>6</v>
      </c>
      <c r="DD41" s="133">
        <v>43</v>
      </c>
      <c r="DE41" s="45">
        <v>60</v>
      </c>
      <c r="DF41" s="45">
        <v>35</v>
      </c>
      <c r="DG41" s="45">
        <v>1</v>
      </c>
      <c r="DH41" s="140">
        <v>139</v>
      </c>
      <c r="DI41" s="176"/>
      <c r="DJ41" s="28">
        <f t="shared" si="179"/>
        <v>0</v>
      </c>
      <c r="DK41" s="12"/>
      <c r="DL41" s="12"/>
      <c r="DM41" s="12"/>
      <c r="DN41" s="12"/>
      <c r="DQ41" s="283"/>
      <c r="DR41" s="286" t="s">
        <v>6</v>
      </c>
      <c r="DS41" s="133">
        <v>109</v>
      </c>
      <c r="DT41" s="45">
        <v>26</v>
      </c>
      <c r="DU41" s="45">
        <v>2</v>
      </c>
      <c r="DV41" s="45">
        <v>2</v>
      </c>
      <c r="DW41" s="140">
        <v>139</v>
      </c>
      <c r="DX41" s="176"/>
      <c r="DY41" s="28">
        <f t="shared" si="180"/>
        <v>0</v>
      </c>
      <c r="DZ41" s="12"/>
      <c r="EA41" s="12"/>
      <c r="EB41" s="12"/>
      <c r="EC41" s="12"/>
      <c r="EF41" s="283"/>
      <c r="EG41" s="286" t="s">
        <v>6</v>
      </c>
      <c r="EH41" s="133">
        <v>46</v>
      </c>
      <c r="EI41" s="45">
        <v>54</v>
      </c>
      <c r="EJ41" s="45">
        <v>37</v>
      </c>
      <c r="EK41" s="45">
        <v>2</v>
      </c>
      <c r="EL41" s="140">
        <v>139</v>
      </c>
    </row>
    <row r="42" spans="1:142" s="89" customFormat="1" ht="20.25" customHeight="1">
      <c r="A42" s="294"/>
      <c r="B42" s="286"/>
      <c r="C42" s="132">
        <f>C41/$G$41</f>
        <v>0.79136690647482011</v>
      </c>
      <c r="D42" s="86">
        <f t="shared" ref="D42:F42" si="221">D41/$G$41</f>
        <v>0.18705035971223022</v>
      </c>
      <c r="E42" s="86">
        <f t="shared" si="221"/>
        <v>2.1582733812949641E-2</v>
      </c>
      <c r="F42" s="86">
        <f t="shared" si="221"/>
        <v>0</v>
      </c>
      <c r="G42" s="141">
        <v>1</v>
      </c>
      <c r="H42" s="87"/>
      <c r="I42" s="88">
        <f t="shared" si="11"/>
        <v>0</v>
      </c>
      <c r="J42" s="87"/>
      <c r="K42" s="87"/>
      <c r="L42" s="87"/>
      <c r="M42" s="87"/>
      <c r="N42" s="184"/>
      <c r="O42" s="283"/>
      <c r="P42" s="286"/>
      <c r="Q42" s="149">
        <f>Q41/$U$41-0.001</f>
        <v>0.59612230215827333</v>
      </c>
      <c r="R42" s="86">
        <f t="shared" ref="R42:T42" si="222">R41/$U$41</f>
        <v>0.31654676258992803</v>
      </c>
      <c r="S42" s="86">
        <f t="shared" si="222"/>
        <v>6.4748201438848921E-2</v>
      </c>
      <c r="T42" s="86">
        <f t="shared" si="222"/>
        <v>2.1582733812949641E-2</v>
      </c>
      <c r="U42" s="141">
        <v>1</v>
      </c>
      <c r="V42" s="88"/>
      <c r="W42" s="88">
        <f t="shared" si="173"/>
        <v>-1.0000000000000009E-3</v>
      </c>
      <c r="X42" s="87"/>
      <c r="Y42" s="87"/>
      <c r="Z42" s="87"/>
      <c r="AA42" s="87"/>
      <c r="AB42" s="87"/>
      <c r="AC42" s="176"/>
      <c r="AD42" s="283"/>
      <c r="AE42" s="286"/>
      <c r="AF42" s="132">
        <f>AF41/$AJ$41</f>
        <v>0.67625899280575541</v>
      </c>
      <c r="AG42" s="86">
        <f t="shared" ref="AG42:AI42" si="223">AG41/$AJ$41</f>
        <v>0.23021582733812951</v>
      </c>
      <c r="AH42" s="86">
        <f t="shared" si="223"/>
        <v>9.3525179856115109E-2</v>
      </c>
      <c r="AI42" s="86">
        <f t="shared" si="223"/>
        <v>0</v>
      </c>
      <c r="AJ42" s="141">
        <v>1</v>
      </c>
      <c r="AL42" s="88">
        <f t="shared" si="174"/>
        <v>0</v>
      </c>
      <c r="AM42" s="87"/>
      <c r="AN42" s="87"/>
      <c r="AO42" s="87"/>
      <c r="AP42" s="87"/>
      <c r="AR42" s="176"/>
      <c r="AS42" s="283"/>
      <c r="AT42" s="286"/>
      <c r="AU42" s="132">
        <f>AU41/$AY$41</f>
        <v>0.61151079136690645</v>
      </c>
      <c r="AV42" s="86">
        <f t="shared" ref="AV42:AX42" si="224">AV41/$AY$41</f>
        <v>0.26618705035971224</v>
      </c>
      <c r="AW42" s="86">
        <f t="shared" si="224"/>
        <v>0.11510791366906475</v>
      </c>
      <c r="AX42" s="86">
        <f t="shared" si="224"/>
        <v>7.1942446043165471E-3</v>
      </c>
      <c r="AY42" s="141">
        <v>1</v>
      </c>
      <c r="BA42" s="88">
        <f t="shared" si="175"/>
        <v>0</v>
      </c>
      <c r="BB42" s="87"/>
      <c r="BC42" s="87"/>
      <c r="BD42" s="87"/>
      <c r="BE42" s="87"/>
      <c r="BH42" s="176"/>
      <c r="BI42" s="283"/>
      <c r="BJ42" s="286"/>
      <c r="BK42" s="132">
        <f>BK41/$BO$41</f>
        <v>0.64028776978417268</v>
      </c>
      <c r="BL42" s="86">
        <f t="shared" ref="BL42:BN42" si="225">BL41/$BO$41</f>
        <v>0.23741007194244604</v>
      </c>
      <c r="BM42" s="86">
        <f t="shared" si="225"/>
        <v>9.3525179856115109E-2</v>
      </c>
      <c r="BN42" s="86">
        <f t="shared" si="225"/>
        <v>2.8776978417266189E-2</v>
      </c>
      <c r="BO42" s="141">
        <v>1</v>
      </c>
      <c r="BP42" s="176"/>
      <c r="BQ42" s="88">
        <f t="shared" si="176"/>
        <v>0</v>
      </c>
      <c r="BR42" s="87"/>
      <c r="BS42" s="87"/>
      <c r="BT42" s="87"/>
      <c r="BU42" s="87"/>
      <c r="BY42" s="283"/>
      <c r="BZ42" s="286"/>
      <c r="CA42" s="132">
        <f>CA41/$CE$41</f>
        <v>0.48201438848920863</v>
      </c>
      <c r="CB42" s="86">
        <f t="shared" ref="CB42:CD42" si="226">CB41/$CE$41</f>
        <v>0.35971223021582732</v>
      </c>
      <c r="CC42" s="86">
        <f t="shared" si="226"/>
        <v>0.15827338129496402</v>
      </c>
      <c r="CD42" s="86">
        <f t="shared" si="226"/>
        <v>0</v>
      </c>
      <c r="CE42" s="141">
        <v>1</v>
      </c>
      <c r="CF42" s="176"/>
      <c r="CG42" s="88">
        <f t="shared" si="177"/>
        <v>0</v>
      </c>
      <c r="CH42" s="87"/>
      <c r="CI42" s="87"/>
      <c r="CJ42" s="87"/>
      <c r="CK42" s="87"/>
      <c r="CM42" s="283"/>
      <c r="CN42" s="286"/>
      <c r="CO42" s="132">
        <f>CO41/$CS$41</f>
        <v>0.4460431654676259</v>
      </c>
      <c r="CP42" s="86">
        <f t="shared" ref="CP42:CR42" si="227">CP41/$CS$41</f>
        <v>0.35251798561151076</v>
      </c>
      <c r="CQ42" s="86">
        <f t="shared" si="227"/>
        <v>0.19424460431654678</v>
      </c>
      <c r="CR42" s="86">
        <f t="shared" si="227"/>
        <v>7.1942446043165471E-3</v>
      </c>
      <c r="CS42" s="141">
        <v>1</v>
      </c>
      <c r="CT42" s="176"/>
      <c r="CU42" s="88">
        <f t="shared" si="178"/>
        <v>0</v>
      </c>
      <c r="CV42" s="87"/>
      <c r="CW42" s="87"/>
      <c r="CX42" s="87"/>
      <c r="CY42" s="87"/>
      <c r="DB42" s="283"/>
      <c r="DC42" s="286"/>
      <c r="DD42" s="132">
        <f>DD41/$DH$41</f>
        <v>0.30935251798561153</v>
      </c>
      <c r="DE42" s="86">
        <f t="shared" ref="DE42:DG42" si="228">DE41/$DH$41</f>
        <v>0.43165467625899279</v>
      </c>
      <c r="DF42" s="86">
        <f t="shared" si="228"/>
        <v>0.25179856115107913</v>
      </c>
      <c r="DG42" s="86">
        <f t="shared" si="228"/>
        <v>7.1942446043165471E-3</v>
      </c>
      <c r="DH42" s="141">
        <v>1</v>
      </c>
      <c r="DI42" s="176"/>
      <c r="DJ42" s="88">
        <f t="shared" si="179"/>
        <v>0</v>
      </c>
      <c r="DK42" s="87"/>
      <c r="DL42" s="87"/>
      <c r="DM42" s="87"/>
      <c r="DN42" s="87"/>
      <c r="DQ42" s="283"/>
      <c r="DR42" s="286"/>
      <c r="DS42" s="149">
        <f>DS41/$DW$41+0.001</f>
        <v>0.78517266187050361</v>
      </c>
      <c r="DT42" s="86">
        <f>DT41/$DW$41</f>
        <v>0.18705035971223022</v>
      </c>
      <c r="DU42" s="86">
        <f t="shared" ref="DU42:DV42" si="229">DU41/$DW$41</f>
        <v>1.4388489208633094E-2</v>
      </c>
      <c r="DV42" s="86">
        <f t="shared" si="229"/>
        <v>1.4388489208633094E-2</v>
      </c>
      <c r="DW42" s="141">
        <v>1</v>
      </c>
      <c r="DX42" s="176"/>
      <c r="DY42" s="88">
        <f t="shared" si="180"/>
        <v>1.0000000000001119E-3</v>
      </c>
      <c r="DZ42" s="87"/>
      <c r="EA42" s="87"/>
      <c r="EB42" s="87"/>
      <c r="EC42" s="87"/>
      <c r="EF42" s="283"/>
      <c r="EG42" s="286"/>
      <c r="EH42" s="132">
        <f>EH41/$EL$41</f>
        <v>0.33093525179856115</v>
      </c>
      <c r="EI42" s="86">
        <f>EI41/$EL$41+0.001</f>
        <v>0.38948920863309355</v>
      </c>
      <c r="EJ42" s="86">
        <f t="shared" ref="EJ42:EK42" si="230">EJ41/$EL$41</f>
        <v>0.26618705035971224</v>
      </c>
      <c r="EK42" s="86">
        <f t="shared" si="230"/>
        <v>1.4388489208633094E-2</v>
      </c>
      <c r="EL42" s="141">
        <v>1</v>
      </c>
    </row>
    <row r="43" spans="1:142" s="8" customFormat="1" ht="20.25" customHeight="1">
      <c r="A43" s="294"/>
      <c r="B43" s="286" t="s">
        <v>109</v>
      </c>
      <c r="C43" s="133">
        <v>137</v>
      </c>
      <c r="D43" s="45">
        <v>15</v>
      </c>
      <c r="E43" s="45">
        <v>4</v>
      </c>
      <c r="F43" s="45">
        <v>2</v>
      </c>
      <c r="G43" s="140">
        <v>158</v>
      </c>
      <c r="H43" s="12"/>
      <c r="I43" s="28">
        <f t="shared" si="11"/>
        <v>0</v>
      </c>
      <c r="J43" s="12"/>
      <c r="K43" s="12"/>
      <c r="L43" s="12"/>
      <c r="M43" s="12"/>
      <c r="N43" s="184"/>
      <c r="O43" s="283"/>
      <c r="P43" s="286" t="s">
        <v>109</v>
      </c>
      <c r="Q43" s="133">
        <v>93</v>
      </c>
      <c r="R43" s="213">
        <v>40</v>
      </c>
      <c r="S43" s="45">
        <v>7</v>
      </c>
      <c r="T43" s="45">
        <v>8</v>
      </c>
      <c r="U43" s="140">
        <v>148</v>
      </c>
      <c r="V43" s="28"/>
      <c r="W43" s="28">
        <f t="shared" si="173"/>
        <v>0</v>
      </c>
      <c r="X43" s="12"/>
      <c r="Y43" s="12"/>
      <c r="Z43" s="12"/>
      <c r="AA43" s="12"/>
      <c r="AB43" s="12"/>
      <c r="AC43" s="176"/>
      <c r="AD43" s="283"/>
      <c r="AE43" s="286" t="s">
        <v>109</v>
      </c>
      <c r="AF43" s="133">
        <v>115</v>
      </c>
      <c r="AG43" s="45">
        <v>32</v>
      </c>
      <c r="AH43" s="45">
        <v>10</v>
      </c>
      <c r="AI43" s="45">
        <v>1</v>
      </c>
      <c r="AJ43" s="154">
        <v>158</v>
      </c>
      <c r="AL43" s="28">
        <f t="shared" si="174"/>
        <v>0</v>
      </c>
      <c r="AM43" s="12"/>
      <c r="AN43" s="12"/>
      <c r="AO43" s="12"/>
      <c r="AP43" s="12"/>
      <c r="AR43" s="176"/>
      <c r="AS43" s="283"/>
      <c r="AT43" s="286" t="s">
        <v>109</v>
      </c>
      <c r="AU43" s="133">
        <v>112</v>
      </c>
      <c r="AV43" s="45">
        <v>35</v>
      </c>
      <c r="AW43" s="45">
        <v>8</v>
      </c>
      <c r="AX43" s="45">
        <v>3</v>
      </c>
      <c r="AY43" s="140">
        <v>158</v>
      </c>
      <c r="BA43" s="28">
        <f t="shared" si="175"/>
        <v>0</v>
      </c>
      <c r="BB43" s="12"/>
      <c r="BC43" s="12"/>
      <c r="BD43" s="12"/>
      <c r="BE43" s="12"/>
      <c r="BH43" s="176"/>
      <c r="BI43" s="283"/>
      <c r="BJ43" s="286" t="s">
        <v>109</v>
      </c>
      <c r="BK43" s="133">
        <v>107</v>
      </c>
      <c r="BL43" s="45">
        <v>27</v>
      </c>
      <c r="BM43" s="45">
        <v>7</v>
      </c>
      <c r="BN43" s="45">
        <v>17</v>
      </c>
      <c r="BO43" s="140">
        <v>158</v>
      </c>
      <c r="BP43" s="176"/>
      <c r="BQ43" s="28">
        <f t="shared" si="176"/>
        <v>0</v>
      </c>
      <c r="BR43" s="12"/>
      <c r="BS43" s="12"/>
      <c r="BT43" s="12"/>
      <c r="BU43" s="12"/>
      <c r="BY43" s="283"/>
      <c r="BZ43" s="286" t="s">
        <v>109</v>
      </c>
      <c r="CA43" s="133">
        <v>81</v>
      </c>
      <c r="CB43" s="45">
        <v>53</v>
      </c>
      <c r="CC43" s="45">
        <v>20</v>
      </c>
      <c r="CD43" s="45">
        <v>4</v>
      </c>
      <c r="CE43" s="140">
        <v>158</v>
      </c>
      <c r="CF43" s="176"/>
      <c r="CG43" s="28">
        <f t="shared" si="177"/>
        <v>0</v>
      </c>
      <c r="CH43" s="12"/>
      <c r="CI43" s="12"/>
      <c r="CJ43" s="12"/>
      <c r="CK43" s="12"/>
      <c r="CM43" s="283"/>
      <c r="CN43" s="286" t="s">
        <v>109</v>
      </c>
      <c r="CO43" s="133">
        <v>83</v>
      </c>
      <c r="CP43" s="45">
        <v>53</v>
      </c>
      <c r="CQ43" s="45">
        <v>19</v>
      </c>
      <c r="CR43" s="45">
        <v>3</v>
      </c>
      <c r="CS43" s="140">
        <v>158</v>
      </c>
      <c r="CT43" s="176"/>
      <c r="CU43" s="28">
        <f t="shared" si="178"/>
        <v>0</v>
      </c>
      <c r="CV43" s="12"/>
      <c r="CW43" s="12"/>
      <c r="CX43" s="12"/>
      <c r="CY43" s="12"/>
      <c r="DB43" s="283"/>
      <c r="DC43" s="286" t="s">
        <v>109</v>
      </c>
      <c r="DD43" s="133">
        <v>62</v>
      </c>
      <c r="DE43" s="45">
        <v>64</v>
      </c>
      <c r="DF43" s="45">
        <v>28</v>
      </c>
      <c r="DG43" s="45">
        <v>4</v>
      </c>
      <c r="DH43" s="140">
        <v>158</v>
      </c>
      <c r="DI43" s="176"/>
      <c r="DJ43" s="28">
        <f t="shared" si="179"/>
        <v>0</v>
      </c>
      <c r="DK43" s="12"/>
      <c r="DL43" s="12"/>
      <c r="DM43" s="12"/>
      <c r="DN43" s="12"/>
      <c r="DQ43" s="283"/>
      <c r="DR43" s="286" t="s">
        <v>109</v>
      </c>
      <c r="DS43" s="133">
        <v>126</v>
      </c>
      <c r="DT43" s="45">
        <v>26</v>
      </c>
      <c r="DU43" s="45">
        <v>3</v>
      </c>
      <c r="DV43" s="45">
        <v>3</v>
      </c>
      <c r="DW43" s="140">
        <v>158</v>
      </c>
      <c r="DX43" s="176"/>
      <c r="DY43" s="28">
        <f t="shared" si="180"/>
        <v>0</v>
      </c>
      <c r="DZ43" s="12"/>
      <c r="EA43" s="12"/>
      <c r="EB43" s="12"/>
      <c r="EC43" s="12"/>
      <c r="EF43" s="283"/>
      <c r="EG43" s="286" t="s">
        <v>109</v>
      </c>
      <c r="EH43" s="133">
        <v>65</v>
      </c>
      <c r="EI43" s="45">
        <v>57</v>
      </c>
      <c r="EJ43" s="45">
        <v>31</v>
      </c>
      <c r="EK43" s="45">
        <v>5</v>
      </c>
      <c r="EL43" s="140">
        <v>158</v>
      </c>
    </row>
    <row r="44" spans="1:142" s="89" customFormat="1" ht="20.25" customHeight="1" thickBot="1">
      <c r="A44" s="294"/>
      <c r="B44" s="287"/>
      <c r="C44" s="139">
        <f>C43/$G$43</f>
        <v>0.86708860759493667</v>
      </c>
      <c r="D44" s="91">
        <f t="shared" ref="D44:F44" si="231">D43/$G$43</f>
        <v>9.49367088607595E-2</v>
      </c>
      <c r="E44" s="91">
        <f t="shared" si="231"/>
        <v>2.5316455696202531E-2</v>
      </c>
      <c r="F44" s="91">
        <f t="shared" si="231"/>
        <v>1.2658227848101266E-2</v>
      </c>
      <c r="G44" s="143">
        <v>1</v>
      </c>
      <c r="H44" s="87"/>
      <c r="I44" s="88">
        <f t="shared" si="11"/>
        <v>0</v>
      </c>
      <c r="J44" s="87"/>
      <c r="K44" s="87"/>
      <c r="L44" s="87"/>
      <c r="M44" s="87"/>
      <c r="N44" s="184"/>
      <c r="O44" s="283"/>
      <c r="P44" s="287"/>
      <c r="Q44" s="214">
        <f>Q43/$U$43+0.001</f>
        <v>0.6293783783783784</v>
      </c>
      <c r="R44" s="91">
        <f>R43/$U$43</f>
        <v>0.27027027027027029</v>
      </c>
      <c r="S44" s="91">
        <f t="shared" ref="S44:T44" si="232">S43/$U$43</f>
        <v>4.72972972972973E-2</v>
      </c>
      <c r="T44" s="91">
        <f t="shared" si="232"/>
        <v>5.4054054054054057E-2</v>
      </c>
      <c r="U44" s="143">
        <v>1</v>
      </c>
      <c r="V44" s="88"/>
      <c r="W44" s="88">
        <f t="shared" si="173"/>
        <v>9.9999999999988987E-4</v>
      </c>
      <c r="X44" s="87"/>
      <c r="Y44" s="87"/>
      <c r="Z44" s="87"/>
      <c r="AA44" s="87"/>
      <c r="AB44" s="87"/>
      <c r="AC44" s="176"/>
      <c r="AD44" s="283"/>
      <c r="AE44" s="287"/>
      <c r="AF44" s="139">
        <f>AF43/$AJ$43</f>
        <v>0.72784810126582278</v>
      </c>
      <c r="AG44" s="91">
        <f t="shared" ref="AG44:AI44" si="233">AG43/$AJ$43</f>
        <v>0.20253164556962025</v>
      </c>
      <c r="AH44" s="91">
        <f t="shared" si="233"/>
        <v>6.3291139240506333E-2</v>
      </c>
      <c r="AI44" s="91">
        <f t="shared" si="233"/>
        <v>6.3291139240506328E-3</v>
      </c>
      <c r="AJ44" s="143">
        <v>1</v>
      </c>
      <c r="AL44" s="88">
        <f t="shared" si="174"/>
        <v>0</v>
      </c>
      <c r="AM44" s="87"/>
      <c r="AN44" s="87"/>
      <c r="AO44" s="87"/>
      <c r="AP44" s="87"/>
      <c r="AR44" s="176"/>
      <c r="AS44" s="283"/>
      <c r="AT44" s="287"/>
      <c r="AU44" s="214">
        <f>AU43/$AY$43-0.001</f>
        <v>0.70786075949367089</v>
      </c>
      <c r="AV44" s="91">
        <f>AV43/$AY$43</f>
        <v>0.22151898734177214</v>
      </c>
      <c r="AW44" s="91">
        <f t="shared" ref="AW44:AX44" si="234">AW43/$AY$43</f>
        <v>5.0632911392405063E-2</v>
      </c>
      <c r="AX44" s="91">
        <f t="shared" si="234"/>
        <v>1.8987341772151899E-2</v>
      </c>
      <c r="AY44" s="143">
        <v>1</v>
      </c>
      <c r="BA44" s="88">
        <f t="shared" si="175"/>
        <v>-1.0000000000000009E-3</v>
      </c>
      <c r="BB44" s="87"/>
      <c r="BC44" s="87"/>
      <c r="BD44" s="87"/>
      <c r="BE44" s="87"/>
      <c r="BH44" s="176"/>
      <c r="BI44" s="283"/>
      <c r="BJ44" s="287"/>
      <c r="BK44" s="139">
        <f>BK43/$BO$43</f>
        <v>0.67721518987341767</v>
      </c>
      <c r="BL44" s="91">
        <f t="shared" ref="BL44:BN44" si="235">BL43/$BO$43</f>
        <v>0.17088607594936708</v>
      </c>
      <c r="BM44" s="91">
        <f t="shared" si="235"/>
        <v>4.4303797468354431E-2</v>
      </c>
      <c r="BN44" s="91">
        <f t="shared" si="235"/>
        <v>0.10759493670886076</v>
      </c>
      <c r="BO44" s="143">
        <v>1</v>
      </c>
      <c r="BP44" s="176"/>
      <c r="BQ44" s="88">
        <f t="shared" si="176"/>
        <v>0</v>
      </c>
      <c r="BR44" s="87"/>
      <c r="BS44" s="87"/>
      <c r="BT44" s="87"/>
      <c r="BU44" s="87"/>
      <c r="BY44" s="283"/>
      <c r="BZ44" s="287"/>
      <c r="CA44" s="139">
        <f>CA43/$CE$43</f>
        <v>0.51265822784810122</v>
      </c>
      <c r="CB44" s="91">
        <f t="shared" ref="CB44:CD44" si="236">CB43/$CE$43</f>
        <v>0.33544303797468356</v>
      </c>
      <c r="CC44" s="91">
        <f t="shared" si="236"/>
        <v>0.12658227848101267</v>
      </c>
      <c r="CD44" s="91">
        <f t="shared" si="236"/>
        <v>2.5316455696202531E-2</v>
      </c>
      <c r="CE44" s="143">
        <v>1</v>
      </c>
      <c r="CF44" s="176"/>
      <c r="CG44" s="88">
        <f t="shared" si="177"/>
        <v>0</v>
      </c>
      <c r="CH44" s="87"/>
      <c r="CI44" s="87"/>
      <c r="CJ44" s="87"/>
      <c r="CK44" s="87"/>
      <c r="CM44" s="283"/>
      <c r="CN44" s="287"/>
      <c r="CO44" s="214">
        <f>CO43/$CS$43+0.001</f>
        <v>0.52631645569620256</v>
      </c>
      <c r="CP44" s="91">
        <f>CP43/$CS$43</f>
        <v>0.33544303797468356</v>
      </c>
      <c r="CQ44" s="91">
        <f t="shared" ref="CQ44:CR44" si="237">CQ43/$CS$43</f>
        <v>0.12025316455696203</v>
      </c>
      <c r="CR44" s="91">
        <f t="shared" si="237"/>
        <v>1.8987341772151899E-2</v>
      </c>
      <c r="CS44" s="143">
        <v>1</v>
      </c>
      <c r="CT44" s="176"/>
      <c r="CU44" s="88">
        <f t="shared" si="178"/>
        <v>1.0000000000001119E-3</v>
      </c>
      <c r="CV44" s="87"/>
      <c r="CW44" s="87"/>
      <c r="CX44" s="87"/>
      <c r="CY44" s="87"/>
      <c r="DB44" s="283"/>
      <c r="DC44" s="287"/>
      <c r="DD44" s="139">
        <f>DD43/$DH$43</f>
        <v>0.39240506329113922</v>
      </c>
      <c r="DE44" s="90">
        <f>DE43/$DH$43+0.001</f>
        <v>0.4060632911392405</v>
      </c>
      <c r="DF44" s="91">
        <f t="shared" ref="DF44:DG44" si="238">DF43/$DH$43</f>
        <v>0.17721518987341772</v>
      </c>
      <c r="DG44" s="91">
        <f t="shared" si="238"/>
        <v>2.5316455696202531E-2</v>
      </c>
      <c r="DH44" s="143">
        <v>1</v>
      </c>
      <c r="DI44" s="176"/>
      <c r="DJ44" s="88">
        <f t="shared" si="179"/>
        <v>9.9999999999988987E-4</v>
      </c>
      <c r="DK44" s="87"/>
      <c r="DL44" s="87"/>
      <c r="DM44" s="87"/>
      <c r="DN44" s="87"/>
      <c r="DQ44" s="283"/>
      <c r="DR44" s="287"/>
      <c r="DS44" s="139">
        <f>DS43/$DW$43</f>
        <v>0.79746835443037978</v>
      </c>
      <c r="DT44" s="91">
        <f t="shared" ref="DT44:DV44" si="239">DT43/$DW$43</f>
        <v>0.16455696202531644</v>
      </c>
      <c r="DU44" s="91">
        <f t="shared" si="239"/>
        <v>1.8987341772151899E-2</v>
      </c>
      <c r="DV44" s="91">
        <f t="shared" si="239"/>
        <v>1.8987341772151899E-2</v>
      </c>
      <c r="DW44" s="143">
        <v>1</v>
      </c>
      <c r="DX44" s="176"/>
      <c r="DY44" s="88">
        <f t="shared" si="180"/>
        <v>0</v>
      </c>
      <c r="DZ44" s="87"/>
      <c r="EA44" s="87"/>
      <c r="EB44" s="87"/>
      <c r="EC44" s="87"/>
      <c r="EF44" s="283"/>
      <c r="EG44" s="287"/>
      <c r="EH44" s="139">
        <f>EH43/$EL$43</f>
        <v>0.41139240506329117</v>
      </c>
      <c r="EI44" s="91">
        <f t="shared" ref="EI44:EK44" si="240">EI43/$EL$43</f>
        <v>0.36075949367088606</v>
      </c>
      <c r="EJ44" s="91">
        <f t="shared" si="240"/>
        <v>0.19620253164556961</v>
      </c>
      <c r="EK44" s="91">
        <f t="shared" si="240"/>
        <v>3.1645569620253167E-2</v>
      </c>
      <c r="EL44" s="143">
        <v>1</v>
      </c>
    </row>
    <row r="45" spans="1:142" s="8" customFormat="1" ht="20.25" customHeight="1" thickTop="1">
      <c r="A45" s="294"/>
      <c r="B45" s="288" t="s">
        <v>1</v>
      </c>
      <c r="C45" s="48">
        <v>613</v>
      </c>
      <c r="D45" s="44">
        <v>75</v>
      </c>
      <c r="E45" s="44">
        <v>32</v>
      </c>
      <c r="F45" s="44">
        <v>3</v>
      </c>
      <c r="G45" s="160">
        <v>723</v>
      </c>
      <c r="H45" s="12"/>
      <c r="I45" s="28">
        <f t="shared" si="11"/>
        <v>0</v>
      </c>
      <c r="J45" s="12"/>
      <c r="K45" s="12"/>
      <c r="L45" s="12"/>
      <c r="M45" s="12"/>
      <c r="N45" s="184"/>
      <c r="O45" s="283"/>
      <c r="P45" s="288" t="s">
        <v>1</v>
      </c>
      <c r="Q45" s="48">
        <v>467</v>
      </c>
      <c r="R45" s="44">
        <v>175</v>
      </c>
      <c r="S45" s="44">
        <v>30</v>
      </c>
      <c r="T45" s="44">
        <v>21</v>
      </c>
      <c r="U45" s="160">
        <v>693</v>
      </c>
      <c r="V45" s="28"/>
      <c r="W45" s="28">
        <f t="shared" si="173"/>
        <v>0</v>
      </c>
      <c r="X45" s="12"/>
      <c r="Y45" s="12"/>
      <c r="Z45" s="12"/>
      <c r="AA45" s="12"/>
      <c r="AB45" s="12"/>
      <c r="AC45" s="176"/>
      <c r="AD45" s="283"/>
      <c r="AE45" s="288" t="s">
        <v>1</v>
      </c>
      <c r="AF45" s="48">
        <v>492</v>
      </c>
      <c r="AG45" s="44">
        <v>143</v>
      </c>
      <c r="AH45" s="44">
        <v>68</v>
      </c>
      <c r="AI45" s="44">
        <v>2</v>
      </c>
      <c r="AJ45" s="155">
        <v>705</v>
      </c>
      <c r="AL45" s="28">
        <f t="shared" si="174"/>
        <v>0</v>
      </c>
      <c r="AM45" s="12"/>
      <c r="AN45" s="12"/>
      <c r="AO45" s="12"/>
      <c r="AP45" s="12"/>
      <c r="AR45" s="176"/>
      <c r="AS45" s="283"/>
      <c r="AT45" s="288" t="s">
        <v>1</v>
      </c>
      <c r="AU45" s="48">
        <v>469</v>
      </c>
      <c r="AV45" s="44">
        <v>168</v>
      </c>
      <c r="AW45" s="44">
        <v>61</v>
      </c>
      <c r="AX45" s="44">
        <v>6</v>
      </c>
      <c r="AY45" s="160">
        <v>704</v>
      </c>
      <c r="BA45" s="28">
        <f t="shared" si="175"/>
        <v>0</v>
      </c>
      <c r="BB45" s="12"/>
      <c r="BC45" s="12"/>
      <c r="BD45" s="12"/>
      <c r="BE45" s="12"/>
      <c r="BH45" s="176"/>
      <c r="BI45" s="283"/>
      <c r="BJ45" s="288" t="s">
        <v>1</v>
      </c>
      <c r="BK45" s="48">
        <v>498</v>
      </c>
      <c r="BL45" s="44">
        <v>137</v>
      </c>
      <c r="BM45" s="44">
        <v>36</v>
      </c>
      <c r="BN45" s="44">
        <v>34</v>
      </c>
      <c r="BO45" s="160">
        <v>705</v>
      </c>
      <c r="BP45" s="176"/>
      <c r="BQ45" s="28">
        <f t="shared" si="176"/>
        <v>0</v>
      </c>
      <c r="BR45" s="12"/>
      <c r="BS45" s="12"/>
      <c r="BT45" s="12"/>
      <c r="BU45" s="12"/>
      <c r="BY45" s="283"/>
      <c r="BZ45" s="288" t="s">
        <v>1</v>
      </c>
      <c r="CA45" s="48">
        <v>370</v>
      </c>
      <c r="CB45" s="44">
        <v>238</v>
      </c>
      <c r="CC45" s="44">
        <v>89</v>
      </c>
      <c r="CD45" s="44">
        <v>7</v>
      </c>
      <c r="CE45" s="160">
        <v>704</v>
      </c>
      <c r="CF45" s="176"/>
      <c r="CG45" s="28">
        <f t="shared" si="177"/>
        <v>0</v>
      </c>
      <c r="CH45" s="12"/>
      <c r="CI45" s="12"/>
      <c r="CJ45" s="12"/>
      <c r="CK45" s="12"/>
      <c r="CM45" s="283"/>
      <c r="CN45" s="288" t="s">
        <v>1</v>
      </c>
      <c r="CO45" s="48">
        <v>392</v>
      </c>
      <c r="CP45" s="44">
        <v>223</v>
      </c>
      <c r="CQ45" s="44">
        <v>83</v>
      </c>
      <c r="CR45" s="44">
        <v>7</v>
      </c>
      <c r="CS45" s="160">
        <v>705</v>
      </c>
      <c r="CT45" s="176"/>
      <c r="CU45" s="28">
        <f t="shared" si="178"/>
        <v>0</v>
      </c>
      <c r="CV45" s="12"/>
      <c r="CW45" s="12"/>
      <c r="CX45" s="12"/>
      <c r="CY45" s="12"/>
      <c r="DB45" s="283"/>
      <c r="DC45" s="288" t="s">
        <v>1</v>
      </c>
      <c r="DD45" s="48">
        <v>245</v>
      </c>
      <c r="DE45" s="44">
        <v>295</v>
      </c>
      <c r="DF45" s="44">
        <v>156</v>
      </c>
      <c r="DG45" s="44">
        <v>8</v>
      </c>
      <c r="DH45" s="160">
        <v>704</v>
      </c>
      <c r="DI45" s="176"/>
      <c r="DJ45" s="28">
        <f t="shared" si="179"/>
        <v>0</v>
      </c>
      <c r="DK45" s="12"/>
      <c r="DL45" s="12"/>
      <c r="DM45" s="12"/>
      <c r="DN45" s="12"/>
      <c r="DQ45" s="283"/>
      <c r="DR45" s="288" t="s">
        <v>1</v>
      </c>
      <c r="DS45" s="48">
        <v>600</v>
      </c>
      <c r="DT45" s="44">
        <v>88</v>
      </c>
      <c r="DU45" s="44">
        <v>12</v>
      </c>
      <c r="DV45" s="44">
        <v>6</v>
      </c>
      <c r="DW45" s="160">
        <v>706</v>
      </c>
      <c r="DX45" s="176"/>
      <c r="DY45" s="28">
        <f t="shared" si="180"/>
        <v>0</v>
      </c>
      <c r="DZ45" s="12"/>
      <c r="EA45" s="12"/>
      <c r="EB45" s="12"/>
      <c r="EC45" s="12"/>
      <c r="EF45" s="283"/>
      <c r="EG45" s="288" t="s">
        <v>1</v>
      </c>
      <c r="EH45" s="48">
        <v>304</v>
      </c>
      <c r="EI45" s="44">
        <v>272</v>
      </c>
      <c r="EJ45" s="44">
        <v>119</v>
      </c>
      <c r="EK45" s="44">
        <v>10</v>
      </c>
      <c r="EL45" s="160">
        <v>705</v>
      </c>
    </row>
    <row r="46" spans="1:142" s="89" customFormat="1" ht="20.25" customHeight="1" thickBot="1">
      <c r="A46" s="295"/>
      <c r="B46" s="291"/>
      <c r="C46" s="136">
        <f>C45/$G$45</f>
        <v>0.8478561549100968</v>
      </c>
      <c r="D46" s="129">
        <f>D45/$G$45</f>
        <v>0.1037344398340249</v>
      </c>
      <c r="E46" s="129">
        <f t="shared" ref="E46:F46" si="241">E45/$G$45</f>
        <v>4.4260027662517291E-2</v>
      </c>
      <c r="F46" s="129">
        <f t="shared" si="241"/>
        <v>4.1493775933609959E-3</v>
      </c>
      <c r="G46" s="146">
        <v>1</v>
      </c>
      <c r="H46" s="87"/>
      <c r="I46" s="92">
        <f>+C33+C35+C37+C39+C41+C43-C45</f>
        <v>0</v>
      </c>
      <c r="J46" s="92">
        <f>+D33+D35+D37+D39+D41+D43-D45</f>
        <v>0</v>
      </c>
      <c r="K46" s="92">
        <f t="shared" ref="K46" si="242">+E33+E35+E37+E39+E41+E43-E45</f>
        <v>0</v>
      </c>
      <c r="L46" s="92">
        <f t="shared" ref="L46" si="243">+F33+F35+F37+F39+F41+F43-F45</f>
        <v>0</v>
      </c>
      <c r="M46" s="92">
        <f>+G33+G35+G37+G39+G41+G43-G45</f>
        <v>0</v>
      </c>
      <c r="N46" s="184"/>
      <c r="O46" s="290"/>
      <c r="P46" s="291"/>
      <c r="Q46" s="136">
        <f>Q45/$U$45</f>
        <v>0.67388167388167386</v>
      </c>
      <c r="R46" s="129">
        <f t="shared" ref="R46:T46" si="244">R45/$U$45</f>
        <v>0.25252525252525254</v>
      </c>
      <c r="S46" s="129">
        <f t="shared" si="244"/>
        <v>4.3290043290043288E-2</v>
      </c>
      <c r="T46" s="129">
        <f t="shared" si="244"/>
        <v>3.0303030303030304E-2</v>
      </c>
      <c r="U46" s="146">
        <v>1</v>
      </c>
      <c r="V46" s="92"/>
      <c r="W46" s="92">
        <f>+Q33+Q35+Q37+Q39+Q41+Q43-Q45</f>
        <v>0</v>
      </c>
      <c r="X46" s="92">
        <f>+R33+R35+R37+R39+R41+R43-R45</f>
        <v>0</v>
      </c>
      <c r="Y46" s="92">
        <f t="shared" ref="Y46" si="245">+S33+S35+S37+S39+S41+S43-S45</f>
        <v>0</v>
      </c>
      <c r="Z46" s="92">
        <f>+T33+T35+T37+T39+T41+T43-T45</f>
        <v>0</v>
      </c>
      <c r="AA46" s="92">
        <f>+U33+U35+U37+U39+U41+U43-U45</f>
        <v>0</v>
      </c>
      <c r="AB46" s="92"/>
      <c r="AC46" s="176"/>
      <c r="AD46" s="290"/>
      <c r="AE46" s="291"/>
      <c r="AF46" s="136">
        <f>AF45/$AJ$45</f>
        <v>0.69787234042553192</v>
      </c>
      <c r="AG46" s="129">
        <f t="shared" ref="AG46:AI46" si="246">AG45/$AJ$45</f>
        <v>0.2028368794326241</v>
      </c>
      <c r="AH46" s="129">
        <f t="shared" si="246"/>
        <v>9.6453900709219859E-2</v>
      </c>
      <c r="AI46" s="129">
        <f t="shared" si="246"/>
        <v>2.8368794326241137E-3</v>
      </c>
      <c r="AJ46" s="146">
        <v>1</v>
      </c>
      <c r="AL46" s="92">
        <f>+AF33+AF35+AF37+AF39+AF41+AF43-AF45</f>
        <v>0</v>
      </c>
      <c r="AM46" s="92">
        <f>+AG33+AG35+AG37+AG39+AG41+AG43-AG45</f>
        <v>0</v>
      </c>
      <c r="AN46" s="92">
        <f t="shared" ref="AN46" si="247">+AH33+AH35+AH37+AH39+AH41+AH43-AH45</f>
        <v>0</v>
      </c>
      <c r="AO46" s="92">
        <f>+AI33+AI35+AI37+AI39+AI41+AI43-AI45</f>
        <v>0</v>
      </c>
      <c r="AP46" s="92">
        <f>+AJ33+AJ35+AJ37+AJ39+AJ41+AJ43-AJ45</f>
        <v>0</v>
      </c>
      <c r="AR46" s="176"/>
      <c r="AS46" s="290"/>
      <c r="AT46" s="291"/>
      <c r="AU46" s="151">
        <f>AU45/$AY$45-0.001</f>
        <v>0.66519318181818177</v>
      </c>
      <c r="AV46" s="129">
        <f>AV45/$AY$45</f>
        <v>0.23863636363636365</v>
      </c>
      <c r="AW46" s="129">
        <f t="shared" ref="AW46:AX46" si="248">AW45/$AY$45</f>
        <v>8.6647727272727279E-2</v>
      </c>
      <c r="AX46" s="129">
        <f t="shared" si="248"/>
        <v>8.5227272727272721E-3</v>
      </c>
      <c r="AY46" s="146">
        <v>1</v>
      </c>
      <c r="BA46" s="92">
        <f>+AU33+AU35+AU37+AU39+AU41+AU43-AU45</f>
        <v>0</v>
      </c>
      <c r="BB46" s="92">
        <f>+AV33+AV35+AV37+AV39+AV41+AV43-AV45</f>
        <v>0</v>
      </c>
      <c r="BC46" s="92">
        <f t="shared" ref="BC46" si="249">+AW33+AW35+AW37+AW39+AW41+AW43-AW45</f>
        <v>0</v>
      </c>
      <c r="BD46" s="92">
        <f>+AX33+AX35+AX37+AX39+AX41+AX43-AX45</f>
        <v>0</v>
      </c>
      <c r="BE46" s="92">
        <f>+AY33+AY35+AY37+AY39+AY41+AY43-AY45</f>
        <v>0</v>
      </c>
      <c r="BH46" s="176"/>
      <c r="BI46" s="290"/>
      <c r="BJ46" s="291"/>
      <c r="BK46" s="136">
        <f>BK45/$BO$45+0.001</f>
        <v>0.70738297872340428</v>
      </c>
      <c r="BL46" s="129">
        <f>BL45/$BO$45</f>
        <v>0.19432624113475178</v>
      </c>
      <c r="BM46" s="129">
        <f t="shared" ref="BM46:BN46" si="250">BM45/$BO$45</f>
        <v>5.106382978723404E-2</v>
      </c>
      <c r="BN46" s="129">
        <f t="shared" si="250"/>
        <v>4.8226950354609929E-2</v>
      </c>
      <c r="BO46" s="146">
        <v>1</v>
      </c>
      <c r="BP46" s="176"/>
      <c r="BQ46" s="92">
        <f>+BK33+BK35+BK37+BK39+BK41+BK43-BK45</f>
        <v>0</v>
      </c>
      <c r="BR46" s="92">
        <f>+BL33+BL35+BL37+BL39+BL41+BL43-BL45</f>
        <v>0</v>
      </c>
      <c r="BS46" s="92">
        <f t="shared" ref="BS46" si="251">+BM33+BM35+BM37+BM39+BM41+BM43-BM45</f>
        <v>0</v>
      </c>
      <c r="BT46" s="92">
        <f>+BN33+BN35+BN37+BN39+BN41+BN43-BN45</f>
        <v>0</v>
      </c>
      <c r="BU46" s="92">
        <f>+BO33+BO35+BO37+BO39+BO41+BO43-BO45</f>
        <v>0</v>
      </c>
      <c r="BY46" s="290"/>
      <c r="BZ46" s="291"/>
      <c r="CA46" s="136">
        <f>CA45/$CE$45</f>
        <v>0.52556818181818177</v>
      </c>
      <c r="CB46" s="129">
        <f t="shared" ref="CB46:CD46" si="252">CB45/$CE$45</f>
        <v>0.33806818181818182</v>
      </c>
      <c r="CC46" s="129">
        <f t="shared" si="252"/>
        <v>0.12642045454545456</v>
      </c>
      <c r="CD46" s="129">
        <f t="shared" si="252"/>
        <v>9.943181818181818E-3</v>
      </c>
      <c r="CE46" s="146">
        <v>1</v>
      </c>
      <c r="CF46" s="176"/>
      <c r="CG46" s="92">
        <f>+CA33+CA35+CA37+CA39+CA41+CA43-CA45</f>
        <v>0</v>
      </c>
      <c r="CH46" s="92">
        <f>+CB33+CB35+CB37+CB39+CB41+CB43-CB45</f>
        <v>0</v>
      </c>
      <c r="CI46" s="92">
        <f t="shared" ref="CI46" si="253">+CC33+CC35+CC37+CC39+CC41+CC43-CC45</f>
        <v>0</v>
      </c>
      <c r="CJ46" s="92">
        <f>+CD33+CD35+CD37+CD39+CD41+CD43-CD45</f>
        <v>0</v>
      </c>
      <c r="CK46" s="92">
        <f>+CE33+CE35+CE37+CE39+CE41+CE43-CE45</f>
        <v>0</v>
      </c>
      <c r="CM46" s="290"/>
      <c r="CN46" s="291"/>
      <c r="CO46" s="136">
        <f>CO45/$CS$45</f>
        <v>0.55602836879432627</v>
      </c>
      <c r="CP46" s="129">
        <f t="shared" ref="CP46:CR46" si="254">CP45/$CS$45</f>
        <v>0.31631205673758866</v>
      </c>
      <c r="CQ46" s="129">
        <f t="shared" si="254"/>
        <v>0.11773049645390071</v>
      </c>
      <c r="CR46" s="129">
        <f t="shared" si="254"/>
        <v>9.9290780141843976E-3</v>
      </c>
      <c r="CS46" s="146">
        <v>1</v>
      </c>
      <c r="CT46" s="176"/>
      <c r="CU46" s="92">
        <f>+CO33+CO35+CO37+CO39+CO41+CO43-CO45</f>
        <v>0</v>
      </c>
      <c r="CV46" s="92">
        <f>+CP33+CP35+CP37+CP39+CP41+CP43-CP45</f>
        <v>0</v>
      </c>
      <c r="CW46" s="92">
        <f t="shared" ref="CW46" si="255">+CQ33+CQ35+CQ37+CQ39+CQ41+CQ43-CQ45</f>
        <v>0</v>
      </c>
      <c r="CX46" s="92">
        <f>+CR33+CR35+CR37+CR39+CR41+CR43-CR45</f>
        <v>0</v>
      </c>
      <c r="CY46" s="92">
        <f>+CS33+CS35+CS37+CS39+CS41+CS43-CS45</f>
        <v>0</v>
      </c>
      <c r="DB46" s="290"/>
      <c r="DC46" s="291"/>
      <c r="DD46" s="136">
        <f>DD45/$DH$45</f>
        <v>0.34801136363636365</v>
      </c>
      <c r="DE46" s="129">
        <f t="shared" ref="DE46:DG46" si="256">DE45/$DH$45</f>
        <v>0.41903409090909088</v>
      </c>
      <c r="DF46" s="129">
        <f t="shared" si="256"/>
        <v>0.22159090909090909</v>
      </c>
      <c r="DG46" s="129">
        <f t="shared" si="256"/>
        <v>1.1363636363636364E-2</v>
      </c>
      <c r="DH46" s="146">
        <v>1</v>
      </c>
      <c r="DI46" s="176"/>
      <c r="DJ46" s="92">
        <f>+DD33+DD35+DD37+DD39+DD41+DD43-DD45</f>
        <v>0</v>
      </c>
      <c r="DK46" s="92">
        <f>+DE33+DE35+DE37+DE39+DE41+DE43-DE45</f>
        <v>0</v>
      </c>
      <c r="DL46" s="92">
        <f t="shared" ref="DL46" si="257">+DF33+DF35+DF37+DF39+DF41+DF43-DF45</f>
        <v>0</v>
      </c>
      <c r="DM46" s="92">
        <f>+DG33+DG35+DG37+DG39+DG41+DG43-DG45</f>
        <v>0</v>
      </c>
      <c r="DN46" s="92">
        <f>+DH33+DH35+DH37+DH39+DH41+DH43-DH45</f>
        <v>0</v>
      </c>
      <c r="DQ46" s="290"/>
      <c r="DR46" s="291"/>
      <c r="DS46" s="136">
        <f>DS45/$DW$45</f>
        <v>0.84985835694050993</v>
      </c>
      <c r="DT46" s="129">
        <f t="shared" ref="DT46:DV46" si="258">DT45/$DW$45</f>
        <v>0.12464589235127478</v>
      </c>
      <c r="DU46" s="129">
        <f t="shared" si="258"/>
        <v>1.69971671388102E-2</v>
      </c>
      <c r="DV46" s="129">
        <f t="shared" si="258"/>
        <v>8.4985835694051E-3</v>
      </c>
      <c r="DW46" s="146">
        <v>1</v>
      </c>
      <c r="DX46" s="176"/>
      <c r="DY46" s="92">
        <f>+DS33+DS35+DS37+DS39+DS41+DS43-DS45</f>
        <v>0</v>
      </c>
      <c r="DZ46" s="92">
        <f>+DT33+DT35+DT37+DT39+DT41+DT43-DT45</f>
        <v>0</v>
      </c>
      <c r="EA46" s="92">
        <f t="shared" ref="EA46" si="259">+DU33+DU35+DU37+DU39+DU41+DU43-DU45</f>
        <v>0</v>
      </c>
      <c r="EB46" s="92">
        <f>+DV33+DV35+DV37+DV39+DV41+DV43-DV45</f>
        <v>0</v>
      </c>
      <c r="EC46" s="92">
        <f>+DW33+DW35+DW37+DW39+DW41+DW43-DW45</f>
        <v>0</v>
      </c>
      <c r="EF46" s="290"/>
      <c r="EG46" s="291"/>
      <c r="EH46" s="136">
        <f>EH45/$EL$45</f>
        <v>0.43120567375886526</v>
      </c>
      <c r="EI46" s="129">
        <f t="shared" ref="EI46:EK46" si="260">EI45/$EL$45</f>
        <v>0.38581560283687943</v>
      </c>
      <c r="EJ46" s="129">
        <f t="shared" si="260"/>
        <v>0.16879432624113475</v>
      </c>
      <c r="EK46" s="129">
        <f t="shared" si="260"/>
        <v>1.4184397163120567E-2</v>
      </c>
      <c r="EL46" s="146">
        <v>1</v>
      </c>
    </row>
    <row r="49" spans="2:142" hidden="1">
      <c r="B49" s="304" t="s">
        <v>2</v>
      </c>
      <c r="C49" s="39">
        <f>+C19+C33-C5</f>
        <v>0</v>
      </c>
      <c r="D49" s="39">
        <f t="shared" ref="D49:G49" si="261">+D19+D33-D5</f>
        <v>0</v>
      </c>
      <c r="E49" s="39">
        <f t="shared" si="261"/>
        <v>0</v>
      </c>
      <c r="F49" s="39">
        <f t="shared" si="261"/>
        <v>0</v>
      </c>
      <c r="G49" s="39">
        <f t="shared" si="261"/>
        <v>0</v>
      </c>
      <c r="P49" s="304" t="s">
        <v>2</v>
      </c>
      <c r="Q49" s="39">
        <f>+Q19+Q33-Q5</f>
        <v>0</v>
      </c>
      <c r="R49" s="39">
        <f t="shared" ref="R49:U49" si="262">+R19+R33-R5</f>
        <v>0</v>
      </c>
      <c r="S49" s="39">
        <f t="shared" si="262"/>
        <v>0</v>
      </c>
      <c r="T49" s="39">
        <f t="shared" si="262"/>
        <v>0</v>
      </c>
      <c r="U49" s="39">
        <f t="shared" si="262"/>
        <v>0</v>
      </c>
      <c r="AE49" s="304" t="s">
        <v>2</v>
      </c>
      <c r="AF49" s="39">
        <f>+AF19+AF33-AF5</f>
        <v>0</v>
      </c>
      <c r="AG49" s="39">
        <f t="shared" ref="AG49:AJ49" si="263">+AG19+AG33-AG5</f>
        <v>0</v>
      </c>
      <c r="AH49" s="39">
        <f t="shared" si="263"/>
        <v>0</v>
      </c>
      <c r="AI49" s="39">
        <f t="shared" si="263"/>
        <v>0</v>
      </c>
      <c r="AJ49" s="39">
        <f t="shared" si="263"/>
        <v>0</v>
      </c>
      <c r="AT49" s="304" t="s">
        <v>2</v>
      </c>
      <c r="AU49" s="39">
        <f>+AU19+AU33-AU5</f>
        <v>0</v>
      </c>
      <c r="AV49" s="39">
        <f t="shared" ref="AV49:AY49" si="264">+AV19+AV33-AV5</f>
        <v>0</v>
      </c>
      <c r="AW49" s="39">
        <f t="shared" si="264"/>
        <v>0</v>
      </c>
      <c r="AX49" s="39">
        <f t="shared" si="264"/>
        <v>0</v>
      </c>
      <c r="AY49" s="39">
        <f t="shared" si="264"/>
        <v>0</v>
      </c>
      <c r="BJ49" s="304" t="s">
        <v>2</v>
      </c>
      <c r="BK49" s="39">
        <f>+BK19+BK33-BK5</f>
        <v>0</v>
      </c>
      <c r="BL49" s="39">
        <f t="shared" ref="BL49:BO49" si="265">+BL19+BL33-BL5</f>
        <v>0</v>
      </c>
      <c r="BM49" s="39">
        <f t="shared" si="265"/>
        <v>0</v>
      </c>
      <c r="BN49" s="39">
        <f t="shared" si="265"/>
        <v>0</v>
      </c>
      <c r="BO49" s="39">
        <f t="shared" si="265"/>
        <v>0</v>
      </c>
      <c r="BZ49" s="304" t="s">
        <v>2</v>
      </c>
      <c r="CA49" s="39">
        <f>+CA19+CA33-CA5</f>
        <v>0</v>
      </c>
      <c r="CB49" s="39">
        <f t="shared" ref="CB49:CE49" si="266">+CB19+CB33-CB5</f>
        <v>0</v>
      </c>
      <c r="CC49" s="39">
        <f t="shared" si="266"/>
        <v>0</v>
      </c>
      <c r="CD49" s="39">
        <f t="shared" si="266"/>
        <v>0</v>
      </c>
      <c r="CE49" s="39">
        <f t="shared" si="266"/>
        <v>0</v>
      </c>
      <c r="CN49" s="304" t="s">
        <v>2</v>
      </c>
      <c r="CO49" s="39">
        <f>+CO19+CO33-CO5</f>
        <v>0</v>
      </c>
      <c r="CP49" s="39">
        <f t="shared" ref="CP49:CS49" si="267">+CP19+CP33-CP5</f>
        <v>0</v>
      </c>
      <c r="CQ49" s="39">
        <f t="shared" si="267"/>
        <v>0</v>
      </c>
      <c r="CR49" s="39">
        <f t="shared" si="267"/>
        <v>0</v>
      </c>
      <c r="CS49" s="39">
        <f t="shared" si="267"/>
        <v>0</v>
      </c>
      <c r="DC49" s="304" t="s">
        <v>2</v>
      </c>
      <c r="DD49" s="39">
        <f>+DD19+DD33-DD5</f>
        <v>0</v>
      </c>
      <c r="DE49" s="39">
        <f t="shared" ref="DE49:DH49" si="268">+DE19+DE33-DE5</f>
        <v>0</v>
      </c>
      <c r="DF49" s="39">
        <f t="shared" si="268"/>
        <v>0</v>
      </c>
      <c r="DG49" s="39">
        <f t="shared" si="268"/>
        <v>0</v>
      </c>
      <c r="DH49" s="39">
        <f t="shared" si="268"/>
        <v>0</v>
      </c>
      <c r="DR49" s="304" t="s">
        <v>2</v>
      </c>
      <c r="DS49" s="39">
        <f>+DS19+DS33-DS5</f>
        <v>0</v>
      </c>
      <c r="DT49" s="39">
        <f t="shared" ref="DT49:DW49" si="269">+DT19+DT33-DT5</f>
        <v>0</v>
      </c>
      <c r="DU49" s="39">
        <f t="shared" si="269"/>
        <v>0</v>
      </c>
      <c r="DV49" s="39">
        <f t="shared" si="269"/>
        <v>0</v>
      </c>
      <c r="DW49" s="39">
        <f t="shared" si="269"/>
        <v>0</v>
      </c>
      <c r="EG49" s="304" t="s">
        <v>2</v>
      </c>
      <c r="EH49" s="39">
        <f>+EH19+EH33-EH5</f>
        <v>0</v>
      </c>
      <c r="EI49" s="39">
        <f t="shared" ref="EI49:EL49" si="270">+EI19+EI33-EI5</f>
        <v>0</v>
      </c>
      <c r="EJ49" s="39">
        <f t="shared" si="270"/>
        <v>0</v>
      </c>
      <c r="EK49" s="39">
        <f t="shared" si="270"/>
        <v>0</v>
      </c>
      <c r="EL49" s="39">
        <f t="shared" si="270"/>
        <v>0</v>
      </c>
    </row>
    <row r="50" spans="2:142" hidden="1">
      <c r="B50" s="305"/>
      <c r="C50" s="39"/>
      <c r="D50" s="39"/>
      <c r="E50" s="39"/>
      <c r="F50" s="39"/>
      <c r="G50" s="39"/>
      <c r="P50" s="305"/>
      <c r="Q50" s="39"/>
      <c r="R50" s="39"/>
      <c r="S50" s="39"/>
      <c r="T50" s="39"/>
      <c r="U50" s="39"/>
      <c r="AE50" s="305"/>
      <c r="AF50" s="39"/>
      <c r="AG50" s="39"/>
      <c r="AH50" s="39"/>
      <c r="AI50" s="39"/>
      <c r="AJ50" s="39"/>
      <c r="AT50" s="305"/>
      <c r="AU50" s="39"/>
      <c r="AV50" s="39"/>
      <c r="AW50" s="39"/>
      <c r="AX50" s="39"/>
      <c r="AY50" s="39"/>
      <c r="BJ50" s="305"/>
      <c r="BK50" s="39"/>
      <c r="BL50" s="39"/>
      <c r="BM50" s="39"/>
      <c r="BN50" s="39"/>
      <c r="BO50" s="39"/>
      <c r="BZ50" s="305"/>
      <c r="CA50" s="39"/>
      <c r="CB50" s="39"/>
      <c r="CC50" s="39"/>
      <c r="CD50" s="39"/>
      <c r="CE50" s="39"/>
      <c r="CN50" s="305"/>
      <c r="CO50" s="39"/>
      <c r="CP50" s="39"/>
      <c r="CQ50" s="39"/>
      <c r="CR50" s="39"/>
      <c r="CS50" s="39"/>
      <c r="DC50" s="305"/>
      <c r="DD50" s="39"/>
      <c r="DE50" s="39"/>
      <c r="DF50" s="39"/>
      <c r="DG50" s="39"/>
      <c r="DH50" s="39"/>
      <c r="DR50" s="305"/>
      <c r="DS50" s="39"/>
      <c r="DT50" s="39"/>
      <c r="DU50" s="39"/>
      <c r="DV50" s="39"/>
      <c r="DW50" s="39"/>
      <c r="EG50" s="305"/>
      <c r="EH50" s="39"/>
      <c r="EI50" s="39"/>
      <c r="EJ50" s="39"/>
      <c r="EK50" s="39"/>
      <c r="EL50" s="39"/>
    </row>
    <row r="51" spans="2:142" hidden="1">
      <c r="B51" s="305" t="s">
        <v>3</v>
      </c>
      <c r="C51" s="39">
        <f t="shared" ref="C51:G51" si="271">+C21+C35-C7</f>
        <v>0</v>
      </c>
      <c r="D51" s="39">
        <f t="shared" si="271"/>
        <v>0</v>
      </c>
      <c r="E51" s="39">
        <f t="shared" si="271"/>
        <v>0</v>
      </c>
      <c r="F51" s="39">
        <f t="shared" si="271"/>
        <v>0</v>
      </c>
      <c r="G51" s="39">
        <f t="shared" si="271"/>
        <v>0</v>
      </c>
      <c r="P51" s="305" t="s">
        <v>3</v>
      </c>
      <c r="Q51" s="39">
        <f t="shared" ref="Q51:U51" si="272">+Q21+Q35-Q7</f>
        <v>0</v>
      </c>
      <c r="R51" s="39">
        <f t="shared" si="272"/>
        <v>0</v>
      </c>
      <c r="S51" s="39">
        <f t="shared" si="272"/>
        <v>0</v>
      </c>
      <c r="T51" s="39">
        <f t="shared" si="272"/>
        <v>0</v>
      </c>
      <c r="U51" s="39">
        <f t="shared" si="272"/>
        <v>0</v>
      </c>
      <c r="AE51" s="305" t="s">
        <v>3</v>
      </c>
      <c r="AF51" s="39">
        <f t="shared" ref="AF51:AJ51" si="273">+AF21+AF35-AF7</f>
        <v>0</v>
      </c>
      <c r="AG51" s="39">
        <f t="shared" si="273"/>
        <v>0</v>
      </c>
      <c r="AH51" s="39">
        <f t="shared" si="273"/>
        <v>0</v>
      </c>
      <c r="AI51" s="39">
        <f t="shared" si="273"/>
        <v>0</v>
      </c>
      <c r="AJ51" s="39">
        <f t="shared" si="273"/>
        <v>0</v>
      </c>
      <c r="AT51" s="305" t="s">
        <v>3</v>
      </c>
      <c r="AU51" s="39">
        <f t="shared" ref="AU51:AY51" si="274">+AU21+AU35-AU7</f>
        <v>0</v>
      </c>
      <c r="AV51" s="39">
        <f t="shared" si="274"/>
        <v>0</v>
      </c>
      <c r="AW51" s="39">
        <f t="shared" si="274"/>
        <v>0</v>
      </c>
      <c r="AX51" s="39">
        <f t="shared" si="274"/>
        <v>0</v>
      </c>
      <c r="AY51" s="39">
        <f t="shared" si="274"/>
        <v>0</v>
      </c>
      <c r="BJ51" s="305" t="s">
        <v>3</v>
      </c>
      <c r="BK51" s="39">
        <f t="shared" ref="BK51:BO51" si="275">+BK21+BK35-BK7</f>
        <v>0</v>
      </c>
      <c r="BL51" s="39">
        <f t="shared" si="275"/>
        <v>0</v>
      </c>
      <c r="BM51" s="39">
        <f t="shared" si="275"/>
        <v>0</v>
      </c>
      <c r="BN51" s="39">
        <f t="shared" si="275"/>
        <v>0</v>
      </c>
      <c r="BO51" s="39">
        <f t="shared" si="275"/>
        <v>0</v>
      </c>
      <c r="BZ51" s="305" t="s">
        <v>3</v>
      </c>
      <c r="CA51" s="39">
        <f t="shared" ref="CA51:CE51" si="276">+CA21+CA35-CA7</f>
        <v>0</v>
      </c>
      <c r="CB51" s="39">
        <f t="shared" si="276"/>
        <v>0</v>
      </c>
      <c r="CC51" s="39">
        <f t="shared" si="276"/>
        <v>0</v>
      </c>
      <c r="CD51" s="39">
        <f t="shared" si="276"/>
        <v>0</v>
      </c>
      <c r="CE51" s="39">
        <f t="shared" si="276"/>
        <v>0</v>
      </c>
      <c r="CN51" s="305" t="s">
        <v>3</v>
      </c>
      <c r="CO51" s="39">
        <f t="shared" ref="CO51:CS51" si="277">+CO21+CO35-CO7</f>
        <v>0</v>
      </c>
      <c r="CP51" s="39">
        <f t="shared" si="277"/>
        <v>0</v>
      </c>
      <c r="CQ51" s="39">
        <f t="shared" si="277"/>
        <v>0</v>
      </c>
      <c r="CR51" s="39">
        <f t="shared" si="277"/>
        <v>0</v>
      </c>
      <c r="CS51" s="39">
        <f t="shared" si="277"/>
        <v>0</v>
      </c>
      <c r="DC51" s="305" t="s">
        <v>3</v>
      </c>
      <c r="DD51" s="39">
        <f t="shared" ref="DD51:DH51" si="278">+DD21+DD35-DD7</f>
        <v>0</v>
      </c>
      <c r="DE51" s="39">
        <f t="shared" si="278"/>
        <v>0</v>
      </c>
      <c r="DF51" s="39">
        <f t="shared" si="278"/>
        <v>0</v>
      </c>
      <c r="DG51" s="39">
        <f t="shared" si="278"/>
        <v>0</v>
      </c>
      <c r="DH51" s="39">
        <f t="shared" si="278"/>
        <v>0</v>
      </c>
      <c r="DR51" s="305" t="s">
        <v>3</v>
      </c>
      <c r="DS51" s="39">
        <f t="shared" ref="DS51:DW51" si="279">+DS21+DS35-DS7</f>
        <v>0</v>
      </c>
      <c r="DT51" s="39">
        <f t="shared" si="279"/>
        <v>0</v>
      </c>
      <c r="DU51" s="39">
        <f t="shared" si="279"/>
        <v>0</v>
      </c>
      <c r="DV51" s="39">
        <f t="shared" si="279"/>
        <v>0</v>
      </c>
      <c r="DW51" s="39">
        <f t="shared" si="279"/>
        <v>0</v>
      </c>
      <c r="EG51" s="305" t="s">
        <v>3</v>
      </c>
      <c r="EH51" s="39">
        <f t="shared" ref="EH51:EL51" si="280">+EH21+EH35-EH7</f>
        <v>0</v>
      </c>
      <c r="EI51" s="39">
        <f t="shared" si="280"/>
        <v>0</v>
      </c>
      <c r="EJ51" s="39">
        <f t="shared" si="280"/>
        <v>0</v>
      </c>
      <c r="EK51" s="39">
        <f t="shared" si="280"/>
        <v>0</v>
      </c>
      <c r="EL51" s="39">
        <f t="shared" si="280"/>
        <v>0</v>
      </c>
    </row>
    <row r="52" spans="2:142" hidden="1">
      <c r="B52" s="305"/>
      <c r="C52" s="39"/>
      <c r="D52" s="39"/>
      <c r="E52" s="39"/>
      <c r="F52" s="39"/>
      <c r="G52" s="39"/>
      <c r="P52" s="305"/>
      <c r="Q52" s="39"/>
      <c r="R52" s="39"/>
      <c r="S52" s="39"/>
      <c r="T52" s="39"/>
      <c r="U52" s="39"/>
      <c r="AE52" s="305"/>
      <c r="AF52" s="39"/>
      <c r="AG52" s="39"/>
      <c r="AH52" s="39"/>
      <c r="AI52" s="39"/>
      <c r="AJ52" s="39"/>
      <c r="AT52" s="305"/>
      <c r="AU52" s="39"/>
      <c r="AV52" s="39"/>
      <c r="AW52" s="39"/>
      <c r="AX52" s="39"/>
      <c r="AY52" s="39"/>
      <c r="BJ52" s="305"/>
      <c r="BK52" s="39"/>
      <c r="BL52" s="39"/>
      <c r="BM52" s="39"/>
      <c r="BN52" s="39"/>
      <c r="BO52" s="39"/>
      <c r="BZ52" s="305"/>
      <c r="CA52" s="39"/>
      <c r="CB52" s="39"/>
      <c r="CC52" s="39"/>
      <c r="CD52" s="39"/>
      <c r="CE52" s="39"/>
      <c r="CN52" s="305"/>
      <c r="CO52" s="39"/>
      <c r="CP52" s="39"/>
      <c r="CQ52" s="39"/>
      <c r="CR52" s="39"/>
      <c r="CS52" s="39"/>
      <c r="DC52" s="305"/>
      <c r="DD52" s="39"/>
      <c r="DE52" s="39"/>
      <c r="DF52" s="39"/>
      <c r="DG52" s="39"/>
      <c r="DH52" s="39"/>
      <c r="DR52" s="305"/>
      <c r="DS52" s="39"/>
      <c r="DT52" s="39"/>
      <c r="DU52" s="39"/>
      <c r="DV52" s="39"/>
      <c r="DW52" s="39"/>
      <c r="EG52" s="305"/>
      <c r="EH52" s="39"/>
      <c r="EI52" s="39"/>
      <c r="EJ52" s="39"/>
      <c r="EK52" s="39"/>
      <c r="EL52" s="39"/>
    </row>
    <row r="53" spans="2:142" hidden="1">
      <c r="B53" s="305" t="s">
        <v>4</v>
      </c>
      <c r="C53" s="39">
        <f t="shared" ref="C53:G53" si="281">+C23+C37-C9</f>
        <v>0</v>
      </c>
      <c r="D53" s="39">
        <f t="shared" si="281"/>
        <v>0</v>
      </c>
      <c r="E53" s="39">
        <f t="shared" si="281"/>
        <v>0</v>
      </c>
      <c r="F53" s="39">
        <f t="shared" si="281"/>
        <v>0</v>
      </c>
      <c r="G53" s="39">
        <f t="shared" si="281"/>
        <v>0</v>
      </c>
      <c r="P53" s="305" t="s">
        <v>4</v>
      </c>
      <c r="Q53" s="39">
        <f t="shared" ref="Q53:U53" si="282">+Q23+Q37-Q9</f>
        <v>0</v>
      </c>
      <c r="R53" s="39">
        <f t="shared" si="282"/>
        <v>0</v>
      </c>
      <c r="S53" s="39">
        <f t="shared" si="282"/>
        <v>0</v>
      </c>
      <c r="T53" s="39">
        <f t="shared" si="282"/>
        <v>0</v>
      </c>
      <c r="U53" s="39">
        <f t="shared" si="282"/>
        <v>0</v>
      </c>
      <c r="AE53" s="305" t="s">
        <v>4</v>
      </c>
      <c r="AF53" s="39">
        <f t="shared" ref="AF53:AJ53" si="283">+AF23+AF37-AF9</f>
        <v>0</v>
      </c>
      <c r="AG53" s="39">
        <f t="shared" si="283"/>
        <v>0</v>
      </c>
      <c r="AH53" s="39">
        <f t="shared" si="283"/>
        <v>0</v>
      </c>
      <c r="AI53" s="39">
        <f t="shared" si="283"/>
        <v>0</v>
      </c>
      <c r="AJ53" s="39">
        <f t="shared" si="283"/>
        <v>0</v>
      </c>
      <c r="AT53" s="305" t="s">
        <v>4</v>
      </c>
      <c r="AU53" s="39">
        <f t="shared" ref="AU53:AY53" si="284">+AU23+AU37-AU9</f>
        <v>0</v>
      </c>
      <c r="AV53" s="39">
        <f t="shared" si="284"/>
        <v>0</v>
      </c>
      <c r="AW53" s="39">
        <f t="shared" si="284"/>
        <v>0</v>
      </c>
      <c r="AX53" s="39">
        <f t="shared" si="284"/>
        <v>0</v>
      </c>
      <c r="AY53" s="39">
        <f t="shared" si="284"/>
        <v>0</v>
      </c>
      <c r="BJ53" s="305" t="s">
        <v>4</v>
      </c>
      <c r="BK53" s="39">
        <f t="shared" ref="BK53:BO53" si="285">+BK23+BK37-BK9</f>
        <v>0</v>
      </c>
      <c r="BL53" s="39">
        <f t="shared" si="285"/>
        <v>0</v>
      </c>
      <c r="BM53" s="39">
        <f t="shared" si="285"/>
        <v>0</v>
      </c>
      <c r="BN53" s="39">
        <f t="shared" si="285"/>
        <v>0</v>
      </c>
      <c r="BO53" s="39">
        <f t="shared" si="285"/>
        <v>0</v>
      </c>
      <c r="BZ53" s="305" t="s">
        <v>4</v>
      </c>
      <c r="CA53" s="39">
        <f t="shared" ref="CA53:CE53" si="286">+CA23+CA37-CA9</f>
        <v>0</v>
      </c>
      <c r="CB53" s="39">
        <f t="shared" si="286"/>
        <v>0</v>
      </c>
      <c r="CC53" s="39">
        <f t="shared" si="286"/>
        <v>0</v>
      </c>
      <c r="CD53" s="39">
        <f t="shared" si="286"/>
        <v>0</v>
      </c>
      <c r="CE53" s="39">
        <f t="shared" si="286"/>
        <v>0</v>
      </c>
      <c r="CN53" s="305" t="s">
        <v>4</v>
      </c>
      <c r="CO53" s="39">
        <f t="shared" ref="CO53:CS53" si="287">+CO23+CO37-CO9</f>
        <v>0</v>
      </c>
      <c r="CP53" s="39">
        <f t="shared" si="287"/>
        <v>0</v>
      </c>
      <c r="CQ53" s="39">
        <f t="shared" si="287"/>
        <v>0</v>
      </c>
      <c r="CR53" s="39">
        <f t="shared" si="287"/>
        <v>0</v>
      </c>
      <c r="CS53" s="39">
        <f t="shared" si="287"/>
        <v>0</v>
      </c>
      <c r="DC53" s="305" t="s">
        <v>4</v>
      </c>
      <c r="DD53" s="39">
        <f t="shared" ref="DD53:DH53" si="288">+DD23+DD37-DD9</f>
        <v>0</v>
      </c>
      <c r="DE53" s="39">
        <f t="shared" si="288"/>
        <v>0</v>
      </c>
      <c r="DF53" s="39">
        <f t="shared" si="288"/>
        <v>0</v>
      </c>
      <c r="DG53" s="39">
        <f t="shared" si="288"/>
        <v>0</v>
      </c>
      <c r="DH53" s="39">
        <f t="shared" si="288"/>
        <v>0</v>
      </c>
      <c r="DR53" s="305" t="s">
        <v>4</v>
      </c>
      <c r="DS53" s="39">
        <f t="shared" ref="DS53:DW53" si="289">+DS23+DS37-DS9</f>
        <v>0</v>
      </c>
      <c r="DT53" s="39">
        <f t="shared" si="289"/>
        <v>0</v>
      </c>
      <c r="DU53" s="39">
        <f t="shared" si="289"/>
        <v>0</v>
      </c>
      <c r="DV53" s="39">
        <f t="shared" si="289"/>
        <v>0</v>
      </c>
      <c r="DW53" s="39">
        <f t="shared" si="289"/>
        <v>0</v>
      </c>
      <c r="EG53" s="305" t="s">
        <v>4</v>
      </c>
      <c r="EH53" s="39">
        <f t="shared" ref="EH53:EL53" si="290">+EH23+EH37-EH9</f>
        <v>0</v>
      </c>
      <c r="EI53" s="39">
        <f t="shared" si="290"/>
        <v>0</v>
      </c>
      <c r="EJ53" s="39">
        <f t="shared" si="290"/>
        <v>0</v>
      </c>
      <c r="EK53" s="39">
        <f t="shared" si="290"/>
        <v>0</v>
      </c>
      <c r="EL53" s="39">
        <f t="shared" si="290"/>
        <v>0</v>
      </c>
    </row>
    <row r="54" spans="2:142" hidden="1">
      <c r="B54" s="305"/>
      <c r="C54" s="39"/>
      <c r="D54" s="39"/>
      <c r="E54" s="39"/>
      <c r="F54" s="39"/>
      <c r="G54" s="39"/>
      <c r="P54" s="305"/>
      <c r="Q54" s="39"/>
      <c r="R54" s="39"/>
      <c r="S54" s="39"/>
      <c r="T54" s="39"/>
      <c r="U54" s="39"/>
      <c r="AE54" s="305"/>
      <c r="AF54" s="39"/>
      <c r="AG54" s="39"/>
      <c r="AH54" s="39"/>
      <c r="AI54" s="39"/>
      <c r="AJ54" s="39"/>
      <c r="AT54" s="305"/>
      <c r="AU54" s="39"/>
      <c r="AV54" s="39"/>
      <c r="AW54" s="39"/>
      <c r="AX54" s="39"/>
      <c r="AY54" s="39"/>
      <c r="BJ54" s="305"/>
      <c r="BK54" s="39"/>
      <c r="BL54" s="39"/>
      <c r="BM54" s="39"/>
      <c r="BN54" s="39"/>
      <c r="BO54" s="39"/>
      <c r="BZ54" s="305"/>
      <c r="CA54" s="39"/>
      <c r="CB54" s="39"/>
      <c r="CC54" s="39"/>
      <c r="CD54" s="39"/>
      <c r="CE54" s="39"/>
      <c r="CN54" s="305"/>
      <c r="CO54" s="39"/>
      <c r="CP54" s="39"/>
      <c r="CQ54" s="39"/>
      <c r="CR54" s="39"/>
      <c r="CS54" s="39"/>
      <c r="DC54" s="305"/>
      <c r="DD54" s="39"/>
      <c r="DE54" s="39"/>
      <c r="DF54" s="39"/>
      <c r="DG54" s="39"/>
      <c r="DH54" s="39"/>
      <c r="DR54" s="305"/>
      <c r="DS54" s="39"/>
      <c r="DT54" s="39"/>
      <c r="DU54" s="39"/>
      <c r="DV54" s="39"/>
      <c r="DW54" s="39"/>
      <c r="EG54" s="305"/>
      <c r="EH54" s="39"/>
      <c r="EI54" s="39"/>
      <c r="EJ54" s="39"/>
      <c r="EK54" s="39"/>
      <c r="EL54" s="39"/>
    </row>
    <row r="55" spans="2:142" hidden="1">
      <c r="B55" s="305" t="s">
        <v>5</v>
      </c>
      <c r="C55" s="39">
        <f t="shared" ref="C55:G55" si="291">+C25+C39-C11</f>
        <v>0</v>
      </c>
      <c r="D55" s="39">
        <f t="shared" si="291"/>
        <v>0</v>
      </c>
      <c r="E55" s="39">
        <f t="shared" si="291"/>
        <v>0</v>
      </c>
      <c r="F55" s="39">
        <f t="shared" si="291"/>
        <v>0</v>
      </c>
      <c r="G55" s="39">
        <f t="shared" si="291"/>
        <v>0</v>
      </c>
      <c r="P55" s="305" t="s">
        <v>5</v>
      </c>
      <c r="Q55" s="39">
        <f t="shared" ref="Q55:U55" si="292">+Q25+Q39-Q11</f>
        <v>0</v>
      </c>
      <c r="R55" s="39">
        <f t="shared" si="292"/>
        <v>0</v>
      </c>
      <c r="S55" s="39">
        <f t="shared" si="292"/>
        <v>0</v>
      </c>
      <c r="T55" s="39">
        <f t="shared" si="292"/>
        <v>0</v>
      </c>
      <c r="U55" s="39">
        <f t="shared" si="292"/>
        <v>0</v>
      </c>
      <c r="AE55" s="305" t="s">
        <v>5</v>
      </c>
      <c r="AF55" s="39">
        <f t="shared" ref="AF55:AJ55" si="293">+AF25+AF39-AF11</f>
        <v>0</v>
      </c>
      <c r="AG55" s="39">
        <f t="shared" si="293"/>
        <v>0</v>
      </c>
      <c r="AH55" s="39">
        <f t="shared" si="293"/>
        <v>0</v>
      </c>
      <c r="AI55" s="39">
        <f t="shared" si="293"/>
        <v>0</v>
      </c>
      <c r="AJ55" s="39">
        <f t="shared" si="293"/>
        <v>0</v>
      </c>
      <c r="AT55" s="305" t="s">
        <v>5</v>
      </c>
      <c r="AU55" s="39">
        <f t="shared" ref="AU55:AY55" si="294">+AU25+AU39-AU11</f>
        <v>0</v>
      </c>
      <c r="AV55" s="39">
        <f t="shared" si="294"/>
        <v>0</v>
      </c>
      <c r="AW55" s="39">
        <f t="shared" si="294"/>
        <v>0</v>
      </c>
      <c r="AX55" s="39">
        <f t="shared" si="294"/>
        <v>0</v>
      </c>
      <c r="AY55" s="39">
        <f t="shared" si="294"/>
        <v>0</v>
      </c>
      <c r="BJ55" s="305" t="s">
        <v>5</v>
      </c>
      <c r="BK55" s="39">
        <f t="shared" ref="BK55:BO55" si="295">+BK25+BK39-BK11</f>
        <v>0</v>
      </c>
      <c r="BL55" s="39">
        <f t="shared" si="295"/>
        <v>0</v>
      </c>
      <c r="BM55" s="39">
        <f t="shared" si="295"/>
        <v>0</v>
      </c>
      <c r="BN55" s="39">
        <f t="shared" si="295"/>
        <v>0</v>
      </c>
      <c r="BO55" s="39">
        <f t="shared" si="295"/>
        <v>0</v>
      </c>
      <c r="BZ55" s="305" t="s">
        <v>5</v>
      </c>
      <c r="CA55" s="39">
        <f t="shared" ref="CA55:CE55" si="296">+CA25+CA39-CA11</f>
        <v>0</v>
      </c>
      <c r="CB55" s="39">
        <f t="shared" si="296"/>
        <v>0</v>
      </c>
      <c r="CC55" s="39">
        <f t="shared" si="296"/>
        <v>0</v>
      </c>
      <c r="CD55" s="39">
        <f t="shared" si="296"/>
        <v>0</v>
      </c>
      <c r="CE55" s="39">
        <f t="shared" si="296"/>
        <v>0</v>
      </c>
      <c r="CN55" s="305" t="s">
        <v>5</v>
      </c>
      <c r="CO55" s="39">
        <f t="shared" ref="CO55:CS55" si="297">+CO25+CO39-CO11</f>
        <v>0</v>
      </c>
      <c r="CP55" s="39">
        <f t="shared" si="297"/>
        <v>0</v>
      </c>
      <c r="CQ55" s="39">
        <f t="shared" si="297"/>
        <v>0</v>
      </c>
      <c r="CR55" s="39">
        <f t="shared" si="297"/>
        <v>0</v>
      </c>
      <c r="CS55" s="39">
        <f t="shared" si="297"/>
        <v>0</v>
      </c>
      <c r="DC55" s="305" t="s">
        <v>5</v>
      </c>
      <c r="DD55" s="39">
        <f t="shared" ref="DD55:DH55" si="298">+DD25+DD39-DD11</f>
        <v>0</v>
      </c>
      <c r="DE55" s="39">
        <f t="shared" si="298"/>
        <v>0</v>
      </c>
      <c r="DF55" s="39">
        <f t="shared" si="298"/>
        <v>0</v>
      </c>
      <c r="DG55" s="39">
        <f t="shared" si="298"/>
        <v>0</v>
      </c>
      <c r="DH55" s="39">
        <f t="shared" si="298"/>
        <v>0</v>
      </c>
      <c r="DR55" s="305" t="s">
        <v>5</v>
      </c>
      <c r="DS55" s="39">
        <f t="shared" ref="DS55:DW55" si="299">+DS25+DS39-DS11</f>
        <v>0</v>
      </c>
      <c r="DT55" s="39">
        <f t="shared" si="299"/>
        <v>0</v>
      </c>
      <c r="DU55" s="39">
        <f t="shared" si="299"/>
        <v>0</v>
      </c>
      <c r="DV55" s="39">
        <f t="shared" si="299"/>
        <v>0</v>
      </c>
      <c r="DW55" s="39">
        <f t="shared" si="299"/>
        <v>0</v>
      </c>
      <c r="EG55" s="305" t="s">
        <v>5</v>
      </c>
      <c r="EH55" s="39">
        <f t="shared" ref="EH55:EL55" si="300">+EH25+EH39-EH11</f>
        <v>0</v>
      </c>
      <c r="EI55" s="39">
        <f t="shared" si="300"/>
        <v>0</v>
      </c>
      <c r="EJ55" s="39">
        <f t="shared" si="300"/>
        <v>0</v>
      </c>
      <c r="EK55" s="39">
        <f t="shared" si="300"/>
        <v>0</v>
      </c>
      <c r="EL55" s="39">
        <f t="shared" si="300"/>
        <v>0</v>
      </c>
    </row>
    <row r="56" spans="2:142" hidden="1">
      <c r="B56" s="305"/>
      <c r="C56" s="39"/>
      <c r="D56" s="39"/>
      <c r="E56" s="39"/>
      <c r="F56" s="39"/>
      <c r="G56" s="39"/>
      <c r="P56" s="305"/>
      <c r="Q56" s="39"/>
      <c r="R56" s="39"/>
      <c r="S56" s="39"/>
      <c r="T56" s="39"/>
      <c r="U56" s="39"/>
      <c r="AE56" s="305"/>
      <c r="AF56" s="39"/>
      <c r="AG56" s="39"/>
      <c r="AH56" s="39"/>
      <c r="AI56" s="39"/>
      <c r="AJ56" s="39"/>
      <c r="AT56" s="305"/>
      <c r="AU56" s="39"/>
      <c r="AV56" s="39"/>
      <c r="AW56" s="39"/>
      <c r="AX56" s="39"/>
      <c r="AY56" s="39"/>
      <c r="BJ56" s="305"/>
      <c r="BK56" s="39"/>
      <c r="BL56" s="39"/>
      <c r="BM56" s="39"/>
      <c r="BN56" s="39"/>
      <c r="BO56" s="39"/>
      <c r="BZ56" s="305"/>
      <c r="CA56" s="39"/>
      <c r="CB56" s="39"/>
      <c r="CC56" s="39"/>
      <c r="CD56" s="39"/>
      <c r="CE56" s="39"/>
      <c r="CN56" s="305"/>
      <c r="CO56" s="39"/>
      <c r="CP56" s="39"/>
      <c r="CQ56" s="39"/>
      <c r="CR56" s="39"/>
      <c r="CS56" s="39"/>
      <c r="DC56" s="305"/>
      <c r="DD56" s="39"/>
      <c r="DE56" s="39"/>
      <c r="DF56" s="39"/>
      <c r="DG56" s="39"/>
      <c r="DH56" s="39"/>
      <c r="DR56" s="305"/>
      <c r="DS56" s="39"/>
      <c r="DT56" s="39"/>
      <c r="DU56" s="39"/>
      <c r="DV56" s="39"/>
      <c r="DW56" s="39"/>
      <c r="EG56" s="305"/>
      <c r="EH56" s="39"/>
      <c r="EI56" s="39"/>
      <c r="EJ56" s="39"/>
      <c r="EK56" s="39"/>
      <c r="EL56" s="39"/>
    </row>
    <row r="57" spans="2:142" hidden="1">
      <c r="B57" s="305" t="s">
        <v>6</v>
      </c>
      <c r="C57" s="39">
        <f t="shared" ref="C57:G57" si="301">+C27+C41-C13</f>
        <v>0</v>
      </c>
      <c r="D57" s="39">
        <f t="shared" si="301"/>
        <v>0</v>
      </c>
      <c r="E57" s="39">
        <f t="shared" si="301"/>
        <v>0</v>
      </c>
      <c r="F57" s="39">
        <f t="shared" si="301"/>
        <v>0</v>
      </c>
      <c r="G57" s="39">
        <f t="shared" si="301"/>
        <v>0</v>
      </c>
      <c r="P57" s="305" t="s">
        <v>6</v>
      </c>
      <c r="Q57" s="39">
        <f t="shared" ref="Q57:U57" si="302">+Q27+Q41-Q13</f>
        <v>0</v>
      </c>
      <c r="R57" s="39">
        <f t="shared" si="302"/>
        <v>0</v>
      </c>
      <c r="S57" s="39">
        <f t="shared" si="302"/>
        <v>0</v>
      </c>
      <c r="T57" s="39">
        <f t="shared" si="302"/>
        <v>0</v>
      </c>
      <c r="U57" s="39">
        <f t="shared" si="302"/>
        <v>0</v>
      </c>
      <c r="AE57" s="305" t="s">
        <v>6</v>
      </c>
      <c r="AF57" s="39">
        <f t="shared" ref="AF57:AJ57" si="303">+AF27+AF41-AF13</f>
        <v>0</v>
      </c>
      <c r="AG57" s="39">
        <f t="shared" si="303"/>
        <v>0</v>
      </c>
      <c r="AH57" s="39">
        <f t="shared" si="303"/>
        <v>0</v>
      </c>
      <c r="AI57" s="39">
        <f t="shared" si="303"/>
        <v>0</v>
      </c>
      <c r="AJ57" s="39">
        <f t="shared" si="303"/>
        <v>0</v>
      </c>
      <c r="AT57" s="305" t="s">
        <v>6</v>
      </c>
      <c r="AU57" s="39">
        <f t="shared" ref="AU57:AY57" si="304">+AU27+AU41-AU13</f>
        <v>0</v>
      </c>
      <c r="AV57" s="39">
        <f t="shared" si="304"/>
        <v>0</v>
      </c>
      <c r="AW57" s="39">
        <f t="shared" si="304"/>
        <v>0</v>
      </c>
      <c r="AX57" s="39">
        <f t="shared" si="304"/>
        <v>0</v>
      </c>
      <c r="AY57" s="39">
        <f t="shared" si="304"/>
        <v>0</v>
      </c>
      <c r="BJ57" s="305" t="s">
        <v>6</v>
      </c>
      <c r="BK57" s="39">
        <f t="shared" ref="BK57:BO57" si="305">+BK27+BK41-BK13</f>
        <v>0</v>
      </c>
      <c r="BL57" s="39">
        <f t="shared" si="305"/>
        <v>0</v>
      </c>
      <c r="BM57" s="39">
        <f t="shared" si="305"/>
        <v>0</v>
      </c>
      <c r="BN57" s="39">
        <f t="shared" si="305"/>
        <v>0</v>
      </c>
      <c r="BO57" s="39">
        <f t="shared" si="305"/>
        <v>0</v>
      </c>
      <c r="BZ57" s="305" t="s">
        <v>6</v>
      </c>
      <c r="CA57" s="39">
        <f t="shared" ref="CA57:CE57" si="306">+CA27+CA41-CA13</f>
        <v>0</v>
      </c>
      <c r="CB57" s="39">
        <f t="shared" si="306"/>
        <v>0</v>
      </c>
      <c r="CC57" s="39">
        <f t="shared" si="306"/>
        <v>0</v>
      </c>
      <c r="CD57" s="39">
        <f t="shared" si="306"/>
        <v>0</v>
      </c>
      <c r="CE57" s="39">
        <f t="shared" si="306"/>
        <v>0</v>
      </c>
      <c r="CN57" s="305" t="s">
        <v>6</v>
      </c>
      <c r="CO57" s="39">
        <f t="shared" ref="CO57:CS57" si="307">+CO27+CO41-CO13</f>
        <v>0</v>
      </c>
      <c r="CP57" s="39">
        <f t="shared" si="307"/>
        <v>0</v>
      </c>
      <c r="CQ57" s="39">
        <f t="shared" si="307"/>
        <v>0</v>
      </c>
      <c r="CR57" s="39">
        <f t="shared" si="307"/>
        <v>0</v>
      </c>
      <c r="CS57" s="39">
        <f t="shared" si="307"/>
        <v>0</v>
      </c>
      <c r="DC57" s="305" t="s">
        <v>6</v>
      </c>
      <c r="DD57" s="39">
        <f t="shared" ref="DD57:DH57" si="308">+DD27+DD41-DD13</f>
        <v>0</v>
      </c>
      <c r="DE57" s="39">
        <f t="shared" si="308"/>
        <v>0</v>
      </c>
      <c r="DF57" s="39">
        <f t="shared" si="308"/>
        <v>0</v>
      </c>
      <c r="DG57" s="39">
        <f t="shared" si="308"/>
        <v>0</v>
      </c>
      <c r="DH57" s="39">
        <f t="shared" si="308"/>
        <v>0</v>
      </c>
      <c r="DR57" s="305" t="s">
        <v>6</v>
      </c>
      <c r="DS57" s="39">
        <f t="shared" ref="DS57:DW57" si="309">+DS27+DS41-DS13</f>
        <v>0</v>
      </c>
      <c r="DT57" s="39">
        <f t="shared" si="309"/>
        <v>0</v>
      </c>
      <c r="DU57" s="39">
        <f t="shared" si="309"/>
        <v>0</v>
      </c>
      <c r="DV57" s="39">
        <f t="shared" si="309"/>
        <v>0</v>
      </c>
      <c r="DW57" s="39">
        <f t="shared" si="309"/>
        <v>0</v>
      </c>
      <c r="EG57" s="305" t="s">
        <v>6</v>
      </c>
      <c r="EH57" s="39">
        <f t="shared" ref="EH57:EL57" si="310">+EH27+EH41-EH13</f>
        <v>0</v>
      </c>
      <c r="EI57" s="39">
        <f t="shared" si="310"/>
        <v>0</v>
      </c>
      <c r="EJ57" s="39">
        <f t="shared" si="310"/>
        <v>0</v>
      </c>
      <c r="EK57" s="39">
        <f t="shared" si="310"/>
        <v>0</v>
      </c>
      <c r="EL57" s="39">
        <f t="shared" si="310"/>
        <v>0</v>
      </c>
    </row>
    <row r="58" spans="2:142" hidden="1">
      <c r="B58" s="305"/>
      <c r="C58" s="39"/>
      <c r="D58" s="39"/>
      <c r="E58" s="39"/>
      <c r="F58" s="39"/>
      <c r="G58" s="39"/>
      <c r="P58" s="305"/>
      <c r="Q58" s="39"/>
      <c r="R58" s="39"/>
      <c r="S58" s="39"/>
      <c r="T58" s="39"/>
      <c r="U58" s="39"/>
      <c r="AE58" s="305"/>
      <c r="AF58" s="39"/>
      <c r="AG58" s="39"/>
      <c r="AH58" s="39"/>
      <c r="AI58" s="39"/>
      <c r="AJ58" s="39"/>
      <c r="AT58" s="305"/>
      <c r="AU58" s="39"/>
      <c r="AV58" s="39"/>
      <c r="AW58" s="39"/>
      <c r="AX58" s="39"/>
      <c r="AY58" s="39"/>
      <c r="BJ58" s="305"/>
      <c r="BK58" s="39"/>
      <c r="BL58" s="39"/>
      <c r="BM58" s="39"/>
      <c r="BN58" s="39"/>
      <c r="BO58" s="39"/>
      <c r="BZ58" s="305"/>
      <c r="CA58" s="39"/>
      <c r="CB58" s="39"/>
      <c r="CC58" s="39"/>
      <c r="CD58" s="39"/>
      <c r="CE58" s="39"/>
      <c r="CN58" s="305"/>
      <c r="CO58" s="39"/>
      <c r="CP58" s="39"/>
      <c r="CQ58" s="39"/>
      <c r="CR58" s="39"/>
      <c r="CS58" s="39"/>
      <c r="DC58" s="305"/>
      <c r="DD58" s="39"/>
      <c r="DE58" s="39"/>
      <c r="DF58" s="39"/>
      <c r="DG58" s="39"/>
      <c r="DH58" s="39"/>
      <c r="DR58" s="305"/>
      <c r="DS58" s="39"/>
      <c r="DT58" s="39"/>
      <c r="DU58" s="39"/>
      <c r="DV58" s="39"/>
      <c r="DW58" s="39"/>
      <c r="EG58" s="305"/>
      <c r="EH58" s="39"/>
      <c r="EI58" s="39"/>
      <c r="EJ58" s="39"/>
      <c r="EK58" s="39"/>
      <c r="EL58" s="39"/>
    </row>
    <row r="59" spans="2:142" hidden="1">
      <c r="B59" s="305" t="s">
        <v>109</v>
      </c>
      <c r="C59" s="39">
        <f t="shared" ref="C59:G59" si="311">+C29+C43-C15</f>
        <v>0</v>
      </c>
      <c r="D59" s="39">
        <f t="shared" si="311"/>
        <v>0</v>
      </c>
      <c r="E59" s="39">
        <f t="shared" si="311"/>
        <v>0</v>
      </c>
      <c r="F59" s="39">
        <f t="shared" si="311"/>
        <v>0</v>
      </c>
      <c r="G59" s="39">
        <f t="shared" si="311"/>
        <v>0</v>
      </c>
      <c r="P59" s="305" t="s">
        <v>109</v>
      </c>
      <c r="Q59" s="39">
        <f t="shared" ref="Q59:U59" si="312">+Q29+Q43-Q15</f>
        <v>0</v>
      </c>
      <c r="R59" s="39">
        <f t="shared" si="312"/>
        <v>0</v>
      </c>
      <c r="S59" s="39">
        <f t="shared" si="312"/>
        <v>0</v>
      </c>
      <c r="T59" s="39">
        <f t="shared" si="312"/>
        <v>0</v>
      </c>
      <c r="U59" s="39">
        <f t="shared" si="312"/>
        <v>0</v>
      </c>
      <c r="AE59" s="305" t="s">
        <v>109</v>
      </c>
      <c r="AF59" s="39">
        <f t="shared" ref="AF59:AJ59" si="313">+AF29+AF43-AF15</f>
        <v>0</v>
      </c>
      <c r="AG59" s="39">
        <f t="shared" si="313"/>
        <v>0</v>
      </c>
      <c r="AH59" s="39">
        <f t="shared" si="313"/>
        <v>0</v>
      </c>
      <c r="AI59" s="39">
        <f t="shared" si="313"/>
        <v>0</v>
      </c>
      <c r="AJ59" s="39">
        <f t="shared" si="313"/>
        <v>0</v>
      </c>
      <c r="AT59" s="305" t="s">
        <v>109</v>
      </c>
      <c r="AU59" s="39">
        <f t="shared" ref="AU59:AY59" si="314">+AU29+AU43-AU15</f>
        <v>0</v>
      </c>
      <c r="AV59" s="39">
        <f t="shared" si="314"/>
        <v>0</v>
      </c>
      <c r="AW59" s="39">
        <f t="shared" si="314"/>
        <v>0</v>
      </c>
      <c r="AX59" s="39">
        <f t="shared" si="314"/>
        <v>0</v>
      </c>
      <c r="AY59" s="39">
        <f t="shared" si="314"/>
        <v>0</v>
      </c>
      <c r="BJ59" s="305" t="s">
        <v>109</v>
      </c>
      <c r="BK59" s="39">
        <f t="shared" ref="BK59:BO59" si="315">+BK29+BK43-BK15</f>
        <v>0</v>
      </c>
      <c r="BL59" s="39">
        <f t="shared" si="315"/>
        <v>0</v>
      </c>
      <c r="BM59" s="39">
        <f t="shared" si="315"/>
        <v>0</v>
      </c>
      <c r="BN59" s="39">
        <f t="shared" si="315"/>
        <v>0</v>
      </c>
      <c r="BO59" s="39">
        <f t="shared" si="315"/>
        <v>0</v>
      </c>
      <c r="BZ59" s="305" t="s">
        <v>109</v>
      </c>
      <c r="CA59" s="39">
        <f t="shared" ref="CA59:CE59" si="316">+CA29+CA43-CA15</f>
        <v>0</v>
      </c>
      <c r="CB59" s="39">
        <f t="shared" si="316"/>
        <v>0</v>
      </c>
      <c r="CC59" s="39">
        <f t="shared" si="316"/>
        <v>0</v>
      </c>
      <c r="CD59" s="39">
        <f t="shared" si="316"/>
        <v>0</v>
      </c>
      <c r="CE59" s="39">
        <f t="shared" si="316"/>
        <v>0</v>
      </c>
      <c r="CN59" s="305" t="s">
        <v>109</v>
      </c>
      <c r="CO59" s="39">
        <f t="shared" ref="CO59:CS59" si="317">+CO29+CO43-CO15</f>
        <v>0</v>
      </c>
      <c r="CP59" s="39">
        <f t="shared" si="317"/>
        <v>0</v>
      </c>
      <c r="CQ59" s="39">
        <f t="shared" si="317"/>
        <v>0</v>
      </c>
      <c r="CR59" s="39">
        <f t="shared" si="317"/>
        <v>0</v>
      </c>
      <c r="CS59" s="39">
        <f t="shared" si="317"/>
        <v>0</v>
      </c>
      <c r="DC59" s="305" t="s">
        <v>109</v>
      </c>
      <c r="DD59" s="39">
        <f t="shared" ref="DD59:DH59" si="318">+DD29+DD43-DD15</f>
        <v>0</v>
      </c>
      <c r="DE59" s="39">
        <f t="shared" si="318"/>
        <v>0</v>
      </c>
      <c r="DF59" s="39">
        <f t="shared" si="318"/>
        <v>0</v>
      </c>
      <c r="DG59" s="39">
        <f t="shared" si="318"/>
        <v>0</v>
      </c>
      <c r="DH59" s="39">
        <f t="shared" si="318"/>
        <v>0</v>
      </c>
      <c r="DR59" s="305" t="s">
        <v>109</v>
      </c>
      <c r="DS59" s="39">
        <f t="shared" ref="DS59:DW59" si="319">+DS29+DS43-DS15</f>
        <v>0</v>
      </c>
      <c r="DT59" s="39">
        <f t="shared" si="319"/>
        <v>0</v>
      </c>
      <c r="DU59" s="39">
        <f t="shared" si="319"/>
        <v>0</v>
      </c>
      <c r="DV59" s="39">
        <f t="shared" si="319"/>
        <v>0</v>
      </c>
      <c r="DW59" s="39">
        <f t="shared" si="319"/>
        <v>0</v>
      </c>
      <c r="EG59" s="305" t="s">
        <v>109</v>
      </c>
      <c r="EH59" s="39">
        <f t="shared" ref="EH59:EL59" si="320">+EH29+EH43-EH15</f>
        <v>0</v>
      </c>
      <c r="EI59" s="39">
        <f t="shared" si="320"/>
        <v>0</v>
      </c>
      <c r="EJ59" s="39">
        <f t="shared" si="320"/>
        <v>0</v>
      </c>
      <c r="EK59" s="39">
        <f t="shared" si="320"/>
        <v>0</v>
      </c>
      <c r="EL59" s="39">
        <f t="shared" si="320"/>
        <v>0</v>
      </c>
    </row>
    <row r="60" spans="2:142" hidden="1">
      <c r="B60" s="305"/>
      <c r="C60" s="39"/>
      <c r="D60" s="39"/>
      <c r="E60" s="39"/>
      <c r="F60" s="39"/>
      <c r="G60" s="39"/>
      <c r="P60" s="305"/>
      <c r="Q60" s="39"/>
      <c r="R60" s="39"/>
      <c r="S60" s="39"/>
      <c r="T60" s="39"/>
      <c r="U60" s="39"/>
      <c r="AE60" s="305"/>
      <c r="AF60" s="39"/>
      <c r="AG60" s="39"/>
      <c r="AH60" s="39"/>
      <c r="AI60" s="39"/>
      <c r="AJ60" s="39"/>
      <c r="AT60" s="305"/>
      <c r="AU60" s="39"/>
      <c r="AV60" s="39"/>
      <c r="AW60" s="39"/>
      <c r="AX60" s="39"/>
      <c r="AY60" s="39"/>
      <c r="BJ60" s="305"/>
      <c r="BK60" s="39"/>
      <c r="BL60" s="39"/>
      <c r="BM60" s="39"/>
      <c r="BN60" s="39"/>
      <c r="BO60" s="39"/>
      <c r="BZ60" s="305"/>
      <c r="CA60" s="39"/>
      <c r="CB60" s="39"/>
      <c r="CC60" s="39"/>
      <c r="CD60" s="39"/>
      <c r="CE60" s="39"/>
      <c r="CN60" s="305"/>
      <c r="CO60" s="39"/>
      <c r="CP60" s="39"/>
      <c r="CQ60" s="39"/>
      <c r="CR60" s="39"/>
      <c r="CS60" s="39"/>
      <c r="DC60" s="305"/>
      <c r="DD60" s="39"/>
      <c r="DE60" s="39"/>
      <c r="DF60" s="39"/>
      <c r="DG60" s="39"/>
      <c r="DH60" s="39"/>
      <c r="DR60" s="305"/>
      <c r="DS60" s="39"/>
      <c r="DT60" s="39"/>
      <c r="DU60" s="39"/>
      <c r="DV60" s="39"/>
      <c r="DW60" s="39"/>
      <c r="EG60" s="305"/>
      <c r="EH60" s="39"/>
      <c r="EI60" s="39"/>
      <c r="EJ60" s="39"/>
      <c r="EK60" s="39"/>
      <c r="EL60" s="39"/>
    </row>
    <row r="61" spans="2:142" hidden="1">
      <c r="B61" s="305" t="s">
        <v>1</v>
      </c>
      <c r="C61" s="39">
        <f t="shared" ref="C61:G61" si="321">+C31+C45-C17</f>
        <v>0</v>
      </c>
      <c r="D61" s="39">
        <f t="shared" si="321"/>
        <v>0</v>
      </c>
      <c r="E61" s="39">
        <f t="shared" si="321"/>
        <v>0</v>
      </c>
      <c r="F61" s="39">
        <f t="shared" si="321"/>
        <v>0</v>
      </c>
      <c r="G61" s="39">
        <f t="shared" si="321"/>
        <v>0</v>
      </c>
      <c r="P61" s="305" t="s">
        <v>1</v>
      </c>
      <c r="Q61" s="39">
        <f t="shared" ref="Q61:U61" si="322">+Q31+Q45-Q17</f>
        <v>0</v>
      </c>
      <c r="R61" s="39">
        <f t="shared" si="322"/>
        <v>0</v>
      </c>
      <c r="S61" s="39">
        <f t="shared" si="322"/>
        <v>0</v>
      </c>
      <c r="T61" s="39">
        <f t="shared" si="322"/>
        <v>0</v>
      </c>
      <c r="U61" s="39">
        <f t="shared" si="322"/>
        <v>0</v>
      </c>
      <c r="AE61" s="305" t="s">
        <v>1</v>
      </c>
      <c r="AF61" s="39">
        <f t="shared" ref="AF61:AJ61" si="323">+AF31+AF45-AF17</f>
        <v>0</v>
      </c>
      <c r="AG61" s="39">
        <f t="shared" si="323"/>
        <v>0</v>
      </c>
      <c r="AH61" s="39">
        <f t="shared" si="323"/>
        <v>0</v>
      </c>
      <c r="AI61" s="39">
        <f t="shared" si="323"/>
        <v>0</v>
      </c>
      <c r="AJ61" s="39">
        <f t="shared" si="323"/>
        <v>0</v>
      </c>
      <c r="AT61" s="305" t="s">
        <v>1</v>
      </c>
      <c r="AU61" s="39">
        <f t="shared" ref="AU61:AY61" si="324">+AU31+AU45-AU17</f>
        <v>0</v>
      </c>
      <c r="AV61" s="39">
        <f t="shared" si="324"/>
        <v>0</v>
      </c>
      <c r="AW61" s="39">
        <f t="shared" si="324"/>
        <v>0</v>
      </c>
      <c r="AX61" s="39">
        <f t="shared" si="324"/>
        <v>0</v>
      </c>
      <c r="AY61" s="39">
        <f t="shared" si="324"/>
        <v>0</v>
      </c>
      <c r="BJ61" s="305" t="s">
        <v>1</v>
      </c>
      <c r="BK61" s="39">
        <f t="shared" ref="BK61:BO61" si="325">+BK31+BK45-BK17</f>
        <v>0</v>
      </c>
      <c r="BL61" s="39">
        <f t="shared" si="325"/>
        <v>0</v>
      </c>
      <c r="BM61" s="39">
        <f t="shared" si="325"/>
        <v>0</v>
      </c>
      <c r="BN61" s="39">
        <f t="shared" si="325"/>
        <v>0</v>
      </c>
      <c r="BO61" s="39">
        <f t="shared" si="325"/>
        <v>0</v>
      </c>
      <c r="BZ61" s="305" t="s">
        <v>1</v>
      </c>
      <c r="CA61" s="39">
        <f t="shared" ref="CA61:CE61" si="326">+CA31+CA45-CA17</f>
        <v>0</v>
      </c>
      <c r="CB61" s="39">
        <f t="shared" si="326"/>
        <v>0</v>
      </c>
      <c r="CC61" s="39">
        <f t="shared" si="326"/>
        <v>0</v>
      </c>
      <c r="CD61" s="39">
        <f t="shared" si="326"/>
        <v>0</v>
      </c>
      <c r="CE61" s="39">
        <f t="shared" si="326"/>
        <v>0</v>
      </c>
      <c r="CN61" s="305" t="s">
        <v>1</v>
      </c>
      <c r="CO61" s="39">
        <f t="shared" ref="CO61:CS61" si="327">+CO31+CO45-CO17</f>
        <v>0</v>
      </c>
      <c r="CP61" s="39">
        <f t="shared" si="327"/>
        <v>0</v>
      </c>
      <c r="CQ61" s="39">
        <f t="shared" si="327"/>
        <v>0</v>
      </c>
      <c r="CR61" s="39">
        <f t="shared" si="327"/>
        <v>0</v>
      </c>
      <c r="CS61" s="39">
        <f t="shared" si="327"/>
        <v>0</v>
      </c>
      <c r="DC61" s="305" t="s">
        <v>1</v>
      </c>
      <c r="DD61" s="39">
        <f t="shared" ref="DD61:DH61" si="328">+DD31+DD45-DD17</f>
        <v>0</v>
      </c>
      <c r="DE61" s="39">
        <f t="shared" si="328"/>
        <v>0</v>
      </c>
      <c r="DF61" s="39">
        <f t="shared" si="328"/>
        <v>0</v>
      </c>
      <c r="DG61" s="39">
        <f t="shared" si="328"/>
        <v>0</v>
      </c>
      <c r="DH61" s="39">
        <f t="shared" si="328"/>
        <v>0</v>
      </c>
      <c r="DR61" s="305" t="s">
        <v>1</v>
      </c>
      <c r="DS61" s="39">
        <f t="shared" ref="DS61:DW61" si="329">+DS31+DS45-DS17</f>
        <v>0</v>
      </c>
      <c r="DT61" s="39">
        <f t="shared" si="329"/>
        <v>0</v>
      </c>
      <c r="DU61" s="39">
        <f t="shared" si="329"/>
        <v>0</v>
      </c>
      <c r="DV61" s="39">
        <f t="shared" si="329"/>
        <v>0</v>
      </c>
      <c r="DW61" s="39">
        <f t="shared" si="329"/>
        <v>0</v>
      </c>
      <c r="EG61" s="305" t="s">
        <v>1</v>
      </c>
      <c r="EH61" s="39">
        <f t="shared" ref="EH61:EL61" si="330">+EH31+EH45-EH17</f>
        <v>0</v>
      </c>
      <c r="EI61" s="39">
        <f t="shared" si="330"/>
        <v>0</v>
      </c>
      <c r="EJ61" s="39">
        <f t="shared" si="330"/>
        <v>0</v>
      </c>
      <c r="EK61" s="39">
        <f t="shared" si="330"/>
        <v>0</v>
      </c>
      <c r="EL61" s="39">
        <f t="shared" si="330"/>
        <v>0</v>
      </c>
    </row>
    <row r="62" spans="2:142" hidden="1">
      <c r="B62" s="305"/>
      <c r="C62" s="39"/>
      <c r="D62" s="39"/>
      <c r="E62" s="39"/>
      <c r="F62" s="39"/>
      <c r="G62" s="39"/>
      <c r="P62" s="305"/>
      <c r="Q62" s="39"/>
      <c r="R62" s="39"/>
      <c r="S62" s="39"/>
      <c r="T62" s="39"/>
      <c r="U62" s="39"/>
      <c r="AE62" s="305"/>
      <c r="AF62" s="39"/>
      <c r="AG62" s="39"/>
      <c r="AH62" s="39"/>
      <c r="AI62" s="39"/>
      <c r="AJ62" s="39"/>
      <c r="AT62" s="305"/>
      <c r="AU62" s="39"/>
      <c r="AV62" s="39"/>
      <c r="AW62" s="39"/>
      <c r="AX62" s="39"/>
      <c r="AY62" s="39"/>
      <c r="BJ62" s="305"/>
      <c r="BK62" s="39"/>
      <c r="BL62" s="39"/>
      <c r="BM62" s="39"/>
      <c r="BN62" s="39"/>
      <c r="BO62" s="39"/>
      <c r="BZ62" s="305"/>
      <c r="CA62" s="39"/>
      <c r="CB62" s="39"/>
      <c r="CC62" s="39"/>
      <c r="CD62" s="39"/>
      <c r="CE62" s="39"/>
      <c r="CN62" s="305"/>
      <c r="CO62" s="39"/>
      <c r="CP62" s="39"/>
      <c r="CQ62" s="39"/>
      <c r="CR62" s="39"/>
      <c r="CS62" s="39"/>
      <c r="DC62" s="305"/>
      <c r="DD62" s="39"/>
      <c r="DE62" s="39"/>
      <c r="DF62" s="39"/>
      <c r="DG62" s="39"/>
      <c r="DH62" s="39"/>
      <c r="DR62" s="305"/>
      <c r="DS62" s="39"/>
      <c r="DT62" s="39"/>
      <c r="DU62" s="39"/>
      <c r="DV62" s="39"/>
      <c r="DW62" s="39"/>
      <c r="EG62" s="305"/>
      <c r="EH62" s="39"/>
      <c r="EI62" s="39"/>
      <c r="EJ62" s="39"/>
      <c r="EK62" s="39"/>
      <c r="EL62" s="39"/>
    </row>
    <row r="63" spans="2:142">
      <c r="DH63" s="4"/>
      <c r="EL63" s="4"/>
    </row>
  </sheetData>
  <mergeCells count="360">
    <mergeCell ref="DR49:DR50"/>
    <mergeCell ref="DR51:DR52"/>
    <mergeCell ref="DR53:DR54"/>
    <mergeCell ref="DR55:DR56"/>
    <mergeCell ref="DR57:DR58"/>
    <mergeCell ref="DR59:DR60"/>
    <mergeCell ref="DR61:DR62"/>
    <mergeCell ref="EG49:EG50"/>
    <mergeCell ref="EG51:EG52"/>
    <mergeCell ref="EG53:EG54"/>
    <mergeCell ref="EG55:EG56"/>
    <mergeCell ref="EG57:EG58"/>
    <mergeCell ref="EG59:EG60"/>
    <mergeCell ref="EG61:EG62"/>
    <mergeCell ref="CN49:CN50"/>
    <mergeCell ref="CN51:CN52"/>
    <mergeCell ref="CN53:CN54"/>
    <mergeCell ref="CN55:CN56"/>
    <mergeCell ref="CN57:CN58"/>
    <mergeCell ref="CN59:CN60"/>
    <mergeCell ref="CN61:CN62"/>
    <mergeCell ref="DC49:DC50"/>
    <mergeCell ref="DC51:DC52"/>
    <mergeCell ref="DC53:DC54"/>
    <mergeCell ref="DC55:DC56"/>
    <mergeCell ref="DC57:DC58"/>
    <mergeCell ref="DC59:DC60"/>
    <mergeCell ref="DC61:DC62"/>
    <mergeCell ref="BJ49:BJ50"/>
    <mergeCell ref="BJ51:BJ52"/>
    <mergeCell ref="BJ53:BJ54"/>
    <mergeCell ref="BJ55:BJ56"/>
    <mergeCell ref="BJ57:BJ58"/>
    <mergeCell ref="BJ59:BJ60"/>
    <mergeCell ref="BJ61:BJ62"/>
    <mergeCell ref="BZ49:BZ50"/>
    <mergeCell ref="BZ51:BZ52"/>
    <mergeCell ref="BZ53:BZ54"/>
    <mergeCell ref="BZ55:BZ56"/>
    <mergeCell ref="BZ57:BZ58"/>
    <mergeCell ref="BZ59:BZ60"/>
    <mergeCell ref="BZ61:BZ62"/>
    <mergeCell ref="AE49:AE50"/>
    <mergeCell ref="AE51:AE52"/>
    <mergeCell ref="AE53:AE54"/>
    <mergeCell ref="AE55:AE56"/>
    <mergeCell ref="AE57:AE58"/>
    <mergeCell ref="AE59:AE60"/>
    <mergeCell ref="AE61:AE62"/>
    <mergeCell ref="AT49:AT50"/>
    <mergeCell ref="AT51:AT52"/>
    <mergeCell ref="AT53:AT54"/>
    <mergeCell ref="AT55:AT56"/>
    <mergeCell ref="AT57:AT58"/>
    <mergeCell ref="AT59:AT60"/>
    <mergeCell ref="AT61:AT62"/>
    <mergeCell ref="B49:B50"/>
    <mergeCell ref="B51:B52"/>
    <mergeCell ref="B53:B54"/>
    <mergeCell ref="B55:B56"/>
    <mergeCell ref="B57:B58"/>
    <mergeCell ref="B59:B60"/>
    <mergeCell ref="B61:B62"/>
    <mergeCell ref="P49:P50"/>
    <mergeCell ref="P51:P52"/>
    <mergeCell ref="P53:P54"/>
    <mergeCell ref="P55:P56"/>
    <mergeCell ref="P57:P58"/>
    <mergeCell ref="P59:P60"/>
    <mergeCell ref="P61:P62"/>
    <mergeCell ref="DW3:DW4"/>
    <mergeCell ref="EG23:EG24"/>
    <mergeCell ref="EG25:EG26"/>
    <mergeCell ref="EG27:EG28"/>
    <mergeCell ref="EG29:EG30"/>
    <mergeCell ref="EL3:EL4"/>
    <mergeCell ref="EF5:EF18"/>
    <mergeCell ref="EG5:EG6"/>
    <mergeCell ref="EG7:EG8"/>
    <mergeCell ref="EG9:EG10"/>
    <mergeCell ref="EG11:EG12"/>
    <mergeCell ref="EG13:EG14"/>
    <mergeCell ref="EG15:EG16"/>
    <mergeCell ref="EH3:EH4"/>
    <mergeCell ref="EI3:EI4"/>
    <mergeCell ref="EJ3:EJ4"/>
    <mergeCell ref="EK3:EK4"/>
    <mergeCell ref="EG17:EG18"/>
    <mergeCell ref="EF19:EF32"/>
    <mergeCell ref="EG19:EG20"/>
    <mergeCell ref="EG21:EG22"/>
    <mergeCell ref="EG31:EG32"/>
    <mergeCell ref="DQ33:DQ46"/>
    <mergeCell ref="DR33:DR34"/>
    <mergeCell ref="DR35:DR36"/>
    <mergeCell ref="DR37:DR38"/>
    <mergeCell ref="DR39:DR40"/>
    <mergeCell ref="DR41:DR42"/>
    <mergeCell ref="DR43:DR44"/>
    <mergeCell ref="DR45:DR46"/>
    <mergeCell ref="EG45:EG46"/>
    <mergeCell ref="EF33:EF46"/>
    <mergeCell ref="EG33:EG34"/>
    <mergeCell ref="EG35:EG36"/>
    <mergeCell ref="EG37:EG38"/>
    <mergeCell ref="EG39:EG40"/>
    <mergeCell ref="EG41:EG42"/>
    <mergeCell ref="EG43:EG44"/>
    <mergeCell ref="DH3:DH4"/>
    <mergeCell ref="DQ5:DQ18"/>
    <mergeCell ref="DR5:DR6"/>
    <mergeCell ref="DR7:DR8"/>
    <mergeCell ref="DR9:DR10"/>
    <mergeCell ref="DR11:DR12"/>
    <mergeCell ref="DR13:DR14"/>
    <mergeCell ref="DR15:DR16"/>
    <mergeCell ref="DS3:DS4"/>
    <mergeCell ref="DT3:DT4"/>
    <mergeCell ref="DU3:DU4"/>
    <mergeCell ref="DV3:DV4"/>
    <mergeCell ref="DR17:DR18"/>
    <mergeCell ref="DQ19:DQ32"/>
    <mergeCell ref="DR19:DR20"/>
    <mergeCell ref="DR21:DR22"/>
    <mergeCell ref="DR31:DR32"/>
    <mergeCell ref="DR23:DR24"/>
    <mergeCell ref="DR25:DR26"/>
    <mergeCell ref="DR27:DR28"/>
    <mergeCell ref="DR29:DR30"/>
    <mergeCell ref="DE3:DE4"/>
    <mergeCell ref="DF3:DF4"/>
    <mergeCell ref="DG3:DG4"/>
    <mergeCell ref="DC17:DC18"/>
    <mergeCell ref="DB19:DB32"/>
    <mergeCell ref="DC19:DC20"/>
    <mergeCell ref="DC21:DC22"/>
    <mergeCell ref="DC31:DC32"/>
    <mergeCell ref="DC23:DC24"/>
    <mergeCell ref="DC25:DC26"/>
    <mergeCell ref="DC27:DC28"/>
    <mergeCell ref="DC29:DC30"/>
    <mergeCell ref="DB5:DB18"/>
    <mergeCell ref="DC5:DC6"/>
    <mergeCell ref="DC7:DC8"/>
    <mergeCell ref="DC9:DC10"/>
    <mergeCell ref="DC11:DC12"/>
    <mergeCell ref="DC13:DC14"/>
    <mergeCell ref="DC15:DC16"/>
    <mergeCell ref="CM33:CM46"/>
    <mergeCell ref="CN33:CN34"/>
    <mergeCell ref="CN35:CN36"/>
    <mergeCell ref="CN37:CN38"/>
    <mergeCell ref="CN39:CN40"/>
    <mergeCell ref="CN41:CN42"/>
    <mergeCell ref="CN43:CN44"/>
    <mergeCell ref="CN45:CN46"/>
    <mergeCell ref="DD3:DD4"/>
    <mergeCell ref="CS3:CS4"/>
    <mergeCell ref="DB33:DB46"/>
    <mergeCell ref="DC33:DC34"/>
    <mergeCell ref="DC35:DC36"/>
    <mergeCell ref="DC37:DC38"/>
    <mergeCell ref="DC39:DC40"/>
    <mergeCell ref="DC41:DC42"/>
    <mergeCell ref="DC43:DC44"/>
    <mergeCell ref="DC45:DC46"/>
    <mergeCell ref="CO3:CO4"/>
    <mergeCell ref="CP3:CP4"/>
    <mergeCell ref="CQ3:CQ4"/>
    <mergeCell ref="CR3:CR4"/>
    <mergeCell ref="CM19:CM32"/>
    <mergeCell ref="CN19:CN20"/>
    <mergeCell ref="BZ15:BZ16"/>
    <mergeCell ref="CN21:CN22"/>
    <mergeCell ref="CN31:CN32"/>
    <mergeCell ref="CN23:CN24"/>
    <mergeCell ref="CN25:CN26"/>
    <mergeCell ref="CN27:CN28"/>
    <mergeCell ref="CN29:CN30"/>
    <mergeCell ref="CB3:CB4"/>
    <mergeCell ref="CC3:CC4"/>
    <mergeCell ref="CD3:CD4"/>
    <mergeCell ref="CE3:CE4"/>
    <mergeCell ref="CM5:CM18"/>
    <mergeCell ref="CN5:CN6"/>
    <mergeCell ref="CN7:CN8"/>
    <mergeCell ref="CN9:CN10"/>
    <mergeCell ref="CN11:CN12"/>
    <mergeCell ref="CN13:CN14"/>
    <mergeCell ref="CN15:CN16"/>
    <mergeCell ref="CN17:CN18"/>
    <mergeCell ref="CA3:CA4"/>
    <mergeCell ref="BL3:BL4"/>
    <mergeCell ref="BM3:BM4"/>
    <mergeCell ref="BN3:BN4"/>
    <mergeCell ref="BI19:BI32"/>
    <mergeCell ref="BJ19:BJ20"/>
    <mergeCell ref="BJ21:BJ22"/>
    <mergeCell ref="BJ31:BJ32"/>
    <mergeCell ref="BJ23:BJ24"/>
    <mergeCell ref="BJ25:BJ26"/>
    <mergeCell ref="BJ27:BJ28"/>
    <mergeCell ref="BJ29:BJ30"/>
    <mergeCell ref="BI33:BI46"/>
    <mergeCell ref="BJ33:BJ34"/>
    <mergeCell ref="BJ35:BJ36"/>
    <mergeCell ref="BJ37:BJ38"/>
    <mergeCell ref="BJ39:BJ40"/>
    <mergeCell ref="BJ41:BJ42"/>
    <mergeCell ref="BJ43:BJ44"/>
    <mergeCell ref="BJ45:BJ46"/>
    <mergeCell ref="BK3:BK4"/>
    <mergeCell ref="BO3:BO4"/>
    <mergeCell ref="BY33:BY46"/>
    <mergeCell ref="BZ33:BZ34"/>
    <mergeCell ref="BZ35:BZ36"/>
    <mergeCell ref="BZ37:BZ38"/>
    <mergeCell ref="BZ39:BZ40"/>
    <mergeCell ref="BZ41:BZ42"/>
    <mergeCell ref="BZ43:BZ44"/>
    <mergeCell ref="BZ45:BZ46"/>
    <mergeCell ref="BZ17:BZ18"/>
    <mergeCell ref="BY19:BY32"/>
    <mergeCell ref="BZ19:BZ20"/>
    <mergeCell ref="BZ21:BZ22"/>
    <mergeCell ref="BZ31:BZ32"/>
    <mergeCell ref="BZ23:BZ24"/>
    <mergeCell ref="BZ25:BZ26"/>
    <mergeCell ref="BZ27:BZ28"/>
    <mergeCell ref="BZ29:BZ30"/>
    <mergeCell ref="BY5:BY18"/>
    <mergeCell ref="BZ5:BZ6"/>
    <mergeCell ref="BZ7:BZ8"/>
    <mergeCell ref="BZ9:BZ10"/>
    <mergeCell ref="BZ11:BZ12"/>
    <mergeCell ref="BZ13:BZ14"/>
    <mergeCell ref="AY3:AY4"/>
    <mergeCell ref="BI5:BI18"/>
    <mergeCell ref="BJ5:BJ6"/>
    <mergeCell ref="BJ7:BJ8"/>
    <mergeCell ref="BJ9:BJ10"/>
    <mergeCell ref="BJ11:BJ12"/>
    <mergeCell ref="BJ13:BJ14"/>
    <mergeCell ref="BJ15:BJ16"/>
    <mergeCell ref="BJ17:BJ18"/>
    <mergeCell ref="AV3:AV4"/>
    <mergeCell ref="AW3:AW4"/>
    <mergeCell ref="AX3:AX4"/>
    <mergeCell ref="AT17:AT18"/>
    <mergeCell ref="AS19:AS32"/>
    <mergeCell ref="AT19:AT20"/>
    <mergeCell ref="AT21:AT22"/>
    <mergeCell ref="AT31:AT32"/>
    <mergeCell ref="AT23:AT24"/>
    <mergeCell ref="AT25:AT26"/>
    <mergeCell ref="AT27:AT28"/>
    <mergeCell ref="AT29:AT30"/>
    <mergeCell ref="AS5:AS18"/>
    <mergeCell ref="AT5:AT6"/>
    <mergeCell ref="AT7:AT8"/>
    <mergeCell ref="AT9:AT10"/>
    <mergeCell ref="AT11:AT12"/>
    <mergeCell ref="AT13:AT14"/>
    <mergeCell ref="AT15:AT16"/>
    <mergeCell ref="AD33:AD46"/>
    <mergeCell ref="AE33:AE34"/>
    <mergeCell ref="AE35:AE36"/>
    <mergeCell ref="AE37:AE38"/>
    <mergeCell ref="AE39:AE40"/>
    <mergeCell ref="AE41:AE42"/>
    <mergeCell ref="AE43:AE44"/>
    <mergeCell ref="AE45:AE46"/>
    <mergeCell ref="AU3:AU4"/>
    <mergeCell ref="AJ3:AJ4"/>
    <mergeCell ref="AS33:AS46"/>
    <mergeCell ref="AT33:AT34"/>
    <mergeCell ref="AT35:AT36"/>
    <mergeCell ref="AT37:AT38"/>
    <mergeCell ref="AT39:AT40"/>
    <mergeCell ref="AT41:AT42"/>
    <mergeCell ref="AT43:AT44"/>
    <mergeCell ref="AT45:AT46"/>
    <mergeCell ref="AF3:AF4"/>
    <mergeCell ref="AG3:AG4"/>
    <mergeCell ref="AH3:AH4"/>
    <mergeCell ref="AI3:AI4"/>
    <mergeCell ref="AD19:AD32"/>
    <mergeCell ref="AE19:AE20"/>
    <mergeCell ref="P5:P6"/>
    <mergeCell ref="P7:P8"/>
    <mergeCell ref="P9:P10"/>
    <mergeCell ref="P11:P12"/>
    <mergeCell ref="P13:P14"/>
    <mergeCell ref="P15:P16"/>
    <mergeCell ref="AE17:AE18"/>
    <mergeCell ref="AE21:AE22"/>
    <mergeCell ref="R3:R4"/>
    <mergeCell ref="S3:S4"/>
    <mergeCell ref="T3:T4"/>
    <mergeCell ref="AD5:AD18"/>
    <mergeCell ref="AE5:AE6"/>
    <mergeCell ref="AE7:AE8"/>
    <mergeCell ref="AE9:AE10"/>
    <mergeCell ref="AE11:AE12"/>
    <mergeCell ref="AE13:AE14"/>
    <mergeCell ref="AE15:AE16"/>
    <mergeCell ref="AE31:AE32"/>
    <mergeCell ref="AE23:AE24"/>
    <mergeCell ref="AE25:AE26"/>
    <mergeCell ref="AE27:AE28"/>
    <mergeCell ref="AE29:AE30"/>
    <mergeCell ref="F3:F4"/>
    <mergeCell ref="G3:G4"/>
    <mergeCell ref="A5:A18"/>
    <mergeCell ref="B5:B6"/>
    <mergeCell ref="B7:B8"/>
    <mergeCell ref="B9:B10"/>
    <mergeCell ref="B11:B12"/>
    <mergeCell ref="P17:P18"/>
    <mergeCell ref="O19:O32"/>
    <mergeCell ref="P19:P20"/>
    <mergeCell ref="P21:P22"/>
    <mergeCell ref="P23:P24"/>
    <mergeCell ref="P25:P26"/>
    <mergeCell ref="P27:P28"/>
    <mergeCell ref="P29:P30"/>
    <mergeCell ref="P31:P32"/>
    <mergeCell ref="U3:U4"/>
    <mergeCell ref="Q3:Q4"/>
    <mergeCell ref="O5:O18"/>
    <mergeCell ref="A33:A46"/>
    <mergeCell ref="B33:B34"/>
    <mergeCell ref="B35:B36"/>
    <mergeCell ref="B45:B46"/>
    <mergeCell ref="E3:E4"/>
    <mergeCell ref="B27:B28"/>
    <mergeCell ref="B29:B30"/>
    <mergeCell ref="B31:B32"/>
    <mergeCell ref="C3:C4"/>
    <mergeCell ref="D3:D4"/>
    <mergeCell ref="A19:A32"/>
    <mergeCell ref="B19:B20"/>
    <mergeCell ref="B21:B22"/>
    <mergeCell ref="B23:B24"/>
    <mergeCell ref="B13:B14"/>
    <mergeCell ref="B15:B16"/>
    <mergeCell ref="B17:B18"/>
    <mergeCell ref="B25:B26"/>
    <mergeCell ref="O33:O46"/>
    <mergeCell ref="P33:P34"/>
    <mergeCell ref="P35:P36"/>
    <mergeCell ref="P37:P38"/>
    <mergeCell ref="P39:P40"/>
    <mergeCell ref="B41:B42"/>
    <mergeCell ref="B43:B44"/>
    <mergeCell ref="B37:B38"/>
    <mergeCell ref="B39:B40"/>
    <mergeCell ref="P41:P42"/>
    <mergeCell ref="P43:P44"/>
    <mergeCell ref="P45:P46"/>
  </mergeCells>
  <phoneticPr fontId="1"/>
  <printOptions horizontalCentered="1"/>
  <pageMargins left="0.62992125984251968" right="0.55118110236220474" top="0.59055118110236227" bottom="0.43307086614173229" header="0.31496062992125984" footer="0.31496062992125984"/>
  <pageSetup paperSize="9" scale="88" orientation="portrait" horizontalDpi="4294967293" r:id="rId1"/>
  <colBreaks count="9" manualBreakCount="9">
    <brk id="14" max="45" man="1"/>
    <brk id="29" max="45" man="1"/>
    <brk id="44" max="45" man="1"/>
    <brk id="59" max="45" man="1"/>
    <brk id="68" max="45" man="1"/>
    <brk id="84" max="45" man="1"/>
    <brk id="98" max="45" man="1"/>
    <brk id="120" max="45" man="1"/>
    <brk id="128" max="4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66"/>
  <sheetViews>
    <sheetView view="pageBreakPreview" zoomScale="60" zoomScaleNormal="100" workbookViewId="0">
      <selection activeCell="Y13" sqref="Y13"/>
    </sheetView>
  </sheetViews>
  <sheetFormatPr defaultRowHeight="13.5"/>
  <cols>
    <col min="1" max="1" width="6.75" customWidth="1"/>
    <col min="2" max="2" width="10.625" customWidth="1"/>
    <col min="3" max="15" width="9.625" customWidth="1"/>
    <col min="16" max="16" width="5.75" customWidth="1"/>
    <col min="17" max="17" width="9" hidden="1" customWidth="1"/>
  </cols>
  <sheetData>
    <row r="1" spans="1:17" s="257" customFormat="1" ht="20.25" customHeight="1">
      <c r="A1" s="60" t="s">
        <v>282</v>
      </c>
    </row>
    <row r="2" spans="1:17" s="7" customFormat="1" ht="20.25" customHeight="1" thickBot="1">
      <c r="A2" s="23"/>
      <c r="B2" s="23"/>
    </row>
    <row r="3" spans="1:17" s="8" customFormat="1" ht="21.75" customHeight="1">
      <c r="A3" s="186"/>
      <c r="B3" s="137" t="s">
        <v>280</v>
      </c>
      <c r="C3" s="436" t="s">
        <v>94</v>
      </c>
      <c r="D3" s="431" t="s">
        <v>95</v>
      </c>
      <c r="E3" s="431" t="s">
        <v>281</v>
      </c>
      <c r="F3" s="431" t="s">
        <v>157</v>
      </c>
      <c r="G3" s="431" t="s">
        <v>106</v>
      </c>
      <c r="H3" s="431" t="s">
        <v>156</v>
      </c>
      <c r="I3" s="431" t="s">
        <v>155</v>
      </c>
      <c r="J3" s="431" t="s">
        <v>154</v>
      </c>
      <c r="K3" s="431" t="s">
        <v>153</v>
      </c>
      <c r="L3" s="431" t="s">
        <v>96</v>
      </c>
      <c r="M3" s="431" t="s">
        <v>70</v>
      </c>
      <c r="N3" s="431" t="s">
        <v>192</v>
      </c>
      <c r="O3" s="428" t="s">
        <v>104</v>
      </c>
    </row>
    <row r="4" spans="1:17" s="8" customFormat="1" ht="21.75" customHeight="1">
      <c r="A4" s="188"/>
      <c r="B4" s="247"/>
      <c r="C4" s="437"/>
      <c r="D4" s="434"/>
      <c r="E4" s="434"/>
      <c r="F4" s="434"/>
      <c r="G4" s="434"/>
      <c r="H4" s="434"/>
      <c r="I4" s="434"/>
      <c r="J4" s="434"/>
      <c r="K4" s="434"/>
      <c r="L4" s="434"/>
      <c r="M4" s="434"/>
      <c r="N4" s="432"/>
      <c r="O4" s="429"/>
    </row>
    <row r="5" spans="1:17" s="8" customFormat="1" ht="21.75" customHeight="1">
      <c r="A5" s="188"/>
      <c r="B5" s="247"/>
      <c r="C5" s="437"/>
      <c r="D5" s="434"/>
      <c r="E5" s="434"/>
      <c r="F5" s="434"/>
      <c r="G5" s="434"/>
      <c r="H5" s="434"/>
      <c r="I5" s="434"/>
      <c r="J5" s="434"/>
      <c r="K5" s="434"/>
      <c r="L5" s="434"/>
      <c r="M5" s="434"/>
      <c r="N5" s="432"/>
      <c r="O5" s="429"/>
    </row>
    <row r="6" spans="1:17" s="8" customFormat="1" ht="21.75" customHeight="1">
      <c r="A6" s="188"/>
      <c r="B6" s="247"/>
      <c r="C6" s="437"/>
      <c r="D6" s="434"/>
      <c r="E6" s="434"/>
      <c r="F6" s="434"/>
      <c r="G6" s="434"/>
      <c r="H6" s="434"/>
      <c r="I6" s="434"/>
      <c r="J6" s="434"/>
      <c r="K6" s="434"/>
      <c r="L6" s="434"/>
      <c r="M6" s="434"/>
      <c r="N6" s="432"/>
      <c r="O6" s="429"/>
    </row>
    <row r="7" spans="1:17" s="8" customFormat="1" ht="21.75" customHeight="1">
      <c r="A7" s="188"/>
      <c r="B7" s="247"/>
      <c r="C7" s="437"/>
      <c r="D7" s="434"/>
      <c r="E7" s="434"/>
      <c r="F7" s="434"/>
      <c r="G7" s="434"/>
      <c r="H7" s="434"/>
      <c r="I7" s="434"/>
      <c r="J7" s="434"/>
      <c r="K7" s="434"/>
      <c r="L7" s="434"/>
      <c r="M7" s="434"/>
      <c r="N7" s="432"/>
      <c r="O7" s="429"/>
    </row>
    <row r="8" spans="1:17" s="8" customFormat="1" ht="21.75" customHeight="1" thickBot="1">
      <c r="A8" s="105" t="s">
        <v>279</v>
      </c>
      <c r="B8" s="248"/>
      <c r="C8" s="438"/>
      <c r="D8" s="435"/>
      <c r="E8" s="435"/>
      <c r="F8" s="435"/>
      <c r="G8" s="435"/>
      <c r="H8" s="435"/>
      <c r="I8" s="435"/>
      <c r="J8" s="435"/>
      <c r="K8" s="435"/>
      <c r="L8" s="435"/>
      <c r="M8" s="435"/>
      <c r="N8" s="433"/>
      <c r="O8" s="430"/>
    </row>
    <row r="9" spans="1:17" s="8" customFormat="1" ht="29.25" customHeight="1">
      <c r="A9" s="282" t="s">
        <v>1</v>
      </c>
      <c r="B9" s="285" t="s">
        <v>2</v>
      </c>
      <c r="C9" s="131">
        <v>35</v>
      </c>
      <c r="D9" s="128">
        <v>72</v>
      </c>
      <c r="E9" s="128">
        <v>71</v>
      </c>
      <c r="F9" s="128">
        <v>7</v>
      </c>
      <c r="G9" s="128">
        <v>6</v>
      </c>
      <c r="H9" s="128">
        <v>9</v>
      </c>
      <c r="I9" s="128">
        <v>27</v>
      </c>
      <c r="J9" s="128">
        <v>5</v>
      </c>
      <c r="K9" s="128">
        <v>5</v>
      </c>
      <c r="L9" s="128">
        <v>11</v>
      </c>
      <c r="M9" s="128">
        <v>5</v>
      </c>
      <c r="N9" s="128">
        <v>253</v>
      </c>
      <c r="O9" s="108">
        <f>+O23+O37</f>
        <v>142</v>
      </c>
      <c r="Q9" s="8">
        <f>+SUM(C9:M9)-N9</f>
        <v>0</v>
      </c>
    </row>
    <row r="10" spans="1:17" s="8" customFormat="1" ht="29.25" customHeight="1">
      <c r="A10" s="283"/>
      <c r="B10" s="286"/>
      <c r="C10" s="132">
        <f>C9/$O$9</f>
        <v>0.24647887323943662</v>
      </c>
      <c r="D10" s="86">
        <f t="shared" ref="D10:M10" si="0">D9/$O$9</f>
        <v>0.50704225352112675</v>
      </c>
      <c r="E10" s="86">
        <f t="shared" si="0"/>
        <v>0.5</v>
      </c>
      <c r="F10" s="86">
        <f t="shared" si="0"/>
        <v>4.9295774647887321E-2</v>
      </c>
      <c r="G10" s="86">
        <f t="shared" si="0"/>
        <v>4.2253521126760563E-2</v>
      </c>
      <c r="H10" s="86">
        <f t="shared" si="0"/>
        <v>6.3380281690140844E-2</v>
      </c>
      <c r="I10" s="86">
        <f t="shared" si="0"/>
        <v>0.19014084507042253</v>
      </c>
      <c r="J10" s="86">
        <f t="shared" si="0"/>
        <v>3.5211267605633804E-2</v>
      </c>
      <c r="K10" s="86">
        <f t="shared" si="0"/>
        <v>3.5211267605633804E-2</v>
      </c>
      <c r="L10" s="86">
        <f t="shared" si="0"/>
        <v>7.746478873239436E-2</v>
      </c>
      <c r="M10" s="86">
        <f t="shared" si="0"/>
        <v>3.5211267605633804E-2</v>
      </c>
      <c r="N10" s="96" t="s">
        <v>105</v>
      </c>
      <c r="O10" s="109" t="s">
        <v>98</v>
      </c>
      <c r="Q10" s="8" t="e">
        <f t="shared" ref="Q10:Q50" si="1">+SUM(C10:M10)-N10</f>
        <v>#VALUE!</v>
      </c>
    </row>
    <row r="11" spans="1:17" s="8" customFormat="1" ht="29.25" customHeight="1">
      <c r="A11" s="283"/>
      <c r="B11" s="286" t="s">
        <v>3</v>
      </c>
      <c r="C11" s="133">
        <v>21</v>
      </c>
      <c r="D11" s="45">
        <v>87</v>
      </c>
      <c r="E11" s="45">
        <v>95</v>
      </c>
      <c r="F11" s="45">
        <v>15</v>
      </c>
      <c r="G11" s="45">
        <v>10</v>
      </c>
      <c r="H11" s="45">
        <v>22</v>
      </c>
      <c r="I11" s="45">
        <v>29</v>
      </c>
      <c r="J11" s="45">
        <v>11</v>
      </c>
      <c r="K11" s="45">
        <v>14</v>
      </c>
      <c r="L11" s="45">
        <v>21</v>
      </c>
      <c r="M11" s="45">
        <v>5</v>
      </c>
      <c r="N11" s="45">
        <v>330</v>
      </c>
      <c r="O11" s="144">
        <f>+O25+O39</f>
        <v>183</v>
      </c>
      <c r="Q11" s="8">
        <f t="shared" si="1"/>
        <v>0</v>
      </c>
    </row>
    <row r="12" spans="1:17" s="8" customFormat="1" ht="29.25" customHeight="1">
      <c r="A12" s="283"/>
      <c r="B12" s="286"/>
      <c r="C12" s="132">
        <f>C11/$O$11</f>
        <v>0.11475409836065574</v>
      </c>
      <c r="D12" s="86">
        <f t="shared" ref="D12:M12" si="2">D11/$O$11</f>
        <v>0.47540983606557374</v>
      </c>
      <c r="E12" s="86">
        <f t="shared" si="2"/>
        <v>0.51912568306010931</v>
      </c>
      <c r="F12" s="86">
        <f t="shared" si="2"/>
        <v>8.1967213114754092E-2</v>
      </c>
      <c r="G12" s="86">
        <f t="shared" si="2"/>
        <v>5.4644808743169397E-2</v>
      </c>
      <c r="H12" s="86">
        <f t="shared" si="2"/>
        <v>0.12021857923497267</v>
      </c>
      <c r="I12" s="86">
        <f t="shared" si="2"/>
        <v>0.15846994535519127</v>
      </c>
      <c r="J12" s="86">
        <f t="shared" si="2"/>
        <v>6.0109289617486336E-2</v>
      </c>
      <c r="K12" s="86">
        <f t="shared" si="2"/>
        <v>7.650273224043716E-2</v>
      </c>
      <c r="L12" s="86">
        <f t="shared" si="2"/>
        <v>0.11475409836065574</v>
      </c>
      <c r="M12" s="86">
        <f t="shared" si="2"/>
        <v>2.7322404371584699E-2</v>
      </c>
      <c r="N12" s="96" t="s">
        <v>105</v>
      </c>
      <c r="O12" s="109" t="s">
        <v>98</v>
      </c>
      <c r="Q12" s="8" t="e">
        <f t="shared" si="1"/>
        <v>#VALUE!</v>
      </c>
    </row>
    <row r="13" spans="1:17" s="8" customFormat="1" ht="29.25" customHeight="1">
      <c r="A13" s="283"/>
      <c r="B13" s="286" t="s">
        <v>4</v>
      </c>
      <c r="C13" s="133">
        <v>31</v>
      </c>
      <c r="D13" s="45">
        <v>85</v>
      </c>
      <c r="E13" s="45">
        <v>129</v>
      </c>
      <c r="F13" s="45">
        <v>11</v>
      </c>
      <c r="G13" s="45">
        <v>16</v>
      </c>
      <c r="H13" s="45">
        <v>29</v>
      </c>
      <c r="I13" s="45">
        <v>29</v>
      </c>
      <c r="J13" s="45">
        <v>12</v>
      </c>
      <c r="K13" s="45">
        <v>15</v>
      </c>
      <c r="L13" s="45">
        <v>30</v>
      </c>
      <c r="M13" s="45">
        <v>5</v>
      </c>
      <c r="N13" s="45">
        <v>392</v>
      </c>
      <c r="O13" s="110">
        <f>+O27+O41</f>
        <v>210</v>
      </c>
      <c r="Q13" s="8">
        <f t="shared" si="1"/>
        <v>0</v>
      </c>
    </row>
    <row r="14" spans="1:17" s="8" customFormat="1" ht="29.25" customHeight="1">
      <c r="A14" s="283"/>
      <c r="B14" s="286"/>
      <c r="C14" s="132">
        <f>C13/$O$13</f>
        <v>0.14761904761904762</v>
      </c>
      <c r="D14" s="86">
        <f t="shared" ref="D14:M14" si="3">D13/$O$13</f>
        <v>0.40476190476190477</v>
      </c>
      <c r="E14" s="86">
        <f t="shared" si="3"/>
        <v>0.61428571428571432</v>
      </c>
      <c r="F14" s="86">
        <f t="shared" si="3"/>
        <v>5.2380952380952382E-2</v>
      </c>
      <c r="G14" s="86">
        <f t="shared" si="3"/>
        <v>7.6190476190476197E-2</v>
      </c>
      <c r="H14" s="86">
        <f t="shared" si="3"/>
        <v>0.1380952380952381</v>
      </c>
      <c r="I14" s="86">
        <f t="shared" si="3"/>
        <v>0.1380952380952381</v>
      </c>
      <c r="J14" s="86">
        <f t="shared" si="3"/>
        <v>5.7142857142857141E-2</v>
      </c>
      <c r="K14" s="86">
        <f t="shared" si="3"/>
        <v>7.1428571428571425E-2</v>
      </c>
      <c r="L14" s="86">
        <f t="shared" si="3"/>
        <v>0.14285714285714285</v>
      </c>
      <c r="M14" s="86">
        <f t="shared" si="3"/>
        <v>2.3809523809523808E-2</v>
      </c>
      <c r="N14" s="96" t="s">
        <v>105</v>
      </c>
      <c r="O14" s="109" t="s">
        <v>98</v>
      </c>
      <c r="Q14" s="8" t="e">
        <f t="shared" si="1"/>
        <v>#VALUE!</v>
      </c>
    </row>
    <row r="15" spans="1:17" s="8" customFormat="1" ht="29.25" customHeight="1">
      <c r="A15" s="283"/>
      <c r="B15" s="286" t="s">
        <v>5</v>
      </c>
      <c r="C15" s="133">
        <v>45</v>
      </c>
      <c r="D15" s="45">
        <v>86</v>
      </c>
      <c r="E15" s="45">
        <v>116</v>
      </c>
      <c r="F15" s="45">
        <v>13</v>
      </c>
      <c r="G15" s="45">
        <v>21</v>
      </c>
      <c r="H15" s="45">
        <v>48</v>
      </c>
      <c r="I15" s="45">
        <v>42</v>
      </c>
      <c r="J15" s="45">
        <v>20</v>
      </c>
      <c r="K15" s="45">
        <v>16</v>
      </c>
      <c r="L15" s="45">
        <v>42</v>
      </c>
      <c r="M15" s="45">
        <v>2</v>
      </c>
      <c r="N15" s="45">
        <v>451</v>
      </c>
      <c r="O15" s="110">
        <f>+O29+O43</f>
        <v>246</v>
      </c>
      <c r="Q15" s="8">
        <f t="shared" si="1"/>
        <v>0</v>
      </c>
    </row>
    <row r="16" spans="1:17" s="8" customFormat="1" ht="29.25" customHeight="1">
      <c r="A16" s="283"/>
      <c r="B16" s="286"/>
      <c r="C16" s="132">
        <f>C15/$O$15</f>
        <v>0.18292682926829268</v>
      </c>
      <c r="D16" s="86">
        <f t="shared" ref="D16:M16" si="4">D15/$O$15</f>
        <v>0.34959349593495936</v>
      </c>
      <c r="E16" s="86">
        <f t="shared" si="4"/>
        <v>0.47154471544715448</v>
      </c>
      <c r="F16" s="86">
        <f t="shared" si="4"/>
        <v>5.2845528455284556E-2</v>
      </c>
      <c r="G16" s="86">
        <f t="shared" si="4"/>
        <v>8.5365853658536592E-2</v>
      </c>
      <c r="H16" s="86">
        <f t="shared" si="4"/>
        <v>0.1951219512195122</v>
      </c>
      <c r="I16" s="86">
        <f t="shared" si="4"/>
        <v>0.17073170731707318</v>
      </c>
      <c r="J16" s="86">
        <f t="shared" si="4"/>
        <v>8.1300813008130079E-2</v>
      </c>
      <c r="K16" s="86">
        <f t="shared" si="4"/>
        <v>6.5040650406504072E-2</v>
      </c>
      <c r="L16" s="86">
        <f t="shared" si="4"/>
        <v>0.17073170731707318</v>
      </c>
      <c r="M16" s="86">
        <f t="shared" si="4"/>
        <v>8.130081300813009E-3</v>
      </c>
      <c r="N16" s="96" t="s">
        <v>105</v>
      </c>
      <c r="O16" s="109" t="s">
        <v>98</v>
      </c>
      <c r="Q16" s="8" t="e">
        <f t="shared" si="1"/>
        <v>#VALUE!</v>
      </c>
    </row>
    <row r="17" spans="1:17" s="8" customFormat="1" ht="29.25" customHeight="1">
      <c r="A17" s="283"/>
      <c r="B17" s="286" t="s">
        <v>6</v>
      </c>
      <c r="C17" s="133">
        <v>74</v>
      </c>
      <c r="D17" s="45">
        <v>96</v>
      </c>
      <c r="E17" s="45">
        <v>106</v>
      </c>
      <c r="F17" s="45">
        <v>17</v>
      </c>
      <c r="G17" s="45">
        <v>34</v>
      </c>
      <c r="H17" s="45">
        <v>45</v>
      </c>
      <c r="I17" s="45">
        <v>30</v>
      </c>
      <c r="J17" s="45">
        <v>23</v>
      </c>
      <c r="K17" s="45">
        <v>20</v>
      </c>
      <c r="L17" s="45">
        <v>40</v>
      </c>
      <c r="M17" s="45">
        <v>6</v>
      </c>
      <c r="N17" s="45">
        <v>491</v>
      </c>
      <c r="O17" s="144">
        <f>+O31+O45</f>
        <v>272</v>
      </c>
      <c r="Q17" s="8">
        <f t="shared" si="1"/>
        <v>0</v>
      </c>
    </row>
    <row r="18" spans="1:17" s="8" customFormat="1" ht="29.25" customHeight="1">
      <c r="A18" s="283"/>
      <c r="B18" s="286"/>
      <c r="C18" s="132">
        <f>C17/$O$17</f>
        <v>0.27205882352941174</v>
      </c>
      <c r="D18" s="86">
        <f t="shared" ref="D18:M18" si="5">D17/$O$17</f>
        <v>0.35294117647058826</v>
      </c>
      <c r="E18" s="86">
        <f t="shared" si="5"/>
        <v>0.38970588235294118</v>
      </c>
      <c r="F18" s="86">
        <f t="shared" si="5"/>
        <v>6.25E-2</v>
      </c>
      <c r="G18" s="86">
        <f t="shared" si="5"/>
        <v>0.125</v>
      </c>
      <c r="H18" s="86">
        <f t="shared" si="5"/>
        <v>0.16544117647058823</v>
      </c>
      <c r="I18" s="86">
        <f t="shared" si="5"/>
        <v>0.11029411764705882</v>
      </c>
      <c r="J18" s="86">
        <f t="shared" si="5"/>
        <v>8.455882352941177E-2</v>
      </c>
      <c r="K18" s="86">
        <f t="shared" si="5"/>
        <v>7.3529411764705885E-2</v>
      </c>
      <c r="L18" s="86">
        <f t="shared" si="5"/>
        <v>0.14705882352941177</v>
      </c>
      <c r="M18" s="86">
        <f t="shared" si="5"/>
        <v>2.2058823529411766E-2</v>
      </c>
      <c r="N18" s="96" t="s">
        <v>105</v>
      </c>
      <c r="O18" s="109" t="s">
        <v>98</v>
      </c>
      <c r="Q18" s="8" t="e">
        <f t="shared" si="1"/>
        <v>#VALUE!</v>
      </c>
    </row>
    <row r="19" spans="1:17" s="8" customFormat="1" ht="29.25" customHeight="1">
      <c r="A19" s="283"/>
      <c r="B19" s="286" t="s">
        <v>109</v>
      </c>
      <c r="C19" s="133">
        <v>69</v>
      </c>
      <c r="D19" s="45">
        <v>96</v>
      </c>
      <c r="E19" s="45">
        <v>75</v>
      </c>
      <c r="F19" s="45">
        <v>12</v>
      </c>
      <c r="G19" s="45">
        <v>49</v>
      </c>
      <c r="H19" s="45">
        <v>41</v>
      </c>
      <c r="I19" s="45">
        <v>37</v>
      </c>
      <c r="J19" s="45">
        <v>33</v>
      </c>
      <c r="K19" s="45">
        <v>17</v>
      </c>
      <c r="L19" s="45">
        <v>46</v>
      </c>
      <c r="M19" s="45">
        <v>17</v>
      </c>
      <c r="N19" s="45">
        <v>492</v>
      </c>
      <c r="O19" s="144">
        <f>+O33+O47</f>
        <v>288</v>
      </c>
      <c r="Q19" s="8">
        <f t="shared" si="1"/>
        <v>0</v>
      </c>
    </row>
    <row r="20" spans="1:17" s="8" customFormat="1" ht="29.25" customHeight="1" thickBot="1">
      <c r="A20" s="283"/>
      <c r="B20" s="287"/>
      <c r="C20" s="139">
        <f>C19/$O$19</f>
        <v>0.23958333333333334</v>
      </c>
      <c r="D20" s="91">
        <f t="shared" ref="D20:M20" si="6">D19/$O$19</f>
        <v>0.33333333333333331</v>
      </c>
      <c r="E20" s="91">
        <f t="shared" si="6"/>
        <v>0.26041666666666669</v>
      </c>
      <c r="F20" s="91">
        <f t="shared" si="6"/>
        <v>4.1666666666666664E-2</v>
      </c>
      <c r="G20" s="91">
        <f t="shared" si="6"/>
        <v>0.1701388888888889</v>
      </c>
      <c r="H20" s="91">
        <f t="shared" si="6"/>
        <v>0.1423611111111111</v>
      </c>
      <c r="I20" s="91">
        <f t="shared" si="6"/>
        <v>0.12847222222222221</v>
      </c>
      <c r="J20" s="91">
        <f t="shared" si="6"/>
        <v>0.11458333333333333</v>
      </c>
      <c r="K20" s="91">
        <f t="shared" si="6"/>
        <v>5.9027777777777776E-2</v>
      </c>
      <c r="L20" s="91">
        <f t="shared" si="6"/>
        <v>0.15972222222222221</v>
      </c>
      <c r="M20" s="91">
        <f t="shared" si="6"/>
        <v>5.9027777777777776E-2</v>
      </c>
      <c r="N20" s="100" t="s">
        <v>105</v>
      </c>
      <c r="O20" s="111" t="s">
        <v>98</v>
      </c>
      <c r="Q20" s="8" t="e">
        <f t="shared" si="1"/>
        <v>#VALUE!</v>
      </c>
    </row>
    <row r="21" spans="1:17" s="8" customFormat="1" ht="29.25" customHeight="1" thickTop="1">
      <c r="A21" s="283"/>
      <c r="B21" s="288" t="s">
        <v>1</v>
      </c>
      <c r="C21" s="48">
        <v>275</v>
      </c>
      <c r="D21" s="44">
        <v>522</v>
      </c>
      <c r="E21" s="44">
        <v>592</v>
      </c>
      <c r="F21" s="44">
        <v>75</v>
      </c>
      <c r="G21" s="44">
        <v>136</v>
      </c>
      <c r="H21" s="44">
        <v>194</v>
      </c>
      <c r="I21" s="44">
        <v>194</v>
      </c>
      <c r="J21" s="44">
        <v>104</v>
      </c>
      <c r="K21" s="44">
        <v>87</v>
      </c>
      <c r="L21" s="44">
        <v>190</v>
      </c>
      <c r="M21" s="44">
        <v>40</v>
      </c>
      <c r="N21" s="9">
        <v>2409</v>
      </c>
      <c r="O21" s="112">
        <f>+O35+O49</f>
        <v>1341</v>
      </c>
      <c r="Q21" s="8">
        <f t="shared" si="1"/>
        <v>0</v>
      </c>
    </row>
    <row r="22" spans="1:17" s="8" customFormat="1" ht="29.25" customHeight="1" thickBot="1">
      <c r="A22" s="284"/>
      <c r="B22" s="289"/>
      <c r="C22" s="135">
        <f>C21/$O$21</f>
        <v>0.20507084265473527</v>
      </c>
      <c r="D22" s="130">
        <f t="shared" ref="D22:M22" si="7">D21/$O$21</f>
        <v>0.38926174496644295</v>
      </c>
      <c r="E22" s="130">
        <f t="shared" si="7"/>
        <v>0.44146159582401195</v>
      </c>
      <c r="F22" s="130">
        <f t="shared" si="7"/>
        <v>5.5928411633109618E-2</v>
      </c>
      <c r="G22" s="130">
        <f t="shared" si="7"/>
        <v>0.10141685309470544</v>
      </c>
      <c r="H22" s="130">
        <f t="shared" si="7"/>
        <v>0.14466815809097688</v>
      </c>
      <c r="I22" s="130">
        <f t="shared" si="7"/>
        <v>0.14466815809097688</v>
      </c>
      <c r="J22" s="130">
        <f t="shared" si="7"/>
        <v>7.755406413124534E-2</v>
      </c>
      <c r="K22" s="130">
        <f t="shared" si="7"/>
        <v>6.4876957494407153E-2</v>
      </c>
      <c r="L22" s="130">
        <f t="shared" si="7"/>
        <v>0.14168530947054436</v>
      </c>
      <c r="M22" s="130">
        <f t="shared" si="7"/>
        <v>2.9828486204325131E-2</v>
      </c>
      <c r="N22" s="117" t="s">
        <v>105</v>
      </c>
      <c r="O22" s="118" t="s">
        <v>98</v>
      </c>
      <c r="Q22" s="8" t="e">
        <f t="shared" si="1"/>
        <v>#VALUE!</v>
      </c>
    </row>
    <row r="23" spans="1:17" s="8" customFormat="1" ht="29.25" customHeight="1">
      <c r="A23" s="282" t="s">
        <v>7</v>
      </c>
      <c r="B23" s="285" t="s">
        <v>2</v>
      </c>
      <c r="C23" s="131">
        <v>19</v>
      </c>
      <c r="D23" s="128">
        <v>17</v>
      </c>
      <c r="E23" s="128">
        <v>23</v>
      </c>
      <c r="F23" s="128">
        <v>3</v>
      </c>
      <c r="G23" s="128">
        <v>4</v>
      </c>
      <c r="H23" s="128">
        <v>3</v>
      </c>
      <c r="I23" s="128">
        <v>15</v>
      </c>
      <c r="J23" s="128">
        <v>2</v>
      </c>
      <c r="K23" s="128">
        <v>1</v>
      </c>
      <c r="L23" s="128">
        <v>6</v>
      </c>
      <c r="M23" s="128">
        <v>5</v>
      </c>
      <c r="N23" s="128">
        <v>98</v>
      </c>
      <c r="O23" s="108">
        <v>57</v>
      </c>
      <c r="Q23" s="8">
        <f t="shared" si="1"/>
        <v>0</v>
      </c>
    </row>
    <row r="24" spans="1:17" s="8" customFormat="1" ht="29.25" customHeight="1">
      <c r="A24" s="283"/>
      <c r="B24" s="286"/>
      <c r="C24" s="132">
        <f>C23/$O$23</f>
        <v>0.33333333333333331</v>
      </c>
      <c r="D24" s="86">
        <f t="shared" ref="D24:M24" si="8">D23/$O$23</f>
        <v>0.2982456140350877</v>
      </c>
      <c r="E24" s="86">
        <f t="shared" si="8"/>
        <v>0.40350877192982454</v>
      </c>
      <c r="F24" s="86">
        <f t="shared" si="8"/>
        <v>5.2631578947368418E-2</v>
      </c>
      <c r="G24" s="86">
        <f t="shared" si="8"/>
        <v>7.0175438596491224E-2</v>
      </c>
      <c r="H24" s="86">
        <f t="shared" si="8"/>
        <v>5.2631578947368418E-2</v>
      </c>
      <c r="I24" s="86">
        <f t="shared" si="8"/>
        <v>0.26315789473684209</v>
      </c>
      <c r="J24" s="86">
        <f t="shared" si="8"/>
        <v>3.5087719298245612E-2</v>
      </c>
      <c r="K24" s="86">
        <f t="shared" si="8"/>
        <v>1.7543859649122806E-2</v>
      </c>
      <c r="L24" s="86">
        <f t="shared" si="8"/>
        <v>0.10526315789473684</v>
      </c>
      <c r="M24" s="86">
        <f t="shared" si="8"/>
        <v>8.771929824561403E-2</v>
      </c>
      <c r="N24" s="96" t="s">
        <v>105</v>
      </c>
      <c r="O24" s="109" t="s">
        <v>98</v>
      </c>
      <c r="Q24" s="8" t="e">
        <f t="shared" si="1"/>
        <v>#VALUE!</v>
      </c>
    </row>
    <row r="25" spans="1:17" s="8" customFormat="1" ht="29.25" customHeight="1">
      <c r="A25" s="283"/>
      <c r="B25" s="286" t="s">
        <v>3</v>
      </c>
      <c r="C25" s="133">
        <v>12</v>
      </c>
      <c r="D25" s="45">
        <v>43</v>
      </c>
      <c r="E25" s="45">
        <v>43</v>
      </c>
      <c r="F25" s="45">
        <v>10</v>
      </c>
      <c r="G25" s="45">
        <v>3</v>
      </c>
      <c r="H25" s="45">
        <v>14</v>
      </c>
      <c r="I25" s="45">
        <v>19</v>
      </c>
      <c r="J25" s="45">
        <v>6</v>
      </c>
      <c r="K25" s="45">
        <v>7</v>
      </c>
      <c r="L25" s="45">
        <v>8</v>
      </c>
      <c r="M25" s="45">
        <v>2</v>
      </c>
      <c r="N25" s="45">
        <v>167</v>
      </c>
      <c r="O25" s="110">
        <v>91</v>
      </c>
      <c r="Q25" s="8">
        <f t="shared" si="1"/>
        <v>0</v>
      </c>
    </row>
    <row r="26" spans="1:17" s="8" customFormat="1" ht="29.25" customHeight="1">
      <c r="A26" s="283"/>
      <c r="B26" s="286"/>
      <c r="C26" s="132">
        <f>C25/$O$25</f>
        <v>0.13186813186813187</v>
      </c>
      <c r="D26" s="86">
        <f t="shared" ref="D26:M26" si="9">D25/$O$25</f>
        <v>0.47252747252747251</v>
      </c>
      <c r="E26" s="86">
        <f t="shared" si="9"/>
        <v>0.47252747252747251</v>
      </c>
      <c r="F26" s="86">
        <f t="shared" si="9"/>
        <v>0.10989010989010989</v>
      </c>
      <c r="G26" s="86">
        <f t="shared" si="9"/>
        <v>3.2967032967032968E-2</v>
      </c>
      <c r="H26" s="86">
        <f t="shared" si="9"/>
        <v>0.15384615384615385</v>
      </c>
      <c r="I26" s="86">
        <f t="shared" si="9"/>
        <v>0.2087912087912088</v>
      </c>
      <c r="J26" s="86">
        <f t="shared" si="9"/>
        <v>6.5934065934065936E-2</v>
      </c>
      <c r="K26" s="86">
        <f t="shared" si="9"/>
        <v>7.6923076923076927E-2</v>
      </c>
      <c r="L26" s="86">
        <f t="shared" si="9"/>
        <v>8.7912087912087919E-2</v>
      </c>
      <c r="M26" s="86">
        <f t="shared" si="9"/>
        <v>2.197802197802198E-2</v>
      </c>
      <c r="N26" s="96" t="s">
        <v>105</v>
      </c>
      <c r="O26" s="109" t="s">
        <v>98</v>
      </c>
      <c r="Q26" s="8" t="e">
        <f t="shared" si="1"/>
        <v>#VALUE!</v>
      </c>
    </row>
    <row r="27" spans="1:17" s="8" customFormat="1" ht="29.25" customHeight="1">
      <c r="A27" s="283"/>
      <c r="B27" s="286" t="s">
        <v>4</v>
      </c>
      <c r="C27" s="133">
        <v>17</v>
      </c>
      <c r="D27" s="45">
        <v>51</v>
      </c>
      <c r="E27" s="45">
        <v>63</v>
      </c>
      <c r="F27" s="45">
        <v>5</v>
      </c>
      <c r="G27" s="45">
        <v>7</v>
      </c>
      <c r="H27" s="45">
        <v>13</v>
      </c>
      <c r="I27" s="45">
        <v>11</v>
      </c>
      <c r="J27" s="45">
        <v>6</v>
      </c>
      <c r="K27" s="45">
        <v>5</v>
      </c>
      <c r="L27" s="45">
        <v>12</v>
      </c>
      <c r="M27" s="45">
        <v>3</v>
      </c>
      <c r="N27" s="45">
        <v>193</v>
      </c>
      <c r="O27" s="110">
        <v>104</v>
      </c>
      <c r="Q27" s="8">
        <f t="shared" si="1"/>
        <v>0</v>
      </c>
    </row>
    <row r="28" spans="1:17" s="8" customFormat="1" ht="29.25" customHeight="1">
      <c r="A28" s="283"/>
      <c r="B28" s="286"/>
      <c r="C28" s="132">
        <f>C27/$O$27</f>
        <v>0.16346153846153846</v>
      </c>
      <c r="D28" s="86">
        <f t="shared" ref="D28:M28" si="10">D27/$O$27</f>
        <v>0.49038461538461536</v>
      </c>
      <c r="E28" s="86">
        <f t="shared" si="10"/>
        <v>0.60576923076923073</v>
      </c>
      <c r="F28" s="86">
        <f t="shared" si="10"/>
        <v>4.807692307692308E-2</v>
      </c>
      <c r="G28" s="86">
        <f t="shared" si="10"/>
        <v>6.7307692307692304E-2</v>
      </c>
      <c r="H28" s="86">
        <f t="shared" si="10"/>
        <v>0.125</v>
      </c>
      <c r="I28" s="86">
        <f t="shared" si="10"/>
        <v>0.10576923076923077</v>
      </c>
      <c r="J28" s="86">
        <f t="shared" si="10"/>
        <v>5.7692307692307696E-2</v>
      </c>
      <c r="K28" s="86">
        <f t="shared" si="10"/>
        <v>4.807692307692308E-2</v>
      </c>
      <c r="L28" s="86">
        <f t="shared" si="10"/>
        <v>0.11538461538461539</v>
      </c>
      <c r="M28" s="86">
        <f t="shared" si="10"/>
        <v>2.8846153846153848E-2</v>
      </c>
      <c r="N28" s="96" t="s">
        <v>105</v>
      </c>
      <c r="O28" s="109" t="s">
        <v>98</v>
      </c>
      <c r="Q28" s="8" t="e">
        <f t="shared" si="1"/>
        <v>#VALUE!</v>
      </c>
    </row>
    <row r="29" spans="1:17" s="8" customFormat="1" ht="29.25" customHeight="1">
      <c r="A29" s="283"/>
      <c r="B29" s="286" t="s">
        <v>5</v>
      </c>
      <c r="C29" s="133">
        <v>20</v>
      </c>
      <c r="D29" s="45">
        <v>47</v>
      </c>
      <c r="E29" s="45">
        <v>54</v>
      </c>
      <c r="F29" s="45">
        <v>9</v>
      </c>
      <c r="G29" s="45">
        <v>10</v>
      </c>
      <c r="H29" s="45">
        <v>14</v>
      </c>
      <c r="I29" s="45">
        <v>21</v>
      </c>
      <c r="J29" s="45">
        <v>9</v>
      </c>
      <c r="K29" s="45">
        <v>4</v>
      </c>
      <c r="L29" s="45">
        <v>18</v>
      </c>
      <c r="M29" s="45">
        <v>2</v>
      </c>
      <c r="N29" s="45">
        <v>208</v>
      </c>
      <c r="O29" s="110">
        <v>117</v>
      </c>
      <c r="Q29" s="8">
        <f t="shared" si="1"/>
        <v>0</v>
      </c>
    </row>
    <row r="30" spans="1:17" s="8" customFormat="1" ht="29.25" customHeight="1">
      <c r="A30" s="283"/>
      <c r="B30" s="286"/>
      <c r="C30" s="132">
        <f>C29/$O$29</f>
        <v>0.17094017094017094</v>
      </c>
      <c r="D30" s="86">
        <f t="shared" ref="D30:M30" si="11">D29/$O$29</f>
        <v>0.40170940170940173</v>
      </c>
      <c r="E30" s="86">
        <f t="shared" si="11"/>
        <v>0.46153846153846156</v>
      </c>
      <c r="F30" s="86">
        <f t="shared" si="11"/>
        <v>7.6923076923076927E-2</v>
      </c>
      <c r="G30" s="86">
        <f t="shared" si="11"/>
        <v>8.5470085470085472E-2</v>
      </c>
      <c r="H30" s="86">
        <f t="shared" si="11"/>
        <v>0.11965811965811966</v>
      </c>
      <c r="I30" s="86">
        <f t="shared" si="11"/>
        <v>0.17948717948717949</v>
      </c>
      <c r="J30" s="86">
        <f t="shared" si="11"/>
        <v>7.6923076923076927E-2</v>
      </c>
      <c r="K30" s="86">
        <f t="shared" si="11"/>
        <v>3.4188034188034191E-2</v>
      </c>
      <c r="L30" s="86">
        <f t="shared" si="11"/>
        <v>0.15384615384615385</v>
      </c>
      <c r="M30" s="86">
        <f t="shared" si="11"/>
        <v>1.7094017094017096E-2</v>
      </c>
      <c r="N30" s="96" t="s">
        <v>105</v>
      </c>
      <c r="O30" s="109" t="s">
        <v>98</v>
      </c>
      <c r="Q30" s="8" t="e">
        <f t="shared" si="1"/>
        <v>#VALUE!</v>
      </c>
    </row>
    <row r="31" spans="1:17" s="8" customFormat="1" ht="29.25" customHeight="1">
      <c r="A31" s="283"/>
      <c r="B31" s="286" t="s">
        <v>6</v>
      </c>
      <c r="C31" s="133">
        <v>34</v>
      </c>
      <c r="D31" s="45">
        <v>47</v>
      </c>
      <c r="E31" s="45">
        <v>55</v>
      </c>
      <c r="F31" s="45">
        <v>8</v>
      </c>
      <c r="G31" s="45">
        <v>15</v>
      </c>
      <c r="H31" s="45">
        <v>25</v>
      </c>
      <c r="I31" s="45">
        <v>15</v>
      </c>
      <c r="J31" s="45">
        <v>9</v>
      </c>
      <c r="K31" s="45">
        <v>12</v>
      </c>
      <c r="L31" s="45">
        <v>13</v>
      </c>
      <c r="M31" s="45">
        <v>4</v>
      </c>
      <c r="N31" s="45">
        <v>237</v>
      </c>
      <c r="O31" s="110">
        <v>133</v>
      </c>
      <c r="Q31" s="8">
        <f t="shared" si="1"/>
        <v>0</v>
      </c>
    </row>
    <row r="32" spans="1:17" s="8" customFormat="1" ht="29.25" customHeight="1">
      <c r="A32" s="283"/>
      <c r="B32" s="286"/>
      <c r="C32" s="132">
        <f>C31/$O$31</f>
        <v>0.25563909774436089</v>
      </c>
      <c r="D32" s="86">
        <f t="shared" ref="D32:M32" si="12">D31/$O$31</f>
        <v>0.35338345864661652</v>
      </c>
      <c r="E32" s="86">
        <f t="shared" si="12"/>
        <v>0.41353383458646614</v>
      </c>
      <c r="F32" s="86">
        <f t="shared" si="12"/>
        <v>6.0150375939849621E-2</v>
      </c>
      <c r="G32" s="86">
        <f t="shared" si="12"/>
        <v>0.11278195488721804</v>
      </c>
      <c r="H32" s="86">
        <f t="shared" si="12"/>
        <v>0.18796992481203006</v>
      </c>
      <c r="I32" s="86">
        <f t="shared" si="12"/>
        <v>0.11278195488721804</v>
      </c>
      <c r="J32" s="86">
        <f t="shared" si="12"/>
        <v>6.7669172932330823E-2</v>
      </c>
      <c r="K32" s="86">
        <f t="shared" si="12"/>
        <v>9.0225563909774431E-2</v>
      </c>
      <c r="L32" s="86">
        <f t="shared" si="12"/>
        <v>9.7744360902255634E-2</v>
      </c>
      <c r="M32" s="86">
        <f t="shared" si="12"/>
        <v>3.007518796992481E-2</v>
      </c>
      <c r="N32" s="96" t="s">
        <v>105</v>
      </c>
      <c r="O32" s="109" t="s">
        <v>98</v>
      </c>
      <c r="Q32" s="8" t="e">
        <f t="shared" si="1"/>
        <v>#VALUE!</v>
      </c>
    </row>
    <row r="33" spans="1:17" s="8" customFormat="1" ht="29.25" customHeight="1">
      <c r="A33" s="283"/>
      <c r="B33" s="286" t="s">
        <v>109</v>
      </c>
      <c r="C33" s="133">
        <v>27</v>
      </c>
      <c r="D33" s="45">
        <v>47</v>
      </c>
      <c r="E33" s="45">
        <v>34</v>
      </c>
      <c r="F33" s="45">
        <v>5</v>
      </c>
      <c r="G33" s="45">
        <v>25</v>
      </c>
      <c r="H33" s="45">
        <v>19</v>
      </c>
      <c r="I33" s="45">
        <v>16</v>
      </c>
      <c r="J33" s="45">
        <v>14</v>
      </c>
      <c r="K33" s="45">
        <v>8</v>
      </c>
      <c r="L33" s="45">
        <v>18</v>
      </c>
      <c r="M33" s="45">
        <v>6</v>
      </c>
      <c r="N33" s="45">
        <v>219</v>
      </c>
      <c r="O33" s="110">
        <v>128</v>
      </c>
      <c r="Q33" s="8">
        <f t="shared" si="1"/>
        <v>0</v>
      </c>
    </row>
    <row r="34" spans="1:17" s="8" customFormat="1" ht="29.25" customHeight="1" thickBot="1">
      <c r="A34" s="283"/>
      <c r="B34" s="287"/>
      <c r="C34" s="139">
        <f>C33/$O$33</f>
        <v>0.2109375</v>
      </c>
      <c r="D34" s="91">
        <f t="shared" ref="D34:M34" si="13">D33/$O$33</f>
        <v>0.3671875</v>
      </c>
      <c r="E34" s="91">
        <f t="shared" si="13"/>
        <v>0.265625</v>
      </c>
      <c r="F34" s="91">
        <f t="shared" si="13"/>
        <v>3.90625E-2</v>
      </c>
      <c r="G34" s="91">
        <f t="shared" si="13"/>
        <v>0.1953125</v>
      </c>
      <c r="H34" s="91">
        <f t="shared" si="13"/>
        <v>0.1484375</v>
      </c>
      <c r="I34" s="91">
        <f t="shared" si="13"/>
        <v>0.125</v>
      </c>
      <c r="J34" s="91">
        <f t="shared" si="13"/>
        <v>0.109375</v>
      </c>
      <c r="K34" s="91">
        <f t="shared" si="13"/>
        <v>6.25E-2</v>
      </c>
      <c r="L34" s="91">
        <f t="shared" si="13"/>
        <v>0.140625</v>
      </c>
      <c r="M34" s="91">
        <f t="shared" si="13"/>
        <v>4.6875E-2</v>
      </c>
      <c r="N34" s="100" t="s">
        <v>105</v>
      </c>
      <c r="O34" s="111" t="s">
        <v>98</v>
      </c>
      <c r="Q34" s="8" t="e">
        <f t="shared" si="1"/>
        <v>#VALUE!</v>
      </c>
    </row>
    <row r="35" spans="1:17" s="8" customFormat="1" ht="29.25" customHeight="1" thickTop="1">
      <c r="A35" s="283"/>
      <c r="B35" s="288" t="s">
        <v>1</v>
      </c>
      <c r="C35" s="48">
        <v>129</v>
      </c>
      <c r="D35" s="44">
        <v>252</v>
      </c>
      <c r="E35" s="44">
        <v>272</v>
      </c>
      <c r="F35" s="44">
        <v>40</v>
      </c>
      <c r="G35" s="44">
        <v>64</v>
      </c>
      <c r="H35" s="44">
        <v>88</v>
      </c>
      <c r="I35" s="44">
        <v>97</v>
      </c>
      <c r="J35" s="44">
        <v>46</v>
      </c>
      <c r="K35" s="44">
        <v>37</v>
      </c>
      <c r="L35" s="44">
        <v>75</v>
      </c>
      <c r="M35" s="44">
        <v>22</v>
      </c>
      <c r="N35" s="9">
        <v>1122</v>
      </c>
      <c r="O35" s="112">
        <v>630</v>
      </c>
      <c r="Q35" s="8">
        <f t="shared" si="1"/>
        <v>0</v>
      </c>
    </row>
    <row r="36" spans="1:17" s="8" customFormat="1" ht="29.25" customHeight="1" thickBot="1">
      <c r="A36" s="290"/>
      <c r="B36" s="291"/>
      <c r="C36" s="136">
        <f>C35/$O$35</f>
        <v>0.20476190476190476</v>
      </c>
      <c r="D36" s="129">
        <f t="shared" ref="D36:M36" si="14">D35/$O$35</f>
        <v>0.4</v>
      </c>
      <c r="E36" s="129">
        <f t="shared" si="14"/>
        <v>0.43174603174603177</v>
      </c>
      <c r="F36" s="129">
        <f t="shared" si="14"/>
        <v>6.3492063492063489E-2</v>
      </c>
      <c r="G36" s="129">
        <f t="shared" si="14"/>
        <v>0.10158730158730159</v>
      </c>
      <c r="H36" s="129">
        <f t="shared" si="14"/>
        <v>0.13968253968253969</v>
      </c>
      <c r="I36" s="129">
        <f t="shared" si="14"/>
        <v>0.15396825396825398</v>
      </c>
      <c r="J36" s="129">
        <f t="shared" si="14"/>
        <v>7.301587301587302E-2</v>
      </c>
      <c r="K36" s="129">
        <f t="shared" si="14"/>
        <v>5.873015873015873E-2</v>
      </c>
      <c r="L36" s="129">
        <f t="shared" si="14"/>
        <v>0.11904761904761904</v>
      </c>
      <c r="M36" s="129">
        <f t="shared" si="14"/>
        <v>3.4920634920634921E-2</v>
      </c>
      <c r="N36" s="114" t="s">
        <v>105</v>
      </c>
      <c r="O36" s="115" t="s">
        <v>98</v>
      </c>
      <c r="Q36" s="8" t="e">
        <f t="shared" si="1"/>
        <v>#VALUE!</v>
      </c>
    </row>
    <row r="37" spans="1:17" s="8" customFormat="1" ht="29.25" customHeight="1">
      <c r="A37" s="292" t="s">
        <v>8</v>
      </c>
      <c r="B37" s="288" t="s">
        <v>2</v>
      </c>
      <c r="C37" s="48">
        <v>16</v>
      </c>
      <c r="D37" s="44">
        <v>55</v>
      </c>
      <c r="E37" s="44">
        <v>48</v>
      </c>
      <c r="F37" s="44">
        <v>4</v>
      </c>
      <c r="G37" s="44">
        <v>2</v>
      </c>
      <c r="H37" s="44">
        <v>6</v>
      </c>
      <c r="I37" s="44">
        <v>12</v>
      </c>
      <c r="J37" s="44">
        <v>3</v>
      </c>
      <c r="K37" s="44">
        <v>4</v>
      </c>
      <c r="L37" s="44">
        <v>5</v>
      </c>
      <c r="M37" s="44">
        <v>0</v>
      </c>
      <c r="N37" s="44">
        <v>155</v>
      </c>
      <c r="O37" s="112">
        <v>85</v>
      </c>
      <c r="Q37" s="8">
        <f t="shared" si="1"/>
        <v>0</v>
      </c>
    </row>
    <row r="38" spans="1:17" s="8" customFormat="1" ht="29.25" customHeight="1">
      <c r="A38" s="283"/>
      <c r="B38" s="286"/>
      <c r="C38" s="132">
        <f>C37/$O$37</f>
        <v>0.18823529411764706</v>
      </c>
      <c r="D38" s="86">
        <f t="shared" ref="D38:M38" si="15">D37/$O$37</f>
        <v>0.6470588235294118</v>
      </c>
      <c r="E38" s="86">
        <f t="shared" si="15"/>
        <v>0.56470588235294117</v>
      </c>
      <c r="F38" s="86">
        <f t="shared" si="15"/>
        <v>4.7058823529411764E-2</v>
      </c>
      <c r="G38" s="86">
        <f t="shared" si="15"/>
        <v>2.3529411764705882E-2</v>
      </c>
      <c r="H38" s="86">
        <f t="shared" si="15"/>
        <v>7.0588235294117646E-2</v>
      </c>
      <c r="I38" s="86">
        <f t="shared" si="15"/>
        <v>0.14117647058823529</v>
      </c>
      <c r="J38" s="86">
        <f t="shared" si="15"/>
        <v>3.5294117647058823E-2</v>
      </c>
      <c r="K38" s="86">
        <f t="shared" si="15"/>
        <v>4.7058823529411764E-2</v>
      </c>
      <c r="L38" s="86">
        <f t="shared" si="15"/>
        <v>5.8823529411764705E-2</v>
      </c>
      <c r="M38" s="86">
        <f t="shared" si="15"/>
        <v>0</v>
      </c>
      <c r="N38" s="96" t="s">
        <v>105</v>
      </c>
      <c r="O38" s="109" t="s">
        <v>98</v>
      </c>
      <c r="Q38" s="8" t="e">
        <f t="shared" si="1"/>
        <v>#VALUE!</v>
      </c>
    </row>
    <row r="39" spans="1:17" s="8" customFormat="1" ht="29.25" customHeight="1">
      <c r="A39" s="283"/>
      <c r="B39" s="286" t="s">
        <v>3</v>
      </c>
      <c r="C39" s="133">
        <v>9</v>
      </c>
      <c r="D39" s="45">
        <v>44</v>
      </c>
      <c r="E39" s="45">
        <v>52</v>
      </c>
      <c r="F39" s="45">
        <v>5</v>
      </c>
      <c r="G39" s="45">
        <v>7</v>
      </c>
      <c r="H39" s="45">
        <v>8</v>
      </c>
      <c r="I39" s="45">
        <v>10</v>
      </c>
      <c r="J39" s="45">
        <v>5</v>
      </c>
      <c r="K39" s="45">
        <v>7</v>
      </c>
      <c r="L39" s="45">
        <v>13</v>
      </c>
      <c r="M39" s="45">
        <v>3</v>
      </c>
      <c r="N39" s="45">
        <v>163</v>
      </c>
      <c r="O39" s="110">
        <v>92</v>
      </c>
      <c r="Q39" s="8">
        <f t="shared" si="1"/>
        <v>0</v>
      </c>
    </row>
    <row r="40" spans="1:17" s="8" customFormat="1" ht="29.25" customHeight="1">
      <c r="A40" s="283"/>
      <c r="B40" s="286"/>
      <c r="C40" s="132">
        <f>C39/$O$39</f>
        <v>9.7826086956521743E-2</v>
      </c>
      <c r="D40" s="86">
        <f t="shared" ref="D40:M40" si="16">D39/$O$39</f>
        <v>0.47826086956521741</v>
      </c>
      <c r="E40" s="86">
        <f t="shared" si="16"/>
        <v>0.56521739130434778</v>
      </c>
      <c r="F40" s="86">
        <f t="shared" si="16"/>
        <v>5.434782608695652E-2</v>
      </c>
      <c r="G40" s="86">
        <f t="shared" si="16"/>
        <v>7.6086956521739135E-2</v>
      </c>
      <c r="H40" s="86">
        <f t="shared" si="16"/>
        <v>8.6956521739130432E-2</v>
      </c>
      <c r="I40" s="86">
        <f t="shared" si="16"/>
        <v>0.10869565217391304</v>
      </c>
      <c r="J40" s="86">
        <f t="shared" si="16"/>
        <v>5.434782608695652E-2</v>
      </c>
      <c r="K40" s="86">
        <f t="shared" si="16"/>
        <v>7.6086956521739135E-2</v>
      </c>
      <c r="L40" s="86">
        <f t="shared" si="16"/>
        <v>0.14130434782608695</v>
      </c>
      <c r="M40" s="86">
        <f t="shared" si="16"/>
        <v>3.2608695652173912E-2</v>
      </c>
      <c r="N40" s="96" t="s">
        <v>105</v>
      </c>
      <c r="O40" s="109" t="s">
        <v>98</v>
      </c>
      <c r="Q40" s="8" t="e">
        <f t="shared" si="1"/>
        <v>#VALUE!</v>
      </c>
    </row>
    <row r="41" spans="1:17" s="8" customFormat="1" ht="29.25" customHeight="1">
      <c r="A41" s="283"/>
      <c r="B41" s="286" t="s">
        <v>4</v>
      </c>
      <c r="C41" s="133">
        <v>14</v>
      </c>
      <c r="D41" s="45">
        <v>34</v>
      </c>
      <c r="E41" s="45">
        <v>66</v>
      </c>
      <c r="F41" s="45">
        <v>6</v>
      </c>
      <c r="G41" s="45">
        <v>9</v>
      </c>
      <c r="H41" s="45">
        <v>16</v>
      </c>
      <c r="I41" s="45">
        <v>18</v>
      </c>
      <c r="J41" s="45">
        <v>6</v>
      </c>
      <c r="K41" s="45">
        <v>10</v>
      </c>
      <c r="L41" s="45">
        <v>18</v>
      </c>
      <c r="M41" s="45">
        <v>2</v>
      </c>
      <c r="N41" s="45">
        <v>199</v>
      </c>
      <c r="O41" s="110">
        <v>106</v>
      </c>
      <c r="Q41" s="8">
        <f t="shared" si="1"/>
        <v>0</v>
      </c>
    </row>
    <row r="42" spans="1:17" s="8" customFormat="1" ht="29.25" customHeight="1">
      <c r="A42" s="283"/>
      <c r="B42" s="286"/>
      <c r="C42" s="132">
        <f>C41/$O$41</f>
        <v>0.13207547169811321</v>
      </c>
      <c r="D42" s="86">
        <f t="shared" ref="D42:M42" si="17">D41/$O$41</f>
        <v>0.32075471698113206</v>
      </c>
      <c r="E42" s="86">
        <f t="shared" si="17"/>
        <v>0.62264150943396224</v>
      </c>
      <c r="F42" s="86">
        <f t="shared" si="17"/>
        <v>5.6603773584905662E-2</v>
      </c>
      <c r="G42" s="86">
        <f t="shared" si="17"/>
        <v>8.4905660377358486E-2</v>
      </c>
      <c r="H42" s="86">
        <f t="shared" si="17"/>
        <v>0.15094339622641509</v>
      </c>
      <c r="I42" s="86">
        <f t="shared" si="17"/>
        <v>0.16981132075471697</v>
      </c>
      <c r="J42" s="86">
        <f t="shared" si="17"/>
        <v>5.6603773584905662E-2</v>
      </c>
      <c r="K42" s="86">
        <f t="shared" si="17"/>
        <v>9.4339622641509441E-2</v>
      </c>
      <c r="L42" s="86">
        <f t="shared" si="17"/>
        <v>0.16981132075471697</v>
      </c>
      <c r="M42" s="86">
        <f t="shared" si="17"/>
        <v>1.8867924528301886E-2</v>
      </c>
      <c r="N42" s="96" t="s">
        <v>105</v>
      </c>
      <c r="O42" s="109" t="s">
        <v>98</v>
      </c>
      <c r="Q42" s="8" t="e">
        <f t="shared" si="1"/>
        <v>#VALUE!</v>
      </c>
    </row>
    <row r="43" spans="1:17" s="8" customFormat="1" ht="29.25" customHeight="1">
      <c r="A43" s="283"/>
      <c r="B43" s="286" t="s">
        <v>5</v>
      </c>
      <c r="C43" s="133">
        <v>25</v>
      </c>
      <c r="D43" s="45">
        <v>39</v>
      </c>
      <c r="E43" s="45">
        <v>62</v>
      </c>
      <c r="F43" s="45">
        <v>4</v>
      </c>
      <c r="G43" s="45">
        <v>11</v>
      </c>
      <c r="H43" s="45">
        <v>34</v>
      </c>
      <c r="I43" s="45">
        <v>21</v>
      </c>
      <c r="J43" s="45">
        <v>11</v>
      </c>
      <c r="K43" s="45">
        <v>12</v>
      </c>
      <c r="L43" s="45">
        <v>24</v>
      </c>
      <c r="M43" s="45">
        <v>0</v>
      </c>
      <c r="N43" s="45">
        <v>243</v>
      </c>
      <c r="O43" s="110">
        <v>129</v>
      </c>
      <c r="Q43" s="8">
        <f t="shared" si="1"/>
        <v>0</v>
      </c>
    </row>
    <row r="44" spans="1:17" s="8" customFormat="1" ht="29.25" customHeight="1">
      <c r="A44" s="283"/>
      <c r="B44" s="286"/>
      <c r="C44" s="132">
        <f>C43/$O$43</f>
        <v>0.19379844961240311</v>
      </c>
      <c r="D44" s="86">
        <f t="shared" ref="D44:M44" si="18">D43/$O$43</f>
        <v>0.30232558139534882</v>
      </c>
      <c r="E44" s="86">
        <f t="shared" si="18"/>
        <v>0.48062015503875971</v>
      </c>
      <c r="F44" s="86">
        <f t="shared" si="18"/>
        <v>3.1007751937984496E-2</v>
      </c>
      <c r="G44" s="86">
        <f t="shared" si="18"/>
        <v>8.5271317829457363E-2</v>
      </c>
      <c r="H44" s="86">
        <f t="shared" si="18"/>
        <v>0.26356589147286824</v>
      </c>
      <c r="I44" s="86">
        <f t="shared" si="18"/>
        <v>0.16279069767441862</v>
      </c>
      <c r="J44" s="86">
        <f t="shared" si="18"/>
        <v>8.5271317829457363E-2</v>
      </c>
      <c r="K44" s="86">
        <f t="shared" si="18"/>
        <v>9.3023255813953487E-2</v>
      </c>
      <c r="L44" s="86">
        <f t="shared" si="18"/>
        <v>0.18604651162790697</v>
      </c>
      <c r="M44" s="86">
        <f t="shared" si="18"/>
        <v>0</v>
      </c>
      <c r="N44" s="96" t="s">
        <v>105</v>
      </c>
      <c r="O44" s="109" t="s">
        <v>98</v>
      </c>
      <c r="Q44" s="8" t="e">
        <f t="shared" si="1"/>
        <v>#VALUE!</v>
      </c>
    </row>
    <row r="45" spans="1:17" s="8" customFormat="1" ht="29.25" customHeight="1">
      <c r="A45" s="283"/>
      <c r="B45" s="286" t="s">
        <v>6</v>
      </c>
      <c r="C45" s="133">
        <v>40</v>
      </c>
      <c r="D45" s="45">
        <v>49</v>
      </c>
      <c r="E45" s="45">
        <v>51</v>
      </c>
      <c r="F45" s="45">
        <v>9</v>
      </c>
      <c r="G45" s="45">
        <v>19</v>
      </c>
      <c r="H45" s="45">
        <v>20</v>
      </c>
      <c r="I45" s="45">
        <v>15</v>
      </c>
      <c r="J45" s="45">
        <v>14</v>
      </c>
      <c r="K45" s="45">
        <v>8</v>
      </c>
      <c r="L45" s="45">
        <v>27</v>
      </c>
      <c r="M45" s="45">
        <v>2</v>
      </c>
      <c r="N45" s="45">
        <v>254</v>
      </c>
      <c r="O45" s="110">
        <v>139</v>
      </c>
      <c r="Q45" s="8">
        <f t="shared" si="1"/>
        <v>0</v>
      </c>
    </row>
    <row r="46" spans="1:17" s="8" customFormat="1" ht="29.25" customHeight="1">
      <c r="A46" s="283"/>
      <c r="B46" s="286"/>
      <c r="C46" s="132">
        <f>C45/$O$45</f>
        <v>0.28776978417266186</v>
      </c>
      <c r="D46" s="86">
        <f t="shared" ref="D46:M46" si="19">D45/$O$45</f>
        <v>0.35251798561151076</v>
      </c>
      <c r="E46" s="86">
        <f t="shared" si="19"/>
        <v>0.36690647482014388</v>
      </c>
      <c r="F46" s="86">
        <f t="shared" si="19"/>
        <v>6.4748201438848921E-2</v>
      </c>
      <c r="G46" s="86">
        <f t="shared" si="19"/>
        <v>0.1366906474820144</v>
      </c>
      <c r="H46" s="86">
        <f t="shared" si="19"/>
        <v>0.14388489208633093</v>
      </c>
      <c r="I46" s="86">
        <f t="shared" si="19"/>
        <v>0.1079136690647482</v>
      </c>
      <c r="J46" s="86">
        <f t="shared" si="19"/>
        <v>0.10071942446043165</v>
      </c>
      <c r="K46" s="86">
        <f t="shared" si="19"/>
        <v>5.7553956834532377E-2</v>
      </c>
      <c r="L46" s="86">
        <f t="shared" si="19"/>
        <v>0.19424460431654678</v>
      </c>
      <c r="M46" s="86">
        <f t="shared" si="19"/>
        <v>1.4388489208633094E-2</v>
      </c>
      <c r="N46" s="96" t="s">
        <v>105</v>
      </c>
      <c r="O46" s="109" t="s">
        <v>98</v>
      </c>
      <c r="Q46" s="8" t="e">
        <f t="shared" si="1"/>
        <v>#VALUE!</v>
      </c>
    </row>
    <row r="47" spans="1:17" s="8" customFormat="1" ht="29.25" customHeight="1">
      <c r="A47" s="283"/>
      <c r="B47" s="286" t="s">
        <v>109</v>
      </c>
      <c r="C47" s="133">
        <v>42</v>
      </c>
      <c r="D47" s="45">
        <v>49</v>
      </c>
      <c r="E47" s="45">
        <v>41</v>
      </c>
      <c r="F47" s="45">
        <v>7</v>
      </c>
      <c r="G47" s="45">
        <v>24</v>
      </c>
      <c r="H47" s="45">
        <v>22</v>
      </c>
      <c r="I47" s="45">
        <v>21</v>
      </c>
      <c r="J47" s="45">
        <v>19</v>
      </c>
      <c r="K47" s="45">
        <v>9</v>
      </c>
      <c r="L47" s="45">
        <v>28</v>
      </c>
      <c r="M47" s="45">
        <v>11</v>
      </c>
      <c r="N47" s="45">
        <v>273</v>
      </c>
      <c r="O47" s="110">
        <v>160</v>
      </c>
      <c r="Q47" s="8">
        <f t="shared" si="1"/>
        <v>0</v>
      </c>
    </row>
    <row r="48" spans="1:17" s="8" customFormat="1" ht="29.25" customHeight="1" thickBot="1">
      <c r="A48" s="283"/>
      <c r="B48" s="287"/>
      <c r="C48" s="139">
        <f>C47/$O$47</f>
        <v>0.26250000000000001</v>
      </c>
      <c r="D48" s="91">
        <f t="shared" ref="D48:M48" si="20">D47/$O$47</f>
        <v>0.30625000000000002</v>
      </c>
      <c r="E48" s="91">
        <f t="shared" si="20"/>
        <v>0.25624999999999998</v>
      </c>
      <c r="F48" s="91">
        <f t="shared" si="20"/>
        <v>4.3749999999999997E-2</v>
      </c>
      <c r="G48" s="91">
        <f t="shared" si="20"/>
        <v>0.15</v>
      </c>
      <c r="H48" s="91">
        <f t="shared" si="20"/>
        <v>0.13750000000000001</v>
      </c>
      <c r="I48" s="91">
        <f t="shared" si="20"/>
        <v>0.13125000000000001</v>
      </c>
      <c r="J48" s="91">
        <f t="shared" si="20"/>
        <v>0.11874999999999999</v>
      </c>
      <c r="K48" s="91">
        <f t="shared" si="20"/>
        <v>5.6250000000000001E-2</v>
      </c>
      <c r="L48" s="91">
        <f t="shared" si="20"/>
        <v>0.17499999999999999</v>
      </c>
      <c r="M48" s="91">
        <f t="shared" si="20"/>
        <v>6.8750000000000006E-2</v>
      </c>
      <c r="N48" s="100" t="s">
        <v>105</v>
      </c>
      <c r="O48" s="111" t="s">
        <v>98</v>
      </c>
      <c r="Q48" s="8" t="e">
        <f t="shared" si="1"/>
        <v>#VALUE!</v>
      </c>
    </row>
    <row r="49" spans="1:17" s="8" customFormat="1" ht="29.25" customHeight="1" thickTop="1">
      <c r="A49" s="283"/>
      <c r="B49" s="288" t="s">
        <v>1</v>
      </c>
      <c r="C49" s="48">
        <v>146</v>
      </c>
      <c r="D49" s="44">
        <v>270</v>
      </c>
      <c r="E49" s="44">
        <v>320</v>
      </c>
      <c r="F49" s="44">
        <v>35</v>
      </c>
      <c r="G49" s="44">
        <v>72</v>
      </c>
      <c r="H49" s="44">
        <v>106</v>
      </c>
      <c r="I49" s="44">
        <v>97</v>
      </c>
      <c r="J49" s="44">
        <v>58</v>
      </c>
      <c r="K49" s="44">
        <v>50</v>
      </c>
      <c r="L49" s="44">
        <v>115</v>
      </c>
      <c r="M49" s="44">
        <v>18</v>
      </c>
      <c r="N49" s="9">
        <v>1287</v>
      </c>
      <c r="O49" s="112">
        <v>711</v>
      </c>
      <c r="Q49" s="8">
        <f t="shared" si="1"/>
        <v>0</v>
      </c>
    </row>
    <row r="50" spans="1:17" s="8" customFormat="1" ht="29.25" customHeight="1" thickBot="1">
      <c r="A50" s="290"/>
      <c r="B50" s="291"/>
      <c r="C50" s="136">
        <f>C49/$O$49</f>
        <v>0.20534458509142053</v>
      </c>
      <c r="D50" s="129">
        <f t="shared" ref="D50:M50" si="21">D49/$O$49</f>
        <v>0.379746835443038</v>
      </c>
      <c r="E50" s="129">
        <f t="shared" si="21"/>
        <v>0.45007032348804499</v>
      </c>
      <c r="F50" s="129">
        <f t="shared" si="21"/>
        <v>4.9226441631504921E-2</v>
      </c>
      <c r="G50" s="129">
        <f>G49/$O$49</f>
        <v>0.10126582278481013</v>
      </c>
      <c r="H50" s="129">
        <f t="shared" si="21"/>
        <v>0.14908579465541491</v>
      </c>
      <c r="I50" s="129">
        <f t="shared" si="21"/>
        <v>0.13642756680731363</v>
      </c>
      <c r="J50" s="129">
        <f t="shared" si="21"/>
        <v>8.1575246132208151E-2</v>
      </c>
      <c r="K50" s="129">
        <f t="shared" si="21"/>
        <v>7.0323488045007029E-2</v>
      </c>
      <c r="L50" s="129">
        <f t="shared" si="21"/>
        <v>0.16174402250351619</v>
      </c>
      <c r="M50" s="129">
        <f t="shared" si="21"/>
        <v>2.5316455696202531E-2</v>
      </c>
      <c r="N50" s="114" t="s">
        <v>105</v>
      </c>
      <c r="O50" s="115" t="s">
        <v>98</v>
      </c>
      <c r="Q50" s="8" t="e">
        <f t="shared" si="1"/>
        <v>#VALUE!</v>
      </c>
    </row>
    <row r="53" spans="1:17" hidden="1">
      <c r="B53" s="393" t="s">
        <v>2</v>
      </c>
      <c r="C53" s="41">
        <f>+C23+C37-C9</f>
        <v>0</v>
      </c>
      <c r="D53" s="41">
        <f>+D23+D37-D9</f>
        <v>0</v>
      </c>
      <c r="E53" s="41">
        <f t="shared" ref="E53" si="22">+E23+E37-E9</f>
        <v>0</v>
      </c>
      <c r="F53" s="41">
        <f>+F23+F37-F9</f>
        <v>0</v>
      </c>
      <c r="G53" s="41">
        <f t="shared" ref="G53:I53" si="23">+G23+G37-G9</f>
        <v>0</v>
      </c>
      <c r="H53" s="41">
        <f t="shared" si="23"/>
        <v>0</v>
      </c>
      <c r="I53" s="41">
        <f t="shared" si="23"/>
        <v>0</v>
      </c>
      <c r="J53" s="41">
        <f t="shared" ref="J53:O53" si="24">+J23+J37-J9</f>
        <v>0</v>
      </c>
      <c r="K53" s="41">
        <f t="shared" si="24"/>
        <v>0</v>
      </c>
      <c r="L53" s="41">
        <f t="shared" si="24"/>
        <v>0</v>
      </c>
      <c r="M53" s="41">
        <f t="shared" si="24"/>
        <v>0</v>
      </c>
      <c r="N53" s="41">
        <f t="shared" si="24"/>
        <v>0</v>
      </c>
      <c r="O53" s="41">
        <f t="shared" si="24"/>
        <v>0</v>
      </c>
    </row>
    <row r="54" spans="1:17" hidden="1">
      <c r="B54" s="392"/>
      <c r="C54" s="41"/>
      <c r="D54" s="41"/>
      <c r="E54" s="41"/>
      <c r="F54" s="41"/>
      <c r="G54" s="41"/>
      <c r="H54" s="41"/>
      <c r="I54" s="41"/>
      <c r="J54" s="41"/>
      <c r="K54" s="41"/>
      <c r="L54" s="41"/>
      <c r="M54" s="41"/>
      <c r="N54" s="41"/>
      <c r="O54" s="41"/>
    </row>
    <row r="55" spans="1:17" hidden="1">
      <c r="B55" s="392" t="s">
        <v>3</v>
      </c>
      <c r="C55" s="41">
        <f t="shared" ref="C55:I55" si="25">+C25+C39-C11</f>
        <v>0</v>
      </c>
      <c r="D55" s="41">
        <f t="shared" si="25"/>
        <v>0</v>
      </c>
      <c r="E55" s="41">
        <f t="shared" si="25"/>
        <v>0</v>
      </c>
      <c r="F55" s="41">
        <f t="shared" si="25"/>
        <v>0</v>
      </c>
      <c r="G55" s="41">
        <f t="shared" si="25"/>
        <v>0</v>
      </c>
      <c r="H55" s="41">
        <f t="shared" si="25"/>
        <v>0</v>
      </c>
      <c r="I55" s="41">
        <f t="shared" si="25"/>
        <v>0</v>
      </c>
      <c r="J55" s="41">
        <f t="shared" ref="J55:O55" si="26">+J25+J39-J11</f>
        <v>0</v>
      </c>
      <c r="K55" s="41">
        <f t="shared" si="26"/>
        <v>0</v>
      </c>
      <c r="L55" s="41">
        <f t="shared" si="26"/>
        <v>0</v>
      </c>
      <c r="M55" s="41">
        <f t="shared" si="26"/>
        <v>0</v>
      </c>
      <c r="N55" s="41">
        <f t="shared" si="26"/>
        <v>0</v>
      </c>
      <c r="O55" s="40">
        <f t="shared" si="26"/>
        <v>0</v>
      </c>
    </row>
    <row r="56" spans="1:17" hidden="1">
      <c r="B56" s="392"/>
      <c r="C56" s="41"/>
      <c r="D56" s="41"/>
      <c r="E56" s="41"/>
      <c r="F56" s="41"/>
      <c r="G56" s="41"/>
      <c r="H56" s="41"/>
      <c r="I56" s="41"/>
      <c r="J56" s="41"/>
      <c r="K56" s="41"/>
      <c r="L56" s="41"/>
      <c r="M56" s="41"/>
      <c r="N56" s="41"/>
      <c r="O56" s="41"/>
    </row>
    <row r="57" spans="1:17" hidden="1">
      <c r="B57" s="392" t="s">
        <v>4</v>
      </c>
      <c r="C57" s="41">
        <f t="shared" ref="C57:I57" si="27">+C27+C41-C13</f>
        <v>0</v>
      </c>
      <c r="D57" s="41">
        <f t="shared" si="27"/>
        <v>0</v>
      </c>
      <c r="E57" s="41">
        <f t="shared" si="27"/>
        <v>0</v>
      </c>
      <c r="F57" s="41">
        <f t="shared" si="27"/>
        <v>0</v>
      </c>
      <c r="G57" s="41">
        <f t="shared" si="27"/>
        <v>0</v>
      </c>
      <c r="H57" s="41">
        <f t="shared" si="27"/>
        <v>0</v>
      </c>
      <c r="I57" s="41">
        <f t="shared" si="27"/>
        <v>0</v>
      </c>
      <c r="J57" s="41">
        <f t="shared" ref="J57:O57" si="28">+J27+J41-J13</f>
        <v>0</v>
      </c>
      <c r="K57" s="41">
        <f t="shared" si="28"/>
        <v>0</v>
      </c>
      <c r="L57" s="41">
        <f t="shared" si="28"/>
        <v>0</v>
      </c>
      <c r="M57" s="41">
        <f t="shared" si="28"/>
        <v>0</v>
      </c>
      <c r="N57" s="41">
        <f t="shared" si="28"/>
        <v>0</v>
      </c>
      <c r="O57" s="41">
        <f t="shared" si="28"/>
        <v>0</v>
      </c>
    </row>
    <row r="58" spans="1:17" hidden="1">
      <c r="B58" s="392"/>
      <c r="C58" s="41"/>
      <c r="D58" s="41"/>
      <c r="E58" s="41"/>
      <c r="F58" s="41"/>
      <c r="G58" s="41"/>
      <c r="H58" s="41"/>
      <c r="I58" s="41"/>
      <c r="J58" s="41"/>
      <c r="K58" s="41"/>
      <c r="L58" s="41"/>
      <c r="M58" s="41"/>
      <c r="N58" s="41"/>
      <c r="O58" s="41"/>
    </row>
    <row r="59" spans="1:17" hidden="1">
      <c r="B59" s="392" t="s">
        <v>5</v>
      </c>
      <c r="C59" s="41">
        <f t="shared" ref="C59:I59" si="29">+C29+C43-C15</f>
        <v>0</v>
      </c>
      <c r="D59" s="41">
        <f t="shared" si="29"/>
        <v>0</v>
      </c>
      <c r="E59" s="41">
        <f t="shared" si="29"/>
        <v>0</v>
      </c>
      <c r="F59" s="41">
        <f t="shared" si="29"/>
        <v>0</v>
      </c>
      <c r="G59" s="41">
        <f t="shared" si="29"/>
        <v>0</v>
      </c>
      <c r="H59" s="41">
        <f t="shared" si="29"/>
        <v>0</v>
      </c>
      <c r="I59" s="41">
        <f t="shared" si="29"/>
        <v>0</v>
      </c>
      <c r="J59" s="41">
        <f t="shared" ref="J59:O59" si="30">+J29+J43-J15</f>
        <v>0</v>
      </c>
      <c r="K59" s="41">
        <f t="shared" si="30"/>
        <v>0</v>
      </c>
      <c r="L59" s="41">
        <f t="shared" si="30"/>
        <v>0</v>
      </c>
      <c r="M59" s="41">
        <f t="shared" si="30"/>
        <v>0</v>
      </c>
      <c r="N59" s="41">
        <f t="shared" si="30"/>
        <v>0</v>
      </c>
      <c r="O59" s="41">
        <f t="shared" si="30"/>
        <v>0</v>
      </c>
    </row>
    <row r="60" spans="1:17" hidden="1">
      <c r="B60" s="392"/>
      <c r="C60" s="41"/>
      <c r="D60" s="41"/>
      <c r="E60" s="41"/>
      <c r="F60" s="41"/>
      <c r="G60" s="41"/>
      <c r="H60" s="41"/>
      <c r="I60" s="41"/>
      <c r="J60" s="41"/>
      <c r="K60" s="41"/>
      <c r="L60" s="41"/>
      <c r="M60" s="41"/>
      <c r="N60" s="41"/>
      <c r="O60" s="41"/>
    </row>
    <row r="61" spans="1:17" hidden="1">
      <c r="B61" s="392" t="s">
        <v>6</v>
      </c>
      <c r="C61" s="41">
        <f t="shared" ref="C61:I61" si="31">+C31+C45-C17</f>
        <v>0</v>
      </c>
      <c r="D61" s="41">
        <f t="shared" si="31"/>
        <v>0</v>
      </c>
      <c r="E61" s="41">
        <f t="shared" si="31"/>
        <v>0</v>
      </c>
      <c r="F61" s="41">
        <f t="shared" si="31"/>
        <v>0</v>
      </c>
      <c r="G61" s="41">
        <f t="shared" si="31"/>
        <v>0</v>
      </c>
      <c r="H61" s="41">
        <f t="shared" si="31"/>
        <v>0</v>
      </c>
      <c r="I61" s="41">
        <f t="shared" si="31"/>
        <v>0</v>
      </c>
      <c r="J61" s="41">
        <f t="shared" ref="J61:O61" si="32">+J31+J45-J17</f>
        <v>0</v>
      </c>
      <c r="K61" s="41">
        <f t="shared" si="32"/>
        <v>0</v>
      </c>
      <c r="L61" s="41">
        <f t="shared" si="32"/>
        <v>0</v>
      </c>
      <c r="M61" s="41">
        <f t="shared" si="32"/>
        <v>0</v>
      </c>
      <c r="N61" s="41">
        <f t="shared" si="32"/>
        <v>0</v>
      </c>
      <c r="O61" s="40">
        <f t="shared" si="32"/>
        <v>0</v>
      </c>
    </row>
    <row r="62" spans="1:17" hidden="1">
      <c r="B62" s="392"/>
      <c r="C62" s="41"/>
      <c r="D62" s="41"/>
      <c r="E62" s="41"/>
      <c r="F62" s="41"/>
      <c r="G62" s="41"/>
      <c r="H62" s="41"/>
      <c r="I62" s="41"/>
      <c r="J62" s="41"/>
      <c r="K62" s="41"/>
      <c r="L62" s="41"/>
      <c r="M62" s="41"/>
      <c r="N62" s="41"/>
      <c r="O62" s="40"/>
    </row>
    <row r="63" spans="1:17" hidden="1">
      <c r="B63" s="392" t="s">
        <v>109</v>
      </c>
      <c r="C63" s="41">
        <f t="shared" ref="C63:I63" si="33">+C33+C47-C19</f>
        <v>0</v>
      </c>
      <c r="D63" s="41">
        <f t="shared" si="33"/>
        <v>0</v>
      </c>
      <c r="E63" s="41">
        <f t="shared" si="33"/>
        <v>0</v>
      </c>
      <c r="F63" s="41">
        <f t="shared" si="33"/>
        <v>0</v>
      </c>
      <c r="G63" s="41">
        <f t="shared" si="33"/>
        <v>0</v>
      </c>
      <c r="H63" s="41">
        <f t="shared" si="33"/>
        <v>0</v>
      </c>
      <c r="I63" s="41">
        <f t="shared" si="33"/>
        <v>0</v>
      </c>
      <c r="J63" s="41">
        <f t="shared" ref="J63:O63" si="34">+J33+J47-J19</f>
        <v>0</v>
      </c>
      <c r="K63" s="41">
        <f t="shared" si="34"/>
        <v>0</v>
      </c>
      <c r="L63" s="41">
        <f t="shared" si="34"/>
        <v>0</v>
      </c>
      <c r="M63" s="41">
        <f t="shared" si="34"/>
        <v>0</v>
      </c>
      <c r="N63" s="41">
        <f t="shared" si="34"/>
        <v>0</v>
      </c>
      <c r="O63" s="40">
        <f t="shared" si="34"/>
        <v>0</v>
      </c>
    </row>
    <row r="64" spans="1:17" hidden="1">
      <c r="B64" s="392"/>
      <c r="C64" s="41"/>
      <c r="D64" s="41"/>
      <c r="E64" s="41"/>
      <c r="F64" s="41"/>
      <c r="G64" s="41"/>
      <c r="H64" s="41"/>
      <c r="I64" s="41"/>
      <c r="J64" s="41"/>
      <c r="K64" s="41"/>
      <c r="L64" s="41"/>
      <c r="M64" s="41"/>
      <c r="N64" s="41"/>
      <c r="O64" s="41"/>
    </row>
    <row r="65" spans="2:15" hidden="1">
      <c r="B65" s="392" t="s">
        <v>1</v>
      </c>
      <c r="C65" s="41">
        <f t="shared" ref="C65:I65" si="35">+C35+C49-C21</f>
        <v>0</v>
      </c>
      <c r="D65" s="41">
        <f t="shared" si="35"/>
        <v>0</v>
      </c>
      <c r="E65" s="41">
        <f t="shared" si="35"/>
        <v>0</v>
      </c>
      <c r="F65" s="41">
        <f t="shared" si="35"/>
        <v>0</v>
      </c>
      <c r="G65" s="41">
        <f t="shared" si="35"/>
        <v>0</v>
      </c>
      <c r="H65" s="41">
        <f t="shared" si="35"/>
        <v>0</v>
      </c>
      <c r="I65" s="41">
        <f t="shared" si="35"/>
        <v>0</v>
      </c>
      <c r="J65" s="41">
        <f t="shared" ref="J65:O65" si="36">+J35+J49-J21</f>
        <v>0</v>
      </c>
      <c r="K65" s="41">
        <f t="shared" si="36"/>
        <v>0</v>
      </c>
      <c r="L65" s="41">
        <f t="shared" si="36"/>
        <v>0</v>
      </c>
      <c r="M65" s="41">
        <f t="shared" si="36"/>
        <v>0</v>
      </c>
      <c r="N65" s="41">
        <f t="shared" si="36"/>
        <v>0</v>
      </c>
      <c r="O65" s="41">
        <f t="shared" si="36"/>
        <v>0</v>
      </c>
    </row>
    <row r="66" spans="2:15" hidden="1">
      <c r="B66" s="392"/>
      <c r="C66" s="41"/>
      <c r="D66" s="41"/>
      <c r="E66" s="41"/>
    </row>
  </sheetData>
  <mergeCells count="44">
    <mergeCell ref="B63:B64"/>
    <mergeCell ref="B65:B66"/>
    <mergeCell ref="B53:B54"/>
    <mergeCell ref="B55:B56"/>
    <mergeCell ref="B57:B58"/>
    <mergeCell ref="B59:B60"/>
    <mergeCell ref="B61:B62"/>
    <mergeCell ref="A37:A50"/>
    <mergeCell ref="B37:B38"/>
    <mergeCell ref="B39:B40"/>
    <mergeCell ref="B41:B42"/>
    <mergeCell ref="B43:B44"/>
    <mergeCell ref="B45:B46"/>
    <mergeCell ref="B47:B48"/>
    <mergeCell ref="B49:B50"/>
    <mergeCell ref="A23:A36"/>
    <mergeCell ref="B23:B24"/>
    <mergeCell ref="B25:B26"/>
    <mergeCell ref="B27:B28"/>
    <mergeCell ref="B29:B30"/>
    <mergeCell ref="B31:B32"/>
    <mergeCell ref="B33:B34"/>
    <mergeCell ref="B35:B36"/>
    <mergeCell ref="A9:A22"/>
    <mergeCell ref="B9:B10"/>
    <mergeCell ref="B11:B12"/>
    <mergeCell ref="B13:B14"/>
    <mergeCell ref="B15:B16"/>
    <mergeCell ref="B17:B18"/>
    <mergeCell ref="B19:B20"/>
    <mergeCell ref="B21:B22"/>
    <mergeCell ref="O3:O8"/>
    <mergeCell ref="N3:N8"/>
    <mergeCell ref="L3:L8"/>
    <mergeCell ref="C3:C8"/>
    <mergeCell ref="D3:D8"/>
    <mergeCell ref="E3:E8"/>
    <mergeCell ref="F3:F8"/>
    <mergeCell ref="G3:G8"/>
    <mergeCell ref="H3:H8"/>
    <mergeCell ref="I3:I8"/>
    <mergeCell ref="J3:J8"/>
    <mergeCell ref="K3:K8"/>
    <mergeCell ref="M3:M8"/>
  </mergeCells>
  <phoneticPr fontId="1"/>
  <printOptions horizontalCentered="1"/>
  <pageMargins left="0.51181102362204722" right="0.51181102362204722" top="0.62992125984251968" bottom="0.35433070866141736" header="0.31496062992125984" footer="0.31496062992125984"/>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I64"/>
  <sheetViews>
    <sheetView view="pageBreakPreview" topLeftCell="AJ27" zoomScale="60" zoomScaleNormal="100" workbookViewId="0">
      <selection activeCell="AL67" sqref="AL67"/>
    </sheetView>
  </sheetViews>
  <sheetFormatPr defaultRowHeight="13.5"/>
  <cols>
    <col min="1" max="1" width="5.625" customWidth="1"/>
    <col min="2" max="2" width="11.25" customWidth="1"/>
    <col min="3" max="6" width="15.625" style="2" customWidth="1"/>
    <col min="7" max="7" width="15.625" style="5" customWidth="1"/>
    <col min="8" max="15" width="5.625" hidden="1" customWidth="1"/>
    <col min="16" max="16" width="1.875" style="180" customWidth="1"/>
    <col min="17" max="17" width="5.625" customWidth="1"/>
    <col min="18" max="18" width="10.625" customWidth="1"/>
    <col min="19" max="22" width="15.625" style="2" customWidth="1"/>
    <col min="23" max="23" width="15.125" style="6" customWidth="1"/>
    <col min="24" max="30" width="5.625" hidden="1" customWidth="1"/>
    <col min="31" max="31" width="0.375" hidden="1" customWidth="1"/>
    <col min="32" max="32" width="2" style="180" customWidth="1"/>
    <col min="33" max="33" width="5.625" style="180" customWidth="1"/>
    <col min="34" max="34" width="10.625" customWidth="1"/>
    <col min="35" max="38" width="15.625" style="2" customWidth="1"/>
    <col min="39" max="39" width="14.125" style="5" customWidth="1"/>
    <col min="40" max="46" width="5.625" hidden="1" customWidth="1"/>
    <col min="47" max="47" width="2.25" style="180" customWidth="1"/>
    <col min="48" max="48" width="5.625" style="180" customWidth="1"/>
    <col min="49" max="49" width="11.625" customWidth="1"/>
    <col min="50" max="53" width="15.625" style="2" customWidth="1"/>
    <col min="54" max="54" width="15.625" style="5" customWidth="1"/>
    <col min="55" max="55" width="9" customWidth="1"/>
    <col min="56" max="61" width="5.625" hidden="1" customWidth="1"/>
  </cols>
  <sheetData>
    <row r="1" spans="1:60" s="23" customFormat="1" ht="21.75" customHeight="1">
      <c r="A1" s="23" t="s">
        <v>110</v>
      </c>
      <c r="B1" s="306" t="s">
        <v>167</v>
      </c>
      <c r="C1" s="307"/>
      <c r="D1" s="307"/>
      <c r="E1" s="307"/>
      <c r="F1" s="307"/>
      <c r="G1" s="307"/>
      <c r="P1" s="173"/>
      <c r="Q1" s="23" t="s">
        <v>110</v>
      </c>
      <c r="R1" s="306" t="s">
        <v>167</v>
      </c>
      <c r="S1" s="307"/>
      <c r="T1" s="307"/>
      <c r="U1" s="307"/>
      <c r="V1" s="307"/>
      <c r="W1" s="307"/>
      <c r="AF1" s="173"/>
      <c r="AG1" s="173" t="s">
        <v>110</v>
      </c>
      <c r="AH1" s="306" t="s">
        <v>167</v>
      </c>
      <c r="AI1" s="307"/>
      <c r="AJ1" s="307"/>
      <c r="AK1" s="307"/>
      <c r="AL1" s="307"/>
      <c r="AM1" s="307"/>
      <c r="AU1" s="173"/>
      <c r="AV1" s="173" t="s">
        <v>110</v>
      </c>
      <c r="AW1" s="306" t="s">
        <v>167</v>
      </c>
      <c r="AX1" s="307"/>
      <c r="AY1" s="307"/>
      <c r="AZ1" s="307"/>
      <c r="BA1" s="307"/>
      <c r="BB1" s="307"/>
    </row>
    <row r="2" spans="1:60" s="53" customFormat="1" ht="31.5" customHeight="1" thickBot="1">
      <c r="A2" s="56">
        <v>-1</v>
      </c>
      <c r="B2" s="53" t="s">
        <v>66</v>
      </c>
      <c r="C2" s="57"/>
      <c r="D2" s="57"/>
      <c r="E2" s="57"/>
      <c r="F2" s="57"/>
      <c r="G2" s="59"/>
      <c r="P2" s="198"/>
      <c r="Q2" s="56">
        <v>-2</v>
      </c>
      <c r="R2" s="53" t="s">
        <v>162</v>
      </c>
      <c r="S2" s="57"/>
      <c r="T2" s="57"/>
      <c r="U2" s="57"/>
      <c r="V2" s="57"/>
      <c r="W2" s="61"/>
      <c r="AF2" s="198"/>
      <c r="AG2" s="69">
        <v>-3</v>
      </c>
      <c r="AH2" s="53" t="s">
        <v>16</v>
      </c>
      <c r="AI2" s="57"/>
      <c r="AJ2" s="57"/>
      <c r="AK2" s="57"/>
      <c r="AL2" s="57"/>
      <c r="AM2" s="59"/>
      <c r="AU2" s="198"/>
      <c r="AV2" s="69">
        <v>-4</v>
      </c>
      <c r="AW2" s="53" t="s">
        <v>19</v>
      </c>
      <c r="AX2" s="57"/>
      <c r="AY2" s="57"/>
      <c r="AZ2" s="57"/>
      <c r="BA2" s="57"/>
      <c r="BB2" s="59"/>
    </row>
    <row r="3" spans="1:60" s="8" customFormat="1" ht="26.25" customHeight="1">
      <c r="A3" s="156"/>
      <c r="B3" s="137" t="s">
        <v>280</v>
      </c>
      <c r="C3" s="308" t="s">
        <v>166</v>
      </c>
      <c r="D3" s="278" t="s">
        <v>163</v>
      </c>
      <c r="E3" s="296" t="s">
        <v>164</v>
      </c>
      <c r="F3" s="278" t="s">
        <v>165</v>
      </c>
      <c r="G3" s="301" t="s">
        <v>1</v>
      </c>
      <c r="I3" s="11"/>
      <c r="J3" s="11"/>
      <c r="K3" s="11"/>
      <c r="L3" s="11"/>
      <c r="M3" s="11"/>
      <c r="P3" s="176"/>
      <c r="Q3" s="156"/>
      <c r="R3" s="137" t="s">
        <v>280</v>
      </c>
      <c r="S3" s="308" t="s">
        <v>166</v>
      </c>
      <c r="T3" s="278" t="s">
        <v>163</v>
      </c>
      <c r="U3" s="296" t="s">
        <v>164</v>
      </c>
      <c r="V3" s="278" t="s">
        <v>165</v>
      </c>
      <c r="W3" s="301" t="s">
        <v>1</v>
      </c>
      <c r="Y3" s="11"/>
      <c r="Z3" s="11"/>
      <c r="AA3" s="11"/>
      <c r="AB3" s="11"/>
      <c r="AC3" s="11"/>
      <c r="AF3" s="176"/>
      <c r="AG3" s="181"/>
      <c r="AH3" s="137" t="s">
        <v>280</v>
      </c>
      <c r="AI3" s="308" t="s">
        <v>166</v>
      </c>
      <c r="AJ3" s="278" t="s">
        <v>163</v>
      </c>
      <c r="AK3" s="296" t="s">
        <v>164</v>
      </c>
      <c r="AL3" s="278" t="s">
        <v>165</v>
      </c>
      <c r="AM3" s="301" t="s">
        <v>1</v>
      </c>
      <c r="AO3" s="11"/>
      <c r="AP3" s="11"/>
      <c r="AQ3" s="11"/>
      <c r="AR3" s="11"/>
      <c r="AS3" s="11"/>
      <c r="AU3" s="176"/>
      <c r="AV3" s="181"/>
      <c r="AW3" s="137" t="s">
        <v>280</v>
      </c>
      <c r="AX3" s="308" t="s">
        <v>166</v>
      </c>
      <c r="AY3" s="278" t="s">
        <v>163</v>
      </c>
      <c r="AZ3" s="296" t="s">
        <v>164</v>
      </c>
      <c r="BA3" s="278" t="s">
        <v>165</v>
      </c>
      <c r="BB3" s="301" t="s">
        <v>1</v>
      </c>
      <c r="BD3" s="11"/>
      <c r="BE3" s="11"/>
      <c r="BF3" s="11"/>
      <c r="BG3" s="11"/>
      <c r="BH3" s="11"/>
    </row>
    <row r="4" spans="1:60" s="8" customFormat="1" ht="26.25" customHeight="1" thickBot="1">
      <c r="A4" s="105" t="s">
        <v>279</v>
      </c>
      <c r="B4" s="163"/>
      <c r="C4" s="277"/>
      <c r="D4" s="279"/>
      <c r="E4" s="297"/>
      <c r="F4" s="279"/>
      <c r="G4" s="302"/>
      <c r="I4" s="11"/>
      <c r="J4" s="11"/>
      <c r="K4" s="11"/>
      <c r="L4" s="11"/>
      <c r="M4" s="11"/>
      <c r="P4" s="176"/>
      <c r="Q4" s="105" t="s">
        <v>279</v>
      </c>
      <c r="R4" s="163"/>
      <c r="S4" s="277"/>
      <c r="T4" s="279"/>
      <c r="U4" s="297"/>
      <c r="V4" s="279"/>
      <c r="W4" s="302"/>
      <c r="Y4" s="11"/>
      <c r="Z4" s="11"/>
      <c r="AA4" s="11"/>
      <c r="AB4" s="11"/>
      <c r="AC4" s="11"/>
      <c r="AF4" s="176"/>
      <c r="AG4" s="178" t="s">
        <v>279</v>
      </c>
      <c r="AH4" s="163"/>
      <c r="AI4" s="277"/>
      <c r="AJ4" s="279"/>
      <c r="AK4" s="297"/>
      <c r="AL4" s="279"/>
      <c r="AM4" s="302"/>
      <c r="AO4" s="11"/>
      <c r="AP4" s="11"/>
      <c r="AQ4" s="11"/>
      <c r="AR4" s="11"/>
      <c r="AS4" s="11"/>
      <c r="AU4" s="176"/>
      <c r="AV4" s="178" t="s">
        <v>279</v>
      </c>
      <c r="AW4" s="163"/>
      <c r="AX4" s="277"/>
      <c r="AY4" s="279"/>
      <c r="AZ4" s="297"/>
      <c r="BA4" s="279"/>
      <c r="BB4" s="302"/>
      <c r="BD4" s="11"/>
      <c r="BE4" s="11"/>
      <c r="BF4" s="11"/>
      <c r="BG4" s="11"/>
      <c r="BH4" s="11"/>
    </row>
    <row r="5" spans="1:60" s="8" customFormat="1" ht="18.75" customHeight="1">
      <c r="A5" s="282" t="s">
        <v>1</v>
      </c>
      <c r="B5" s="285" t="s">
        <v>2</v>
      </c>
      <c r="C5" s="131">
        <v>122</v>
      </c>
      <c r="D5" s="128">
        <v>19</v>
      </c>
      <c r="E5" s="128">
        <v>0</v>
      </c>
      <c r="F5" s="128">
        <v>2</v>
      </c>
      <c r="G5" s="159">
        <v>143</v>
      </c>
      <c r="I5" s="28">
        <f>+SUM(C5:F5)-G5</f>
        <v>0</v>
      </c>
      <c r="J5" s="12"/>
      <c r="K5" s="12"/>
      <c r="L5" s="12"/>
      <c r="M5" s="12"/>
      <c r="P5" s="176"/>
      <c r="Q5" s="282" t="s">
        <v>1</v>
      </c>
      <c r="R5" s="285" t="s">
        <v>2</v>
      </c>
      <c r="S5" s="131">
        <v>105</v>
      </c>
      <c r="T5" s="128">
        <v>33</v>
      </c>
      <c r="U5" s="128">
        <v>3</v>
      </c>
      <c r="V5" s="128">
        <v>2</v>
      </c>
      <c r="W5" s="195">
        <v>143</v>
      </c>
      <c r="Y5" s="28">
        <f>+SUM(S5:V5)-W5</f>
        <v>0</v>
      </c>
      <c r="Z5" s="12"/>
      <c r="AA5" s="12"/>
      <c r="AB5" s="12"/>
      <c r="AC5" s="12"/>
      <c r="AF5" s="176"/>
      <c r="AG5" s="310" t="s">
        <v>1</v>
      </c>
      <c r="AH5" s="285" t="s">
        <v>2</v>
      </c>
      <c r="AI5" s="131">
        <v>69</v>
      </c>
      <c r="AJ5" s="128">
        <v>58</v>
      </c>
      <c r="AK5" s="128">
        <v>14</v>
      </c>
      <c r="AL5" s="128">
        <v>2</v>
      </c>
      <c r="AM5" s="159">
        <v>143</v>
      </c>
      <c r="AO5" s="28">
        <f>+SUM(AI5:AL5)-AM5</f>
        <v>0</v>
      </c>
      <c r="AP5" s="12"/>
      <c r="AQ5" s="12"/>
      <c r="AR5" s="12"/>
      <c r="AS5" s="12"/>
      <c r="AU5" s="176"/>
      <c r="AV5" s="310" t="s">
        <v>1</v>
      </c>
      <c r="AW5" s="285" t="s">
        <v>2</v>
      </c>
      <c r="AX5" s="131">
        <v>121</v>
      </c>
      <c r="AY5" s="128">
        <v>20</v>
      </c>
      <c r="AZ5" s="128">
        <v>0</v>
      </c>
      <c r="BA5" s="128">
        <v>2</v>
      </c>
      <c r="BB5" s="159">
        <v>143</v>
      </c>
      <c r="BD5" s="28">
        <f>+SUM(AX5:BA5)-BB5</f>
        <v>0</v>
      </c>
      <c r="BE5" s="12"/>
      <c r="BF5" s="12"/>
      <c r="BG5" s="12"/>
      <c r="BH5" s="12"/>
    </row>
    <row r="6" spans="1:60" s="89" customFormat="1" ht="18.75" customHeight="1">
      <c r="A6" s="283"/>
      <c r="B6" s="286"/>
      <c r="C6" s="132">
        <f>C5/$G$5</f>
        <v>0.85314685314685312</v>
      </c>
      <c r="D6" s="86">
        <f t="shared" ref="D6:F6" si="0">D5/$G$5</f>
        <v>0.13286713286713286</v>
      </c>
      <c r="E6" s="86">
        <f t="shared" si="0"/>
        <v>0</v>
      </c>
      <c r="F6" s="86">
        <f t="shared" si="0"/>
        <v>1.3986013986013986E-2</v>
      </c>
      <c r="G6" s="141">
        <v>1</v>
      </c>
      <c r="I6" s="87"/>
      <c r="J6" s="87"/>
      <c r="K6" s="87"/>
      <c r="L6" s="87"/>
      <c r="M6" s="87"/>
      <c r="P6" s="176"/>
      <c r="Q6" s="283"/>
      <c r="R6" s="286"/>
      <c r="S6" s="132">
        <f>S5/$W$5</f>
        <v>0.73426573426573427</v>
      </c>
      <c r="T6" s="86">
        <f t="shared" ref="T6:V6" si="1">T5/$W$5</f>
        <v>0.23076923076923078</v>
      </c>
      <c r="U6" s="86">
        <f t="shared" si="1"/>
        <v>2.097902097902098E-2</v>
      </c>
      <c r="V6" s="86">
        <f t="shared" si="1"/>
        <v>1.3986013986013986E-2</v>
      </c>
      <c r="W6" s="141">
        <v>1</v>
      </c>
      <c r="Y6" s="87"/>
      <c r="Z6" s="87"/>
      <c r="AA6" s="87"/>
      <c r="AB6" s="87"/>
      <c r="AC6" s="87"/>
      <c r="AF6" s="176"/>
      <c r="AG6" s="311"/>
      <c r="AH6" s="286"/>
      <c r="AI6" s="149">
        <f>AI5/$AM$5-0.001</f>
        <v>0.4815174825174825</v>
      </c>
      <c r="AJ6" s="86">
        <f>AJ5/$AM$5</f>
        <v>0.40559440559440557</v>
      </c>
      <c r="AK6" s="86">
        <f t="shared" ref="AK6:AL6" si="2">AK5/$AM$5</f>
        <v>9.7902097902097904E-2</v>
      </c>
      <c r="AL6" s="86">
        <f t="shared" si="2"/>
        <v>1.3986013986013986E-2</v>
      </c>
      <c r="AM6" s="141">
        <v>1</v>
      </c>
      <c r="AO6" s="87"/>
      <c r="AP6" s="87"/>
      <c r="AQ6" s="87"/>
      <c r="AR6" s="87"/>
      <c r="AS6" s="87"/>
      <c r="AU6" s="176"/>
      <c r="AV6" s="311"/>
      <c r="AW6" s="286"/>
      <c r="AX6" s="132">
        <f>AX5/$BB$5</f>
        <v>0.84615384615384615</v>
      </c>
      <c r="AY6" s="86">
        <f t="shared" ref="AY6:BA6" si="3">AY5/$BB$5</f>
        <v>0.13986013986013987</v>
      </c>
      <c r="AZ6" s="86">
        <f t="shared" si="3"/>
        <v>0</v>
      </c>
      <c r="BA6" s="86">
        <f t="shared" si="3"/>
        <v>1.3986013986013986E-2</v>
      </c>
      <c r="BB6" s="141">
        <v>1</v>
      </c>
      <c r="BD6" s="87"/>
      <c r="BE6" s="87"/>
      <c r="BF6" s="87"/>
      <c r="BG6" s="87"/>
      <c r="BH6" s="87"/>
    </row>
    <row r="7" spans="1:60" s="8" customFormat="1" ht="18.75" customHeight="1">
      <c r="A7" s="283"/>
      <c r="B7" s="286" t="s">
        <v>3</v>
      </c>
      <c r="C7" s="133">
        <v>149</v>
      </c>
      <c r="D7" s="45">
        <v>23</v>
      </c>
      <c r="E7" s="45">
        <v>6</v>
      </c>
      <c r="F7" s="45">
        <v>0</v>
      </c>
      <c r="G7" s="140">
        <v>178</v>
      </c>
      <c r="I7" s="28">
        <f>+SUM(C7:F7)-G7</f>
        <v>0</v>
      </c>
      <c r="J7" s="12"/>
      <c r="K7" s="12"/>
      <c r="L7" s="12"/>
      <c r="M7" s="12"/>
      <c r="P7" s="176"/>
      <c r="Q7" s="283"/>
      <c r="R7" s="286" t="s">
        <v>3</v>
      </c>
      <c r="S7" s="133">
        <v>113</v>
      </c>
      <c r="T7" s="45">
        <v>52</v>
      </c>
      <c r="U7" s="45">
        <v>13</v>
      </c>
      <c r="V7" s="45">
        <v>0</v>
      </c>
      <c r="W7" s="196">
        <v>178</v>
      </c>
      <c r="Y7" s="28">
        <f>+SUM(S7:V7)-W7</f>
        <v>0</v>
      </c>
      <c r="Z7" s="12"/>
      <c r="AA7" s="12"/>
      <c r="AB7" s="12"/>
      <c r="AC7" s="12"/>
      <c r="AF7" s="176"/>
      <c r="AG7" s="311"/>
      <c r="AH7" s="286" t="s">
        <v>3</v>
      </c>
      <c r="AI7" s="133">
        <v>81</v>
      </c>
      <c r="AJ7" s="45">
        <v>73</v>
      </c>
      <c r="AK7" s="45">
        <v>23</v>
      </c>
      <c r="AL7" s="45">
        <v>1</v>
      </c>
      <c r="AM7" s="140">
        <v>178</v>
      </c>
      <c r="AO7" s="28">
        <f>+SUM(AI7:AL7)-AM7</f>
        <v>0</v>
      </c>
      <c r="AP7" s="12"/>
      <c r="AQ7" s="12"/>
      <c r="AR7" s="12"/>
      <c r="AS7" s="12"/>
      <c r="AU7" s="176"/>
      <c r="AV7" s="311"/>
      <c r="AW7" s="286" t="s">
        <v>3</v>
      </c>
      <c r="AX7" s="133">
        <v>148</v>
      </c>
      <c r="AY7" s="45">
        <v>27</v>
      </c>
      <c r="AZ7" s="45">
        <v>4</v>
      </c>
      <c r="BA7" s="45">
        <v>0</v>
      </c>
      <c r="BB7" s="140">
        <v>179</v>
      </c>
      <c r="BD7" s="28">
        <f>+SUM(AX7:BA7)-BB7</f>
        <v>0</v>
      </c>
      <c r="BE7" s="12"/>
      <c r="BF7" s="12"/>
      <c r="BG7" s="12"/>
      <c r="BH7" s="12"/>
    </row>
    <row r="8" spans="1:60" s="89" customFormat="1" ht="18.75" customHeight="1">
      <c r="A8" s="283"/>
      <c r="B8" s="286"/>
      <c r="C8" s="132">
        <f>C7/$G$7</f>
        <v>0.8370786516853933</v>
      </c>
      <c r="D8" s="86">
        <f t="shared" ref="D8:F8" si="4">D7/$G$7</f>
        <v>0.12921348314606743</v>
      </c>
      <c r="E8" s="86">
        <f t="shared" si="4"/>
        <v>3.3707865168539325E-2</v>
      </c>
      <c r="F8" s="86">
        <f t="shared" si="4"/>
        <v>0</v>
      </c>
      <c r="G8" s="141">
        <v>1</v>
      </c>
      <c r="I8" s="88">
        <f t="shared" ref="I8:I45" si="5">+SUM(C8:F8)-G8</f>
        <v>0</v>
      </c>
      <c r="J8" s="87"/>
      <c r="K8" s="87"/>
      <c r="L8" s="87"/>
      <c r="M8" s="87"/>
      <c r="P8" s="176"/>
      <c r="Q8" s="283"/>
      <c r="R8" s="286"/>
      <c r="S8" s="132">
        <f>S7/$W$7</f>
        <v>0.6348314606741573</v>
      </c>
      <c r="T8" s="86">
        <f t="shared" ref="T8:V8" si="6">T7/$W$7</f>
        <v>0.29213483146067415</v>
      </c>
      <c r="U8" s="86">
        <f t="shared" si="6"/>
        <v>7.3033707865168537E-2</v>
      </c>
      <c r="V8" s="86">
        <f t="shared" si="6"/>
        <v>0</v>
      </c>
      <c r="W8" s="141">
        <v>1</v>
      </c>
      <c r="Y8" s="88">
        <f t="shared" ref="Y8:Y17" si="7">+SUM(S8:V8)-W8</f>
        <v>0</v>
      </c>
      <c r="Z8" s="87"/>
      <c r="AA8" s="87"/>
      <c r="AB8" s="87"/>
      <c r="AC8" s="87"/>
      <c r="AF8" s="176"/>
      <c r="AG8" s="311"/>
      <c r="AH8" s="286"/>
      <c r="AI8" s="132">
        <f>AI7/$AM$7</f>
        <v>0.4550561797752809</v>
      </c>
      <c r="AJ8" s="86">
        <f t="shared" ref="AJ8:AL8" si="8">AJ7/$AM$7</f>
        <v>0.4101123595505618</v>
      </c>
      <c r="AK8" s="86">
        <f t="shared" si="8"/>
        <v>0.12921348314606743</v>
      </c>
      <c r="AL8" s="86">
        <f t="shared" si="8"/>
        <v>5.6179775280898875E-3</v>
      </c>
      <c r="AM8" s="141">
        <v>1</v>
      </c>
      <c r="AO8" s="88">
        <f t="shared" ref="AO8:AO17" si="9">+SUM(AI8:AL8)-AM8</f>
        <v>0</v>
      </c>
      <c r="AP8" s="87"/>
      <c r="AQ8" s="87"/>
      <c r="AR8" s="87"/>
      <c r="AS8" s="87"/>
      <c r="AU8" s="176"/>
      <c r="AV8" s="311"/>
      <c r="AW8" s="286"/>
      <c r="AX8" s="132">
        <f>AX7/$BB$7</f>
        <v>0.82681564245810057</v>
      </c>
      <c r="AY8" s="86">
        <f t="shared" ref="AY8:BA8" si="10">AY7/$BB$7</f>
        <v>0.15083798882681565</v>
      </c>
      <c r="AZ8" s="86">
        <f t="shared" si="10"/>
        <v>2.23463687150838E-2</v>
      </c>
      <c r="BA8" s="86">
        <f t="shared" si="10"/>
        <v>0</v>
      </c>
      <c r="BB8" s="141">
        <v>1</v>
      </c>
      <c r="BD8" s="88">
        <f t="shared" ref="BD8:BD17" si="11">+SUM(AX8:BA8)-BB8</f>
        <v>0</v>
      </c>
      <c r="BE8" s="87"/>
      <c r="BF8" s="87"/>
      <c r="BG8" s="87"/>
      <c r="BH8" s="87"/>
    </row>
    <row r="9" spans="1:60" s="8" customFormat="1" ht="18.75" customHeight="1">
      <c r="A9" s="283"/>
      <c r="B9" s="286" t="s">
        <v>4</v>
      </c>
      <c r="C9" s="133">
        <v>174</v>
      </c>
      <c r="D9" s="45">
        <v>31</v>
      </c>
      <c r="E9" s="45">
        <v>3</v>
      </c>
      <c r="F9" s="45">
        <v>0</v>
      </c>
      <c r="G9" s="140">
        <v>208</v>
      </c>
      <c r="I9" s="28">
        <f t="shared" si="5"/>
        <v>0</v>
      </c>
      <c r="J9" s="12"/>
      <c r="K9" s="12"/>
      <c r="L9" s="12"/>
      <c r="M9" s="12"/>
      <c r="P9" s="176"/>
      <c r="Q9" s="283"/>
      <c r="R9" s="286" t="s">
        <v>4</v>
      </c>
      <c r="S9" s="133">
        <v>144</v>
      </c>
      <c r="T9" s="45">
        <v>59</v>
      </c>
      <c r="U9" s="45">
        <v>5</v>
      </c>
      <c r="V9" s="45">
        <v>0</v>
      </c>
      <c r="W9" s="196">
        <v>208</v>
      </c>
      <c r="Y9" s="28">
        <f t="shared" si="7"/>
        <v>0</v>
      </c>
      <c r="Z9" s="12"/>
      <c r="AA9" s="12"/>
      <c r="AB9" s="12"/>
      <c r="AC9" s="12"/>
      <c r="AF9" s="176"/>
      <c r="AG9" s="311"/>
      <c r="AH9" s="286" t="s">
        <v>4</v>
      </c>
      <c r="AI9" s="133">
        <v>117</v>
      </c>
      <c r="AJ9" s="45">
        <v>79</v>
      </c>
      <c r="AK9" s="45">
        <v>12</v>
      </c>
      <c r="AL9" s="45">
        <v>0</v>
      </c>
      <c r="AM9" s="140">
        <v>208</v>
      </c>
      <c r="AO9" s="28">
        <f t="shared" si="9"/>
        <v>0</v>
      </c>
      <c r="AP9" s="12"/>
      <c r="AQ9" s="12"/>
      <c r="AR9" s="12"/>
      <c r="AS9" s="12"/>
      <c r="AU9" s="176"/>
      <c r="AV9" s="311"/>
      <c r="AW9" s="286" t="s">
        <v>4</v>
      </c>
      <c r="AX9" s="133">
        <v>171</v>
      </c>
      <c r="AY9" s="45">
        <v>35</v>
      </c>
      <c r="AZ9" s="45">
        <v>2</v>
      </c>
      <c r="BA9" s="45">
        <v>0</v>
      </c>
      <c r="BB9" s="140">
        <v>208</v>
      </c>
      <c r="BD9" s="28">
        <f t="shared" si="11"/>
        <v>0</v>
      </c>
      <c r="BE9" s="12"/>
      <c r="BF9" s="12"/>
      <c r="BG9" s="12"/>
      <c r="BH9" s="12"/>
    </row>
    <row r="10" spans="1:60" s="89" customFormat="1" ht="18.75" customHeight="1">
      <c r="A10" s="283"/>
      <c r="B10" s="286"/>
      <c r="C10" s="132">
        <f>C9/$G$9</f>
        <v>0.83653846153846156</v>
      </c>
      <c r="D10" s="86">
        <f t="shared" ref="D10:F10" si="12">D9/$G$9</f>
        <v>0.14903846153846154</v>
      </c>
      <c r="E10" s="86">
        <f t="shared" si="12"/>
        <v>1.4423076923076924E-2</v>
      </c>
      <c r="F10" s="86">
        <f t="shared" si="12"/>
        <v>0</v>
      </c>
      <c r="G10" s="141">
        <v>1</v>
      </c>
      <c r="I10" s="88">
        <f t="shared" si="5"/>
        <v>0</v>
      </c>
      <c r="J10" s="87"/>
      <c r="K10" s="87"/>
      <c r="L10" s="87"/>
      <c r="M10" s="87"/>
      <c r="P10" s="176"/>
      <c r="Q10" s="283"/>
      <c r="R10" s="286"/>
      <c r="S10" s="132">
        <f>S9/$W$9</f>
        <v>0.69230769230769229</v>
      </c>
      <c r="T10" s="86">
        <f t="shared" ref="T10:V10" si="13">T9/$W$9</f>
        <v>0.28365384615384615</v>
      </c>
      <c r="U10" s="86">
        <f t="shared" si="13"/>
        <v>2.403846153846154E-2</v>
      </c>
      <c r="V10" s="86">
        <f t="shared" si="13"/>
        <v>0</v>
      </c>
      <c r="W10" s="141">
        <v>1</v>
      </c>
      <c r="Y10" s="88">
        <f t="shared" si="7"/>
        <v>0</v>
      </c>
      <c r="Z10" s="87"/>
      <c r="AA10" s="87"/>
      <c r="AB10" s="87"/>
      <c r="AC10" s="87"/>
      <c r="AF10" s="176"/>
      <c r="AG10" s="311"/>
      <c r="AH10" s="286"/>
      <c r="AI10" s="149">
        <f>AI9/$AM$9-0.001</f>
        <v>0.5615</v>
      </c>
      <c r="AJ10" s="86">
        <f>AJ9/$AM$9</f>
        <v>0.37980769230769229</v>
      </c>
      <c r="AK10" s="86">
        <f t="shared" ref="AK10:AL10" si="14">AK9/$AM$9</f>
        <v>5.7692307692307696E-2</v>
      </c>
      <c r="AL10" s="86">
        <f t="shared" si="14"/>
        <v>0</v>
      </c>
      <c r="AM10" s="141">
        <v>1</v>
      </c>
      <c r="AO10" s="88">
        <f t="shared" si="9"/>
        <v>-1.0000000000000009E-3</v>
      </c>
      <c r="AP10" s="87"/>
      <c r="AQ10" s="87"/>
      <c r="AR10" s="87"/>
      <c r="AS10" s="87"/>
      <c r="AU10" s="176"/>
      <c r="AV10" s="311"/>
      <c r="AW10" s="286"/>
      <c r="AX10" s="132">
        <f>AX9/$BB$9</f>
        <v>0.82211538461538458</v>
      </c>
      <c r="AY10" s="86">
        <f t="shared" ref="AY10:BA10" si="15">AY9/$BB$9</f>
        <v>0.16826923076923078</v>
      </c>
      <c r="AZ10" s="86">
        <f t="shared" si="15"/>
        <v>9.6153846153846159E-3</v>
      </c>
      <c r="BA10" s="86">
        <f t="shared" si="15"/>
        <v>0</v>
      </c>
      <c r="BB10" s="141">
        <v>1</v>
      </c>
      <c r="BD10" s="88">
        <f t="shared" si="11"/>
        <v>0</v>
      </c>
      <c r="BE10" s="87"/>
      <c r="BF10" s="87"/>
      <c r="BG10" s="87"/>
      <c r="BH10" s="87"/>
    </row>
    <row r="11" spans="1:60" s="8" customFormat="1" ht="18.75" customHeight="1">
      <c r="A11" s="283"/>
      <c r="B11" s="286" t="s">
        <v>5</v>
      </c>
      <c r="C11" s="133">
        <v>193</v>
      </c>
      <c r="D11" s="45">
        <v>49</v>
      </c>
      <c r="E11" s="45">
        <v>3</v>
      </c>
      <c r="F11" s="45">
        <v>0</v>
      </c>
      <c r="G11" s="140">
        <v>245</v>
      </c>
      <c r="I11" s="28">
        <f t="shared" si="5"/>
        <v>0</v>
      </c>
      <c r="J11" s="12"/>
      <c r="K11" s="12"/>
      <c r="L11" s="12"/>
      <c r="M11" s="12"/>
      <c r="P11" s="176"/>
      <c r="Q11" s="283"/>
      <c r="R11" s="286" t="s">
        <v>5</v>
      </c>
      <c r="S11" s="133">
        <v>169</v>
      </c>
      <c r="T11" s="45">
        <v>58</v>
      </c>
      <c r="U11" s="45">
        <v>17</v>
      </c>
      <c r="V11" s="45">
        <v>0</v>
      </c>
      <c r="W11" s="196">
        <v>244</v>
      </c>
      <c r="Y11" s="28">
        <f t="shared" si="7"/>
        <v>0</v>
      </c>
      <c r="Z11" s="12"/>
      <c r="AA11" s="12"/>
      <c r="AB11" s="12"/>
      <c r="AC11" s="12"/>
      <c r="AF11" s="176"/>
      <c r="AG11" s="311"/>
      <c r="AH11" s="286" t="s">
        <v>5</v>
      </c>
      <c r="AI11" s="133">
        <v>115</v>
      </c>
      <c r="AJ11" s="45">
        <v>105</v>
      </c>
      <c r="AK11" s="45">
        <v>23</v>
      </c>
      <c r="AL11" s="45">
        <v>0</v>
      </c>
      <c r="AM11" s="140">
        <v>243</v>
      </c>
      <c r="AO11" s="28">
        <f t="shared" si="9"/>
        <v>0</v>
      </c>
      <c r="AP11" s="12"/>
      <c r="AQ11" s="12"/>
      <c r="AR11" s="12"/>
      <c r="AS11" s="12"/>
      <c r="AU11" s="176"/>
      <c r="AV11" s="311"/>
      <c r="AW11" s="286" t="s">
        <v>5</v>
      </c>
      <c r="AX11" s="133">
        <v>199</v>
      </c>
      <c r="AY11" s="45">
        <v>44</v>
      </c>
      <c r="AZ11" s="45">
        <v>2</v>
      </c>
      <c r="BA11" s="45">
        <v>0</v>
      </c>
      <c r="BB11" s="140">
        <v>245</v>
      </c>
      <c r="BD11" s="28">
        <f t="shared" si="11"/>
        <v>0</v>
      </c>
      <c r="BE11" s="12"/>
      <c r="BF11" s="12"/>
      <c r="BG11" s="12"/>
      <c r="BH11" s="12"/>
    </row>
    <row r="12" spans="1:60" s="89" customFormat="1" ht="18.75" customHeight="1">
      <c r="A12" s="283"/>
      <c r="B12" s="286"/>
      <c r="C12" s="132">
        <f>C11/$G$11</f>
        <v>0.78775510204081634</v>
      </c>
      <c r="D12" s="86">
        <f t="shared" ref="D12:F12" si="16">D11/$G$11</f>
        <v>0.2</v>
      </c>
      <c r="E12" s="86">
        <f t="shared" si="16"/>
        <v>1.2244897959183673E-2</v>
      </c>
      <c r="F12" s="86">
        <f t="shared" si="16"/>
        <v>0</v>
      </c>
      <c r="G12" s="141">
        <v>1</v>
      </c>
      <c r="I12" s="88">
        <f t="shared" si="5"/>
        <v>0</v>
      </c>
      <c r="J12" s="87"/>
      <c r="K12" s="87"/>
      <c r="L12" s="87"/>
      <c r="M12" s="87"/>
      <c r="P12" s="176"/>
      <c r="Q12" s="283"/>
      <c r="R12" s="286"/>
      <c r="S12" s="149">
        <f>S11/$W$11-0.001</f>
        <v>0.69162295081967218</v>
      </c>
      <c r="T12" s="86">
        <f>T11/$W$11</f>
        <v>0.23770491803278687</v>
      </c>
      <c r="U12" s="86">
        <f t="shared" ref="U12:V12" si="17">U11/$W$11</f>
        <v>6.9672131147540978E-2</v>
      </c>
      <c r="V12" s="86">
        <f t="shared" si="17"/>
        <v>0</v>
      </c>
      <c r="W12" s="141">
        <v>1</v>
      </c>
      <c r="Y12" s="88">
        <f t="shared" si="7"/>
        <v>-9.9999999999988987E-4</v>
      </c>
      <c r="Z12" s="87"/>
      <c r="AA12" s="87"/>
      <c r="AB12" s="87"/>
      <c r="AC12" s="87"/>
      <c r="AF12" s="176"/>
      <c r="AG12" s="311"/>
      <c r="AH12" s="286"/>
      <c r="AI12" s="132">
        <f>AI11/$AM$11</f>
        <v>0.47325102880658437</v>
      </c>
      <c r="AJ12" s="86">
        <f t="shared" ref="AJ12:AL12" si="18">AJ11/$AM$11</f>
        <v>0.43209876543209874</v>
      </c>
      <c r="AK12" s="86">
        <f t="shared" si="18"/>
        <v>9.4650205761316872E-2</v>
      </c>
      <c r="AL12" s="86">
        <f t="shared" si="18"/>
        <v>0</v>
      </c>
      <c r="AM12" s="141">
        <v>1</v>
      </c>
      <c r="AO12" s="88">
        <f t="shared" si="9"/>
        <v>0</v>
      </c>
      <c r="AP12" s="87"/>
      <c r="AQ12" s="87"/>
      <c r="AR12" s="87"/>
      <c r="AS12" s="87"/>
      <c r="AU12" s="176"/>
      <c r="AV12" s="311"/>
      <c r="AW12" s="286"/>
      <c r="AX12" s="132">
        <f>AX11/$BB$11</f>
        <v>0.81224489795918364</v>
      </c>
      <c r="AY12" s="86">
        <f t="shared" ref="AY12:BA12" si="19">AY11/$BB$11</f>
        <v>0.17959183673469387</v>
      </c>
      <c r="AZ12" s="86">
        <f t="shared" si="19"/>
        <v>8.1632653061224497E-3</v>
      </c>
      <c r="BA12" s="86">
        <f t="shared" si="19"/>
        <v>0</v>
      </c>
      <c r="BB12" s="141">
        <v>1</v>
      </c>
      <c r="BD12" s="88">
        <f t="shared" si="11"/>
        <v>0</v>
      </c>
      <c r="BE12" s="87"/>
      <c r="BF12" s="87"/>
      <c r="BG12" s="87"/>
      <c r="BH12" s="87"/>
    </row>
    <row r="13" spans="1:60" s="8" customFormat="1" ht="18.75" customHeight="1">
      <c r="A13" s="283"/>
      <c r="B13" s="286" t="s">
        <v>6</v>
      </c>
      <c r="C13" s="133">
        <v>211</v>
      </c>
      <c r="D13" s="45">
        <v>53</v>
      </c>
      <c r="E13" s="45">
        <v>4</v>
      </c>
      <c r="F13" s="45">
        <v>0</v>
      </c>
      <c r="G13" s="140">
        <v>268</v>
      </c>
      <c r="I13" s="28">
        <f t="shared" si="5"/>
        <v>0</v>
      </c>
      <c r="J13" s="12"/>
      <c r="K13" s="12"/>
      <c r="L13" s="12"/>
      <c r="M13" s="12"/>
      <c r="P13" s="176"/>
      <c r="Q13" s="283"/>
      <c r="R13" s="286" t="s">
        <v>6</v>
      </c>
      <c r="S13" s="133">
        <v>183</v>
      </c>
      <c r="T13" s="45">
        <v>65</v>
      </c>
      <c r="U13" s="45">
        <v>20</v>
      </c>
      <c r="V13" s="45">
        <v>0</v>
      </c>
      <c r="W13" s="196">
        <v>268</v>
      </c>
      <c r="Y13" s="28">
        <f t="shared" si="7"/>
        <v>0</v>
      </c>
      <c r="Z13" s="12"/>
      <c r="AA13" s="12"/>
      <c r="AB13" s="12"/>
      <c r="AC13" s="12"/>
      <c r="AF13" s="176"/>
      <c r="AG13" s="311"/>
      <c r="AH13" s="286" t="s">
        <v>6</v>
      </c>
      <c r="AI13" s="133">
        <v>122</v>
      </c>
      <c r="AJ13" s="45">
        <v>105</v>
      </c>
      <c r="AK13" s="45">
        <v>39</v>
      </c>
      <c r="AL13" s="45">
        <v>2</v>
      </c>
      <c r="AM13" s="140">
        <v>268</v>
      </c>
      <c r="AO13" s="28">
        <f t="shared" si="9"/>
        <v>0</v>
      </c>
      <c r="AP13" s="12"/>
      <c r="AQ13" s="12"/>
      <c r="AR13" s="12"/>
      <c r="AS13" s="12"/>
      <c r="AU13" s="176"/>
      <c r="AV13" s="311"/>
      <c r="AW13" s="286" t="s">
        <v>6</v>
      </c>
      <c r="AX13" s="133">
        <v>204</v>
      </c>
      <c r="AY13" s="45">
        <v>51</v>
      </c>
      <c r="AZ13" s="45">
        <v>8</v>
      </c>
      <c r="BA13" s="45">
        <v>4</v>
      </c>
      <c r="BB13" s="140">
        <v>267</v>
      </c>
      <c r="BD13" s="28">
        <f t="shared" si="11"/>
        <v>0</v>
      </c>
      <c r="BE13" s="12"/>
      <c r="BF13" s="12"/>
      <c r="BG13" s="12"/>
      <c r="BH13" s="12"/>
    </row>
    <row r="14" spans="1:60" s="89" customFormat="1" ht="18.75" customHeight="1">
      <c r="A14" s="283"/>
      <c r="B14" s="286"/>
      <c r="C14" s="132">
        <f>C13/$G$13</f>
        <v>0.78731343283582089</v>
      </c>
      <c r="D14" s="86">
        <f t="shared" ref="D14:F14" si="20">D13/$G$13</f>
        <v>0.19776119402985073</v>
      </c>
      <c r="E14" s="86">
        <f t="shared" si="20"/>
        <v>1.4925373134328358E-2</v>
      </c>
      <c r="F14" s="86">
        <f t="shared" si="20"/>
        <v>0</v>
      </c>
      <c r="G14" s="141">
        <v>1</v>
      </c>
      <c r="I14" s="88">
        <f t="shared" si="5"/>
        <v>0</v>
      </c>
      <c r="J14" s="87"/>
      <c r="K14" s="87"/>
      <c r="L14" s="87"/>
      <c r="M14" s="87"/>
      <c r="P14" s="176"/>
      <c r="Q14" s="283"/>
      <c r="R14" s="286"/>
      <c r="S14" s="149">
        <f>S13/$W$13-0.001</f>
        <v>0.68183582089552242</v>
      </c>
      <c r="T14" s="86">
        <f>T13/$W$13</f>
        <v>0.24253731343283583</v>
      </c>
      <c r="U14" s="86">
        <f t="shared" ref="U14:V14" si="21">U13/$W$13</f>
        <v>7.4626865671641784E-2</v>
      </c>
      <c r="V14" s="86">
        <f t="shared" si="21"/>
        <v>0</v>
      </c>
      <c r="W14" s="141">
        <v>1</v>
      </c>
      <c r="Y14" s="88">
        <f t="shared" si="7"/>
        <v>-1.0000000000000009E-3</v>
      </c>
      <c r="Z14" s="87"/>
      <c r="AA14" s="87"/>
      <c r="AB14" s="87"/>
      <c r="AC14" s="87"/>
      <c r="AF14" s="176"/>
      <c r="AG14" s="311"/>
      <c r="AH14" s="286"/>
      <c r="AI14" s="132">
        <f>AI13/$AM$13</f>
        <v>0.45522388059701491</v>
      </c>
      <c r="AJ14" s="86">
        <f t="shared" ref="AJ14:AL14" si="22">AJ13/$AM$13</f>
        <v>0.39179104477611942</v>
      </c>
      <c r="AK14" s="86">
        <f t="shared" si="22"/>
        <v>0.1455223880597015</v>
      </c>
      <c r="AL14" s="86">
        <f t="shared" si="22"/>
        <v>7.462686567164179E-3</v>
      </c>
      <c r="AM14" s="141">
        <v>1</v>
      </c>
      <c r="AO14" s="88">
        <f t="shared" si="9"/>
        <v>0</v>
      </c>
      <c r="AP14" s="87"/>
      <c r="AQ14" s="87"/>
      <c r="AR14" s="87"/>
      <c r="AS14" s="87"/>
      <c r="AU14" s="176"/>
      <c r="AV14" s="311"/>
      <c r="AW14" s="286"/>
      <c r="AX14" s="132">
        <f>AX13/$BB$13</f>
        <v>0.7640449438202247</v>
      </c>
      <c r="AY14" s="86">
        <f t="shared" ref="AY14:BA14" si="23">AY13/$BB$13</f>
        <v>0.19101123595505617</v>
      </c>
      <c r="AZ14" s="86">
        <f t="shared" si="23"/>
        <v>2.9962546816479401E-2</v>
      </c>
      <c r="BA14" s="86">
        <f t="shared" si="23"/>
        <v>1.4981273408239701E-2</v>
      </c>
      <c r="BB14" s="141">
        <v>1</v>
      </c>
      <c r="BD14" s="88">
        <f t="shared" si="11"/>
        <v>0</v>
      </c>
      <c r="BE14" s="87"/>
      <c r="BF14" s="87"/>
      <c r="BG14" s="87"/>
      <c r="BH14" s="87"/>
    </row>
    <row r="15" spans="1:60" s="8" customFormat="1" ht="18.75" customHeight="1">
      <c r="A15" s="283"/>
      <c r="B15" s="286" t="s">
        <v>109</v>
      </c>
      <c r="C15" s="133">
        <v>230</v>
      </c>
      <c r="D15" s="45">
        <v>47</v>
      </c>
      <c r="E15" s="45">
        <v>5</v>
      </c>
      <c r="F15" s="45">
        <v>2</v>
      </c>
      <c r="G15" s="140">
        <v>284</v>
      </c>
      <c r="I15" s="28">
        <f t="shared" si="5"/>
        <v>0</v>
      </c>
      <c r="J15" s="12"/>
      <c r="K15" s="12"/>
      <c r="L15" s="12"/>
      <c r="M15" s="12"/>
      <c r="P15" s="176"/>
      <c r="Q15" s="283"/>
      <c r="R15" s="286" t="s">
        <v>109</v>
      </c>
      <c r="S15" s="133">
        <v>185</v>
      </c>
      <c r="T15" s="45">
        <v>74</v>
      </c>
      <c r="U15" s="45">
        <v>22</v>
      </c>
      <c r="V15" s="45">
        <v>2</v>
      </c>
      <c r="W15" s="196">
        <v>283</v>
      </c>
      <c r="Y15" s="28">
        <f t="shared" si="7"/>
        <v>0</v>
      </c>
      <c r="Z15" s="12"/>
      <c r="AA15" s="12"/>
      <c r="AB15" s="12"/>
      <c r="AC15" s="12"/>
      <c r="AF15" s="176"/>
      <c r="AG15" s="311"/>
      <c r="AH15" s="289" t="s">
        <v>109</v>
      </c>
      <c r="AI15" s="133">
        <v>134</v>
      </c>
      <c r="AJ15" s="45">
        <v>110</v>
      </c>
      <c r="AK15" s="45">
        <v>36</v>
      </c>
      <c r="AL15" s="45">
        <v>3</v>
      </c>
      <c r="AM15" s="140">
        <v>283</v>
      </c>
      <c r="AO15" s="28">
        <f t="shared" si="9"/>
        <v>0</v>
      </c>
      <c r="AP15" s="12"/>
      <c r="AQ15" s="12"/>
      <c r="AR15" s="12"/>
      <c r="AS15" s="12"/>
      <c r="AU15" s="176"/>
      <c r="AV15" s="311"/>
      <c r="AW15" s="289" t="s">
        <v>109</v>
      </c>
      <c r="AX15" s="133">
        <v>203</v>
      </c>
      <c r="AY15" s="45">
        <v>65</v>
      </c>
      <c r="AZ15" s="45">
        <v>5</v>
      </c>
      <c r="BA15" s="45">
        <v>10</v>
      </c>
      <c r="BB15" s="140">
        <v>283</v>
      </c>
      <c r="BD15" s="28">
        <f t="shared" si="11"/>
        <v>0</v>
      </c>
      <c r="BE15" s="12"/>
      <c r="BF15" s="12"/>
      <c r="BG15" s="12"/>
      <c r="BH15" s="12"/>
    </row>
    <row r="16" spans="1:60" s="89" customFormat="1" ht="18.75" customHeight="1" thickBot="1">
      <c r="A16" s="283"/>
      <c r="B16" s="287"/>
      <c r="C16" s="139">
        <f>C15/$G$15</f>
        <v>0.8098591549295775</v>
      </c>
      <c r="D16" s="91">
        <f t="shared" ref="D16:F16" si="24">D15/$G$15</f>
        <v>0.16549295774647887</v>
      </c>
      <c r="E16" s="91">
        <f t="shared" si="24"/>
        <v>1.7605633802816902E-2</v>
      </c>
      <c r="F16" s="91">
        <f t="shared" si="24"/>
        <v>7.0422535211267607E-3</v>
      </c>
      <c r="G16" s="143">
        <v>1</v>
      </c>
      <c r="I16" s="88">
        <f t="shared" si="5"/>
        <v>0</v>
      </c>
      <c r="J16" s="87"/>
      <c r="K16" s="87"/>
      <c r="L16" s="87"/>
      <c r="M16" s="87"/>
      <c r="P16" s="176"/>
      <c r="Q16" s="283"/>
      <c r="R16" s="287"/>
      <c r="S16" s="139">
        <f>S15/$W$15</f>
        <v>0.6537102473498233</v>
      </c>
      <c r="T16" s="91">
        <f t="shared" ref="T16:V16" si="25">T15/$W$15</f>
        <v>0.26148409893992935</v>
      </c>
      <c r="U16" s="91">
        <f t="shared" si="25"/>
        <v>7.7738515901060068E-2</v>
      </c>
      <c r="V16" s="91">
        <f t="shared" si="25"/>
        <v>7.0671378091872791E-3</v>
      </c>
      <c r="W16" s="143">
        <v>1</v>
      </c>
      <c r="Y16" s="88">
        <f t="shared" si="7"/>
        <v>0</v>
      </c>
      <c r="Z16" s="87"/>
      <c r="AA16" s="87"/>
      <c r="AB16" s="87"/>
      <c r="AC16" s="87"/>
      <c r="AF16" s="176"/>
      <c r="AG16" s="311"/>
      <c r="AH16" s="309"/>
      <c r="AI16" s="139">
        <f>AI15/$AM$15</f>
        <v>0.47349823321554768</v>
      </c>
      <c r="AJ16" s="91">
        <f t="shared" ref="AJ16:AL16" si="26">AJ15/$AM$15</f>
        <v>0.38869257950530034</v>
      </c>
      <c r="AK16" s="91">
        <f t="shared" si="26"/>
        <v>0.12720848056537101</v>
      </c>
      <c r="AL16" s="91">
        <f t="shared" si="26"/>
        <v>1.0600706713780919E-2</v>
      </c>
      <c r="AM16" s="143">
        <v>1</v>
      </c>
      <c r="AO16" s="88">
        <f t="shared" si="9"/>
        <v>0</v>
      </c>
      <c r="AP16" s="87"/>
      <c r="AQ16" s="87"/>
      <c r="AR16" s="87"/>
      <c r="AS16" s="87"/>
      <c r="AU16" s="176"/>
      <c r="AV16" s="311"/>
      <c r="AW16" s="309"/>
      <c r="AX16" s="139">
        <f>AX15/$BB$15</f>
        <v>0.71731448763250882</v>
      </c>
      <c r="AY16" s="91">
        <f t="shared" ref="AY16:BA16" si="27">AY15/$BB$15</f>
        <v>0.22968197879858657</v>
      </c>
      <c r="AZ16" s="91">
        <f t="shared" si="27"/>
        <v>1.7667844522968199E-2</v>
      </c>
      <c r="BA16" s="91">
        <f t="shared" si="27"/>
        <v>3.5335689045936397E-2</v>
      </c>
      <c r="BB16" s="143">
        <v>1</v>
      </c>
      <c r="BD16" s="88">
        <f t="shared" si="11"/>
        <v>0</v>
      </c>
      <c r="BE16" s="87"/>
      <c r="BF16" s="87"/>
      <c r="BG16" s="87"/>
      <c r="BH16" s="87"/>
    </row>
    <row r="17" spans="1:60" s="8" customFormat="1" ht="18.75" customHeight="1" thickTop="1">
      <c r="A17" s="283"/>
      <c r="B17" s="288" t="s">
        <v>1</v>
      </c>
      <c r="C17" s="217">
        <v>1079</v>
      </c>
      <c r="D17" s="9">
        <v>222</v>
      </c>
      <c r="E17" s="9">
        <v>21</v>
      </c>
      <c r="F17" s="9">
        <v>4</v>
      </c>
      <c r="G17" s="160">
        <v>1326</v>
      </c>
      <c r="I17" s="28">
        <f t="shared" si="5"/>
        <v>0</v>
      </c>
      <c r="J17" s="12"/>
      <c r="K17" s="12"/>
      <c r="L17" s="12"/>
      <c r="M17" s="12"/>
      <c r="P17" s="176"/>
      <c r="Q17" s="283"/>
      <c r="R17" s="288" t="s">
        <v>1</v>
      </c>
      <c r="S17" s="48">
        <v>899</v>
      </c>
      <c r="T17" s="44">
        <v>341</v>
      </c>
      <c r="U17" s="44">
        <v>80</v>
      </c>
      <c r="V17" s="44">
        <v>4</v>
      </c>
      <c r="W17" s="197">
        <v>1324</v>
      </c>
      <c r="Y17" s="28">
        <f t="shared" si="7"/>
        <v>0</v>
      </c>
      <c r="Z17" s="12"/>
      <c r="AA17" s="12"/>
      <c r="AB17" s="12"/>
      <c r="AC17" s="12"/>
      <c r="AF17" s="176"/>
      <c r="AG17" s="311"/>
      <c r="AH17" s="288" t="s">
        <v>1</v>
      </c>
      <c r="AI17" s="48">
        <v>638</v>
      </c>
      <c r="AJ17" s="44">
        <v>530</v>
      </c>
      <c r="AK17" s="44">
        <v>147</v>
      </c>
      <c r="AL17" s="44">
        <v>8</v>
      </c>
      <c r="AM17" s="160">
        <v>1323</v>
      </c>
      <c r="AO17" s="28">
        <f t="shared" si="9"/>
        <v>0</v>
      </c>
      <c r="AP17" s="12"/>
      <c r="AQ17" s="12"/>
      <c r="AR17" s="12"/>
      <c r="AS17" s="12"/>
      <c r="AU17" s="176"/>
      <c r="AV17" s="311"/>
      <c r="AW17" s="288" t="s">
        <v>1</v>
      </c>
      <c r="AX17" s="48">
        <v>1046</v>
      </c>
      <c r="AY17" s="44">
        <v>242</v>
      </c>
      <c r="AZ17" s="44">
        <v>21</v>
      </c>
      <c r="BA17" s="44">
        <v>16</v>
      </c>
      <c r="BB17" s="160">
        <v>1325</v>
      </c>
      <c r="BD17" s="28">
        <f t="shared" si="11"/>
        <v>0</v>
      </c>
      <c r="BE17" s="12"/>
      <c r="BF17" s="12"/>
      <c r="BG17" s="12"/>
      <c r="BH17" s="12"/>
    </row>
    <row r="18" spans="1:60" s="89" customFormat="1" ht="18.75" customHeight="1" thickBot="1">
      <c r="A18" s="284"/>
      <c r="B18" s="289"/>
      <c r="C18" s="135">
        <f>C17/$G$17</f>
        <v>0.81372549019607843</v>
      </c>
      <c r="D18" s="130">
        <f t="shared" ref="D18:F18" si="28">D17/$G$17</f>
        <v>0.167420814479638</v>
      </c>
      <c r="E18" s="130">
        <f t="shared" si="28"/>
        <v>1.5837104072398189E-2</v>
      </c>
      <c r="F18" s="130">
        <f t="shared" si="28"/>
        <v>3.0165912518853697E-3</v>
      </c>
      <c r="G18" s="148">
        <v>1</v>
      </c>
      <c r="I18" s="92">
        <f>+C5+C7+C9+C11+C13+C15-C17</f>
        <v>0</v>
      </c>
      <c r="J18" s="92">
        <f>+D5+D7+D9+D11+D13+D15-D17</f>
        <v>0</v>
      </c>
      <c r="K18" s="92">
        <f t="shared" ref="K18:L18" si="29">+E5+E7+E9+E11+E13+E15-E17</f>
        <v>0</v>
      </c>
      <c r="L18" s="92">
        <f t="shared" si="29"/>
        <v>0</v>
      </c>
      <c r="M18" s="92">
        <f>+G5+G7+G9+G11+G13+G15-G17</f>
        <v>0</v>
      </c>
      <c r="P18" s="176"/>
      <c r="Q18" s="284"/>
      <c r="R18" s="289"/>
      <c r="S18" s="135">
        <f>S17/$W$17</f>
        <v>0.67900302114803623</v>
      </c>
      <c r="T18" s="130">
        <f t="shared" ref="T18:V18" si="30">T17/$W$17</f>
        <v>0.25755287009063443</v>
      </c>
      <c r="U18" s="130">
        <f t="shared" si="30"/>
        <v>6.0422960725075532E-2</v>
      </c>
      <c r="V18" s="130">
        <f t="shared" si="30"/>
        <v>3.0211480362537764E-3</v>
      </c>
      <c r="W18" s="148">
        <v>1</v>
      </c>
      <c r="Y18" s="92">
        <f>+S5+S7+S9+S11+S13+S15-S17</f>
        <v>0</v>
      </c>
      <c r="Z18" s="92">
        <f>+T5+T7+T9+T11+T13+T15-T17</f>
        <v>0</v>
      </c>
      <c r="AA18" s="92">
        <f t="shared" ref="AA18" si="31">+U5+U7+U9+U11+U13+U15-U17</f>
        <v>0</v>
      </c>
      <c r="AB18" s="92">
        <f t="shared" ref="AB18" si="32">+V5+V7+V9+V11+V13+V15-V17</f>
        <v>0</v>
      </c>
      <c r="AC18" s="92">
        <f>+W5+W7+W9+W11+W13+W15-W17</f>
        <v>0</v>
      </c>
      <c r="AF18" s="176"/>
      <c r="AG18" s="312"/>
      <c r="AH18" s="289"/>
      <c r="AI18" s="135">
        <f>AI17/$AM$17</f>
        <v>0.48223733938019653</v>
      </c>
      <c r="AJ18" s="130">
        <f t="shared" ref="AJ18:AL18" si="33">AJ17/$AM$17</f>
        <v>0.40060468631897206</v>
      </c>
      <c r="AK18" s="130">
        <f t="shared" si="33"/>
        <v>0.1111111111111111</v>
      </c>
      <c r="AL18" s="130">
        <f t="shared" si="33"/>
        <v>6.0468631897203327E-3</v>
      </c>
      <c r="AM18" s="148">
        <v>1</v>
      </c>
      <c r="AO18" s="92">
        <f>+AI5+AI7+AI9+AI11+AI13+AI15-AI17</f>
        <v>0</v>
      </c>
      <c r="AP18" s="92">
        <f>+AJ5+AJ7+AJ9+AJ11+AJ13+AJ15-AJ17</f>
        <v>0</v>
      </c>
      <c r="AQ18" s="92">
        <f t="shared" ref="AQ18" si="34">+AK5+AK7+AK9+AK11+AK13+AK15-AK17</f>
        <v>0</v>
      </c>
      <c r="AR18" s="92">
        <f t="shared" ref="AR18" si="35">+AL5+AL7+AL9+AL11+AL13+AL15-AL17</f>
        <v>0</v>
      </c>
      <c r="AS18" s="92">
        <f>+AM5+AM7+AM9+AM11+AM13+AM15-AM17</f>
        <v>0</v>
      </c>
      <c r="AU18" s="176"/>
      <c r="AV18" s="312"/>
      <c r="AW18" s="289"/>
      <c r="AX18" s="135">
        <f>AX17/$BB$17</f>
        <v>0.78943396226415097</v>
      </c>
      <c r="AY18" s="130">
        <f t="shared" ref="AY18:BA18" si="36">AY17/$BB$17</f>
        <v>0.18264150943396226</v>
      </c>
      <c r="AZ18" s="130">
        <f t="shared" si="36"/>
        <v>1.5849056603773583E-2</v>
      </c>
      <c r="BA18" s="130">
        <f t="shared" si="36"/>
        <v>1.2075471698113207E-2</v>
      </c>
      <c r="BB18" s="148">
        <v>1</v>
      </c>
      <c r="BD18" s="92">
        <f>+AX5+AX7+AX9+AX11+AX13+AX15-AX17</f>
        <v>0</v>
      </c>
      <c r="BE18" s="92">
        <f>+AY5+AY7+AY9+AY11+AY13+AY15-AY17</f>
        <v>0</v>
      </c>
      <c r="BF18" s="92">
        <f t="shared" ref="BF18" si="37">+AZ5+AZ7+AZ9+AZ11+AZ13+AZ15-AZ17</f>
        <v>0</v>
      </c>
      <c r="BG18" s="92">
        <f t="shared" ref="BG18" si="38">+BA5+BA7+BA9+BA11+BA13+BA15-BA17</f>
        <v>0</v>
      </c>
      <c r="BH18" s="92">
        <f>+BB5+BB7+BB9+BB11+BB13+BB15-BB17</f>
        <v>0</v>
      </c>
    </row>
    <row r="19" spans="1:60" s="8" customFormat="1" ht="18.75" customHeight="1">
      <c r="A19" s="282" t="s">
        <v>7</v>
      </c>
      <c r="B19" s="285" t="s">
        <v>2</v>
      </c>
      <c r="C19" s="131">
        <v>45</v>
      </c>
      <c r="D19" s="128">
        <v>12</v>
      </c>
      <c r="E19" s="128">
        <v>0</v>
      </c>
      <c r="F19" s="128">
        <v>1</v>
      </c>
      <c r="G19" s="159">
        <v>58</v>
      </c>
      <c r="I19" s="28">
        <f t="shared" si="5"/>
        <v>0</v>
      </c>
      <c r="J19" s="12"/>
      <c r="K19" s="12"/>
      <c r="L19" s="12"/>
      <c r="M19" s="12"/>
      <c r="P19" s="176"/>
      <c r="Q19" s="282" t="s">
        <v>7</v>
      </c>
      <c r="R19" s="285" t="s">
        <v>2</v>
      </c>
      <c r="S19" s="131">
        <v>40</v>
      </c>
      <c r="T19" s="128">
        <v>16</v>
      </c>
      <c r="U19" s="128">
        <v>1</v>
      </c>
      <c r="V19" s="128">
        <v>1</v>
      </c>
      <c r="W19" s="195">
        <v>58</v>
      </c>
      <c r="Y19" s="28">
        <f t="shared" ref="Y19:Y31" si="39">+SUM(S19:V19)-W19</f>
        <v>0</v>
      </c>
      <c r="Z19" s="12"/>
      <c r="AA19" s="12"/>
      <c r="AB19" s="12"/>
      <c r="AC19" s="12"/>
      <c r="AF19" s="176"/>
      <c r="AG19" s="310" t="s">
        <v>7</v>
      </c>
      <c r="AH19" s="285" t="s">
        <v>2</v>
      </c>
      <c r="AI19" s="131">
        <v>31</v>
      </c>
      <c r="AJ19" s="128">
        <v>22</v>
      </c>
      <c r="AK19" s="128">
        <v>4</v>
      </c>
      <c r="AL19" s="128">
        <v>1</v>
      </c>
      <c r="AM19" s="159">
        <v>58</v>
      </c>
      <c r="AO19" s="28">
        <f t="shared" ref="AO19:AO31" si="40">+SUM(AI19:AL19)-AM19</f>
        <v>0</v>
      </c>
      <c r="AP19" s="12"/>
      <c r="AQ19" s="12"/>
      <c r="AR19" s="12"/>
      <c r="AS19" s="12"/>
      <c r="AU19" s="176"/>
      <c r="AV19" s="310" t="s">
        <v>7</v>
      </c>
      <c r="AW19" s="285" t="s">
        <v>2</v>
      </c>
      <c r="AX19" s="131">
        <v>46</v>
      </c>
      <c r="AY19" s="128">
        <v>11</v>
      </c>
      <c r="AZ19" s="128">
        <v>0</v>
      </c>
      <c r="BA19" s="128">
        <v>1</v>
      </c>
      <c r="BB19" s="159">
        <v>58</v>
      </c>
      <c r="BD19" s="28">
        <f t="shared" ref="BD19:BD31" si="41">+SUM(AX19:BA19)-BB19</f>
        <v>0</v>
      </c>
      <c r="BE19" s="12"/>
      <c r="BF19" s="12"/>
      <c r="BG19" s="12"/>
      <c r="BH19" s="12"/>
    </row>
    <row r="20" spans="1:60" s="89" customFormat="1" ht="18.75" customHeight="1">
      <c r="A20" s="283"/>
      <c r="B20" s="286"/>
      <c r="C20" s="132">
        <f>C19/$G$19</f>
        <v>0.77586206896551724</v>
      </c>
      <c r="D20" s="86">
        <f t="shared" ref="D20:F20" si="42">D19/$G$19</f>
        <v>0.20689655172413793</v>
      </c>
      <c r="E20" s="86">
        <f t="shared" si="42"/>
        <v>0</v>
      </c>
      <c r="F20" s="86">
        <f t="shared" si="42"/>
        <v>1.7241379310344827E-2</v>
      </c>
      <c r="G20" s="141">
        <v>1</v>
      </c>
      <c r="I20" s="88">
        <f t="shared" si="5"/>
        <v>0</v>
      </c>
      <c r="J20" s="87"/>
      <c r="K20" s="87"/>
      <c r="L20" s="87"/>
      <c r="M20" s="87"/>
      <c r="P20" s="176"/>
      <c r="Q20" s="283"/>
      <c r="R20" s="286"/>
      <c r="S20" s="132">
        <f>S19/$W$19</f>
        <v>0.68965517241379315</v>
      </c>
      <c r="T20" s="86">
        <f t="shared" ref="T20:V20" si="43">T19/$W$19</f>
        <v>0.27586206896551724</v>
      </c>
      <c r="U20" s="86">
        <f t="shared" si="43"/>
        <v>1.7241379310344827E-2</v>
      </c>
      <c r="V20" s="86">
        <f t="shared" si="43"/>
        <v>1.7241379310344827E-2</v>
      </c>
      <c r="W20" s="141">
        <v>1</v>
      </c>
      <c r="Y20" s="88">
        <f t="shared" si="39"/>
        <v>0</v>
      </c>
      <c r="Z20" s="87"/>
      <c r="AA20" s="87"/>
      <c r="AB20" s="87"/>
      <c r="AC20" s="87"/>
      <c r="AF20" s="176"/>
      <c r="AG20" s="311"/>
      <c r="AH20" s="286"/>
      <c r="AI20" s="149">
        <f>AI19/$AM$19+0.001</f>
        <v>0.53548275862068961</v>
      </c>
      <c r="AJ20" s="86">
        <f>AJ19/$AM$19</f>
        <v>0.37931034482758619</v>
      </c>
      <c r="AK20" s="86">
        <f t="shared" ref="AK20:AL20" si="44">AK19/$AM$19</f>
        <v>6.8965517241379309E-2</v>
      </c>
      <c r="AL20" s="86">
        <f t="shared" si="44"/>
        <v>1.7241379310344827E-2</v>
      </c>
      <c r="AM20" s="141">
        <v>1</v>
      </c>
      <c r="AO20" s="88">
        <f t="shared" si="40"/>
        <v>9.9999999999988987E-4</v>
      </c>
      <c r="AP20" s="87"/>
      <c r="AQ20" s="87"/>
      <c r="AR20" s="87"/>
      <c r="AS20" s="87"/>
      <c r="AU20" s="176"/>
      <c r="AV20" s="311"/>
      <c r="AW20" s="286"/>
      <c r="AX20" s="132">
        <f>AX19/$BB$19</f>
        <v>0.7931034482758621</v>
      </c>
      <c r="AY20" s="86">
        <f t="shared" ref="AY20:BA20" si="45">AY19/$BB$19</f>
        <v>0.18965517241379309</v>
      </c>
      <c r="AZ20" s="86">
        <f t="shared" si="45"/>
        <v>0</v>
      </c>
      <c r="BA20" s="86">
        <f t="shared" si="45"/>
        <v>1.7241379310344827E-2</v>
      </c>
      <c r="BB20" s="141">
        <v>1</v>
      </c>
      <c r="BD20" s="88">
        <f t="shared" si="41"/>
        <v>0</v>
      </c>
      <c r="BE20" s="87"/>
      <c r="BF20" s="87"/>
      <c r="BG20" s="87"/>
      <c r="BH20" s="87"/>
    </row>
    <row r="21" spans="1:60" s="8" customFormat="1" ht="18.75" customHeight="1">
      <c r="A21" s="283"/>
      <c r="B21" s="286" t="s">
        <v>3</v>
      </c>
      <c r="C21" s="133">
        <v>75</v>
      </c>
      <c r="D21" s="45">
        <v>13</v>
      </c>
      <c r="E21" s="45">
        <v>2</v>
      </c>
      <c r="F21" s="45">
        <v>0</v>
      </c>
      <c r="G21" s="140">
        <v>90</v>
      </c>
      <c r="I21" s="28">
        <f t="shared" si="5"/>
        <v>0</v>
      </c>
      <c r="J21" s="12"/>
      <c r="K21" s="12"/>
      <c r="L21" s="12"/>
      <c r="M21" s="12"/>
      <c r="P21" s="176"/>
      <c r="Q21" s="283"/>
      <c r="R21" s="286" t="s">
        <v>3</v>
      </c>
      <c r="S21" s="133">
        <v>54</v>
      </c>
      <c r="T21" s="45">
        <v>32</v>
      </c>
      <c r="U21" s="45">
        <v>4</v>
      </c>
      <c r="V21" s="45">
        <v>0</v>
      </c>
      <c r="W21" s="196">
        <v>90</v>
      </c>
      <c r="Y21" s="28">
        <f t="shared" si="39"/>
        <v>0</v>
      </c>
      <c r="Z21" s="12"/>
      <c r="AA21" s="12"/>
      <c r="AB21" s="12"/>
      <c r="AC21" s="12"/>
      <c r="AF21" s="176"/>
      <c r="AG21" s="311"/>
      <c r="AH21" s="286" t="s">
        <v>3</v>
      </c>
      <c r="AI21" s="133">
        <v>36</v>
      </c>
      <c r="AJ21" s="45">
        <v>41</v>
      </c>
      <c r="AK21" s="45">
        <v>13</v>
      </c>
      <c r="AL21" s="45">
        <v>0</v>
      </c>
      <c r="AM21" s="140">
        <v>90</v>
      </c>
      <c r="AO21" s="28">
        <f t="shared" si="40"/>
        <v>0</v>
      </c>
      <c r="AP21" s="12"/>
      <c r="AQ21" s="12"/>
      <c r="AR21" s="12"/>
      <c r="AS21" s="12"/>
      <c r="AU21" s="176"/>
      <c r="AV21" s="311"/>
      <c r="AW21" s="286" t="s">
        <v>3</v>
      </c>
      <c r="AX21" s="133">
        <v>71</v>
      </c>
      <c r="AY21" s="45">
        <v>17</v>
      </c>
      <c r="AZ21" s="45">
        <v>2</v>
      </c>
      <c r="BA21" s="45">
        <v>0</v>
      </c>
      <c r="BB21" s="140">
        <v>90</v>
      </c>
      <c r="BD21" s="28">
        <f t="shared" si="41"/>
        <v>0</v>
      </c>
      <c r="BE21" s="12"/>
      <c r="BF21" s="12"/>
      <c r="BG21" s="12"/>
      <c r="BH21" s="12"/>
    </row>
    <row r="22" spans="1:60" s="89" customFormat="1" ht="18.75" customHeight="1">
      <c r="A22" s="283"/>
      <c r="B22" s="286"/>
      <c r="C22" s="149">
        <f>C21/$G$21+0.001</f>
        <v>0.83433333333333337</v>
      </c>
      <c r="D22" s="86">
        <f>D21/$G$21</f>
        <v>0.14444444444444443</v>
      </c>
      <c r="E22" s="86">
        <f t="shared" ref="E22:F22" si="46">E21/$G$21</f>
        <v>2.2222222222222223E-2</v>
      </c>
      <c r="F22" s="86">
        <f t="shared" si="46"/>
        <v>0</v>
      </c>
      <c r="G22" s="141">
        <v>1</v>
      </c>
      <c r="I22" s="88">
        <f t="shared" si="5"/>
        <v>9.9999999999988987E-4</v>
      </c>
      <c r="J22" s="87"/>
      <c r="K22" s="87"/>
      <c r="L22" s="87"/>
      <c r="M22" s="87"/>
      <c r="P22" s="176"/>
      <c r="Q22" s="283"/>
      <c r="R22" s="286"/>
      <c r="S22" s="132">
        <f>S21/$W$21</f>
        <v>0.6</v>
      </c>
      <c r="T22" s="86">
        <f t="shared" ref="T22:V22" si="47">T21/$W$21</f>
        <v>0.35555555555555557</v>
      </c>
      <c r="U22" s="86">
        <f t="shared" si="47"/>
        <v>4.4444444444444446E-2</v>
      </c>
      <c r="V22" s="86">
        <f t="shared" si="47"/>
        <v>0</v>
      </c>
      <c r="W22" s="141">
        <v>1</v>
      </c>
      <c r="Y22" s="88">
        <f t="shared" si="39"/>
        <v>0</v>
      </c>
      <c r="Z22" s="87"/>
      <c r="AA22" s="87"/>
      <c r="AB22" s="87"/>
      <c r="AC22" s="87"/>
      <c r="AF22" s="176"/>
      <c r="AG22" s="311"/>
      <c r="AH22" s="286"/>
      <c r="AI22" s="132">
        <f>AI21/$AM$21</f>
        <v>0.4</v>
      </c>
      <c r="AJ22" s="86">
        <f t="shared" ref="AJ22:AL22" si="48">AJ21/$AM$21</f>
        <v>0.45555555555555555</v>
      </c>
      <c r="AK22" s="86">
        <f t="shared" si="48"/>
        <v>0.14444444444444443</v>
      </c>
      <c r="AL22" s="86">
        <f t="shared" si="48"/>
        <v>0</v>
      </c>
      <c r="AM22" s="141">
        <v>1</v>
      </c>
      <c r="AO22" s="88">
        <f t="shared" si="40"/>
        <v>0</v>
      </c>
      <c r="AP22" s="87"/>
      <c r="AQ22" s="87"/>
      <c r="AR22" s="87"/>
      <c r="AS22" s="87"/>
      <c r="AU22" s="176"/>
      <c r="AV22" s="311"/>
      <c r="AW22" s="286"/>
      <c r="AX22" s="132">
        <f>AX21/$BB$21</f>
        <v>0.78888888888888886</v>
      </c>
      <c r="AY22" s="86">
        <f t="shared" ref="AY22:BA22" si="49">AY21/$BB$21</f>
        <v>0.18888888888888888</v>
      </c>
      <c r="AZ22" s="86">
        <f t="shared" si="49"/>
        <v>2.2222222222222223E-2</v>
      </c>
      <c r="BA22" s="86">
        <f t="shared" si="49"/>
        <v>0</v>
      </c>
      <c r="BB22" s="141">
        <v>1</v>
      </c>
      <c r="BD22" s="88">
        <f t="shared" si="41"/>
        <v>0</v>
      </c>
      <c r="BE22" s="87"/>
      <c r="BF22" s="87"/>
      <c r="BG22" s="87"/>
      <c r="BH22" s="87"/>
    </row>
    <row r="23" spans="1:60" s="8" customFormat="1" ht="18.75" customHeight="1">
      <c r="A23" s="283"/>
      <c r="B23" s="286" t="s">
        <v>4</v>
      </c>
      <c r="C23" s="133">
        <v>86</v>
      </c>
      <c r="D23" s="45">
        <v>14</v>
      </c>
      <c r="E23" s="45">
        <v>2</v>
      </c>
      <c r="F23" s="45">
        <v>0</v>
      </c>
      <c r="G23" s="140">
        <v>102</v>
      </c>
      <c r="I23" s="28">
        <f t="shared" si="5"/>
        <v>0</v>
      </c>
      <c r="J23" s="12"/>
      <c r="K23" s="12"/>
      <c r="L23" s="12"/>
      <c r="M23" s="12"/>
      <c r="P23" s="176"/>
      <c r="Q23" s="283"/>
      <c r="R23" s="286" t="s">
        <v>4</v>
      </c>
      <c r="S23" s="133">
        <v>72</v>
      </c>
      <c r="T23" s="45">
        <v>27</v>
      </c>
      <c r="U23" s="45">
        <v>3</v>
      </c>
      <c r="V23" s="45">
        <v>0</v>
      </c>
      <c r="W23" s="196">
        <v>102</v>
      </c>
      <c r="Y23" s="28">
        <f t="shared" si="39"/>
        <v>0</v>
      </c>
      <c r="Z23" s="12"/>
      <c r="AA23" s="12"/>
      <c r="AB23" s="12"/>
      <c r="AC23" s="12"/>
      <c r="AF23" s="176"/>
      <c r="AG23" s="311"/>
      <c r="AH23" s="286" t="s">
        <v>4</v>
      </c>
      <c r="AI23" s="133">
        <v>63</v>
      </c>
      <c r="AJ23" s="45">
        <v>30</v>
      </c>
      <c r="AK23" s="45">
        <v>9</v>
      </c>
      <c r="AL23" s="45">
        <v>0</v>
      </c>
      <c r="AM23" s="140">
        <v>102</v>
      </c>
      <c r="AO23" s="28">
        <f t="shared" si="40"/>
        <v>0</v>
      </c>
      <c r="AP23" s="12"/>
      <c r="AQ23" s="12"/>
      <c r="AR23" s="12"/>
      <c r="AS23" s="12"/>
      <c r="AU23" s="176"/>
      <c r="AV23" s="311"/>
      <c r="AW23" s="286" t="s">
        <v>4</v>
      </c>
      <c r="AX23" s="133">
        <v>84</v>
      </c>
      <c r="AY23" s="45">
        <v>16</v>
      </c>
      <c r="AZ23" s="45">
        <v>2</v>
      </c>
      <c r="BA23" s="45">
        <v>0</v>
      </c>
      <c r="BB23" s="140">
        <v>102</v>
      </c>
      <c r="BD23" s="28">
        <f t="shared" si="41"/>
        <v>0</v>
      </c>
      <c r="BE23" s="12"/>
      <c r="BF23" s="12"/>
      <c r="BG23" s="12"/>
      <c r="BH23" s="12"/>
    </row>
    <row r="24" spans="1:60" s="89" customFormat="1" ht="18.75" customHeight="1">
      <c r="A24" s="283"/>
      <c r="B24" s="286"/>
      <c r="C24" s="132">
        <f>C23/$G$23</f>
        <v>0.84313725490196079</v>
      </c>
      <c r="D24" s="86">
        <f t="shared" ref="D24:F24" si="50">D23/$G$23</f>
        <v>0.13725490196078433</v>
      </c>
      <c r="E24" s="86">
        <f t="shared" si="50"/>
        <v>1.9607843137254902E-2</v>
      </c>
      <c r="F24" s="86">
        <f t="shared" si="50"/>
        <v>0</v>
      </c>
      <c r="G24" s="141">
        <v>1</v>
      </c>
      <c r="I24" s="88">
        <f t="shared" si="5"/>
        <v>0</v>
      </c>
      <c r="J24" s="87"/>
      <c r="K24" s="87"/>
      <c r="L24" s="87"/>
      <c r="M24" s="87"/>
      <c r="P24" s="176"/>
      <c r="Q24" s="283"/>
      <c r="R24" s="286"/>
      <c r="S24" s="132">
        <f>S23/$W$23</f>
        <v>0.70588235294117652</v>
      </c>
      <c r="T24" s="86">
        <f t="shared" ref="T24:V24" si="51">T23/$W$23</f>
        <v>0.26470588235294118</v>
      </c>
      <c r="U24" s="86">
        <f t="shared" si="51"/>
        <v>2.9411764705882353E-2</v>
      </c>
      <c r="V24" s="86">
        <f t="shared" si="51"/>
        <v>0</v>
      </c>
      <c r="W24" s="141">
        <v>1</v>
      </c>
      <c r="Y24" s="88">
        <f t="shared" si="39"/>
        <v>0</v>
      </c>
      <c r="Z24" s="87"/>
      <c r="AA24" s="87"/>
      <c r="AB24" s="87"/>
      <c r="AC24" s="87"/>
      <c r="AF24" s="176"/>
      <c r="AG24" s="311"/>
      <c r="AH24" s="286"/>
      <c r="AI24" s="132">
        <f>AI23/$AM$23</f>
        <v>0.61764705882352944</v>
      </c>
      <c r="AJ24" s="86">
        <f t="shared" ref="AJ24:AL24" si="52">AJ23/$AM$23</f>
        <v>0.29411764705882354</v>
      </c>
      <c r="AK24" s="86">
        <f t="shared" si="52"/>
        <v>8.8235294117647065E-2</v>
      </c>
      <c r="AL24" s="86">
        <f t="shared" si="52"/>
        <v>0</v>
      </c>
      <c r="AM24" s="141">
        <v>1</v>
      </c>
      <c r="AO24" s="88">
        <f t="shared" si="40"/>
        <v>0</v>
      </c>
      <c r="AP24" s="87"/>
      <c r="AQ24" s="87"/>
      <c r="AR24" s="87"/>
      <c r="AS24" s="87"/>
      <c r="AU24" s="176"/>
      <c r="AV24" s="311"/>
      <c r="AW24" s="286"/>
      <c r="AX24" s="149">
        <f>AX23/$BB$23-0.001</f>
        <v>0.82252941176470584</v>
      </c>
      <c r="AY24" s="86">
        <f t="shared" ref="AY24:BA24" si="53">AY23/$BB$23</f>
        <v>0.15686274509803921</v>
      </c>
      <c r="AZ24" s="86">
        <f t="shared" si="53"/>
        <v>1.9607843137254902E-2</v>
      </c>
      <c r="BA24" s="86">
        <f t="shared" si="53"/>
        <v>0</v>
      </c>
      <c r="BB24" s="141">
        <v>1</v>
      </c>
      <c r="BD24" s="88">
        <f t="shared" si="41"/>
        <v>-1.0000000000000009E-3</v>
      </c>
      <c r="BE24" s="87"/>
      <c r="BF24" s="87"/>
      <c r="BG24" s="87"/>
      <c r="BH24" s="87"/>
    </row>
    <row r="25" spans="1:60" s="8" customFormat="1" ht="18.75" customHeight="1">
      <c r="A25" s="283"/>
      <c r="B25" s="286" t="s">
        <v>5</v>
      </c>
      <c r="C25" s="133">
        <v>89</v>
      </c>
      <c r="D25" s="45">
        <v>26</v>
      </c>
      <c r="E25" s="45">
        <v>1</v>
      </c>
      <c r="F25" s="45">
        <v>0</v>
      </c>
      <c r="G25" s="140">
        <v>116</v>
      </c>
      <c r="I25" s="28">
        <f t="shared" si="5"/>
        <v>0</v>
      </c>
      <c r="J25" s="12"/>
      <c r="K25" s="12"/>
      <c r="L25" s="12"/>
      <c r="M25" s="12"/>
      <c r="P25" s="176"/>
      <c r="Q25" s="283"/>
      <c r="R25" s="286" t="s">
        <v>5</v>
      </c>
      <c r="S25" s="133">
        <v>81</v>
      </c>
      <c r="T25" s="45">
        <v>27</v>
      </c>
      <c r="U25" s="45">
        <v>7</v>
      </c>
      <c r="V25" s="45">
        <v>0</v>
      </c>
      <c r="W25" s="196">
        <v>115</v>
      </c>
      <c r="Y25" s="28">
        <f t="shared" si="39"/>
        <v>0</v>
      </c>
      <c r="Z25" s="12"/>
      <c r="AA25" s="12"/>
      <c r="AB25" s="12"/>
      <c r="AC25" s="12"/>
      <c r="AF25" s="176"/>
      <c r="AG25" s="311"/>
      <c r="AH25" s="286" t="s">
        <v>5</v>
      </c>
      <c r="AI25" s="133">
        <v>61</v>
      </c>
      <c r="AJ25" s="45">
        <v>45</v>
      </c>
      <c r="AK25" s="45">
        <v>9</v>
      </c>
      <c r="AL25" s="45">
        <v>0</v>
      </c>
      <c r="AM25" s="140">
        <v>115</v>
      </c>
      <c r="AO25" s="28">
        <f t="shared" si="40"/>
        <v>0</v>
      </c>
      <c r="AP25" s="12"/>
      <c r="AQ25" s="12"/>
      <c r="AR25" s="12"/>
      <c r="AS25" s="12"/>
      <c r="AU25" s="176"/>
      <c r="AV25" s="311"/>
      <c r="AW25" s="286" t="s">
        <v>5</v>
      </c>
      <c r="AX25" s="133">
        <v>91</v>
      </c>
      <c r="AY25" s="45">
        <v>24</v>
      </c>
      <c r="AZ25" s="45">
        <v>1</v>
      </c>
      <c r="BA25" s="45">
        <v>0</v>
      </c>
      <c r="BB25" s="140">
        <v>116</v>
      </c>
      <c r="BD25" s="28">
        <f t="shared" si="41"/>
        <v>0</v>
      </c>
      <c r="BE25" s="12"/>
      <c r="BF25" s="12"/>
      <c r="BG25" s="12"/>
      <c r="BH25" s="12"/>
    </row>
    <row r="26" spans="1:60" s="89" customFormat="1" ht="18.75" customHeight="1">
      <c r="A26" s="283"/>
      <c r="B26" s="286"/>
      <c r="C26" s="132">
        <f>C25/$G$25</f>
        <v>0.76724137931034486</v>
      </c>
      <c r="D26" s="86">
        <f t="shared" ref="D26:F26" si="54">D25/$G$25</f>
        <v>0.22413793103448276</v>
      </c>
      <c r="E26" s="86">
        <f t="shared" si="54"/>
        <v>8.6206896551724137E-3</v>
      </c>
      <c r="F26" s="86">
        <f t="shared" si="54"/>
        <v>0</v>
      </c>
      <c r="G26" s="141">
        <v>1</v>
      </c>
      <c r="I26" s="88">
        <f t="shared" si="5"/>
        <v>0</v>
      </c>
      <c r="J26" s="87"/>
      <c r="K26" s="87"/>
      <c r="L26" s="87"/>
      <c r="M26" s="87"/>
      <c r="P26" s="176"/>
      <c r="Q26" s="283"/>
      <c r="R26" s="286"/>
      <c r="S26" s="132">
        <f>S25/$W$25</f>
        <v>0.70434782608695656</v>
      </c>
      <c r="T26" s="86">
        <f t="shared" ref="T26:V26" si="55">T25/$W$25</f>
        <v>0.23478260869565218</v>
      </c>
      <c r="U26" s="86">
        <f t="shared" si="55"/>
        <v>6.0869565217391307E-2</v>
      </c>
      <c r="V26" s="86">
        <f t="shared" si="55"/>
        <v>0</v>
      </c>
      <c r="W26" s="141">
        <v>1</v>
      </c>
      <c r="Y26" s="88">
        <f t="shared" si="39"/>
        <v>0</v>
      </c>
      <c r="Z26" s="87"/>
      <c r="AA26" s="87"/>
      <c r="AB26" s="87"/>
      <c r="AC26" s="87"/>
      <c r="AF26" s="176"/>
      <c r="AG26" s="311"/>
      <c r="AH26" s="286"/>
      <c r="AI26" s="149">
        <f>AI25/$AM$25+0.001</f>
        <v>0.5314347826086957</v>
      </c>
      <c r="AJ26" s="86">
        <f t="shared" ref="AJ26:AL26" si="56">AJ25/$AM$25</f>
        <v>0.39130434782608697</v>
      </c>
      <c r="AK26" s="86">
        <f t="shared" si="56"/>
        <v>7.8260869565217397E-2</v>
      </c>
      <c r="AL26" s="86">
        <f t="shared" si="56"/>
        <v>0</v>
      </c>
      <c r="AM26" s="141">
        <v>1</v>
      </c>
      <c r="AO26" s="88">
        <f t="shared" si="40"/>
        <v>1.0000000000001119E-3</v>
      </c>
      <c r="AP26" s="87"/>
      <c r="AQ26" s="87"/>
      <c r="AR26" s="87"/>
      <c r="AS26" s="87"/>
      <c r="AU26" s="176"/>
      <c r="AV26" s="311"/>
      <c r="AW26" s="286"/>
      <c r="AX26" s="132">
        <f>AX25/$BB$25</f>
        <v>0.78448275862068961</v>
      </c>
      <c r="AY26" s="86">
        <f>AY25/$BB$25</f>
        <v>0.20689655172413793</v>
      </c>
      <c r="AZ26" s="86">
        <f t="shared" ref="AZ26:BA26" si="57">AZ25/$BB$25</f>
        <v>8.6206896551724137E-3</v>
      </c>
      <c r="BA26" s="86">
        <f t="shared" si="57"/>
        <v>0</v>
      </c>
      <c r="BB26" s="141">
        <v>1</v>
      </c>
      <c r="BD26" s="88">
        <f t="shared" si="41"/>
        <v>0</v>
      </c>
      <c r="BE26" s="87"/>
      <c r="BF26" s="87"/>
      <c r="BG26" s="87"/>
      <c r="BH26" s="87"/>
    </row>
    <row r="27" spans="1:60" s="8" customFormat="1" ht="18.75" customHeight="1">
      <c r="A27" s="283"/>
      <c r="B27" s="286" t="s">
        <v>6</v>
      </c>
      <c r="C27" s="133">
        <v>104</v>
      </c>
      <c r="D27" s="45">
        <v>24</v>
      </c>
      <c r="E27" s="45">
        <v>1</v>
      </c>
      <c r="F27" s="45">
        <v>0</v>
      </c>
      <c r="G27" s="140">
        <v>129</v>
      </c>
      <c r="I27" s="28">
        <f t="shared" si="5"/>
        <v>0</v>
      </c>
      <c r="J27" s="12"/>
      <c r="K27" s="12"/>
      <c r="L27" s="12"/>
      <c r="M27" s="12"/>
      <c r="P27" s="176"/>
      <c r="Q27" s="283"/>
      <c r="R27" s="286" t="s">
        <v>6</v>
      </c>
      <c r="S27" s="133">
        <v>97</v>
      </c>
      <c r="T27" s="45">
        <v>25</v>
      </c>
      <c r="U27" s="45">
        <v>7</v>
      </c>
      <c r="V27" s="45">
        <v>0</v>
      </c>
      <c r="W27" s="196">
        <v>129</v>
      </c>
      <c r="Y27" s="28">
        <f t="shared" si="39"/>
        <v>0</v>
      </c>
      <c r="Z27" s="12"/>
      <c r="AA27" s="12"/>
      <c r="AB27" s="12"/>
      <c r="AC27" s="12"/>
      <c r="AF27" s="176"/>
      <c r="AG27" s="311"/>
      <c r="AH27" s="286" t="s">
        <v>6</v>
      </c>
      <c r="AI27" s="133">
        <v>60</v>
      </c>
      <c r="AJ27" s="45">
        <v>49</v>
      </c>
      <c r="AK27" s="45">
        <v>19</v>
      </c>
      <c r="AL27" s="45">
        <v>1</v>
      </c>
      <c r="AM27" s="140">
        <v>129</v>
      </c>
      <c r="AO27" s="28">
        <f t="shared" si="40"/>
        <v>0</v>
      </c>
      <c r="AP27" s="12"/>
      <c r="AQ27" s="12"/>
      <c r="AR27" s="12"/>
      <c r="AS27" s="12"/>
      <c r="AU27" s="176"/>
      <c r="AV27" s="311"/>
      <c r="AW27" s="286" t="s">
        <v>6</v>
      </c>
      <c r="AX27" s="133">
        <v>96</v>
      </c>
      <c r="AY27" s="45">
        <v>28</v>
      </c>
      <c r="AZ27" s="45">
        <v>2</v>
      </c>
      <c r="BA27" s="45">
        <v>2</v>
      </c>
      <c r="BB27" s="140">
        <v>128</v>
      </c>
      <c r="BD27" s="28">
        <f t="shared" si="41"/>
        <v>0</v>
      </c>
      <c r="BE27" s="12"/>
      <c r="BF27" s="12"/>
      <c r="BG27" s="12"/>
      <c r="BH27" s="12"/>
    </row>
    <row r="28" spans="1:60" s="89" customFormat="1" ht="18.75" customHeight="1">
      <c r="A28" s="283"/>
      <c r="B28" s="286"/>
      <c r="C28" s="132">
        <f>C27/$G$27</f>
        <v>0.80620155038759689</v>
      </c>
      <c r="D28" s="86">
        <f t="shared" ref="D28:F28" si="58">D27/$G$27</f>
        <v>0.18604651162790697</v>
      </c>
      <c r="E28" s="86">
        <f t="shared" si="58"/>
        <v>7.7519379844961239E-3</v>
      </c>
      <c r="F28" s="86">
        <f t="shared" si="58"/>
        <v>0</v>
      </c>
      <c r="G28" s="141">
        <v>1</v>
      </c>
      <c r="I28" s="88">
        <f t="shared" si="5"/>
        <v>0</v>
      </c>
      <c r="J28" s="87"/>
      <c r="K28" s="87"/>
      <c r="L28" s="87"/>
      <c r="M28" s="87"/>
      <c r="P28" s="176"/>
      <c r="Q28" s="283"/>
      <c r="R28" s="286"/>
      <c r="S28" s="132">
        <f>S27/$W$27</f>
        <v>0.75193798449612403</v>
      </c>
      <c r="T28" s="86">
        <f t="shared" ref="T28:V28" si="59">T27/$W$27</f>
        <v>0.19379844961240311</v>
      </c>
      <c r="U28" s="86">
        <f t="shared" si="59"/>
        <v>5.4263565891472867E-2</v>
      </c>
      <c r="V28" s="86">
        <f t="shared" si="59"/>
        <v>0</v>
      </c>
      <c r="W28" s="141">
        <v>1</v>
      </c>
      <c r="Y28" s="88">
        <f t="shared" si="39"/>
        <v>0</v>
      </c>
      <c r="Z28" s="87"/>
      <c r="AA28" s="87"/>
      <c r="AB28" s="87"/>
      <c r="AC28" s="87"/>
      <c r="AF28" s="176"/>
      <c r="AG28" s="311"/>
      <c r="AH28" s="286"/>
      <c r="AI28" s="132">
        <f>AI27/$AM$27</f>
        <v>0.46511627906976744</v>
      </c>
      <c r="AJ28" s="86">
        <f t="shared" ref="AJ28:AL28" si="60">AJ27/$AM$27</f>
        <v>0.37984496124031009</v>
      </c>
      <c r="AK28" s="86">
        <f t="shared" si="60"/>
        <v>0.14728682170542637</v>
      </c>
      <c r="AL28" s="86">
        <f t="shared" si="60"/>
        <v>7.7519379844961239E-3</v>
      </c>
      <c r="AM28" s="141">
        <v>1</v>
      </c>
      <c r="AO28" s="88">
        <f t="shared" si="40"/>
        <v>0</v>
      </c>
      <c r="AP28" s="87"/>
      <c r="AQ28" s="87"/>
      <c r="AR28" s="87"/>
      <c r="AS28" s="87"/>
      <c r="AU28" s="176"/>
      <c r="AV28" s="311"/>
      <c r="AW28" s="286"/>
      <c r="AX28" s="149">
        <f>AX27/$BB$27-0.001</f>
        <v>0.749</v>
      </c>
      <c r="AY28" s="86">
        <f t="shared" ref="AY28:BA28" si="61">AY27/$BB$27</f>
        <v>0.21875</v>
      </c>
      <c r="AZ28" s="86">
        <f t="shared" si="61"/>
        <v>1.5625E-2</v>
      </c>
      <c r="BA28" s="86">
        <f t="shared" si="61"/>
        <v>1.5625E-2</v>
      </c>
      <c r="BB28" s="141">
        <v>1</v>
      </c>
      <c r="BD28" s="88">
        <f t="shared" si="41"/>
        <v>-1.0000000000000009E-3</v>
      </c>
      <c r="BE28" s="87"/>
      <c r="BF28" s="87"/>
      <c r="BG28" s="87"/>
      <c r="BH28" s="87"/>
    </row>
    <row r="29" spans="1:60" s="8" customFormat="1" ht="18.75" customHeight="1">
      <c r="A29" s="283"/>
      <c r="B29" s="286" t="s">
        <v>109</v>
      </c>
      <c r="C29" s="133">
        <v>99</v>
      </c>
      <c r="D29" s="45">
        <v>24</v>
      </c>
      <c r="E29" s="45">
        <v>2</v>
      </c>
      <c r="F29" s="45">
        <v>1</v>
      </c>
      <c r="G29" s="140">
        <v>126</v>
      </c>
      <c r="I29" s="28">
        <f t="shared" si="5"/>
        <v>0</v>
      </c>
      <c r="J29" s="12"/>
      <c r="K29" s="12"/>
      <c r="L29" s="12"/>
      <c r="M29" s="12"/>
      <c r="P29" s="176"/>
      <c r="Q29" s="283"/>
      <c r="R29" s="286" t="s">
        <v>109</v>
      </c>
      <c r="S29" s="133">
        <v>81</v>
      </c>
      <c r="T29" s="45">
        <v>36</v>
      </c>
      <c r="U29" s="45">
        <v>7</v>
      </c>
      <c r="V29" s="45">
        <v>1</v>
      </c>
      <c r="W29" s="196">
        <v>125</v>
      </c>
      <c r="Y29" s="28">
        <f t="shared" si="39"/>
        <v>0</v>
      </c>
      <c r="Z29" s="12"/>
      <c r="AA29" s="12"/>
      <c r="AB29" s="12"/>
      <c r="AC29" s="12"/>
      <c r="AF29" s="176"/>
      <c r="AG29" s="311"/>
      <c r="AH29" s="286" t="s">
        <v>109</v>
      </c>
      <c r="AI29" s="133">
        <v>50</v>
      </c>
      <c r="AJ29" s="45">
        <v>60</v>
      </c>
      <c r="AK29" s="45">
        <v>13</v>
      </c>
      <c r="AL29" s="45">
        <v>2</v>
      </c>
      <c r="AM29" s="140">
        <v>125</v>
      </c>
      <c r="AO29" s="28">
        <f t="shared" si="40"/>
        <v>0</v>
      </c>
      <c r="AP29" s="12"/>
      <c r="AQ29" s="12"/>
      <c r="AR29" s="12"/>
      <c r="AS29" s="12"/>
      <c r="AU29" s="176"/>
      <c r="AV29" s="311"/>
      <c r="AW29" s="286" t="s">
        <v>109</v>
      </c>
      <c r="AX29" s="133">
        <v>80</v>
      </c>
      <c r="AY29" s="45">
        <v>35</v>
      </c>
      <c r="AZ29" s="45">
        <v>3</v>
      </c>
      <c r="BA29" s="45">
        <v>7</v>
      </c>
      <c r="BB29" s="140">
        <v>125</v>
      </c>
      <c r="BD29" s="28">
        <f t="shared" si="41"/>
        <v>0</v>
      </c>
      <c r="BE29" s="12"/>
      <c r="BF29" s="12"/>
      <c r="BG29" s="12"/>
      <c r="BH29" s="12"/>
    </row>
    <row r="30" spans="1:60" s="89" customFormat="1" ht="18.75" customHeight="1" thickBot="1">
      <c r="A30" s="283"/>
      <c r="B30" s="287"/>
      <c r="C30" s="139">
        <f>C29/$G$29</f>
        <v>0.7857142857142857</v>
      </c>
      <c r="D30" s="91">
        <f t="shared" ref="D30:F30" si="62">D29/$G$29</f>
        <v>0.19047619047619047</v>
      </c>
      <c r="E30" s="91">
        <f t="shared" si="62"/>
        <v>1.5873015873015872E-2</v>
      </c>
      <c r="F30" s="91">
        <f t="shared" si="62"/>
        <v>7.9365079365079361E-3</v>
      </c>
      <c r="G30" s="143">
        <v>1</v>
      </c>
      <c r="I30" s="88">
        <f t="shared" si="5"/>
        <v>0</v>
      </c>
      <c r="J30" s="87"/>
      <c r="K30" s="87"/>
      <c r="L30" s="87"/>
      <c r="M30" s="87"/>
      <c r="P30" s="176"/>
      <c r="Q30" s="283"/>
      <c r="R30" s="287"/>
      <c r="S30" s="139">
        <f>S29/$W$29</f>
        <v>0.64800000000000002</v>
      </c>
      <c r="T30" s="91">
        <f t="shared" ref="T30:V30" si="63">T29/$W$29</f>
        <v>0.28799999999999998</v>
      </c>
      <c r="U30" s="91">
        <f t="shared" si="63"/>
        <v>5.6000000000000001E-2</v>
      </c>
      <c r="V30" s="91">
        <f t="shared" si="63"/>
        <v>8.0000000000000002E-3</v>
      </c>
      <c r="W30" s="143">
        <v>1</v>
      </c>
      <c r="Y30" s="88">
        <f t="shared" si="39"/>
        <v>0</v>
      </c>
      <c r="Z30" s="87"/>
      <c r="AA30" s="87"/>
      <c r="AB30" s="87"/>
      <c r="AC30" s="87"/>
      <c r="AF30" s="176"/>
      <c r="AG30" s="311"/>
      <c r="AH30" s="287"/>
      <c r="AI30" s="139">
        <f>AI29/$AM$29</f>
        <v>0.4</v>
      </c>
      <c r="AJ30" s="91">
        <f t="shared" ref="AJ30:AL30" si="64">AJ29/$AM$29</f>
        <v>0.48</v>
      </c>
      <c r="AK30" s="91">
        <f t="shared" si="64"/>
        <v>0.104</v>
      </c>
      <c r="AL30" s="91">
        <f t="shared" si="64"/>
        <v>1.6E-2</v>
      </c>
      <c r="AM30" s="143">
        <v>1</v>
      </c>
      <c r="AO30" s="88">
        <f t="shared" si="40"/>
        <v>0</v>
      </c>
      <c r="AP30" s="87"/>
      <c r="AQ30" s="87"/>
      <c r="AR30" s="87"/>
      <c r="AS30" s="87"/>
      <c r="AU30" s="176"/>
      <c r="AV30" s="311"/>
      <c r="AW30" s="287"/>
      <c r="AX30" s="139">
        <f>AX29/$BB$29</f>
        <v>0.64</v>
      </c>
      <c r="AY30" s="91">
        <f>AY29/$BB$29</f>
        <v>0.28000000000000003</v>
      </c>
      <c r="AZ30" s="91">
        <f>AZ29/$BB$29</f>
        <v>2.4E-2</v>
      </c>
      <c r="BA30" s="91">
        <f>BA29/$BB$29</f>
        <v>5.6000000000000001E-2</v>
      </c>
      <c r="BB30" s="143">
        <v>1</v>
      </c>
      <c r="BD30" s="88">
        <f t="shared" si="41"/>
        <v>0</v>
      </c>
      <c r="BE30" s="87"/>
      <c r="BF30" s="87"/>
      <c r="BG30" s="87"/>
      <c r="BH30" s="87"/>
    </row>
    <row r="31" spans="1:60" s="8" customFormat="1" ht="18.75" customHeight="1" thickTop="1">
      <c r="A31" s="283"/>
      <c r="B31" s="288" t="s">
        <v>1</v>
      </c>
      <c r="C31" s="48">
        <v>498</v>
      </c>
      <c r="D31" s="44">
        <v>113</v>
      </c>
      <c r="E31" s="44">
        <v>8</v>
      </c>
      <c r="F31" s="44">
        <v>2</v>
      </c>
      <c r="G31" s="160">
        <v>621</v>
      </c>
      <c r="I31" s="28">
        <f t="shared" si="5"/>
        <v>0</v>
      </c>
      <c r="J31" s="12"/>
      <c r="K31" s="12"/>
      <c r="L31" s="12"/>
      <c r="M31" s="12"/>
      <c r="P31" s="176"/>
      <c r="Q31" s="283"/>
      <c r="R31" s="288" t="s">
        <v>1</v>
      </c>
      <c r="S31" s="48">
        <v>425</v>
      </c>
      <c r="T31" s="44">
        <v>163</v>
      </c>
      <c r="U31" s="44">
        <v>29</v>
      </c>
      <c r="V31" s="44">
        <v>2</v>
      </c>
      <c r="W31" s="197">
        <v>619</v>
      </c>
      <c r="Y31" s="28">
        <f t="shared" si="39"/>
        <v>0</v>
      </c>
      <c r="Z31" s="12"/>
      <c r="AA31" s="12"/>
      <c r="AB31" s="12"/>
      <c r="AC31" s="12"/>
      <c r="AF31" s="176"/>
      <c r="AG31" s="311"/>
      <c r="AH31" s="288" t="s">
        <v>1</v>
      </c>
      <c r="AI31" s="48">
        <v>301</v>
      </c>
      <c r="AJ31" s="44">
        <v>247</v>
      </c>
      <c r="AK31" s="44">
        <v>67</v>
      </c>
      <c r="AL31" s="44">
        <v>4</v>
      </c>
      <c r="AM31" s="160">
        <v>619</v>
      </c>
      <c r="AO31" s="28">
        <f t="shared" si="40"/>
        <v>0</v>
      </c>
      <c r="AP31" s="12"/>
      <c r="AQ31" s="12"/>
      <c r="AR31" s="12"/>
      <c r="AS31" s="12"/>
      <c r="AU31" s="176"/>
      <c r="AV31" s="311"/>
      <c r="AW31" s="288" t="s">
        <v>1</v>
      </c>
      <c r="AX31" s="48">
        <v>468</v>
      </c>
      <c r="AY31" s="44">
        <v>131</v>
      </c>
      <c r="AZ31" s="44">
        <v>10</v>
      </c>
      <c r="BA31" s="44">
        <v>10</v>
      </c>
      <c r="BB31" s="160">
        <v>619</v>
      </c>
      <c r="BD31" s="28">
        <f t="shared" si="41"/>
        <v>0</v>
      </c>
      <c r="BE31" s="12"/>
      <c r="BF31" s="12"/>
      <c r="BG31" s="12"/>
      <c r="BH31" s="12"/>
    </row>
    <row r="32" spans="1:60" s="89" customFormat="1" ht="18.75" customHeight="1" thickBot="1">
      <c r="A32" s="290"/>
      <c r="B32" s="291"/>
      <c r="C32" s="136">
        <f>C31/$G$31</f>
        <v>0.80193236714975846</v>
      </c>
      <c r="D32" s="129">
        <f t="shared" ref="D32:F32" si="65">D31/$G$31</f>
        <v>0.1819645732689211</v>
      </c>
      <c r="E32" s="129">
        <f t="shared" si="65"/>
        <v>1.2882447665056361E-2</v>
      </c>
      <c r="F32" s="129">
        <f t="shared" si="65"/>
        <v>3.2206119162640902E-3</v>
      </c>
      <c r="G32" s="146">
        <v>1</v>
      </c>
      <c r="I32" s="92">
        <f>+C19+C21+C23+C25+C27+C29-C31</f>
        <v>0</v>
      </c>
      <c r="J32" s="92">
        <f>+D19+D21+D23+D25+D27+D29-D31</f>
        <v>0</v>
      </c>
      <c r="K32" s="92">
        <f t="shared" ref="K32:L32" si="66">+E19+E21+E23+E25+E27+E29-E31</f>
        <v>0</v>
      </c>
      <c r="L32" s="92">
        <f t="shared" si="66"/>
        <v>0</v>
      </c>
      <c r="M32" s="92">
        <f>+G19+G21+G23+G25+G27+G29-G31</f>
        <v>0</v>
      </c>
      <c r="P32" s="176"/>
      <c r="Q32" s="290"/>
      <c r="R32" s="291"/>
      <c r="S32" s="136">
        <f>S31/$W$31</f>
        <v>0.68659127625201943</v>
      </c>
      <c r="T32" s="129">
        <f t="shared" ref="T32:V32" si="67">T31/$W$31</f>
        <v>0.2633279483037157</v>
      </c>
      <c r="U32" s="129">
        <f t="shared" si="67"/>
        <v>4.6849757673667204E-2</v>
      </c>
      <c r="V32" s="129">
        <f t="shared" si="67"/>
        <v>3.2310177705977385E-3</v>
      </c>
      <c r="W32" s="146">
        <v>1</v>
      </c>
      <c r="Y32" s="92">
        <f>+S19+S21+S23+S25+S27+S29-S31</f>
        <v>0</v>
      </c>
      <c r="Z32" s="92">
        <f>+T19+T21+T23+T25+T27+T29-T31</f>
        <v>0</v>
      </c>
      <c r="AA32" s="92">
        <f t="shared" ref="AA32" si="68">+U19+U21+U23+U25+U27+U29-U31</f>
        <v>0</v>
      </c>
      <c r="AB32" s="92">
        <f t="shared" ref="AB32" si="69">+V19+V21+V23+V25+V27+V29-V31</f>
        <v>0</v>
      </c>
      <c r="AC32" s="92">
        <f>+W19+W21+W23+W25+W27+W29-W31</f>
        <v>0</v>
      </c>
      <c r="AF32" s="176"/>
      <c r="AG32" s="314"/>
      <c r="AH32" s="291"/>
      <c r="AI32" s="151">
        <f>AI31/$AM$31+0.001</f>
        <v>0.48726817447495963</v>
      </c>
      <c r="AJ32" s="129">
        <f t="shared" ref="AJ32:AL32" si="70">AJ31/$AM$31</f>
        <v>0.39903069466882068</v>
      </c>
      <c r="AK32" s="129">
        <f t="shared" si="70"/>
        <v>0.10823909531502424</v>
      </c>
      <c r="AL32" s="129">
        <f t="shared" si="70"/>
        <v>6.462035541195477E-3</v>
      </c>
      <c r="AM32" s="146">
        <v>1</v>
      </c>
      <c r="AO32" s="92">
        <f>+AI19+AI21+AI23+AI25+AI27+AI29-AI31</f>
        <v>0</v>
      </c>
      <c r="AP32" s="92">
        <f>+AJ19+AJ21+AJ23+AJ25+AJ27+AJ29-AJ31</f>
        <v>0</v>
      </c>
      <c r="AQ32" s="92">
        <f t="shared" ref="AQ32" si="71">+AK19+AK21+AK23+AK25+AK27+AK29-AK31</f>
        <v>0</v>
      </c>
      <c r="AR32" s="92">
        <f t="shared" ref="AR32" si="72">+AL19+AL21+AL23+AL25+AL27+AL29-AL31</f>
        <v>0</v>
      </c>
      <c r="AS32" s="92">
        <f>+AM19+AM21+AM23+AM25+AM27+AM29-AM31</f>
        <v>0</v>
      </c>
      <c r="AU32" s="176"/>
      <c r="AV32" s="314"/>
      <c r="AW32" s="291"/>
      <c r="AX32" s="136">
        <f>AX31/$BB$31</f>
        <v>0.75605815831987078</v>
      </c>
      <c r="AY32" s="129">
        <f t="shared" ref="AY32:BA32" si="73">AY31/$BB$31</f>
        <v>0.21163166397415187</v>
      </c>
      <c r="AZ32" s="129">
        <f t="shared" si="73"/>
        <v>1.6155088852988692E-2</v>
      </c>
      <c r="BA32" s="129">
        <f t="shared" si="73"/>
        <v>1.6155088852988692E-2</v>
      </c>
      <c r="BB32" s="146">
        <v>1</v>
      </c>
      <c r="BD32" s="92">
        <f>+AX19+AX21+AX23+AX25+AX27+AX29-AX31</f>
        <v>0</v>
      </c>
      <c r="BE32" s="92">
        <f>+AY19+AY21+AY23+AY25+AY27+AY29-AY31</f>
        <v>0</v>
      </c>
      <c r="BF32" s="92">
        <f t="shared" ref="BF32" si="74">+AZ19+AZ21+AZ23+AZ25+AZ27+AZ29-AZ31</f>
        <v>0</v>
      </c>
      <c r="BG32" s="92">
        <f t="shared" ref="BG32" si="75">+BA19+BA21+BA23+BA25+BA27+BA29-BA31</f>
        <v>0</v>
      </c>
      <c r="BH32" s="92">
        <f>+BB19+BB21+BB23+BB25+BB27+BB29-BB31</f>
        <v>0</v>
      </c>
    </row>
    <row r="33" spans="1:60" s="8" customFormat="1" ht="18.75" customHeight="1">
      <c r="A33" s="292" t="s">
        <v>8</v>
      </c>
      <c r="B33" s="288" t="s">
        <v>2</v>
      </c>
      <c r="C33" s="48">
        <v>77</v>
      </c>
      <c r="D33" s="44">
        <v>7</v>
      </c>
      <c r="E33" s="44">
        <v>0</v>
      </c>
      <c r="F33" s="44">
        <v>1</v>
      </c>
      <c r="G33" s="160">
        <v>85</v>
      </c>
      <c r="I33" s="28">
        <f t="shared" si="5"/>
        <v>0</v>
      </c>
      <c r="J33" s="12"/>
      <c r="K33" s="12"/>
      <c r="L33" s="12"/>
      <c r="M33" s="12"/>
      <c r="P33" s="176"/>
      <c r="Q33" s="292" t="s">
        <v>8</v>
      </c>
      <c r="R33" s="288" t="s">
        <v>2</v>
      </c>
      <c r="S33" s="48">
        <v>65</v>
      </c>
      <c r="T33" s="44">
        <v>17</v>
      </c>
      <c r="U33" s="44">
        <v>2</v>
      </c>
      <c r="V33" s="44">
        <v>1</v>
      </c>
      <c r="W33" s="197">
        <v>85</v>
      </c>
      <c r="Y33" s="28">
        <f t="shared" ref="Y33:Y45" si="76">+SUM(S33:V33)-W33</f>
        <v>0</v>
      </c>
      <c r="Z33" s="12"/>
      <c r="AA33" s="12"/>
      <c r="AB33" s="12"/>
      <c r="AC33" s="12"/>
      <c r="AF33" s="176"/>
      <c r="AG33" s="313" t="s">
        <v>8</v>
      </c>
      <c r="AH33" s="288" t="s">
        <v>2</v>
      </c>
      <c r="AI33" s="48">
        <v>38</v>
      </c>
      <c r="AJ33" s="44">
        <v>36</v>
      </c>
      <c r="AK33" s="44">
        <v>10</v>
      </c>
      <c r="AL33" s="44">
        <v>1</v>
      </c>
      <c r="AM33" s="160">
        <v>85</v>
      </c>
      <c r="AO33" s="28">
        <f t="shared" ref="AO33:AO45" si="77">+SUM(AI33:AL33)-AM33</f>
        <v>0</v>
      </c>
      <c r="AP33" s="12"/>
      <c r="AQ33" s="12"/>
      <c r="AR33" s="12"/>
      <c r="AS33" s="12"/>
      <c r="AU33" s="176"/>
      <c r="AV33" s="313" t="s">
        <v>8</v>
      </c>
      <c r="AW33" s="288" t="s">
        <v>2</v>
      </c>
      <c r="AX33" s="48">
        <v>75</v>
      </c>
      <c r="AY33" s="44">
        <v>9</v>
      </c>
      <c r="AZ33" s="44">
        <v>0</v>
      </c>
      <c r="BA33" s="44">
        <v>1</v>
      </c>
      <c r="BB33" s="160">
        <v>85</v>
      </c>
      <c r="BD33" s="28">
        <f t="shared" ref="BD33:BD45" si="78">+SUM(AX33:BA33)-BB33</f>
        <v>0</v>
      </c>
      <c r="BE33" s="12"/>
      <c r="BF33" s="12"/>
      <c r="BG33" s="12"/>
      <c r="BH33" s="12"/>
    </row>
    <row r="34" spans="1:60" s="89" customFormat="1" ht="18.75" customHeight="1">
      <c r="A34" s="283"/>
      <c r="B34" s="286"/>
      <c r="C34" s="132">
        <f>C33/$G$33</f>
        <v>0.90588235294117647</v>
      </c>
      <c r="D34" s="86">
        <f t="shared" ref="D34:F34" si="79">D33/$G$33</f>
        <v>8.2352941176470587E-2</v>
      </c>
      <c r="E34" s="86">
        <f t="shared" si="79"/>
        <v>0</v>
      </c>
      <c r="F34" s="86">
        <f t="shared" si="79"/>
        <v>1.1764705882352941E-2</v>
      </c>
      <c r="G34" s="141">
        <v>1</v>
      </c>
      <c r="I34" s="88">
        <f t="shared" si="5"/>
        <v>0</v>
      </c>
      <c r="J34" s="87"/>
      <c r="K34" s="87"/>
      <c r="L34" s="87"/>
      <c r="M34" s="87"/>
      <c r="P34" s="176"/>
      <c r="Q34" s="283"/>
      <c r="R34" s="286"/>
      <c r="S34" s="149">
        <f>S33/$W$33-0.001</f>
        <v>0.76370588235294112</v>
      </c>
      <c r="T34" s="86">
        <f>T33/$W$33</f>
        <v>0.2</v>
      </c>
      <c r="U34" s="86">
        <f t="shared" ref="U34:V34" si="80">U33/$W$33</f>
        <v>2.3529411764705882E-2</v>
      </c>
      <c r="V34" s="86">
        <f t="shared" si="80"/>
        <v>1.1764705882352941E-2</v>
      </c>
      <c r="W34" s="141">
        <v>1</v>
      </c>
      <c r="Y34" s="88">
        <f t="shared" si="76"/>
        <v>-1.0000000000000009E-3</v>
      </c>
      <c r="Z34" s="87"/>
      <c r="AA34" s="87"/>
      <c r="AB34" s="87"/>
      <c r="AC34" s="87"/>
      <c r="AF34" s="176"/>
      <c r="AG34" s="311"/>
      <c r="AH34" s="286"/>
      <c r="AI34" s="149">
        <f>AI33/$AM$33-0.001</f>
        <v>0.44605882352941179</v>
      </c>
      <c r="AJ34" s="86">
        <f t="shared" ref="AJ34:AL34" si="81">AJ33/$AM$33</f>
        <v>0.42352941176470588</v>
      </c>
      <c r="AK34" s="86">
        <f t="shared" si="81"/>
        <v>0.11764705882352941</v>
      </c>
      <c r="AL34" s="86">
        <f t="shared" si="81"/>
        <v>1.1764705882352941E-2</v>
      </c>
      <c r="AM34" s="141">
        <v>1</v>
      </c>
      <c r="AO34" s="88">
        <f t="shared" si="77"/>
        <v>-1.0000000000000009E-3</v>
      </c>
      <c r="AP34" s="87"/>
      <c r="AQ34" s="87"/>
      <c r="AR34" s="87"/>
      <c r="AS34" s="87"/>
      <c r="AU34" s="176"/>
      <c r="AV34" s="311"/>
      <c r="AW34" s="286"/>
      <c r="AX34" s="132">
        <f>AX33/$BB$33</f>
        <v>0.88235294117647056</v>
      </c>
      <c r="AY34" s="86">
        <f t="shared" ref="AY34:BA34" si="82">AY33/$BB$33</f>
        <v>0.10588235294117647</v>
      </c>
      <c r="AZ34" s="86">
        <f t="shared" si="82"/>
        <v>0</v>
      </c>
      <c r="BA34" s="86">
        <f t="shared" si="82"/>
        <v>1.1764705882352941E-2</v>
      </c>
      <c r="BB34" s="141">
        <v>1</v>
      </c>
      <c r="BD34" s="88">
        <f t="shared" si="78"/>
        <v>0</v>
      </c>
      <c r="BE34" s="87"/>
      <c r="BF34" s="87"/>
      <c r="BG34" s="87"/>
      <c r="BH34" s="87"/>
    </row>
    <row r="35" spans="1:60" s="8" customFormat="1" ht="18.75" customHeight="1">
      <c r="A35" s="283"/>
      <c r="B35" s="286" t="s">
        <v>3</v>
      </c>
      <c r="C35" s="133">
        <v>74</v>
      </c>
      <c r="D35" s="45">
        <v>10</v>
      </c>
      <c r="E35" s="45">
        <v>4</v>
      </c>
      <c r="F35" s="45">
        <v>0</v>
      </c>
      <c r="G35" s="140">
        <v>88</v>
      </c>
      <c r="I35" s="28">
        <f t="shared" si="5"/>
        <v>0</v>
      </c>
      <c r="J35" s="12"/>
      <c r="K35" s="12"/>
      <c r="L35" s="12"/>
      <c r="M35" s="12"/>
      <c r="P35" s="176"/>
      <c r="Q35" s="283"/>
      <c r="R35" s="286" t="s">
        <v>3</v>
      </c>
      <c r="S35" s="133">
        <v>59</v>
      </c>
      <c r="T35" s="45">
        <v>20</v>
      </c>
      <c r="U35" s="45">
        <v>9</v>
      </c>
      <c r="V35" s="45">
        <v>0</v>
      </c>
      <c r="W35" s="196">
        <v>88</v>
      </c>
      <c r="Y35" s="28">
        <f t="shared" si="76"/>
        <v>0</v>
      </c>
      <c r="Z35" s="12"/>
      <c r="AA35" s="12"/>
      <c r="AB35" s="12"/>
      <c r="AC35" s="12"/>
      <c r="AF35" s="176"/>
      <c r="AG35" s="311"/>
      <c r="AH35" s="286" t="s">
        <v>3</v>
      </c>
      <c r="AI35" s="133">
        <v>45</v>
      </c>
      <c r="AJ35" s="45">
        <v>32</v>
      </c>
      <c r="AK35" s="45">
        <v>10</v>
      </c>
      <c r="AL35" s="45">
        <v>1</v>
      </c>
      <c r="AM35" s="140">
        <v>88</v>
      </c>
      <c r="AO35" s="28">
        <f t="shared" si="77"/>
        <v>0</v>
      </c>
      <c r="AP35" s="12"/>
      <c r="AQ35" s="12"/>
      <c r="AR35" s="12"/>
      <c r="AS35" s="12"/>
      <c r="AU35" s="176"/>
      <c r="AV35" s="311"/>
      <c r="AW35" s="286" t="s">
        <v>3</v>
      </c>
      <c r="AX35" s="133">
        <v>77</v>
      </c>
      <c r="AY35" s="45">
        <v>10</v>
      </c>
      <c r="AZ35" s="45">
        <v>2</v>
      </c>
      <c r="BA35" s="45">
        <v>0</v>
      </c>
      <c r="BB35" s="140">
        <v>89</v>
      </c>
      <c r="BD35" s="28">
        <f t="shared" si="78"/>
        <v>0</v>
      </c>
      <c r="BE35" s="12"/>
      <c r="BF35" s="12"/>
      <c r="BG35" s="12"/>
      <c r="BH35" s="12"/>
    </row>
    <row r="36" spans="1:60" s="89" customFormat="1" ht="18.75" customHeight="1">
      <c r="A36" s="283"/>
      <c r="B36" s="286"/>
      <c r="C36" s="132">
        <f>C35/$G$35</f>
        <v>0.84090909090909094</v>
      </c>
      <c r="D36" s="86">
        <f t="shared" ref="D36:F36" si="83">D35/$G$35</f>
        <v>0.11363636363636363</v>
      </c>
      <c r="E36" s="86">
        <f t="shared" si="83"/>
        <v>4.5454545454545456E-2</v>
      </c>
      <c r="F36" s="86">
        <f t="shared" si="83"/>
        <v>0</v>
      </c>
      <c r="G36" s="141">
        <v>1</v>
      </c>
      <c r="I36" s="88">
        <f t="shared" si="5"/>
        <v>0</v>
      </c>
      <c r="J36" s="87"/>
      <c r="K36" s="87"/>
      <c r="L36" s="87"/>
      <c r="M36" s="87"/>
      <c r="P36" s="176"/>
      <c r="Q36" s="283"/>
      <c r="R36" s="286"/>
      <c r="S36" s="149">
        <f>S35/$W$35+0.001</f>
        <v>0.67145454545454542</v>
      </c>
      <c r="T36" s="86">
        <f t="shared" ref="T36:V36" si="84">T35/$W$35</f>
        <v>0.22727272727272727</v>
      </c>
      <c r="U36" s="86">
        <f t="shared" si="84"/>
        <v>0.10227272727272728</v>
      </c>
      <c r="V36" s="86">
        <f t="shared" si="84"/>
        <v>0</v>
      </c>
      <c r="W36" s="141">
        <v>1</v>
      </c>
      <c r="Y36" s="88">
        <f t="shared" si="76"/>
        <v>9.9999999999988987E-4</v>
      </c>
      <c r="Z36" s="87"/>
      <c r="AA36" s="87"/>
      <c r="AB36" s="87"/>
      <c r="AC36" s="87"/>
      <c r="AF36" s="176"/>
      <c r="AG36" s="311"/>
      <c r="AH36" s="286"/>
      <c r="AI36" s="132">
        <f>AI35/$AM$35</f>
        <v>0.51136363636363635</v>
      </c>
      <c r="AJ36" s="86">
        <f t="shared" ref="AJ36:AL36" si="85">AJ35/$AM$35</f>
        <v>0.36363636363636365</v>
      </c>
      <c r="AK36" s="86">
        <f t="shared" si="85"/>
        <v>0.11363636363636363</v>
      </c>
      <c r="AL36" s="86">
        <f t="shared" si="85"/>
        <v>1.1363636363636364E-2</v>
      </c>
      <c r="AM36" s="141">
        <v>1</v>
      </c>
      <c r="AO36" s="88">
        <f t="shared" si="77"/>
        <v>0</v>
      </c>
      <c r="AP36" s="87"/>
      <c r="AQ36" s="87"/>
      <c r="AR36" s="87"/>
      <c r="AS36" s="87"/>
      <c r="AU36" s="176"/>
      <c r="AV36" s="311"/>
      <c r="AW36" s="286"/>
      <c r="AX36" s="149">
        <f>AX35/$BB$35+0.001</f>
        <v>0.8661685393258427</v>
      </c>
      <c r="AY36" s="86">
        <f>AY35/$BB$35</f>
        <v>0.11235955056179775</v>
      </c>
      <c r="AZ36" s="86">
        <f t="shared" ref="AZ36:BA36" si="86">AZ35/$BB$35</f>
        <v>2.247191011235955E-2</v>
      </c>
      <c r="BA36" s="86">
        <f t="shared" si="86"/>
        <v>0</v>
      </c>
      <c r="BB36" s="141">
        <v>1</v>
      </c>
      <c r="BD36" s="88">
        <f t="shared" si="78"/>
        <v>1.0000000000001119E-3</v>
      </c>
      <c r="BE36" s="87"/>
      <c r="BF36" s="87"/>
      <c r="BG36" s="87"/>
      <c r="BH36" s="87"/>
    </row>
    <row r="37" spans="1:60" s="8" customFormat="1" ht="18.75" customHeight="1">
      <c r="A37" s="283"/>
      <c r="B37" s="286" t="s">
        <v>4</v>
      </c>
      <c r="C37" s="133">
        <v>88</v>
      </c>
      <c r="D37" s="45">
        <v>17</v>
      </c>
      <c r="E37" s="45">
        <v>1</v>
      </c>
      <c r="F37" s="45">
        <v>0</v>
      </c>
      <c r="G37" s="140">
        <v>106</v>
      </c>
      <c r="I37" s="28">
        <f t="shared" si="5"/>
        <v>0</v>
      </c>
      <c r="J37" s="12"/>
      <c r="K37" s="12"/>
      <c r="L37" s="12"/>
      <c r="M37" s="12"/>
      <c r="P37" s="176"/>
      <c r="Q37" s="283"/>
      <c r="R37" s="286" t="s">
        <v>4</v>
      </c>
      <c r="S37" s="133">
        <v>72</v>
      </c>
      <c r="T37" s="45">
        <v>32</v>
      </c>
      <c r="U37" s="45">
        <v>2</v>
      </c>
      <c r="V37" s="45">
        <v>0</v>
      </c>
      <c r="W37" s="196">
        <v>106</v>
      </c>
      <c r="Y37" s="28">
        <f t="shared" si="76"/>
        <v>0</v>
      </c>
      <c r="Z37" s="12"/>
      <c r="AA37" s="12"/>
      <c r="AB37" s="12"/>
      <c r="AC37" s="12"/>
      <c r="AF37" s="176"/>
      <c r="AG37" s="311"/>
      <c r="AH37" s="286" t="s">
        <v>4</v>
      </c>
      <c r="AI37" s="133">
        <v>54</v>
      </c>
      <c r="AJ37" s="45">
        <v>49</v>
      </c>
      <c r="AK37" s="45">
        <v>3</v>
      </c>
      <c r="AL37" s="45">
        <v>0</v>
      </c>
      <c r="AM37" s="140">
        <v>106</v>
      </c>
      <c r="AO37" s="28">
        <f t="shared" si="77"/>
        <v>0</v>
      </c>
      <c r="AP37" s="12"/>
      <c r="AQ37" s="12"/>
      <c r="AR37" s="12"/>
      <c r="AS37" s="12"/>
      <c r="AU37" s="176"/>
      <c r="AV37" s="311"/>
      <c r="AW37" s="286" t="s">
        <v>4</v>
      </c>
      <c r="AX37" s="133">
        <v>87</v>
      </c>
      <c r="AY37" s="45">
        <v>19</v>
      </c>
      <c r="AZ37" s="45">
        <v>0</v>
      </c>
      <c r="BA37" s="45">
        <v>0</v>
      </c>
      <c r="BB37" s="140">
        <v>106</v>
      </c>
      <c r="BD37" s="28">
        <f t="shared" si="78"/>
        <v>0</v>
      </c>
      <c r="BE37" s="12"/>
      <c r="BF37" s="12"/>
      <c r="BG37" s="12"/>
      <c r="BH37" s="12"/>
    </row>
    <row r="38" spans="1:60" s="89" customFormat="1" ht="18.75" customHeight="1">
      <c r="A38" s="283"/>
      <c r="B38" s="286"/>
      <c r="C38" s="149">
        <f>C37/$G$37+0.001</f>
        <v>0.83118867924528306</v>
      </c>
      <c r="D38" s="86">
        <f t="shared" ref="D38:F38" si="87">D37/$G$37</f>
        <v>0.16037735849056603</v>
      </c>
      <c r="E38" s="86">
        <f t="shared" si="87"/>
        <v>9.433962264150943E-3</v>
      </c>
      <c r="F38" s="86">
        <f t="shared" si="87"/>
        <v>0</v>
      </c>
      <c r="G38" s="141">
        <v>1</v>
      </c>
      <c r="I38" s="88">
        <f t="shared" si="5"/>
        <v>1.0000000000001119E-3</v>
      </c>
      <c r="J38" s="87"/>
      <c r="K38" s="87"/>
      <c r="L38" s="87"/>
      <c r="M38" s="87"/>
      <c r="P38" s="176"/>
      <c r="Q38" s="283"/>
      <c r="R38" s="286"/>
      <c r="S38" s="132">
        <f>S37/$W$37</f>
        <v>0.67924528301886788</v>
      </c>
      <c r="T38" s="86">
        <f t="shared" ref="T38:V38" si="88">T37/$W$37</f>
        <v>0.30188679245283018</v>
      </c>
      <c r="U38" s="86">
        <f t="shared" si="88"/>
        <v>1.8867924528301886E-2</v>
      </c>
      <c r="V38" s="86">
        <f t="shared" si="88"/>
        <v>0</v>
      </c>
      <c r="W38" s="141">
        <v>1</v>
      </c>
      <c r="Y38" s="88">
        <f t="shared" si="76"/>
        <v>0</v>
      </c>
      <c r="Z38" s="87"/>
      <c r="AA38" s="87"/>
      <c r="AB38" s="87"/>
      <c r="AC38" s="87"/>
      <c r="AF38" s="176"/>
      <c r="AG38" s="311"/>
      <c r="AH38" s="286"/>
      <c r="AI38" s="149">
        <f>AI37/$AM$37+0.001</f>
        <v>0.51043396226415094</v>
      </c>
      <c r="AJ38" s="86">
        <f t="shared" ref="AJ38:AL38" si="89">AJ37/$AM$37</f>
        <v>0.46226415094339623</v>
      </c>
      <c r="AK38" s="86">
        <f t="shared" si="89"/>
        <v>2.8301886792452831E-2</v>
      </c>
      <c r="AL38" s="86">
        <f t="shared" si="89"/>
        <v>0</v>
      </c>
      <c r="AM38" s="141">
        <v>1</v>
      </c>
      <c r="AO38" s="88">
        <f t="shared" si="77"/>
        <v>1.0000000000001119E-3</v>
      </c>
      <c r="AP38" s="87"/>
      <c r="AQ38" s="87"/>
      <c r="AR38" s="87"/>
      <c r="AS38" s="87"/>
      <c r="AU38" s="176"/>
      <c r="AV38" s="311"/>
      <c r="AW38" s="286"/>
      <c r="AX38" s="132">
        <f>AX37/$BB$37</f>
        <v>0.82075471698113212</v>
      </c>
      <c r="AY38" s="86">
        <f t="shared" ref="AY38:BA38" si="90">AY37/$BB$37</f>
        <v>0.17924528301886791</v>
      </c>
      <c r="AZ38" s="86">
        <f t="shared" si="90"/>
        <v>0</v>
      </c>
      <c r="BA38" s="86">
        <f t="shared" si="90"/>
        <v>0</v>
      </c>
      <c r="BB38" s="141">
        <v>1</v>
      </c>
      <c r="BD38" s="88">
        <f t="shared" si="78"/>
        <v>0</v>
      </c>
      <c r="BE38" s="87"/>
      <c r="BF38" s="87"/>
      <c r="BG38" s="87"/>
      <c r="BH38" s="87"/>
    </row>
    <row r="39" spans="1:60" s="8" customFormat="1" ht="18.75" customHeight="1">
      <c r="A39" s="283"/>
      <c r="B39" s="286" t="s">
        <v>5</v>
      </c>
      <c r="C39" s="133">
        <v>104</v>
      </c>
      <c r="D39" s="45">
        <v>23</v>
      </c>
      <c r="E39" s="45">
        <v>2</v>
      </c>
      <c r="F39" s="45">
        <v>0</v>
      </c>
      <c r="G39" s="140">
        <v>129</v>
      </c>
      <c r="I39" s="28">
        <f t="shared" si="5"/>
        <v>0</v>
      </c>
      <c r="J39" s="12"/>
      <c r="K39" s="12"/>
      <c r="L39" s="12"/>
      <c r="M39" s="12"/>
      <c r="P39" s="176"/>
      <c r="Q39" s="283"/>
      <c r="R39" s="286" t="s">
        <v>5</v>
      </c>
      <c r="S39" s="133">
        <v>88</v>
      </c>
      <c r="T39" s="45">
        <v>31</v>
      </c>
      <c r="U39" s="45">
        <v>10</v>
      </c>
      <c r="V39" s="45">
        <v>0</v>
      </c>
      <c r="W39" s="196">
        <v>129</v>
      </c>
      <c r="Y39" s="28">
        <f t="shared" si="76"/>
        <v>0</v>
      </c>
      <c r="Z39" s="12"/>
      <c r="AA39" s="12"/>
      <c r="AB39" s="12"/>
      <c r="AC39" s="12"/>
      <c r="AF39" s="176"/>
      <c r="AG39" s="311"/>
      <c r="AH39" s="286" t="s">
        <v>5</v>
      </c>
      <c r="AI39" s="133">
        <v>54</v>
      </c>
      <c r="AJ39" s="45">
        <v>60</v>
      </c>
      <c r="AK39" s="45">
        <v>14</v>
      </c>
      <c r="AL39" s="45">
        <v>0</v>
      </c>
      <c r="AM39" s="140">
        <v>128</v>
      </c>
      <c r="AO39" s="28">
        <f t="shared" si="77"/>
        <v>0</v>
      </c>
      <c r="AP39" s="12"/>
      <c r="AQ39" s="12"/>
      <c r="AR39" s="12"/>
      <c r="AS39" s="12"/>
      <c r="AU39" s="176"/>
      <c r="AV39" s="311"/>
      <c r="AW39" s="286" t="s">
        <v>5</v>
      </c>
      <c r="AX39" s="133">
        <v>108</v>
      </c>
      <c r="AY39" s="45">
        <v>20</v>
      </c>
      <c r="AZ39" s="45">
        <v>1</v>
      </c>
      <c r="BA39" s="45">
        <v>0</v>
      </c>
      <c r="BB39" s="140">
        <v>129</v>
      </c>
      <c r="BD39" s="28">
        <f t="shared" si="78"/>
        <v>0</v>
      </c>
      <c r="BE39" s="12"/>
      <c r="BF39" s="12"/>
      <c r="BG39" s="12"/>
      <c r="BH39" s="12"/>
    </row>
    <row r="40" spans="1:60" s="89" customFormat="1" ht="18.75" customHeight="1">
      <c r="A40" s="283"/>
      <c r="B40" s="286"/>
      <c r="C40" s="132">
        <f>C39/$G$39</f>
        <v>0.80620155038759689</v>
      </c>
      <c r="D40" s="86">
        <f t="shared" ref="D40:F40" si="91">D39/$G$39</f>
        <v>0.17829457364341086</v>
      </c>
      <c r="E40" s="86">
        <f t="shared" si="91"/>
        <v>1.5503875968992248E-2</v>
      </c>
      <c r="F40" s="86">
        <f t="shared" si="91"/>
        <v>0</v>
      </c>
      <c r="G40" s="141">
        <v>1</v>
      </c>
      <c r="I40" s="88">
        <f t="shared" si="5"/>
        <v>0</v>
      </c>
      <c r="J40" s="87"/>
      <c r="K40" s="87"/>
      <c r="L40" s="87"/>
      <c r="M40" s="87"/>
      <c r="P40" s="176"/>
      <c r="Q40" s="283"/>
      <c r="R40" s="286"/>
      <c r="S40" s="132">
        <f>S39/$W$39</f>
        <v>0.68217054263565891</v>
      </c>
      <c r="T40" s="86">
        <f t="shared" ref="T40:V40" si="92">T39/$W$39</f>
        <v>0.24031007751937986</v>
      </c>
      <c r="U40" s="86">
        <f t="shared" si="92"/>
        <v>7.7519379844961239E-2</v>
      </c>
      <c r="V40" s="86">
        <f t="shared" si="92"/>
        <v>0</v>
      </c>
      <c r="W40" s="141">
        <v>1</v>
      </c>
      <c r="Y40" s="88">
        <f t="shared" si="76"/>
        <v>0</v>
      </c>
      <c r="Z40" s="87"/>
      <c r="AA40" s="87"/>
      <c r="AB40" s="87"/>
      <c r="AC40" s="87"/>
      <c r="AF40" s="176"/>
      <c r="AG40" s="311"/>
      <c r="AH40" s="286"/>
      <c r="AI40" s="132">
        <f>AI39/$AM$39</f>
        <v>0.421875</v>
      </c>
      <c r="AJ40" s="86">
        <f t="shared" ref="AJ40:AL40" si="93">AJ39/$AM$39</f>
        <v>0.46875</v>
      </c>
      <c r="AK40" s="86">
        <f t="shared" si="93"/>
        <v>0.109375</v>
      </c>
      <c r="AL40" s="86">
        <f t="shared" si="93"/>
        <v>0</v>
      </c>
      <c r="AM40" s="141">
        <v>1</v>
      </c>
      <c r="AO40" s="88">
        <f t="shared" si="77"/>
        <v>0</v>
      </c>
      <c r="AP40" s="87"/>
      <c r="AQ40" s="87"/>
      <c r="AR40" s="87"/>
      <c r="AS40" s="87"/>
      <c r="AU40" s="176"/>
      <c r="AV40" s="311"/>
      <c r="AW40" s="286"/>
      <c r="AX40" s="132">
        <f>AX39/$BB$39</f>
        <v>0.83720930232558144</v>
      </c>
      <c r="AY40" s="86">
        <f t="shared" ref="AY40:BA40" si="94">AY39/$BB$39</f>
        <v>0.15503875968992248</v>
      </c>
      <c r="AZ40" s="86">
        <f t="shared" si="94"/>
        <v>7.7519379844961239E-3</v>
      </c>
      <c r="BA40" s="86">
        <f t="shared" si="94"/>
        <v>0</v>
      </c>
      <c r="BB40" s="141">
        <v>1</v>
      </c>
      <c r="BD40" s="88">
        <f t="shared" si="78"/>
        <v>0</v>
      </c>
      <c r="BE40" s="87"/>
      <c r="BF40" s="87"/>
      <c r="BG40" s="87"/>
      <c r="BH40" s="87"/>
    </row>
    <row r="41" spans="1:60" s="8" customFormat="1" ht="18.75" customHeight="1">
      <c r="A41" s="283"/>
      <c r="B41" s="286" t="s">
        <v>6</v>
      </c>
      <c r="C41" s="133">
        <v>107</v>
      </c>
      <c r="D41" s="45">
        <v>29</v>
      </c>
      <c r="E41" s="45">
        <v>3</v>
      </c>
      <c r="F41" s="45">
        <v>0</v>
      </c>
      <c r="G41" s="140">
        <v>139</v>
      </c>
      <c r="I41" s="28">
        <f t="shared" si="5"/>
        <v>0</v>
      </c>
      <c r="J41" s="12"/>
      <c r="K41" s="12"/>
      <c r="L41" s="12"/>
      <c r="M41" s="12"/>
      <c r="P41" s="176"/>
      <c r="Q41" s="283"/>
      <c r="R41" s="286" t="s">
        <v>6</v>
      </c>
      <c r="S41" s="133">
        <v>86</v>
      </c>
      <c r="T41" s="45">
        <v>40</v>
      </c>
      <c r="U41" s="45">
        <v>13</v>
      </c>
      <c r="V41" s="45">
        <v>0</v>
      </c>
      <c r="W41" s="196">
        <v>139</v>
      </c>
      <c r="Y41" s="28">
        <f t="shared" si="76"/>
        <v>0</v>
      </c>
      <c r="Z41" s="12"/>
      <c r="AA41" s="12"/>
      <c r="AB41" s="12"/>
      <c r="AC41" s="12"/>
      <c r="AF41" s="176"/>
      <c r="AG41" s="311"/>
      <c r="AH41" s="286" t="s">
        <v>6</v>
      </c>
      <c r="AI41" s="133">
        <v>62</v>
      </c>
      <c r="AJ41" s="45">
        <v>56</v>
      </c>
      <c r="AK41" s="45">
        <v>20</v>
      </c>
      <c r="AL41" s="45">
        <v>1</v>
      </c>
      <c r="AM41" s="140">
        <v>139</v>
      </c>
      <c r="AO41" s="28">
        <f t="shared" si="77"/>
        <v>0</v>
      </c>
      <c r="AP41" s="12"/>
      <c r="AQ41" s="12"/>
      <c r="AR41" s="12"/>
      <c r="AS41" s="12"/>
      <c r="AU41" s="176"/>
      <c r="AV41" s="311"/>
      <c r="AW41" s="286" t="s">
        <v>6</v>
      </c>
      <c r="AX41" s="133">
        <v>108</v>
      </c>
      <c r="AY41" s="45">
        <v>23</v>
      </c>
      <c r="AZ41" s="45">
        <v>6</v>
      </c>
      <c r="BA41" s="45">
        <v>2</v>
      </c>
      <c r="BB41" s="140">
        <v>139</v>
      </c>
      <c r="BD41" s="28">
        <f t="shared" si="78"/>
        <v>0</v>
      </c>
      <c r="BE41" s="12"/>
      <c r="BF41" s="12"/>
      <c r="BG41" s="12"/>
      <c r="BH41" s="12"/>
    </row>
    <row r="42" spans="1:60" s="89" customFormat="1" ht="18.75" customHeight="1">
      <c r="A42" s="283"/>
      <c r="B42" s="286"/>
      <c r="C42" s="149">
        <f>C41/$G$41-0.001</f>
        <v>0.76878417266187049</v>
      </c>
      <c r="D42" s="86">
        <f t="shared" ref="D42:F42" si="95">D41/$G$41</f>
        <v>0.20863309352517986</v>
      </c>
      <c r="E42" s="86">
        <f t="shared" si="95"/>
        <v>2.1582733812949641E-2</v>
      </c>
      <c r="F42" s="86">
        <f t="shared" si="95"/>
        <v>0</v>
      </c>
      <c r="G42" s="141">
        <v>1</v>
      </c>
      <c r="I42" s="88">
        <f t="shared" si="5"/>
        <v>-1.0000000000000009E-3</v>
      </c>
      <c r="J42" s="87"/>
      <c r="K42" s="87"/>
      <c r="L42" s="87"/>
      <c r="M42" s="87"/>
      <c r="P42" s="176"/>
      <c r="Q42" s="283"/>
      <c r="R42" s="286"/>
      <c r="S42" s="149">
        <f>S41/$W$41-0.001</f>
        <v>0.61770503597122306</v>
      </c>
      <c r="T42" s="86">
        <f t="shared" ref="T42:V42" si="96">T41/$W$41</f>
        <v>0.28776978417266186</v>
      </c>
      <c r="U42" s="86">
        <f t="shared" si="96"/>
        <v>9.3525179856115109E-2</v>
      </c>
      <c r="V42" s="86">
        <f t="shared" si="96"/>
        <v>0</v>
      </c>
      <c r="W42" s="141">
        <v>1</v>
      </c>
      <c r="Y42" s="88">
        <f t="shared" si="76"/>
        <v>-1.0000000000000009E-3</v>
      </c>
      <c r="Z42" s="87"/>
      <c r="AA42" s="87"/>
      <c r="AB42" s="87"/>
      <c r="AC42" s="87"/>
      <c r="AF42" s="176"/>
      <c r="AG42" s="311"/>
      <c r="AH42" s="286"/>
      <c r="AI42" s="132">
        <f>AI41/$AM$41</f>
        <v>0.4460431654676259</v>
      </c>
      <c r="AJ42" s="86">
        <f t="shared" ref="AJ42:AL42" si="97">AJ41/$AM$41</f>
        <v>0.40287769784172661</v>
      </c>
      <c r="AK42" s="86">
        <f t="shared" si="97"/>
        <v>0.14388489208633093</v>
      </c>
      <c r="AL42" s="86">
        <f t="shared" si="97"/>
        <v>7.1942446043165471E-3</v>
      </c>
      <c r="AM42" s="141">
        <v>1</v>
      </c>
      <c r="AO42" s="88">
        <f t="shared" si="77"/>
        <v>0</v>
      </c>
      <c r="AP42" s="87"/>
      <c r="AQ42" s="87"/>
      <c r="AR42" s="87"/>
      <c r="AS42" s="87"/>
      <c r="AU42" s="176"/>
      <c r="AV42" s="311"/>
      <c r="AW42" s="286"/>
      <c r="AX42" s="149">
        <f>AX41/$BB$41+0.001</f>
        <v>0.77797841726618711</v>
      </c>
      <c r="AY42" s="86">
        <f>AY41/$BB$41</f>
        <v>0.16546762589928057</v>
      </c>
      <c r="AZ42" s="86">
        <f t="shared" ref="AZ42:BA42" si="98">AZ41/$BB$41</f>
        <v>4.3165467625899283E-2</v>
      </c>
      <c r="BA42" s="86">
        <f t="shared" si="98"/>
        <v>1.4388489208633094E-2</v>
      </c>
      <c r="BB42" s="141">
        <v>1</v>
      </c>
      <c r="BD42" s="88">
        <f t="shared" si="78"/>
        <v>9.9999999999988987E-4</v>
      </c>
      <c r="BE42" s="87"/>
      <c r="BF42" s="87"/>
      <c r="BG42" s="87"/>
      <c r="BH42" s="87"/>
    </row>
    <row r="43" spans="1:60" s="8" customFormat="1" ht="18.75" customHeight="1">
      <c r="A43" s="283"/>
      <c r="B43" s="286" t="s">
        <v>109</v>
      </c>
      <c r="C43" s="133">
        <v>131</v>
      </c>
      <c r="D43" s="45">
        <v>23</v>
      </c>
      <c r="E43" s="45">
        <v>3</v>
      </c>
      <c r="F43" s="45">
        <v>1</v>
      </c>
      <c r="G43" s="140">
        <v>158</v>
      </c>
      <c r="I43" s="28">
        <f t="shared" si="5"/>
        <v>0</v>
      </c>
      <c r="J43" s="12"/>
      <c r="K43" s="12"/>
      <c r="L43" s="12"/>
      <c r="M43" s="12"/>
      <c r="P43" s="176"/>
      <c r="Q43" s="283"/>
      <c r="R43" s="286" t="s">
        <v>109</v>
      </c>
      <c r="S43" s="133">
        <v>104</v>
      </c>
      <c r="T43" s="45">
        <v>38</v>
      </c>
      <c r="U43" s="45">
        <v>15</v>
      </c>
      <c r="V43" s="45">
        <v>1</v>
      </c>
      <c r="W43" s="196">
        <v>158</v>
      </c>
      <c r="Y43" s="28">
        <f t="shared" si="76"/>
        <v>0</v>
      </c>
      <c r="Z43" s="12"/>
      <c r="AA43" s="12"/>
      <c r="AB43" s="12"/>
      <c r="AC43" s="12"/>
      <c r="AF43" s="176"/>
      <c r="AG43" s="311"/>
      <c r="AH43" s="286" t="s">
        <v>109</v>
      </c>
      <c r="AI43" s="133">
        <v>84</v>
      </c>
      <c r="AJ43" s="45">
        <v>50</v>
      </c>
      <c r="AK43" s="45">
        <v>23</v>
      </c>
      <c r="AL43" s="45">
        <v>1</v>
      </c>
      <c r="AM43" s="140">
        <v>158</v>
      </c>
      <c r="AO43" s="28">
        <f t="shared" si="77"/>
        <v>0</v>
      </c>
      <c r="AP43" s="12"/>
      <c r="AQ43" s="12"/>
      <c r="AR43" s="12"/>
      <c r="AS43" s="12"/>
      <c r="AU43" s="176"/>
      <c r="AV43" s="311"/>
      <c r="AW43" s="286" t="s">
        <v>109</v>
      </c>
      <c r="AX43" s="133">
        <v>123</v>
      </c>
      <c r="AY43" s="45">
        <v>30</v>
      </c>
      <c r="AZ43" s="45">
        <v>2</v>
      </c>
      <c r="BA43" s="45">
        <v>3</v>
      </c>
      <c r="BB43" s="140">
        <v>158</v>
      </c>
      <c r="BD43" s="28">
        <f t="shared" si="78"/>
        <v>0</v>
      </c>
      <c r="BE43" s="12"/>
      <c r="BF43" s="12"/>
      <c r="BG43" s="12"/>
      <c r="BH43" s="12"/>
    </row>
    <row r="44" spans="1:60" s="89" customFormat="1" ht="18.75" customHeight="1" thickBot="1">
      <c r="A44" s="283"/>
      <c r="B44" s="287"/>
      <c r="C44" s="139">
        <f>C43/$G$43</f>
        <v>0.82911392405063289</v>
      </c>
      <c r="D44" s="91">
        <f t="shared" ref="D44:F44" si="99">D43/$G$43</f>
        <v>0.14556962025316456</v>
      </c>
      <c r="E44" s="91">
        <f t="shared" si="99"/>
        <v>1.8987341772151899E-2</v>
      </c>
      <c r="F44" s="91">
        <f t="shared" si="99"/>
        <v>6.3291139240506328E-3</v>
      </c>
      <c r="G44" s="143">
        <v>1</v>
      </c>
      <c r="I44" s="88">
        <f t="shared" si="5"/>
        <v>0</v>
      </c>
      <c r="J44" s="87"/>
      <c r="K44" s="87"/>
      <c r="L44" s="87"/>
      <c r="M44" s="87"/>
      <c r="P44" s="176"/>
      <c r="Q44" s="283"/>
      <c r="R44" s="287"/>
      <c r="S44" s="139">
        <f>S43/$W$43</f>
        <v>0.65822784810126578</v>
      </c>
      <c r="T44" s="91">
        <f t="shared" ref="T44:V44" si="100">T43/$W$43</f>
        <v>0.24050632911392406</v>
      </c>
      <c r="U44" s="91">
        <f t="shared" si="100"/>
        <v>9.49367088607595E-2</v>
      </c>
      <c r="V44" s="91">
        <f t="shared" si="100"/>
        <v>6.3291139240506328E-3</v>
      </c>
      <c r="W44" s="143">
        <v>1</v>
      </c>
      <c r="Y44" s="88">
        <f t="shared" si="76"/>
        <v>0</v>
      </c>
      <c r="Z44" s="87"/>
      <c r="AA44" s="87"/>
      <c r="AB44" s="87"/>
      <c r="AC44" s="87"/>
      <c r="AF44" s="176"/>
      <c r="AG44" s="311"/>
      <c r="AH44" s="287"/>
      <c r="AI44" s="139">
        <f>AI43/$AM$43</f>
        <v>0.53164556962025311</v>
      </c>
      <c r="AJ44" s="91">
        <f t="shared" ref="AJ44:AL44" si="101">AJ43/$AM$43</f>
        <v>0.31645569620253167</v>
      </c>
      <c r="AK44" s="91">
        <f t="shared" si="101"/>
        <v>0.14556962025316456</v>
      </c>
      <c r="AL44" s="91">
        <f t="shared" si="101"/>
        <v>6.3291139240506328E-3</v>
      </c>
      <c r="AM44" s="143">
        <v>1</v>
      </c>
      <c r="AO44" s="88">
        <f t="shared" si="77"/>
        <v>0</v>
      </c>
      <c r="AP44" s="87"/>
      <c r="AQ44" s="87"/>
      <c r="AR44" s="87"/>
      <c r="AS44" s="87"/>
      <c r="AU44" s="176"/>
      <c r="AV44" s="311"/>
      <c r="AW44" s="286"/>
      <c r="AX44" s="167">
        <f>AX43/$BB$43</f>
        <v>0.77848101265822789</v>
      </c>
      <c r="AY44" s="91">
        <f t="shared" ref="AY44:BA44" si="102">AY43/$BB$43</f>
        <v>0.189873417721519</v>
      </c>
      <c r="AZ44" s="91">
        <f t="shared" si="102"/>
        <v>1.2658227848101266E-2</v>
      </c>
      <c r="BA44" s="91">
        <f t="shared" si="102"/>
        <v>1.8987341772151899E-2</v>
      </c>
      <c r="BB44" s="143">
        <v>1</v>
      </c>
      <c r="BD44" s="88">
        <f t="shared" si="78"/>
        <v>0</v>
      </c>
      <c r="BE44" s="87"/>
      <c r="BF44" s="87"/>
      <c r="BG44" s="87"/>
      <c r="BH44" s="87"/>
    </row>
    <row r="45" spans="1:60" s="8" customFormat="1" ht="18.75" customHeight="1" thickTop="1">
      <c r="A45" s="283"/>
      <c r="B45" s="288" t="s">
        <v>1</v>
      </c>
      <c r="C45" s="48">
        <v>581</v>
      </c>
      <c r="D45" s="44">
        <v>109</v>
      </c>
      <c r="E45" s="44">
        <v>13</v>
      </c>
      <c r="F45" s="44">
        <v>2</v>
      </c>
      <c r="G45" s="160">
        <v>705</v>
      </c>
      <c r="I45" s="28">
        <f t="shared" si="5"/>
        <v>0</v>
      </c>
      <c r="J45" s="12"/>
      <c r="K45" s="12"/>
      <c r="L45" s="12"/>
      <c r="M45" s="12"/>
      <c r="P45" s="176"/>
      <c r="Q45" s="283"/>
      <c r="R45" s="288" t="s">
        <v>1</v>
      </c>
      <c r="S45" s="48">
        <v>474</v>
      </c>
      <c r="T45" s="44">
        <v>178</v>
      </c>
      <c r="U45" s="44">
        <v>51</v>
      </c>
      <c r="V45" s="44">
        <v>2</v>
      </c>
      <c r="W45" s="197">
        <v>705</v>
      </c>
      <c r="Y45" s="28">
        <f t="shared" si="76"/>
        <v>0</v>
      </c>
      <c r="Z45" s="12"/>
      <c r="AA45" s="12"/>
      <c r="AB45" s="12"/>
      <c r="AC45" s="12"/>
      <c r="AF45" s="176"/>
      <c r="AG45" s="311"/>
      <c r="AH45" s="288" t="s">
        <v>1</v>
      </c>
      <c r="AI45" s="48">
        <v>337</v>
      </c>
      <c r="AJ45" s="44">
        <v>283</v>
      </c>
      <c r="AK45" s="44">
        <v>80</v>
      </c>
      <c r="AL45" s="44">
        <v>4</v>
      </c>
      <c r="AM45" s="160">
        <v>704</v>
      </c>
      <c r="AO45" s="28">
        <f t="shared" si="77"/>
        <v>0</v>
      </c>
      <c r="AP45" s="12"/>
      <c r="AQ45" s="12"/>
      <c r="AR45" s="12"/>
      <c r="AS45" s="12"/>
      <c r="AU45" s="176"/>
      <c r="AV45" s="311"/>
      <c r="AW45" s="286" t="s">
        <v>1</v>
      </c>
      <c r="AX45" s="48">
        <v>578</v>
      </c>
      <c r="AY45" s="44">
        <v>111</v>
      </c>
      <c r="AZ45" s="44">
        <v>11</v>
      </c>
      <c r="BA45" s="44">
        <v>6</v>
      </c>
      <c r="BB45" s="160">
        <v>706</v>
      </c>
      <c r="BD45" s="28">
        <f t="shared" si="78"/>
        <v>0</v>
      </c>
      <c r="BE45" s="12"/>
      <c r="BF45" s="12"/>
      <c r="BG45" s="12"/>
      <c r="BH45" s="12"/>
    </row>
    <row r="46" spans="1:60" s="89" customFormat="1" ht="18.75" customHeight="1" thickBot="1">
      <c r="A46" s="290"/>
      <c r="B46" s="291"/>
      <c r="C46" s="136">
        <f>C45/$G$45</f>
        <v>0.82411347517730493</v>
      </c>
      <c r="D46" s="129">
        <f t="shared" ref="D46:F46" si="103">D45/$G$45</f>
        <v>0.15460992907801419</v>
      </c>
      <c r="E46" s="129">
        <f t="shared" si="103"/>
        <v>1.8439716312056736E-2</v>
      </c>
      <c r="F46" s="129">
        <f t="shared" si="103"/>
        <v>2.8368794326241137E-3</v>
      </c>
      <c r="G46" s="146">
        <v>1</v>
      </c>
      <c r="I46" s="92">
        <f>+C33+C35+C37+C39+C41+C43-C45</f>
        <v>0</v>
      </c>
      <c r="J46" s="92">
        <f>+D33+D35+D37+D39+D41+D43-D45</f>
        <v>0</v>
      </c>
      <c r="K46" s="92">
        <f t="shared" ref="K46:L46" si="104">+E33+E35+E37+E39+E41+E43-E45</f>
        <v>0</v>
      </c>
      <c r="L46" s="92">
        <f t="shared" si="104"/>
        <v>0</v>
      </c>
      <c r="M46" s="92">
        <f>+G33+G35+G37+G39+G41+G43-G45</f>
        <v>0</v>
      </c>
      <c r="P46" s="176"/>
      <c r="Q46" s="290"/>
      <c r="R46" s="291"/>
      <c r="S46" s="136">
        <f>S45/$W$45+0.001</f>
        <v>0.67334042553191487</v>
      </c>
      <c r="T46" s="129">
        <f>T45/$W$45</f>
        <v>0.25248226950354608</v>
      </c>
      <c r="U46" s="129">
        <f t="shared" ref="U46:V46" si="105">U45/$W$45</f>
        <v>7.2340425531914887E-2</v>
      </c>
      <c r="V46" s="129">
        <f t="shared" si="105"/>
        <v>2.8368794326241137E-3</v>
      </c>
      <c r="W46" s="146">
        <v>1</v>
      </c>
      <c r="Y46" s="92">
        <f>+S33+S35+S37+S39+S41+S43-S45</f>
        <v>0</v>
      </c>
      <c r="Z46" s="92">
        <f>+T33+T35+T37+T39+T41+T43-T45</f>
        <v>0</v>
      </c>
      <c r="AA46" s="92">
        <f t="shared" ref="AA46" si="106">+U33+U35+U37+U39+U41+U43-U45</f>
        <v>0</v>
      </c>
      <c r="AB46" s="92">
        <f t="shared" ref="AB46" si="107">+V33+V35+V37+V39+V41+V43-V45</f>
        <v>0</v>
      </c>
      <c r="AC46" s="92">
        <f>+W33+W35+W37+W39+W41+W43-W45</f>
        <v>0</v>
      </c>
      <c r="AF46" s="176"/>
      <c r="AG46" s="314"/>
      <c r="AH46" s="291"/>
      <c r="AI46" s="151">
        <f>AI45/$AM$45-0.001</f>
        <v>0.47769318181818182</v>
      </c>
      <c r="AJ46" s="129">
        <f>AJ45/$AM$45</f>
        <v>0.40198863636363635</v>
      </c>
      <c r="AK46" s="129">
        <f t="shared" ref="AK46:AL46" si="108">AK45/$AM$45</f>
        <v>0.11363636363636363</v>
      </c>
      <c r="AL46" s="129">
        <f t="shared" si="108"/>
        <v>5.681818181818182E-3</v>
      </c>
      <c r="AM46" s="146">
        <v>1</v>
      </c>
      <c r="AO46" s="92">
        <f>+AI33+AI35+AI37+AI39+AI41+AI43-AI45</f>
        <v>0</v>
      </c>
      <c r="AP46" s="92">
        <f>+AJ33+AJ35+AJ37+AJ39+AJ41+AJ43-AJ45</f>
        <v>0</v>
      </c>
      <c r="AQ46" s="92">
        <f t="shared" ref="AQ46" si="109">+AK33+AK35+AK37+AK39+AK41+AK43-AK45</f>
        <v>0</v>
      </c>
      <c r="AR46" s="92">
        <f t="shared" ref="AR46" si="110">+AL33+AL35+AL37+AL39+AL41+AL43-AL45</f>
        <v>0</v>
      </c>
      <c r="AS46" s="92">
        <f>+AM33+AM35+AM37+AM39+AM41+AM43-AM45</f>
        <v>0</v>
      </c>
      <c r="AU46" s="176"/>
      <c r="AV46" s="314"/>
      <c r="AW46" s="291"/>
      <c r="AX46" s="136">
        <f>AX45/$BB$45</f>
        <v>0.81869688385269124</v>
      </c>
      <c r="AY46" s="129">
        <f t="shared" ref="AY46:BA46" si="111">AY45/$BB$45</f>
        <v>0.15722379603399433</v>
      </c>
      <c r="AZ46" s="129">
        <f t="shared" si="111"/>
        <v>1.5580736543909348E-2</v>
      </c>
      <c r="BA46" s="129">
        <f t="shared" si="111"/>
        <v>8.4985835694051E-3</v>
      </c>
      <c r="BB46" s="146">
        <v>1</v>
      </c>
      <c r="BD46" s="92">
        <f>+AX33+AX35+AX37+AX39+AX41+AX43-AX45</f>
        <v>0</v>
      </c>
      <c r="BE46" s="92">
        <f>+AY33+AY35+AY37+AY39+AY41+AY43-AY45</f>
        <v>0</v>
      </c>
      <c r="BF46" s="92">
        <f t="shared" ref="BF46" si="112">+AZ33+AZ35+AZ37+AZ39+AZ41+AZ43-AZ45</f>
        <v>0</v>
      </c>
      <c r="BG46" s="92">
        <f t="shared" ref="BG46" si="113">+BA33+BA35+BA37+BA39+BA41+BA43-BA45</f>
        <v>0</v>
      </c>
      <c r="BH46" s="92">
        <f>+BB33+BB35+BB37+BB39+BB41+BB43-BB45</f>
        <v>0</v>
      </c>
    </row>
    <row r="49" spans="2:54" hidden="1">
      <c r="B49" s="304" t="s">
        <v>2</v>
      </c>
      <c r="C49" s="39">
        <f>+C19+C33-C5</f>
        <v>0</v>
      </c>
      <c r="D49" s="39">
        <f t="shared" ref="D49:G49" si="114">+D19+D33-D5</f>
        <v>0</v>
      </c>
      <c r="E49" s="39">
        <f t="shared" si="114"/>
        <v>0</v>
      </c>
      <c r="F49" s="39">
        <f t="shared" si="114"/>
        <v>0</v>
      </c>
      <c r="G49" s="39">
        <f t="shared" si="114"/>
        <v>0</v>
      </c>
      <c r="R49" s="304" t="s">
        <v>2</v>
      </c>
      <c r="S49" s="39">
        <f>+S19+S33-S5</f>
        <v>0</v>
      </c>
      <c r="T49" s="39">
        <f t="shared" ref="T49:W49" si="115">+T19+T33-T5</f>
        <v>0</v>
      </c>
      <c r="U49" s="39">
        <f t="shared" si="115"/>
        <v>0</v>
      </c>
      <c r="V49" s="39">
        <f t="shared" si="115"/>
        <v>0</v>
      </c>
      <c r="W49" s="39">
        <f t="shared" si="115"/>
        <v>0</v>
      </c>
      <c r="AH49" s="304" t="s">
        <v>2</v>
      </c>
      <c r="AI49" s="39">
        <f>+AI19+AI33-AI5</f>
        <v>0</v>
      </c>
      <c r="AJ49" s="39">
        <f t="shared" ref="AJ49:AM49" si="116">+AJ19+AJ33-AJ5</f>
        <v>0</v>
      </c>
      <c r="AK49" s="39">
        <f t="shared" si="116"/>
        <v>0</v>
      </c>
      <c r="AL49" s="39">
        <f t="shared" si="116"/>
        <v>0</v>
      </c>
      <c r="AM49" s="39">
        <f t="shared" si="116"/>
        <v>0</v>
      </c>
      <c r="AW49" s="304" t="s">
        <v>2</v>
      </c>
      <c r="AX49" s="39">
        <f>+AX19+AX33-AX5</f>
        <v>0</v>
      </c>
      <c r="AY49" s="39">
        <f t="shared" ref="AY49:BB49" si="117">+AY19+AY33-AY5</f>
        <v>0</v>
      </c>
      <c r="AZ49" s="39">
        <f t="shared" si="117"/>
        <v>0</v>
      </c>
      <c r="BA49" s="39">
        <f t="shared" si="117"/>
        <v>0</v>
      </c>
      <c r="BB49" s="39">
        <f t="shared" si="117"/>
        <v>0</v>
      </c>
    </row>
    <row r="50" spans="2:54" hidden="1">
      <c r="B50" s="305"/>
      <c r="C50" s="39"/>
      <c r="D50" s="39"/>
      <c r="E50" s="39"/>
      <c r="F50" s="39"/>
      <c r="G50" s="39"/>
      <c r="R50" s="305"/>
      <c r="S50" s="39"/>
      <c r="T50" s="39"/>
      <c r="U50" s="39"/>
      <c r="V50" s="39"/>
      <c r="W50" s="39"/>
      <c r="AH50" s="305"/>
      <c r="AI50" s="39"/>
      <c r="AJ50" s="39"/>
      <c r="AK50" s="39"/>
      <c r="AL50" s="39"/>
      <c r="AM50" s="39"/>
      <c r="AW50" s="305"/>
      <c r="AX50" s="39"/>
      <c r="AY50" s="39"/>
      <c r="AZ50" s="39"/>
      <c r="BA50" s="39"/>
      <c r="BB50" s="39"/>
    </row>
    <row r="51" spans="2:54" hidden="1">
      <c r="B51" s="305" t="s">
        <v>3</v>
      </c>
      <c r="C51" s="39">
        <f t="shared" ref="C51:G51" si="118">+C21+C35-C7</f>
        <v>0</v>
      </c>
      <c r="D51" s="39">
        <f t="shared" si="118"/>
        <v>0</v>
      </c>
      <c r="E51" s="39">
        <f t="shared" si="118"/>
        <v>0</v>
      </c>
      <c r="F51" s="39">
        <f t="shared" si="118"/>
        <v>0</v>
      </c>
      <c r="G51" s="39">
        <f t="shared" si="118"/>
        <v>0</v>
      </c>
      <c r="R51" s="305" t="s">
        <v>3</v>
      </c>
      <c r="S51" s="39">
        <f t="shared" ref="S51:W51" si="119">+S21+S35-S7</f>
        <v>0</v>
      </c>
      <c r="T51" s="39">
        <f t="shared" si="119"/>
        <v>0</v>
      </c>
      <c r="U51" s="39">
        <f t="shared" si="119"/>
        <v>0</v>
      </c>
      <c r="V51" s="39">
        <f t="shared" si="119"/>
        <v>0</v>
      </c>
      <c r="W51" s="39">
        <f t="shared" si="119"/>
        <v>0</v>
      </c>
      <c r="AH51" s="305" t="s">
        <v>3</v>
      </c>
      <c r="AI51" s="39">
        <f t="shared" ref="AI51:AM51" si="120">+AI21+AI35-AI7</f>
        <v>0</v>
      </c>
      <c r="AJ51" s="39">
        <f t="shared" si="120"/>
        <v>0</v>
      </c>
      <c r="AK51" s="39">
        <f t="shared" si="120"/>
        <v>0</v>
      </c>
      <c r="AL51" s="39">
        <f t="shared" si="120"/>
        <v>0</v>
      </c>
      <c r="AM51" s="39">
        <f t="shared" si="120"/>
        <v>0</v>
      </c>
      <c r="AW51" s="305" t="s">
        <v>3</v>
      </c>
      <c r="AX51" s="39">
        <f t="shared" ref="AX51:BB51" si="121">+AX21+AX35-AX7</f>
        <v>0</v>
      </c>
      <c r="AY51" s="39">
        <f t="shared" si="121"/>
        <v>0</v>
      </c>
      <c r="AZ51" s="39">
        <f t="shared" si="121"/>
        <v>0</v>
      </c>
      <c r="BA51" s="39">
        <f t="shared" si="121"/>
        <v>0</v>
      </c>
      <c r="BB51" s="39">
        <f t="shared" si="121"/>
        <v>0</v>
      </c>
    </row>
    <row r="52" spans="2:54" hidden="1">
      <c r="B52" s="305"/>
      <c r="C52" s="39"/>
      <c r="D52" s="39"/>
      <c r="E52" s="39"/>
      <c r="F52" s="39"/>
      <c r="G52" s="39"/>
      <c r="R52" s="305"/>
      <c r="S52" s="39"/>
      <c r="T52" s="39"/>
      <c r="U52" s="39"/>
      <c r="V52" s="39"/>
      <c r="W52" s="39"/>
      <c r="AH52" s="305"/>
      <c r="AI52" s="39"/>
      <c r="AJ52" s="39"/>
      <c r="AK52" s="39"/>
      <c r="AL52" s="39"/>
      <c r="AM52" s="39"/>
      <c r="AW52" s="305"/>
      <c r="AX52" s="39"/>
      <c r="AY52" s="39"/>
      <c r="AZ52" s="39"/>
      <c r="BA52" s="39"/>
      <c r="BB52" s="39"/>
    </row>
    <row r="53" spans="2:54" hidden="1">
      <c r="B53" s="305" t="s">
        <v>4</v>
      </c>
      <c r="C53" s="39">
        <f t="shared" ref="C53:G53" si="122">+C23+C37-C9</f>
        <v>0</v>
      </c>
      <c r="D53" s="39">
        <f t="shared" si="122"/>
        <v>0</v>
      </c>
      <c r="E53" s="39">
        <f t="shared" si="122"/>
        <v>0</v>
      </c>
      <c r="F53" s="39">
        <f t="shared" si="122"/>
        <v>0</v>
      </c>
      <c r="G53" s="39">
        <f t="shared" si="122"/>
        <v>0</v>
      </c>
      <c r="R53" s="305" t="s">
        <v>4</v>
      </c>
      <c r="S53" s="39">
        <f t="shared" ref="S53:W53" si="123">+S23+S37-S9</f>
        <v>0</v>
      </c>
      <c r="T53" s="39">
        <f t="shared" si="123"/>
        <v>0</v>
      </c>
      <c r="U53" s="39">
        <f t="shared" si="123"/>
        <v>0</v>
      </c>
      <c r="V53" s="39">
        <f t="shared" si="123"/>
        <v>0</v>
      </c>
      <c r="W53" s="39">
        <f t="shared" si="123"/>
        <v>0</v>
      </c>
      <c r="AH53" s="305" t="s">
        <v>4</v>
      </c>
      <c r="AI53" s="39">
        <f t="shared" ref="AI53:AM53" si="124">+AI23+AI37-AI9</f>
        <v>0</v>
      </c>
      <c r="AJ53" s="39">
        <f t="shared" si="124"/>
        <v>0</v>
      </c>
      <c r="AK53" s="39">
        <f t="shared" si="124"/>
        <v>0</v>
      </c>
      <c r="AL53" s="39">
        <f t="shared" si="124"/>
        <v>0</v>
      </c>
      <c r="AM53" s="39">
        <f t="shared" si="124"/>
        <v>0</v>
      </c>
      <c r="AW53" s="305" t="s">
        <v>4</v>
      </c>
      <c r="AX53" s="39">
        <f t="shared" ref="AX53:BB53" si="125">+AX23+AX37-AX9</f>
        <v>0</v>
      </c>
      <c r="AY53" s="39">
        <f t="shared" si="125"/>
        <v>0</v>
      </c>
      <c r="AZ53" s="39">
        <f t="shared" si="125"/>
        <v>0</v>
      </c>
      <c r="BA53" s="39">
        <f t="shared" si="125"/>
        <v>0</v>
      </c>
      <c r="BB53" s="39">
        <f t="shared" si="125"/>
        <v>0</v>
      </c>
    </row>
    <row r="54" spans="2:54" hidden="1">
      <c r="B54" s="305"/>
      <c r="C54" s="39"/>
      <c r="D54" s="39"/>
      <c r="E54" s="39"/>
      <c r="F54" s="39"/>
      <c r="G54" s="39"/>
      <c r="R54" s="305"/>
      <c r="S54" s="39"/>
      <c r="T54" s="39"/>
      <c r="U54" s="39"/>
      <c r="V54" s="39"/>
      <c r="W54" s="39"/>
      <c r="AH54" s="305"/>
      <c r="AI54" s="39"/>
      <c r="AJ54" s="39"/>
      <c r="AK54" s="39"/>
      <c r="AL54" s="39"/>
      <c r="AM54" s="39"/>
      <c r="AW54" s="305"/>
      <c r="AX54" s="39"/>
      <c r="AY54" s="39"/>
      <c r="AZ54" s="39"/>
      <c r="BA54" s="39"/>
      <c r="BB54" s="39"/>
    </row>
    <row r="55" spans="2:54" hidden="1">
      <c r="B55" s="305" t="s">
        <v>5</v>
      </c>
      <c r="C55" s="39">
        <f t="shared" ref="C55:G55" si="126">+C25+C39-C11</f>
        <v>0</v>
      </c>
      <c r="D55" s="39">
        <f t="shared" si="126"/>
        <v>0</v>
      </c>
      <c r="E55" s="39">
        <f t="shared" si="126"/>
        <v>0</v>
      </c>
      <c r="F55" s="39">
        <f t="shared" si="126"/>
        <v>0</v>
      </c>
      <c r="G55" s="39">
        <f t="shared" si="126"/>
        <v>0</v>
      </c>
      <c r="R55" s="305" t="s">
        <v>5</v>
      </c>
      <c r="S55" s="39">
        <f t="shared" ref="S55:W55" si="127">+S25+S39-S11</f>
        <v>0</v>
      </c>
      <c r="T55" s="39">
        <f t="shared" si="127"/>
        <v>0</v>
      </c>
      <c r="U55" s="39">
        <f t="shared" si="127"/>
        <v>0</v>
      </c>
      <c r="V55" s="39">
        <f t="shared" si="127"/>
        <v>0</v>
      </c>
      <c r="W55" s="39">
        <f t="shared" si="127"/>
        <v>0</v>
      </c>
      <c r="AH55" s="305" t="s">
        <v>5</v>
      </c>
      <c r="AI55" s="39">
        <f t="shared" ref="AI55:AM55" si="128">+AI25+AI39-AI11</f>
        <v>0</v>
      </c>
      <c r="AJ55" s="39">
        <f t="shared" si="128"/>
        <v>0</v>
      </c>
      <c r="AK55" s="39">
        <f t="shared" si="128"/>
        <v>0</v>
      </c>
      <c r="AL55" s="39">
        <f t="shared" si="128"/>
        <v>0</v>
      </c>
      <c r="AM55" s="39">
        <f t="shared" si="128"/>
        <v>0</v>
      </c>
      <c r="AW55" s="305" t="s">
        <v>5</v>
      </c>
      <c r="AX55" s="39">
        <f t="shared" ref="AX55:BB55" si="129">+AX25+AX39-AX11</f>
        <v>0</v>
      </c>
      <c r="AY55" s="39">
        <f t="shared" si="129"/>
        <v>0</v>
      </c>
      <c r="AZ55" s="39">
        <f t="shared" si="129"/>
        <v>0</v>
      </c>
      <c r="BA55" s="39">
        <f t="shared" si="129"/>
        <v>0</v>
      </c>
      <c r="BB55" s="39">
        <f t="shared" si="129"/>
        <v>0</v>
      </c>
    </row>
    <row r="56" spans="2:54" hidden="1">
      <c r="B56" s="305"/>
      <c r="C56" s="39"/>
      <c r="D56" s="39"/>
      <c r="E56" s="39"/>
      <c r="F56" s="39"/>
      <c r="G56" s="39"/>
      <c r="R56" s="305"/>
      <c r="S56" s="39"/>
      <c r="T56" s="39"/>
      <c r="U56" s="39"/>
      <c r="V56" s="39"/>
      <c r="W56" s="39"/>
      <c r="AH56" s="305"/>
      <c r="AI56" s="39"/>
      <c r="AJ56" s="39"/>
      <c r="AK56" s="39"/>
      <c r="AL56" s="39"/>
      <c r="AM56" s="39"/>
      <c r="AW56" s="305"/>
      <c r="AX56" s="39"/>
      <c r="AY56" s="39"/>
      <c r="AZ56" s="39"/>
      <c r="BA56" s="39"/>
      <c r="BB56" s="39"/>
    </row>
    <row r="57" spans="2:54" hidden="1">
      <c r="B57" s="305" t="s">
        <v>6</v>
      </c>
      <c r="C57" s="39">
        <f t="shared" ref="C57:G57" si="130">+C27+C41-C13</f>
        <v>0</v>
      </c>
      <c r="D57" s="39">
        <f t="shared" si="130"/>
        <v>0</v>
      </c>
      <c r="E57" s="39">
        <f t="shared" si="130"/>
        <v>0</v>
      </c>
      <c r="F57" s="39">
        <f t="shared" si="130"/>
        <v>0</v>
      </c>
      <c r="G57" s="39">
        <f t="shared" si="130"/>
        <v>0</v>
      </c>
      <c r="R57" s="305" t="s">
        <v>6</v>
      </c>
      <c r="S57" s="39">
        <f t="shared" ref="S57:W57" si="131">+S27+S41-S13</f>
        <v>0</v>
      </c>
      <c r="T57" s="39">
        <f t="shared" si="131"/>
        <v>0</v>
      </c>
      <c r="U57" s="39">
        <f t="shared" si="131"/>
        <v>0</v>
      </c>
      <c r="V57" s="39">
        <f t="shared" si="131"/>
        <v>0</v>
      </c>
      <c r="W57" s="39">
        <f t="shared" si="131"/>
        <v>0</v>
      </c>
      <c r="AH57" s="305" t="s">
        <v>6</v>
      </c>
      <c r="AI57" s="39">
        <f t="shared" ref="AI57:AM57" si="132">+AI27+AI41-AI13</f>
        <v>0</v>
      </c>
      <c r="AJ57" s="39">
        <f t="shared" si="132"/>
        <v>0</v>
      </c>
      <c r="AK57" s="39">
        <f t="shared" si="132"/>
        <v>0</v>
      </c>
      <c r="AL57" s="39">
        <f t="shared" si="132"/>
        <v>0</v>
      </c>
      <c r="AM57" s="39">
        <f t="shared" si="132"/>
        <v>0</v>
      </c>
      <c r="AW57" s="305" t="s">
        <v>6</v>
      </c>
      <c r="AX57" s="39">
        <f t="shared" ref="AX57:BB57" si="133">+AX27+AX41-AX13</f>
        <v>0</v>
      </c>
      <c r="AY57" s="39">
        <f t="shared" si="133"/>
        <v>0</v>
      </c>
      <c r="AZ57" s="39">
        <f t="shared" si="133"/>
        <v>0</v>
      </c>
      <c r="BA57" s="39">
        <f t="shared" si="133"/>
        <v>0</v>
      </c>
      <c r="BB57" s="39">
        <f t="shared" si="133"/>
        <v>0</v>
      </c>
    </row>
    <row r="58" spans="2:54" hidden="1">
      <c r="B58" s="305"/>
      <c r="C58" s="39"/>
      <c r="D58" s="39"/>
      <c r="E58" s="39"/>
      <c r="F58" s="39"/>
      <c r="G58" s="39"/>
      <c r="R58" s="305"/>
      <c r="S58" s="39"/>
      <c r="T58" s="39"/>
      <c r="U58" s="39"/>
      <c r="V58" s="39"/>
      <c r="W58" s="39"/>
      <c r="AH58" s="305"/>
      <c r="AI58" s="39"/>
      <c r="AJ58" s="39"/>
      <c r="AK58" s="39"/>
      <c r="AL58" s="39"/>
      <c r="AM58" s="39"/>
      <c r="AW58" s="305"/>
      <c r="AX58" s="39"/>
      <c r="AY58" s="39"/>
      <c r="AZ58" s="39"/>
      <c r="BA58" s="39"/>
      <c r="BB58" s="39"/>
    </row>
    <row r="59" spans="2:54" hidden="1">
      <c r="B59" s="305" t="s">
        <v>109</v>
      </c>
      <c r="C59" s="39">
        <f t="shared" ref="C59:G59" si="134">+C29+C43-C15</f>
        <v>0</v>
      </c>
      <c r="D59" s="39">
        <f t="shared" si="134"/>
        <v>0</v>
      </c>
      <c r="E59" s="39">
        <f t="shared" si="134"/>
        <v>0</v>
      </c>
      <c r="F59" s="39">
        <f t="shared" si="134"/>
        <v>0</v>
      </c>
      <c r="G59" s="39">
        <f t="shared" si="134"/>
        <v>0</v>
      </c>
      <c r="R59" s="305" t="s">
        <v>109</v>
      </c>
      <c r="S59" s="39">
        <f t="shared" ref="S59:W59" si="135">+S29+S43-S15</f>
        <v>0</v>
      </c>
      <c r="T59" s="39">
        <f t="shared" si="135"/>
        <v>0</v>
      </c>
      <c r="U59" s="39">
        <f t="shared" si="135"/>
        <v>0</v>
      </c>
      <c r="V59" s="39">
        <f t="shared" si="135"/>
        <v>0</v>
      </c>
      <c r="W59" s="39">
        <f t="shared" si="135"/>
        <v>0</v>
      </c>
      <c r="AH59" s="305" t="s">
        <v>109</v>
      </c>
      <c r="AI59" s="39">
        <f t="shared" ref="AI59:AM59" si="136">+AI29+AI43-AI15</f>
        <v>0</v>
      </c>
      <c r="AJ59" s="39">
        <f t="shared" si="136"/>
        <v>0</v>
      </c>
      <c r="AK59" s="39">
        <f t="shared" si="136"/>
        <v>0</v>
      </c>
      <c r="AL59" s="39">
        <f t="shared" si="136"/>
        <v>0</v>
      </c>
      <c r="AM59" s="39">
        <f t="shared" si="136"/>
        <v>0</v>
      </c>
      <c r="AW59" s="305" t="s">
        <v>109</v>
      </c>
      <c r="AX59" s="39">
        <f t="shared" ref="AX59:BB59" si="137">+AX29+AX43-AX15</f>
        <v>0</v>
      </c>
      <c r="AY59" s="39">
        <f t="shared" si="137"/>
        <v>0</v>
      </c>
      <c r="AZ59" s="39">
        <f t="shared" si="137"/>
        <v>0</v>
      </c>
      <c r="BA59" s="39">
        <f t="shared" si="137"/>
        <v>0</v>
      </c>
      <c r="BB59" s="39">
        <f t="shared" si="137"/>
        <v>0</v>
      </c>
    </row>
    <row r="60" spans="2:54" hidden="1">
      <c r="B60" s="305"/>
      <c r="C60" s="39"/>
      <c r="D60" s="39"/>
      <c r="E60" s="39"/>
      <c r="F60" s="39"/>
      <c r="G60" s="39"/>
      <c r="R60" s="305"/>
      <c r="S60" s="39"/>
      <c r="T60" s="39"/>
      <c r="U60" s="39"/>
      <c r="V60" s="39"/>
      <c r="W60" s="39"/>
      <c r="AH60" s="305"/>
      <c r="AI60" s="39"/>
      <c r="AJ60" s="39"/>
      <c r="AK60" s="39"/>
      <c r="AL60" s="39"/>
      <c r="AM60" s="39"/>
      <c r="AW60" s="305"/>
      <c r="AX60" s="39"/>
      <c r="AY60" s="39"/>
      <c r="AZ60" s="39"/>
      <c r="BA60" s="39"/>
      <c r="BB60" s="39"/>
    </row>
    <row r="61" spans="2:54" hidden="1">
      <c r="B61" s="305" t="s">
        <v>1</v>
      </c>
      <c r="C61" s="39">
        <f t="shared" ref="C61:G61" si="138">+C31+C45-C17</f>
        <v>0</v>
      </c>
      <c r="D61" s="39">
        <f t="shared" si="138"/>
        <v>0</v>
      </c>
      <c r="E61" s="39">
        <f t="shared" si="138"/>
        <v>0</v>
      </c>
      <c r="F61" s="39">
        <f t="shared" si="138"/>
        <v>0</v>
      </c>
      <c r="G61" s="39">
        <f t="shared" si="138"/>
        <v>0</v>
      </c>
      <c r="R61" s="305" t="s">
        <v>1</v>
      </c>
      <c r="S61" s="39">
        <f t="shared" ref="S61:W61" si="139">+S31+S45-S17</f>
        <v>0</v>
      </c>
      <c r="T61" s="39">
        <f t="shared" si="139"/>
        <v>0</v>
      </c>
      <c r="U61" s="39">
        <f t="shared" si="139"/>
        <v>0</v>
      </c>
      <c r="V61" s="39">
        <f t="shared" si="139"/>
        <v>0</v>
      </c>
      <c r="W61" s="39">
        <f t="shared" si="139"/>
        <v>0</v>
      </c>
      <c r="AH61" s="305" t="s">
        <v>1</v>
      </c>
      <c r="AI61" s="39">
        <f t="shared" ref="AI61:AM61" si="140">+AI31+AI45-AI17</f>
        <v>0</v>
      </c>
      <c r="AJ61" s="39">
        <f t="shared" si="140"/>
        <v>0</v>
      </c>
      <c r="AK61" s="39">
        <f t="shared" si="140"/>
        <v>0</v>
      </c>
      <c r="AL61" s="39">
        <f t="shared" si="140"/>
        <v>0</v>
      </c>
      <c r="AM61" s="39">
        <f t="shared" si="140"/>
        <v>0</v>
      </c>
      <c r="AW61" s="305" t="s">
        <v>1</v>
      </c>
      <c r="AX61" s="39">
        <f t="shared" ref="AX61:BB61" si="141">+AX31+AX45-AX17</f>
        <v>0</v>
      </c>
      <c r="AY61" s="39">
        <f t="shared" si="141"/>
        <v>0</v>
      </c>
      <c r="AZ61" s="39">
        <f t="shared" si="141"/>
        <v>0</v>
      </c>
      <c r="BA61" s="39">
        <f t="shared" si="141"/>
        <v>0</v>
      </c>
      <c r="BB61" s="39">
        <f t="shared" si="141"/>
        <v>0</v>
      </c>
    </row>
    <row r="62" spans="2:54" hidden="1">
      <c r="B62" s="305"/>
      <c r="C62" s="39"/>
      <c r="D62" s="39"/>
      <c r="E62" s="39"/>
      <c r="F62" s="39"/>
      <c r="G62" s="39"/>
      <c r="R62" s="305"/>
      <c r="S62" s="39"/>
      <c r="T62" s="39"/>
      <c r="U62" s="39"/>
      <c r="V62" s="39"/>
      <c r="W62" s="39"/>
      <c r="AH62" s="305"/>
      <c r="AI62" s="39"/>
      <c r="AJ62" s="39"/>
      <c r="AK62" s="39"/>
      <c r="AL62" s="39"/>
      <c r="AM62" s="39"/>
      <c r="AW62" s="305"/>
      <c r="AX62" s="39"/>
      <c r="AY62" s="39"/>
      <c r="AZ62" s="39"/>
      <c r="BA62" s="39"/>
      <c r="BB62" s="39"/>
    </row>
    <row r="63" spans="2:54" hidden="1"/>
    <row r="64" spans="2:54" hidden="1"/>
  </sheetData>
  <mergeCells count="148">
    <mergeCell ref="AH49:AH50"/>
    <mergeCell ref="AH51:AH52"/>
    <mergeCell ref="AH53:AH54"/>
    <mergeCell ref="AH55:AH56"/>
    <mergeCell ref="AH57:AH58"/>
    <mergeCell ref="AH59:AH60"/>
    <mergeCell ref="AH61:AH62"/>
    <mergeCell ref="AW49:AW50"/>
    <mergeCell ref="AW51:AW52"/>
    <mergeCell ref="AW53:AW54"/>
    <mergeCell ref="AW55:AW56"/>
    <mergeCell ref="AW57:AW58"/>
    <mergeCell ref="AW59:AW60"/>
    <mergeCell ref="AW61:AW62"/>
    <mergeCell ref="B49:B50"/>
    <mergeCell ref="B51:B52"/>
    <mergeCell ref="B53:B54"/>
    <mergeCell ref="B55:B56"/>
    <mergeCell ref="B57:B58"/>
    <mergeCell ref="B59:B60"/>
    <mergeCell ref="B61:B62"/>
    <mergeCell ref="R49:R50"/>
    <mergeCell ref="R51:R52"/>
    <mergeCell ref="R53:R54"/>
    <mergeCell ref="R55:R56"/>
    <mergeCell ref="R57:R58"/>
    <mergeCell ref="R59:R60"/>
    <mergeCell ref="R61:R62"/>
    <mergeCell ref="AV33:AV46"/>
    <mergeCell ref="AW33:AW34"/>
    <mergeCell ref="AW35:AW36"/>
    <mergeCell ref="AW37:AW38"/>
    <mergeCell ref="AW39:AW40"/>
    <mergeCell ref="AW41:AW42"/>
    <mergeCell ref="AW43:AW44"/>
    <mergeCell ref="AW45:AW46"/>
    <mergeCell ref="AW9:AW10"/>
    <mergeCell ref="AW11:AW12"/>
    <mergeCell ref="AW13:AW14"/>
    <mergeCell ref="AW15:AW16"/>
    <mergeCell ref="AW17:AW18"/>
    <mergeCell ref="AV19:AV32"/>
    <mergeCell ref="AW19:AW20"/>
    <mergeCell ref="AW21:AW22"/>
    <mergeCell ref="AW23:AW24"/>
    <mergeCell ref="AW25:AW26"/>
    <mergeCell ref="AW27:AW28"/>
    <mergeCell ref="AW29:AW30"/>
    <mergeCell ref="AW31:AW32"/>
    <mergeCell ref="AX3:AX4"/>
    <mergeCell ref="AY3:AY4"/>
    <mergeCell ref="AZ3:AZ4"/>
    <mergeCell ref="BA3:BA4"/>
    <mergeCell ref="BB3:BB4"/>
    <mergeCell ref="AG33:AG46"/>
    <mergeCell ref="AH33:AH34"/>
    <mergeCell ref="AH35:AH36"/>
    <mergeCell ref="AH37:AH38"/>
    <mergeCell ref="AH39:AH40"/>
    <mergeCell ref="AH41:AH42"/>
    <mergeCell ref="AH43:AH44"/>
    <mergeCell ref="AH45:AH46"/>
    <mergeCell ref="AG19:AG32"/>
    <mergeCell ref="AH19:AH20"/>
    <mergeCell ref="AH21:AH22"/>
    <mergeCell ref="AH23:AH24"/>
    <mergeCell ref="AH25:AH26"/>
    <mergeCell ref="AH27:AH28"/>
    <mergeCell ref="AH29:AH30"/>
    <mergeCell ref="AV5:AV18"/>
    <mergeCell ref="AW5:AW6"/>
    <mergeCell ref="AW7:AW8"/>
    <mergeCell ref="AK3:AK4"/>
    <mergeCell ref="AL3:AL4"/>
    <mergeCell ref="AM3:AM4"/>
    <mergeCell ref="Q33:Q46"/>
    <mergeCell ref="R33:R34"/>
    <mergeCell ref="R35:R36"/>
    <mergeCell ref="R37:R38"/>
    <mergeCell ref="R39:R40"/>
    <mergeCell ref="R41:R42"/>
    <mergeCell ref="R43:R44"/>
    <mergeCell ref="R45:R46"/>
    <mergeCell ref="Q19:Q32"/>
    <mergeCell ref="R19:R20"/>
    <mergeCell ref="R21:R22"/>
    <mergeCell ref="R23:R24"/>
    <mergeCell ref="R25:R26"/>
    <mergeCell ref="R27:R28"/>
    <mergeCell ref="R29:R30"/>
    <mergeCell ref="AH31:AH32"/>
    <mergeCell ref="AG5:AG18"/>
    <mergeCell ref="AH5:AH6"/>
    <mergeCell ref="AH7:AH8"/>
    <mergeCell ref="AH9:AH10"/>
    <mergeCell ref="AH11:AH12"/>
    <mergeCell ref="AI3:AI4"/>
    <mergeCell ref="AJ3:AJ4"/>
    <mergeCell ref="AH13:AH14"/>
    <mergeCell ref="AH15:AH16"/>
    <mergeCell ref="AH17:AH18"/>
    <mergeCell ref="S3:S4"/>
    <mergeCell ref="T3:T4"/>
    <mergeCell ref="U3:U4"/>
    <mergeCell ref="V3:V4"/>
    <mergeCell ref="W3:W4"/>
    <mergeCell ref="R15:R16"/>
    <mergeCell ref="R17:R18"/>
    <mergeCell ref="A33:A46"/>
    <mergeCell ref="B33:B34"/>
    <mergeCell ref="B35:B36"/>
    <mergeCell ref="B37:B38"/>
    <mergeCell ref="B39:B40"/>
    <mergeCell ref="B41:B42"/>
    <mergeCell ref="B43:B44"/>
    <mergeCell ref="B45:B46"/>
    <mergeCell ref="A19:A32"/>
    <mergeCell ref="B19:B20"/>
    <mergeCell ref="B21:B22"/>
    <mergeCell ref="B23:B24"/>
    <mergeCell ref="B25:B26"/>
    <mergeCell ref="B27:B28"/>
    <mergeCell ref="B29:B30"/>
    <mergeCell ref="A5:A18"/>
    <mergeCell ref="B1:G1"/>
    <mergeCell ref="R1:W1"/>
    <mergeCell ref="AH1:AM1"/>
    <mergeCell ref="AW1:BB1"/>
    <mergeCell ref="R31:R32"/>
    <mergeCell ref="Q5:Q18"/>
    <mergeCell ref="R5:R6"/>
    <mergeCell ref="C3:C4"/>
    <mergeCell ref="D3:D4"/>
    <mergeCell ref="E3:E4"/>
    <mergeCell ref="F3:F4"/>
    <mergeCell ref="G3:G4"/>
    <mergeCell ref="B31:B32"/>
    <mergeCell ref="B5:B6"/>
    <mergeCell ref="B7:B8"/>
    <mergeCell ref="B9:B10"/>
    <mergeCell ref="B11:B12"/>
    <mergeCell ref="B13:B14"/>
    <mergeCell ref="B15:B16"/>
    <mergeCell ref="B17:B18"/>
    <mergeCell ref="R7:R8"/>
    <mergeCell ref="R9:R10"/>
    <mergeCell ref="R11:R12"/>
    <mergeCell ref="R13:R14"/>
  </mergeCells>
  <phoneticPr fontId="1"/>
  <printOptions horizontalCentered="1"/>
  <pageMargins left="0.59055118110236227" right="0.59055118110236227" top="0.59055118110236227" bottom="0.31496062992125984" header="0.31496062992125984" footer="0.31496062992125984"/>
  <pageSetup paperSize="9" scale="93" orientation="portrait" horizontalDpi="4294967293" r:id="rId1"/>
  <colBreaks count="3" manualBreakCount="3">
    <brk id="16" max="1048575" man="1"/>
    <brk id="32" max="1048575" man="1"/>
    <brk id="4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62"/>
  <sheetViews>
    <sheetView view="pageBreakPreview" zoomScale="60" zoomScaleNormal="100" workbookViewId="0">
      <selection activeCell="W6" sqref="W6"/>
    </sheetView>
  </sheetViews>
  <sheetFormatPr defaultRowHeight="13.5"/>
  <cols>
    <col min="1" max="1" width="5.625" customWidth="1"/>
    <col min="2" max="2" width="10.625" customWidth="1"/>
    <col min="3" max="8" width="11.875" style="2" customWidth="1"/>
    <col min="9" max="9" width="11.875" style="4" customWidth="1"/>
    <col min="11" max="18" width="5.625" hidden="1" customWidth="1"/>
    <col min="19" max="19" width="0" hidden="1" customWidth="1"/>
  </cols>
  <sheetData>
    <row r="1" spans="1:18" s="23" customFormat="1" ht="39.75" customHeight="1" thickBot="1">
      <c r="A1" s="23" t="s">
        <v>20</v>
      </c>
      <c r="B1" s="23" t="s">
        <v>114</v>
      </c>
      <c r="C1" s="24"/>
      <c r="D1" s="24"/>
      <c r="E1" s="24"/>
      <c r="F1" s="24"/>
      <c r="G1" s="24"/>
      <c r="H1" s="24"/>
      <c r="I1" s="25"/>
    </row>
    <row r="2" spans="1:18" s="8" customFormat="1" ht="20.25" customHeight="1">
      <c r="A2" s="186"/>
      <c r="B2" s="192" t="s">
        <v>99</v>
      </c>
      <c r="C2" s="191" t="s">
        <v>22</v>
      </c>
      <c r="D2" s="187" t="s">
        <v>23</v>
      </c>
      <c r="E2" s="187" t="s">
        <v>24</v>
      </c>
      <c r="F2" s="187" t="s">
        <v>25</v>
      </c>
      <c r="G2" s="187" t="s">
        <v>26</v>
      </c>
      <c r="H2" s="316" t="s">
        <v>100</v>
      </c>
      <c r="I2" s="301" t="s">
        <v>0</v>
      </c>
      <c r="K2" s="7"/>
      <c r="L2" s="7"/>
      <c r="M2" s="7"/>
      <c r="N2" s="7"/>
      <c r="O2" s="7"/>
      <c r="P2" s="7"/>
      <c r="Q2" s="7"/>
      <c r="R2" s="7"/>
    </row>
    <row r="3" spans="1:18" s="8" customFormat="1" ht="20.25" customHeight="1">
      <c r="A3" s="188"/>
      <c r="B3" s="193" t="s">
        <v>21</v>
      </c>
      <c r="C3" s="47" t="s">
        <v>28</v>
      </c>
      <c r="D3" s="46" t="s">
        <v>29</v>
      </c>
      <c r="E3" s="46" t="s">
        <v>30</v>
      </c>
      <c r="F3" s="46" t="s">
        <v>31</v>
      </c>
      <c r="G3" s="46" t="s">
        <v>32</v>
      </c>
      <c r="H3" s="317"/>
      <c r="I3" s="315"/>
      <c r="K3" s="11"/>
      <c r="L3" s="11"/>
      <c r="M3" s="11"/>
      <c r="N3" s="11"/>
      <c r="O3" s="11"/>
      <c r="P3" s="11"/>
      <c r="Q3" s="11"/>
      <c r="R3" s="11"/>
    </row>
    <row r="4" spans="1:18" s="8" customFormat="1" ht="20.25" customHeight="1" thickBot="1">
      <c r="A4" s="189"/>
      <c r="B4" s="194" t="s">
        <v>101</v>
      </c>
      <c r="C4" s="106" t="s">
        <v>33</v>
      </c>
      <c r="D4" s="190" t="s">
        <v>34</v>
      </c>
      <c r="E4" s="190" t="s">
        <v>35</v>
      </c>
      <c r="F4" s="190" t="s">
        <v>36</v>
      </c>
      <c r="G4" s="190" t="s">
        <v>37</v>
      </c>
      <c r="H4" s="318"/>
      <c r="I4" s="302"/>
      <c r="K4" s="11"/>
      <c r="L4" s="11"/>
      <c r="M4" s="11"/>
      <c r="N4" s="11"/>
      <c r="O4" s="11"/>
      <c r="P4" s="11"/>
      <c r="Q4" s="11"/>
      <c r="R4" s="11"/>
    </row>
    <row r="5" spans="1:18" s="8" customFormat="1" ht="20.25" customHeight="1">
      <c r="A5" s="282" t="s">
        <v>1</v>
      </c>
      <c r="B5" s="285" t="s">
        <v>2</v>
      </c>
      <c r="C5" s="131">
        <v>41</v>
      </c>
      <c r="D5" s="128">
        <v>59</v>
      </c>
      <c r="E5" s="128">
        <v>6</v>
      </c>
      <c r="F5" s="128">
        <v>1</v>
      </c>
      <c r="G5" s="128">
        <v>0</v>
      </c>
      <c r="H5" s="128">
        <v>36</v>
      </c>
      <c r="I5" s="159">
        <v>143</v>
      </c>
      <c r="K5" s="28">
        <f>+SUM(C5:H5)-I5</f>
        <v>0</v>
      </c>
      <c r="L5" s="28"/>
      <c r="M5" s="28"/>
      <c r="N5" s="28"/>
      <c r="O5" s="12"/>
      <c r="P5" s="12"/>
      <c r="Q5" s="12"/>
      <c r="R5" s="12"/>
    </row>
    <row r="6" spans="1:18" s="8" customFormat="1" ht="20.25" customHeight="1">
      <c r="A6" s="283"/>
      <c r="B6" s="286"/>
      <c r="C6" s="132">
        <f>C5/$I$5</f>
        <v>0.28671328671328672</v>
      </c>
      <c r="D6" s="85">
        <f>D5/$I$5-0.001</f>
        <v>0.4115874125874126</v>
      </c>
      <c r="E6" s="86">
        <f t="shared" ref="E6:H6" si="0">E5/$I$5</f>
        <v>4.195804195804196E-2</v>
      </c>
      <c r="F6" s="86">
        <f t="shared" si="0"/>
        <v>6.993006993006993E-3</v>
      </c>
      <c r="G6" s="86">
        <f t="shared" si="0"/>
        <v>0</v>
      </c>
      <c r="H6" s="86">
        <f t="shared" si="0"/>
        <v>0.25174825174825177</v>
      </c>
      <c r="I6" s="141">
        <v>1</v>
      </c>
      <c r="K6" s="28">
        <f t="shared" ref="K6:K46" si="1">+SUM(C6:H6)-I6</f>
        <v>-1.0000000000000009E-3</v>
      </c>
      <c r="L6" s="28"/>
      <c r="M6" s="28"/>
      <c r="N6" s="28"/>
      <c r="O6" s="12"/>
      <c r="P6" s="12"/>
      <c r="Q6" s="12"/>
      <c r="R6" s="12"/>
    </row>
    <row r="7" spans="1:18" s="8" customFormat="1" ht="20.25" customHeight="1">
      <c r="A7" s="283"/>
      <c r="B7" s="286" t="s">
        <v>3</v>
      </c>
      <c r="C7" s="133">
        <v>55</v>
      </c>
      <c r="D7" s="45">
        <v>81</v>
      </c>
      <c r="E7" s="45">
        <v>9</v>
      </c>
      <c r="F7" s="45">
        <v>4</v>
      </c>
      <c r="G7" s="45">
        <v>0</v>
      </c>
      <c r="H7" s="45">
        <v>30</v>
      </c>
      <c r="I7" s="140">
        <v>179</v>
      </c>
      <c r="K7" s="28">
        <f t="shared" si="1"/>
        <v>0</v>
      </c>
      <c r="L7" s="28"/>
      <c r="M7" s="28"/>
      <c r="N7" s="28"/>
      <c r="O7" s="12"/>
      <c r="P7" s="12"/>
      <c r="Q7" s="12"/>
      <c r="R7" s="12"/>
    </row>
    <row r="8" spans="1:18" s="8" customFormat="1" ht="20.25" customHeight="1">
      <c r="A8" s="283"/>
      <c r="B8" s="286"/>
      <c r="C8" s="132">
        <f>C7/$I$7</f>
        <v>0.30726256983240224</v>
      </c>
      <c r="D8" s="86">
        <f t="shared" ref="D8:H8" si="2">D7/$I$7</f>
        <v>0.45251396648044695</v>
      </c>
      <c r="E8" s="86">
        <f t="shared" si="2"/>
        <v>5.027932960893855E-2</v>
      </c>
      <c r="F8" s="86">
        <f t="shared" si="2"/>
        <v>2.23463687150838E-2</v>
      </c>
      <c r="G8" s="86">
        <f t="shared" si="2"/>
        <v>0</v>
      </c>
      <c r="H8" s="86">
        <f t="shared" si="2"/>
        <v>0.16759776536312848</v>
      </c>
      <c r="I8" s="141">
        <v>1</v>
      </c>
      <c r="K8" s="28">
        <f t="shared" si="1"/>
        <v>0</v>
      </c>
      <c r="L8" s="28"/>
      <c r="M8" s="28"/>
      <c r="N8" s="28"/>
      <c r="O8" s="12"/>
      <c r="P8" s="12"/>
      <c r="Q8" s="12"/>
      <c r="R8" s="12"/>
    </row>
    <row r="9" spans="1:18" s="8" customFormat="1" ht="20.25" customHeight="1">
      <c r="A9" s="283"/>
      <c r="B9" s="286" t="s">
        <v>4</v>
      </c>
      <c r="C9" s="133">
        <v>55</v>
      </c>
      <c r="D9" s="45">
        <v>106</v>
      </c>
      <c r="E9" s="45">
        <v>7</v>
      </c>
      <c r="F9" s="45">
        <v>5</v>
      </c>
      <c r="G9" s="45">
        <v>2</v>
      </c>
      <c r="H9" s="45">
        <v>33</v>
      </c>
      <c r="I9" s="140">
        <v>208</v>
      </c>
      <c r="K9" s="28">
        <f t="shared" si="1"/>
        <v>0</v>
      </c>
      <c r="L9" s="28"/>
      <c r="M9" s="28"/>
      <c r="N9" s="28"/>
      <c r="O9" s="12"/>
      <c r="P9" s="12"/>
      <c r="Q9" s="12"/>
      <c r="R9" s="12"/>
    </row>
    <row r="10" spans="1:18" s="8" customFormat="1" ht="20.25" customHeight="1">
      <c r="A10" s="283"/>
      <c r="B10" s="286"/>
      <c r="C10" s="132">
        <f>C9/$I$9</f>
        <v>0.26442307692307693</v>
      </c>
      <c r="D10" s="85">
        <f>D9/$I$9-0.001</f>
        <v>0.50861538461538458</v>
      </c>
      <c r="E10" s="86">
        <f t="shared" ref="E10:H10" si="3">E9/$I$9</f>
        <v>3.3653846153846152E-2</v>
      </c>
      <c r="F10" s="86">
        <f t="shared" si="3"/>
        <v>2.403846153846154E-2</v>
      </c>
      <c r="G10" s="86">
        <f t="shared" si="3"/>
        <v>9.6153846153846159E-3</v>
      </c>
      <c r="H10" s="86">
        <f t="shared" si="3"/>
        <v>0.15865384615384615</v>
      </c>
      <c r="I10" s="141">
        <v>1</v>
      </c>
      <c r="K10" s="28">
        <f t="shared" si="1"/>
        <v>-1.0000000000000009E-3</v>
      </c>
      <c r="L10" s="28"/>
      <c r="M10" s="28"/>
      <c r="N10" s="28"/>
      <c r="O10" s="12"/>
      <c r="P10" s="12"/>
      <c r="Q10" s="12"/>
      <c r="R10" s="12"/>
    </row>
    <row r="11" spans="1:18" s="8" customFormat="1" ht="20.25" customHeight="1">
      <c r="A11" s="283"/>
      <c r="B11" s="286" t="s">
        <v>5</v>
      </c>
      <c r="C11" s="133">
        <v>50</v>
      </c>
      <c r="D11" s="45">
        <v>134</v>
      </c>
      <c r="E11" s="45">
        <v>15</v>
      </c>
      <c r="F11" s="45">
        <v>7</v>
      </c>
      <c r="G11" s="45">
        <v>4</v>
      </c>
      <c r="H11" s="45">
        <v>35</v>
      </c>
      <c r="I11" s="140">
        <v>245</v>
      </c>
      <c r="K11" s="28">
        <f t="shared" si="1"/>
        <v>0</v>
      </c>
      <c r="L11" s="28"/>
      <c r="M11" s="28"/>
      <c r="N11" s="28"/>
      <c r="O11" s="12"/>
      <c r="P11" s="12"/>
      <c r="Q11" s="12"/>
      <c r="R11" s="12"/>
    </row>
    <row r="12" spans="1:18" s="8" customFormat="1" ht="20.25" customHeight="1">
      <c r="A12" s="283"/>
      <c r="B12" s="286"/>
      <c r="C12" s="132">
        <f>C11/$I$11</f>
        <v>0.20408163265306123</v>
      </c>
      <c r="D12" s="86">
        <f t="shared" ref="D12:H12" si="4">D11/$I$11</f>
        <v>0.54693877551020409</v>
      </c>
      <c r="E12" s="86">
        <f t="shared" si="4"/>
        <v>6.1224489795918366E-2</v>
      </c>
      <c r="F12" s="86">
        <f t="shared" si="4"/>
        <v>2.8571428571428571E-2</v>
      </c>
      <c r="G12" s="86">
        <f t="shared" si="4"/>
        <v>1.6326530612244899E-2</v>
      </c>
      <c r="H12" s="86">
        <f t="shared" si="4"/>
        <v>0.14285714285714285</v>
      </c>
      <c r="I12" s="141">
        <v>1</v>
      </c>
      <c r="K12" s="28">
        <f t="shared" si="1"/>
        <v>0</v>
      </c>
      <c r="L12" s="28"/>
      <c r="M12" s="28"/>
      <c r="N12" s="28"/>
      <c r="O12" s="12"/>
      <c r="P12" s="12"/>
      <c r="Q12" s="12"/>
      <c r="R12" s="12"/>
    </row>
    <row r="13" spans="1:18" s="8" customFormat="1" ht="20.25" customHeight="1">
      <c r="A13" s="283"/>
      <c r="B13" s="286" t="s">
        <v>6</v>
      </c>
      <c r="C13" s="133">
        <v>36</v>
      </c>
      <c r="D13" s="45">
        <v>157</v>
      </c>
      <c r="E13" s="45">
        <v>17</v>
      </c>
      <c r="F13" s="45">
        <v>11</v>
      </c>
      <c r="G13" s="45">
        <v>1</v>
      </c>
      <c r="H13" s="45">
        <v>46</v>
      </c>
      <c r="I13" s="140">
        <v>268</v>
      </c>
      <c r="K13" s="28">
        <f t="shared" si="1"/>
        <v>0</v>
      </c>
      <c r="L13" s="28"/>
      <c r="M13" s="28"/>
      <c r="N13" s="28"/>
      <c r="O13" s="12"/>
      <c r="P13" s="12"/>
      <c r="Q13" s="12"/>
      <c r="R13" s="12"/>
    </row>
    <row r="14" spans="1:18" s="8" customFormat="1" ht="20.25" customHeight="1">
      <c r="A14" s="283"/>
      <c r="B14" s="286"/>
      <c r="C14" s="132">
        <f>C13/$I$13</f>
        <v>0.13432835820895522</v>
      </c>
      <c r="D14" s="86">
        <f t="shared" ref="D14:H14" si="5">D13/$I$13</f>
        <v>0.58582089552238803</v>
      </c>
      <c r="E14" s="86">
        <f t="shared" si="5"/>
        <v>6.3432835820895525E-2</v>
      </c>
      <c r="F14" s="86">
        <f t="shared" si="5"/>
        <v>4.1044776119402986E-2</v>
      </c>
      <c r="G14" s="86">
        <f t="shared" si="5"/>
        <v>3.7313432835820895E-3</v>
      </c>
      <c r="H14" s="86">
        <f t="shared" si="5"/>
        <v>0.17164179104477612</v>
      </c>
      <c r="I14" s="141">
        <v>1</v>
      </c>
      <c r="K14" s="28">
        <f t="shared" si="1"/>
        <v>0</v>
      </c>
      <c r="L14" s="28"/>
      <c r="M14" s="28"/>
      <c r="N14" s="28"/>
      <c r="O14" s="12"/>
      <c r="P14" s="12"/>
      <c r="Q14" s="12"/>
      <c r="R14" s="12"/>
    </row>
    <row r="15" spans="1:18" s="8" customFormat="1" ht="20.25" customHeight="1">
      <c r="A15" s="283"/>
      <c r="B15" s="286" t="s">
        <v>109</v>
      </c>
      <c r="C15" s="133">
        <v>47</v>
      </c>
      <c r="D15" s="45">
        <v>152</v>
      </c>
      <c r="E15" s="45">
        <v>13</v>
      </c>
      <c r="F15" s="45">
        <v>8</v>
      </c>
      <c r="G15" s="45">
        <v>0</v>
      </c>
      <c r="H15" s="45">
        <v>65</v>
      </c>
      <c r="I15" s="140">
        <v>285</v>
      </c>
      <c r="K15" s="28">
        <f t="shared" si="1"/>
        <v>0</v>
      </c>
      <c r="L15" s="28"/>
      <c r="M15" s="28"/>
      <c r="N15" s="28"/>
      <c r="O15" s="12"/>
      <c r="P15" s="12"/>
      <c r="Q15" s="12"/>
      <c r="R15" s="12"/>
    </row>
    <row r="16" spans="1:18" s="8" customFormat="1" ht="20.25" customHeight="1" thickBot="1">
      <c r="A16" s="283"/>
      <c r="B16" s="287"/>
      <c r="C16" s="139">
        <f>C15/$I$15</f>
        <v>0.1649122807017544</v>
      </c>
      <c r="D16" s="91">
        <f t="shared" ref="D16:H16" si="6">D15/$I$15</f>
        <v>0.53333333333333333</v>
      </c>
      <c r="E16" s="91">
        <f t="shared" si="6"/>
        <v>4.5614035087719301E-2</v>
      </c>
      <c r="F16" s="91">
        <f t="shared" si="6"/>
        <v>2.8070175438596492E-2</v>
      </c>
      <c r="G16" s="91">
        <f t="shared" si="6"/>
        <v>0</v>
      </c>
      <c r="H16" s="91">
        <f t="shared" si="6"/>
        <v>0.22807017543859648</v>
      </c>
      <c r="I16" s="143">
        <v>1</v>
      </c>
      <c r="K16" s="28">
        <f t="shared" si="1"/>
        <v>0</v>
      </c>
      <c r="L16" s="28"/>
      <c r="M16" s="28"/>
      <c r="N16" s="28"/>
      <c r="O16" s="12"/>
      <c r="P16" s="12"/>
      <c r="Q16" s="12"/>
      <c r="R16" s="12"/>
    </row>
    <row r="17" spans="1:18" s="8" customFormat="1" ht="20.25" customHeight="1" thickTop="1">
      <c r="A17" s="283"/>
      <c r="B17" s="288" t="s">
        <v>1</v>
      </c>
      <c r="C17" s="48">
        <v>284</v>
      </c>
      <c r="D17" s="44">
        <v>689</v>
      </c>
      <c r="E17" s="44">
        <v>67</v>
      </c>
      <c r="F17" s="44">
        <v>36</v>
      </c>
      <c r="G17" s="44">
        <v>7</v>
      </c>
      <c r="H17" s="44">
        <v>245</v>
      </c>
      <c r="I17" s="160">
        <v>1328</v>
      </c>
      <c r="K17" s="28">
        <f t="shared" si="1"/>
        <v>0</v>
      </c>
      <c r="L17" s="28"/>
      <c r="M17" s="28"/>
      <c r="N17" s="28"/>
      <c r="O17" s="12"/>
      <c r="P17" s="12"/>
      <c r="Q17" s="12"/>
      <c r="R17" s="12"/>
    </row>
    <row r="18" spans="1:18" s="8" customFormat="1" ht="20.25" customHeight="1" thickBot="1">
      <c r="A18" s="284"/>
      <c r="B18" s="289"/>
      <c r="C18" s="135">
        <f>C17/$I$17</f>
        <v>0.21385542168674698</v>
      </c>
      <c r="D18" s="147">
        <f>D17/$I$17+0.001</f>
        <v>0.51982530120481929</v>
      </c>
      <c r="E18" s="130">
        <f t="shared" ref="E18:H18" si="7">E17/$I$17</f>
        <v>5.0451807228915665E-2</v>
      </c>
      <c r="F18" s="130">
        <f t="shared" si="7"/>
        <v>2.710843373493976E-2</v>
      </c>
      <c r="G18" s="130">
        <f t="shared" si="7"/>
        <v>5.2710843373493972E-3</v>
      </c>
      <c r="H18" s="130">
        <f t="shared" si="7"/>
        <v>0.18448795180722891</v>
      </c>
      <c r="I18" s="148">
        <v>1</v>
      </c>
      <c r="K18" s="28">
        <f>+SUM(C18:H18)-I18</f>
        <v>9.9999999999988987E-4</v>
      </c>
      <c r="L18" s="22">
        <f t="shared" ref="L18:R18" si="8">+C5+C7+C9+C11+C13+C15-C17</f>
        <v>0</v>
      </c>
      <c r="M18" s="22">
        <f t="shared" si="8"/>
        <v>0</v>
      </c>
      <c r="N18" s="22">
        <f t="shared" si="8"/>
        <v>0</v>
      </c>
      <c r="O18" s="22">
        <f t="shared" si="8"/>
        <v>0</v>
      </c>
      <c r="P18" s="22">
        <f t="shared" si="8"/>
        <v>0</v>
      </c>
      <c r="Q18" s="22">
        <f t="shared" si="8"/>
        <v>0</v>
      </c>
      <c r="R18" s="22">
        <f t="shared" si="8"/>
        <v>0</v>
      </c>
    </row>
    <row r="19" spans="1:18" s="8" customFormat="1" ht="20.25" customHeight="1">
      <c r="A19" s="282" t="s">
        <v>7</v>
      </c>
      <c r="B19" s="285" t="s">
        <v>2</v>
      </c>
      <c r="C19" s="131">
        <v>13</v>
      </c>
      <c r="D19" s="128">
        <v>27</v>
      </c>
      <c r="E19" s="128">
        <v>4</v>
      </c>
      <c r="F19" s="128">
        <v>0</v>
      </c>
      <c r="G19" s="128">
        <v>0</v>
      </c>
      <c r="H19" s="128">
        <v>14</v>
      </c>
      <c r="I19" s="159">
        <v>58</v>
      </c>
      <c r="K19" s="28">
        <f t="shared" si="1"/>
        <v>0</v>
      </c>
      <c r="L19" s="28"/>
      <c r="M19" s="28"/>
      <c r="N19" s="28"/>
      <c r="O19" s="12"/>
      <c r="P19" s="12"/>
      <c r="Q19" s="12"/>
      <c r="R19" s="12"/>
    </row>
    <row r="20" spans="1:18" s="8" customFormat="1" ht="20.25" customHeight="1">
      <c r="A20" s="283"/>
      <c r="B20" s="286"/>
      <c r="C20" s="132">
        <f>C19/$I$19</f>
        <v>0.22413793103448276</v>
      </c>
      <c r="D20" s="86">
        <f t="shared" ref="D20:H20" si="9">D19/$I$19</f>
        <v>0.46551724137931033</v>
      </c>
      <c r="E20" s="86">
        <f t="shared" si="9"/>
        <v>6.8965517241379309E-2</v>
      </c>
      <c r="F20" s="86">
        <f t="shared" si="9"/>
        <v>0</v>
      </c>
      <c r="G20" s="86">
        <f t="shared" si="9"/>
        <v>0</v>
      </c>
      <c r="H20" s="86">
        <f t="shared" si="9"/>
        <v>0.2413793103448276</v>
      </c>
      <c r="I20" s="141">
        <v>1</v>
      </c>
      <c r="K20" s="28">
        <f t="shared" si="1"/>
        <v>0</v>
      </c>
      <c r="L20" s="28"/>
      <c r="M20" s="28"/>
      <c r="N20" s="28"/>
      <c r="O20" s="12"/>
      <c r="P20" s="12"/>
      <c r="Q20" s="12"/>
      <c r="R20" s="12"/>
    </row>
    <row r="21" spans="1:18" s="8" customFormat="1" ht="20.25" customHeight="1">
      <c r="A21" s="283"/>
      <c r="B21" s="286" t="s">
        <v>3</v>
      </c>
      <c r="C21" s="133">
        <v>19</v>
      </c>
      <c r="D21" s="45">
        <v>49</v>
      </c>
      <c r="E21" s="45">
        <v>8</v>
      </c>
      <c r="F21" s="45">
        <v>3</v>
      </c>
      <c r="G21" s="45">
        <v>0</v>
      </c>
      <c r="H21" s="45">
        <v>11</v>
      </c>
      <c r="I21" s="140">
        <v>90</v>
      </c>
      <c r="K21" s="28">
        <f t="shared" si="1"/>
        <v>0</v>
      </c>
      <c r="L21" s="28"/>
      <c r="M21" s="28"/>
      <c r="N21" s="28"/>
      <c r="O21" s="12"/>
      <c r="P21" s="12"/>
      <c r="Q21" s="12"/>
      <c r="R21" s="12"/>
    </row>
    <row r="22" spans="1:18" s="8" customFormat="1" ht="20.25" customHeight="1">
      <c r="A22" s="283"/>
      <c r="B22" s="286"/>
      <c r="C22" s="132">
        <f>C21/$I$21</f>
        <v>0.21111111111111111</v>
      </c>
      <c r="D22" s="85">
        <f>D21/$I$21+0.001</f>
        <v>0.5454444444444444</v>
      </c>
      <c r="E22" s="86">
        <f t="shared" ref="E22:H22" si="10">E21/$I$21</f>
        <v>8.8888888888888892E-2</v>
      </c>
      <c r="F22" s="86">
        <f t="shared" si="10"/>
        <v>3.3333333333333333E-2</v>
      </c>
      <c r="G22" s="86">
        <f t="shared" si="10"/>
        <v>0</v>
      </c>
      <c r="H22" s="86">
        <f t="shared" si="10"/>
        <v>0.12222222222222222</v>
      </c>
      <c r="I22" s="141">
        <v>1</v>
      </c>
      <c r="K22" s="28">
        <f t="shared" si="1"/>
        <v>9.9999999999988987E-4</v>
      </c>
      <c r="L22" s="28"/>
      <c r="M22" s="28"/>
      <c r="N22" s="28"/>
      <c r="O22" s="12"/>
      <c r="P22" s="12"/>
      <c r="Q22" s="12"/>
      <c r="R22" s="12"/>
    </row>
    <row r="23" spans="1:18" s="8" customFormat="1" ht="20.25" customHeight="1">
      <c r="A23" s="283"/>
      <c r="B23" s="286" t="s">
        <v>4</v>
      </c>
      <c r="C23" s="133">
        <v>20</v>
      </c>
      <c r="D23" s="45">
        <v>52</v>
      </c>
      <c r="E23" s="45">
        <v>5</v>
      </c>
      <c r="F23" s="45">
        <v>5</v>
      </c>
      <c r="G23" s="45">
        <v>2</v>
      </c>
      <c r="H23" s="45">
        <v>18</v>
      </c>
      <c r="I23" s="140">
        <v>102</v>
      </c>
      <c r="K23" s="28">
        <f t="shared" si="1"/>
        <v>0</v>
      </c>
      <c r="L23" s="28"/>
      <c r="M23" s="28"/>
      <c r="N23" s="28"/>
      <c r="O23" s="12"/>
      <c r="P23" s="12"/>
      <c r="Q23" s="12"/>
      <c r="R23" s="12"/>
    </row>
    <row r="24" spans="1:18" s="8" customFormat="1" ht="20.25" customHeight="1">
      <c r="A24" s="283"/>
      <c r="B24" s="286"/>
      <c r="C24" s="132">
        <f>C23/$I$23</f>
        <v>0.19607843137254902</v>
      </c>
      <c r="D24" s="86">
        <f t="shared" ref="D24:H24" si="11">D23/$I$23</f>
        <v>0.50980392156862742</v>
      </c>
      <c r="E24" s="86">
        <f t="shared" si="11"/>
        <v>4.9019607843137254E-2</v>
      </c>
      <c r="F24" s="86">
        <f t="shared" si="11"/>
        <v>4.9019607843137254E-2</v>
      </c>
      <c r="G24" s="86">
        <f t="shared" si="11"/>
        <v>1.9607843137254902E-2</v>
      </c>
      <c r="H24" s="86">
        <f t="shared" si="11"/>
        <v>0.17647058823529413</v>
      </c>
      <c r="I24" s="141">
        <v>1</v>
      </c>
      <c r="K24" s="28">
        <f t="shared" si="1"/>
        <v>0</v>
      </c>
      <c r="L24" s="28"/>
      <c r="M24" s="28"/>
      <c r="N24" s="28"/>
      <c r="O24" s="12"/>
      <c r="P24" s="12"/>
      <c r="Q24" s="12"/>
      <c r="R24" s="12"/>
    </row>
    <row r="25" spans="1:18" s="8" customFormat="1" ht="20.25" customHeight="1">
      <c r="A25" s="283"/>
      <c r="B25" s="286" t="s">
        <v>5</v>
      </c>
      <c r="C25" s="133">
        <v>16</v>
      </c>
      <c r="D25" s="45">
        <v>71</v>
      </c>
      <c r="E25" s="45">
        <v>9</v>
      </c>
      <c r="F25" s="45">
        <v>7</v>
      </c>
      <c r="G25" s="45">
        <v>4</v>
      </c>
      <c r="H25" s="45">
        <v>9</v>
      </c>
      <c r="I25" s="140">
        <v>116</v>
      </c>
      <c r="K25" s="28">
        <f t="shared" si="1"/>
        <v>0</v>
      </c>
      <c r="L25" s="28"/>
      <c r="M25" s="28"/>
      <c r="N25" s="28"/>
      <c r="O25" s="12"/>
      <c r="P25" s="12"/>
      <c r="Q25" s="12"/>
      <c r="R25" s="12"/>
    </row>
    <row r="26" spans="1:18" s="8" customFormat="1" ht="20.25" customHeight="1">
      <c r="A26" s="283"/>
      <c r="B26" s="286"/>
      <c r="C26" s="132">
        <f>C25/$I$25</f>
        <v>0.13793103448275862</v>
      </c>
      <c r="D26" s="86">
        <f t="shared" ref="D26:H26" si="12">D25/$I$25</f>
        <v>0.61206896551724133</v>
      </c>
      <c r="E26" s="86">
        <f t="shared" si="12"/>
        <v>7.7586206896551727E-2</v>
      </c>
      <c r="F26" s="86">
        <f t="shared" si="12"/>
        <v>6.0344827586206899E-2</v>
      </c>
      <c r="G26" s="86">
        <f t="shared" si="12"/>
        <v>3.4482758620689655E-2</v>
      </c>
      <c r="H26" s="86">
        <f t="shared" si="12"/>
        <v>7.7586206896551727E-2</v>
      </c>
      <c r="I26" s="141">
        <v>1</v>
      </c>
      <c r="K26" s="28">
        <f t="shared" si="1"/>
        <v>0</v>
      </c>
      <c r="L26" s="28"/>
      <c r="M26" s="28"/>
      <c r="N26" s="28"/>
      <c r="O26" s="12"/>
      <c r="P26" s="12"/>
      <c r="Q26" s="12"/>
      <c r="R26" s="12"/>
    </row>
    <row r="27" spans="1:18" s="8" customFormat="1" ht="20.25" customHeight="1">
      <c r="A27" s="283"/>
      <c r="B27" s="286" t="s">
        <v>6</v>
      </c>
      <c r="C27" s="133">
        <v>14</v>
      </c>
      <c r="D27" s="45">
        <v>79</v>
      </c>
      <c r="E27" s="45">
        <v>11</v>
      </c>
      <c r="F27" s="45">
        <v>8</v>
      </c>
      <c r="G27" s="45">
        <v>1</v>
      </c>
      <c r="H27" s="45">
        <v>16</v>
      </c>
      <c r="I27" s="140">
        <v>129</v>
      </c>
      <c r="K27" s="28">
        <f t="shared" si="1"/>
        <v>0</v>
      </c>
      <c r="L27" s="28"/>
      <c r="M27" s="28"/>
      <c r="N27" s="28"/>
      <c r="O27" s="12"/>
      <c r="P27" s="12"/>
      <c r="Q27" s="12"/>
      <c r="R27" s="12"/>
    </row>
    <row r="28" spans="1:18" s="8" customFormat="1" ht="20.25" customHeight="1">
      <c r="A28" s="283"/>
      <c r="B28" s="286"/>
      <c r="C28" s="132">
        <f>C27/$I$27</f>
        <v>0.10852713178294573</v>
      </c>
      <c r="D28" s="86">
        <f t="shared" ref="D28:H28" si="13">D27/$I$27</f>
        <v>0.61240310077519378</v>
      </c>
      <c r="E28" s="86">
        <f t="shared" si="13"/>
        <v>8.5271317829457363E-2</v>
      </c>
      <c r="F28" s="86">
        <f t="shared" si="13"/>
        <v>6.2015503875968991E-2</v>
      </c>
      <c r="G28" s="86">
        <f t="shared" si="13"/>
        <v>7.7519379844961239E-3</v>
      </c>
      <c r="H28" s="86">
        <f t="shared" si="13"/>
        <v>0.12403100775193798</v>
      </c>
      <c r="I28" s="141">
        <v>1</v>
      </c>
      <c r="K28" s="28">
        <f t="shared" si="1"/>
        <v>0</v>
      </c>
      <c r="L28" s="28"/>
      <c r="M28" s="28"/>
      <c r="N28" s="28"/>
      <c r="O28" s="12"/>
      <c r="P28" s="12"/>
      <c r="Q28" s="12"/>
      <c r="R28" s="12"/>
    </row>
    <row r="29" spans="1:18" s="8" customFormat="1" ht="20.25" customHeight="1">
      <c r="A29" s="283"/>
      <c r="B29" s="286" t="s">
        <v>109</v>
      </c>
      <c r="C29" s="133">
        <v>15</v>
      </c>
      <c r="D29" s="45">
        <v>78</v>
      </c>
      <c r="E29" s="45">
        <v>9</v>
      </c>
      <c r="F29" s="45">
        <v>5</v>
      </c>
      <c r="G29" s="45">
        <v>0</v>
      </c>
      <c r="H29" s="45">
        <v>19</v>
      </c>
      <c r="I29" s="140">
        <v>126</v>
      </c>
      <c r="K29" s="28">
        <f t="shared" si="1"/>
        <v>0</v>
      </c>
      <c r="L29" s="28"/>
      <c r="M29" s="28"/>
      <c r="N29" s="28"/>
      <c r="O29" s="12"/>
      <c r="P29" s="12"/>
      <c r="Q29" s="12"/>
      <c r="R29" s="12"/>
    </row>
    <row r="30" spans="1:18" s="8" customFormat="1" ht="20.25" customHeight="1" thickBot="1">
      <c r="A30" s="283"/>
      <c r="B30" s="287"/>
      <c r="C30" s="139">
        <f>C29/$I$29</f>
        <v>0.11904761904761904</v>
      </c>
      <c r="D30" s="91">
        <f t="shared" ref="D30:H30" si="14">D29/$I$29</f>
        <v>0.61904761904761907</v>
      </c>
      <c r="E30" s="91">
        <f t="shared" si="14"/>
        <v>7.1428571428571425E-2</v>
      </c>
      <c r="F30" s="91">
        <f t="shared" si="14"/>
        <v>3.968253968253968E-2</v>
      </c>
      <c r="G30" s="91">
        <f t="shared" si="14"/>
        <v>0</v>
      </c>
      <c r="H30" s="91">
        <f t="shared" si="14"/>
        <v>0.15079365079365079</v>
      </c>
      <c r="I30" s="143">
        <v>1</v>
      </c>
      <c r="K30" s="28">
        <f t="shared" si="1"/>
        <v>0</v>
      </c>
      <c r="L30" s="28"/>
      <c r="M30" s="28"/>
      <c r="N30" s="28"/>
      <c r="O30" s="12"/>
      <c r="P30" s="12"/>
      <c r="Q30" s="12"/>
      <c r="R30" s="12"/>
    </row>
    <row r="31" spans="1:18" s="8" customFormat="1" ht="20.25" customHeight="1" thickTop="1">
      <c r="A31" s="283"/>
      <c r="B31" s="288" t="s">
        <v>1</v>
      </c>
      <c r="C31" s="48">
        <v>97</v>
      </c>
      <c r="D31" s="44">
        <v>356</v>
      </c>
      <c r="E31" s="44">
        <v>46</v>
      </c>
      <c r="F31" s="44">
        <v>28</v>
      </c>
      <c r="G31" s="44">
        <v>7</v>
      </c>
      <c r="H31" s="44">
        <v>87</v>
      </c>
      <c r="I31" s="160">
        <v>621</v>
      </c>
      <c r="K31" s="28">
        <f t="shared" si="1"/>
        <v>0</v>
      </c>
      <c r="L31" s="28"/>
      <c r="M31" s="28"/>
      <c r="N31" s="28"/>
      <c r="O31" s="12"/>
      <c r="P31" s="12"/>
      <c r="Q31" s="12"/>
      <c r="R31" s="12"/>
    </row>
    <row r="32" spans="1:18" s="8" customFormat="1" ht="20.25" customHeight="1" thickBot="1">
      <c r="A32" s="290"/>
      <c r="B32" s="291"/>
      <c r="C32" s="136">
        <f>C31/$I$31</f>
        <v>0.15619967793880837</v>
      </c>
      <c r="D32" s="145">
        <f>D31/$I$31+0.001</f>
        <v>0.57426892109500804</v>
      </c>
      <c r="E32" s="129">
        <f t="shared" ref="E32:H32" si="15">E31/$I$31</f>
        <v>7.407407407407407E-2</v>
      </c>
      <c r="F32" s="129">
        <f t="shared" si="15"/>
        <v>4.5088566827697261E-2</v>
      </c>
      <c r="G32" s="129">
        <f t="shared" si="15"/>
        <v>1.1272141706924315E-2</v>
      </c>
      <c r="H32" s="129">
        <f t="shared" si="15"/>
        <v>0.14009661835748793</v>
      </c>
      <c r="I32" s="146">
        <v>1</v>
      </c>
      <c r="K32" s="28">
        <f t="shared" si="1"/>
        <v>1.0000000000001119E-3</v>
      </c>
      <c r="L32" s="22">
        <f t="shared" ref="L32:R32" si="16">+C19+C21+C23+C25+C27+C29-C31</f>
        <v>0</v>
      </c>
      <c r="M32" s="22">
        <f t="shared" si="16"/>
        <v>0</v>
      </c>
      <c r="N32" s="22">
        <f t="shared" si="16"/>
        <v>0</v>
      </c>
      <c r="O32" s="22">
        <f t="shared" si="16"/>
        <v>0</v>
      </c>
      <c r="P32" s="22">
        <f t="shared" si="16"/>
        <v>0</v>
      </c>
      <c r="Q32" s="22">
        <f t="shared" si="16"/>
        <v>0</v>
      </c>
      <c r="R32" s="22">
        <f t="shared" si="16"/>
        <v>0</v>
      </c>
    </row>
    <row r="33" spans="1:18" s="8" customFormat="1" ht="20.25" customHeight="1">
      <c r="A33" s="292" t="s">
        <v>8</v>
      </c>
      <c r="B33" s="288" t="s">
        <v>2</v>
      </c>
      <c r="C33" s="48">
        <v>28</v>
      </c>
      <c r="D33" s="44">
        <v>32</v>
      </c>
      <c r="E33" s="44">
        <v>2</v>
      </c>
      <c r="F33" s="44">
        <v>1</v>
      </c>
      <c r="G33" s="44">
        <v>0</v>
      </c>
      <c r="H33" s="44">
        <v>22</v>
      </c>
      <c r="I33" s="160">
        <v>85</v>
      </c>
      <c r="K33" s="28">
        <f t="shared" si="1"/>
        <v>0</v>
      </c>
      <c r="L33" s="28"/>
      <c r="M33" s="28"/>
      <c r="N33" s="28"/>
      <c r="O33" s="12"/>
      <c r="P33" s="12"/>
      <c r="Q33" s="12"/>
      <c r="R33" s="12"/>
    </row>
    <row r="34" spans="1:18" s="8" customFormat="1" ht="20.25" customHeight="1">
      <c r="A34" s="283"/>
      <c r="B34" s="286"/>
      <c r="C34" s="132">
        <f>C33/$I$33</f>
        <v>0.32941176470588235</v>
      </c>
      <c r="D34" s="86">
        <f t="shared" ref="D34:H34" si="17">D33/$I$33</f>
        <v>0.37647058823529411</v>
      </c>
      <c r="E34" s="86">
        <f t="shared" si="17"/>
        <v>2.3529411764705882E-2</v>
      </c>
      <c r="F34" s="86">
        <f t="shared" si="17"/>
        <v>1.1764705882352941E-2</v>
      </c>
      <c r="G34" s="86">
        <f t="shared" si="17"/>
        <v>0</v>
      </c>
      <c r="H34" s="86">
        <f t="shared" si="17"/>
        <v>0.25882352941176473</v>
      </c>
      <c r="I34" s="141">
        <v>1</v>
      </c>
      <c r="K34" s="28">
        <f t="shared" si="1"/>
        <v>0</v>
      </c>
      <c r="L34" s="28"/>
      <c r="M34" s="28"/>
      <c r="N34" s="28"/>
      <c r="O34" s="12"/>
      <c r="P34" s="12"/>
      <c r="Q34" s="12"/>
      <c r="R34" s="12"/>
    </row>
    <row r="35" spans="1:18" s="8" customFormat="1" ht="20.25" customHeight="1">
      <c r="A35" s="283"/>
      <c r="B35" s="286" t="s">
        <v>3</v>
      </c>
      <c r="C35" s="133">
        <v>36</v>
      </c>
      <c r="D35" s="45">
        <v>32</v>
      </c>
      <c r="E35" s="45">
        <v>1</v>
      </c>
      <c r="F35" s="45">
        <v>1</v>
      </c>
      <c r="G35" s="45">
        <v>0</v>
      </c>
      <c r="H35" s="45">
        <v>19</v>
      </c>
      <c r="I35" s="140">
        <v>89</v>
      </c>
      <c r="K35" s="28">
        <f t="shared" si="1"/>
        <v>0</v>
      </c>
      <c r="L35" s="28"/>
      <c r="M35" s="28"/>
      <c r="N35" s="28"/>
      <c r="O35" s="12"/>
      <c r="P35" s="12"/>
      <c r="Q35" s="12"/>
      <c r="R35" s="12"/>
    </row>
    <row r="36" spans="1:18" s="8" customFormat="1" ht="20.25" customHeight="1">
      <c r="A36" s="283"/>
      <c r="B36" s="286"/>
      <c r="C36" s="149">
        <f>C35/$I$35+0.001</f>
        <v>0.4054943820224719</v>
      </c>
      <c r="D36" s="86">
        <f>D35/$I$35</f>
        <v>0.3595505617977528</v>
      </c>
      <c r="E36" s="86">
        <f t="shared" ref="E36:H36" si="18">E35/$I$35</f>
        <v>1.1235955056179775E-2</v>
      </c>
      <c r="F36" s="86">
        <f t="shared" si="18"/>
        <v>1.1235955056179775E-2</v>
      </c>
      <c r="G36" s="86">
        <f t="shared" si="18"/>
        <v>0</v>
      </c>
      <c r="H36" s="86">
        <f t="shared" si="18"/>
        <v>0.21348314606741572</v>
      </c>
      <c r="I36" s="141">
        <v>1</v>
      </c>
      <c r="K36" s="28">
        <f t="shared" si="1"/>
        <v>1.0000000000001119E-3</v>
      </c>
      <c r="L36" s="28"/>
      <c r="M36" s="28"/>
      <c r="N36" s="28"/>
      <c r="O36" s="12"/>
      <c r="P36" s="12"/>
      <c r="Q36" s="12"/>
      <c r="R36" s="12"/>
    </row>
    <row r="37" spans="1:18" s="8" customFormat="1" ht="20.25" customHeight="1">
      <c r="A37" s="283"/>
      <c r="B37" s="286" t="s">
        <v>4</v>
      </c>
      <c r="C37" s="133">
        <v>35</v>
      </c>
      <c r="D37" s="45">
        <v>54</v>
      </c>
      <c r="E37" s="45">
        <v>2</v>
      </c>
      <c r="F37" s="45">
        <v>0</v>
      </c>
      <c r="G37" s="45">
        <v>0</v>
      </c>
      <c r="H37" s="45">
        <v>15</v>
      </c>
      <c r="I37" s="140">
        <v>106</v>
      </c>
      <c r="K37" s="28">
        <f t="shared" si="1"/>
        <v>0</v>
      </c>
      <c r="L37" s="28"/>
      <c r="M37" s="28"/>
      <c r="N37" s="28"/>
      <c r="O37" s="12"/>
      <c r="P37" s="12"/>
      <c r="Q37" s="12"/>
      <c r="R37" s="12"/>
    </row>
    <row r="38" spans="1:18" s="8" customFormat="1" ht="20.25" customHeight="1">
      <c r="A38" s="283"/>
      <c r="B38" s="286"/>
      <c r="C38" s="132">
        <f>C37/$I$37</f>
        <v>0.330188679245283</v>
      </c>
      <c r="D38" s="86">
        <f t="shared" ref="D38:H38" si="19">D37/$I$37</f>
        <v>0.50943396226415094</v>
      </c>
      <c r="E38" s="86">
        <f t="shared" si="19"/>
        <v>1.8867924528301886E-2</v>
      </c>
      <c r="F38" s="86">
        <f t="shared" si="19"/>
        <v>0</v>
      </c>
      <c r="G38" s="86">
        <f t="shared" si="19"/>
        <v>0</v>
      </c>
      <c r="H38" s="86">
        <f t="shared" si="19"/>
        <v>0.14150943396226415</v>
      </c>
      <c r="I38" s="141">
        <v>1</v>
      </c>
      <c r="K38" s="28">
        <f t="shared" si="1"/>
        <v>0</v>
      </c>
      <c r="L38" s="28"/>
      <c r="M38" s="28"/>
      <c r="N38" s="28"/>
      <c r="O38" s="12"/>
      <c r="P38" s="12"/>
      <c r="Q38" s="12"/>
      <c r="R38" s="12"/>
    </row>
    <row r="39" spans="1:18" s="8" customFormat="1" ht="20.25" customHeight="1">
      <c r="A39" s="283"/>
      <c r="B39" s="286" t="s">
        <v>5</v>
      </c>
      <c r="C39" s="133">
        <v>34</v>
      </c>
      <c r="D39" s="45">
        <v>63</v>
      </c>
      <c r="E39" s="45">
        <v>6</v>
      </c>
      <c r="F39" s="45">
        <v>0</v>
      </c>
      <c r="G39" s="45">
        <v>0</v>
      </c>
      <c r="H39" s="45">
        <v>26</v>
      </c>
      <c r="I39" s="140">
        <v>129</v>
      </c>
      <c r="K39" s="28">
        <f t="shared" si="1"/>
        <v>0</v>
      </c>
      <c r="L39" s="28"/>
      <c r="M39" s="28"/>
      <c r="N39" s="28"/>
      <c r="O39" s="12"/>
      <c r="P39" s="12"/>
      <c r="Q39" s="12"/>
      <c r="R39" s="12"/>
    </row>
    <row r="40" spans="1:18" s="8" customFormat="1" ht="20.25" customHeight="1">
      <c r="A40" s="283"/>
      <c r="B40" s="286"/>
      <c r="C40" s="132">
        <f>C39/$I$39</f>
        <v>0.26356589147286824</v>
      </c>
      <c r="D40" s="85">
        <f>D39/$I$39-0.001</f>
        <v>0.48737209302325579</v>
      </c>
      <c r="E40" s="86">
        <f t="shared" ref="E40:H40" si="20">E39/$I$39</f>
        <v>4.6511627906976744E-2</v>
      </c>
      <c r="F40" s="86">
        <f t="shared" si="20"/>
        <v>0</v>
      </c>
      <c r="G40" s="86">
        <f t="shared" si="20"/>
        <v>0</v>
      </c>
      <c r="H40" s="86">
        <f t="shared" si="20"/>
        <v>0.20155038759689922</v>
      </c>
      <c r="I40" s="141">
        <v>1</v>
      </c>
      <c r="K40" s="28">
        <f t="shared" si="1"/>
        <v>-1.0000000000000009E-3</v>
      </c>
      <c r="L40" s="28"/>
      <c r="M40" s="28"/>
      <c r="N40" s="28"/>
      <c r="O40" s="12"/>
      <c r="P40" s="12"/>
      <c r="Q40" s="12"/>
      <c r="R40" s="12"/>
    </row>
    <row r="41" spans="1:18" s="8" customFormat="1" ht="20.25" customHeight="1">
      <c r="A41" s="283"/>
      <c r="B41" s="286" t="s">
        <v>6</v>
      </c>
      <c r="C41" s="133">
        <v>22</v>
      </c>
      <c r="D41" s="45">
        <v>78</v>
      </c>
      <c r="E41" s="45">
        <v>6</v>
      </c>
      <c r="F41" s="45">
        <v>3</v>
      </c>
      <c r="G41" s="45">
        <v>0</v>
      </c>
      <c r="H41" s="45">
        <v>30</v>
      </c>
      <c r="I41" s="140">
        <v>139</v>
      </c>
      <c r="K41" s="28">
        <f t="shared" si="1"/>
        <v>0</v>
      </c>
      <c r="L41" s="28"/>
      <c r="M41" s="28"/>
      <c r="N41" s="28"/>
      <c r="O41" s="12"/>
      <c r="P41" s="12"/>
      <c r="Q41" s="12"/>
      <c r="R41" s="12"/>
    </row>
    <row r="42" spans="1:18" s="8" customFormat="1" ht="20.25" customHeight="1">
      <c r="A42" s="283"/>
      <c r="B42" s="286"/>
      <c r="C42" s="132">
        <f>C41/$I$41</f>
        <v>0.15827338129496402</v>
      </c>
      <c r="D42" s="86">
        <f t="shared" ref="D42:H42" si="21">D41/$I$41</f>
        <v>0.5611510791366906</v>
      </c>
      <c r="E42" s="86">
        <f t="shared" si="21"/>
        <v>4.3165467625899283E-2</v>
      </c>
      <c r="F42" s="86">
        <f t="shared" si="21"/>
        <v>2.1582733812949641E-2</v>
      </c>
      <c r="G42" s="86">
        <f t="shared" si="21"/>
        <v>0</v>
      </c>
      <c r="H42" s="86">
        <f t="shared" si="21"/>
        <v>0.21582733812949639</v>
      </c>
      <c r="I42" s="141">
        <v>1</v>
      </c>
      <c r="K42" s="28">
        <f t="shared" si="1"/>
        <v>0</v>
      </c>
      <c r="L42" s="28"/>
      <c r="M42" s="28"/>
      <c r="N42" s="28"/>
      <c r="O42" s="12"/>
      <c r="P42" s="12"/>
      <c r="Q42" s="12"/>
      <c r="R42" s="12"/>
    </row>
    <row r="43" spans="1:18" s="8" customFormat="1" ht="20.25" customHeight="1">
      <c r="A43" s="283"/>
      <c r="B43" s="286" t="s">
        <v>109</v>
      </c>
      <c r="C43" s="133">
        <v>32</v>
      </c>
      <c r="D43" s="45">
        <v>74</v>
      </c>
      <c r="E43" s="45">
        <v>4</v>
      </c>
      <c r="F43" s="45">
        <v>3</v>
      </c>
      <c r="G43" s="45">
        <v>0</v>
      </c>
      <c r="H43" s="45">
        <v>46</v>
      </c>
      <c r="I43" s="140">
        <v>159</v>
      </c>
      <c r="K43" s="28">
        <f t="shared" si="1"/>
        <v>0</v>
      </c>
      <c r="L43" s="28"/>
      <c r="M43" s="28"/>
      <c r="N43" s="28"/>
      <c r="O43" s="12"/>
      <c r="P43" s="12"/>
      <c r="Q43" s="12"/>
      <c r="R43" s="12"/>
    </row>
    <row r="44" spans="1:18" s="8" customFormat="1" ht="20.25" customHeight="1" thickBot="1">
      <c r="A44" s="283"/>
      <c r="B44" s="287"/>
      <c r="C44" s="139">
        <f>C43/$I$43</f>
        <v>0.20125786163522014</v>
      </c>
      <c r="D44" s="90">
        <f>D43/$I$43+0.001</f>
        <v>0.46640880503144655</v>
      </c>
      <c r="E44" s="91">
        <f t="shared" ref="E44:H44" si="22">E43/$I$43</f>
        <v>2.5157232704402517E-2</v>
      </c>
      <c r="F44" s="91">
        <f t="shared" si="22"/>
        <v>1.8867924528301886E-2</v>
      </c>
      <c r="G44" s="91">
        <f t="shared" si="22"/>
        <v>0</v>
      </c>
      <c r="H44" s="91">
        <f t="shared" si="22"/>
        <v>0.28930817610062892</v>
      </c>
      <c r="I44" s="143">
        <v>1</v>
      </c>
      <c r="K44" s="28">
        <f t="shared" si="1"/>
        <v>9.9999999999988987E-4</v>
      </c>
      <c r="L44" s="28"/>
      <c r="M44" s="28"/>
      <c r="N44" s="28"/>
      <c r="O44" s="12"/>
      <c r="P44" s="12"/>
      <c r="Q44" s="12"/>
      <c r="R44" s="12"/>
    </row>
    <row r="45" spans="1:18" s="8" customFormat="1" ht="20.25" customHeight="1" thickTop="1">
      <c r="A45" s="283"/>
      <c r="B45" s="288" t="s">
        <v>1</v>
      </c>
      <c r="C45" s="48">
        <v>187</v>
      </c>
      <c r="D45" s="44">
        <v>333</v>
      </c>
      <c r="E45" s="44">
        <v>21</v>
      </c>
      <c r="F45" s="44">
        <v>8</v>
      </c>
      <c r="G45" s="44">
        <v>0</v>
      </c>
      <c r="H45" s="44">
        <v>158</v>
      </c>
      <c r="I45" s="160">
        <v>707</v>
      </c>
      <c r="K45" s="28">
        <f t="shared" si="1"/>
        <v>0</v>
      </c>
      <c r="L45" s="28"/>
      <c r="M45" s="28"/>
      <c r="N45" s="28"/>
      <c r="O45" s="12"/>
      <c r="P45" s="12"/>
      <c r="Q45" s="12"/>
      <c r="R45" s="12"/>
    </row>
    <row r="46" spans="1:18" s="8" customFormat="1" ht="20.25" customHeight="1" thickBot="1">
      <c r="A46" s="290"/>
      <c r="B46" s="291"/>
      <c r="C46" s="136">
        <f>C45/$I$45</f>
        <v>0.26449787835926447</v>
      </c>
      <c r="D46" s="145">
        <f>D45/$I$45+0.001</f>
        <v>0.472004243281471</v>
      </c>
      <c r="E46" s="129">
        <f t="shared" ref="E46:H46" si="23">E45/$I$45</f>
        <v>2.9702970297029702E-2</v>
      </c>
      <c r="F46" s="129">
        <f t="shared" si="23"/>
        <v>1.1315417256011316E-2</v>
      </c>
      <c r="G46" s="129">
        <f t="shared" si="23"/>
        <v>0</v>
      </c>
      <c r="H46" s="129">
        <f t="shared" si="23"/>
        <v>0.22347949080622348</v>
      </c>
      <c r="I46" s="146">
        <v>1</v>
      </c>
      <c r="K46" s="28">
        <f t="shared" si="1"/>
        <v>9.9999999999988987E-4</v>
      </c>
      <c r="L46" s="22">
        <f t="shared" ref="L46:R46" si="24">+C33+C35+C37+C39+C41+C43-C45</f>
        <v>0</v>
      </c>
      <c r="M46" s="22">
        <f t="shared" si="24"/>
        <v>0</v>
      </c>
      <c r="N46" s="22">
        <f t="shared" si="24"/>
        <v>0</v>
      </c>
      <c r="O46" s="22">
        <f t="shared" si="24"/>
        <v>0</v>
      </c>
      <c r="P46" s="22">
        <f t="shared" si="24"/>
        <v>0</v>
      </c>
      <c r="Q46" s="22">
        <f t="shared" si="24"/>
        <v>0</v>
      </c>
      <c r="R46" s="22">
        <f t="shared" si="24"/>
        <v>0</v>
      </c>
    </row>
    <row r="49" spans="2:9" hidden="1">
      <c r="B49" s="304" t="s">
        <v>2</v>
      </c>
      <c r="C49" s="39">
        <f>+C19+C33-C5</f>
        <v>0</v>
      </c>
      <c r="D49" s="39">
        <f t="shared" ref="D49:G49" si="25">+D19+D33-D5</f>
        <v>0</v>
      </c>
      <c r="E49" s="39">
        <f t="shared" si="25"/>
        <v>0</v>
      </c>
      <c r="F49" s="39">
        <f t="shared" si="25"/>
        <v>0</v>
      </c>
      <c r="G49" s="39">
        <f t="shared" si="25"/>
        <v>0</v>
      </c>
      <c r="H49" s="39">
        <f t="shared" ref="H49:I49" si="26">+H19+H33-H5</f>
        <v>0</v>
      </c>
      <c r="I49" s="39">
        <f t="shared" si="26"/>
        <v>0</v>
      </c>
    </row>
    <row r="50" spans="2:9" hidden="1">
      <c r="B50" s="305"/>
      <c r="C50" s="39"/>
      <c r="D50" s="39"/>
      <c r="E50" s="39"/>
      <c r="F50" s="39"/>
      <c r="G50" s="39"/>
      <c r="H50" s="39"/>
      <c r="I50" s="39"/>
    </row>
    <row r="51" spans="2:9" hidden="1">
      <c r="B51" s="305" t="s">
        <v>3</v>
      </c>
      <c r="C51" s="39">
        <f t="shared" ref="C51:G51" si="27">+C21+C35-C7</f>
        <v>0</v>
      </c>
      <c r="D51" s="39">
        <f t="shared" si="27"/>
        <v>0</v>
      </c>
      <c r="E51" s="39">
        <f t="shared" si="27"/>
        <v>0</v>
      </c>
      <c r="F51" s="39">
        <f t="shared" si="27"/>
        <v>0</v>
      </c>
      <c r="G51" s="39">
        <f t="shared" si="27"/>
        <v>0</v>
      </c>
      <c r="H51" s="39">
        <f t="shared" ref="H51:I51" si="28">+H21+H35-H7</f>
        <v>0</v>
      </c>
      <c r="I51" s="39">
        <f t="shared" si="28"/>
        <v>0</v>
      </c>
    </row>
    <row r="52" spans="2:9" hidden="1">
      <c r="B52" s="305"/>
      <c r="C52" s="39"/>
      <c r="D52" s="39"/>
      <c r="E52" s="39"/>
      <c r="F52" s="39"/>
      <c r="G52" s="39"/>
      <c r="H52" s="39"/>
      <c r="I52" s="39"/>
    </row>
    <row r="53" spans="2:9" hidden="1">
      <c r="B53" s="305" t="s">
        <v>4</v>
      </c>
      <c r="C53" s="39">
        <f t="shared" ref="C53:G53" si="29">+C23+C37-C9</f>
        <v>0</v>
      </c>
      <c r="D53" s="39">
        <f t="shared" si="29"/>
        <v>0</v>
      </c>
      <c r="E53" s="39">
        <f t="shared" si="29"/>
        <v>0</v>
      </c>
      <c r="F53" s="39">
        <f t="shared" si="29"/>
        <v>0</v>
      </c>
      <c r="G53" s="39">
        <f t="shared" si="29"/>
        <v>0</v>
      </c>
      <c r="H53" s="39">
        <f t="shared" ref="H53:I53" si="30">+H23+H37-H9</f>
        <v>0</v>
      </c>
      <c r="I53" s="39">
        <f t="shared" si="30"/>
        <v>0</v>
      </c>
    </row>
    <row r="54" spans="2:9" hidden="1">
      <c r="B54" s="305"/>
      <c r="C54" s="39"/>
      <c r="D54" s="39"/>
      <c r="E54" s="39"/>
      <c r="F54" s="39"/>
      <c r="G54" s="39"/>
      <c r="H54" s="39"/>
      <c r="I54" s="39"/>
    </row>
    <row r="55" spans="2:9" hidden="1">
      <c r="B55" s="305" t="s">
        <v>5</v>
      </c>
      <c r="C55" s="39">
        <f t="shared" ref="C55:G55" si="31">+C25+C39-C11</f>
        <v>0</v>
      </c>
      <c r="D55" s="39">
        <f t="shared" si="31"/>
        <v>0</v>
      </c>
      <c r="E55" s="39">
        <f t="shared" si="31"/>
        <v>0</v>
      </c>
      <c r="F55" s="39">
        <f t="shared" si="31"/>
        <v>0</v>
      </c>
      <c r="G55" s="39">
        <f t="shared" si="31"/>
        <v>0</v>
      </c>
      <c r="H55" s="39">
        <f t="shared" ref="H55:I55" si="32">+H25+H39-H11</f>
        <v>0</v>
      </c>
      <c r="I55" s="39">
        <f t="shared" si="32"/>
        <v>0</v>
      </c>
    </row>
    <row r="56" spans="2:9" hidden="1">
      <c r="B56" s="305"/>
      <c r="C56" s="39"/>
      <c r="D56" s="39"/>
      <c r="E56" s="39"/>
      <c r="F56" s="39"/>
      <c r="G56" s="39"/>
      <c r="H56" s="39"/>
      <c r="I56" s="39"/>
    </row>
    <row r="57" spans="2:9" hidden="1">
      <c r="B57" s="305" t="s">
        <v>6</v>
      </c>
      <c r="C57" s="39">
        <f t="shared" ref="C57:G57" si="33">+C27+C41-C13</f>
        <v>0</v>
      </c>
      <c r="D57" s="39">
        <f t="shared" si="33"/>
        <v>0</v>
      </c>
      <c r="E57" s="39">
        <f t="shared" si="33"/>
        <v>0</v>
      </c>
      <c r="F57" s="39">
        <f t="shared" si="33"/>
        <v>0</v>
      </c>
      <c r="G57" s="39">
        <f t="shared" si="33"/>
        <v>0</v>
      </c>
      <c r="H57" s="39">
        <f t="shared" ref="H57:I57" si="34">+H27+H41-H13</f>
        <v>0</v>
      </c>
      <c r="I57" s="39">
        <f t="shared" si="34"/>
        <v>0</v>
      </c>
    </row>
    <row r="58" spans="2:9" hidden="1">
      <c r="B58" s="305"/>
      <c r="C58" s="39"/>
      <c r="D58" s="39"/>
      <c r="E58" s="39"/>
      <c r="F58" s="39"/>
      <c r="G58" s="39"/>
      <c r="H58" s="39"/>
      <c r="I58" s="39"/>
    </row>
    <row r="59" spans="2:9" hidden="1">
      <c r="B59" s="305" t="s">
        <v>109</v>
      </c>
      <c r="C59" s="39">
        <f t="shared" ref="C59:G59" si="35">+C29+C43-C15</f>
        <v>0</v>
      </c>
      <c r="D59" s="39">
        <f t="shared" si="35"/>
        <v>0</v>
      </c>
      <c r="E59" s="39">
        <f t="shared" si="35"/>
        <v>0</v>
      </c>
      <c r="F59" s="39">
        <f t="shared" si="35"/>
        <v>0</v>
      </c>
      <c r="G59" s="39">
        <f t="shared" si="35"/>
        <v>0</v>
      </c>
      <c r="H59" s="39">
        <f t="shared" ref="H59:I59" si="36">+H29+H43-H15</f>
        <v>0</v>
      </c>
      <c r="I59" s="39">
        <f t="shared" si="36"/>
        <v>0</v>
      </c>
    </row>
    <row r="60" spans="2:9" hidden="1">
      <c r="B60" s="305"/>
      <c r="C60" s="39"/>
      <c r="D60" s="39"/>
      <c r="E60" s="39"/>
      <c r="F60" s="39"/>
      <c r="G60" s="39"/>
      <c r="H60" s="39"/>
      <c r="I60" s="39"/>
    </row>
    <row r="61" spans="2:9" hidden="1">
      <c r="B61" s="305" t="s">
        <v>1</v>
      </c>
      <c r="C61" s="39">
        <f t="shared" ref="C61:G61" si="37">+C31+C45-C17</f>
        <v>0</v>
      </c>
      <c r="D61" s="39">
        <f t="shared" si="37"/>
        <v>0</v>
      </c>
      <c r="E61" s="39">
        <f t="shared" si="37"/>
        <v>0</v>
      </c>
      <c r="F61" s="39">
        <f t="shared" si="37"/>
        <v>0</v>
      </c>
      <c r="G61" s="39">
        <f t="shared" si="37"/>
        <v>0</v>
      </c>
      <c r="H61" s="39">
        <f t="shared" ref="H61:I61" si="38">+H31+H45-H17</f>
        <v>0</v>
      </c>
      <c r="I61" s="39">
        <f t="shared" si="38"/>
        <v>0</v>
      </c>
    </row>
    <row r="62" spans="2:9" hidden="1">
      <c r="B62" s="305"/>
      <c r="C62" s="39"/>
      <c r="D62" s="39"/>
      <c r="E62" s="39"/>
      <c r="F62" s="39"/>
      <c r="G62" s="39"/>
    </row>
  </sheetData>
  <mergeCells count="33">
    <mergeCell ref="B59:B60"/>
    <mergeCell ref="B61:B62"/>
    <mergeCell ref="B49:B50"/>
    <mergeCell ref="B51:B52"/>
    <mergeCell ref="B53:B54"/>
    <mergeCell ref="B55:B56"/>
    <mergeCell ref="B57:B58"/>
    <mergeCell ref="I2:I4"/>
    <mergeCell ref="H2:H4"/>
    <mergeCell ref="A33:A46"/>
    <mergeCell ref="B33:B34"/>
    <mergeCell ref="B35:B36"/>
    <mergeCell ref="B37:B38"/>
    <mergeCell ref="B39:B40"/>
    <mergeCell ref="B41:B42"/>
    <mergeCell ref="B43:B44"/>
    <mergeCell ref="B45:B46"/>
    <mergeCell ref="A19:A32"/>
    <mergeCell ref="B19:B20"/>
    <mergeCell ref="B21:B22"/>
    <mergeCell ref="B23:B24"/>
    <mergeCell ref="B31:B32"/>
    <mergeCell ref="A5:A18"/>
    <mergeCell ref="B5:B6"/>
    <mergeCell ref="B7:B8"/>
    <mergeCell ref="B9:B10"/>
    <mergeCell ref="B11:B12"/>
    <mergeCell ref="B13:B14"/>
    <mergeCell ref="B15:B16"/>
    <mergeCell ref="B17:B18"/>
    <mergeCell ref="B25:B26"/>
    <mergeCell ref="B27:B28"/>
    <mergeCell ref="B29:B30"/>
  </mergeCells>
  <phoneticPr fontId="1"/>
  <printOptions horizontalCentered="1"/>
  <pageMargins left="0.59055118110236227" right="0.55118110236220474" top="0.62992125984251968" bottom="0.62992125984251968" header="0.31496062992125984" footer="0.31496062992125984"/>
  <pageSetup paperSize="9" scale="87"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T66"/>
  <sheetViews>
    <sheetView view="pageBreakPreview" zoomScale="60" zoomScaleNormal="100" workbookViewId="0">
      <selection activeCell="F2" sqref="F2"/>
    </sheetView>
  </sheetViews>
  <sheetFormatPr defaultRowHeight="13.5"/>
  <cols>
    <col min="1" max="1" width="7.125" customWidth="1"/>
    <col min="2" max="2" width="12.125" customWidth="1"/>
    <col min="3" max="6" width="15.375" style="2" customWidth="1"/>
    <col min="7" max="7" width="15.375" style="5" customWidth="1"/>
    <col min="8" max="16" width="5.625" hidden="1" customWidth="1"/>
    <col min="17" max="17" width="1.5" style="180" customWidth="1"/>
    <col min="18" max="18" width="5.625" style="180" customWidth="1"/>
    <col min="19" max="19" width="11.25" customWidth="1"/>
    <col min="20" max="23" width="15.625" style="2" customWidth="1"/>
    <col min="24" max="24" width="15.625" style="5" customWidth="1"/>
    <col min="25" max="25" width="1.875" style="180" customWidth="1"/>
    <col min="26" max="33" width="5.625" style="180" hidden="1" customWidth="1"/>
    <col min="34" max="34" width="6.875" style="180" customWidth="1"/>
    <col min="35" max="35" width="12.875" customWidth="1"/>
    <col min="36" max="38" width="19" style="2" customWidth="1"/>
    <col min="39" max="39" width="19" style="5" customWidth="1"/>
    <col min="40" max="40" width="9" customWidth="1"/>
    <col min="41" max="46" width="5.625" hidden="1" customWidth="1"/>
  </cols>
  <sheetData>
    <row r="1" spans="1:45" s="23" customFormat="1" ht="20.100000000000001" customHeight="1">
      <c r="A1" s="23" t="s">
        <v>38</v>
      </c>
      <c r="B1" s="23" t="s">
        <v>39</v>
      </c>
      <c r="C1" s="24"/>
      <c r="D1" s="24"/>
      <c r="E1" s="24"/>
      <c r="F1" s="24"/>
      <c r="G1" s="26"/>
      <c r="Q1" s="173"/>
      <c r="R1" s="173" t="s">
        <v>38</v>
      </c>
      <c r="T1" s="24"/>
      <c r="U1" s="24"/>
      <c r="V1" s="24"/>
      <c r="W1" s="24"/>
      <c r="X1" s="26"/>
      <c r="Y1" s="173"/>
      <c r="Z1" s="173"/>
      <c r="AA1" s="173"/>
      <c r="AB1" s="173"/>
      <c r="AC1" s="173"/>
      <c r="AD1" s="173"/>
      <c r="AE1" s="173"/>
      <c r="AF1" s="173"/>
      <c r="AG1" s="173"/>
      <c r="AH1" s="173" t="s">
        <v>38</v>
      </c>
      <c r="AJ1" s="24"/>
      <c r="AK1" s="24"/>
      <c r="AL1" s="24"/>
      <c r="AM1" s="26"/>
    </row>
    <row r="2" spans="1:45" s="23" customFormat="1" ht="30" customHeight="1" thickBot="1">
      <c r="A2" s="55">
        <v>-1</v>
      </c>
      <c r="B2" s="23" t="s">
        <v>124</v>
      </c>
      <c r="C2" s="24"/>
      <c r="D2" s="24"/>
      <c r="E2" s="24"/>
      <c r="F2" s="24"/>
      <c r="G2" s="26"/>
      <c r="Q2" s="173"/>
      <c r="R2" s="182">
        <v>-2</v>
      </c>
      <c r="S2" s="23" t="s">
        <v>125</v>
      </c>
      <c r="T2" s="24"/>
      <c r="U2" s="24"/>
      <c r="V2" s="24"/>
      <c r="W2" s="24"/>
      <c r="X2" s="26"/>
      <c r="Y2" s="173"/>
      <c r="Z2" s="173"/>
      <c r="AA2" s="173"/>
      <c r="AB2" s="173"/>
      <c r="AC2" s="173"/>
      <c r="AD2" s="173"/>
      <c r="AE2" s="173"/>
      <c r="AF2" s="173"/>
      <c r="AG2" s="173"/>
      <c r="AH2" s="182">
        <v>-3</v>
      </c>
      <c r="AI2" s="23" t="s">
        <v>115</v>
      </c>
      <c r="AJ2" s="24"/>
      <c r="AK2" s="24"/>
      <c r="AL2" s="24"/>
      <c r="AM2" s="26"/>
    </row>
    <row r="3" spans="1:45" s="8" customFormat="1" ht="15" customHeight="1">
      <c r="A3" s="103"/>
      <c r="B3" s="137" t="s">
        <v>280</v>
      </c>
      <c r="C3" s="276" t="s">
        <v>40</v>
      </c>
      <c r="D3" s="278" t="s">
        <v>41</v>
      </c>
      <c r="E3" s="296" t="s">
        <v>140</v>
      </c>
      <c r="F3" s="278" t="s">
        <v>42</v>
      </c>
      <c r="G3" s="301" t="s">
        <v>1</v>
      </c>
      <c r="I3" s="11"/>
      <c r="J3" s="11"/>
      <c r="K3" s="11"/>
      <c r="L3" s="11"/>
      <c r="M3" s="11"/>
      <c r="N3" s="11"/>
      <c r="Q3" s="176"/>
      <c r="R3" s="175"/>
      <c r="S3" s="137" t="s">
        <v>280</v>
      </c>
      <c r="T3" s="308" t="s">
        <v>43</v>
      </c>
      <c r="U3" s="278" t="s">
        <v>44</v>
      </c>
      <c r="V3" s="296" t="s">
        <v>141</v>
      </c>
      <c r="W3" s="278" t="s">
        <v>45</v>
      </c>
      <c r="X3" s="301" t="s">
        <v>1</v>
      </c>
      <c r="Y3" s="176"/>
      <c r="Z3" s="52"/>
      <c r="AA3" s="52"/>
      <c r="AB3" s="52"/>
      <c r="AC3" s="52"/>
      <c r="AD3" s="52"/>
      <c r="AE3" s="52"/>
      <c r="AF3" s="176"/>
      <c r="AG3" s="176"/>
      <c r="AH3" s="175"/>
      <c r="AI3" s="137" t="s">
        <v>280</v>
      </c>
      <c r="AJ3" s="308" t="s">
        <v>134</v>
      </c>
      <c r="AK3" s="278" t="s">
        <v>135</v>
      </c>
      <c r="AL3" s="296" t="s">
        <v>130</v>
      </c>
      <c r="AM3" s="301" t="s">
        <v>1</v>
      </c>
      <c r="AO3" s="11"/>
      <c r="AP3" s="11"/>
      <c r="AQ3" s="11"/>
      <c r="AR3" s="11"/>
      <c r="AS3" s="11"/>
    </row>
    <row r="4" spans="1:45" s="8" customFormat="1" ht="15" customHeight="1">
      <c r="A4" s="104"/>
      <c r="B4" s="138"/>
      <c r="C4" s="320"/>
      <c r="D4" s="319"/>
      <c r="E4" s="321"/>
      <c r="F4" s="319"/>
      <c r="G4" s="315"/>
      <c r="I4" s="11"/>
      <c r="J4" s="11"/>
      <c r="K4" s="11"/>
      <c r="L4" s="11"/>
      <c r="M4" s="11"/>
      <c r="N4" s="11"/>
      <c r="Q4" s="176"/>
      <c r="R4" s="177"/>
      <c r="S4" s="138"/>
      <c r="T4" s="320"/>
      <c r="U4" s="319"/>
      <c r="V4" s="321"/>
      <c r="W4" s="319"/>
      <c r="X4" s="315"/>
      <c r="Y4" s="176"/>
      <c r="Z4" s="52"/>
      <c r="AA4" s="52"/>
      <c r="AB4" s="52"/>
      <c r="AC4" s="52"/>
      <c r="AD4" s="52"/>
      <c r="AE4" s="52"/>
      <c r="AF4" s="176"/>
      <c r="AG4" s="176"/>
      <c r="AH4" s="177"/>
      <c r="AI4" s="138"/>
      <c r="AJ4" s="320"/>
      <c r="AK4" s="319"/>
      <c r="AL4" s="321"/>
      <c r="AM4" s="315"/>
      <c r="AO4" s="11"/>
      <c r="AP4" s="11"/>
      <c r="AQ4" s="11"/>
      <c r="AR4" s="11"/>
      <c r="AS4" s="11"/>
    </row>
    <row r="5" spans="1:45" s="8" customFormat="1" ht="13.5" customHeight="1" thickBot="1">
      <c r="A5" s="105" t="s">
        <v>279</v>
      </c>
      <c r="B5" s="126"/>
      <c r="C5" s="277"/>
      <c r="D5" s="279"/>
      <c r="E5" s="297"/>
      <c r="F5" s="279"/>
      <c r="G5" s="302"/>
      <c r="I5" s="28">
        <f>+SUM(C5:F5)-G5</f>
        <v>0</v>
      </c>
      <c r="J5" s="28"/>
      <c r="K5" s="12"/>
      <c r="L5" s="12"/>
      <c r="M5" s="12"/>
      <c r="N5" s="12"/>
      <c r="Q5" s="176"/>
      <c r="R5" s="178" t="s">
        <v>279</v>
      </c>
      <c r="S5" s="126"/>
      <c r="T5" s="277"/>
      <c r="U5" s="279"/>
      <c r="V5" s="297"/>
      <c r="W5" s="279"/>
      <c r="X5" s="302"/>
      <c r="Y5" s="176"/>
      <c r="Z5" s="183">
        <f>+SUM(T5:W5)-X5</f>
        <v>0</v>
      </c>
      <c r="AA5" s="183"/>
      <c r="AB5" s="184"/>
      <c r="AC5" s="184"/>
      <c r="AD5" s="184"/>
      <c r="AE5" s="184"/>
      <c r="AF5" s="176"/>
      <c r="AG5" s="176"/>
      <c r="AH5" s="178" t="s">
        <v>279</v>
      </c>
      <c r="AI5" s="126"/>
      <c r="AJ5" s="277"/>
      <c r="AK5" s="279"/>
      <c r="AL5" s="297"/>
      <c r="AM5" s="302"/>
      <c r="AO5" s="28">
        <f>+SUM(AI5:AL5)-AM5</f>
        <v>0</v>
      </c>
      <c r="AP5" s="12"/>
      <c r="AQ5" s="12"/>
      <c r="AR5" s="12"/>
      <c r="AS5" s="12"/>
    </row>
    <row r="6" spans="1:45" s="8" customFormat="1" ht="21" customHeight="1">
      <c r="A6" s="282" t="s">
        <v>1</v>
      </c>
      <c r="B6" s="285" t="s">
        <v>2</v>
      </c>
      <c r="C6" s="131">
        <v>34</v>
      </c>
      <c r="D6" s="128">
        <v>80</v>
      </c>
      <c r="E6" s="128">
        <v>15</v>
      </c>
      <c r="F6" s="128">
        <v>14</v>
      </c>
      <c r="G6" s="159">
        <v>143</v>
      </c>
      <c r="I6" s="12"/>
      <c r="J6" s="12"/>
      <c r="K6" s="12"/>
      <c r="L6" s="12"/>
      <c r="M6" s="12"/>
      <c r="N6" s="12"/>
      <c r="Q6" s="176"/>
      <c r="R6" s="310" t="s">
        <v>1</v>
      </c>
      <c r="S6" s="285" t="s">
        <v>2</v>
      </c>
      <c r="T6" s="131">
        <v>37</v>
      </c>
      <c r="U6" s="128">
        <v>81</v>
      </c>
      <c r="V6" s="128">
        <v>21</v>
      </c>
      <c r="W6" s="128">
        <v>4</v>
      </c>
      <c r="X6" s="159">
        <v>143</v>
      </c>
      <c r="Y6" s="176"/>
      <c r="Z6" s="183">
        <f>+SUM(T6:W6)-X6</f>
        <v>0</v>
      </c>
      <c r="AA6" s="184"/>
      <c r="AB6" s="184"/>
      <c r="AC6" s="184"/>
      <c r="AD6" s="184"/>
      <c r="AE6" s="184"/>
      <c r="AF6" s="176"/>
      <c r="AG6" s="176"/>
      <c r="AH6" s="313" t="s">
        <v>1</v>
      </c>
      <c r="AI6" s="288" t="s">
        <v>2</v>
      </c>
      <c r="AJ6" s="131">
        <v>91</v>
      </c>
      <c r="AK6" s="128">
        <v>46</v>
      </c>
      <c r="AL6" s="128">
        <v>6</v>
      </c>
      <c r="AM6" s="159">
        <v>143</v>
      </c>
      <c r="AO6" s="28">
        <f>+SUM(AJ6:AL6)-AM6</f>
        <v>0</v>
      </c>
      <c r="AP6" s="12"/>
      <c r="AQ6" s="12"/>
      <c r="AR6" s="12"/>
      <c r="AS6" s="12"/>
    </row>
    <row r="7" spans="1:45" s="89" customFormat="1" ht="21" customHeight="1">
      <c r="A7" s="283"/>
      <c r="B7" s="286"/>
      <c r="C7" s="132">
        <f>C6/$G$6</f>
        <v>0.23776223776223776</v>
      </c>
      <c r="D7" s="86">
        <f t="shared" ref="D7:F7" si="0">D6/$G$6</f>
        <v>0.55944055944055948</v>
      </c>
      <c r="E7" s="86">
        <f t="shared" si="0"/>
        <v>0.1048951048951049</v>
      </c>
      <c r="F7" s="86">
        <f t="shared" si="0"/>
        <v>9.7902097902097904E-2</v>
      </c>
      <c r="G7" s="141">
        <v>1</v>
      </c>
      <c r="I7" s="88">
        <f>+SUM(C7:F7)-G7</f>
        <v>0</v>
      </c>
      <c r="J7" s="88"/>
      <c r="K7" s="87"/>
      <c r="L7" s="87"/>
      <c r="M7" s="87"/>
      <c r="N7" s="87"/>
      <c r="Q7" s="176"/>
      <c r="R7" s="311"/>
      <c r="S7" s="286"/>
      <c r="T7" s="132">
        <f>T6/$X$6</f>
        <v>0.25874125874125875</v>
      </c>
      <c r="U7" s="86">
        <f t="shared" ref="U7:W7" si="1">U6/$X$6</f>
        <v>0.56643356643356646</v>
      </c>
      <c r="V7" s="86">
        <f t="shared" si="1"/>
        <v>0.14685314685314685</v>
      </c>
      <c r="W7" s="86">
        <f t="shared" si="1"/>
        <v>2.7972027972027972E-2</v>
      </c>
      <c r="X7" s="141">
        <v>1</v>
      </c>
      <c r="Y7" s="176"/>
      <c r="Z7" s="183">
        <f>+SUM(T7:W7)-X7</f>
        <v>0</v>
      </c>
      <c r="AA7" s="183"/>
      <c r="AB7" s="184"/>
      <c r="AC7" s="184"/>
      <c r="AD7" s="184"/>
      <c r="AE7" s="184"/>
      <c r="AF7" s="176"/>
      <c r="AG7" s="176"/>
      <c r="AH7" s="311"/>
      <c r="AI7" s="286"/>
      <c r="AJ7" s="132">
        <f>AJ6/$AM$6</f>
        <v>0.63636363636363635</v>
      </c>
      <c r="AK7" s="86">
        <f t="shared" ref="AK7:AL7" si="2">AK6/$AM$6</f>
        <v>0.32167832167832167</v>
      </c>
      <c r="AL7" s="86">
        <f t="shared" si="2"/>
        <v>4.195804195804196E-2</v>
      </c>
      <c r="AM7" s="141">
        <v>1</v>
      </c>
      <c r="AO7" s="88">
        <f t="shared" ref="AO7:AO47" si="3">+SUM(AJ7:AL7)-AM7</f>
        <v>0</v>
      </c>
      <c r="AP7" s="87"/>
      <c r="AQ7" s="87"/>
      <c r="AR7" s="87"/>
      <c r="AS7" s="87"/>
    </row>
    <row r="8" spans="1:45" s="8" customFormat="1" ht="21" customHeight="1">
      <c r="A8" s="283"/>
      <c r="B8" s="286" t="s">
        <v>3</v>
      </c>
      <c r="C8" s="133">
        <v>62</v>
      </c>
      <c r="D8" s="45">
        <v>92</v>
      </c>
      <c r="E8" s="45">
        <v>15</v>
      </c>
      <c r="F8" s="45">
        <v>9</v>
      </c>
      <c r="G8" s="140">
        <v>178</v>
      </c>
      <c r="I8" s="28">
        <f t="shared" ref="I8:I47" si="4">+SUM(C8:F8)-G8</f>
        <v>0</v>
      </c>
      <c r="J8" s="28"/>
      <c r="K8" s="12"/>
      <c r="L8" s="12"/>
      <c r="M8" s="12"/>
      <c r="N8" s="12"/>
      <c r="Q8" s="176"/>
      <c r="R8" s="311"/>
      <c r="S8" s="286" t="s">
        <v>3</v>
      </c>
      <c r="T8" s="133">
        <v>47</v>
      </c>
      <c r="U8" s="45">
        <v>96</v>
      </c>
      <c r="V8" s="45">
        <v>30</v>
      </c>
      <c r="W8" s="45">
        <v>5</v>
      </c>
      <c r="X8" s="140">
        <v>178</v>
      </c>
      <c r="Y8" s="176"/>
      <c r="Z8" s="183">
        <f>+SUM(T8:W8)-X8</f>
        <v>0</v>
      </c>
      <c r="AA8" s="183"/>
      <c r="AB8" s="184"/>
      <c r="AC8" s="184"/>
      <c r="AD8" s="184"/>
      <c r="AE8" s="184"/>
      <c r="AF8" s="176"/>
      <c r="AG8" s="176"/>
      <c r="AH8" s="311"/>
      <c r="AI8" s="286" t="s">
        <v>3</v>
      </c>
      <c r="AJ8" s="133">
        <v>120</v>
      </c>
      <c r="AK8" s="45">
        <v>55</v>
      </c>
      <c r="AL8" s="45">
        <v>3</v>
      </c>
      <c r="AM8" s="140">
        <v>178</v>
      </c>
      <c r="AO8" s="28">
        <f t="shared" si="3"/>
        <v>0</v>
      </c>
      <c r="AP8" s="12"/>
      <c r="AQ8" s="12"/>
      <c r="AR8" s="12"/>
      <c r="AS8" s="12"/>
    </row>
    <row r="9" spans="1:45" s="89" customFormat="1" ht="21" customHeight="1">
      <c r="A9" s="283"/>
      <c r="B9" s="286"/>
      <c r="C9" s="132">
        <f>C8/$G$8</f>
        <v>0.34831460674157305</v>
      </c>
      <c r="D9" s="86">
        <f t="shared" ref="D9:F9" si="5">D8/$G$8</f>
        <v>0.5168539325842697</v>
      </c>
      <c r="E9" s="86">
        <f t="shared" si="5"/>
        <v>8.4269662921348312E-2</v>
      </c>
      <c r="F9" s="86">
        <f t="shared" si="5"/>
        <v>5.0561797752808987E-2</v>
      </c>
      <c r="G9" s="141">
        <v>1</v>
      </c>
      <c r="I9" s="88">
        <f t="shared" si="4"/>
        <v>0</v>
      </c>
      <c r="J9" s="88"/>
      <c r="K9" s="87"/>
      <c r="L9" s="87"/>
      <c r="M9" s="87"/>
      <c r="N9" s="87"/>
      <c r="Q9" s="176"/>
      <c r="R9" s="311"/>
      <c r="S9" s="286"/>
      <c r="T9" s="132">
        <f>T8/$X$8</f>
        <v>0.2640449438202247</v>
      </c>
      <c r="U9" s="86">
        <f t="shared" ref="U9:W9" si="6">U8/$X$8</f>
        <v>0.5393258426966292</v>
      </c>
      <c r="V9" s="86">
        <f t="shared" si="6"/>
        <v>0.16853932584269662</v>
      </c>
      <c r="W9" s="86">
        <f t="shared" si="6"/>
        <v>2.8089887640449437E-2</v>
      </c>
      <c r="X9" s="141">
        <v>1</v>
      </c>
      <c r="Y9" s="176"/>
      <c r="Z9" s="183">
        <f t="shared" ref="Z9:Z47" si="7">+SUM(T9:W9)-X9</f>
        <v>0</v>
      </c>
      <c r="AA9" s="183"/>
      <c r="AB9" s="184"/>
      <c r="AC9" s="184"/>
      <c r="AD9" s="184"/>
      <c r="AE9" s="184"/>
      <c r="AF9" s="176"/>
      <c r="AG9" s="176"/>
      <c r="AH9" s="311"/>
      <c r="AI9" s="286"/>
      <c r="AJ9" s="132">
        <f>AJ8/$AM$8</f>
        <v>0.6741573033707865</v>
      </c>
      <c r="AK9" s="86">
        <f t="shared" ref="AK9:AL9" si="8">AK8/$AM$8</f>
        <v>0.3089887640449438</v>
      </c>
      <c r="AL9" s="86">
        <f t="shared" si="8"/>
        <v>1.6853932584269662E-2</v>
      </c>
      <c r="AM9" s="141">
        <v>1</v>
      </c>
      <c r="AO9" s="88">
        <f t="shared" si="3"/>
        <v>0</v>
      </c>
      <c r="AP9" s="87"/>
      <c r="AQ9" s="87"/>
      <c r="AR9" s="87"/>
      <c r="AS9" s="87"/>
    </row>
    <row r="10" spans="1:45" s="8" customFormat="1" ht="21" customHeight="1">
      <c r="A10" s="283"/>
      <c r="B10" s="286" t="s">
        <v>4</v>
      </c>
      <c r="C10" s="133">
        <v>93</v>
      </c>
      <c r="D10" s="45">
        <v>108</v>
      </c>
      <c r="E10" s="45">
        <v>4</v>
      </c>
      <c r="F10" s="45">
        <v>2</v>
      </c>
      <c r="G10" s="140">
        <v>207</v>
      </c>
      <c r="I10" s="28">
        <f t="shared" si="4"/>
        <v>0</v>
      </c>
      <c r="J10" s="28"/>
      <c r="K10" s="12"/>
      <c r="L10" s="12"/>
      <c r="M10" s="12"/>
      <c r="N10" s="12"/>
      <c r="Q10" s="176"/>
      <c r="R10" s="311"/>
      <c r="S10" s="286" t="s">
        <v>4</v>
      </c>
      <c r="T10" s="133">
        <v>42</v>
      </c>
      <c r="U10" s="45">
        <v>131</v>
      </c>
      <c r="V10" s="45">
        <v>29</v>
      </c>
      <c r="W10" s="45">
        <v>5</v>
      </c>
      <c r="X10" s="140">
        <v>207</v>
      </c>
      <c r="Y10" s="176"/>
      <c r="Z10" s="183">
        <f t="shared" si="7"/>
        <v>0</v>
      </c>
      <c r="AA10" s="183"/>
      <c r="AB10" s="184"/>
      <c r="AC10" s="184"/>
      <c r="AD10" s="184"/>
      <c r="AE10" s="184"/>
      <c r="AF10" s="176"/>
      <c r="AG10" s="176"/>
      <c r="AH10" s="311"/>
      <c r="AI10" s="286" t="s">
        <v>4</v>
      </c>
      <c r="AJ10" s="133">
        <v>166</v>
      </c>
      <c r="AK10" s="45">
        <v>39</v>
      </c>
      <c r="AL10" s="45">
        <v>2</v>
      </c>
      <c r="AM10" s="140">
        <v>207</v>
      </c>
      <c r="AO10" s="28">
        <f t="shared" si="3"/>
        <v>0</v>
      </c>
      <c r="AP10" s="12"/>
      <c r="AQ10" s="12"/>
      <c r="AR10" s="12"/>
      <c r="AS10" s="12"/>
    </row>
    <row r="11" spans="1:45" s="89" customFormat="1" ht="21" customHeight="1">
      <c r="A11" s="283"/>
      <c r="B11" s="286"/>
      <c r="C11" s="132">
        <f>C10/$G$10</f>
        <v>0.44927536231884058</v>
      </c>
      <c r="D11" s="86">
        <f t="shared" ref="D11:F11" si="9">D10/$G$10</f>
        <v>0.52173913043478259</v>
      </c>
      <c r="E11" s="86">
        <f t="shared" si="9"/>
        <v>1.932367149758454E-2</v>
      </c>
      <c r="F11" s="86">
        <f t="shared" si="9"/>
        <v>9.6618357487922701E-3</v>
      </c>
      <c r="G11" s="141">
        <v>1</v>
      </c>
      <c r="I11" s="88">
        <f t="shared" si="4"/>
        <v>0</v>
      </c>
      <c r="J11" s="88"/>
      <c r="K11" s="87"/>
      <c r="L11" s="87"/>
      <c r="M11" s="87"/>
      <c r="N11" s="87"/>
      <c r="Q11" s="176"/>
      <c r="R11" s="311"/>
      <c r="S11" s="286"/>
      <c r="T11" s="132">
        <f>T10/$X$10</f>
        <v>0.20289855072463769</v>
      </c>
      <c r="U11" s="86">
        <f t="shared" ref="U11:W11" si="10">U10/$X$10</f>
        <v>0.63285024154589375</v>
      </c>
      <c r="V11" s="86">
        <f t="shared" si="10"/>
        <v>0.14009661835748793</v>
      </c>
      <c r="W11" s="86">
        <f t="shared" si="10"/>
        <v>2.4154589371980676E-2</v>
      </c>
      <c r="X11" s="141">
        <v>1</v>
      </c>
      <c r="Y11" s="176"/>
      <c r="Z11" s="183">
        <f t="shared" si="7"/>
        <v>0</v>
      </c>
      <c r="AA11" s="183"/>
      <c r="AB11" s="184"/>
      <c r="AC11" s="184"/>
      <c r="AD11" s="184"/>
      <c r="AE11" s="184"/>
      <c r="AF11" s="176"/>
      <c r="AG11" s="176"/>
      <c r="AH11" s="311"/>
      <c r="AI11" s="286"/>
      <c r="AJ11" s="132">
        <f>AJ10/$AM$10</f>
        <v>0.80193236714975846</v>
      </c>
      <c r="AK11" s="86">
        <f t="shared" ref="AK11:AL11" si="11">AK10/$AM$10</f>
        <v>0.18840579710144928</v>
      </c>
      <c r="AL11" s="86">
        <f t="shared" si="11"/>
        <v>9.6618357487922701E-3</v>
      </c>
      <c r="AM11" s="141">
        <v>1</v>
      </c>
      <c r="AO11" s="88">
        <f t="shared" si="3"/>
        <v>0</v>
      </c>
      <c r="AP11" s="87"/>
      <c r="AQ11" s="87"/>
      <c r="AR11" s="87"/>
      <c r="AS11" s="87"/>
    </row>
    <row r="12" spans="1:45" s="8" customFormat="1" ht="21" customHeight="1">
      <c r="A12" s="283"/>
      <c r="B12" s="286" t="s">
        <v>5</v>
      </c>
      <c r="C12" s="133">
        <v>134</v>
      </c>
      <c r="D12" s="45">
        <v>105</v>
      </c>
      <c r="E12" s="45">
        <v>4</v>
      </c>
      <c r="F12" s="45">
        <v>2</v>
      </c>
      <c r="G12" s="140">
        <v>245</v>
      </c>
      <c r="I12" s="28">
        <f t="shared" si="4"/>
        <v>0</v>
      </c>
      <c r="J12" s="28"/>
      <c r="K12" s="12"/>
      <c r="L12" s="12"/>
      <c r="M12" s="12"/>
      <c r="N12" s="12"/>
      <c r="Q12" s="176"/>
      <c r="R12" s="311"/>
      <c r="S12" s="286" t="s">
        <v>5</v>
      </c>
      <c r="T12" s="133">
        <v>33</v>
      </c>
      <c r="U12" s="45">
        <v>165</v>
      </c>
      <c r="V12" s="45">
        <v>38</v>
      </c>
      <c r="W12" s="45">
        <v>9</v>
      </c>
      <c r="X12" s="140">
        <v>245</v>
      </c>
      <c r="Y12" s="176"/>
      <c r="Z12" s="183">
        <f t="shared" si="7"/>
        <v>0</v>
      </c>
      <c r="AA12" s="183"/>
      <c r="AB12" s="184"/>
      <c r="AC12" s="184"/>
      <c r="AD12" s="184"/>
      <c r="AE12" s="184"/>
      <c r="AF12" s="176"/>
      <c r="AG12" s="176"/>
      <c r="AH12" s="311"/>
      <c r="AI12" s="286" t="s">
        <v>5</v>
      </c>
      <c r="AJ12" s="133">
        <v>200</v>
      </c>
      <c r="AK12" s="45">
        <v>39</v>
      </c>
      <c r="AL12" s="45">
        <v>5</v>
      </c>
      <c r="AM12" s="140">
        <v>244</v>
      </c>
      <c r="AO12" s="28">
        <f t="shared" si="3"/>
        <v>0</v>
      </c>
      <c r="AP12" s="12"/>
      <c r="AQ12" s="12"/>
      <c r="AR12" s="12"/>
      <c r="AS12" s="12"/>
    </row>
    <row r="13" spans="1:45" s="89" customFormat="1" ht="21" customHeight="1">
      <c r="A13" s="283"/>
      <c r="B13" s="286"/>
      <c r="C13" s="132">
        <f>C12/$G$12</f>
        <v>0.54693877551020409</v>
      </c>
      <c r="D13" s="86">
        <f t="shared" ref="D13:F13" si="12">D12/$G$12</f>
        <v>0.42857142857142855</v>
      </c>
      <c r="E13" s="86">
        <f t="shared" si="12"/>
        <v>1.6326530612244899E-2</v>
      </c>
      <c r="F13" s="86">
        <f t="shared" si="12"/>
        <v>8.1632653061224497E-3</v>
      </c>
      <c r="G13" s="141">
        <v>1</v>
      </c>
      <c r="I13" s="88">
        <f t="shared" si="4"/>
        <v>0</v>
      </c>
      <c r="J13" s="88"/>
      <c r="K13" s="87"/>
      <c r="L13" s="87"/>
      <c r="M13" s="87"/>
      <c r="N13" s="87"/>
      <c r="Q13" s="176"/>
      <c r="R13" s="311"/>
      <c r="S13" s="286"/>
      <c r="T13" s="132">
        <f>T12/$X$12</f>
        <v>0.13469387755102041</v>
      </c>
      <c r="U13" s="86">
        <f t="shared" ref="U13:W13" si="13">U12/$X$12</f>
        <v>0.67346938775510201</v>
      </c>
      <c r="V13" s="86">
        <f t="shared" si="13"/>
        <v>0.15510204081632653</v>
      </c>
      <c r="W13" s="86">
        <f t="shared" si="13"/>
        <v>3.6734693877551024E-2</v>
      </c>
      <c r="X13" s="141">
        <v>1</v>
      </c>
      <c r="Y13" s="176"/>
      <c r="Z13" s="183">
        <f t="shared" si="7"/>
        <v>0</v>
      </c>
      <c r="AA13" s="183"/>
      <c r="AB13" s="184"/>
      <c r="AC13" s="184"/>
      <c r="AD13" s="184"/>
      <c r="AE13" s="184"/>
      <c r="AF13" s="176"/>
      <c r="AG13" s="176"/>
      <c r="AH13" s="311"/>
      <c r="AI13" s="286"/>
      <c r="AJ13" s="132">
        <f>AJ12/$AM$12</f>
        <v>0.81967213114754101</v>
      </c>
      <c r="AK13" s="86">
        <f t="shared" ref="AK13:AL13" si="14">AK12/$AM$12</f>
        <v>0.1598360655737705</v>
      </c>
      <c r="AL13" s="86">
        <f t="shared" si="14"/>
        <v>2.0491803278688523E-2</v>
      </c>
      <c r="AM13" s="141">
        <v>1</v>
      </c>
      <c r="AO13" s="88">
        <f t="shared" si="3"/>
        <v>0</v>
      </c>
      <c r="AP13" s="87"/>
      <c r="AQ13" s="87"/>
      <c r="AR13" s="87"/>
      <c r="AS13" s="87"/>
    </row>
    <row r="14" spans="1:45" s="8" customFormat="1" ht="21" customHeight="1">
      <c r="A14" s="283"/>
      <c r="B14" s="286" t="s">
        <v>6</v>
      </c>
      <c r="C14" s="133">
        <v>174</v>
      </c>
      <c r="D14" s="45">
        <v>88</v>
      </c>
      <c r="E14" s="45">
        <v>7</v>
      </c>
      <c r="F14" s="45">
        <v>2</v>
      </c>
      <c r="G14" s="140">
        <v>271</v>
      </c>
      <c r="I14" s="28">
        <f t="shared" si="4"/>
        <v>0</v>
      </c>
      <c r="J14" s="28"/>
      <c r="K14" s="12"/>
      <c r="L14" s="12"/>
      <c r="M14" s="12"/>
      <c r="N14" s="12"/>
      <c r="Q14" s="176"/>
      <c r="R14" s="311"/>
      <c r="S14" s="286" t="s">
        <v>6</v>
      </c>
      <c r="T14" s="133">
        <v>52</v>
      </c>
      <c r="U14" s="45">
        <v>158</v>
      </c>
      <c r="V14" s="45">
        <v>44</v>
      </c>
      <c r="W14" s="45">
        <v>17</v>
      </c>
      <c r="X14" s="140">
        <v>271</v>
      </c>
      <c r="Y14" s="176"/>
      <c r="Z14" s="183">
        <f t="shared" si="7"/>
        <v>0</v>
      </c>
      <c r="AA14" s="183"/>
      <c r="AB14" s="184"/>
      <c r="AC14" s="184"/>
      <c r="AD14" s="184"/>
      <c r="AE14" s="184"/>
      <c r="AF14" s="176"/>
      <c r="AG14" s="176"/>
      <c r="AH14" s="311"/>
      <c r="AI14" s="286" t="s">
        <v>6</v>
      </c>
      <c r="AJ14" s="133">
        <v>205</v>
      </c>
      <c r="AK14" s="45">
        <v>57</v>
      </c>
      <c r="AL14" s="45">
        <v>9</v>
      </c>
      <c r="AM14" s="140">
        <v>271</v>
      </c>
      <c r="AO14" s="28">
        <f t="shared" si="3"/>
        <v>0</v>
      </c>
      <c r="AP14" s="12"/>
      <c r="AQ14" s="12"/>
      <c r="AR14" s="12"/>
      <c r="AS14" s="12"/>
    </row>
    <row r="15" spans="1:45" s="89" customFormat="1" ht="21" customHeight="1">
      <c r="A15" s="283"/>
      <c r="B15" s="286"/>
      <c r="C15" s="132">
        <f>C14/$G$14</f>
        <v>0.64206642066420661</v>
      </c>
      <c r="D15" s="86">
        <f t="shared" ref="D15:F15" si="15">D14/$G$14</f>
        <v>0.32472324723247231</v>
      </c>
      <c r="E15" s="86">
        <f t="shared" si="15"/>
        <v>2.5830258302583026E-2</v>
      </c>
      <c r="F15" s="86">
        <f t="shared" si="15"/>
        <v>7.3800738007380072E-3</v>
      </c>
      <c r="G15" s="141">
        <v>1</v>
      </c>
      <c r="I15" s="88">
        <f t="shared" si="4"/>
        <v>0</v>
      </c>
      <c r="J15" s="88"/>
      <c r="K15" s="87"/>
      <c r="L15" s="87"/>
      <c r="M15" s="87"/>
      <c r="N15" s="87"/>
      <c r="Q15" s="176"/>
      <c r="R15" s="311"/>
      <c r="S15" s="286"/>
      <c r="T15" s="132">
        <f>T14/$X$14</f>
        <v>0.1918819188191882</v>
      </c>
      <c r="U15" s="86">
        <f t="shared" ref="U15:W15" si="16">U14/$X$14</f>
        <v>0.58302583025830257</v>
      </c>
      <c r="V15" s="86">
        <f t="shared" si="16"/>
        <v>0.16236162361623616</v>
      </c>
      <c r="W15" s="86">
        <f t="shared" si="16"/>
        <v>6.273062730627306E-2</v>
      </c>
      <c r="X15" s="141">
        <v>1</v>
      </c>
      <c r="Y15" s="176"/>
      <c r="Z15" s="183">
        <f t="shared" si="7"/>
        <v>0</v>
      </c>
      <c r="AA15" s="183"/>
      <c r="AB15" s="184"/>
      <c r="AC15" s="184"/>
      <c r="AD15" s="184"/>
      <c r="AE15" s="184"/>
      <c r="AF15" s="176"/>
      <c r="AG15" s="176"/>
      <c r="AH15" s="311"/>
      <c r="AI15" s="286"/>
      <c r="AJ15" s="149">
        <f>AJ14/$AM$14+0.001</f>
        <v>0.75745756457564573</v>
      </c>
      <c r="AK15" s="86">
        <f>AK14/$AM$14</f>
        <v>0.21033210332103322</v>
      </c>
      <c r="AL15" s="86">
        <f>AL14/$AM$14</f>
        <v>3.3210332103321034E-2</v>
      </c>
      <c r="AM15" s="141">
        <v>1</v>
      </c>
      <c r="AO15" s="88">
        <f t="shared" si="3"/>
        <v>1.0000000000001119E-3</v>
      </c>
      <c r="AP15" s="87"/>
      <c r="AQ15" s="87"/>
      <c r="AR15" s="87"/>
      <c r="AS15" s="87"/>
    </row>
    <row r="16" spans="1:45" s="8" customFormat="1" ht="21" customHeight="1">
      <c r="A16" s="283"/>
      <c r="B16" s="286" t="s">
        <v>109</v>
      </c>
      <c r="C16" s="133">
        <v>189</v>
      </c>
      <c r="D16" s="45">
        <v>83</v>
      </c>
      <c r="E16" s="45">
        <v>4</v>
      </c>
      <c r="F16" s="45">
        <v>8</v>
      </c>
      <c r="G16" s="140">
        <v>284</v>
      </c>
      <c r="I16" s="28">
        <f t="shared" si="4"/>
        <v>0</v>
      </c>
      <c r="J16" s="28"/>
      <c r="K16" s="12"/>
      <c r="L16" s="12"/>
      <c r="M16" s="12"/>
      <c r="N16" s="12"/>
      <c r="Q16" s="176"/>
      <c r="R16" s="311"/>
      <c r="S16" s="286" t="s">
        <v>109</v>
      </c>
      <c r="T16" s="133">
        <v>47</v>
      </c>
      <c r="U16" s="45">
        <v>136</v>
      </c>
      <c r="V16" s="45">
        <v>65</v>
      </c>
      <c r="W16" s="45">
        <v>37</v>
      </c>
      <c r="X16" s="140">
        <v>285</v>
      </c>
      <c r="Y16" s="176"/>
      <c r="Z16" s="183">
        <f t="shared" si="7"/>
        <v>0</v>
      </c>
      <c r="AA16" s="183"/>
      <c r="AB16" s="184"/>
      <c r="AC16" s="184"/>
      <c r="AD16" s="184"/>
      <c r="AE16" s="184"/>
      <c r="AF16" s="176"/>
      <c r="AG16" s="176"/>
      <c r="AH16" s="311"/>
      <c r="AI16" s="286" t="s">
        <v>109</v>
      </c>
      <c r="AJ16" s="133">
        <v>157</v>
      </c>
      <c r="AK16" s="45">
        <v>68</v>
      </c>
      <c r="AL16" s="45">
        <v>59</v>
      </c>
      <c r="AM16" s="140">
        <v>284</v>
      </c>
      <c r="AO16" s="28">
        <f t="shared" si="3"/>
        <v>0</v>
      </c>
      <c r="AP16" s="12"/>
      <c r="AQ16" s="12"/>
      <c r="AR16" s="12"/>
      <c r="AS16" s="12"/>
    </row>
    <row r="17" spans="1:45" s="89" customFormat="1" ht="21" customHeight="1" thickBot="1">
      <c r="A17" s="283"/>
      <c r="B17" s="287"/>
      <c r="C17" s="214">
        <f>C16/$G$16+0.001</f>
        <v>0.66649295774647888</v>
      </c>
      <c r="D17" s="91">
        <f>D16/$G$16</f>
        <v>0.29225352112676056</v>
      </c>
      <c r="E17" s="91">
        <f t="shared" ref="E17:F17" si="17">E16/$G$16</f>
        <v>1.4084507042253521E-2</v>
      </c>
      <c r="F17" s="91">
        <f t="shared" si="17"/>
        <v>2.8169014084507043E-2</v>
      </c>
      <c r="G17" s="143">
        <v>1</v>
      </c>
      <c r="I17" s="88">
        <f t="shared" si="4"/>
        <v>9.9999999999988987E-4</v>
      </c>
      <c r="J17" s="88"/>
      <c r="K17" s="87"/>
      <c r="L17" s="87"/>
      <c r="M17" s="87"/>
      <c r="N17" s="87"/>
      <c r="Q17" s="176"/>
      <c r="R17" s="311"/>
      <c r="S17" s="287"/>
      <c r="T17" s="139">
        <f>T16/$X$16</f>
        <v>0.1649122807017544</v>
      </c>
      <c r="U17" s="91">
        <f t="shared" ref="U17:W17" si="18">U16/$X$16</f>
        <v>0.47719298245614034</v>
      </c>
      <c r="V17" s="91">
        <f t="shared" si="18"/>
        <v>0.22807017543859648</v>
      </c>
      <c r="W17" s="91">
        <f t="shared" si="18"/>
        <v>0.12982456140350876</v>
      </c>
      <c r="X17" s="143">
        <v>1</v>
      </c>
      <c r="Y17" s="176"/>
      <c r="Z17" s="183">
        <f t="shared" si="7"/>
        <v>0</v>
      </c>
      <c r="AA17" s="183"/>
      <c r="AB17" s="184"/>
      <c r="AC17" s="184"/>
      <c r="AD17" s="184"/>
      <c r="AE17" s="184"/>
      <c r="AF17" s="176"/>
      <c r="AG17" s="176"/>
      <c r="AH17" s="311"/>
      <c r="AI17" s="287"/>
      <c r="AJ17" s="139">
        <f>AJ16/$AM$16</f>
        <v>0.55281690140845074</v>
      </c>
      <c r="AK17" s="91">
        <f t="shared" ref="AK17:AL17" si="19">AK16/$AM$16</f>
        <v>0.23943661971830985</v>
      </c>
      <c r="AL17" s="91">
        <f t="shared" si="19"/>
        <v>0.20774647887323944</v>
      </c>
      <c r="AM17" s="143">
        <v>1</v>
      </c>
      <c r="AO17" s="88">
        <f t="shared" si="3"/>
        <v>0</v>
      </c>
      <c r="AP17" s="87"/>
      <c r="AQ17" s="87"/>
      <c r="AR17" s="87"/>
      <c r="AS17" s="87"/>
    </row>
    <row r="18" spans="1:45" s="8" customFormat="1" ht="21" customHeight="1" thickTop="1">
      <c r="A18" s="283"/>
      <c r="B18" s="288" t="s">
        <v>1</v>
      </c>
      <c r="C18" s="48">
        <v>686</v>
      </c>
      <c r="D18" s="44">
        <v>556</v>
      </c>
      <c r="E18" s="44">
        <v>49</v>
      </c>
      <c r="F18" s="44">
        <v>37</v>
      </c>
      <c r="G18" s="160">
        <v>1328</v>
      </c>
      <c r="I18" s="28">
        <f t="shared" si="4"/>
        <v>0</v>
      </c>
      <c r="J18" s="28"/>
      <c r="Q18" s="176"/>
      <c r="R18" s="311"/>
      <c r="S18" s="288" t="s">
        <v>1</v>
      </c>
      <c r="T18" s="48">
        <v>258</v>
      </c>
      <c r="U18" s="44">
        <v>767</v>
      </c>
      <c r="V18" s="44">
        <v>227</v>
      </c>
      <c r="W18" s="44">
        <v>77</v>
      </c>
      <c r="X18" s="160">
        <v>1329</v>
      </c>
      <c r="Y18" s="176"/>
      <c r="Z18" s="183">
        <f t="shared" si="7"/>
        <v>0</v>
      </c>
      <c r="AA18" s="183"/>
      <c r="AB18" s="176"/>
      <c r="AC18" s="176"/>
      <c r="AD18" s="176"/>
      <c r="AE18" s="176"/>
      <c r="AF18" s="176"/>
      <c r="AG18" s="176"/>
      <c r="AH18" s="311"/>
      <c r="AI18" s="288" t="s">
        <v>1</v>
      </c>
      <c r="AJ18" s="48">
        <v>939</v>
      </c>
      <c r="AK18" s="44">
        <v>304</v>
      </c>
      <c r="AL18" s="44">
        <v>84</v>
      </c>
      <c r="AM18" s="160">
        <v>1327</v>
      </c>
      <c r="AO18" s="28">
        <f t="shared" si="3"/>
        <v>0</v>
      </c>
    </row>
    <row r="19" spans="1:45" s="89" customFormat="1" ht="21" customHeight="1" thickBot="1">
      <c r="A19" s="284"/>
      <c r="B19" s="289"/>
      <c r="C19" s="150">
        <f>C18/$G$18-0.001</f>
        <v>0.51556626506024095</v>
      </c>
      <c r="D19" s="130">
        <f>D18/$G$18</f>
        <v>0.41867469879518071</v>
      </c>
      <c r="E19" s="130">
        <f t="shared" ref="E19:F19" si="20">E18/$G$18</f>
        <v>3.6897590361445784E-2</v>
      </c>
      <c r="F19" s="130">
        <f t="shared" si="20"/>
        <v>2.786144578313253E-2</v>
      </c>
      <c r="G19" s="148">
        <v>1</v>
      </c>
      <c r="I19" s="88">
        <f t="shared" si="4"/>
        <v>-1.0000000000000009E-3</v>
      </c>
      <c r="J19" s="92">
        <f>+C6+C8+C10+C12+C14+C16-C18</f>
        <v>0</v>
      </c>
      <c r="K19" s="92">
        <f>+D6+D8+D10+D12+D14+D16-D18</f>
        <v>0</v>
      </c>
      <c r="L19" s="92">
        <f t="shared" ref="L19" si="21">+E6+E8+E10+E12+E14+E16-E18</f>
        <v>0</v>
      </c>
      <c r="M19" s="92">
        <f>+F6+F8+F10+F12+F14+F16-F18</f>
        <v>0</v>
      </c>
      <c r="N19" s="92">
        <f>+G6+G8+G10+G12+G14+G16-G18</f>
        <v>0</v>
      </c>
      <c r="Q19" s="176"/>
      <c r="R19" s="312"/>
      <c r="S19" s="289"/>
      <c r="T19" s="135">
        <f>T18/$X$18</f>
        <v>0.19413092550790068</v>
      </c>
      <c r="U19" s="130">
        <f t="shared" ref="U19:W19" si="22">U18/$X$18</f>
        <v>0.5771256583897667</v>
      </c>
      <c r="V19" s="130">
        <f t="shared" si="22"/>
        <v>0.17080511662904441</v>
      </c>
      <c r="W19" s="130">
        <f t="shared" si="22"/>
        <v>5.7938299473288185E-2</v>
      </c>
      <c r="X19" s="148">
        <v>1</v>
      </c>
      <c r="Y19" s="176"/>
      <c r="Z19" s="183">
        <f>+SUM(T19:W19)-X19</f>
        <v>0</v>
      </c>
      <c r="AA19" s="179">
        <f>+T6+T8+T10+T12+T14+T16-T18</f>
        <v>0</v>
      </c>
      <c r="AB19" s="179">
        <f>+U6+U8+U10+U12+U14+U16-U18</f>
        <v>0</v>
      </c>
      <c r="AC19" s="179">
        <f t="shared" ref="AC19" si="23">+V6+V8+V10+V12+V14+V16-V18</f>
        <v>0</v>
      </c>
      <c r="AD19" s="179">
        <f>+W6+W8+W10+W12+W14+W16-W18</f>
        <v>0</v>
      </c>
      <c r="AE19" s="179">
        <f>+X6+X8+X10+X12+X14+X16-X18</f>
        <v>0</v>
      </c>
      <c r="AF19" s="176"/>
      <c r="AG19" s="176"/>
      <c r="AH19" s="312"/>
      <c r="AI19" s="289"/>
      <c r="AJ19" s="135">
        <f>AJ18/$AM$18</f>
        <v>0.70761115297663901</v>
      </c>
      <c r="AK19" s="130">
        <f t="shared" ref="AK19:AL19" si="24">AK18/$AM$18</f>
        <v>0.2290881688018086</v>
      </c>
      <c r="AL19" s="130">
        <f t="shared" si="24"/>
        <v>6.3300678221552373E-2</v>
      </c>
      <c r="AM19" s="148">
        <v>1</v>
      </c>
      <c r="AO19" s="88">
        <f t="shared" si="3"/>
        <v>0</v>
      </c>
      <c r="AP19" s="92">
        <f>+AJ6+AJ8+AJ10+AJ12+AJ14+AJ16-AJ18</f>
        <v>0</v>
      </c>
      <c r="AQ19" s="92">
        <f t="shared" ref="AQ19" si="25">+AK6+AK8+AK10+AK12+AK14+AK16-AK18</f>
        <v>0</v>
      </c>
      <c r="AR19" s="92">
        <f>+AL6+AL8+AL10+AL12+AL14+AL16-AL18</f>
        <v>0</v>
      </c>
      <c r="AS19" s="92">
        <f>+AM6+AM8+AM10+AM12+AM14+AM16-AM18</f>
        <v>0</v>
      </c>
    </row>
    <row r="20" spans="1:45" s="8" customFormat="1" ht="21" customHeight="1">
      <c r="A20" s="282" t="s">
        <v>7</v>
      </c>
      <c r="B20" s="285" t="s">
        <v>2</v>
      </c>
      <c r="C20" s="131">
        <v>6</v>
      </c>
      <c r="D20" s="128">
        <v>33</v>
      </c>
      <c r="E20" s="128">
        <v>10</v>
      </c>
      <c r="F20" s="128">
        <v>9</v>
      </c>
      <c r="G20" s="159">
        <v>58</v>
      </c>
      <c r="I20" s="28">
        <f t="shared" si="4"/>
        <v>0</v>
      </c>
      <c r="J20" s="28"/>
      <c r="K20" s="12"/>
      <c r="L20" s="12"/>
      <c r="M20" s="12"/>
      <c r="N20" s="12"/>
      <c r="Q20" s="176"/>
      <c r="R20" s="310" t="s">
        <v>7</v>
      </c>
      <c r="S20" s="285" t="s">
        <v>2</v>
      </c>
      <c r="T20" s="131">
        <v>11</v>
      </c>
      <c r="U20" s="128">
        <v>37</v>
      </c>
      <c r="V20" s="128">
        <v>7</v>
      </c>
      <c r="W20" s="128">
        <v>3</v>
      </c>
      <c r="X20" s="159">
        <v>58</v>
      </c>
      <c r="Y20" s="176"/>
      <c r="Z20" s="183">
        <f t="shared" si="7"/>
        <v>0</v>
      </c>
      <c r="AA20" s="183"/>
      <c r="AB20" s="184"/>
      <c r="AC20" s="184"/>
      <c r="AD20" s="184"/>
      <c r="AE20" s="184"/>
      <c r="AF20" s="176"/>
      <c r="AG20" s="176"/>
      <c r="AH20" s="310" t="s">
        <v>7</v>
      </c>
      <c r="AI20" s="285" t="s">
        <v>2</v>
      </c>
      <c r="AJ20" s="131">
        <v>31</v>
      </c>
      <c r="AK20" s="128">
        <v>23</v>
      </c>
      <c r="AL20" s="128">
        <v>4</v>
      </c>
      <c r="AM20" s="159">
        <v>58</v>
      </c>
      <c r="AO20" s="28">
        <f t="shared" si="3"/>
        <v>0</v>
      </c>
      <c r="AP20" s="12"/>
      <c r="AQ20" s="12"/>
      <c r="AR20" s="12"/>
      <c r="AS20" s="12"/>
    </row>
    <row r="21" spans="1:45" s="89" customFormat="1" ht="21" customHeight="1">
      <c r="A21" s="283"/>
      <c r="B21" s="286"/>
      <c r="C21" s="132">
        <f>C20/$G$20</f>
        <v>0.10344827586206896</v>
      </c>
      <c r="D21" s="85">
        <f>D20/$G$20+0.001</f>
        <v>0.56996551724137934</v>
      </c>
      <c r="E21" s="86">
        <f t="shared" ref="E21:F21" si="26">E20/$G$20</f>
        <v>0.17241379310344829</v>
      </c>
      <c r="F21" s="86">
        <f t="shared" si="26"/>
        <v>0.15517241379310345</v>
      </c>
      <c r="G21" s="141">
        <v>1</v>
      </c>
      <c r="I21" s="88">
        <f t="shared" si="4"/>
        <v>1.0000000000001119E-3</v>
      </c>
      <c r="J21" s="88"/>
      <c r="K21" s="87"/>
      <c r="L21" s="87"/>
      <c r="M21" s="87"/>
      <c r="N21" s="87"/>
      <c r="Q21" s="176"/>
      <c r="R21" s="311"/>
      <c r="S21" s="286"/>
      <c r="T21" s="132">
        <f>T20/$X$20</f>
        <v>0.18965517241379309</v>
      </c>
      <c r="U21" s="85">
        <f>U20/$X$20-0.001</f>
        <v>0.63693103448275867</v>
      </c>
      <c r="V21" s="86">
        <f t="shared" ref="V21:W21" si="27">V20/$X$20</f>
        <v>0.1206896551724138</v>
      </c>
      <c r="W21" s="86">
        <f t="shared" si="27"/>
        <v>5.1724137931034482E-2</v>
      </c>
      <c r="X21" s="141">
        <v>1</v>
      </c>
      <c r="Y21" s="176"/>
      <c r="Z21" s="183">
        <f t="shared" si="7"/>
        <v>-1.0000000000000009E-3</v>
      </c>
      <c r="AA21" s="183"/>
      <c r="AB21" s="184"/>
      <c r="AC21" s="184"/>
      <c r="AD21" s="184"/>
      <c r="AE21" s="184"/>
      <c r="AF21" s="176"/>
      <c r="AG21" s="176"/>
      <c r="AH21" s="311"/>
      <c r="AI21" s="286"/>
      <c r="AJ21" s="132">
        <f>AJ20/$AM$20</f>
        <v>0.53448275862068961</v>
      </c>
      <c r="AK21" s="86">
        <f t="shared" ref="AK21:AL21" si="28">AK20/$AM$20</f>
        <v>0.39655172413793105</v>
      </c>
      <c r="AL21" s="86">
        <f t="shared" si="28"/>
        <v>6.8965517241379309E-2</v>
      </c>
      <c r="AM21" s="141">
        <v>1</v>
      </c>
      <c r="AO21" s="88">
        <f t="shared" si="3"/>
        <v>0</v>
      </c>
      <c r="AP21" s="87"/>
      <c r="AQ21" s="87"/>
      <c r="AR21" s="87"/>
      <c r="AS21" s="87"/>
    </row>
    <row r="22" spans="1:45" s="8" customFormat="1" ht="21" customHeight="1">
      <c r="A22" s="283"/>
      <c r="B22" s="286" t="s">
        <v>3</v>
      </c>
      <c r="C22" s="133">
        <v>27</v>
      </c>
      <c r="D22" s="45">
        <v>49</v>
      </c>
      <c r="E22" s="45">
        <v>7</v>
      </c>
      <c r="F22" s="45">
        <v>7</v>
      </c>
      <c r="G22" s="140">
        <v>90</v>
      </c>
      <c r="I22" s="28">
        <f t="shared" si="4"/>
        <v>0</v>
      </c>
      <c r="J22" s="28"/>
      <c r="K22" s="12"/>
      <c r="L22" s="12"/>
      <c r="M22" s="12"/>
      <c r="N22" s="12"/>
      <c r="Q22" s="176"/>
      <c r="R22" s="311"/>
      <c r="S22" s="286" t="s">
        <v>3</v>
      </c>
      <c r="T22" s="133">
        <v>26</v>
      </c>
      <c r="U22" s="45">
        <v>43</v>
      </c>
      <c r="V22" s="45">
        <v>18</v>
      </c>
      <c r="W22" s="45">
        <v>3</v>
      </c>
      <c r="X22" s="140">
        <v>90</v>
      </c>
      <c r="Y22" s="176"/>
      <c r="Z22" s="183">
        <f t="shared" si="7"/>
        <v>0</v>
      </c>
      <c r="AA22" s="183"/>
      <c r="AB22" s="184"/>
      <c r="AC22" s="184"/>
      <c r="AD22" s="184"/>
      <c r="AE22" s="184"/>
      <c r="AF22" s="176"/>
      <c r="AG22" s="176"/>
      <c r="AH22" s="311"/>
      <c r="AI22" s="286" t="s">
        <v>3</v>
      </c>
      <c r="AJ22" s="133">
        <v>58</v>
      </c>
      <c r="AK22" s="45">
        <v>30</v>
      </c>
      <c r="AL22" s="45">
        <v>2</v>
      </c>
      <c r="AM22" s="140">
        <v>90</v>
      </c>
      <c r="AO22" s="28">
        <f t="shared" si="3"/>
        <v>0</v>
      </c>
      <c r="AP22" s="12"/>
      <c r="AQ22" s="12"/>
      <c r="AR22" s="12"/>
      <c r="AS22" s="12"/>
    </row>
    <row r="23" spans="1:45" s="89" customFormat="1" ht="21" customHeight="1">
      <c r="A23" s="283"/>
      <c r="B23" s="286"/>
      <c r="C23" s="132">
        <f>C22/$G$22</f>
        <v>0.3</v>
      </c>
      <c r="D23" s="86">
        <f t="shared" ref="D23:F23" si="29">D22/$G$22</f>
        <v>0.5444444444444444</v>
      </c>
      <c r="E23" s="86">
        <f t="shared" si="29"/>
        <v>7.7777777777777779E-2</v>
      </c>
      <c r="F23" s="86">
        <f t="shared" si="29"/>
        <v>7.7777777777777779E-2</v>
      </c>
      <c r="G23" s="141">
        <v>1</v>
      </c>
      <c r="I23" s="88">
        <f t="shared" si="4"/>
        <v>0</v>
      </c>
      <c r="J23" s="88"/>
      <c r="K23" s="87"/>
      <c r="L23" s="87"/>
      <c r="M23" s="87"/>
      <c r="N23" s="87"/>
      <c r="Q23" s="176"/>
      <c r="R23" s="311"/>
      <c r="S23" s="286"/>
      <c r="T23" s="132">
        <f>T22/$X$22</f>
        <v>0.28888888888888886</v>
      </c>
      <c r="U23" s="86">
        <f t="shared" ref="U23:W23" si="30">U22/$X$22</f>
        <v>0.4777777777777778</v>
      </c>
      <c r="V23" s="86">
        <f t="shared" si="30"/>
        <v>0.2</v>
      </c>
      <c r="W23" s="86">
        <f t="shared" si="30"/>
        <v>3.3333333333333333E-2</v>
      </c>
      <c r="X23" s="141">
        <v>1</v>
      </c>
      <c r="Y23" s="176"/>
      <c r="Z23" s="183">
        <f t="shared" si="7"/>
        <v>0</v>
      </c>
      <c r="AA23" s="183"/>
      <c r="AB23" s="184"/>
      <c r="AC23" s="184"/>
      <c r="AD23" s="184"/>
      <c r="AE23" s="184"/>
      <c r="AF23" s="176"/>
      <c r="AG23" s="176"/>
      <c r="AH23" s="311"/>
      <c r="AI23" s="286"/>
      <c r="AJ23" s="149">
        <f>AJ22/$AM$22+0.001</f>
        <v>0.64544444444444449</v>
      </c>
      <c r="AK23" s="86">
        <f>AK22/$AM$22</f>
        <v>0.33333333333333331</v>
      </c>
      <c r="AL23" s="86">
        <f>AL22/$AM$22</f>
        <v>2.2222222222222223E-2</v>
      </c>
      <c r="AM23" s="141">
        <v>1</v>
      </c>
      <c r="AO23" s="88">
        <f t="shared" si="3"/>
        <v>9.9999999999988987E-4</v>
      </c>
      <c r="AP23" s="87"/>
      <c r="AQ23" s="87"/>
      <c r="AR23" s="87"/>
      <c r="AS23" s="87"/>
    </row>
    <row r="24" spans="1:45" s="8" customFormat="1" ht="21" customHeight="1">
      <c r="A24" s="283"/>
      <c r="B24" s="286" t="s">
        <v>4</v>
      </c>
      <c r="C24" s="133">
        <v>48</v>
      </c>
      <c r="D24" s="45">
        <v>51</v>
      </c>
      <c r="E24" s="45">
        <v>1</v>
      </c>
      <c r="F24" s="45">
        <v>2</v>
      </c>
      <c r="G24" s="140">
        <v>102</v>
      </c>
      <c r="I24" s="28">
        <f t="shared" si="4"/>
        <v>0</v>
      </c>
      <c r="J24" s="28"/>
      <c r="K24" s="12"/>
      <c r="L24" s="12"/>
      <c r="M24" s="12"/>
      <c r="N24" s="12"/>
      <c r="Q24" s="176"/>
      <c r="R24" s="311"/>
      <c r="S24" s="286" t="s">
        <v>4</v>
      </c>
      <c r="T24" s="133">
        <v>25</v>
      </c>
      <c r="U24" s="45">
        <v>59</v>
      </c>
      <c r="V24" s="45">
        <v>16</v>
      </c>
      <c r="W24" s="45">
        <v>2</v>
      </c>
      <c r="X24" s="140">
        <v>102</v>
      </c>
      <c r="Y24" s="176"/>
      <c r="Z24" s="183">
        <f t="shared" si="7"/>
        <v>0</v>
      </c>
      <c r="AA24" s="183"/>
      <c r="AB24" s="184"/>
      <c r="AC24" s="184"/>
      <c r="AD24" s="184"/>
      <c r="AE24" s="184"/>
      <c r="AF24" s="176"/>
      <c r="AG24" s="176"/>
      <c r="AH24" s="311"/>
      <c r="AI24" s="286" t="s">
        <v>4</v>
      </c>
      <c r="AJ24" s="133">
        <v>83</v>
      </c>
      <c r="AK24" s="45">
        <v>18</v>
      </c>
      <c r="AL24" s="45">
        <v>1</v>
      </c>
      <c r="AM24" s="140">
        <v>102</v>
      </c>
      <c r="AO24" s="28">
        <f t="shared" si="3"/>
        <v>0</v>
      </c>
      <c r="AP24" s="12"/>
      <c r="AQ24" s="12"/>
      <c r="AR24" s="12"/>
      <c r="AS24" s="12"/>
    </row>
    <row r="25" spans="1:45" s="89" customFormat="1" ht="21" customHeight="1">
      <c r="A25" s="283"/>
      <c r="B25" s="286"/>
      <c r="C25" s="132">
        <f>C24/$G$24</f>
        <v>0.47058823529411764</v>
      </c>
      <c r="D25" s="85">
        <f>D24/$G$24-0.001</f>
        <v>0.499</v>
      </c>
      <c r="E25" s="86">
        <f t="shared" ref="E25:F25" si="31">E24/$G$24</f>
        <v>9.8039215686274508E-3</v>
      </c>
      <c r="F25" s="86">
        <f t="shared" si="31"/>
        <v>1.9607843137254902E-2</v>
      </c>
      <c r="G25" s="141">
        <v>1</v>
      </c>
      <c r="I25" s="88">
        <f t="shared" si="4"/>
        <v>-1.0000000000000009E-3</v>
      </c>
      <c r="J25" s="88"/>
      <c r="K25" s="87"/>
      <c r="L25" s="87"/>
      <c r="M25" s="87"/>
      <c r="N25" s="87"/>
      <c r="Q25" s="176"/>
      <c r="R25" s="311"/>
      <c r="S25" s="286"/>
      <c r="T25" s="132">
        <f>T24/$X$24</f>
        <v>0.24509803921568626</v>
      </c>
      <c r="U25" s="86">
        <f t="shared" ref="U25:W25" si="32">U24/$X$24</f>
        <v>0.57843137254901966</v>
      </c>
      <c r="V25" s="86">
        <f t="shared" si="32"/>
        <v>0.15686274509803921</v>
      </c>
      <c r="W25" s="86">
        <f t="shared" si="32"/>
        <v>1.9607843137254902E-2</v>
      </c>
      <c r="X25" s="141">
        <v>1</v>
      </c>
      <c r="Y25" s="176"/>
      <c r="Z25" s="183">
        <f t="shared" si="7"/>
        <v>0</v>
      </c>
      <c r="AA25" s="183"/>
      <c r="AB25" s="184"/>
      <c r="AC25" s="184"/>
      <c r="AD25" s="184"/>
      <c r="AE25" s="184"/>
      <c r="AF25" s="176"/>
      <c r="AG25" s="176"/>
      <c r="AH25" s="311"/>
      <c r="AI25" s="286"/>
      <c r="AJ25" s="132">
        <f>AJ24/$AM$24</f>
        <v>0.81372549019607843</v>
      </c>
      <c r="AK25" s="86">
        <f t="shared" ref="AK25:AL25" si="33">AK24/$AM$24</f>
        <v>0.17647058823529413</v>
      </c>
      <c r="AL25" s="86">
        <f t="shared" si="33"/>
        <v>9.8039215686274508E-3</v>
      </c>
      <c r="AM25" s="141">
        <v>1</v>
      </c>
      <c r="AO25" s="88">
        <f t="shared" si="3"/>
        <v>0</v>
      </c>
      <c r="AP25" s="87"/>
      <c r="AQ25" s="87"/>
      <c r="AR25" s="87"/>
      <c r="AS25" s="87"/>
    </row>
    <row r="26" spans="1:45" s="8" customFormat="1" ht="21" customHeight="1">
      <c r="A26" s="283"/>
      <c r="B26" s="286" t="s">
        <v>5</v>
      </c>
      <c r="C26" s="133">
        <v>57</v>
      </c>
      <c r="D26" s="45">
        <v>53</v>
      </c>
      <c r="E26" s="45">
        <v>4</v>
      </c>
      <c r="F26" s="45">
        <v>2</v>
      </c>
      <c r="G26" s="140">
        <v>116</v>
      </c>
      <c r="I26" s="28">
        <f t="shared" si="4"/>
        <v>0</v>
      </c>
      <c r="J26" s="28"/>
      <c r="K26" s="12"/>
      <c r="L26" s="12"/>
      <c r="M26" s="12"/>
      <c r="N26" s="12"/>
      <c r="Q26" s="176"/>
      <c r="R26" s="311"/>
      <c r="S26" s="286" t="s">
        <v>5</v>
      </c>
      <c r="T26" s="133">
        <v>16</v>
      </c>
      <c r="U26" s="45">
        <v>74</v>
      </c>
      <c r="V26" s="45">
        <v>21</v>
      </c>
      <c r="W26" s="45">
        <v>5</v>
      </c>
      <c r="X26" s="140">
        <v>116</v>
      </c>
      <c r="Y26" s="176"/>
      <c r="Z26" s="183">
        <f t="shared" si="7"/>
        <v>0</v>
      </c>
      <c r="AA26" s="183"/>
      <c r="AB26" s="184"/>
      <c r="AC26" s="184"/>
      <c r="AD26" s="184"/>
      <c r="AE26" s="184"/>
      <c r="AF26" s="176"/>
      <c r="AG26" s="176"/>
      <c r="AH26" s="311"/>
      <c r="AI26" s="286" t="s">
        <v>5</v>
      </c>
      <c r="AJ26" s="133">
        <v>90</v>
      </c>
      <c r="AK26" s="45">
        <v>22</v>
      </c>
      <c r="AL26" s="45">
        <v>3</v>
      </c>
      <c r="AM26" s="140">
        <v>115</v>
      </c>
      <c r="AO26" s="28">
        <f t="shared" si="3"/>
        <v>0</v>
      </c>
      <c r="AP26" s="12"/>
      <c r="AQ26" s="12"/>
      <c r="AR26" s="12"/>
      <c r="AS26" s="12"/>
    </row>
    <row r="27" spans="1:45" s="89" customFormat="1" ht="21" customHeight="1">
      <c r="A27" s="283"/>
      <c r="B27" s="286"/>
      <c r="C27" s="149">
        <f>C26/$G$26+0.001</f>
        <v>0.49237931034482757</v>
      </c>
      <c r="D27" s="86">
        <f t="shared" ref="D27:F27" si="34">D26/$G$26</f>
        <v>0.45689655172413796</v>
      </c>
      <c r="E27" s="86">
        <f t="shared" si="34"/>
        <v>3.4482758620689655E-2</v>
      </c>
      <c r="F27" s="86">
        <f t="shared" si="34"/>
        <v>1.7241379310344827E-2</v>
      </c>
      <c r="G27" s="141">
        <v>1</v>
      </c>
      <c r="I27" s="88">
        <f t="shared" si="4"/>
        <v>9.9999999999988987E-4</v>
      </c>
      <c r="J27" s="88"/>
      <c r="K27" s="87"/>
      <c r="L27" s="87"/>
      <c r="M27" s="87"/>
      <c r="N27" s="87"/>
      <c r="Q27" s="176"/>
      <c r="R27" s="311"/>
      <c r="S27" s="286"/>
      <c r="T27" s="132">
        <f>T26/$X$26</f>
        <v>0.13793103448275862</v>
      </c>
      <c r="U27" s="86">
        <f t="shared" ref="U27:W27" si="35">U26/$X$26</f>
        <v>0.63793103448275867</v>
      </c>
      <c r="V27" s="86">
        <f t="shared" si="35"/>
        <v>0.18103448275862069</v>
      </c>
      <c r="W27" s="86">
        <f t="shared" si="35"/>
        <v>4.3103448275862072E-2</v>
      </c>
      <c r="X27" s="141">
        <v>1</v>
      </c>
      <c r="Y27" s="176"/>
      <c r="Z27" s="183">
        <f t="shared" si="7"/>
        <v>0</v>
      </c>
      <c r="AA27" s="183"/>
      <c r="AB27" s="184"/>
      <c r="AC27" s="184"/>
      <c r="AD27" s="184"/>
      <c r="AE27" s="184"/>
      <c r="AF27" s="176"/>
      <c r="AG27" s="176"/>
      <c r="AH27" s="311"/>
      <c r="AI27" s="286"/>
      <c r="AJ27" s="132">
        <f>AJ26/$AM$26</f>
        <v>0.78260869565217395</v>
      </c>
      <c r="AK27" s="86">
        <f t="shared" ref="AK27:AL27" si="36">AK26/$AM$26</f>
        <v>0.19130434782608696</v>
      </c>
      <c r="AL27" s="86">
        <f t="shared" si="36"/>
        <v>2.6086956521739129E-2</v>
      </c>
      <c r="AM27" s="141">
        <v>1</v>
      </c>
      <c r="AO27" s="88">
        <f t="shared" si="3"/>
        <v>0</v>
      </c>
      <c r="AP27" s="87"/>
      <c r="AQ27" s="87"/>
      <c r="AR27" s="87"/>
      <c r="AS27" s="87"/>
    </row>
    <row r="28" spans="1:45" s="8" customFormat="1" ht="21" customHeight="1">
      <c r="A28" s="283"/>
      <c r="B28" s="286" t="s">
        <v>6</v>
      </c>
      <c r="C28" s="133">
        <v>79</v>
      </c>
      <c r="D28" s="45">
        <v>46</v>
      </c>
      <c r="E28" s="45">
        <v>6</v>
      </c>
      <c r="F28" s="45">
        <v>1</v>
      </c>
      <c r="G28" s="140">
        <v>132</v>
      </c>
      <c r="I28" s="28">
        <f t="shared" si="4"/>
        <v>0</v>
      </c>
      <c r="J28" s="28"/>
      <c r="K28" s="12"/>
      <c r="L28" s="12"/>
      <c r="M28" s="12"/>
      <c r="N28" s="12"/>
      <c r="Q28" s="176"/>
      <c r="R28" s="311"/>
      <c r="S28" s="286" t="s">
        <v>6</v>
      </c>
      <c r="T28" s="133">
        <v>29</v>
      </c>
      <c r="U28" s="45">
        <v>75</v>
      </c>
      <c r="V28" s="45">
        <v>20</v>
      </c>
      <c r="W28" s="45">
        <v>8</v>
      </c>
      <c r="X28" s="140">
        <v>132</v>
      </c>
      <c r="Y28" s="176"/>
      <c r="Z28" s="183">
        <f t="shared" si="7"/>
        <v>0</v>
      </c>
      <c r="AA28" s="183"/>
      <c r="AB28" s="184"/>
      <c r="AC28" s="184"/>
      <c r="AD28" s="184"/>
      <c r="AE28" s="184"/>
      <c r="AF28" s="176"/>
      <c r="AG28" s="176"/>
      <c r="AH28" s="311"/>
      <c r="AI28" s="286" t="s">
        <v>6</v>
      </c>
      <c r="AJ28" s="133">
        <v>97</v>
      </c>
      <c r="AK28" s="45">
        <v>31</v>
      </c>
      <c r="AL28" s="45">
        <v>4</v>
      </c>
      <c r="AM28" s="140">
        <v>132</v>
      </c>
      <c r="AO28" s="28">
        <f t="shared" si="3"/>
        <v>0</v>
      </c>
      <c r="AP28" s="12"/>
      <c r="AQ28" s="12"/>
      <c r="AR28" s="12"/>
      <c r="AS28" s="12"/>
    </row>
    <row r="29" spans="1:45" s="89" customFormat="1" ht="21" customHeight="1">
      <c r="A29" s="283"/>
      <c r="B29" s="286"/>
      <c r="C29" s="149">
        <f>C28/$G$28+0.001</f>
        <v>0.59948484848484851</v>
      </c>
      <c r="D29" s="86">
        <f>D28/$G$28</f>
        <v>0.34848484848484851</v>
      </c>
      <c r="E29" s="86">
        <f t="shared" ref="E29:F29" si="37">E28/$G$28</f>
        <v>4.5454545454545456E-2</v>
      </c>
      <c r="F29" s="86">
        <f t="shared" si="37"/>
        <v>7.575757575757576E-3</v>
      </c>
      <c r="G29" s="141">
        <v>1</v>
      </c>
      <c r="I29" s="88">
        <f t="shared" si="4"/>
        <v>1.0000000000001119E-3</v>
      </c>
      <c r="J29" s="88"/>
      <c r="K29" s="87"/>
      <c r="L29" s="87"/>
      <c r="M29" s="87"/>
      <c r="N29" s="87"/>
      <c r="Q29" s="176"/>
      <c r="R29" s="311"/>
      <c r="S29" s="286"/>
      <c r="T29" s="132">
        <f>T28/$X$28</f>
        <v>0.2196969696969697</v>
      </c>
      <c r="U29" s="85">
        <f>U28/$X$28-0.001</f>
        <v>0.56718181818181823</v>
      </c>
      <c r="V29" s="86">
        <f t="shared" ref="V29:W29" si="38">V28/$X$28</f>
        <v>0.15151515151515152</v>
      </c>
      <c r="W29" s="86">
        <f t="shared" si="38"/>
        <v>6.0606060606060608E-2</v>
      </c>
      <c r="X29" s="141">
        <v>1</v>
      </c>
      <c r="Y29" s="176"/>
      <c r="Z29" s="183">
        <f t="shared" si="7"/>
        <v>-9.9999999999988987E-4</v>
      </c>
      <c r="AA29" s="183"/>
      <c r="AB29" s="184"/>
      <c r="AC29" s="184"/>
      <c r="AD29" s="184"/>
      <c r="AE29" s="184"/>
      <c r="AF29" s="176"/>
      <c r="AG29" s="176"/>
      <c r="AH29" s="311"/>
      <c r="AI29" s="286"/>
      <c r="AJ29" s="132">
        <f>AJ28/$AM$28</f>
        <v>0.73484848484848486</v>
      </c>
      <c r="AK29" s="86">
        <f t="shared" ref="AK29:AL29" si="39">AK28/$AM$28</f>
        <v>0.23484848484848486</v>
      </c>
      <c r="AL29" s="86">
        <f t="shared" si="39"/>
        <v>3.0303030303030304E-2</v>
      </c>
      <c r="AM29" s="141">
        <v>1</v>
      </c>
      <c r="AO29" s="88">
        <f t="shared" si="3"/>
        <v>0</v>
      </c>
      <c r="AP29" s="87"/>
      <c r="AQ29" s="87"/>
      <c r="AR29" s="87"/>
      <c r="AS29" s="87"/>
    </row>
    <row r="30" spans="1:45" s="8" customFormat="1" ht="21" customHeight="1">
      <c r="A30" s="283"/>
      <c r="B30" s="286" t="s">
        <v>109</v>
      </c>
      <c r="C30" s="133">
        <v>78</v>
      </c>
      <c r="D30" s="45">
        <v>43</v>
      </c>
      <c r="E30" s="45">
        <v>0</v>
      </c>
      <c r="F30" s="45">
        <v>4</v>
      </c>
      <c r="G30" s="140">
        <v>125</v>
      </c>
      <c r="I30" s="28">
        <f t="shared" si="4"/>
        <v>0</v>
      </c>
      <c r="J30" s="28"/>
      <c r="K30" s="12"/>
      <c r="L30" s="12"/>
      <c r="M30" s="12"/>
      <c r="N30" s="12"/>
      <c r="Q30" s="176"/>
      <c r="R30" s="311"/>
      <c r="S30" s="286" t="s">
        <v>109</v>
      </c>
      <c r="T30" s="133">
        <v>27</v>
      </c>
      <c r="U30" s="45">
        <v>50</v>
      </c>
      <c r="V30" s="45">
        <v>29</v>
      </c>
      <c r="W30" s="45">
        <v>21</v>
      </c>
      <c r="X30" s="140">
        <v>127</v>
      </c>
      <c r="Y30" s="176"/>
      <c r="Z30" s="183">
        <f t="shared" si="7"/>
        <v>0</v>
      </c>
      <c r="AA30" s="183"/>
      <c r="AB30" s="184"/>
      <c r="AC30" s="184"/>
      <c r="AD30" s="184"/>
      <c r="AE30" s="184"/>
      <c r="AF30" s="176"/>
      <c r="AG30" s="176"/>
      <c r="AH30" s="311"/>
      <c r="AI30" s="286" t="s">
        <v>109</v>
      </c>
      <c r="AJ30" s="133">
        <v>70</v>
      </c>
      <c r="AK30" s="45">
        <v>34</v>
      </c>
      <c r="AL30" s="45">
        <v>22</v>
      </c>
      <c r="AM30" s="140">
        <v>126</v>
      </c>
      <c r="AO30" s="28">
        <f t="shared" si="3"/>
        <v>0</v>
      </c>
      <c r="AP30" s="12"/>
      <c r="AQ30" s="12"/>
      <c r="AR30" s="12"/>
      <c r="AS30" s="12"/>
    </row>
    <row r="31" spans="1:45" s="89" customFormat="1" ht="21" customHeight="1" thickBot="1">
      <c r="A31" s="283"/>
      <c r="B31" s="287"/>
      <c r="C31" s="139">
        <f>C30/$G$30</f>
        <v>0.624</v>
      </c>
      <c r="D31" s="91">
        <f t="shared" ref="D31:F31" si="40">D30/$G$30</f>
        <v>0.34399999999999997</v>
      </c>
      <c r="E31" s="91">
        <f t="shared" si="40"/>
        <v>0</v>
      </c>
      <c r="F31" s="91">
        <f t="shared" si="40"/>
        <v>3.2000000000000001E-2</v>
      </c>
      <c r="G31" s="143">
        <v>1</v>
      </c>
      <c r="I31" s="88">
        <f t="shared" si="4"/>
        <v>0</v>
      </c>
      <c r="J31" s="88"/>
      <c r="K31" s="87"/>
      <c r="L31" s="87"/>
      <c r="M31" s="87"/>
      <c r="N31" s="87"/>
      <c r="Q31" s="176"/>
      <c r="R31" s="311"/>
      <c r="S31" s="287"/>
      <c r="T31" s="139">
        <f>T30/$X$30</f>
        <v>0.2125984251968504</v>
      </c>
      <c r="U31" s="91">
        <f t="shared" ref="U31:W31" si="41">U30/$X$30</f>
        <v>0.39370078740157483</v>
      </c>
      <c r="V31" s="91">
        <f t="shared" si="41"/>
        <v>0.2283464566929134</v>
      </c>
      <c r="W31" s="91">
        <f t="shared" si="41"/>
        <v>0.16535433070866143</v>
      </c>
      <c r="X31" s="143">
        <v>1</v>
      </c>
      <c r="Y31" s="176"/>
      <c r="Z31" s="183">
        <f t="shared" si="7"/>
        <v>0</v>
      </c>
      <c r="AA31" s="183"/>
      <c r="AB31" s="184"/>
      <c r="AC31" s="184"/>
      <c r="AD31" s="184"/>
      <c r="AE31" s="184"/>
      <c r="AF31" s="176"/>
      <c r="AG31" s="176"/>
      <c r="AH31" s="311"/>
      <c r="AI31" s="287"/>
      <c r="AJ31" s="214">
        <f>AJ30/$AM$30-0.001</f>
        <v>0.55455555555555558</v>
      </c>
      <c r="AK31" s="91">
        <f t="shared" ref="AK31:AL31" si="42">AK30/$AM$30</f>
        <v>0.26984126984126983</v>
      </c>
      <c r="AL31" s="91">
        <f t="shared" si="42"/>
        <v>0.17460317460317459</v>
      </c>
      <c r="AM31" s="143">
        <v>1</v>
      </c>
      <c r="AO31" s="88">
        <f t="shared" si="3"/>
        <v>-9.9999999999988987E-4</v>
      </c>
      <c r="AP31" s="87"/>
      <c r="AQ31" s="87"/>
      <c r="AR31" s="87"/>
      <c r="AS31" s="87"/>
    </row>
    <row r="32" spans="1:45" s="8" customFormat="1" ht="21" customHeight="1" thickTop="1">
      <c r="A32" s="283"/>
      <c r="B32" s="288" t="s">
        <v>1</v>
      </c>
      <c r="C32" s="48">
        <v>295</v>
      </c>
      <c r="D32" s="44">
        <v>275</v>
      </c>
      <c r="E32" s="44">
        <v>28</v>
      </c>
      <c r="F32" s="44">
        <v>25</v>
      </c>
      <c r="G32" s="218">
        <v>623</v>
      </c>
      <c r="I32" s="28">
        <f t="shared" si="4"/>
        <v>0</v>
      </c>
      <c r="J32" s="28"/>
      <c r="K32" s="22"/>
      <c r="L32" s="22"/>
      <c r="M32" s="22"/>
      <c r="N32" s="22"/>
      <c r="Q32" s="176"/>
      <c r="R32" s="311"/>
      <c r="S32" s="288" t="s">
        <v>1</v>
      </c>
      <c r="T32" s="48">
        <v>134</v>
      </c>
      <c r="U32" s="44">
        <v>338</v>
      </c>
      <c r="V32" s="44">
        <v>111</v>
      </c>
      <c r="W32" s="44">
        <v>42</v>
      </c>
      <c r="X32" s="160">
        <v>625</v>
      </c>
      <c r="Y32" s="176"/>
      <c r="Z32" s="183">
        <f t="shared" si="7"/>
        <v>0</v>
      </c>
      <c r="AA32" s="183"/>
      <c r="AB32" s="179"/>
      <c r="AC32" s="179"/>
      <c r="AD32" s="179"/>
      <c r="AE32" s="179"/>
      <c r="AF32" s="176"/>
      <c r="AG32" s="176"/>
      <c r="AH32" s="311"/>
      <c r="AI32" s="288" t="s">
        <v>1</v>
      </c>
      <c r="AJ32" s="48">
        <v>429</v>
      </c>
      <c r="AK32" s="44">
        <v>158</v>
      </c>
      <c r="AL32" s="44">
        <v>36</v>
      </c>
      <c r="AM32" s="160">
        <v>623</v>
      </c>
      <c r="AO32" s="28">
        <f t="shared" si="3"/>
        <v>0</v>
      </c>
      <c r="AP32" s="22"/>
      <c r="AQ32" s="22"/>
      <c r="AR32" s="22"/>
      <c r="AS32" s="22"/>
    </row>
    <row r="33" spans="1:45" s="89" customFormat="1" ht="21" customHeight="1" thickBot="1">
      <c r="A33" s="290"/>
      <c r="B33" s="291"/>
      <c r="C33" s="136">
        <f>C32/$G$32</f>
        <v>0.47351524879614765</v>
      </c>
      <c r="D33" s="129">
        <f t="shared" ref="D33:F33" si="43">D32/$G$32</f>
        <v>0.44141252006420545</v>
      </c>
      <c r="E33" s="129">
        <f t="shared" si="43"/>
        <v>4.49438202247191E-2</v>
      </c>
      <c r="F33" s="129">
        <f t="shared" si="43"/>
        <v>4.0128410914927769E-2</v>
      </c>
      <c r="G33" s="146">
        <v>1</v>
      </c>
      <c r="I33" s="88">
        <f t="shared" si="4"/>
        <v>0</v>
      </c>
      <c r="J33" s="92">
        <f>+C20+C22+C24+C26+C28+C30-C32</f>
        <v>0</v>
      </c>
      <c r="K33" s="92">
        <f>+D20+D22+D24+D26+D28+D30-D32</f>
        <v>0</v>
      </c>
      <c r="L33" s="92">
        <f t="shared" ref="L33" si="44">+E20+E22+E24+E26+E28+E30-E32</f>
        <v>0</v>
      </c>
      <c r="M33" s="92">
        <f>+F20+F22+F24+F26+F28+F30-F32</f>
        <v>0</v>
      </c>
      <c r="N33" s="92">
        <f>+G20+G22+G24+G26+G28+G30-G32</f>
        <v>0</v>
      </c>
      <c r="Q33" s="176"/>
      <c r="R33" s="314"/>
      <c r="S33" s="291"/>
      <c r="T33" s="136">
        <f>T32/$X$32</f>
        <v>0.21440000000000001</v>
      </c>
      <c r="U33" s="129">
        <f t="shared" ref="U33:W33" si="45">U32/$X$32</f>
        <v>0.54079999999999995</v>
      </c>
      <c r="V33" s="129">
        <f t="shared" si="45"/>
        <v>0.17760000000000001</v>
      </c>
      <c r="W33" s="129">
        <f t="shared" si="45"/>
        <v>6.7199999999999996E-2</v>
      </c>
      <c r="X33" s="146">
        <v>1</v>
      </c>
      <c r="Y33" s="176"/>
      <c r="Z33" s="183">
        <f t="shared" si="7"/>
        <v>0</v>
      </c>
      <c r="AA33" s="179">
        <f>+T20+T22+T24+T26+T28+T30-T32</f>
        <v>0</v>
      </c>
      <c r="AB33" s="179">
        <f>+U20+U22+U24+U26+U28+U30-U32</f>
        <v>0</v>
      </c>
      <c r="AC33" s="179">
        <f t="shared" ref="AC33" si="46">+V20+V22+V24+V26+V28+V30-V32</f>
        <v>0</v>
      </c>
      <c r="AD33" s="179">
        <f>+W20+W22+W24+W26+W28+W30-W32</f>
        <v>0</v>
      </c>
      <c r="AE33" s="179">
        <f>+X20+X22+X24+X26+X28+X30-X32</f>
        <v>0</v>
      </c>
      <c r="AF33" s="176"/>
      <c r="AG33" s="176"/>
      <c r="AH33" s="314"/>
      <c r="AI33" s="291"/>
      <c r="AJ33" s="151">
        <f>AJ32/$AM$32-0.001</f>
        <v>0.6876035313001605</v>
      </c>
      <c r="AK33" s="129">
        <f>AK32/$AM$32</f>
        <v>0.2536115569823435</v>
      </c>
      <c r="AL33" s="129">
        <f>AL32/$AM$32</f>
        <v>5.7784911717495988E-2</v>
      </c>
      <c r="AM33" s="146">
        <v>1</v>
      </c>
      <c r="AO33" s="88">
        <f t="shared" si="3"/>
        <v>-1.0000000000000009E-3</v>
      </c>
      <c r="AP33" s="92">
        <f>+AJ20+AJ22+AJ24+AJ26+AJ28+AJ30-AJ32</f>
        <v>0</v>
      </c>
      <c r="AQ33" s="92">
        <f t="shared" ref="AQ33" si="47">+AK20+AK22+AK24+AK26+AK28+AK30-AK32</f>
        <v>0</v>
      </c>
      <c r="AR33" s="92">
        <f>+AL20+AL22+AL24+AL26+AL28+AL30-AL32</f>
        <v>0</v>
      </c>
      <c r="AS33" s="92">
        <f>+AM20+AM22+AM24+AM26+AM28+AM30-AM32</f>
        <v>0</v>
      </c>
    </row>
    <row r="34" spans="1:45" s="8" customFormat="1" ht="21" customHeight="1">
      <c r="A34" s="292" t="s">
        <v>8</v>
      </c>
      <c r="B34" s="288" t="s">
        <v>2</v>
      </c>
      <c r="C34" s="48">
        <v>28</v>
      </c>
      <c r="D34" s="44">
        <v>47</v>
      </c>
      <c r="E34" s="44">
        <v>5</v>
      </c>
      <c r="F34" s="44">
        <v>5</v>
      </c>
      <c r="G34" s="160">
        <v>85</v>
      </c>
      <c r="I34" s="28">
        <f t="shared" si="4"/>
        <v>0</v>
      </c>
      <c r="J34" s="28"/>
      <c r="K34" s="12"/>
      <c r="L34" s="12"/>
      <c r="M34" s="12"/>
      <c r="N34" s="12"/>
      <c r="Q34" s="176"/>
      <c r="R34" s="313" t="s">
        <v>8</v>
      </c>
      <c r="S34" s="288" t="s">
        <v>2</v>
      </c>
      <c r="T34" s="48">
        <v>26</v>
      </c>
      <c r="U34" s="44">
        <v>44</v>
      </c>
      <c r="V34" s="44">
        <v>14</v>
      </c>
      <c r="W34" s="44">
        <v>1</v>
      </c>
      <c r="X34" s="160">
        <v>85</v>
      </c>
      <c r="Y34" s="176"/>
      <c r="Z34" s="183">
        <f t="shared" si="7"/>
        <v>0</v>
      </c>
      <c r="AA34" s="183"/>
      <c r="AB34" s="184"/>
      <c r="AC34" s="184"/>
      <c r="AD34" s="184"/>
      <c r="AE34" s="184"/>
      <c r="AF34" s="176"/>
      <c r="AG34" s="176"/>
      <c r="AH34" s="313" t="s">
        <v>8</v>
      </c>
      <c r="AI34" s="288" t="s">
        <v>2</v>
      </c>
      <c r="AJ34" s="48">
        <v>60</v>
      </c>
      <c r="AK34" s="44">
        <v>23</v>
      </c>
      <c r="AL34" s="44">
        <v>2</v>
      </c>
      <c r="AM34" s="160">
        <v>85</v>
      </c>
      <c r="AO34" s="28">
        <f t="shared" si="3"/>
        <v>0</v>
      </c>
      <c r="AP34" s="12"/>
      <c r="AQ34" s="12"/>
      <c r="AR34" s="12"/>
      <c r="AS34" s="12"/>
    </row>
    <row r="35" spans="1:45" s="89" customFormat="1" ht="21" customHeight="1">
      <c r="A35" s="283"/>
      <c r="B35" s="286"/>
      <c r="C35" s="132">
        <f>C34/$G$34</f>
        <v>0.32941176470588235</v>
      </c>
      <c r="D35" s="86">
        <f t="shared" ref="D35:F35" si="48">D34/$G$34</f>
        <v>0.55294117647058827</v>
      </c>
      <c r="E35" s="86">
        <f t="shared" si="48"/>
        <v>5.8823529411764705E-2</v>
      </c>
      <c r="F35" s="86">
        <f t="shared" si="48"/>
        <v>5.8823529411764705E-2</v>
      </c>
      <c r="G35" s="141">
        <v>1</v>
      </c>
      <c r="I35" s="88">
        <f t="shared" si="4"/>
        <v>0</v>
      </c>
      <c r="J35" s="88"/>
      <c r="K35" s="87"/>
      <c r="L35" s="87"/>
      <c r="M35" s="87"/>
      <c r="N35" s="87"/>
      <c r="Q35" s="176"/>
      <c r="R35" s="311"/>
      <c r="S35" s="286"/>
      <c r="T35" s="132">
        <f>T34/$X$34</f>
        <v>0.30588235294117649</v>
      </c>
      <c r="U35" s="85">
        <f>U34/$X$34-0.001</f>
        <v>0.51664705882352946</v>
      </c>
      <c r="V35" s="86">
        <f t="shared" ref="V35:W35" si="49">V34/$X$34</f>
        <v>0.16470588235294117</v>
      </c>
      <c r="W35" s="86">
        <f t="shared" si="49"/>
        <v>1.1764705882352941E-2</v>
      </c>
      <c r="X35" s="141">
        <v>1</v>
      </c>
      <c r="Y35" s="176"/>
      <c r="Z35" s="183">
        <f t="shared" si="7"/>
        <v>-1.0000000000000009E-3</v>
      </c>
      <c r="AA35" s="183"/>
      <c r="AB35" s="184"/>
      <c r="AC35" s="184"/>
      <c r="AD35" s="184"/>
      <c r="AE35" s="184"/>
      <c r="AF35" s="176"/>
      <c r="AG35" s="176"/>
      <c r="AH35" s="311"/>
      <c r="AI35" s="286"/>
      <c r="AJ35" s="149">
        <f>AJ34/$AM$34-0.001</f>
        <v>0.70488235294117652</v>
      </c>
      <c r="AK35" s="86">
        <f>AK34/$AM$34</f>
        <v>0.27058823529411763</v>
      </c>
      <c r="AL35" s="86">
        <f>AL34/$AM$34</f>
        <v>2.3529411764705882E-2</v>
      </c>
      <c r="AM35" s="141">
        <v>1</v>
      </c>
      <c r="AO35" s="88">
        <f t="shared" si="3"/>
        <v>-1.0000000000000009E-3</v>
      </c>
      <c r="AP35" s="87"/>
      <c r="AQ35" s="87"/>
      <c r="AR35" s="87"/>
      <c r="AS35" s="87"/>
    </row>
    <row r="36" spans="1:45" s="8" customFormat="1" ht="21" customHeight="1">
      <c r="A36" s="283"/>
      <c r="B36" s="286" t="s">
        <v>3</v>
      </c>
      <c r="C36" s="133">
        <v>35</v>
      </c>
      <c r="D36" s="45">
        <v>43</v>
      </c>
      <c r="E36" s="45">
        <v>8</v>
      </c>
      <c r="F36" s="45">
        <v>2</v>
      </c>
      <c r="G36" s="140">
        <v>88</v>
      </c>
      <c r="I36" s="28">
        <f t="shared" si="4"/>
        <v>0</v>
      </c>
      <c r="J36" s="28"/>
      <c r="K36" s="12"/>
      <c r="L36" s="12"/>
      <c r="M36" s="12"/>
      <c r="N36" s="12"/>
      <c r="Q36" s="176"/>
      <c r="R36" s="311"/>
      <c r="S36" s="286" t="s">
        <v>3</v>
      </c>
      <c r="T36" s="133">
        <v>21</v>
      </c>
      <c r="U36" s="45">
        <v>53</v>
      </c>
      <c r="V36" s="45">
        <v>12</v>
      </c>
      <c r="W36" s="45">
        <v>2</v>
      </c>
      <c r="X36" s="140">
        <v>88</v>
      </c>
      <c r="Y36" s="176"/>
      <c r="Z36" s="183">
        <f t="shared" si="7"/>
        <v>0</v>
      </c>
      <c r="AA36" s="183"/>
      <c r="AB36" s="184"/>
      <c r="AC36" s="184"/>
      <c r="AD36" s="184"/>
      <c r="AE36" s="184"/>
      <c r="AF36" s="176"/>
      <c r="AG36" s="176"/>
      <c r="AH36" s="311"/>
      <c r="AI36" s="286" t="s">
        <v>3</v>
      </c>
      <c r="AJ36" s="133">
        <v>62</v>
      </c>
      <c r="AK36" s="45">
        <v>25</v>
      </c>
      <c r="AL36" s="45">
        <v>1</v>
      </c>
      <c r="AM36" s="140">
        <v>88</v>
      </c>
      <c r="AO36" s="28">
        <f t="shared" si="3"/>
        <v>0</v>
      </c>
      <c r="AP36" s="12"/>
      <c r="AQ36" s="12"/>
      <c r="AR36" s="12"/>
      <c r="AS36" s="12"/>
    </row>
    <row r="37" spans="1:45" s="89" customFormat="1" ht="21" customHeight="1">
      <c r="A37" s="283"/>
      <c r="B37" s="286"/>
      <c r="C37" s="132">
        <f>C36/$G$36</f>
        <v>0.39772727272727271</v>
      </c>
      <c r="D37" s="85">
        <f>D36/$G$36-0.001</f>
        <v>0.48763636363636365</v>
      </c>
      <c r="E37" s="86">
        <f t="shared" ref="E37:F37" si="50">E36/$G$36</f>
        <v>9.0909090909090912E-2</v>
      </c>
      <c r="F37" s="86">
        <f t="shared" si="50"/>
        <v>2.2727272727272728E-2</v>
      </c>
      <c r="G37" s="141">
        <v>1</v>
      </c>
      <c r="I37" s="88">
        <f t="shared" si="4"/>
        <v>-1.0000000000000009E-3</v>
      </c>
      <c r="J37" s="88"/>
      <c r="K37" s="87"/>
      <c r="L37" s="87"/>
      <c r="M37" s="87"/>
      <c r="N37" s="87"/>
      <c r="Q37" s="176"/>
      <c r="R37" s="311"/>
      <c r="S37" s="286"/>
      <c r="T37" s="132">
        <f>T36/$X$36</f>
        <v>0.23863636363636365</v>
      </c>
      <c r="U37" s="86">
        <f t="shared" ref="U37:W37" si="51">U36/$X$36</f>
        <v>0.60227272727272729</v>
      </c>
      <c r="V37" s="86">
        <f t="shared" si="51"/>
        <v>0.13636363636363635</v>
      </c>
      <c r="W37" s="86">
        <f t="shared" si="51"/>
        <v>2.2727272727272728E-2</v>
      </c>
      <c r="X37" s="141">
        <v>1</v>
      </c>
      <c r="Y37" s="176"/>
      <c r="Z37" s="183">
        <f t="shared" si="7"/>
        <v>0</v>
      </c>
      <c r="AA37" s="183"/>
      <c r="AB37" s="184"/>
      <c r="AC37" s="184"/>
      <c r="AD37" s="184"/>
      <c r="AE37" s="184"/>
      <c r="AF37" s="176"/>
      <c r="AG37" s="176"/>
      <c r="AH37" s="311"/>
      <c r="AI37" s="286"/>
      <c r="AJ37" s="132">
        <f>AJ36/$AM$36</f>
        <v>0.70454545454545459</v>
      </c>
      <c r="AK37" s="86">
        <f t="shared" ref="AK37:AL37" si="52">AK36/$AM$36</f>
        <v>0.28409090909090912</v>
      </c>
      <c r="AL37" s="86">
        <f t="shared" si="52"/>
        <v>1.1363636363636364E-2</v>
      </c>
      <c r="AM37" s="141">
        <v>1</v>
      </c>
      <c r="AO37" s="88">
        <f t="shared" si="3"/>
        <v>0</v>
      </c>
      <c r="AP37" s="87"/>
      <c r="AQ37" s="87"/>
      <c r="AR37" s="87"/>
      <c r="AS37" s="87"/>
    </row>
    <row r="38" spans="1:45" s="8" customFormat="1" ht="21" customHeight="1">
      <c r="A38" s="283"/>
      <c r="B38" s="286" t="s">
        <v>4</v>
      </c>
      <c r="C38" s="133">
        <v>45</v>
      </c>
      <c r="D38" s="45">
        <v>57</v>
      </c>
      <c r="E38" s="45">
        <v>3</v>
      </c>
      <c r="F38" s="45">
        <v>0</v>
      </c>
      <c r="G38" s="140">
        <v>105</v>
      </c>
      <c r="I38" s="28">
        <f t="shared" si="4"/>
        <v>0</v>
      </c>
      <c r="J38" s="28"/>
      <c r="K38" s="12"/>
      <c r="L38" s="12"/>
      <c r="M38" s="12"/>
      <c r="N38" s="12"/>
      <c r="Q38" s="176"/>
      <c r="R38" s="311"/>
      <c r="S38" s="286" t="s">
        <v>4</v>
      </c>
      <c r="T38" s="133">
        <v>17</v>
      </c>
      <c r="U38" s="45">
        <v>72</v>
      </c>
      <c r="V38" s="45">
        <v>13</v>
      </c>
      <c r="W38" s="45">
        <v>3</v>
      </c>
      <c r="X38" s="140">
        <v>105</v>
      </c>
      <c r="Y38" s="176"/>
      <c r="Z38" s="183">
        <f t="shared" si="7"/>
        <v>0</v>
      </c>
      <c r="AA38" s="183"/>
      <c r="AB38" s="184"/>
      <c r="AC38" s="184"/>
      <c r="AD38" s="184"/>
      <c r="AE38" s="184"/>
      <c r="AF38" s="176"/>
      <c r="AG38" s="176"/>
      <c r="AH38" s="311"/>
      <c r="AI38" s="286" t="s">
        <v>4</v>
      </c>
      <c r="AJ38" s="133">
        <v>83</v>
      </c>
      <c r="AK38" s="45">
        <v>21</v>
      </c>
      <c r="AL38" s="45">
        <v>1</v>
      </c>
      <c r="AM38" s="140">
        <v>105</v>
      </c>
      <c r="AO38" s="28">
        <f t="shared" si="3"/>
        <v>0</v>
      </c>
      <c r="AP38" s="12"/>
      <c r="AQ38" s="12"/>
      <c r="AR38" s="12"/>
      <c r="AS38" s="12"/>
    </row>
    <row r="39" spans="1:45" s="89" customFormat="1" ht="21" customHeight="1">
      <c r="A39" s="283"/>
      <c r="B39" s="286"/>
      <c r="C39" s="132">
        <f>C38/$G$38</f>
        <v>0.42857142857142855</v>
      </c>
      <c r="D39" s="85">
        <f>D38/$G$38-0.001</f>
        <v>0.54185714285714282</v>
      </c>
      <c r="E39" s="86">
        <f t="shared" ref="E39:F39" si="53">E38/$G$38</f>
        <v>2.8571428571428571E-2</v>
      </c>
      <c r="F39" s="86">
        <f t="shared" si="53"/>
        <v>0</v>
      </c>
      <c r="G39" s="141">
        <v>1</v>
      </c>
      <c r="I39" s="88">
        <f t="shared" si="4"/>
        <v>-1.0000000000000009E-3</v>
      </c>
      <c r="J39" s="88"/>
      <c r="K39" s="87"/>
      <c r="L39" s="87"/>
      <c r="M39" s="87"/>
      <c r="N39" s="87"/>
      <c r="Q39" s="176"/>
      <c r="R39" s="311"/>
      <c r="S39" s="286"/>
      <c r="T39" s="132">
        <f>T38/$X$38</f>
        <v>0.16190476190476191</v>
      </c>
      <c r="U39" s="85">
        <f>U38/$X$38-0.001</f>
        <v>0.68471428571428572</v>
      </c>
      <c r="V39" s="86">
        <f t="shared" ref="V39:W39" si="54">V38/$X$38</f>
        <v>0.12380952380952381</v>
      </c>
      <c r="W39" s="86">
        <f t="shared" si="54"/>
        <v>2.8571428571428571E-2</v>
      </c>
      <c r="X39" s="141">
        <v>1</v>
      </c>
      <c r="Y39" s="176"/>
      <c r="Z39" s="183">
        <f t="shared" si="7"/>
        <v>-1.0000000000000009E-3</v>
      </c>
      <c r="AA39" s="183"/>
      <c r="AB39" s="184"/>
      <c r="AC39" s="184"/>
      <c r="AD39" s="184"/>
      <c r="AE39" s="184"/>
      <c r="AF39" s="176"/>
      <c r="AG39" s="176"/>
      <c r="AH39" s="311"/>
      <c r="AI39" s="286"/>
      <c r="AJ39" s="132">
        <f>AJ38/$AM$38</f>
        <v>0.79047619047619044</v>
      </c>
      <c r="AK39" s="86">
        <f t="shared" ref="AK39:AL39" si="55">AK38/$AM$38</f>
        <v>0.2</v>
      </c>
      <c r="AL39" s="86">
        <f t="shared" si="55"/>
        <v>9.5238095238095247E-3</v>
      </c>
      <c r="AM39" s="141">
        <v>1</v>
      </c>
      <c r="AO39" s="88">
        <f t="shared" si="3"/>
        <v>0</v>
      </c>
      <c r="AP39" s="87"/>
      <c r="AQ39" s="87"/>
      <c r="AR39" s="87"/>
      <c r="AS39" s="87"/>
    </row>
    <row r="40" spans="1:45" s="8" customFormat="1" ht="21" customHeight="1">
      <c r="A40" s="283"/>
      <c r="B40" s="286" t="s">
        <v>5</v>
      </c>
      <c r="C40" s="133">
        <v>77</v>
      </c>
      <c r="D40" s="45">
        <v>52</v>
      </c>
      <c r="E40" s="45">
        <v>0</v>
      </c>
      <c r="F40" s="45">
        <v>0</v>
      </c>
      <c r="G40" s="140">
        <v>129</v>
      </c>
      <c r="I40" s="28">
        <f t="shared" si="4"/>
        <v>0</v>
      </c>
      <c r="J40" s="28"/>
      <c r="K40" s="12"/>
      <c r="L40" s="12"/>
      <c r="M40" s="12"/>
      <c r="N40" s="12"/>
      <c r="Q40" s="176"/>
      <c r="R40" s="311"/>
      <c r="S40" s="286" t="s">
        <v>5</v>
      </c>
      <c r="T40" s="133">
        <v>17</v>
      </c>
      <c r="U40" s="45">
        <v>91</v>
      </c>
      <c r="V40" s="45">
        <v>17</v>
      </c>
      <c r="W40" s="45">
        <v>4</v>
      </c>
      <c r="X40" s="140">
        <v>129</v>
      </c>
      <c r="Y40" s="176"/>
      <c r="Z40" s="183">
        <f t="shared" si="7"/>
        <v>0</v>
      </c>
      <c r="AA40" s="183"/>
      <c r="AB40" s="184"/>
      <c r="AC40" s="184"/>
      <c r="AD40" s="184"/>
      <c r="AE40" s="184"/>
      <c r="AF40" s="176"/>
      <c r="AG40" s="176"/>
      <c r="AH40" s="311"/>
      <c r="AI40" s="286" t="s">
        <v>5</v>
      </c>
      <c r="AJ40" s="133">
        <v>110</v>
      </c>
      <c r="AK40" s="45">
        <v>17</v>
      </c>
      <c r="AL40" s="45">
        <v>2</v>
      </c>
      <c r="AM40" s="140">
        <v>129</v>
      </c>
      <c r="AO40" s="28">
        <f t="shared" si="3"/>
        <v>0</v>
      </c>
      <c r="AP40" s="12"/>
      <c r="AQ40" s="12"/>
      <c r="AR40" s="12"/>
      <c r="AS40" s="12"/>
    </row>
    <row r="41" spans="1:45" s="89" customFormat="1" ht="21" customHeight="1">
      <c r="A41" s="283"/>
      <c r="B41" s="286"/>
      <c r="C41" s="132">
        <f>C40/$G$40</f>
        <v>0.5968992248062015</v>
      </c>
      <c r="D41" s="86">
        <f t="shared" ref="D41:F41" si="56">D40/$G$40</f>
        <v>0.40310077519379844</v>
      </c>
      <c r="E41" s="86">
        <f t="shared" si="56"/>
        <v>0</v>
      </c>
      <c r="F41" s="86">
        <f t="shared" si="56"/>
        <v>0</v>
      </c>
      <c r="G41" s="141">
        <v>1</v>
      </c>
      <c r="I41" s="88">
        <f t="shared" si="4"/>
        <v>0</v>
      </c>
      <c r="J41" s="88"/>
      <c r="K41" s="87"/>
      <c r="L41" s="87"/>
      <c r="M41" s="87"/>
      <c r="N41" s="87"/>
      <c r="Q41" s="176"/>
      <c r="R41" s="311"/>
      <c r="S41" s="286"/>
      <c r="T41" s="132">
        <f>T40/$X$40</f>
        <v>0.13178294573643412</v>
      </c>
      <c r="U41" s="86">
        <f t="shared" ref="U41:W41" si="57">U40/$X$40</f>
        <v>0.70542635658914732</v>
      </c>
      <c r="V41" s="86">
        <f t="shared" si="57"/>
        <v>0.13178294573643412</v>
      </c>
      <c r="W41" s="86">
        <f t="shared" si="57"/>
        <v>3.1007751937984496E-2</v>
      </c>
      <c r="X41" s="141">
        <v>1</v>
      </c>
      <c r="Y41" s="176"/>
      <c r="Z41" s="183">
        <f t="shared" si="7"/>
        <v>0</v>
      </c>
      <c r="AA41" s="183"/>
      <c r="AB41" s="184"/>
      <c r="AC41" s="184"/>
      <c r="AD41" s="184"/>
      <c r="AE41" s="184"/>
      <c r="AF41" s="176"/>
      <c r="AG41" s="176"/>
      <c r="AH41" s="311"/>
      <c r="AI41" s="286"/>
      <c r="AJ41" s="149">
        <f>AJ40/$AM$40-0.001</f>
        <v>0.8517131782945736</v>
      </c>
      <c r="AK41" s="86">
        <f>AK40/$AM$40</f>
        <v>0.13178294573643412</v>
      </c>
      <c r="AL41" s="86">
        <f>AL40/$AM$40</f>
        <v>1.5503875968992248E-2</v>
      </c>
      <c r="AM41" s="141">
        <v>1</v>
      </c>
      <c r="AO41" s="88">
        <f t="shared" si="3"/>
        <v>-1.0000000000000009E-3</v>
      </c>
      <c r="AP41" s="87"/>
      <c r="AQ41" s="87"/>
      <c r="AR41" s="87"/>
      <c r="AS41" s="87"/>
    </row>
    <row r="42" spans="1:45" s="8" customFormat="1" ht="21" customHeight="1">
      <c r="A42" s="283"/>
      <c r="B42" s="286" t="s">
        <v>6</v>
      </c>
      <c r="C42" s="133">
        <v>95</v>
      </c>
      <c r="D42" s="45">
        <v>42</v>
      </c>
      <c r="E42" s="45">
        <v>1</v>
      </c>
      <c r="F42" s="45">
        <v>1</v>
      </c>
      <c r="G42" s="140">
        <v>139</v>
      </c>
      <c r="I42" s="28">
        <f t="shared" si="4"/>
        <v>0</v>
      </c>
      <c r="J42" s="28"/>
      <c r="K42" s="12"/>
      <c r="L42" s="12"/>
      <c r="M42" s="12"/>
      <c r="N42" s="12"/>
      <c r="Q42" s="176"/>
      <c r="R42" s="311"/>
      <c r="S42" s="286" t="s">
        <v>6</v>
      </c>
      <c r="T42" s="133">
        <v>23</v>
      </c>
      <c r="U42" s="45">
        <v>83</v>
      </c>
      <c r="V42" s="45">
        <v>24</v>
      </c>
      <c r="W42" s="45">
        <v>9</v>
      </c>
      <c r="X42" s="140">
        <v>139</v>
      </c>
      <c r="Y42" s="176"/>
      <c r="Z42" s="183">
        <f t="shared" si="7"/>
        <v>0</v>
      </c>
      <c r="AA42" s="183"/>
      <c r="AB42" s="184"/>
      <c r="AC42" s="184"/>
      <c r="AD42" s="184"/>
      <c r="AE42" s="184"/>
      <c r="AF42" s="176"/>
      <c r="AG42" s="176"/>
      <c r="AH42" s="311"/>
      <c r="AI42" s="286" t="s">
        <v>6</v>
      </c>
      <c r="AJ42" s="133">
        <v>108</v>
      </c>
      <c r="AK42" s="45">
        <v>26</v>
      </c>
      <c r="AL42" s="45">
        <v>5</v>
      </c>
      <c r="AM42" s="140">
        <v>139</v>
      </c>
      <c r="AO42" s="28">
        <f t="shared" si="3"/>
        <v>0</v>
      </c>
      <c r="AP42" s="12"/>
      <c r="AQ42" s="12"/>
      <c r="AR42" s="12"/>
      <c r="AS42" s="12"/>
    </row>
    <row r="43" spans="1:45" s="89" customFormat="1" ht="21" customHeight="1">
      <c r="A43" s="283"/>
      <c r="B43" s="286"/>
      <c r="C43" s="149">
        <f>C42/$G$42+0.001</f>
        <v>0.68445323741007191</v>
      </c>
      <c r="D43" s="86">
        <f>D42/$G$42</f>
        <v>0.30215827338129497</v>
      </c>
      <c r="E43" s="86">
        <f t="shared" ref="E43:F43" si="58">E42/$G$42</f>
        <v>7.1942446043165471E-3</v>
      </c>
      <c r="F43" s="86">
        <f t="shared" si="58"/>
        <v>7.1942446043165471E-3</v>
      </c>
      <c r="G43" s="141">
        <v>1</v>
      </c>
      <c r="I43" s="88">
        <f t="shared" si="4"/>
        <v>9.9999999999988987E-4</v>
      </c>
      <c r="J43" s="88"/>
      <c r="K43" s="87"/>
      <c r="L43" s="87"/>
      <c r="M43" s="87"/>
      <c r="N43" s="87"/>
      <c r="Q43" s="176"/>
      <c r="R43" s="311"/>
      <c r="S43" s="286"/>
      <c r="T43" s="132">
        <f>T42/$X$42</f>
        <v>0.16546762589928057</v>
      </c>
      <c r="U43" s="86">
        <f t="shared" ref="U43:W43" si="59">U42/$X$42</f>
        <v>0.59712230215827333</v>
      </c>
      <c r="V43" s="86">
        <f t="shared" si="59"/>
        <v>0.17266187050359713</v>
      </c>
      <c r="W43" s="86">
        <f t="shared" si="59"/>
        <v>6.4748201438848921E-2</v>
      </c>
      <c r="X43" s="141">
        <v>1</v>
      </c>
      <c r="Y43" s="176"/>
      <c r="Z43" s="183">
        <f t="shared" si="7"/>
        <v>0</v>
      </c>
      <c r="AA43" s="183"/>
      <c r="AB43" s="184"/>
      <c r="AC43" s="184"/>
      <c r="AD43" s="184"/>
      <c r="AE43" s="184"/>
      <c r="AF43" s="176"/>
      <c r="AG43" s="176"/>
      <c r="AH43" s="311"/>
      <c r="AI43" s="286"/>
      <c r="AJ43" s="132">
        <f>AJ42/$AM$42</f>
        <v>0.7769784172661871</v>
      </c>
      <c r="AK43" s="86">
        <f t="shared" ref="AK43:AL43" si="60">AK42/$AM$42</f>
        <v>0.18705035971223022</v>
      </c>
      <c r="AL43" s="86">
        <f t="shared" si="60"/>
        <v>3.5971223021582732E-2</v>
      </c>
      <c r="AM43" s="141">
        <v>1</v>
      </c>
      <c r="AO43" s="88">
        <f t="shared" si="3"/>
        <v>0</v>
      </c>
      <c r="AP43" s="87"/>
      <c r="AQ43" s="87"/>
      <c r="AR43" s="87"/>
      <c r="AS43" s="87"/>
    </row>
    <row r="44" spans="1:45" s="8" customFormat="1" ht="21" customHeight="1">
      <c r="A44" s="283"/>
      <c r="B44" s="286" t="s">
        <v>109</v>
      </c>
      <c r="C44" s="133">
        <v>111</v>
      </c>
      <c r="D44" s="45">
        <v>40</v>
      </c>
      <c r="E44" s="45">
        <v>4</v>
      </c>
      <c r="F44" s="45">
        <v>4</v>
      </c>
      <c r="G44" s="140">
        <v>159</v>
      </c>
      <c r="I44" s="28">
        <f t="shared" si="4"/>
        <v>0</v>
      </c>
      <c r="J44" s="28"/>
      <c r="K44" s="12"/>
      <c r="L44" s="12"/>
      <c r="M44" s="12"/>
      <c r="N44" s="12"/>
      <c r="Q44" s="176"/>
      <c r="R44" s="311"/>
      <c r="S44" s="286" t="s">
        <v>109</v>
      </c>
      <c r="T44" s="133">
        <v>20</v>
      </c>
      <c r="U44" s="45">
        <v>86</v>
      </c>
      <c r="V44" s="45">
        <v>36</v>
      </c>
      <c r="W44" s="45">
        <v>16</v>
      </c>
      <c r="X44" s="140">
        <v>158</v>
      </c>
      <c r="Y44" s="176"/>
      <c r="Z44" s="183">
        <f t="shared" si="7"/>
        <v>0</v>
      </c>
      <c r="AA44" s="183"/>
      <c r="AB44" s="184"/>
      <c r="AC44" s="184"/>
      <c r="AD44" s="184"/>
      <c r="AE44" s="184"/>
      <c r="AF44" s="176"/>
      <c r="AG44" s="176"/>
      <c r="AH44" s="311"/>
      <c r="AI44" s="286" t="s">
        <v>109</v>
      </c>
      <c r="AJ44" s="133">
        <v>87</v>
      </c>
      <c r="AK44" s="45">
        <v>34</v>
      </c>
      <c r="AL44" s="45">
        <v>37</v>
      </c>
      <c r="AM44" s="140">
        <v>158</v>
      </c>
      <c r="AO44" s="28">
        <f t="shared" si="3"/>
        <v>0</v>
      </c>
      <c r="AP44" s="12"/>
      <c r="AQ44" s="12"/>
      <c r="AR44" s="12"/>
      <c r="AS44" s="12"/>
    </row>
    <row r="45" spans="1:45" s="89" customFormat="1" ht="21" customHeight="1" thickBot="1">
      <c r="A45" s="283"/>
      <c r="B45" s="287"/>
      <c r="C45" s="139">
        <f>C44/$G$44</f>
        <v>0.69811320754716977</v>
      </c>
      <c r="D45" s="91">
        <f t="shared" ref="D45:F45" si="61">D44/$G$44</f>
        <v>0.25157232704402516</v>
      </c>
      <c r="E45" s="91">
        <f t="shared" si="61"/>
        <v>2.5157232704402517E-2</v>
      </c>
      <c r="F45" s="91">
        <f t="shared" si="61"/>
        <v>2.5157232704402517E-2</v>
      </c>
      <c r="G45" s="143">
        <v>1</v>
      </c>
      <c r="I45" s="88">
        <f t="shared" si="4"/>
        <v>0</v>
      </c>
      <c r="J45" s="88"/>
      <c r="K45" s="87"/>
      <c r="L45" s="87"/>
      <c r="M45" s="87"/>
      <c r="N45" s="87"/>
      <c r="Q45" s="176"/>
      <c r="R45" s="311"/>
      <c r="S45" s="287"/>
      <c r="T45" s="139">
        <f>T44/$X$44</f>
        <v>0.12658227848101267</v>
      </c>
      <c r="U45" s="91">
        <f t="shared" ref="U45:W45" si="62">U44/$X$44</f>
        <v>0.54430379746835444</v>
      </c>
      <c r="V45" s="91">
        <f t="shared" si="62"/>
        <v>0.22784810126582278</v>
      </c>
      <c r="W45" s="91">
        <f t="shared" si="62"/>
        <v>0.10126582278481013</v>
      </c>
      <c r="X45" s="143">
        <v>1</v>
      </c>
      <c r="Y45" s="176"/>
      <c r="Z45" s="183">
        <f t="shared" si="7"/>
        <v>0</v>
      </c>
      <c r="AA45" s="183"/>
      <c r="AB45" s="184"/>
      <c r="AC45" s="184"/>
      <c r="AD45" s="184"/>
      <c r="AE45" s="184"/>
      <c r="AF45" s="176"/>
      <c r="AG45" s="176"/>
      <c r="AH45" s="311"/>
      <c r="AI45" s="287"/>
      <c r="AJ45" s="139">
        <f>AJ44/$AM$44</f>
        <v>0.55063291139240511</v>
      </c>
      <c r="AK45" s="91">
        <f t="shared" ref="AK45:AL45" si="63">AK44/$AM$44</f>
        <v>0.21518987341772153</v>
      </c>
      <c r="AL45" s="91">
        <f t="shared" si="63"/>
        <v>0.23417721518987342</v>
      </c>
      <c r="AM45" s="143">
        <v>1</v>
      </c>
      <c r="AO45" s="88">
        <f t="shared" si="3"/>
        <v>0</v>
      </c>
      <c r="AP45" s="87"/>
      <c r="AQ45" s="87"/>
      <c r="AR45" s="87"/>
      <c r="AS45" s="87"/>
    </row>
    <row r="46" spans="1:45" s="8" customFormat="1" ht="21" customHeight="1" thickTop="1">
      <c r="A46" s="283"/>
      <c r="B46" s="288" t="s">
        <v>1</v>
      </c>
      <c r="C46" s="48">
        <v>391</v>
      </c>
      <c r="D46" s="44">
        <v>281</v>
      </c>
      <c r="E46" s="44">
        <v>21</v>
      </c>
      <c r="F46" s="44">
        <v>12</v>
      </c>
      <c r="G46" s="160">
        <v>705</v>
      </c>
      <c r="I46" s="28">
        <f t="shared" si="4"/>
        <v>0</v>
      </c>
      <c r="J46" s="28"/>
      <c r="K46" s="22"/>
      <c r="L46" s="22"/>
      <c r="M46" s="22"/>
      <c r="N46" s="22"/>
      <c r="Q46" s="176"/>
      <c r="R46" s="311"/>
      <c r="S46" s="288" t="s">
        <v>1</v>
      </c>
      <c r="T46" s="48">
        <v>124</v>
      </c>
      <c r="U46" s="44">
        <v>429</v>
      </c>
      <c r="V46" s="44">
        <v>116</v>
      </c>
      <c r="W46" s="44">
        <v>35</v>
      </c>
      <c r="X46" s="160">
        <v>704</v>
      </c>
      <c r="Y46" s="176"/>
      <c r="Z46" s="183">
        <f t="shared" si="7"/>
        <v>0</v>
      </c>
      <c r="AA46" s="183"/>
      <c r="AB46" s="179"/>
      <c r="AC46" s="179"/>
      <c r="AD46" s="179"/>
      <c r="AE46" s="179"/>
      <c r="AF46" s="176"/>
      <c r="AG46" s="176"/>
      <c r="AH46" s="311"/>
      <c r="AI46" s="288" t="s">
        <v>1</v>
      </c>
      <c r="AJ46" s="48">
        <v>510</v>
      </c>
      <c r="AK46" s="44">
        <v>146</v>
      </c>
      <c r="AL46" s="44">
        <v>48</v>
      </c>
      <c r="AM46" s="160">
        <v>704</v>
      </c>
      <c r="AO46" s="28">
        <f t="shared" si="3"/>
        <v>0</v>
      </c>
      <c r="AP46" s="22"/>
      <c r="AQ46" s="22"/>
      <c r="AR46" s="22"/>
      <c r="AS46" s="22"/>
    </row>
    <row r="47" spans="1:45" s="89" customFormat="1" ht="21" customHeight="1" thickBot="1">
      <c r="A47" s="290"/>
      <c r="B47" s="291"/>
      <c r="C47" s="151">
        <f>C46/$G$46-0.001</f>
        <v>0.55360992907801421</v>
      </c>
      <c r="D47" s="129">
        <f>D46/$G$46</f>
        <v>0.39858156028368796</v>
      </c>
      <c r="E47" s="129">
        <f t="shared" ref="E47:F47" si="64">E46/$G$46</f>
        <v>2.9787234042553193E-2</v>
      </c>
      <c r="F47" s="129">
        <f t="shared" si="64"/>
        <v>1.7021276595744681E-2</v>
      </c>
      <c r="G47" s="146">
        <v>1</v>
      </c>
      <c r="I47" s="88">
        <f t="shared" si="4"/>
        <v>-9.9999999999988987E-4</v>
      </c>
      <c r="J47" s="92">
        <f>+C34+C36+C38+C40+C42+C44-C46</f>
        <v>0</v>
      </c>
      <c r="K47" s="92">
        <f>+D34+D36+D38+D40+D42+D44-D46</f>
        <v>0</v>
      </c>
      <c r="L47" s="92">
        <f t="shared" ref="L47" si="65">+E34+E36+E38+E40+E42+E44-E46</f>
        <v>0</v>
      </c>
      <c r="M47" s="92">
        <f>+F34+F36+F38+F40+F42+F44-F46</f>
        <v>0</v>
      </c>
      <c r="N47" s="92">
        <f>+G34+G36+G38+G40+G42+G44-G46</f>
        <v>0</v>
      </c>
      <c r="Q47" s="176"/>
      <c r="R47" s="314"/>
      <c r="S47" s="291"/>
      <c r="T47" s="136">
        <f>T46/$X$46</f>
        <v>0.17613636363636365</v>
      </c>
      <c r="U47" s="129">
        <f t="shared" ref="U47:W47" si="66">U46/$X$46</f>
        <v>0.609375</v>
      </c>
      <c r="V47" s="129">
        <f t="shared" si="66"/>
        <v>0.16477272727272727</v>
      </c>
      <c r="W47" s="129">
        <f t="shared" si="66"/>
        <v>4.9715909090909088E-2</v>
      </c>
      <c r="X47" s="146">
        <v>1</v>
      </c>
      <c r="Y47" s="176"/>
      <c r="Z47" s="183">
        <f t="shared" si="7"/>
        <v>0</v>
      </c>
      <c r="AA47" s="179">
        <f>+T34+T36+T38+T40+T42+T44-T46</f>
        <v>0</v>
      </c>
      <c r="AB47" s="179">
        <f>+U34+U36+U38+U40+U42+U44-U46</f>
        <v>0</v>
      </c>
      <c r="AC47" s="179">
        <f t="shared" ref="AC47" si="67">+V34+V36+V38+V40+V42+V44-V46</f>
        <v>0</v>
      </c>
      <c r="AD47" s="179">
        <f>+W34+W36+W38+W40+W42+W44-W46</f>
        <v>0</v>
      </c>
      <c r="AE47" s="179">
        <f>+X34+X36+X38+X40+X42+X44-X46</f>
        <v>0</v>
      </c>
      <c r="AF47" s="176"/>
      <c r="AG47" s="176"/>
      <c r="AH47" s="314"/>
      <c r="AI47" s="291"/>
      <c r="AJ47" s="151">
        <f>AJ46/$AM$46+0.001</f>
        <v>0.72543181818181823</v>
      </c>
      <c r="AK47" s="129">
        <f>AK46/$AM$46</f>
        <v>0.20738636363636365</v>
      </c>
      <c r="AL47" s="129">
        <f>AL46/$AM$46</f>
        <v>6.8181818181818177E-2</v>
      </c>
      <c r="AM47" s="146">
        <v>1</v>
      </c>
      <c r="AO47" s="88">
        <f t="shared" si="3"/>
        <v>1.0000000000001119E-3</v>
      </c>
      <c r="AP47" s="92">
        <f>+AJ34+AJ36+AJ38+AJ40+AJ42+AJ44-AJ46</f>
        <v>0</v>
      </c>
      <c r="AQ47" s="92">
        <f t="shared" ref="AQ47" si="68">+AK34+AK36+AK38+AK40+AK42+AK44-AK46</f>
        <v>0</v>
      </c>
      <c r="AR47" s="92">
        <f>+AL34+AL36+AL38+AL40+AL42+AL44-AL46</f>
        <v>0</v>
      </c>
      <c r="AS47" s="92">
        <f>+AM34+AM36+AM38+AM40+AM42+AM44-AM46</f>
        <v>0</v>
      </c>
    </row>
    <row r="50" spans="2:40" hidden="1">
      <c r="B50" s="304" t="s">
        <v>2</v>
      </c>
      <c r="C50" s="39">
        <f>+C20+C34-C6</f>
        <v>0</v>
      </c>
      <c r="D50" s="39">
        <f t="shared" ref="D50:H50" si="69">+D20+D34-D6</f>
        <v>0</v>
      </c>
      <c r="E50" s="39">
        <f t="shared" si="69"/>
        <v>0</v>
      </c>
      <c r="F50" s="39">
        <f t="shared" si="69"/>
        <v>0</v>
      </c>
      <c r="G50" s="39">
        <f t="shared" si="69"/>
        <v>0</v>
      </c>
      <c r="H50" s="39">
        <f t="shared" si="69"/>
        <v>0</v>
      </c>
      <c r="S50" s="304" t="s">
        <v>2</v>
      </c>
      <c r="T50" s="39">
        <f>+T20+T34-T6</f>
        <v>0</v>
      </c>
      <c r="U50" s="39">
        <f t="shared" ref="U50:Y50" si="70">+U20+U34-U6</f>
        <v>0</v>
      </c>
      <c r="V50" s="39">
        <f t="shared" si="70"/>
        <v>0</v>
      </c>
      <c r="W50" s="39">
        <f t="shared" si="70"/>
        <v>0</v>
      </c>
      <c r="X50" s="39">
        <f t="shared" si="70"/>
        <v>0</v>
      </c>
      <c r="Y50" s="41">
        <f t="shared" si="70"/>
        <v>0</v>
      </c>
      <c r="AI50" s="304" t="s">
        <v>2</v>
      </c>
      <c r="AJ50" s="39">
        <f>+AJ20+AJ34-AJ6</f>
        <v>0</v>
      </c>
      <c r="AK50" s="39">
        <f t="shared" ref="AK50:AN50" si="71">+AK20+AK34-AK6</f>
        <v>0</v>
      </c>
      <c r="AL50" s="39">
        <f t="shared" si="71"/>
        <v>0</v>
      </c>
      <c r="AM50" s="39">
        <f t="shared" si="71"/>
        <v>0</v>
      </c>
      <c r="AN50" s="39">
        <f t="shared" si="71"/>
        <v>0</v>
      </c>
    </row>
    <row r="51" spans="2:40" hidden="1">
      <c r="B51" s="305"/>
      <c r="C51" s="39"/>
      <c r="D51" s="39"/>
      <c r="E51" s="39"/>
      <c r="F51" s="39"/>
      <c r="G51" s="39"/>
      <c r="H51" s="39"/>
      <c r="S51" s="305"/>
      <c r="T51" s="39"/>
      <c r="U51" s="39"/>
      <c r="V51" s="39"/>
      <c r="W51" s="39"/>
      <c r="X51" s="39"/>
      <c r="Y51" s="41"/>
      <c r="AI51" s="305"/>
      <c r="AJ51" s="39"/>
      <c r="AK51" s="39"/>
      <c r="AL51" s="39"/>
      <c r="AM51" s="39"/>
      <c r="AN51" s="39"/>
    </row>
    <row r="52" spans="2:40" hidden="1">
      <c r="B52" s="305" t="s">
        <v>3</v>
      </c>
      <c r="C52" s="39">
        <f t="shared" ref="C52:H52" si="72">+C22+C36-C8</f>
        <v>0</v>
      </c>
      <c r="D52" s="39">
        <f t="shared" si="72"/>
        <v>0</v>
      </c>
      <c r="E52" s="39">
        <f t="shared" si="72"/>
        <v>0</v>
      </c>
      <c r="F52" s="39">
        <f t="shared" si="72"/>
        <v>0</v>
      </c>
      <c r="G52" s="39">
        <f t="shared" si="72"/>
        <v>0</v>
      </c>
      <c r="H52" s="39">
        <f t="shared" si="72"/>
        <v>0</v>
      </c>
      <c r="S52" s="305" t="s">
        <v>3</v>
      </c>
      <c r="T52" s="39">
        <f t="shared" ref="T52:Y52" si="73">+T22+T36-T8</f>
        <v>0</v>
      </c>
      <c r="U52" s="39">
        <f t="shared" si="73"/>
        <v>0</v>
      </c>
      <c r="V52" s="39">
        <f t="shared" si="73"/>
        <v>0</v>
      </c>
      <c r="W52" s="39">
        <f t="shared" si="73"/>
        <v>0</v>
      </c>
      <c r="X52" s="39">
        <f t="shared" si="73"/>
        <v>0</v>
      </c>
      <c r="Y52" s="41">
        <f t="shared" si="73"/>
        <v>0</v>
      </c>
      <c r="AI52" s="305" t="s">
        <v>3</v>
      </c>
      <c r="AJ52" s="39">
        <f t="shared" ref="AJ52:AN52" si="74">+AJ22+AJ36-AJ8</f>
        <v>0</v>
      </c>
      <c r="AK52" s="39">
        <f t="shared" si="74"/>
        <v>0</v>
      </c>
      <c r="AL52" s="39">
        <f t="shared" si="74"/>
        <v>0</v>
      </c>
      <c r="AM52" s="39">
        <f t="shared" si="74"/>
        <v>0</v>
      </c>
      <c r="AN52" s="39">
        <f t="shared" si="74"/>
        <v>0</v>
      </c>
    </row>
    <row r="53" spans="2:40" hidden="1">
      <c r="B53" s="305"/>
      <c r="C53" s="39"/>
      <c r="D53" s="39"/>
      <c r="E53" s="39"/>
      <c r="F53" s="39"/>
      <c r="G53" s="39"/>
      <c r="H53" s="39"/>
      <c r="S53" s="305"/>
      <c r="T53" s="39"/>
      <c r="U53" s="39"/>
      <c r="V53" s="39"/>
      <c r="W53" s="39"/>
      <c r="X53" s="39"/>
      <c r="Y53" s="41"/>
      <c r="AI53" s="305"/>
      <c r="AJ53" s="39"/>
      <c r="AK53" s="39"/>
      <c r="AL53" s="39"/>
      <c r="AM53" s="39"/>
      <c r="AN53" s="39"/>
    </row>
    <row r="54" spans="2:40" hidden="1">
      <c r="B54" s="305" t="s">
        <v>4</v>
      </c>
      <c r="C54" s="39">
        <f t="shared" ref="C54:H54" si="75">+C24+C38-C10</f>
        <v>0</v>
      </c>
      <c r="D54" s="39">
        <f t="shared" si="75"/>
        <v>0</v>
      </c>
      <c r="E54" s="39">
        <f t="shared" si="75"/>
        <v>0</v>
      </c>
      <c r="F54" s="39">
        <f t="shared" si="75"/>
        <v>0</v>
      </c>
      <c r="G54" s="39">
        <f t="shared" si="75"/>
        <v>0</v>
      </c>
      <c r="H54" s="39">
        <f t="shared" si="75"/>
        <v>0</v>
      </c>
      <c r="S54" s="305" t="s">
        <v>4</v>
      </c>
      <c r="T54" s="39">
        <f t="shared" ref="T54:Y54" si="76">+T24+T38-T10</f>
        <v>0</v>
      </c>
      <c r="U54" s="39">
        <f t="shared" si="76"/>
        <v>0</v>
      </c>
      <c r="V54" s="39">
        <f t="shared" si="76"/>
        <v>0</v>
      </c>
      <c r="W54" s="39">
        <f t="shared" si="76"/>
        <v>0</v>
      </c>
      <c r="X54" s="39">
        <f t="shared" si="76"/>
        <v>0</v>
      </c>
      <c r="Y54" s="41">
        <f t="shared" si="76"/>
        <v>0</v>
      </c>
      <c r="AI54" s="305" t="s">
        <v>4</v>
      </c>
      <c r="AJ54" s="39">
        <f t="shared" ref="AJ54:AN54" si="77">+AJ24+AJ38-AJ10</f>
        <v>0</v>
      </c>
      <c r="AK54" s="39">
        <f t="shared" si="77"/>
        <v>0</v>
      </c>
      <c r="AL54" s="39">
        <f t="shared" si="77"/>
        <v>0</v>
      </c>
      <c r="AM54" s="39">
        <f t="shared" si="77"/>
        <v>0</v>
      </c>
      <c r="AN54" s="39">
        <f t="shared" si="77"/>
        <v>0</v>
      </c>
    </row>
    <row r="55" spans="2:40" hidden="1">
      <c r="B55" s="305"/>
      <c r="C55" s="39"/>
      <c r="D55" s="39"/>
      <c r="E55" s="39"/>
      <c r="F55" s="39"/>
      <c r="G55" s="39"/>
      <c r="H55" s="39"/>
      <c r="S55" s="305"/>
      <c r="T55" s="39"/>
      <c r="U55" s="39"/>
      <c r="V55" s="39"/>
      <c r="W55" s="39"/>
      <c r="X55" s="39"/>
      <c r="Y55" s="41"/>
      <c r="AI55" s="305"/>
      <c r="AJ55" s="39"/>
      <c r="AK55" s="39"/>
      <c r="AL55" s="39"/>
      <c r="AM55" s="39"/>
      <c r="AN55" s="39"/>
    </row>
    <row r="56" spans="2:40" hidden="1">
      <c r="B56" s="305" t="s">
        <v>5</v>
      </c>
      <c r="C56" s="39">
        <f t="shared" ref="C56:H56" si="78">+C26+C40-C12</f>
        <v>0</v>
      </c>
      <c r="D56" s="39">
        <f t="shared" si="78"/>
        <v>0</v>
      </c>
      <c r="E56" s="39">
        <f t="shared" si="78"/>
        <v>0</v>
      </c>
      <c r="F56" s="39">
        <f t="shared" si="78"/>
        <v>0</v>
      </c>
      <c r="G56" s="39">
        <f t="shared" si="78"/>
        <v>0</v>
      </c>
      <c r="H56" s="39">
        <f t="shared" si="78"/>
        <v>0</v>
      </c>
      <c r="S56" s="305" t="s">
        <v>5</v>
      </c>
      <c r="T56" s="39">
        <f t="shared" ref="T56:Y56" si="79">+T26+T40-T12</f>
        <v>0</v>
      </c>
      <c r="U56" s="39">
        <f t="shared" si="79"/>
        <v>0</v>
      </c>
      <c r="V56" s="39">
        <f t="shared" si="79"/>
        <v>0</v>
      </c>
      <c r="W56" s="39">
        <f t="shared" si="79"/>
        <v>0</v>
      </c>
      <c r="X56" s="39">
        <f t="shared" si="79"/>
        <v>0</v>
      </c>
      <c r="Y56" s="41">
        <f t="shared" si="79"/>
        <v>0</v>
      </c>
      <c r="AI56" s="305" t="s">
        <v>5</v>
      </c>
      <c r="AJ56" s="39">
        <f t="shared" ref="AJ56:AN56" si="80">+AJ26+AJ40-AJ12</f>
        <v>0</v>
      </c>
      <c r="AK56" s="39">
        <f t="shared" si="80"/>
        <v>0</v>
      </c>
      <c r="AL56" s="39">
        <f t="shared" si="80"/>
        <v>0</v>
      </c>
      <c r="AM56" s="39">
        <f t="shared" si="80"/>
        <v>0</v>
      </c>
      <c r="AN56" s="39">
        <f t="shared" si="80"/>
        <v>0</v>
      </c>
    </row>
    <row r="57" spans="2:40" hidden="1">
      <c r="B57" s="305"/>
      <c r="C57" s="39"/>
      <c r="D57" s="39"/>
      <c r="E57" s="39"/>
      <c r="F57" s="39"/>
      <c r="G57" s="39"/>
      <c r="H57" s="39"/>
      <c r="S57" s="305"/>
      <c r="T57" s="39"/>
      <c r="U57" s="39"/>
      <c r="V57" s="39"/>
      <c r="W57" s="39"/>
      <c r="X57" s="39"/>
      <c r="Y57" s="41"/>
      <c r="AI57" s="305"/>
      <c r="AJ57" s="39"/>
      <c r="AK57" s="39"/>
      <c r="AL57" s="39"/>
      <c r="AM57" s="39"/>
      <c r="AN57" s="39"/>
    </row>
    <row r="58" spans="2:40" hidden="1">
      <c r="B58" s="305" t="s">
        <v>6</v>
      </c>
      <c r="C58" s="39">
        <f t="shared" ref="C58:H58" si="81">+C28+C42-C14</f>
        <v>0</v>
      </c>
      <c r="D58" s="39">
        <f t="shared" si="81"/>
        <v>0</v>
      </c>
      <c r="E58" s="39">
        <f t="shared" si="81"/>
        <v>0</v>
      </c>
      <c r="F58" s="39">
        <f t="shared" si="81"/>
        <v>0</v>
      </c>
      <c r="G58" s="39">
        <f t="shared" si="81"/>
        <v>0</v>
      </c>
      <c r="H58" s="39">
        <f t="shared" si="81"/>
        <v>0</v>
      </c>
      <c r="S58" s="305" t="s">
        <v>6</v>
      </c>
      <c r="T58" s="39">
        <f t="shared" ref="T58:Y58" si="82">+T28+T42-T14</f>
        <v>0</v>
      </c>
      <c r="U58" s="39">
        <f t="shared" si="82"/>
        <v>0</v>
      </c>
      <c r="V58" s="39">
        <f t="shared" si="82"/>
        <v>0</v>
      </c>
      <c r="W58" s="39">
        <f t="shared" si="82"/>
        <v>0</v>
      </c>
      <c r="X58" s="39">
        <f t="shared" si="82"/>
        <v>0</v>
      </c>
      <c r="Y58" s="41">
        <f t="shared" si="82"/>
        <v>0</v>
      </c>
      <c r="AI58" s="305" t="s">
        <v>6</v>
      </c>
      <c r="AJ58" s="39">
        <f t="shared" ref="AJ58:AN58" si="83">+AJ28+AJ42-AJ14</f>
        <v>0</v>
      </c>
      <c r="AK58" s="39">
        <f t="shared" si="83"/>
        <v>0</v>
      </c>
      <c r="AL58" s="39">
        <f t="shared" si="83"/>
        <v>0</v>
      </c>
      <c r="AM58" s="39">
        <f t="shared" si="83"/>
        <v>0</v>
      </c>
      <c r="AN58" s="39">
        <f t="shared" si="83"/>
        <v>0</v>
      </c>
    </row>
    <row r="59" spans="2:40" hidden="1">
      <c r="B59" s="305"/>
      <c r="C59" s="39"/>
      <c r="D59" s="39"/>
      <c r="E59" s="39"/>
      <c r="F59" s="39"/>
      <c r="G59" s="39"/>
      <c r="H59" s="39"/>
      <c r="S59" s="305"/>
      <c r="T59" s="39"/>
      <c r="U59" s="39"/>
      <c r="V59" s="39"/>
      <c r="W59" s="39"/>
      <c r="X59" s="39"/>
      <c r="Y59" s="41"/>
      <c r="AI59" s="305"/>
      <c r="AJ59" s="39"/>
      <c r="AK59" s="39"/>
      <c r="AL59" s="39"/>
      <c r="AM59" s="39"/>
      <c r="AN59" s="39"/>
    </row>
    <row r="60" spans="2:40" hidden="1">
      <c r="B60" s="305" t="s">
        <v>109</v>
      </c>
      <c r="C60" s="39">
        <f t="shared" ref="C60:H60" si="84">+C30+C44-C16</f>
        <v>0</v>
      </c>
      <c r="D60" s="39">
        <f t="shared" si="84"/>
        <v>0</v>
      </c>
      <c r="E60" s="39">
        <f t="shared" si="84"/>
        <v>0</v>
      </c>
      <c r="F60" s="39">
        <f t="shared" si="84"/>
        <v>0</v>
      </c>
      <c r="G60" s="39">
        <f t="shared" si="84"/>
        <v>0</v>
      </c>
      <c r="H60" s="39">
        <f t="shared" si="84"/>
        <v>0</v>
      </c>
      <c r="S60" s="305" t="s">
        <v>109</v>
      </c>
      <c r="T60" s="39">
        <f t="shared" ref="T60:Y60" si="85">+T30+T44-T16</f>
        <v>0</v>
      </c>
      <c r="U60" s="39">
        <f t="shared" si="85"/>
        <v>0</v>
      </c>
      <c r="V60" s="39">
        <f t="shared" si="85"/>
        <v>0</v>
      </c>
      <c r="W60" s="39">
        <f t="shared" si="85"/>
        <v>0</v>
      </c>
      <c r="X60" s="39">
        <f t="shared" si="85"/>
        <v>0</v>
      </c>
      <c r="Y60" s="41">
        <f t="shared" si="85"/>
        <v>0</v>
      </c>
      <c r="AI60" s="305" t="s">
        <v>109</v>
      </c>
      <c r="AJ60" s="39">
        <f t="shared" ref="AJ60:AN60" si="86">+AJ30+AJ44-AJ16</f>
        <v>0</v>
      </c>
      <c r="AK60" s="39">
        <f t="shared" si="86"/>
        <v>0</v>
      </c>
      <c r="AL60" s="39">
        <f t="shared" si="86"/>
        <v>0</v>
      </c>
      <c r="AM60" s="39">
        <f t="shared" si="86"/>
        <v>0</v>
      </c>
      <c r="AN60" s="39">
        <f t="shared" si="86"/>
        <v>0</v>
      </c>
    </row>
    <row r="61" spans="2:40" hidden="1">
      <c r="B61" s="305"/>
      <c r="C61" s="39"/>
      <c r="D61" s="39"/>
      <c r="E61" s="39"/>
      <c r="F61" s="39"/>
      <c r="G61" s="39"/>
      <c r="H61" s="39"/>
      <c r="S61" s="305"/>
      <c r="T61" s="39"/>
      <c r="U61" s="39"/>
      <c r="V61" s="39"/>
      <c r="W61" s="39"/>
      <c r="X61" s="39"/>
      <c r="Y61" s="41"/>
      <c r="AI61" s="305"/>
      <c r="AJ61" s="39"/>
      <c r="AK61" s="39"/>
      <c r="AL61" s="39"/>
      <c r="AM61" s="39"/>
      <c r="AN61" s="39"/>
    </row>
    <row r="62" spans="2:40" hidden="1">
      <c r="B62" s="305" t="s">
        <v>1</v>
      </c>
      <c r="C62" s="39">
        <f t="shared" ref="C62:H62" si="87">+C32+C46-C18</f>
        <v>0</v>
      </c>
      <c r="D62" s="39">
        <f t="shared" si="87"/>
        <v>0</v>
      </c>
      <c r="E62" s="39">
        <f t="shared" si="87"/>
        <v>0</v>
      </c>
      <c r="F62" s="39">
        <f t="shared" si="87"/>
        <v>0</v>
      </c>
      <c r="G62" s="39">
        <f t="shared" si="87"/>
        <v>0</v>
      </c>
      <c r="H62" s="39">
        <f t="shared" si="87"/>
        <v>0</v>
      </c>
      <c r="S62" s="305" t="s">
        <v>1</v>
      </c>
      <c r="T62" s="39">
        <f t="shared" ref="T62:Y62" si="88">+T32+T46-T18</f>
        <v>0</v>
      </c>
      <c r="U62" s="39">
        <f t="shared" si="88"/>
        <v>0</v>
      </c>
      <c r="V62" s="39">
        <f t="shared" si="88"/>
        <v>0</v>
      </c>
      <c r="W62" s="39">
        <f t="shared" si="88"/>
        <v>0</v>
      </c>
      <c r="X62" s="39">
        <f t="shared" si="88"/>
        <v>0</v>
      </c>
      <c r="Y62" s="41">
        <f t="shared" si="88"/>
        <v>0</v>
      </c>
      <c r="AI62" s="305" t="s">
        <v>1</v>
      </c>
      <c r="AJ62" s="39">
        <f t="shared" ref="AJ62:AN62" si="89">+AJ32+AJ46-AJ18</f>
        <v>0</v>
      </c>
      <c r="AK62" s="39">
        <f t="shared" si="89"/>
        <v>0</v>
      </c>
      <c r="AL62" s="39">
        <f t="shared" si="89"/>
        <v>0</v>
      </c>
      <c r="AM62" s="39">
        <f t="shared" si="89"/>
        <v>0</v>
      </c>
      <c r="AN62" s="39">
        <f t="shared" si="89"/>
        <v>0</v>
      </c>
    </row>
    <row r="63" spans="2:40" hidden="1">
      <c r="B63" s="305"/>
      <c r="C63" s="39"/>
      <c r="D63" s="39"/>
      <c r="E63" s="39"/>
      <c r="F63" s="39"/>
      <c r="G63" s="39"/>
      <c r="H63" s="2"/>
      <c r="S63" s="305"/>
      <c r="T63" s="39"/>
      <c r="U63" s="39"/>
      <c r="V63" s="39"/>
      <c r="W63" s="39"/>
      <c r="X63" s="39"/>
      <c r="Y63" s="42"/>
      <c r="AI63" s="305"/>
      <c r="AJ63" s="39"/>
      <c r="AK63" s="39"/>
      <c r="AL63" s="39"/>
      <c r="AM63" s="39"/>
      <c r="AN63" s="39"/>
    </row>
    <row r="64" spans="2:40">
      <c r="G64" s="2"/>
      <c r="H64" s="2"/>
      <c r="X64" s="2"/>
      <c r="Y64" s="42"/>
    </row>
    <row r="65" spans="7:25">
      <c r="G65" s="2"/>
      <c r="H65" s="2"/>
      <c r="X65" s="2"/>
      <c r="Y65" s="42"/>
    </row>
    <row r="66" spans="7:25">
      <c r="G66" s="2"/>
      <c r="H66" s="2"/>
      <c r="X66" s="2"/>
      <c r="Y66" s="42"/>
    </row>
  </sheetData>
  <mergeCells count="107">
    <mergeCell ref="AI62:AI63"/>
    <mergeCell ref="AI50:AI51"/>
    <mergeCell ref="AI52:AI53"/>
    <mergeCell ref="AI54:AI55"/>
    <mergeCell ref="AI56:AI57"/>
    <mergeCell ref="AI58:AI59"/>
    <mergeCell ref="B60:B61"/>
    <mergeCell ref="B62:B63"/>
    <mergeCell ref="S50:S51"/>
    <mergeCell ref="S52:S53"/>
    <mergeCell ref="S54:S55"/>
    <mergeCell ref="S56:S57"/>
    <mergeCell ref="S58:S59"/>
    <mergeCell ref="S60:S61"/>
    <mergeCell ref="S62:S63"/>
    <mergeCell ref="B50:B51"/>
    <mergeCell ref="B52:B53"/>
    <mergeCell ref="B54:B55"/>
    <mergeCell ref="B56:B57"/>
    <mergeCell ref="B58:B59"/>
    <mergeCell ref="AH20:AH33"/>
    <mergeCell ref="AI20:AI21"/>
    <mergeCell ref="AI22:AI23"/>
    <mergeCell ref="AI24:AI25"/>
    <mergeCell ref="AI26:AI27"/>
    <mergeCell ref="AI28:AI29"/>
    <mergeCell ref="AI30:AI31"/>
    <mergeCell ref="AI32:AI33"/>
    <mergeCell ref="AI60:AI61"/>
    <mergeCell ref="AH6:AH19"/>
    <mergeCell ref="AI6:AI7"/>
    <mergeCell ref="AI8:AI9"/>
    <mergeCell ref="AI10:AI11"/>
    <mergeCell ref="AI12:AI13"/>
    <mergeCell ref="AI14:AI15"/>
    <mergeCell ref="AI16:AI17"/>
    <mergeCell ref="AI18:AI19"/>
    <mergeCell ref="R34:R47"/>
    <mergeCell ref="S34:S35"/>
    <mergeCell ref="S36:S37"/>
    <mergeCell ref="S38:S39"/>
    <mergeCell ref="S40:S41"/>
    <mergeCell ref="S42:S43"/>
    <mergeCell ref="S44:S45"/>
    <mergeCell ref="S46:S47"/>
    <mergeCell ref="AH34:AH47"/>
    <mergeCell ref="AI34:AI35"/>
    <mergeCell ref="AI36:AI37"/>
    <mergeCell ref="AI38:AI39"/>
    <mergeCell ref="AI40:AI41"/>
    <mergeCell ref="AI42:AI43"/>
    <mergeCell ref="AI44:AI45"/>
    <mergeCell ref="AI46:AI47"/>
    <mergeCell ref="AJ3:AJ5"/>
    <mergeCell ref="AK3:AK5"/>
    <mergeCell ref="AL3:AL5"/>
    <mergeCell ref="AM3:AM5"/>
    <mergeCell ref="S32:S33"/>
    <mergeCell ref="R6:R19"/>
    <mergeCell ref="S6:S7"/>
    <mergeCell ref="S8:S9"/>
    <mergeCell ref="S10:S11"/>
    <mergeCell ref="S12:S13"/>
    <mergeCell ref="S14:S15"/>
    <mergeCell ref="S16:S17"/>
    <mergeCell ref="S18:S19"/>
    <mergeCell ref="R20:R33"/>
    <mergeCell ref="S20:S21"/>
    <mergeCell ref="S22:S23"/>
    <mergeCell ref="S24:S25"/>
    <mergeCell ref="S26:S27"/>
    <mergeCell ref="S28:S29"/>
    <mergeCell ref="S30:S31"/>
    <mergeCell ref="X3:X5"/>
    <mergeCell ref="T3:T5"/>
    <mergeCell ref="U3:U5"/>
    <mergeCell ref="V3:V5"/>
    <mergeCell ref="A34:A47"/>
    <mergeCell ref="B34:B35"/>
    <mergeCell ref="B36:B37"/>
    <mergeCell ref="B38:B39"/>
    <mergeCell ref="B40:B41"/>
    <mergeCell ref="B42:B43"/>
    <mergeCell ref="B44:B45"/>
    <mergeCell ref="B46:B47"/>
    <mergeCell ref="A20:A33"/>
    <mergeCell ref="B20:B21"/>
    <mergeCell ref="B22:B23"/>
    <mergeCell ref="B24:B25"/>
    <mergeCell ref="B26:B27"/>
    <mergeCell ref="B28:B29"/>
    <mergeCell ref="B30:B31"/>
    <mergeCell ref="W3:W5"/>
    <mergeCell ref="G3:G5"/>
    <mergeCell ref="B32:B33"/>
    <mergeCell ref="A6:A19"/>
    <mergeCell ref="B6:B7"/>
    <mergeCell ref="B8:B9"/>
    <mergeCell ref="B10:B11"/>
    <mergeCell ref="B12:B13"/>
    <mergeCell ref="B14:B15"/>
    <mergeCell ref="B16:B17"/>
    <mergeCell ref="B18:B19"/>
    <mergeCell ref="C3:C5"/>
    <mergeCell ref="D3:D5"/>
    <mergeCell ref="E3:E5"/>
    <mergeCell ref="F3:F5"/>
  </mergeCells>
  <phoneticPr fontId="1"/>
  <printOptions horizontalCentered="1"/>
  <pageMargins left="0.6692913385826772" right="0.70866141732283472" top="0.59055118110236227" bottom="0.39370078740157483" header="0.31496062992125984" footer="0.31496062992125984"/>
  <pageSetup paperSize="9" scale="85" orientation="portrait" horizontalDpi="4294967293" r:id="rId1"/>
  <colBreaks count="2" manualBreakCount="2">
    <brk id="17" max="46" man="1"/>
    <brk id="25" max="4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S64"/>
  <sheetViews>
    <sheetView view="pageBreakPreview" topLeftCell="BM1" zoomScale="60" zoomScaleNormal="100" workbookViewId="0">
      <selection activeCell="BQ7" sqref="BQ7"/>
    </sheetView>
  </sheetViews>
  <sheetFormatPr defaultRowHeight="13.5"/>
  <cols>
    <col min="1" max="1" width="8.125" customWidth="1"/>
    <col min="2" max="2" width="12.875" customWidth="1"/>
    <col min="3" max="5" width="19.125" style="2" customWidth="1"/>
    <col min="6" max="6" width="19.125" style="4" customWidth="1"/>
    <col min="7" max="7" width="6.375" hidden="1" customWidth="1"/>
    <col min="8" max="12" width="5.625" hidden="1" customWidth="1"/>
    <col min="13" max="14" width="6.375" hidden="1" customWidth="1"/>
    <col min="15" max="15" width="1.375" style="180" customWidth="1"/>
    <col min="16" max="16" width="5.625" customWidth="1"/>
    <col min="17" max="17" width="10.625" customWidth="1"/>
    <col min="18" max="21" width="15.625" style="2" customWidth="1"/>
    <col min="22" max="22" width="15.625" style="4" customWidth="1"/>
    <col min="23" max="23" width="1.125" style="180" customWidth="1"/>
    <col min="24" max="27" width="5.625" hidden="1" customWidth="1"/>
    <col min="28" max="34" width="6.625" hidden="1" customWidth="1"/>
    <col min="35" max="35" width="5.625" customWidth="1"/>
    <col min="36" max="36" width="10" customWidth="1"/>
    <col min="37" max="38" width="9.75" customWidth="1"/>
    <col min="39" max="42" width="9.75" style="2" customWidth="1"/>
    <col min="43" max="43" width="9.75" style="32" customWidth="1"/>
    <col min="44" max="44" width="9.75" style="2" customWidth="1"/>
    <col min="45" max="45" width="9.75" style="4" customWidth="1"/>
    <col min="46" max="46" width="1.875" style="180" customWidth="1"/>
    <col min="47" max="61" width="5.25" style="180" hidden="1" customWidth="1"/>
    <col min="62" max="62" width="5.625" style="180" customWidth="1"/>
    <col min="63" max="63" width="10.625" customWidth="1"/>
    <col min="64" max="67" width="13.25" style="2" customWidth="1"/>
    <col min="68" max="68" width="13.25" style="275" customWidth="1"/>
    <col min="69" max="70" width="13.25" style="2" customWidth="1"/>
    <col min="71" max="83" width="11.125" hidden="1" customWidth="1"/>
    <col min="84" max="84" width="1.5" style="180" customWidth="1"/>
    <col min="85" max="85" width="9.375" style="180" customWidth="1"/>
    <col min="86" max="86" width="13.75" customWidth="1"/>
    <col min="87" max="89" width="18.25" customWidth="1"/>
    <col min="90" max="90" width="18.25" style="4" customWidth="1"/>
    <col min="91" max="91" width="12.875" style="4" hidden="1" customWidth="1"/>
    <col min="92" max="96" width="5.625" hidden="1" customWidth="1"/>
    <col min="97" max="97" width="2" style="180" customWidth="1"/>
    <col min="98" max="98" width="9.125" style="180" customWidth="1"/>
    <col min="99" max="99" width="14.25" customWidth="1"/>
    <col min="100" max="102" width="17.625" style="2" customWidth="1"/>
    <col min="103" max="103" width="17.625" style="4" customWidth="1"/>
    <col min="104" max="104" width="16.625" style="4" hidden="1" customWidth="1"/>
    <col min="105" max="105" width="5.625" hidden="1" customWidth="1"/>
    <col min="106" max="108" width="4.375" style="4" hidden="1" customWidth="1"/>
    <col min="109" max="109" width="1.875" style="180" customWidth="1"/>
    <col min="110" max="110" width="5.625" style="180" customWidth="1"/>
    <col min="111" max="111" width="15.625" customWidth="1"/>
    <col min="112" max="115" width="15.75" style="2" customWidth="1"/>
    <col min="116" max="116" width="15.75" style="4" customWidth="1"/>
    <col min="117" max="117" width="9" customWidth="1"/>
    <col min="118" max="119" width="5.625" hidden="1" customWidth="1"/>
    <col min="120" max="122" width="4.375" style="4" hidden="1" customWidth="1"/>
    <col min="123" max="123" width="5.625" hidden="1" customWidth="1"/>
    <col min="124" max="124" width="0" hidden="1" customWidth="1"/>
  </cols>
  <sheetData>
    <row r="1" spans="1:122" s="23" customFormat="1" ht="29.25" customHeight="1">
      <c r="A1" s="328" t="s">
        <v>285</v>
      </c>
      <c r="B1" s="328"/>
      <c r="C1" s="328"/>
      <c r="D1" s="328"/>
      <c r="E1" s="328"/>
      <c r="F1" s="25"/>
      <c r="O1" s="173"/>
      <c r="P1" s="23" t="s">
        <v>46</v>
      </c>
      <c r="Q1" s="63" t="s">
        <v>170</v>
      </c>
      <c r="W1" s="173"/>
      <c r="AI1" s="23" t="s">
        <v>46</v>
      </c>
      <c r="AJ1" s="23" t="s">
        <v>171</v>
      </c>
      <c r="AN1" s="24"/>
      <c r="AT1" s="173"/>
      <c r="AU1" s="173"/>
      <c r="AV1" s="173"/>
      <c r="AW1" s="173"/>
      <c r="AX1" s="173"/>
      <c r="AY1" s="173"/>
      <c r="AZ1" s="173"/>
      <c r="BA1" s="173"/>
      <c r="BB1" s="173"/>
      <c r="BC1" s="173"/>
      <c r="BD1" s="173"/>
      <c r="BE1" s="173"/>
      <c r="BF1" s="173"/>
      <c r="BG1" s="173"/>
      <c r="BH1" s="173"/>
      <c r="BI1" s="173"/>
      <c r="BJ1" s="173" t="s">
        <v>46</v>
      </c>
      <c r="BK1" s="23" t="s">
        <v>172</v>
      </c>
      <c r="BL1" s="24"/>
      <c r="BM1" s="24"/>
      <c r="BN1" s="24"/>
      <c r="BO1" s="24"/>
      <c r="BP1" s="271"/>
      <c r="BQ1" s="24"/>
      <c r="BR1" s="24"/>
      <c r="CF1" s="173"/>
      <c r="CG1" s="252" t="s">
        <v>46</v>
      </c>
      <c r="CH1" s="23" t="s">
        <v>176</v>
      </c>
      <c r="CL1" s="25"/>
      <c r="CM1" s="25"/>
      <c r="CS1" s="173"/>
      <c r="CT1" s="322" t="s">
        <v>177</v>
      </c>
      <c r="CU1" s="351" t="s">
        <v>123</v>
      </c>
      <c r="CV1" s="351"/>
      <c r="CW1" s="351"/>
      <c r="CX1" s="351"/>
      <c r="CY1" s="351"/>
      <c r="CZ1" s="25"/>
      <c r="DB1" s="25"/>
      <c r="DC1" s="25"/>
      <c r="DD1" s="25"/>
      <c r="DE1" s="173"/>
      <c r="DF1" s="353" t="s">
        <v>46</v>
      </c>
      <c r="DG1" s="328" t="s">
        <v>178</v>
      </c>
      <c r="DH1" s="328"/>
      <c r="DI1" s="328"/>
      <c r="DJ1" s="328"/>
      <c r="DK1" s="328"/>
      <c r="DL1" s="328"/>
      <c r="DP1" s="25"/>
      <c r="DQ1" s="25"/>
      <c r="DR1" s="25"/>
    </row>
    <row r="2" spans="1:122" s="23" customFormat="1" ht="39.75" customHeight="1" thickBot="1">
      <c r="A2" s="329"/>
      <c r="B2" s="329"/>
      <c r="C2" s="329"/>
      <c r="D2" s="329"/>
      <c r="E2" s="329"/>
      <c r="F2" s="25"/>
      <c r="O2" s="173"/>
      <c r="Q2" s="68" t="s">
        <v>121</v>
      </c>
      <c r="R2" s="64"/>
      <c r="S2" s="64"/>
      <c r="T2" s="64"/>
      <c r="U2" s="64"/>
      <c r="V2" s="64"/>
      <c r="W2" s="173"/>
      <c r="AI2" s="357" t="s">
        <v>122</v>
      </c>
      <c r="AJ2" s="357"/>
      <c r="AK2" s="357"/>
      <c r="AL2" s="357"/>
      <c r="AM2" s="357"/>
      <c r="AN2" s="357"/>
      <c r="AO2" s="357"/>
      <c r="AP2" s="357"/>
      <c r="AQ2" s="357"/>
      <c r="AR2" s="357"/>
      <c r="AS2" s="357"/>
      <c r="AT2" s="173"/>
      <c r="AU2" s="173"/>
      <c r="AV2" s="173"/>
      <c r="AW2" s="173"/>
      <c r="AX2" s="173"/>
      <c r="AY2" s="173"/>
      <c r="AZ2" s="173"/>
      <c r="BA2" s="173"/>
      <c r="BB2" s="173"/>
      <c r="BC2" s="173"/>
      <c r="BD2" s="173"/>
      <c r="BE2" s="173"/>
      <c r="BF2" s="173"/>
      <c r="BG2" s="173"/>
      <c r="BH2" s="173"/>
      <c r="BI2" s="173"/>
      <c r="BJ2" s="182"/>
      <c r="BK2" s="333" t="s">
        <v>122</v>
      </c>
      <c r="BL2" s="307"/>
      <c r="BM2" s="307"/>
      <c r="BN2" s="307"/>
      <c r="BO2" s="307"/>
      <c r="BP2" s="307"/>
      <c r="BQ2" s="307"/>
      <c r="BR2" s="307"/>
      <c r="CF2" s="173"/>
      <c r="CG2" s="182"/>
      <c r="CH2" s="326" t="s">
        <v>122</v>
      </c>
      <c r="CI2" s="326"/>
      <c r="CJ2" s="326"/>
      <c r="CK2" s="326"/>
      <c r="CL2" s="326"/>
      <c r="CM2" s="25"/>
      <c r="CS2" s="173"/>
      <c r="CT2" s="322"/>
      <c r="CU2" s="351"/>
      <c r="CV2" s="351"/>
      <c r="CW2" s="351"/>
      <c r="CX2" s="351"/>
      <c r="CY2" s="351"/>
      <c r="CZ2" s="65"/>
      <c r="DB2" s="65"/>
      <c r="DC2" s="65"/>
      <c r="DD2" s="65"/>
      <c r="DE2" s="173"/>
      <c r="DF2" s="354"/>
      <c r="DG2" s="352"/>
      <c r="DH2" s="352"/>
      <c r="DI2" s="352"/>
      <c r="DJ2" s="352"/>
      <c r="DK2" s="352"/>
      <c r="DL2" s="352"/>
      <c r="DP2" s="65"/>
      <c r="DQ2" s="65"/>
      <c r="DR2" s="65"/>
    </row>
    <row r="3" spans="1:122" s="33" customFormat="1" ht="20.100000000000001" customHeight="1" thickBot="1">
      <c r="A3" s="103"/>
      <c r="B3" s="137" t="s">
        <v>280</v>
      </c>
      <c r="C3" s="276" t="s">
        <v>136</v>
      </c>
      <c r="D3" s="278" t="s">
        <v>137</v>
      </c>
      <c r="E3" s="296" t="s">
        <v>47</v>
      </c>
      <c r="F3" s="301" t="s">
        <v>1</v>
      </c>
      <c r="H3" s="66"/>
      <c r="I3" s="66"/>
      <c r="J3" s="66"/>
      <c r="K3" s="66"/>
      <c r="L3" s="66"/>
      <c r="O3" s="174"/>
      <c r="P3" s="103"/>
      <c r="Q3" s="137" t="s">
        <v>280</v>
      </c>
      <c r="R3" s="337" t="s">
        <v>142</v>
      </c>
      <c r="S3" s="296" t="s">
        <v>48</v>
      </c>
      <c r="T3" s="296" t="s">
        <v>143</v>
      </c>
      <c r="U3" s="296" t="s">
        <v>49</v>
      </c>
      <c r="V3" s="343" t="s">
        <v>1</v>
      </c>
      <c r="W3" s="174"/>
      <c r="X3" s="66"/>
      <c r="Y3" s="66"/>
      <c r="Z3" s="66"/>
      <c r="AA3" s="66"/>
      <c r="AI3" s="260"/>
      <c r="AJ3" s="256" t="s">
        <v>280</v>
      </c>
      <c r="AK3" s="308" t="s">
        <v>50</v>
      </c>
      <c r="AL3" s="278" t="s">
        <v>51</v>
      </c>
      <c r="AM3" s="278" t="s">
        <v>52</v>
      </c>
      <c r="AN3" s="278" t="s">
        <v>53</v>
      </c>
      <c r="AO3" s="278" t="s">
        <v>54</v>
      </c>
      <c r="AP3" s="278" t="s">
        <v>55</v>
      </c>
      <c r="AQ3" s="330" t="s">
        <v>131</v>
      </c>
      <c r="AR3" s="278" t="s">
        <v>132</v>
      </c>
      <c r="AS3" s="301" t="s">
        <v>1</v>
      </c>
      <c r="AT3" s="174"/>
      <c r="AU3" s="174"/>
      <c r="AV3" s="174"/>
      <c r="AW3" s="174"/>
      <c r="AX3" s="174"/>
      <c r="AY3" s="174"/>
      <c r="AZ3" s="174"/>
      <c r="BA3" s="174"/>
      <c r="BB3" s="174"/>
      <c r="BC3" s="174"/>
      <c r="BD3" s="174"/>
      <c r="BE3" s="174"/>
      <c r="BF3" s="174"/>
      <c r="BG3" s="174"/>
      <c r="BH3" s="174"/>
      <c r="BI3" s="174"/>
      <c r="BJ3" s="263"/>
      <c r="BK3" s="256" t="s">
        <v>280</v>
      </c>
      <c r="BL3" s="346" t="s">
        <v>138</v>
      </c>
      <c r="BM3" s="278" t="s">
        <v>175</v>
      </c>
      <c r="BN3" s="278" t="s">
        <v>174</v>
      </c>
      <c r="BO3" s="278" t="s">
        <v>56</v>
      </c>
      <c r="BP3" s="278" t="s">
        <v>97</v>
      </c>
      <c r="BQ3" s="278" t="s">
        <v>173</v>
      </c>
      <c r="BR3" s="280" t="s">
        <v>0</v>
      </c>
      <c r="CF3" s="174"/>
      <c r="CG3" s="174"/>
      <c r="CH3" s="327"/>
      <c r="CI3" s="327"/>
      <c r="CJ3" s="327"/>
      <c r="CK3" s="327"/>
      <c r="CL3" s="327"/>
      <c r="CM3" s="67"/>
      <c r="CN3" s="66"/>
      <c r="CO3" s="66"/>
      <c r="CP3" s="66"/>
      <c r="CQ3" s="66"/>
      <c r="CR3" s="66"/>
      <c r="CS3" s="174"/>
      <c r="CT3" s="322"/>
      <c r="CU3" s="351"/>
      <c r="CV3" s="351"/>
      <c r="CW3" s="351"/>
      <c r="CX3" s="351"/>
      <c r="CY3" s="351"/>
      <c r="CZ3" s="65"/>
      <c r="DA3" s="66"/>
      <c r="DB3" s="65"/>
      <c r="DC3" s="65"/>
      <c r="DD3" s="65"/>
      <c r="DE3" s="174"/>
      <c r="DF3" s="175"/>
      <c r="DG3" s="137" t="s">
        <v>280</v>
      </c>
      <c r="DH3" s="308" t="s">
        <v>144</v>
      </c>
      <c r="DI3" s="278" t="s">
        <v>168</v>
      </c>
      <c r="DJ3" s="296" t="s">
        <v>145</v>
      </c>
      <c r="DK3" s="278" t="s">
        <v>169</v>
      </c>
      <c r="DL3" s="301" t="s">
        <v>1</v>
      </c>
      <c r="DN3" s="66"/>
      <c r="DO3" s="66"/>
      <c r="DP3" s="65"/>
      <c r="DQ3" s="65"/>
      <c r="DR3" s="65"/>
    </row>
    <row r="4" spans="1:122" s="8" customFormat="1" ht="21" customHeight="1">
      <c r="A4" s="104"/>
      <c r="B4" s="138"/>
      <c r="C4" s="320"/>
      <c r="D4" s="319"/>
      <c r="E4" s="321"/>
      <c r="F4" s="315"/>
      <c r="H4" s="11"/>
      <c r="I4" s="11"/>
      <c r="J4" s="11"/>
      <c r="K4" s="11"/>
      <c r="L4" s="11"/>
      <c r="O4" s="176"/>
      <c r="P4" s="104"/>
      <c r="Q4" s="138"/>
      <c r="R4" s="338"/>
      <c r="S4" s="321"/>
      <c r="T4" s="321"/>
      <c r="U4" s="321"/>
      <c r="V4" s="344"/>
      <c r="W4" s="176"/>
      <c r="X4" s="11"/>
      <c r="Y4" s="11"/>
      <c r="Z4" s="11"/>
      <c r="AA4" s="11"/>
      <c r="AI4" s="188"/>
      <c r="AJ4" s="261"/>
      <c r="AK4" s="320"/>
      <c r="AL4" s="319"/>
      <c r="AM4" s="319"/>
      <c r="AN4" s="319"/>
      <c r="AO4" s="319"/>
      <c r="AP4" s="319"/>
      <c r="AQ4" s="331"/>
      <c r="AR4" s="319"/>
      <c r="AS4" s="315"/>
      <c r="AT4" s="176"/>
      <c r="AU4" s="176"/>
      <c r="AV4" s="176"/>
      <c r="AW4" s="176"/>
      <c r="AX4" s="176"/>
      <c r="AY4" s="176"/>
      <c r="AZ4" s="176"/>
      <c r="BA4" s="176"/>
      <c r="BB4" s="176"/>
      <c r="BC4" s="176"/>
      <c r="BD4" s="176"/>
      <c r="BE4" s="176"/>
      <c r="BF4" s="176"/>
      <c r="BG4" s="176"/>
      <c r="BH4" s="176"/>
      <c r="BI4" s="176"/>
      <c r="BJ4" s="262"/>
      <c r="BK4" s="261"/>
      <c r="BL4" s="347"/>
      <c r="BM4" s="319"/>
      <c r="BN4" s="319"/>
      <c r="BO4" s="319"/>
      <c r="BP4" s="319"/>
      <c r="BQ4" s="319"/>
      <c r="BR4" s="349"/>
      <c r="CF4" s="176"/>
      <c r="CG4" s="181"/>
      <c r="CH4" s="137" t="s">
        <v>280</v>
      </c>
      <c r="CI4" s="308" t="s">
        <v>57</v>
      </c>
      <c r="CJ4" s="278" t="s">
        <v>58</v>
      </c>
      <c r="CK4" s="278" t="s">
        <v>59</v>
      </c>
      <c r="CL4" s="301" t="s">
        <v>0</v>
      </c>
      <c r="CM4" s="38"/>
      <c r="CN4" s="11"/>
      <c r="CO4" s="11"/>
      <c r="CP4" s="11"/>
      <c r="CQ4" s="11"/>
      <c r="CR4" s="11"/>
      <c r="CS4" s="176"/>
      <c r="CT4" s="181"/>
      <c r="CU4" s="127" t="s">
        <v>280</v>
      </c>
      <c r="CV4" s="278" t="s">
        <v>133</v>
      </c>
      <c r="CW4" s="355" t="s">
        <v>60</v>
      </c>
      <c r="CX4" s="278" t="s">
        <v>61</v>
      </c>
      <c r="CY4" s="301" t="s">
        <v>1</v>
      </c>
      <c r="CZ4" s="34"/>
      <c r="DA4" s="11"/>
      <c r="DB4" s="34"/>
      <c r="DC4" s="34"/>
      <c r="DD4" s="34"/>
      <c r="DE4" s="176"/>
      <c r="DF4" s="177"/>
      <c r="DG4" s="138"/>
      <c r="DH4" s="320"/>
      <c r="DI4" s="319"/>
      <c r="DJ4" s="321"/>
      <c r="DK4" s="319"/>
      <c r="DL4" s="315"/>
      <c r="DN4" s="11"/>
      <c r="DO4" s="11"/>
      <c r="DP4" s="34"/>
      <c r="DQ4" s="34"/>
      <c r="DR4" s="34"/>
    </row>
    <row r="5" spans="1:122" s="8" customFormat="1" ht="21" customHeight="1" thickBot="1">
      <c r="A5" s="105" t="s">
        <v>279</v>
      </c>
      <c r="B5" s="126"/>
      <c r="C5" s="277"/>
      <c r="D5" s="279"/>
      <c r="E5" s="297"/>
      <c r="F5" s="302"/>
      <c r="H5" s="28">
        <f t="shared" ref="H5:H8" si="0">+SUM(C5:E5)-F5</f>
        <v>0</v>
      </c>
      <c r="I5" s="12"/>
      <c r="J5" s="12"/>
      <c r="K5" s="12"/>
      <c r="L5" s="12"/>
      <c r="O5" s="176"/>
      <c r="P5" s="105" t="s">
        <v>279</v>
      </c>
      <c r="Q5" s="126"/>
      <c r="R5" s="339"/>
      <c r="S5" s="297"/>
      <c r="T5" s="297"/>
      <c r="U5" s="297"/>
      <c r="V5" s="345"/>
      <c r="W5" s="176"/>
      <c r="X5" s="28">
        <f>+SUM(S4:U4)-V4</f>
        <v>0</v>
      </c>
      <c r="Y5" s="28"/>
      <c r="Z5" s="12"/>
      <c r="AA5" s="12"/>
      <c r="AI5" s="105" t="s">
        <v>279</v>
      </c>
      <c r="AJ5" s="163"/>
      <c r="AK5" s="277"/>
      <c r="AL5" s="279"/>
      <c r="AM5" s="279"/>
      <c r="AN5" s="279"/>
      <c r="AO5" s="279"/>
      <c r="AP5" s="279"/>
      <c r="AQ5" s="332"/>
      <c r="AR5" s="279"/>
      <c r="AS5" s="302"/>
      <c r="AT5" s="176"/>
      <c r="AU5" s="176"/>
      <c r="AV5" s="176"/>
      <c r="AW5" s="176"/>
      <c r="AX5" s="176"/>
      <c r="AY5" s="176"/>
      <c r="AZ5" s="176"/>
      <c r="BA5" s="176"/>
      <c r="BB5" s="176"/>
      <c r="BC5" s="176"/>
      <c r="BD5" s="176"/>
      <c r="BE5" s="176"/>
      <c r="BF5" s="176"/>
      <c r="BG5" s="176"/>
      <c r="BH5" s="176"/>
      <c r="BI5" s="176"/>
      <c r="BJ5" s="178" t="s">
        <v>279</v>
      </c>
      <c r="BK5" s="163"/>
      <c r="BL5" s="348"/>
      <c r="BM5" s="279"/>
      <c r="BN5" s="279"/>
      <c r="BO5" s="279"/>
      <c r="BP5" s="279"/>
      <c r="BQ5" s="279"/>
      <c r="BR5" s="281"/>
      <c r="CF5" s="176"/>
      <c r="CG5" s="178" t="s">
        <v>279</v>
      </c>
      <c r="CH5" s="163"/>
      <c r="CI5" s="277"/>
      <c r="CJ5" s="279"/>
      <c r="CK5" s="279"/>
      <c r="CL5" s="302"/>
      <c r="CM5" s="35"/>
      <c r="CN5" s="28" t="e">
        <f>+SUM(CI4:CK4)-CL4</f>
        <v>#VALUE!</v>
      </c>
      <c r="CO5" s="12"/>
      <c r="CP5" s="12"/>
      <c r="CQ5" s="12"/>
      <c r="CR5" s="12"/>
      <c r="CS5" s="176"/>
      <c r="CT5" s="178" t="s">
        <v>279</v>
      </c>
      <c r="CU5" s="157"/>
      <c r="CV5" s="279"/>
      <c r="CW5" s="356"/>
      <c r="CX5" s="279"/>
      <c r="CY5" s="302"/>
      <c r="CZ5" s="35"/>
      <c r="DA5" s="28" t="e">
        <f>+SUM(CV5:CX5)-CY4</f>
        <v>#VALUE!</v>
      </c>
      <c r="DB5" s="35"/>
      <c r="DC5" s="35"/>
      <c r="DD5" s="35"/>
      <c r="DE5" s="176"/>
      <c r="DF5" s="178" t="s">
        <v>279</v>
      </c>
      <c r="DG5" s="126"/>
      <c r="DH5" s="277"/>
      <c r="DI5" s="279"/>
      <c r="DJ5" s="297"/>
      <c r="DK5" s="279"/>
      <c r="DL5" s="302"/>
      <c r="DN5" s="28">
        <f t="shared" ref="DN5" si="1">+SUM(DI5:DK5)-DL5</f>
        <v>0</v>
      </c>
      <c r="DO5" s="28"/>
      <c r="DP5" s="35"/>
      <c r="DQ5" s="35"/>
      <c r="DR5" s="35"/>
    </row>
    <row r="6" spans="1:122" s="8" customFormat="1" ht="20.25" customHeight="1">
      <c r="A6" s="334" t="s">
        <v>1</v>
      </c>
      <c r="B6" s="285" t="s">
        <v>2</v>
      </c>
      <c r="C6" s="131">
        <v>2</v>
      </c>
      <c r="D6" s="128">
        <v>110</v>
      </c>
      <c r="E6" s="128">
        <v>30</v>
      </c>
      <c r="F6" s="153">
        <v>142</v>
      </c>
      <c r="H6" s="28">
        <f t="shared" si="0"/>
        <v>0</v>
      </c>
      <c r="I6" s="12"/>
      <c r="J6" s="12"/>
      <c r="K6" s="12"/>
      <c r="L6" s="12"/>
      <c r="O6" s="176"/>
      <c r="P6" s="334" t="s">
        <v>1</v>
      </c>
      <c r="Q6" s="285" t="s">
        <v>2</v>
      </c>
      <c r="R6" s="131">
        <v>64</v>
      </c>
      <c r="S6" s="128">
        <v>28</v>
      </c>
      <c r="T6" s="128">
        <v>1</v>
      </c>
      <c r="U6" s="128">
        <v>17</v>
      </c>
      <c r="V6" s="153">
        <v>110</v>
      </c>
      <c r="W6" s="176"/>
      <c r="X6" s="28">
        <f>+SUM(S5:U5)-V5</f>
        <v>0</v>
      </c>
      <c r="Y6" s="28"/>
      <c r="Z6" s="12"/>
      <c r="AA6" s="12"/>
      <c r="AI6" s="335" t="s">
        <v>1</v>
      </c>
      <c r="AJ6" s="288" t="s">
        <v>2</v>
      </c>
      <c r="AK6" s="48">
        <v>9</v>
      </c>
      <c r="AL6" s="255">
        <v>7</v>
      </c>
      <c r="AM6" s="255">
        <v>4</v>
      </c>
      <c r="AN6" s="255">
        <v>3</v>
      </c>
      <c r="AO6" s="255">
        <v>4</v>
      </c>
      <c r="AP6" s="255">
        <v>2</v>
      </c>
      <c r="AQ6" s="31">
        <v>29</v>
      </c>
      <c r="AR6" s="255">
        <v>1</v>
      </c>
      <c r="AS6" s="160">
        <v>30</v>
      </c>
      <c r="AT6" s="176"/>
      <c r="AU6" s="176">
        <f>+SUM(AK6:AP6)-AQ6</f>
        <v>0</v>
      </c>
      <c r="AV6" s="179">
        <f>+SUM(AK6:AP6)+AR6-AS6</f>
        <v>0</v>
      </c>
      <c r="AW6" s="179"/>
      <c r="AX6" s="179"/>
      <c r="AY6" s="179"/>
      <c r="AZ6" s="179"/>
      <c r="BA6" s="179"/>
      <c r="BB6" s="176"/>
      <c r="BC6" s="176"/>
      <c r="BD6" s="176"/>
      <c r="BE6" s="176"/>
      <c r="BF6" s="176"/>
      <c r="BG6" s="176"/>
      <c r="BH6" s="176"/>
      <c r="BI6" s="176"/>
      <c r="BJ6" s="324" t="s">
        <v>1</v>
      </c>
      <c r="BK6" s="288" t="s">
        <v>2</v>
      </c>
      <c r="BL6" s="254">
        <v>8</v>
      </c>
      <c r="BM6" s="255">
        <v>2</v>
      </c>
      <c r="BN6" s="255">
        <v>6</v>
      </c>
      <c r="BO6" s="255">
        <v>7</v>
      </c>
      <c r="BP6" s="267">
        <v>23</v>
      </c>
      <c r="BQ6" s="255">
        <v>6</v>
      </c>
      <c r="BR6" s="253">
        <v>29</v>
      </c>
      <c r="BS6" s="8">
        <f>+SUM(BL6:BO6)-BP6</f>
        <v>0</v>
      </c>
      <c r="BT6" s="8">
        <f>+SUM(BL6:BO6)+BQ6-BR6</f>
        <v>0</v>
      </c>
      <c r="CF6" s="176"/>
      <c r="CG6" s="323" t="s">
        <v>1</v>
      </c>
      <c r="CH6" s="285" t="s">
        <v>2</v>
      </c>
      <c r="CI6" s="131">
        <v>7</v>
      </c>
      <c r="CJ6" s="128">
        <v>12</v>
      </c>
      <c r="CK6" s="128">
        <v>11</v>
      </c>
      <c r="CL6" s="153">
        <v>30</v>
      </c>
      <c r="CM6" s="35"/>
      <c r="CN6" s="28" t="e">
        <f>+SUM(#REF!)-#REF!</f>
        <v>#REF!</v>
      </c>
      <c r="CO6" s="12"/>
      <c r="CP6" s="12"/>
      <c r="CQ6" s="12"/>
      <c r="CR6" s="12"/>
      <c r="CS6" s="176"/>
      <c r="CT6" s="323" t="s">
        <v>1</v>
      </c>
      <c r="CU6" s="341" t="s">
        <v>2</v>
      </c>
      <c r="CV6" s="128">
        <v>7</v>
      </c>
      <c r="CW6" s="128">
        <v>7</v>
      </c>
      <c r="CX6" s="128">
        <v>128</v>
      </c>
      <c r="CY6" s="159">
        <v>142</v>
      </c>
      <c r="CZ6" s="35"/>
      <c r="DA6" s="28" t="e">
        <f>+SUM(#REF!)-#REF!</f>
        <v>#REF!</v>
      </c>
      <c r="DB6" s="35"/>
      <c r="DC6" s="35"/>
      <c r="DD6" s="35"/>
      <c r="DE6" s="176"/>
      <c r="DF6" s="323" t="s">
        <v>1</v>
      </c>
      <c r="DG6" s="285" t="s">
        <v>2</v>
      </c>
      <c r="DH6" s="131">
        <v>0</v>
      </c>
      <c r="DI6" s="128">
        <v>0</v>
      </c>
      <c r="DJ6" s="128">
        <v>6</v>
      </c>
      <c r="DK6" s="128">
        <v>136</v>
      </c>
      <c r="DL6" s="159">
        <v>142</v>
      </c>
      <c r="DN6" s="28">
        <f>+SUM(DH6:DK6)-DL6</f>
        <v>0</v>
      </c>
      <c r="DO6" s="28"/>
      <c r="DP6" s="35"/>
      <c r="DQ6" s="35"/>
      <c r="DR6" s="35"/>
    </row>
    <row r="7" spans="1:122" s="89" customFormat="1" ht="20.25" customHeight="1">
      <c r="A7" s="335"/>
      <c r="B7" s="286"/>
      <c r="C7" s="132">
        <f>C6/$F$6</f>
        <v>1.4084507042253521E-2</v>
      </c>
      <c r="D7" s="86">
        <f t="shared" ref="D7:E7" si="2">D6/$F$6</f>
        <v>0.77464788732394363</v>
      </c>
      <c r="E7" s="86">
        <f t="shared" si="2"/>
        <v>0.21126760563380281</v>
      </c>
      <c r="F7" s="141">
        <v>1</v>
      </c>
      <c r="H7" s="88">
        <f t="shared" si="0"/>
        <v>0</v>
      </c>
      <c r="I7" s="87"/>
      <c r="J7" s="87"/>
      <c r="K7" s="87"/>
      <c r="L7" s="87"/>
      <c r="O7" s="176"/>
      <c r="P7" s="335"/>
      <c r="Q7" s="286"/>
      <c r="R7" s="149">
        <f>R6/$V$6-0.001</f>
        <v>0.58081818181818179</v>
      </c>
      <c r="S7" s="86">
        <f>S6/$V$6</f>
        <v>0.25454545454545452</v>
      </c>
      <c r="T7" s="86">
        <f>T6/$V$6</f>
        <v>9.0909090909090905E-3</v>
      </c>
      <c r="U7" s="86">
        <f>U6/$V$6</f>
        <v>0.15454545454545454</v>
      </c>
      <c r="V7" s="141">
        <v>1</v>
      </c>
      <c r="W7" s="176"/>
      <c r="X7" s="88">
        <f t="shared" ref="X7:X48" si="3">+SUM(R6:U6)-V6</f>
        <v>0</v>
      </c>
      <c r="Y7" s="88"/>
      <c r="Z7" s="87"/>
      <c r="AA7" s="87"/>
      <c r="AI7" s="335"/>
      <c r="AJ7" s="286"/>
      <c r="AK7" s="149">
        <f>AK6/$AQ$6+0.001</f>
        <v>0.31134482758620691</v>
      </c>
      <c r="AL7" s="86">
        <f>AL6/$AQ$6</f>
        <v>0.2413793103448276</v>
      </c>
      <c r="AM7" s="86">
        <f t="shared" ref="AM7:AP7" si="4">AM6/$AQ$6</f>
        <v>0.13793103448275862</v>
      </c>
      <c r="AN7" s="86">
        <f t="shared" si="4"/>
        <v>0.10344827586206896</v>
      </c>
      <c r="AO7" s="86">
        <f t="shared" si="4"/>
        <v>0.13793103448275862</v>
      </c>
      <c r="AP7" s="86">
        <f t="shared" si="4"/>
        <v>6.8965517241379309E-2</v>
      </c>
      <c r="AQ7" s="95">
        <v>1</v>
      </c>
      <c r="AR7" s="96" t="s">
        <v>98</v>
      </c>
      <c r="AS7" s="109" t="s">
        <v>98</v>
      </c>
      <c r="AT7" s="176"/>
      <c r="AU7" s="176">
        <f t="shared" ref="AU7:AU47" si="5">+SUM(AK7:AP7)-AQ7</f>
        <v>9.9999999999988987E-4</v>
      </c>
      <c r="AV7" s="179" t="e">
        <f t="shared" ref="AV7:AV47" si="6">+SUM(AK7:AP7)+AR7-AS7</f>
        <v>#VALUE!</v>
      </c>
      <c r="AW7" s="179"/>
      <c r="AX7" s="179"/>
      <c r="AY7" s="179"/>
      <c r="AZ7" s="179"/>
      <c r="BA7" s="179"/>
      <c r="BB7" s="176"/>
      <c r="BC7" s="176"/>
      <c r="BD7" s="176"/>
      <c r="BE7" s="176"/>
      <c r="BF7" s="176"/>
      <c r="BG7" s="176"/>
      <c r="BH7" s="176"/>
      <c r="BI7" s="176"/>
      <c r="BJ7" s="324"/>
      <c r="BK7" s="286"/>
      <c r="BL7" s="165">
        <f>BL6/$BP$6</f>
        <v>0.34782608695652173</v>
      </c>
      <c r="BM7" s="270">
        <f t="shared" ref="BM7:BO7" si="7">BM6/$BP$6</f>
        <v>8.6956521739130432E-2</v>
      </c>
      <c r="BN7" s="86">
        <f t="shared" si="7"/>
        <v>0.2608695652173913</v>
      </c>
      <c r="BO7" s="86">
        <f t="shared" si="7"/>
        <v>0.30434782608695654</v>
      </c>
      <c r="BP7" s="272">
        <v>1</v>
      </c>
      <c r="BQ7" s="96" t="s">
        <v>98</v>
      </c>
      <c r="BR7" s="109" t="s">
        <v>98</v>
      </c>
      <c r="BS7" s="89">
        <f t="shared" ref="BS7:BS47" si="8">+SUM(BL7:BO7)-BP7</f>
        <v>0</v>
      </c>
      <c r="BT7" s="89" t="e">
        <f t="shared" ref="BT7:BT47" si="9">+SUM(BL7:BO7)+BQ7-BR7</f>
        <v>#VALUE!</v>
      </c>
      <c r="CF7" s="176"/>
      <c r="CG7" s="324"/>
      <c r="CH7" s="286"/>
      <c r="CI7" s="132">
        <f>CI6/$CL$6</f>
        <v>0.23333333333333334</v>
      </c>
      <c r="CJ7" s="86">
        <f>CJ6/$CL$6</f>
        <v>0.4</v>
      </c>
      <c r="CK7" s="86">
        <f>CK6/$CL$6</f>
        <v>0.36666666666666664</v>
      </c>
      <c r="CL7" s="141">
        <v>1</v>
      </c>
      <c r="CM7" s="97"/>
      <c r="CN7" s="88">
        <f t="shared" ref="CN7:CN48" si="10">+SUM(CI6:CK6)-CL6</f>
        <v>0</v>
      </c>
      <c r="CO7" s="87"/>
      <c r="CP7" s="87"/>
      <c r="CQ7" s="87"/>
      <c r="CR7" s="87"/>
      <c r="CS7" s="176"/>
      <c r="CT7" s="324"/>
      <c r="CU7" s="305"/>
      <c r="CV7" s="86">
        <f>CV6/$CY$6</f>
        <v>4.9295774647887321E-2</v>
      </c>
      <c r="CW7" s="86">
        <f>CW6/$CY$6</f>
        <v>4.9295774647887321E-2</v>
      </c>
      <c r="CX7" s="85">
        <f>CX6/$CY$6+0.001</f>
        <v>0.90240845070422537</v>
      </c>
      <c r="CY7" s="141">
        <v>1</v>
      </c>
      <c r="CZ7" s="98"/>
      <c r="DA7" s="88" t="e">
        <f>+SUM(#REF!)-#REF!</f>
        <v>#REF!</v>
      </c>
      <c r="DB7" s="98"/>
      <c r="DC7" s="98"/>
      <c r="DD7" s="98"/>
      <c r="DE7" s="176"/>
      <c r="DF7" s="324"/>
      <c r="DG7" s="286"/>
      <c r="DH7" s="132">
        <f>DH6/$DL$6</f>
        <v>0</v>
      </c>
      <c r="DI7" s="86">
        <f t="shared" ref="DI7:DK7" si="11">DI6/$DL$6</f>
        <v>0</v>
      </c>
      <c r="DJ7" s="86">
        <f t="shared" si="11"/>
        <v>4.2253521126760563E-2</v>
      </c>
      <c r="DK7" s="86">
        <f t="shared" si="11"/>
        <v>0.95774647887323938</v>
      </c>
      <c r="DL7" s="141">
        <v>1</v>
      </c>
      <c r="DN7" s="88">
        <f t="shared" ref="DN7:DN47" si="12">+SUM(DH7:DK7)-DL7</f>
        <v>0</v>
      </c>
      <c r="DO7" s="88"/>
      <c r="DP7" s="98"/>
      <c r="DQ7" s="98"/>
      <c r="DR7" s="98"/>
    </row>
    <row r="8" spans="1:122" s="8" customFormat="1" ht="20.25" customHeight="1">
      <c r="A8" s="335"/>
      <c r="B8" s="286" t="s">
        <v>3</v>
      </c>
      <c r="C8" s="133">
        <v>2</v>
      </c>
      <c r="D8" s="45">
        <v>139</v>
      </c>
      <c r="E8" s="45">
        <v>38</v>
      </c>
      <c r="F8" s="154">
        <v>179</v>
      </c>
      <c r="H8" s="28">
        <f t="shared" si="0"/>
        <v>0</v>
      </c>
      <c r="I8" s="12"/>
      <c r="J8" s="12"/>
      <c r="K8" s="12"/>
      <c r="L8" s="12"/>
      <c r="O8" s="176"/>
      <c r="P8" s="335"/>
      <c r="Q8" s="286" t="s">
        <v>3</v>
      </c>
      <c r="R8" s="133">
        <v>78</v>
      </c>
      <c r="S8" s="45">
        <v>33</v>
      </c>
      <c r="T8" s="45">
        <v>1</v>
      </c>
      <c r="U8" s="45">
        <v>27</v>
      </c>
      <c r="V8" s="154">
        <v>139</v>
      </c>
      <c r="W8" s="176"/>
      <c r="X8" s="28">
        <f t="shared" si="3"/>
        <v>-1.0000000000001119E-3</v>
      </c>
      <c r="Y8" s="28"/>
      <c r="Z8" s="12"/>
      <c r="AA8" s="12"/>
      <c r="AI8" s="335"/>
      <c r="AJ8" s="286" t="s">
        <v>3</v>
      </c>
      <c r="AK8" s="133">
        <v>8</v>
      </c>
      <c r="AL8" s="45">
        <v>8</v>
      </c>
      <c r="AM8" s="45">
        <v>6</v>
      </c>
      <c r="AN8" s="45">
        <v>5</v>
      </c>
      <c r="AO8" s="45">
        <v>2</v>
      </c>
      <c r="AP8" s="45">
        <v>6</v>
      </c>
      <c r="AQ8" s="30">
        <v>35</v>
      </c>
      <c r="AR8" s="45">
        <v>3</v>
      </c>
      <c r="AS8" s="140">
        <v>38</v>
      </c>
      <c r="AT8" s="176"/>
      <c r="AU8" s="176">
        <f t="shared" si="5"/>
        <v>0</v>
      </c>
      <c r="AV8" s="179">
        <f t="shared" si="6"/>
        <v>0</v>
      </c>
      <c r="AW8" s="179"/>
      <c r="AX8" s="179"/>
      <c r="AY8" s="179"/>
      <c r="AZ8" s="179"/>
      <c r="BA8" s="179"/>
      <c r="BB8" s="176"/>
      <c r="BC8" s="176"/>
      <c r="BD8" s="176"/>
      <c r="BE8" s="176"/>
      <c r="BF8" s="176"/>
      <c r="BG8" s="176"/>
      <c r="BH8" s="176"/>
      <c r="BI8" s="176"/>
      <c r="BJ8" s="324"/>
      <c r="BK8" s="286" t="s">
        <v>3</v>
      </c>
      <c r="BL8" s="152">
        <v>15</v>
      </c>
      <c r="BM8" s="45">
        <v>3</v>
      </c>
      <c r="BN8" s="45">
        <v>7</v>
      </c>
      <c r="BO8" s="45">
        <v>2</v>
      </c>
      <c r="BP8" s="268">
        <v>27</v>
      </c>
      <c r="BQ8" s="45">
        <v>11</v>
      </c>
      <c r="BR8" s="110">
        <v>38</v>
      </c>
      <c r="BS8" s="8">
        <f t="shared" si="8"/>
        <v>0</v>
      </c>
      <c r="BT8" s="8">
        <f t="shared" si="9"/>
        <v>0</v>
      </c>
      <c r="CF8" s="176"/>
      <c r="CG8" s="324"/>
      <c r="CH8" s="286" t="s">
        <v>3</v>
      </c>
      <c r="CI8" s="133">
        <v>4</v>
      </c>
      <c r="CJ8" s="45">
        <v>16</v>
      </c>
      <c r="CK8" s="45">
        <v>18</v>
      </c>
      <c r="CL8" s="154">
        <v>38</v>
      </c>
      <c r="CM8" s="37"/>
      <c r="CN8" s="28">
        <f t="shared" si="10"/>
        <v>0</v>
      </c>
      <c r="CO8" s="12"/>
      <c r="CP8" s="12"/>
      <c r="CQ8" s="12"/>
      <c r="CR8" s="12"/>
      <c r="CS8" s="176"/>
      <c r="CT8" s="324"/>
      <c r="CU8" s="305" t="s">
        <v>3</v>
      </c>
      <c r="CV8" s="45">
        <v>21</v>
      </c>
      <c r="CW8" s="45">
        <v>12</v>
      </c>
      <c r="CX8" s="45">
        <v>144</v>
      </c>
      <c r="CY8" s="140">
        <v>177</v>
      </c>
      <c r="CZ8" s="36"/>
      <c r="DA8" s="28">
        <f t="shared" ref="DA8:DA48" si="13">+SUM(CV6:CX6)-CY6</f>
        <v>0</v>
      </c>
      <c r="DB8" s="36"/>
      <c r="DC8" s="36"/>
      <c r="DD8" s="36"/>
      <c r="DE8" s="176"/>
      <c r="DF8" s="324"/>
      <c r="DG8" s="286" t="s">
        <v>3</v>
      </c>
      <c r="DH8" s="133">
        <v>1</v>
      </c>
      <c r="DI8" s="45">
        <v>2</v>
      </c>
      <c r="DJ8" s="45">
        <v>14</v>
      </c>
      <c r="DK8" s="45">
        <v>160</v>
      </c>
      <c r="DL8" s="140">
        <v>177</v>
      </c>
      <c r="DN8" s="28">
        <f t="shared" si="12"/>
        <v>0</v>
      </c>
      <c r="DO8" s="28"/>
      <c r="DP8" s="36"/>
      <c r="DQ8" s="36"/>
      <c r="DR8" s="36"/>
    </row>
    <row r="9" spans="1:122" s="89" customFormat="1" ht="20.25" customHeight="1">
      <c r="A9" s="335"/>
      <c r="B9" s="286"/>
      <c r="C9" s="132">
        <f>C8/$F$8</f>
        <v>1.11731843575419E-2</v>
      </c>
      <c r="D9" s="86">
        <f t="shared" ref="D9:E9" si="14">D8/$F$8</f>
        <v>0.77653631284916202</v>
      </c>
      <c r="E9" s="86">
        <f t="shared" si="14"/>
        <v>0.21229050279329609</v>
      </c>
      <c r="F9" s="141">
        <v>1</v>
      </c>
      <c r="H9" s="88">
        <f t="shared" ref="H9:H47" si="15">+SUM(C9:E9)-F9</f>
        <v>0</v>
      </c>
      <c r="I9" s="87"/>
      <c r="J9" s="87"/>
      <c r="K9" s="87"/>
      <c r="L9" s="87"/>
      <c r="O9" s="176"/>
      <c r="P9" s="335"/>
      <c r="Q9" s="286"/>
      <c r="R9" s="149">
        <f>R8/$V$8+0.001</f>
        <v>0.5621510791366906</v>
      </c>
      <c r="S9" s="86">
        <f>S8/$V$8</f>
        <v>0.23741007194244604</v>
      </c>
      <c r="T9" s="86">
        <f>T8/$V$8</f>
        <v>7.1942446043165471E-3</v>
      </c>
      <c r="U9" s="86">
        <f>U8/$V$8</f>
        <v>0.19424460431654678</v>
      </c>
      <c r="V9" s="141">
        <v>1</v>
      </c>
      <c r="W9" s="176"/>
      <c r="X9" s="88">
        <f t="shared" si="3"/>
        <v>0</v>
      </c>
      <c r="Y9" s="88"/>
      <c r="Z9" s="87"/>
      <c r="AA9" s="87"/>
      <c r="AI9" s="335"/>
      <c r="AJ9" s="286"/>
      <c r="AK9" s="132">
        <f>AK8/$AQ$8</f>
        <v>0.22857142857142856</v>
      </c>
      <c r="AL9" s="86">
        <f t="shared" ref="AL9:AP9" si="16">AL8/$AQ$8</f>
        <v>0.22857142857142856</v>
      </c>
      <c r="AM9" s="86">
        <f t="shared" si="16"/>
        <v>0.17142857142857143</v>
      </c>
      <c r="AN9" s="86">
        <f t="shared" si="16"/>
        <v>0.14285714285714285</v>
      </c>
      <c r="AO9" s="86">
        <f t="shared" si="16"/>
        <v>5.7142857142857141E-2</v>
      </c>
      <c r="AP9" s="86">
        <f t="shared" si="16"/>
        <v>0.17142857142857143</v>
      </c>
      <c r="AQ9" s="95">
        <v>1</v>
      </c>
      <c r="AR9" s="96" t="s">
        <v>98</v>
      </c>
      <c r="AS9" s="109" t="s">
        <v>98</v>
      </c>
      <c r="AT9" s="176"/>
      <c r="AU9" s="176">
        <f t="shared" si="5"/>
        <v>0</v>
      </c>
      <c r="AV9" s="179" t="e">
        <f t="shared" si="6"/>
        <v>#VALUE!</v>
      </c>
      <c r="AW9" s="179"/>
      <c r="AX9" s="179"/>
      <c r="AY9" s="179"/>
      <c r="AZ9" s="179"/>
      <c r="BA9" s="179"/>
      <c r="BB9" s="176"/>
      <c r="BC9" s="176"/>
      <c r="BD9" s="176"/>
      <c r="BE9" s="176"/>
      <c r="BF9" s="176"/>
      <c r="BG9" s="176"/>
      <c r="BH9" s="176"/>
      <c r="BI9" s="176"/>
      <c r="BJ9" s="324"/>
      <c r="BK9" s="286"/>
      <c r="BL9" s="165">
        <f>BL8/$BP$8</f>
        <v>0.55555555555555558</v>
      </c>
      <c r="BM9" s="86">
        <f t="shared" ref="BM9:BO9" si="17">BM8/$BP$8</f>
        <v>0.1111111111111111</v>
      </c>
      <c r="BN9" s="86">
        <f t="shared" si="17"/>
        <v>0.25925925925925924</v>
      </c>
      <c r="BO9" s="86">
        <f t="shared" si="17"/>
        <v>7.407407407407407E-2</v>
      </c>
      <c r="BP9" s="272">
        <v>1</v>
      </c>
      <c r="BQ9" s="96" t="s">
        <v>98</v>
      </c>
      <c r="BR9" s="109" t="s">
        <v>98</v>
      </c>
      <c r="BS9" s="89">
        <f t="shared" si="8"/>
        <v>0</v>
      </c>
      <c r="BT9" s="89" t="e">
        <f t="shared" si="9"/>
        <v>#VALUE!</v>
      </c>
      <c r="CF9" s="176"/>
      <c r="CG9" s="324"/>
      <c r="CH9" s="286"/>
      <c r="CI9" s="132">
        <f>CI8/$CL$8</f>
        <v>0.10526315789473684</v>
      </c>
      <c r="CJ9" s="86">
        <f>CJ8/$CL$8</f>
        <v>0.42105263157894735</v>
      </c>
      <c r="CK9" s="86">
        <f>CK8/$CL$8</f>
        <v>0.47368421052631576</v>
      </c>
      <c r="CL9" s="141">
        <v>1</v>
      </c>
      <c r="CM9" s="97"/>
      <c r="CN9" s="88">
        <f t="shared" si="10"/>
        <v>0</v>
      </c>
      <c r="CO9" s="87"/>
      <c r="CP9" s="87"/>
      <c r="CQ9" s="87"/>
      <c r="CR9" s="87"/>
      <c r="CS9" s="176"/>
      <c r="CT9" s="324"/>
      <c r="CU9" s="305"/>
      <c r="CV9" s="86">
        <f>CV8/$CY$8</f>
        <v>0.11864406779661017</v>
      </c>
      <c r="CW9" s="86">
        <f>CW8/$CY$8</f>
        <v>6.7796610169491525E-2</v>
      </c>
      <c r="CX9" s="85">
        <f>CX8/$CY$8-0.001</f>
        <v>0.81255932203389836</v>
      </c>
      <c r="CY9" s="141">
        <v>1</v>
      </c>
      <c r="CZ9" s="94"/>
      <c r="DA9" s="88">
        <f t="shared" si="13"/>
        <v>1.0000000000001119E-3</v>
      </c>
      <c r="DB9" s="94"/>
      <c r="DC9" s="94"/>
      <c r="DD9" s="94"/>
      <c r="DE9" s="176"/>
      <c r="DF9" s="324"/>
      <c r="DG9" s="286"/>
      <c r="DH9" s="132">
        <f>DH8/$DL$8</f>
        <v>5.6497175141242938E-3</v>
      </c>
      <c r="DI9" s="86">
        <f t="shared" ref="DI9:DK9" si="18">DI8/$DL$8</f>
        <v>1.1299435028248588E-2</v>
      </c>
      <c r="DJ9" s="86">
        <f t="shared" si="18"/>
        <v>7.909604519774012E-2</v>
      </c>
      <c r="DK9" s="86">
        <f t="shared" si="18"/>
        <v>0.903954802259887</v>
      </c>
      <c r="DL9" s="141">
        <v>1</v>
      </c>
      <c r="DN9" s="88">
        <f t="shared" si="12"/>
        <v>0</v>
      </c>
      <c r="DO9" s="88"/>
      <c r="DP9" s="94"/>
      <c r="DQ9" s="94"/>
      <c r="DR9" s="94"/>
    </row>
    <row r="10" spans="1:122" s="8" customFormat="1" ht="20.25" customHeight="1">
      <c r="A10" s="335"/>
      <c r="B10" s="286" t="s">
        <v>4</v>
      </c>
      <c r="C10" s="133">
        <v>9</v>
      </c>
      <c r="D10" s="45">
        <v>135</v>
      </c>
      <c r="E10" s="45">
        <v>62</v>
      </c>
      <c r="F10" s="154">
        <v>206</v>
      </c>
      <c r="H10" s="28">
        <f t="shared" si="15"/>
        <v>0</v>
      </c>
      <c r="I10" s="12"/>
      <c r="J10" s="12"/>
      <c r="K10" s="12"/>
      <c r="L10" s="12"/>
      <c r="O10" s="176"/>
      <c r="P10" s="335"/>
      <c r="Q10" s="286" t="s">
        <v>4</v>
      </c>
      <c r="R10" s="133">
        <v>85</v>
      </c>
      <c r="S10" s="45">
        <v>26</v>
      </c>
      <c r="T10" s="45">
        <v>2</v>
      </c>
      <c r="U10" s="45">
        <v>22</v>
      </c>
      <c r="V10" s="154">
        <v>135</v>
      </c>
      <c r="W10" s="176"/>
      <c r="X10" s="28">
        <f t="shared" si="3"/>
        <v>9.9999999999988987E-4</v>
      </c>
      <c r="Y10" s="28"/>
      <c r="Z10" s="12"/>
      <c r="AA10" s="12"/>
      <c r="AI10" s="335"/>
      <c r="AJ10" s="286" t="s">
        <v>4</v>
      </c>
      <c r="AK10" s="133">
        <v>10</v>
      </c>
      <c r="AL10" s="45">
        <v>8</v>
      </c>
      <c r="AM10" s="45">
        <v>6</v>
      </c>
      <c r="AN10" s="45">
        <v>19</v>
      </c>
      <c r="AO10" s="45">
        <v>3</v>
      </c>
      <c r="AP10" s="45">
        <v>11</v>
      </c>
      <c r="AQ10" s="30">
        <v>57</v>
      </c>
      <c r="AR10" s="45">
        <v>4</v>
      </c>
      <c r="AS10" s="140">
        <v>61</v>
      </c>
      <c r="AT10" s="176"/>
      <c r="AU10" s="176">
        <f t="shared" si="5"/>
        <v>0</v>
      </c>
      <c r="AV10" s="179">
        <f t="shared" si="6"/>
        <v>0</v>
      </c>
      <c r="AW10" s="179"/>
      <c r="AX10" s="179"/>
      <c r="AY10" s="179"/>
      <c r="AZ10" s="179"/>
      <c r="BA10" s="179"/>
      <c r="BB10" s="176"/>
      <c r="BC10" s="176"/>
      <c r="BD10" s="176"/>
      <c r="BE10" s="176"/>
      <c r="BF10" s="176"/>
      <c r="BG10" s="176"/>
      <c r="BH10" s="176"/>
      <c r="BI10" s="176"/>
      <c r="BJ10" s="324"/>
      <c r="BK10" s="286" t="s">
        <v>4</v>
      </c>
      <c r="BL10" s="152">
        <v>26</v>
      </c>
      <c r="BM10" s="45">
        <v>6</v>
      </c>
      <c r="BN10" s="45">
        <v>9</v>
      </c>
      <c r="BO10" s="45">
        <v>6</v>
      </c>
      <c r="BP10" s="268">
        <v>47</v>
      </c>
      <c r="BQ10" s="45">
        <v>13</v>
      </c>
      <c r="BR10" s="110">
        <v>60</v>
      </c>
      <c r="BS10" s="8">
        <f t="shared" si="8"/>
        <v>0</v>
      </c>
      <c r="BT10" s="8">
        <f t="shared" si="9"/>
        <v>0</v>
      </c>
      <c r="CF10" s="176"/>
      <c r="CG10" s="324"/>
      <c r="CH10" s="286" t="s">
        <v>4</v>
      </c>
      <c r="CI10" s="133">
        <v>8</v>
      </c>
      <c r="CJ10" s="45">
        <v>30</v>
      </c>
      <c r="CK10" s="45">
        <v>24</v>
      </c>
      <c r="CL10" s="154">
        <v>62</v>
      </c>
      <c r="CM10" s="37"/>
      <c r="CN10" s="28">
        <f t="shared" si="10"/>
        <v>0</v>
      </c>
      <c r="CO10" s="12"/>
      <c r="CP10" s="12"/>
      <c r="CQ10" s="12"/>
      <c r="CR10" s="12"/>
      <c r="CS10" s="176"/>
      <c r="CT10" s="324"/>
      <c r="CU10" s="305" t="s">
        <v>4</v>
      </c>
      <c r="CV10" s="45">
        <v>15</v>
      </c>
      <c r="CW10" s="45">
        <v>18</v>
      </c>
      <c r="CX10" s="45">
        <v>173</v>
      </c>
      <c r="CY10" s="140">
        <v>206</v>
      </c>
      <c r="CZ10" s="36"/>
      <c r="DA10" s="28">
        <f t="shared" si="13"/>
        <v>0</v>
      </c>
      <c r="DB10" s="36"/>
      <c r="DC10" s="36"/>
      <c r="DD10" s="36"/>
      <c r="DE10" s="176"/>
      <c r="DF10" s="324"/>
      <c r="DG10" s="286" t="s">
        <v>4</v>
      </c>
      <c r="DH10" s="133">
        <v>1</v>
      </c>
      <c r="DI10" s="45">
        <v>9</v>
      </c>
      <c r="DJ10" s="45">
        <v>11</v>
      </c>
      <c r="DK10" s="45">
        <v>185</v>
      </c>
      <c r="DL10" s="140">
        <v>206</v>
      </c>
      <c r="DN10" s="28">
        <f t="shared" si="12"/>
        <v>0</v>
      </c>
      <c r="DO10" s="28"/>
      <c r="DP10" s="36"/>
      <c r="DQ10" s="36"/>
      <c r="DR10" s="36"/>
    </row>
    <row r="11" spans="1:122" s="89" customFormat="1" ht="20.25" customHeight="1">
      <c r="A11" s="335"/>
      <c r="B11" s="286"/>
      <c r="C11" s="132">
        <f>C10/$F$10</f>
        <v>4.3689320388349516E-2</v>
      </c>
      <c r="D11" s="86">
        <f t="shared" ref="D11:E11" si="19">D10/$F$10</f>
        <v>0.65533980582524276</v>
      </c>
      <c r="E11" s="86">
        <f t="shared" si="19"/>
        <v>0.30097087378640774</v>
      </c>
      <c r="F11" s="141">
        <v>1</v>
      </c>
      <c r="H11" s="88">
        <f t="shared" si="15"/>
        <v>0</v>
      </c>
      <c r="I11" s="87"/>
      <c r="J11" s="87"/>
      <c r="K11" s="87"/>
      <c r="L11" s="87"/>
      <c r="O11" s="176"/>
      <c r="P11" s="335"/>
      <c r="Q11" s="286"/>
      <c r="R11" s="149">
        <f>R10/$V$10-0.001</f>
        <v>0.62862962962962965</v>
      </c>
      <c r="S11" s="86">
        <f>S10/$V$10</f>
        <v>0.19259259259259259</v>
      </c>
      <c r="T11" s="86">
        <f>T10/$V$10</f>
        <v>1.4814814814814815E-2</v>
      </c>
      <c r="U11" s="86">
        <f>U10/$V$10</f>
        <v>0.16296296296296298</v>
      </c>
      <c r="V11" s="141">
        <v>1</v>
      </c>
      <c r="W11" s="176"/>
      <c r="X11" s="88">
        <f t="shared" si="3"/>
        <v>0</v>
      </c>
      <c r="Y11" s="88"/>
      <c r="Z11" s="87"/>
      <c r="AA11" s="87"/>
      <c r="AI11" s="335"/>
      <c r="AJ11" s="286"/>
      <c r="AK11" s="132">
        <f>AK10/$AQ$10</f>
        <v>0.17543859649122806</v>
      </c>
      <c r="AL11" s="86">
        <f t="shared" ref="AL11:AP11" si="20">AL10/$AQ$10</f>
        <v>0.14035087719298245</v>
      </c>
      <c r="AM11" s="86">
        <f t="shared" si="20"/>
        <v>0.10526315789473684</v>
      </c>
      <c r="AN11" s="85">
        <f>AN10/$AQ$10+0.001</f>
        <v>0.33433333333333332</v>
      </c>
      <c r="AO11" s="86">
        <f t="shared" si="20"/>
        <v>5.2631578947368418E-2</v>
      </c>
      <c r="AP11" s="86">
        <f t="shared" si="20"/>
        <v>0.19298245614035087</v>
      </c>
      <c r="AQ11" s="95">
        <v>1</v>
      </c>
      <c r="AR11" s="96" t="s">
        <v>98</v>
      </c>
      <c r="AS11" s="109" t="s">
        <v>98</v>
      </c>
      <c r="AT11" s="176"/>
      <c r="AU11" s="176">
        <f t="shared" si="5"/>
        <v>9.9999999999988987E-4</v>
      </c>
      <c r="AV11" s="179" t="e">
        <f t="shared" si="6"/>
        <v>#VALUE!</v>
      </c>
      <c r="AW11" s="179"/>
      <c r="AX11" s="179"/>
      <c r="AY11" s="179"/>
      <c r="AZ11" s="179"/>
      <c r="BA11" s="179"/>
      <c r="BB11" s="176"/>
      <c r="BC11" s="176"/>
      <c r="BD11" s="176"/>
      <c r="BE11" s="176"/>
      <c r="BF11" s="176"/>
      <c r="BG11" s="176"/>
      <c r="BH11" s="176"/>
      <c r="BI11" s="176"/>
      <c r="BJ11" s="324"/>
      <c r="BK11" s="286"/>
      <c r="BL11" s="165">
        <f>BL10/$BP$10</f>
        <v>0.55319148936170215</v>
      </c>
      <c r="BM11" s="86">
        <f t="shared" ref="BM11:BO11" si="21">BM10/$BP$10</f>
        <v>0.1276595744680851</v>
      </c>
      <c r="BN11" s="86">
        <f t="shared" si="21"/>
        <v>0.19148936170212766</v>
      </c>
      <c r="BO11" s="86">
        <f t="shared" si="21"/>
        <v>0.1276595744680851</v>
      </c>
      <c r="BP11" s="272">
        <v>1</v>
      </c>
      <c r="BQ11" s="96" t="s">
        <v>98</v>
      </c>
      <c r="BR11" s="109" t="s">
        <v>98</v>
      </c>
      <c r="BS11" s="89">
        <f t="shared" si="8"/>
        <v>0</v>
      </c>
      <c r="BT11" s="89" t="e">
        <f t="shared" si="9"/>
        <v>#VALUE!</v>
      </c>
      <c r="CF11" s="176"/>
      <c r="CG11" s="324"/>
      <c r="CH11" s="286"/>
      <c r="CI11" s="132">
        <f>CI10/$CL$10</f>
        <v>0.12903225806451613</v>
      </c>
      <c r="CJ11" s="86">
        <f>CJ10/$CL$10</f>
        <v>0.4838709677419355</v>
      </c>
      <c r="CK11" s="86">
        <f>CK10/$CL$10</f>
        <v>0.38709677419354838</v>
      </c>
      <c r="CL11" s="141">
        <v>1</v>
      </c>
      <c r="CM11" s="97"/>
      <c r="CN11" s="88">
        <f t="shared" si="10"/>
        <v>0</v>
      </c>
      <c r="CO11" s="87"/>
      <c r="CP11" s="87"/>
      <c r="CQ11" s="87"/>
      <c r="CR11" s="87"/>
      <c r="CS11" s="176"/>
      <c r="CT11" s="324"/>
      <c r="CU11" s="305"/>
      <c r="CV11" s="86">
        <f>CV10/$CY$10</f>
        <v>7.281553398058252E-2</v>
      </c>
      <c r="CW11" s="86">
        <f>CW10/$CY$10</f>
        <v>8.7378640776699032E-2</v>
      </c>
      <c r="CX11" s="86">
        <f>CX10/$CY$10</f>
        <v>0.83980582524271841</v>
      </c>
      <c r="CY11" s="141">
        <v>1</v>
      </c>
      <c r="CZ11" s="94"/>
      <c r="DA11" s="88">
        <f t="shared" si="13"/>
        <v>-9.9999999999988987E-4</v>
      </c>
      <c r="DB11" s="94"/>
      <c r="DC11" s="94"/>
      <c r="DD11" s="94"/>
      <c r="DE11" s="176"/>
      <c r="DF11" s="324"/>
      <c r="DG11" s="286"/>
      <c r="DH11" s="132">
        <f>DH10/$DL$10</f>
        <v>4.8543689320388345E-3</v>
      </c>
      <c r="DI11" s="86">
        <f t="shared" ref="DI11:DK11" si="22">DI10/$DL$10</f>
        <v>4.3689320388349516E-2</v>
      </c>
      <c r="DJ11" s="86">
        <f t="shared" si="22"/>
        <v>5.3398058252427182E-2</v>
      </c>
      <c r="DK11" s="86">
        <f t="shared" si="22"/>
        <v>0.89805825242718451</v>
      </c>
      <c r="DL11" s="141">
        <v>1</v>
      </c>
      <c r="DN11" s="88">
        <f t="shared" si="12"/>
        <v>0</v>
      </c>
      <c r="DO11" s="88"/>
      <c r="DP11" s="94"/>
      <c r="DQ11" s="94"/>
      <c r="DR11" s="94"/>
    </row>
    <row r="12" spans="1:122" s="8" customFormat="1" ht="20.25" customHeight="1">
      <c r="A12" s="335"/>
      <c r="B12" s="286" t="s">
        <v>5</v>
      </c>
      <c r="C12" s="133">
        <v>8</v>
      </c>
      <c r="D12" s="45">
        <v>161</v>
      </c>
      <c r="E12" s="45">
        <v>70</v>
      </c>
      <c r="F12" s="154">
        <v>239</v>
      </c>
      <c r="H12" s="28">
        <f t="shared" si="15"/>
        <v>0</v>
      </c>
      <c r="I12" s="12"/>
      <c r="J12" s="12"/>
      <c r="K12" s="12"/>
      <c r="L12" s="12"/>
      <c r="O12" s="176"/>
      <c r="P12" s="335"/>
      <c r="Q12" s="286" t="s">
        <v>5</v>
      </c>
      <c r="R12" s="133">
        <v>79</v>
      </c>
      <c r="S12" s="45">
        <v>36</v>
      </c>
      <c r="T12" s="45">
        <v>1</v>
      </c>
      <c r="U12" s="45">
        <v>45</v>
      </c>
      <c r="V12" s="154">
        <v>161</v>
      </c>
      <c r="W12" s="176"/>
      <c r="X12" s="28">
        <f t="shared" si="3"/>
        <v>-9.9999999999988987E-4</v>
      </c>
      <c r="Y12" s="28"/>
      <c r="Z12" s="12"/>
      <c r="AA12" s="12"/>
      <c r="AI12" s="335"/>
      <c r="AJ12" s="286" t="s">
        <v>5</v>
      </c>
      <c r="AK12" s="133">
        <v>28</v>
      </c>
      <c r="AL12" s="45">
        <v>7</v>
      </c>
      <c r="AM12" s="45">
        <v>9</v>
      </c>
      <c r="AN12" s="45">
        <v>9</v>
      </c>
      <c r="AO12" s="45">
        <v>4</v>
      </c>
      <c r="AP12" s="45">
        <v>6</v>
      </c>
      <c r="AQ12" s="30">
        <v>63</v>
      </c>
      <c r="AR12" s="45">
        <v>5</v>
      </c>
      <c r="AS12" s="140">
        <v>68</v>
      </c>
      <c r="AT12" s="176"/>
      <c r="AU12" s="176">
        <f t="shared" si="5"/>
        <v>0</v>
      </c>
      <c r="AV12" s="179">
        <f t="shared" si="6"/>
        <v>0</v>
      </c>
      <c r="AW12" s="179"/>
      <c r="AX12" s="179"/>
      <c r="AY12" s="179"/>
      <c r="AZ12" s="179"/>
      <c r="BA12" s="179"/>
      <c r="BB12" s="176"/>
      <c r="BC12" s="176"/>
      <c r="BD12" s="176"/>
      <c r="BE12" s="176"/>
      <c r="BF12" s="176"/>
      <c r="BG12" s="176"/>
      <c r="BH12" s="176"/>
      <c r="BI12" s="176"/>
      <c r="BJ12" s="324"/>
      <c r="BK12" s="286" t="s">
        <v>5</v>
      </c>
      <c r="BL12" s="152">
        <v>31</v>
      </c>
      <c r="BM12" s="45">
        <v>5</v>
      </c>
      <c r="BN12" s="45">
        <v>11</v>
      </c>
      <c r="BO12" s="45">
        <v>6</v>
      </c>
      <c r="BP12" s="268">
        <v>53</v>
      </c>
      <c r="BQ12" s="45">
        <v>14</v>
      </c>
      <c r="BR12" s="110">
        <v>67</v>
      </c>
      <c r="BS12" s="8">
        <f t="shared" si="8"/>
        <v>0</v>
      </c>
      <c r="BT12" s="8">
        <f t="shared" si="9"/>
        <v>0</v>
      </c>
      <c r="CF12" s="176"/>
      <c r="CG12" s="324"/>
      <c r="CH12" s="286" t="s">
        <v>5</v>
      </c>
      <c r="CI12" s="133">
        <v>4</v>
      </c>
      <c r="CJ12" s="45">
        <v>37</v>
      </c>
      <c r="CK12" s="45">
        <v>28</v>
      </c>
      <c r="CL12" s="154">
        <v>69</v>
      </c>
      <c r="CM12" s="37"/>
      <c r="CN12" s="28">
        <f t="shared" si="10"/>
        <v>0</v>
      </c>
      <c r="CO12" s="12"/>
      <c r="CP12" s="12"/>
      <c r="CQ12" s="12"/>
      <c r="CR12" s="12"/>
      <c r="CS12" s="176"/>
      <c r="CT12" s="324"/>
      <c r="CU12" s="305" t="s">
        <v>5</v>
      </c>
      <c r="CV12" s="45">
        <v>22</v>
      </c>
      <c r="CW12" s="45">
        <v>23</v>
      </c>
      <c r="CX12" s="45">
        <v>199</v>
      </c>
      <c r="CY12" s="140">
        <v>244</v>
      </c>
      <c r="CZ12" s="36"/>
      <c r="DA12" s="28">
        <f t="shared" si="13"/>
        <v>0</v>
      </c>
      <c r="DB12" s="36"/>
      <c r="DC12" s="36"/>
      <c r="DD12" s="36"/>
      <c r="DE12" s="176"/>
      <c r="DF12" s="324"/>
      <c r="DG12" s="286" t="s">
        <v>5</v>
      </c>
      <c r="DH12" s="133">
        <v>0</v>
      </c>
      <c r="DI12" s="45">
        <v>10</v>
      </c>
      <c r="DJ12" s="45">
        <v>16</v>
      </c>
      <c r="DK12" s="45">
        <v>217</v>
      </c>
      <c r="DL12" s="140">
        <v>243</v>
      </c>
      <c r="DN12" s="28">
        <f t="shared" si="12"/>
        <v>0</v>
      </c>
      <c r="DO12" s="28"/>
      <c r="DP12" s="36"/>
      <c r="DQ12" s="36"/>
      <c r="DR12" s="36"/>
    </row>
    <row r="13" spans="1:122" s="89" customFormat="1" ht="20.25" customHeight="1">
      <c r="A13" s="335"/>
      <c r="B13" s="286"/>
      <c r="C13" s="132">
        <f>C12/$F$12</f>
        <v>3.3472803347280332E-2</v>
      </c>
      <c r="D13" s="86">
        <f t="shared" ref="D13:E13" si="23">D12/$F$12</f>
        <v>0.67364016736401677</v>
      </c>
      <c r="E13" s="86">
        <f t="shared" si="23"/>
        <v>0.29288702928870292</v>
      </c>
      <c r="F13" s="141">
        <v>1</v>
      </c>
      <c r="H13" s="88">
        <f t="shared" si="15"/>
        <v>0</v>
      </c>
      <c r="I13" s="87"/>
      <c r="J13" s="87"/>
      <c r="K13" s="87"/>
      <c r="L13" s="87"/>
      <c r="O13" s="176"/>
      <c r="P13" s="335"/>
      <c r="Q13" s="286"/>
      <c r="R13" s="149">
        <f>R12/$V$12-0.001</f>
        <v>0.48968322981366458</v>
      </c>
      <c r="S13" s="86">
        <f>S12/$V$12</f>
        <v>0.2236024844720497</v>
      </c>
      <c r="T13" s="86">
        <f>T12/$V$12</f>
        <v>6.2111801242236021E-3</v>
      </c>
      <c r="U13" s="86">
        <f>U12/$V$12</f>
        <v>0.27950310559006208</v>
      </c>
      <c r="V13" s="141">
        <v>1</v>
      </c>
      <c r="W13" s="176"/>
      <c r="X13" s="88">
        <f t="shared" si="3"/>
        <v>0</v>
      </c>
      <c r="Y13" s="88"/>
      <c r="Z13" s="87"/>
      <c r="AA13" s="87"/>
      <c r="AI13" s="335"/>
      <c r="AJ13" s="286"/>
      <c r="AK13" s="149">
        <f>AK12/$AQ$12+0.001</f>
        <v>0.44544444444444442</v>
      </c>
      <c r="AL13" s="86">
        <f>AL12/$AQ$12</f>
        <v>0.1111111111111111</v>
      </c>
      <c r="AM13" s="86">
        <f t="shared" ref="AM13:AP13" si="24">AM12/$AQ$12</f>
        <v>0.14285714285714285</v>
      </c>
      <c r="AN13" s="86">
        <f t="shared" si="24"/>
        <v>0.14285714285714285</v>
      </c>
      <c r="AO13" s="86">
        <f t="shared" si="24"/>
        <v>6.3492063492063489E-2</v>
      </c>
      <c r="AP13" s="86">
        <f t="shared" si="24"/>
        <v>9.5238095238095233E-2</v>
      </c>
      <c r="AQ13" s="95">
        <v>1</v>
      </c>
      <c r="AR13" s="96" t="s">
        <v>98</v>
      </c>
      <c r="AS13" s="109" t="s">
        <v>98</v>
      </c>
      <c r="AT13" s="176"/>
      <c r="AU13" s="176">
        <f t="shared" si="5"/>
        <v>9.9999999999988987E-4</v>
      </c>
      <c r="AV13" s="179" t="e">
        <f t="shared" si="6"/>
        <v>#VALUE!</v>
      </c>
      <c r="AW13" s="179"/>
      <c r="AX13" s="179"/>
      <c r="AY13" s="179"/>
      <c r="AZ13" s="179"/>
      <c r="BA13" s="179"/>
      <c r="BB13" s="176"/>
      <c r="BC13" s="176"/>
      <c r="BD13" s="176"/>
      <c r="BE13" s="176"/>
      <c r="BF13" s="176"/>
      <c r="BG13" s="176"/>
      <c r="BH13" s="176"/>
      <c r="BI13" s="176"/>
      <c r="BJ13" s="324"/>
      <c r="BK13" s="286"/>
      <c r="BL13" s="165">
        <f>BL12/$BP$12</f>
        <v>0.58490566037735847</v>
      </c>
      <c r="BM13" s="86">
        <f t="shared" ref="BM13:BO13" si="25">BM12/$BP$12</f>
        <v>9.4339622641509441E-2</v>
      </c>
      <c r="BN13" s="86">
        <f t="shared" si="25"/>
        <v>0.20754716981132076</v>
      </c>
      <c r="BO13" s="86">
        <f t="shared" si="25"/>
        <v>0.11320754716981132</v>
      </c>
      <c r="BP13" s="272">
        <v>1</v>
      </c>
      <c r="BQ13" s="96" t="s">
        <v>98</v>
      </c>
      <c r="BR13" s="109" t="s">
        <v>98</v>
      </c>
      <c r="BS13" s="89">
        <f t="shared" si="8"/>
        <v>0</v>
      </c>
      <c r="BT13" s="89" t="e">
        <f t="shared" si="9"/>
        <v>#VALUE!</v>
      </c>
      <c r="CF13" s="176"/>
      <c r="CG13" s="324"/>
      <c r="CH13" s="286"/>
      <c r="CI13" s="132">
        <f>CI12/$CL$12</f>
        <v>5.7971014492753624E-2</v>
      </c>
      <c r="CJ13" s="86">
        <f>CJ12/$CL$12</f>
        <v>0.53623188405797106</v>
      </c>
      <c r="CK13" s="86">
        <f>CK12/$CL$12</f>
        <v>0.40579710144927539</v>
      </c>
      <c r="CL13" s="141">
        <v>1</v>
      </c>
      <c r="CM13" s="97"/>
      <c r="CN13" s="88">
        <f t="shared" si="10"/>
        <v>0</v>
      </c>
      <c r="CO13" s="87"/>
      <c r="CP13" s="87"/>
      <c r="CQ13" s="87"/>
      <c r="CR13" s="87"/>
      <c r="CS13" s="176"/>
      <c r="CT13" s="324"/>
      <c r="CU13" s="305"/>
      <c r="CV13" s="86">
        <f>CV12/$CY$12</f>
        <v>9.0163934426229511E-2</v>
      </c>
      <c r="CW13" s="86">
        <f>CW12/$CY$12</f>
        <v>9.4262295081967207E-2</v>
      </c>
      <c r="CX13" s="86">
        <f>CX12/$CY$12</f>
        <v>0.81557377049180324</v>
      </c>
      <c r="CY13" s="141">
        <v>1</v>
      </c>
      <c r="CZ13" s="94"/>
      <c r="DA13" s="88">
        <f t="shared" si="13"/>
        <v>0</v>
      </c>
      <c r="DB13" s="94"/>
      <c r="DC13" s="94"/>
      <c r="DD13" s="94"/>
      <c r="DE13" s="176"/>
      <c r="DF13" s="324"/>
      <c r="DG13" s="286"/>
      <c r="DH13" s="132">
        <f>DH12/$DL$12</f>
        <v>0</v>
      </c>
      <c r="DI13" s="86">
        <f t="shared" ref="DI13:DK13" si="26">DI12/$DL$12</f>
        <v>4.1152263374485597E-2</v>
      </c>
      <c r="DJ13" s="86">
        <f t="shared" si="26"/>
        <v>6.584362139917696E-2</v>
      </c>
      <c r="DK13" s="86">
        <f t="shared" si="26"/>
        <v>0.89300411522633749</v>
      </c>
      <c r="DL13" s="141">
        <v>1</v>
      </c>
      <c r="DN13" s="88">
        <f t="shared" si="12"/>
        <v>0</v>
      </c>
      <c r="DO13" s="88"/>
      <c r="DP13" s="94"/>
      <c r="DQ13" s="94"/>
      <c r="DR13" s="94"/>
    </row>
    <row r="14" spans="1:122" s="8" customFormat="1" ht="20.25" customHeight="1">
      <c r="A14" s="335"/>
      <c r="B14" s="286" t="s">
        <v>6</v>
      </c>
      <c r="C14" s="133">
        <v>28</v>
      </c>
      <c r="D14" s="45">
        <v>127</v>
      </c>
      <c r="E14" s="45">
        <v>112</v>
      </c>
      <c r="F14" s="154">
        <v>267</v>
      </c>
      <c r="H14" s="28">
        <f t="shared" si="15"/>
        <v>0</v>
      </c>
      <c r="I14" s="12"/>
      <c r="J14" s="12"/>
      <c r="K14" s="12"/>
      <c r="L14" s="12"/>
      <c r="O14" s="176"/>
      <c r="P14" s="335"/>
      <c r="Q14" s="286" t="s">
        <v>6</v>
      </c>
      <c r="R14" s="133">
        <v>51</v>
      </c>
      <c r="S14" s="45">
        <v>25</v>
      </c>
      <c r="T14" s="45">
        <v>2</v>
      </c>
      <c r="U14" s="45">
        <v>49</v>
      </c>
      <c r="V14" s="154">
        <v>127</v>
      </c>
      <c r="W14" s="176"/>
      <c r="X14" s="28">
        <f t="shared" si="3"/>
        <v>-1.0000000000000009E-3</v>
      </c>
      <c r="Y14" s="28"/>
      <c r="Z14" s="12"/>
      <c r="AA14" s="12"/>
      <c r="AI14" s="335"/>
      <c r="AJ14" s="286" t="s">
        <v>6</v>
      </c>
      <c r="AK14" s="133">
        <v>17</v>
      </c>
      <c r="AL14" s="45">
        <v>17</v>
      </c>
      <c r="AM14" s="45">
        <v>14</v>
      </c>
      <c r="AN14" s="45">
        <v>16</v>
      </c>
      <c r="AO14" s="45">
        <v>21</v>
      </c>
      <c r="AP14" s="45">
        <v>23</v>
      </c>
      <c r="AQ14" s="30">
        <v>108</v>
      </c>
      <c r="AR14" s="45">
        <v>4</v>
      </c>
      <c r="AS14" s="140">
        <v>112</v>
      </c>
      <c r="AT14" s="176"/>
      <c r="AU14" s="176">
        <f t="shared" si="5"/>
        <v>0</v>
      </c>
      <c r="AV14" s="179">
        <f t="shared" si="6"/>
        <v>0</v>
      </c>
      <c r="AW14" s="179"/>
      <c r="AX14" s="179"/>
      <c r="AY14" s="179"/>
      <c r="AZ14" s="179"/>
      <c r="BA14" s="179"/>
      <c r="BB14" s="176"/>
      <c r="BC14" s="176"/>
      <c r="BD14" s="176"/>
      <c r="BE14" s="176"/>
      <c r="BF14" s="176"/>
      <c r="BG14" s="176"/>
      <c r="BH14" s="176"/>
      <c r="BI14" s="176"/>
      <c r="BJ14" s="324"/>
      <c r="BK14" s="286" t="s">
        <v>6</v>
      </c>
      <c r="BL14" s="152">
        <v>56</v>
      </c>
      <c r="BM14" s="45">
        <v>22</v>
      </c>
      <c r="BN14" s="45">
        <v>13</v>
      </c>
      <c r="BO14" s="45">
        <v>5</v>
      </c>
      <c r="BP14" s="268">
        <v>96</v>
      </c>
      <c r="BQ14" s="45">
        <v>15</v>
      </c>
      <c r="BR14" s="110">
        <v>111</v>
      </c>
      <c r="BS14" s="8">
        <f t="shared" si="8"/>
        <v>0</v>
      </c>
      <c r="BT14" s="8">
        <f t="shared" si="9"/>
        <v>0</v>
      </c>
      <c r="CF14" s="176"/>
      <c r="CG14" s="324"/>
      <c r="CH14" s="286" t="s">
        <v>6</v>
      </c>
      <c r="CI14" s="133">
        <v>4</v>
      </c>
      <c r="CJ14" s="45">
        <v>36</v>
      </c>
      <c r="CK14" s="45">
        <v>72</v>
      </c>
      <c r="CL14" s="154">
        <v>112</v>
      </c>
      <c r="CM14" s="37"/>
      <c r="CN14" s="28">
        <f t="shared" si="10"/>
        <v>0</v>
      </c>
      <c r="CO14" s="12"/>
      <c r="CP14" s="12"/>
      <c r="CQ14" s="12"/>
      <c r="CR14" s="12"/>
      <c r="CS14" s="176"/>
      <c r="CT14" s="324"/>
      <c r="CU14" s="305" t="s">
        <v>6</v>
      </c>
      <c r="CV14" s="45">
        <v>43</v>
      </c>
      <c r="CW14" s="45">
        <v>37</v>
      </c>
      <c r="CX14" s="45">
        <v>191</v>
      </c>
      <c r="CY14" s="140">
        <v>271</v>
      </c>
      <c r="CZ14" s="36"/>
      <c r="DA14" s="28">
        <f t="shared" si="13"/>
        <v>0</v>
      </c>
      <c r="DB14" s="36"/>
      <c r="DC14" s="36"/>
      <c r="DD14" s="36"/>
      <c r="DE14" s="176"/>
      <c r="DF14" s="324"/>
      <c r="DG14" s="286" t="s">
        <v>6</v>
      </c>
      <c r="DH14" s="133">
        <v>3</v>
      </c>
      <c r="DI14" s="45">
        <v>14</v>
      </c>
      <c r="DJ14" s="45">
        <v>32</v>
      </c>
      <c r="DK14" s="45">
        <v>221</v>
      </c>
      <c r="DL14" s="140">
        <v>270</v>
      </c>
      <c r="DN14" s="28">
        <f t="shared" si="12"/>
        <v>0</v>
      </c>
      <c r="DO14" s="28"/>
      <c r="DP14" s="36"/>
      <c r="DQ14" s="36"/>
      <c r="DR14" s="36"/>
    </row>
    <row r="15" spans="1:122" s="89" customFormat="1" ht="20.25" customHeight="1">
      <c r="A15" s="335"/>
      <c r="B15" s="286"/>
      <c r="C15" s="132">
        <f>C14/$F$14</f>
        <v>0.10486891385767791</v>
      </c>
      <c r="D15" s="86">
        <f t="shared" ref="D15:E15" si="27">D14/$F$14</f>
        <v>0.47565543071161048</v>
      </c>
      <c r="E15" s="86">
        <f t="shared" si="27"/>
        <v>0.41947565543071164</v>
      </c>
      <c r="F15" s="141">
        <v>1</v>
      </c>
      <c r="H15" s="88">
        <f t="shared" si="15"/>
        <v>0</v>
      </c>
      <c r="I15" s="87"/>
      <c r="J15" s="87"/>
      <c r="K15" s="87"/>
      <c r="L15" s="87"/>
      <c r="O15" s="176"/>
      <c r="P15" s="335"/>
      <c r="Q15" s="286"/>
      <c r="R15" s="149">
        <f>R14/$V$14-0.001</f>
        <v>0.40057480314960631</v>
      </c>
      <c r="S15" s="86">
        <f>S14/$V$14</f>
        <v>0.19685039370078741</v>
      </c>
      <c r="T15" s="86">
        <f>T14/$V$14</f>
        <v>1.5748031496062992E-2</v>
      </c>
      <c r="U15" s="86">
        <f>U14/$V$14</f>
        <v>0.38582677165354329</v>
      </c>
      <c r="V15" s="141">
        <v>1</v>
      </c>
      <c r="W15" s="176"/>
      <c r="X15" s="88">
        <f t="shared" si="3"/>
        <v>0</v>
      </c>
      <c r="Y15" s="88"/>
      <c r="Z15" s="87"/>
      <c r="AA15" s="87"/>
      <c r="AI15" s="335"/>
      <c r="AJ15" s="286"/>
      <c r="AK15" s="132">
        <f>AK14/$AQ$14</f>
        <v>0.15740740740740741</v>
      </c>
      <c r="AL15" s="86">
        <f t="shared" ref="AL15:AO15" si="28">AL14/$AQ$14</f>
        <v>0.15740740740740741</v>
      </c>
      <c r="AM15" s="86">
        <f t="shared" si="28"/>
        <v>0.12962962962962962</v>
      </c>
      <c r="AN15" s="86">
        <f t="shared" si="28"/>
        <v>0.14814814814814814</v>
      </c>
      <c r="AO15" s="86">
        <f t="shared" si="28"/>
        <v>0.19444444444444445</v>
      </c>
      <c r="AP15" s="85">
        <f>AP14/$AQ$14+0.001</f>
        <v>0.21396296296296297</v>
      </c>
      <c r="AQ15" s="95">
        <v>1</v>
      </c>
      <c r="AR15" s="96" t="s">
        <v>98</v>
      </c>
      <c r="AS15" s="109" t="s">
        <v>98</v>
      </c>
      <c r="AT15" s="176"/>
      <c r="AU15" s="176">
        <f t="shared" si="5"/>
        <v>9.9999999999988987E-4</v>
      </c>
      <c r="AV15" s="179" t="e">
        <f t="shared" si="6"/>
        <v>#VALUE!</v>
      </c>
      <c r="AW15" s="179"/>
      <c r="AX15" s="179"/>
      <c r="AY15" s="179"/>
      <c r="AZ15" s="179"/>
      <c r="BA15" s="179"/>
      <c r="BB15" s="176"/>
      <c r="BC15" s="176"/>
      <c r="BD15" s="176"/>
      <c r="BE15" s="176"/>
      <c r="BF15" s="176"/>
      <c r="BG15" s="176"/>
      <c r="BH15" s="176"/>
      <c r="BI15" s="176"/>
      <c r="BJ15" s="324"/>
      <c r="BK15" s="286"/>
      <c r="BL15" s="166">
        <f>BL14/$BP$14+0.001</f>
        <v>0.58433333333333337</v>
      </c>
      <c r="BM15" s="86">
        <f>BM14/$BP$14</f>
        <v>0.22916666666666666</v>
      </c>
      <c r="BN15" s="86">
        <f t="shared" ref="BN15:BO15" si="29">BN14/$BP$14</f>
        <v>0.13541666666666666</v>
      </c>
      <c r="BO15" s="86">
        <f t="shared" si="29"/>
        <v>5.2083333333333336E-2</v>
      </c>
      <c r="BP15" s="272">
        <v>1</v>
      </c>
      <c r="BQ15" s="96" t="s">
        <v>98</v>
      </c>
      <c r="BR15" s="109" t="s">
        <v>98</v>
      </c>
      <c r="BS15" s="89">
        <f t="shared" si="8"/>
        <v>9.9999999999988987E-4</v>
      </c>
      <c r="BT15" s="89" t="e">
        <f t="shared" si="9"/>
        <v>#VALUE!</v>
      </c>
      <c r="CF15" s="176"/>
      <c r="CG15" s="324"/>
      <c r="CH15" s="286"/>
      <c r="CI15" s="132">
        <f>CI14/$CL$14</f>
        <v>3.5714285714285712E-2</v>
      </c>
      <c r="CJ15" s="86">
        <f>CJ14/$CL$14</f>
        <v>0.32142857142857145</v>
      </c>
      <c r="CK15" s="86">
        <f>CK14/$CL$14</f>
        <v>0.6428571428571429</v>
      </c>
      <c r="CL15" s="141">
        <v>1</v>
      </c>
      <c r="CM15" s="97"/>
      <c r="CN15" s="88">
        <f t="shared" si="10"/>
        <v>0</v>
      </c>
      <c r="CO15" s="87"/>
      <c r="CP15" s="87"/>
      <c r="CQ15" s="87"/>
      <c r="CR15" s="87"/>
      <c r="CS15" s="176"/>
      <c r="CT15" s="324"/>
      <c r="CU15" s="305"/>
      <c r="CV15" s="86">
        <f>CV14/$CY$14</f>
        <v>0.15867158671586715</v>
      </c>
      <c r="CW15" s="86">
        <f>CW14/$CY$14</f>
        <v>0.13653136531365315</v>
      </c>
      <c r="CX15" s="85">
        <f>CX14/$CY$14-0.001</f>
        <v>0.70379704797047971</v>
      </c>
      <c r="CY15" s="141">
        <v>1</v>
      </c>
      <c r="CZ15" s="94"/>
      <c r="DA15" s="88">
        <f t="shared" si="13"/>
        <v>0</v>
      </c>
      <c r="DB15" s="94"/>
      <c r="DC15" s="94"/>
      <c r="DD15" s="94"/>
      <c r="DE15" s="176"/>
      <c r="DF15" s="324"/>
      <c r="DG15" s="286"/>
      <c r="DH15" s="132">
        <f>DH14/$DL$14</f>
        <v>1.1111111111111112E-2</v>
      </c>
      <c r="DI15" s="86">
        <f t="shared" ref="DI15:DJ15" si="30">DI14/$DL$14</f>
        <v>5.185185185185185E-2</v>
      </c>
      <c r="DJ15" s="86">
        <f t="shared" si="30"/>
        <v>0.11851851851851852</v>
      </c>
      <c r="DK15" s="85">
        <f>DK14/$DL$14-0.001</f>
        <v>0.81751851851851853</v>
      </c>
      <c r="DL15" s="141">
        <v>1</v>
      </c>
      <c r="DN15" s="88">
        <f t="shared" si="12"/>
        <v>-1.0000000000000009E-3</v>
      </c>
      <c r="DO15" s="88"/>
      <c r="DP15" s="94"/>
      <c r="DQ15" s="94"/>
      <c r="DR15" s="94"/>
    </row>
    <row r="16" spans="1:122" s="8" customFormat="1" ht="20.25" customHeight="1">
      <c r="A16" s="335"/>
      <c r="B16" s="286" t="s">
        <v>109</v>
      </c>
      <c r="C16" s="133">
        <v>68</v>
      </c>
      <c r="D16" s="45">
        <v>119</v>
      </c>
      <c r="E16" s="45">
        <v>97</v>
      </c>
      <c r="F16" s="154">
        <v>284</v>
      </c>
      <c r="H16" s="28">
        <f t="shared" si="15"/>
        <v>0</v>
      </c>
      <c r="I16" s="12"/>
      <c r="J16" s="12"/>
      <c r="K16" s="12"/>
      <c r="L16" s="12"/>
      <c r="O16" s="176"/>
      <c r="P16" s="335"/>
      <c r="Q16" s="286" t="s">
        <v>109</v>
      </c>
      <c r="R16" s="133">
        <v>23</v>
      </c>
      <c r="S16" s="45">
        <v>35</v>
      </c>
      <c r="T16" s="45">
        <v>2</v>
      </c>
      <c r="U16" s="45">
        <v>59</v>
      </c>
      <c r="V16" s="154">
        <v>119</v>
      </c>
      <c r="W16" s="176"/>
      <c r="X16" s="28">
        <f t="shared" si="3"/>
        <v>-1.0000000000000009E-3</v>
      </c>
      <c r="Y16" s="28"/>
      <c r="Z16" s="12"/>
      <c r="AA16" s="12"/>
      <c r="AI16" s="335"/>
      <c r="AJ16" s="286" t="s">
        <v>109</v>
      </c>
      <c r="AK16" s="133">
        <v>10</v>
      </c>
      <c r="AL16" s="45">
        <v>18</v>
      </c>
      <c r="AM16" s="45">
        <v>13</v>
      </c>
      <c r="AN16" s="45">
        <v>18</v>
      </c>
      <c r="AO16" s="45">
        <v>7</v>
      </c>
      <c r="AP16" s="45">
        <v>30</v>
      </c>
      <c r="AQ16" s="30">
        <v>96</v>
      </c>
      <c r="AR16" s="45">
        <v>1</v>
      </c>
      <c r="AS16" s="140">
        <v>97</v>
      </c>
      <c r="AT16" s="176"/>
      <c r="AU16" s="176">
        <f t="shared" si="5"/>
        <v>0</v>
      </c>
      <c r="AV16" s="179">
        <f t="shared" si="6"/>
        <v>0</v>
      </c>
      <c r="AW16" s="179"/>
      <c r="AX16" s="179"/>
      <c r="AY16" s="179"/>
      <c r="AZ16" s="179"/>
      <c r="BA16" s="179"/>
      <c r="BB16" s="176"/>
      <c r="BC16" s="176"/>
      <c r="BD16" s="176"/>
      <c r="BE16" s="176"/>
      <c r="BF16" s="176"/>
      <c r="BG16" s="176"/>
      <c r="BH16" s="176"/>
      <c r="BI16" s="176"/>
      <c r="BJ16" s="324"/>
      <c r="BK16" s="286" t="s">
        <v>109</v>
      </c>
      <c r="BL16" s="152">
        <v>31</v>
      </c>
      <c r="BM16" s="45">
        <v>13</v>
      </c>
      <c r="BN16" s="45">
        <v>15</v>
      </c>
      <c r="BO16" s="45">
        <v>7</v>
      </c>
      <c r="BP16" s="268">
        <v>66</v>
      </c>
      <c r="BQ16" s="45">
        <v>31</v>
      </c>
      <c r="BR16" s="110">
        <v>97</v>
      </c>
      <c r="BS16" s="8">
        <f t="shared" si="8"/>
        <v>0</v>
      </c>
      <c r="BT16" s="8">
        <f t="shared" si="9"/>
        <v>0</v>
      </c>
      <c r="CF16" s="176"/>
      <c r="CG16" s="324"/>
      <c r="CH16" s="286" t="s">
        <v>109</v>
      </c>
      <c r="CI16" s="133">
        <v>1</v>
      </c>
      <c r="CJ16" s="45">
        <v>14</v>
      </c>
      <c r="CK16" s="45">
        <v>81</v>
      </c>
      <c r="CL16" s="154">
        <v>96</v>
      </c>
      <c r="CM16" s="37"/>
      <c r="CN16" s="28">
        <f t="shared" si="10"/>
        <v>0</v>
      </c>
      <c r="CO16" s="12"/>
      <c r="CP16" s="12"/>
      <c r="CQ16" s="12"/>
      <c r="CR16" s="12"/>
      <c r="CS16" s="176"/>
      <c r="CT16" s="324"/>
      <c r="CU16" s="305" t="s">
        <v>109</v>
      </c>
      <c r="CV16" s="45">
        <v>45</v>
      </c>
      <c r="CW16" s="45">
        <v>42</v>
      </c>
      <c r="CX16" s="45">
        <v>199</v>
      </c>
      <c r="CY16" s="140">
        <v>286</v>
      </c>
      <c r="CZ16" s="36"/>
      <c r="DA16" s="28">
        <f t="shared" si="13"/>
        <v>0</v>
      </c>
      <c r="DB16" s="36"/>
      <c r="DC16" s="36"/>
      <c r="DD16" s="36"/>
      <c r="DE16" s="176"/>
      <c r="DF16" s="324"/>
      <c r="DG16" s="286" t="s">
        <v>109</v>
      </c>
      <c r="DH16" s="133">
        <v>11</v>
      </c>
      <c r="DI16" s="45">
        <v>13</v>
      </c>
      <c r="DJ16" s="45">
        <v>24</v>
      </c>
      <c r="DK16" s="45">
        <v>237</v>
      </c>
      <c r="DL16" s="140">
        <v>285</v>
      </c>
      <c r="DN16" s="28">
        <f t="shared" si="12"/>
        <v>0</v>
      </c>
      <c r="DO16" s="28"/>
      <c r="DP16" s="36"/>
      <c r="DQ16" s="36"/>
      <c r="DR16" s="36"/>
    </row>
    <row r="17" spans="1:123" s="89" customFormat="1" ht="20.25" customHeight="1" thickBot="1">
      <c r="A17" s="335"/>
      <c r="B17" s="287"/>
      <c r="C17" s="139">
        <f>C16/$F$16</f>
        <v>0.23943661971830985</v>
      </c>
      <c r="D17" s="91">
        <f t="shared" ref="D17:E17" si="31">D16/$F$16</f>
        <v>0.41901408450704225</v>
      </c>
      <c r="E17" s="91">
        <f t="shared" si="31"/>
        <v>0.34154929577464788</v>
      </c>
      <c r="F17" s="143">
        <v>1</v>
      </c>
      <c r="H17" s="88">
        <f t="shared" si="15"/>
        <v>0</v>
      </c>
      <c r="I17" s="87"/>
      <c r="J17" s="87"/>
      <c r="K17" s="87"/>
      <c r="L17" s="87"/>
      <c r="O17" s="176"/>
      <c r="P17" s="335"/>
      <c r="Q17" s="287"/>
      <c r="R17" s="139">
        <f>R16/$V$16</f>
        <v>0.19327731092436976</v>
      </c>
      <c r="S17" s="91">
        <f>S16/$V$16</f>
        <v>0.29411764705882354</v>
      </c>
      <c r="T17" s="91">
        <f>T16/$V$16</f>
        <v>1.680672268907563E-2</v>
      </c>
      <c r="U17" s="91">
        <f>U16/$V$16</f>
        <v>0.49579831932773111</v>
      </c>
      <c r="V17" s="143">
        <v>1</v>
      </c>
      <c r="W17" s="176"/>
      <c r="X17" s="88">
        <f t="shared" si="3"/>
        <v>0</v>
      </c>
      <c r="Y17" s="88"/>
      <c r="Z17" s="87"/>
      <c r="AA17" s="87"/>
      <c r="AI17" s="335"/>
      <c r="AJ17" s="287"/>
      <c r="AK17" s="139">
        <f>AK16/$AQ$16</f>
        <v>0.10416666666666667</v>
      </c>
      <c r="AL17" s="91">
        <f t="shared" ref="AL17:AO17" si="32">AL16/$AQ$16</f>
        <v>0.1875</v>
      </c>
      <c r="AM17" s="91">
        <f t="shared" si="32"/>
        <v>0.13541666666666666</v>
      </c>
      <c r="AN17" s="91">
        <f t="shared" si="32"/>
        <v>0.1875</v>
      </c>
      <c r="AO17" s="91">
        <f t="shared" si="32"/>
        <v>7.2916666666666671E-2</v>
      </c>
      <c r="AP17" s="90">
        <f>AP16/$AQ$16-0.001</f>
        <v>0.3115</v>
      </c>
      <c r="AQ17" s="99">
        <v>1</v>
      </c>
      <c r="AR17" s="100" t="s">
        <v>98</v>
      </c>
      <c r="AS17" s="111" t="s">
        <v>98</v>
      </c>
      <c r="AT17" s="176"/>
      <c r="AU17" s="176">
        <f t="shared" si="5"/>
        <v>-1.0000000000000009E-3</v>
      </c>
      <c r="AV17" s="179" t="e">
        <f t="shared" si="6"/>
        <v>#VALUE!</v>
      </c>
      <c r="AW17" s="179"/>
      <c r="AX17" s="179"/>
      <c r="AY17" s="179"/>
      <c r="AZ17" s="179"/>
      <c r="BA17" s="179"/>
      <c r="BB17" s="176"/>
      <c r="BC17" s="176"/>
      <c r="BD17" s="176"/>
      <c r="BE17" s="176"/>
      <c r="BF17" s="176"/>
      <c r="BG17" s="176"/>
      <c r="BH17" s="176"/>
      <c r="BI17" s="176"/>
      <c r="BJ17" s="324"/>
      <c r="BK17" s="287"/>
      <c r="BL17" s="167">
        <f>BL16/$BP$16</f>
        <v>0.46969696969696972</v>
      </c>
      <c r="BM17" s="91">
        <f t="shared" ref="BM17:BO17" si="33">BM16/$BP$16</f>
        <v>0.19696969696969696</v>
      </c>
      <c r="BN17" s="91">
        <f t="shared" si="33"/>
        <v>0.22727272727272727</v>
      </c>
      <c r="BO17" s="91">
        <f t="shared" si="33"/>
        <v>0.10606060606060606</v>
      </c>
      <c r="BP17" s="273">
        <v>1</v>
      </c>
      <c r="BQ17" s="100" t="s">
        <v>98</v>
      </c>
      <c r="BR17" s="111" t="s">
        <v>98</v>
      </c>
      <c r="BS17" s="89">
        <f t="shared" si="8"/>
        <v>0</v>
      </c>
      <c r="BT17" s="89" t="e">
        <f t="shared" si="9"/>
        <v>#VALUE!</v>
      </c>
      <c r="CF17" s="176"/>
      <c r="CG17" s="324"/>
      <c r="CH17" s="287"/>
      <c r="CI17" s="139">
        <f>CI16/$CL$16</f>
        <v>1.0416666666666666E-2</v>
      </c>
      <c r="CJ17" s="91">
        <f>CJ16/$CL$16</f>
        <v>0.14583333333333334</v>
      </c>
      <c r="CK17" s="91">
        <f>CK16/$CL$16</f>
        <v>0.84375</v>
      </c>
      <c r="CL17" s="143">
        <v>1</v>
      </c>
      <c r="CM17" s="97"/>
      <c r="CN17" s="88">
        <f t="shared" si="10"/>
        <v>0</v>
      </c>
      <c r="CO17" s="87"/>
      <c r="CP17" s="87"/>
      <c r="CQ17" s="87"/>
      <c r="CR17" s="87"/>
      <c r="CS17" s="176"/>
      <c r="CT17" s="324"/>
      <c r="CU17" s="340"/>
      <c r="CV17" s="91">
        <f>CV16/$CY$16</f>
        <v>0.15734265734265734</v>
      </c>
      <c r="CW17" s="91">
        <f>CW16/$CY$16</f>
        <v>0.14685314685314685</v>
      </c>
      <c r="CX17" s="91">
        <f>CX16/$CY$16</f>
        <v>0.69580419580419584</v>
      </c>
      <c r="CY17" s="143">
        <v>1</v>
      </c>
      <c r="CZ17" s="94"/>
      <c r="DA17" s="88">
        <f t="shared" si="13"/>
        <v>-1.0000000000000009E-3</v>
      </c>
      <c r="DB17" s="94"/>
      <c r="DC17" s="94"/>
      <c r="DD17" s="94"/>
      <c r="DE17" s="176"/>
      <c r="DF17" s="324"/>
      <c r="DG17" s="287"/>
      <c r="DH17" s="139">
        <f>DH16/$DL$16</f>
        <v>3.8596491228070177E-2</v>
      </c>
      <c r="DI17" s="91">
        <f t="shared" ref="DI17:DJ17" si="34">DI16/$DL$16</f>
        <v>4.5614035087719301E-2</v>
      </c>
      <c r="DJ17" s="91">
        <f t="shared" si="34"/>
        <v>8.4210526315789472E-2</v>
      </c>
      <c r="DK17" s="90">
        <f>DK16/$DL$16-0.001</f>
        <v>0.83057894736842108</v>
      </c>
      <c r="DL17" s="143">
        <v>1</v>
      </c>
      <c r="DN17" s="88">
        <f t="shared" si="12"/>
        <v>-9.9999999999988987E-4</v>
      </c>
      <c r="DO17" s="88"/>
      <c r="DP17" s="94"/>
      <c r="DQ17" s="94"/>
      <c r="DR17" s="94"/>
    </row>
    <row r="18" spans="1:123" s="8" customFormat="1" ht="20.25" customHeight="1" thickTop="1">
      <c r="A18" s="335"/>
      <c r="B18" s="336" t="s">
        <v>1</v>
      </c>
      <c r="C18" s="48">
        <v>117</v>
      </c>
      <c r="D18" s="44">
        <v>791</v>
      </c>
      <c r="E18" s="44">
        <v>409</v>
      </c>
      <c r="F18" s="155">
        <v>1317</v>
      </c>
      <c r="H18" s="28">
        <f t="shared" si="15"/>
        <v>0</v>
      </c>
      <c r="I18" s="22"/>
      <c r="J18" s="22"/>
      <c r="K18" s="22"/>
      <c r="L18" s="22"/>
      <c r="O18" s="176"/>
      <c r="P18" s="335"/>
      <c r="Q18" s="336" t="s">
        <v>1</v>
      </c>
      <c r="R18" s="48">
        <v>380</v>
      </c>
      <c r="S18" s="44">
        <v>183</v>
      </c>
      <c r="T18" s="44">
        <v>9</v>
      </c>
      <c r="U18" s="44">
        <v>219</v>
      </c>
      <c r="V18" s="155">
        <v>791</v>
      </c>
      <c r="W18" s="176"/>
      <c r="X18" s="28">
        <f t="shared" si="3"/>
        <v>0</v>
      </c>
      <c r="Y18" s="28"/>
      <c r="Z18" s="22"/>
      <c r="AA18" s="22"/>
      <c r="AI18" s="335"/>
      <c r="AJ18" s="336" t="s">
        <v>1</v>
      </c>
      <c r="AK18" s="48">
        <v>82</v>
      </c>
      <c r="AL18" s="44">
        <v>65</v>
      </c>
      <c r="AM18" s="44">
        <v>52</v>
      </c>
      <c r="AN18" s="44">
        <v>70</v>
      </c>
      <c r="AO18" s="44">
        <v>41</v>
      </c>
      <c r="AP18" s="44">
        <v>78</v>
      </c>
      <c r="AQ18" s="31">
        <v>388</v>
      </c>
      <c r="AR18" s="44">
        <v>18</v>
      </c>
      <c r="AS18" s="160">
        <v>406</v>
      </c>
      <c r="AT18" s="176"/>
      <c r="AU18" s="176">
        <f t="shared" si="5"/>
        <v>0</v>
      </c>
      <c r="AV18" s="179">
        <f t="shared" si="6"/>
        <v>0</v>
      </c>
      <c r="AW18" s="179"/>
      <c r="AX18" s="179"/>
      <c r="AY18" s="179"/>
      <c r="AZ18" s="179"/>
      <c r="BA18" s="179"/>
      <c r="BB18" s="176"/>
      <c r="BC18" s="176"/>
      <c r="BD18" s="176"/>
      <c r="BE18" s="176"/>
      <c r="BF18" s="176"/>
      <c r="BG18" s="176"/>
      <c r="BH18" s="176"/>
      <c r="BI18" s="176"/>
      <c r="BJ18" s="324"/>
      <c r="BK18" s="336" t="s">
        <v>1</v>
      </c>
      <c r="BL18" s="168">
        <v>167</v>
      </c>
      <c r="BM18" s="44">
        <v>51</v>
      </c>
      <c r="BN18" s="44">
        <v>61</v>
      </c>
      <c r="BO18" s="44">
        <v>33</v>
      </c>
      <c r="BP18" s="267">
        <v>312</v>
      </c>
      <c r="BQ18" s="44">
        <v>90</v>
      </c>
      <c r="BR18" s="112">
        <v>402</v>
      </c>
      <c r="BS18" s="8">
        <f t="shared" si="8"/>
        <v>0</v>
      </c>
      <c r="BT18" s="8">
        <f t="shared" si="9"/>
        <v>0</v>
      </c>
      <c r="CF18" s="176"/>
      <c r="CG18" s="324"/>
      <c r="CH18" s="336" t="s">
        <v>1</v>
      </c>
      <c r="CI18" s="48">
        <v>28</v>
      </c>
      <c r="CJ18" s="44">
        <v>145</v>
      </c>
      <c r="CK18" s="44">
        <v>234</v>
      </c>
      <c r="CL18" s="155">
        <v>407</v>
      </c>
      <c r="CM18" s="37"/>
      <c r="CN18" s="28">
        <f t="shared" si="10"/>
        <v>0</v>
      </c>
      <c r="CO18" s="22"/>
      <c r="CP18" s="22"/>
      <c r="CQ18" s="22"/>
      <c r="CR18" s="22"/>
      <c r="CS18" s="176"/>
      <c r="CT18" s="324"/>
      <c r="CU18" s="317" t="s">
        <v>1</v>
      </c>
      <c r="CV18" s="44">
        <v>153</v>
      </c>
      <c r="CW18" s="44">
        <v>139</v>
      </c>
      <c r="CX18" s="44">
        <v>1034</v>
      </c>
      <c r="CY18" s="160">
        <v>1326</v>
      </c>
      <c r="CZ18" s="36"/>
      <c r="DA18" s="28">
        <f t="shared" si="13"/>
        <v>0</v>
      </c>
      <c r="DB18" s="36"/>
      <c r="DC18" s="36"/>
      <c r="DD18" s="36"/>
      <c r="DE18" s="176"/>
      <c r="DF18" s="324"/>
      <c r="DG18" s="336" t="s">
        <v>1</v>
      </c>
      <c r="DH18" s="48">
        <v>16</v>
      </c>
      <c r="DI18" s="44">
        <v>48</v>
      </c>
      <c r="DJ18" s="44">
        <v>103</v>
      </c>
      <c r="DK18" s="44">
        <v>1156</v>
      </c>
      <c r="DL18" s="160">
        <v>1323</v>
      </c>
      <c r="DN18" s="28">
        <f t="shared" si="12"/>
        <v>0</v>
      </c>
      <c r="DO18" s="28"/>
      <c r="DP18" s="36"/>
      <c r="DQ18" s="36"/>
      <c r="DR18" s="36"/>
    </row>
    <row r="19" spans="1:123" s="89" customFormat="1" ht="20.25" customHeight="1" thickBot="1">
      <c r="A19" s="335"/>
      <c r="B19" s="336"/>
      <c r="C19" s="135">
        <f>C18/$F$18</f>
        <v>8.8838268792710701E-2</v>
      </c>
      <c r="D19" s="147">
        <f>D18/$F$18-0.001</f>
        <v>0.59960744115413822</v>
      </c>
      <c r="E19" s="130">
        <f t="shared" ref="E19" si="35">E18/$F$18</f>
        <v>0.31055429005315111</v>
      </c>
      <c r="F19" s="148">
        <v>1</v>
      </c>
      <c r="H19" s="88">
        <f t="shared" si="15"/>
        <v>-9.9999999999988987E-4</v>
      </c>
      <c r="I19" s="92">
        <f>+C6+C8+C10+C12+C14+C16-C18</f>
        <v>0</v>
      </c>
      <c r="J19" s="92">
        <f t="shared" ref="J19:K19" si="36">+D6+D8+D10+D12+D14+D16-D18</f>
        <v>0</v>
      </c>
      <c r="K19" s="92">
        <f t="shared" si="36"/>
        <v>0</v>
      </c>
      <c r="L19" s="92">
        <f>+F6+F8+F10+F12+F14+F16-F18</f>
        <v>0</v>
      </c>
      <c r="O19" s="176"/>
      <c r="P19" s="335"/>
      <c r="Q19" s="336"/>
      <c r="R19" s="150">
        <f>R18/$V$18+0.001</f>
        <v>0.48140455120101139</v>
      </c>
      <c r="S19" s="130">
        <f>S18/$V$18</f>
        <v>0.23135271807838179</v>
      </c>
      <c r="T19" s="130">
        <f>T18/$V$18</f>
        <v>1.1378002528445006E-2</v>
      </c>
      <c r="U19" s="130">
        <f>U18/$V$18</f>
        <v>0.27686472819216185</v>
      </c>
      <c r="V19" s="148">
        <v>1</v>
      </c>
      <c r="W19" s="176"/>
      <c r="X19" s="88">
        <f t="shared" si="3"/>
        <v>0</v>
      </c>
      <c r="Y19" s="88"/>
      <c r="Z19" s="92"/>
      <c r="AA19" s="92"/>
      <c r="AI19" s="335"/>
      <c r="AJ19" s="336"/>
      <c r="AK19" s="135">
        <f>AK18/$AQ$18</f>
        <v>0.21134020618556701</v>
      </c>
      <c r="AL19" s="130">
        <f t="shared" ref="AL19:AP19" si="37">AL18/$AQ$18</f>
        <v>0.16752577319587628</v>
      </c>
      <c r="AM19" s="130">
        <f t="shared" si="37"/>
        <v>0.13402061855670103</v>
      </c>
      <c r="AN19" s="130">
        <f t="shared" si="37"/>
        <v>0.18041237113402062</v>
      </c>
      <c r="AO19" s="130">
        <f t="shared" si="37"/>
        <v>0.1056701030927835</v>
      </c>
      <c r="AP19" s="130">
        <f t="shared" si="37"/>
        <v>0.20103092783505155</v>
      </c>
      <c r="AQ19" s="162">
        <v>1</v>
      </c>
      <c r="AR19" s="117" t="s">
        <v>98</v>
      </c>
      <c r="AS19" s="118" t="s">
        <v>98</v>
      </c>
      <c r="AT19" s="176"/>
      <c r="AU19" s="176">
        <f t="shared" si="5"/>
        <v>0</v>
      </c>
      <c r="AV19" s="179" t="e">
        <f t="shared" si="6"/>
        <v>#VALUE!</v>
      </c>
      <c r="AW19" s="179">
        <f t="shared" ref="AW19:BE19" si="38">+AK6+AK8+AK10+AK12+AK14+AK16-AK18</f>
        <v>0</v>
      </c>
      <c r="AX19" s="179">
        <f t="shared" si="38"/>
        <v>0</v>
      </c>
      <c r="AY19" s="179">
        <f t="shared" si="38"/>
        <v>0</v>
      </c>
      <c r="AZ19" s="179">
        <f t="shared" si="38"/>
        <v>0</v>
      </c>
      <c r="BA19" s="179">
        <f t="shared" si="38"/>
        <v>0</v>
      </c>
      <c r="BB19" s="179">
        <f t="shared" si="38"/>
        <v>0</v>
      </c>
      <c r="BC19" s="179">
        <f t="shared" si="38"/>
        <v>0</v>
      </c>
      <c r="BD19" s="179">
        <f t="shared" si="38"/>
        <v>0</v>
      </c>
      <c r="BE19" s="179">
        <f t="shared" si="38"/>
        <v>0</v>
      </c>
      <c r="BF19" s="176"/>
      <c r="BG19" s="176"/>
      <c r="BH19" s="176"/>
      <c r="BI19" s="176"/>
      <c r="BJ19" s="324"/>
      <c r="BK19" s="336"/>
      <c r="BL19" s="170">
        <f>BL18/$BP$18</f>
        <v>0.53525641025641024</v>
      </c>
      <c r="BM19" s="130">
        <f t="shared" ref="BM19:BO19" si="39">BM18/$BP$18</f>
        <v>0.16346153846153846</v>
      </c>
      <c r="BN19" s="130">
        <f t="shared" si="39"/>
        <v>0.19551282051282051</v>
      </c>
      <c r="BO19" s="130">
        <f t="shared" si="39"/>
        <v>0.10576923076923077</v>
      </c>
      <c r="BP19" s="274">
        <v>1</v>
      </c>
      <c r="BQ19" s="117" t="s">
        <v>98</v>
      </c>
      <c r="BR19" s="118" t="s">
        <v>98</v>
      </c>
      <c r="BS19" s="89">
        <f t="shared" si="8"/>
        <v>0</v>
      </c>
      <c r="BT19" s="89" t="e">
        <f t="shared" si="9"/>
        <v>#VALUE!</v>
      </c>
      <c r="BU19" s="92">
        <f>+BL6+BL8+BL10+BL12+BL14+BL16-BL18</f>
        <v>0</v>
      </c>
      <c r="BV19" s="92">
        <f t="shared" ref="BV19:BY19" si="40">+BM6+BM8+BM10+BM12+BM14+BM16-BM18</f>
        <v>0</v>
      </c>
      <c r="BW19" s="92">
        <f t="shared" si="40"/>
        <v>0</v>
      </c>
      <c r="BX19" s="92">
        <f>+BO6+BO8+BO10+BO12+BO14+BO16-BO18</f>
        <v>0</v>
      </c>
      <c r="BY19" s="92">
        <f t="shared" si="40"/>
        <v>0</v>
      </c>
      <c r="BZ19" s="92">
        <f>+BQ6+BQ8+BQ10+BQ12+BQ14+BQ16-BQ18</f>
        <v>0</v>
      </c>
      <c r="CA19" s="92">
        <f>+BR6+BR8+BR10+BR12+BR14+BR16-BR18</f>
        <v>0</v>
      </c>
      <c r="CB19" s="92"/>
      <c r="CC19" s="92"/>
      <c r="CD19" s="92"/>
      <c r="CF19" s="176"/>
      <c r="CG19" s="324"/>
      <c r="CH19" s="336"/>
      <c r="CI19" s="135">
        <f>CI18/$CL$18</f>
        <v>6.8796068796068796E-2</v>
      </c>
      <c r="CJ19" s="130">
        <f>CJ18/$CL$18</f>
        <v>0.35626535626535627</v>
      </c>
      <c r="CK19" s="130">
        <f>CK18/$CL$18</f>
        <v>0.57493857493857492</v>
      </c>
      <c r="CL19" s="148">
        <v>1</v>
      </c>
      <c r="CM19" s="97"/>
      <c r="CN19" s="88">
        <f t="shared" si="10"/>
        <v>0</v>
      </c>
      <c r="CO19" s="92"/>
      <c r="CP19" s="92"/>
      <c r="CQ19" s="92"/>
      <c r="CR19" s="92"/>
      <c r="CS19" s="176"/>
      <c r="CT19" s="324"/>
      <c r="CU19" s="317"/>
      <c r="CV19" s="130">
        <f>CV18/$CY$18</f>
        <v>0.11538461538461539</v>
      </c>
      <c r="CW19" s="130">
        <f>CW18/$CY$18</f>
        <v>0.10482654600301659</v>
      </c>
      <c r="CX19" s="130">
        <f>CX18/$CY$18</f>
        <v>0.77978883861236803</v>
      </c>
      <c r="CY19" s="148">
        <v>1</v>
      </c>
      <c r="CZ19" s="94"/>
      <c r="DA19" s="88">
        <f t="shared" si="13"/>
        <v>0</v>
      </c>
      <c r="DB19" s="94"/>
      <c r="DC19" s="94"/>
      <c r="DD19" s="94"/>
      <c r="DE19" s="176"/>
      <c r="DF19" s="324"/>
      <c r="DG19" s="336"/>
      <c r="DH19" s="135">
        <f>DH18/$DL$18</f>
        <v>1.2093726379440665E-2</v>
      </c>
      <c r="DI19" s="130">
        <f t="shared" ref="DI19:DK19" si="41">DI18/$DL$18</f>
        <v>3.6281179138321996E-2</v>
      </c>
      <c r="DJ19" s="130">
        <f t="shared" si="41"/>
        <v>7.7853363567649284E-2</v>
      </c>
      <c r="DK19" s="130">
        <f t="shared" si="41"/>
        <v>0.87377173091458804</v>
      </c>
      <c r="DL19" s="148">
        <v>1</v>
      </c>
      <c r="DN19" s="88">
        <f t="shared" si="12"/>
        <v>0</v>
      </c>
      <c r="DO19" s="92">
        <f>+DH6+DH8+DH10+DH12+DH14+DH16-DH18</f>
        <v>0</v>
      </c>
      <c r="DP19" s="92">
        <f>+DI6+DI8+DI10+DI12+DI14+DI16-DI18</f>
        <v>0</v>
      </c>
      <c r="DQ19" s="92">
        <f t="shared" ref="DQ19" si="42">+DJ6+DJ8+DJ10+DJ12+DJ14+DJ16-DJ18</f>
        <v>0</v>
      </c>
      <c r="DR19" s="92">
        <f>+DK6+DK8+DK10+DK12+DK14+DK16-DK18</f>
        <v>0</v>
      </c>
      <c r="DS19" s="92">
        <f>+DL6+DL8+DL10+DL12+DL14+DL16-DL18</f>
        <v>0</v>
      </c>
    </row>
    <row r="20" spans="1:123" s="8" customFormat="1" ht="20.25" customHeight="1">
      <c r="A20" s="334" t="s">
        <v>7</v>
      </c>
      <c r="B20" s="285" t="s">
        <v>2</v>
      </c>
      <c r="C20" s="131">
        <v>0</v>
      </c>
      <c r="D20" s="128">
        <v>43</v>
      </c>
      <c r="E20" s="128">
        <v>15</v>
      </c>
      <c r="F20" s="153">
        <v>58</v>
      </c>
      <c r="H20" s="28">
        <f t="shared" si="15"/>
        <v>0</v>
      </c>
      <c r="I20" s="12"/>
      <c r="J20" s="12"/>
      <c r="K20" s="12"/>
      <c r="L20" s="12"/>
      <c r="O20" s="176"/>
      <c r="P20" s="334" t="s">
        <v>7</v>
      </c>
      <c r="Q20" s="285" t="s">
        <v>2</v>
      </c>
      <c r="R20" s="131">
        <v>22</v>
      </c>
      <c r="S20" s="128">
        <v>12</v>
      </c>
      <c r="T20" s="128">
        <v>0</v>
      </c>
      <c r="U20" s="128">
        <v>9</v>
      </c>
      <c r="V20" s="153">
        <v>43</v>
      </c>
      <c r="W20" s="176"/>
      <c r="X20" s="28">
        <f t="shared" si="3"/>
        <v>1.0000000000001119E-3</v>
      </c>
      <c r="Y20" s="22">
        <f>+R6+R8+R10+R12+R14+R16-R18</f>
        <v>0</v>
      </c>
      <c r="Z20" s="22">
        <f>+S6+S8+S10+S12+S14+S16-S18</f>
        <v>0</v>
      </c>
      <c r="AA20" s="22">
        <f>+T6+T8+T10+T12+T14+T16-T18</f>
        <v>0</v>
      </c>
      <c r="AB20" s="22">
        <f>+U6+U8+U10+U12+U14+U16-U18</f>
        <v>0</v>
      </c>
      <c r="AC20" s="22">
        <f>+V6+V8+V10+V12+V14+V16-V18</f>
        <v>0</v>
      </c>
      <c r="AI20" s="334" t="s">
        <v>7</v>
      </c>
      <c r="AJ20" s="285" t="s">
        <v>2</v>
      </c>
      <c r="AK20" s="131">
        <v>5</v>
      </c>
      <c r="AL20" s="128">
        <v>4</v>
      </c>
      <c r="AM20" s="128">
        <v>2</v>
      </c>
      <c r="AN20" s="128">
        <v>2</v>
      </c>
      <c r="AO20" s="128">
        <v>1</v>
      </c>
      <c r="AP20" s="128">
        <v>0</v>
      </c>
      <c r="AQ20" s="158">
        <v>14</v>
      </c>
      <c r="AR20" s="128">
        <v>1</v>
      </c>
      <c r="AS20" s="159">
        <v>15</v>
      </c>
      <c r="AT20" s="176"/>
      <c r="AU20" s="176">
        <f t="shared" si="5"/>
        <v>0</v>
      </c>
      <c r="AV20" s="179">
        <f t="shared" si="6"/>
        <v>0</v>
      </c>
      <c r="AW20" s="179"/>
      <c r="AX20" s="179"/>
      <c r="AY20" s="179"/>
      <c r="AZ20" s="179"/>
      <c r="BA20" s="179"/>
      <c r="BB20" s="176"/>
      <c r="BC20" s="176"/>
      <c r="BD20" s="176"/>
      <c r="BE20" s="176"/>
      <c r="BF20" s="176"/>
      <c r="BG20" s="176"/>
      <c r="BH20" s="176"/>
      <c r="BI20" s="176"/>
      <c r="BJ20" s="323" t="s">
        <v>7</v>
      </c>
      <c r="BK20" s="285" t="s">
        <v>2</v>
      </c>
      <c r="BL20" s="164">
        <v>2</v>
      </c>
      <c r="BM20" s="128">
        <v>1</v>
      </c>
      <c r="BN20" s="128">
        <v>3</v>
      </c>
      <c r="BO20" s="128">
        <v>6</v>
      </c>
      <c r="BP20" s="269">
        <v>12</v>
      </c>
      <c r="BQ20" s="128">
        <v>2</v>
      </c>
      <c r="BR20" s="108">
        <v>14</v>
      </c>
      <c r="BS20" s="8">
        <f t="shared" si="8"/>
        <v>0</v>
      </c>
      <c r="BT20" s="8">
        <f t="shared" si="9"/>
        <v>0</v>
      </c>
      <c r="CF20" s="176"/>
      <c r="CG20" s="323" t="s">
        <v>7</v>
      </c>
      <c r="CH20" s="285" t="s">
        <v>2</v>
      </c>
      <c r="CI20" s="131">
        <v>5</v>
      </c>
      <c r="CJ20" s="128">
        <v>8</v>
      </c>
      <c r="CK20" s="128">
        <v>2</v>
      </c>
      <c r="CL20" s="153">
        <v>15</v>
      </c>
      <c r="CM20" s="37"/>
      <c r="CN20" s="28">
        <f t="shared" si="10"/>
        <v>0</v>
      </c>
      <c r="CO20" s="22">
        <f>+CI6+CI8+CI10+CI12+CI14+CI16-CI18</f>
        <v>0</v>
      </c>
      <c r="CP20" s="22">
        <f>+CJ6+CJ8+CJ10+CJ12+CJ14+CJ16-CJ18</f>
        <v>0</v>
      </c>
      <c r="CQ20" s="22">
        <f>+CK6+CK8+CK10+CK12+CK14+CK16-CK18</f>
        <v>0</v>
      </c>
      <c r="CR20" s="22">
        <f>+CL6+CL8+CL10+CL12+CL14+CL16-CL18</f>
        <v>0</v>
      </c>
      <c r="CS20" s="176"/>
      <c r="CT20" s="323" t="s">
        <v>7</v>
      </c>
      <c r="CU20" s="341" t="s">
        <v>2</v>
      </c>
      <c r="CV20" s="128">
        <v>0</v>
      </c>
      <c r="CW20" s="128">
        <v>2</v>
      </c>
      <c r="CX20" s="128">
        <v>55</v>
      </c>
      <c r="CY20" s="159">
        <v>57</v>
      </c>
      <c r="CZ20" s="36"/>
      <c r="DA20" s="28">
        <f t="shared" si="13"/>
        <v>0</v>
      </c>
      <c r="DB20" s="36"/>
      <c r="DC20" s="36"/>
      <c r="DD20" s="36"/>
      <c r="DE20" s="176"/>
      <c r="DF20" s="323" t="s">
        <v>7</v>
      </c>
      <c r="DG20" s="285" t="s">
        <v>2</v>
      </c>
      <c r="DH20" s="131">
        <v>0</v>
      </c>
      <c r="DI20" s="128">
        <v>0</v>
      </c>
      <c r="DJ20" s="128">
        <v>1</v>
      </c>
      <c r="DK20" s="128">
        <v>56</v>
      </c>
      <c r="DL20" s="159">
        <v>57</v>
      </c>
      <c r="DN20" s="28">
        <f t="shared" si="12"/>
        <v>0</v>
      </c>
      <c r="DO20" s="28"/>
      <c r="DP20" s="36"/>
      <c r="DQ20" s="36"/>
      <c r="DR20" s="36"/>
    </row>
    <row r="21" spans="1:123" s="89" customFormat="1" ht="20.25" customHeight="1">
      <c r="A21" s="335"/>
      <c r="B21" s="286"/>
      <c r="C21" s="132">
        <f>C20/$F$20</f>
        <v>0</v>
      </c>
      <c r="D21" s="86">
        <f t="shared" ref="D21:E21" si="43">D20/$F$20</f>
        <v>0.74137931034482762</v>
      </c>
      <c r="E21" s="86">
        <f t="shared" si="43"/>
        <v>0.25862068965517243</v>
      </c>
      <c r="F21" s="141">
        <v>1</v>
      </c>
      <c r="H21" s="88">
        <f t="shared" si="15"/>
        <v>0</v>
      </c>
      <c r="I21" s="87"/>
      <c r="J21" s="87"/>
      <c r="K21" s="87"/>
      <c r="L21" s="87"/>
      <c r="O21" s="176"/>
      <c r="P21" s="335"/>
      <c r="Q21" s="286"/>
      <c r="R21" s="132">
        <f>R20/$V$20</f>
        <v>0.51162790697674421</v>
      </c>
      <c r="S21" s="86">
        <f>S20/$V$20</f>
        <v>0.27906976744186046</v>
      </c>
      <c r="T21" s="86">
        <f>T20/$V$20</f>
        <v>0</v>
      </c>
      <c r="U21" s="86">
        <f>U20/$V$20</f>
        <v>0.20930232558139536</v>
      </c>
      <c r="V21" s="141">
        <v>1</v>
      </c>
      <c r="W21" s="176"/>
      <c r="X21" s="88">
        <f t="shared" si="3"/>
        <v>0</v>
      </c>
      <c r="Y21" s="88"/>
      <c r="Z21" s="87"/>
      <c r="AA21" s="87"/>
      <c r="AI21" s="335"/>
      <c r="AJ21" s="286"/>
      <c r="AK21" s="132">
        <f>AK20/$AQ$20</f>
        <v>0.35714285714285715</v>
      </c>
      <c r="AL21" s="86">
        <f t="shared" ref="AL21:AP21" si="44">AL20/$AQ$20</f>
        <v>0.2857142857142857</v>
      </c>
      <c r="AM21" s="86">
        <f t="shared" si="44"/>
        <v>0.14285714285714285</v>
      </c>
      <c r="AN21" s="86">
        <f t="shared" si="44"/>
        <v>0.14285714285714285</v>
      </c>
      <c r="AO21" s="86">
        <f t="shared" si="44"/>
        <v>7.1428571428571425E-2</v>
      </c>
      <c r="AP21" s="86">
        <f t="shared" si="44"/>
        <v>0</v>
      </c>
      <c r="AQ21" s="95">
        <v>1</v>
      </c>
      <c r="AR21" s="96" t="s">
        <v>98</v>
      </c>
      <c r="AS21" s="109" t="s">
        <v>98</v>
      </c>
      <c r="AT21" s="176"/>
      <c r="AU21" s="176">
        <f t="shared" si="5"/>
        <v>0</v>
      </c>
      <c r="AV21" s="179" t="e">
        <f t="shared" si="6"/>
        <v>#VALUE!</v>
      </c>
      <c r="AW21" s="179"/>
      <c r="AX21" s="179"/>
      <c r="AY21" s="179"/>
      <c r="AZ21" s="179"/>
      <c r="BA21" s="179"/>
      <c r="BB21" s="176"/>
      <c r="BC21" s="176"/>
      <c r="BD21" s="176"/>
      <c r="BE21" s="176"/>
      <c r="BF21" s="176"/>
      <c r="BG21" s="176"/>
      <c r="BH21" s="176"/>
      <c r="BI21" s="176"/>
      <c r="BJ21" s="324"/>
      <c r="BK21" s="286"/>
      <c r="BL21" s="165">
        <f>BL20/$BP$20</f>
        <v>0.16666666666666666</v>
      </c>
      <c r="BM21" s="86">
        <f t="shared" ref="BM21:BO21" si="45">BM20/$BP$20</f>
        <v>8.3333333333333329E-2</v>
      </c>
      <c r="BN21" s="86">
        <f t="shared" si="45"/>
        <v>0.25</v>
      </c>
      <c r="BO21" s="86">
        <f t="shared" si="45"/>
        <v>0.5</v>
      </c>
      <c r="BP21" s="272">
        <v>1</v>
      </c>
      <c r="BQ21" s="96" t="s">
        <v>98</v>
      </c>
      <c r="BR21" s="109" t="s">
        <v>98</v>
      </c>
      <c r="BS21" s="89">
        <f t="shared" si="8"/>
        <v>0</v>
      </c>
      <c r="BT21" s="89" t="e">
        <f t="shared" si="9"/>
        <v>#VALUE!</v>
      </c>
      <c r="CF21" s="176"/>
      <c r="CG21" s="324"/>
      <c r="CH21" s="286"/>
      <c r="CI21" s="132">
        <f>CI20/$CL$20</f>
        <v>0.33333333333333331</v>
      </c>
      <c r="CJ21" s="85">
        <f>CJ20/$CL$20+0.001</f>
        <v>0.53433333333333333</v>
      </c>
      <c r="CK21" s="86">
        <f>CK20/$CL$20</f>
        <v>0.13333333333333333</v>
      </c>
      <c r="CL21" s="141">
        <v>1</v>
      </c>
      <c r="CM21" s="97"/>
      <c r="CN21" s="88">
        <f t="shared" si="10"/>
        <v>0</v>
      </c>
      <c r="CO21" s="87"/>
      <c r="CP21" s="87"/>
      <c r="CQ21" s="87"/>
      <c r="CR21" s="87"/>
      <c r="CS21" s="176"/>
      <c r="CT21" s="324"/>
      <c r="CU21" s="305"/>
      <c r="CV21" s="86">
        <f>CV20/$CY$20</f>
        <v>0</v>
      </c>
      <c r="CW21" s="86">
        <f>CW20/$CY$20</f>
        <v>3.5087719298245612E-2</v>
      </c>
      <c r="CX21" s="86">
        <f>CX20/$CY$20</f>
        <v>0.96491228070175439</v>
      </c>
      <c r="CY21" s="141">
        <v>1</v>
      </c>
      <c r="CZ21" s="94"/>
      <c r="DA21" s="88">
        <f t="shared" si="13"/>
        <v>0</v>
      </c>
      <c r="DB21" s="92">
        <f>+CV6+CV8+CV10+CV12+CV14+CV16-CV18</f>
        <v>0</v>
      </c>
      <c r="DC21" s="92">
        <f>+CW6+CW8+CW10+CW12+CW14+CW16-CW18</f>
        <v>0</v>
      </c>
      <c r="DD21" s="92">
        <f>+CX6+CX8+CX10+CX12+CX14+CX16-CX18</f>
        <v>0</v>
      </c>
      <c r="DE21" s="179"/>
      <c r="DF21" s="324"/>
      <c r="DG21" s="286"/>
      <c r="DH21" s="132">
        <f>DH20/$DL$20</f>
        <v>0</v>
      </c>
      <c r="DI21" s="86">
        <f t="shared" ref="DI21:DK21" si="46">DI20/$DL$20</f>
        <v>0</v>
      </c>
      <c r="DJ21" s="86">
        <f t="shared" si="46"/>
        <v>1.7543859649122806E-2</v>
      </c>
      <c r="DK21" s="86">
        <f t="shared" si="46"/>
        <v>0.98245614035087714</v>
      </c>
      <c r="DL21" s="141">
        <v>1</v>
      </c>
      <c r="DN21" s="88">
        <f t="shared" si="12"/>
        <v>0</v>
      </c>
      <c r="DO21" s="88"/>
      <c r="DP21" s="92"/>
      <c r="DQ21" s="92"/>
      <c r="DR21" s="92"/>
      <c r="DS21" s="92"/>
    </row>
    <row r="22" spans="1:123" s="8" customFormat="1" ht="20.25" customHeight="1">
      <c r="A22" s="335"/>
      <c r="B22" s="286" t="s">
        <v>3</v>
      </c>
      <c r="C22" s="133">
        <v>2</v>
      </c>
      <c r="D22" s="45">
        <v>64</v>
      </c>
      <c r="E22" s="45">
        <v>24</v>
      </c>
      <c r="F22" s="154">
        <v>90</v>
      </c>
      <c r="H22" s="28">
        <f t="shared" si="15"/>
        <v>0</v>
      </c>
      <c r="I22" s="12"/>
      <c r="J22" s="12"/>
      <c r="K22" s="12"/>
      <c r="L22" s="12"/>
      <c r="O22" s="176"/>
      <c r="P22" s="335"/>
      <c r="Q22" s="286" t="s">
        <v>3</v>
      </c>
      <c r="R22" s="133">
        <v>37</v>
      </c>
      <c r="S22" s="45">
        <v>12</v>
      </c>
      <c r="T22" s="45">
        <v>1</v>
      </c>
      <c r="U22" s="45">
        <v>14</v>
      </c>
      <c r="V22" s="154">
        <v>64</v>
      </c>
      <c r="W22" s="176"/>
      <c r="X22" s="28">
        <f t="shared" si="3"/>
        <v>0</v>
      </c>
      <c r="Y22" s="28"/>
      <c r="Z22" s="12"/>
      <c r="AA22" s="12"/>
      <c r="AI22" s="335"/>
      <c r="AJ22" s="286" t="s">
        <v>3</v>
      </c>
      <c r="AK22" s="133">
        <v>6</v>
      </c>
      <c r="AL22" s="45">
        <v>3</v>
      </c>
      <c r="AM22" s="45">
        <v>4</v>
      </c>
      <c r="AN22" s="45">
        <v>3</v>
      </c>
      <c r="AO22" s="45">
        <v>1</v>
      </c>
      <c r="AP22" s="45">
        <v>4</v>
      </c>
      <c r="AQ22" s="30">
        <v>21</v>
      </c>
      <c r="AR22" s="45">
        <v>3</v>
      </c>
      <c r="AS22" s="140">
        <v>24</v>
      </c>
      <c r="AT22" s="176"/>
      <c r="AU22" s="176">
        <f t="shared" si="5"/>
        <v>0</v>
      </c>
      <c r="AV22" s="179">
        <f t="shared" si="6"/>
        <v>0</v>
      </c>
      <c r="AW22" s="179"/>
      <c r="AX22" s="179"/>
      <c r="AY22" s="179"/>
      <c r="AZ22" s="179"/>
      <c r="BA22" s="179"/>
      <c r="BB22" s="176"/>
      <c r="BC22" s="176"/>
      <c r="BD22" s="176"/>
      <c r="BE22" s="176"/>
      <c r="BF22" s="176"/>
      <c r="BG22" s="176"/>
      <c r="BH22" s="176"/>
      <c r="BI22" s="176"/>
      <c r="BJ22" s="324"/>
      <c r="BK22" s="286" t="s">
        <v>3</v>
      </c>
      <c r="BL22" s="152">
        <v>7</v>
      </c>
      <c r="BM22" s="45">
        <v>2</v>
      </c>
      <c r="BN22" s="45">
        <v>7</v>
      </c>
      <c r="BO22" s="45">
        <v>1</v>
      </c>
      <c r="BP22" s="268">
        <v>17</v>
      </c>
      <c r="BQ22" s="45">
        <v>7</v>
      </c>
      <c r="BR22" s="110">
        <v>24</v>
      </c>
      <c r="BS22" s="8">
        <f t="shared" si="8"/>
        <v>0</v>
      </c>
      <c r="BT22" s="8">
        <f t="shared" si="9"/>
        <v>0</v>
      </c>
      <c r="CF22" s="176"/>
      <c r="CG22" s="324"/>
      <c r="CH22" s="286" t="s">
        <v>3</v>
      </c>
      <c r="CI22" s="133">
        <v>3</v>
      </c>
      <c r="CJ22" s="45">
        <v>12</v>
      </c>
      <c r="CK22" s="45">
        <v>9</v>
      </c>
      <c r="CL22" s="154">
        <v>24</v>
      </c>
      <c r="CM22" s="37"/>
      <c r="CN22" s="28">
        <f t="shared" si="10"/>
        <v>9.9999999999988987E-4</v>
      </c>
      <c r="CO22" s="12"/>
      <c r="CP22" s="12"/>
      <c r="CQ22" s="12"/>
      <c r="CR22" s="12"/>
      <c r="CS22" s="176"/>
      <c r="CT22" s="324"/>
      <c r="CU22" s="305" t="s">
        <v>3</v>
      </c>
      <c r="CV22" s="45">
        <v>11</v>
      </c>
      <c r="CW22" s="45">
        <v>4</v>
      </c>
      <c r="CX22" s="45">
        <v>74</v>
      </c>
      <c r="CY22" s="140">
        <v>89</v>
      </c>
      <c r="CZ22" s="36"/>
      <c r="DA22" s="28">
        <f t="shared" si="13"/>
        <v>0</v>
      </c>
      <c r="DB22" s="36"/>
      <c r="DC22" s="36"/>
      <c r="DD22" s="36"/>
      <c r="DE22" s="176"/>
      <c r="DF22" s="324"/>
      <c r="DG22" s="286" t="s">
        <v>3</v>
      </c>
      <c r="DH22" s="133">
        <v>1</v>
      </c>
      <c r="DI22" s="45">
        <v>1</v>
      </c>
      <c r="DJ22" s="45">
        <v>7</v>
      </c>
      <c r="DK22" s="45">
        <v>80</v>
      </c>
      <c r="DL22" s="140">
        <v>89</v>
      </c>
      <c r="DN22" s="28">
        <f t="shared" si="12"/>
        <v>0</v>
      </c>
      <c r="DO22" s="28"/>
      <c r="DP22" s="36"/>
      <c r="DQ22" s="36"/>
      <c r="DR22" s="36"/>
    </row>
    <row r="23" spans="1:123" s="89" customFormat="1" ht="20.25" customHeight="1">
      <c r="A23" s="335"/>
      <c r="B23" s="286"/>
      <c r="C23" s="132">
        <f>C22/$F$22</f>
        <v>2.2222222222222223E-2</v>
      </c>
      <c r="D23" s="86">
        <f t="shared" ref="D23:E23" si="47">D22/$F$22</f>
        <v>0.71111111111111114</v>
      </c>
      <c r="E23" s="86">
        <f t="shared" si="47"/>
        <v>0.26666666666666666</v>
      </c>
      <c r="F23" s="141">
        <v>1</v>
      </c>
      <c r="H23" s="88">
        <f t="shared" si="15"/>
        <v>0</v>
      </c>
      <c r="I23" s="87"/>
      <c r="J23" s="87"/>
      <c r="K23" s="87"/>
      <c r="L23" s="87"/>
      <c r="O23" s="176"/>
      <c r="P23" s="335"/>
      <c r="Q23" s="286"/>
      <c r="R23" s="149">
        <f>R22/$V$22-0.001</f>
        <v>0.577125</v>
      </c>
      <c r="S23" s="86">
        <f>S22/$V$22</f>
        <v>0.1875</v>
      </c>
      <c r="T23" s="86">
        <f>T22/$V$22</f>
        <v>1.5625E-2</v>
      </c>
      <c r="U23" s="86">
        <f>U22/$V$22</f>
        <v>0.21875</v>
      </c>
      <c r="V23" s="141">
        <v>1</v>
      </c>
      <c r="W23" s="176"/>
      <c r="X23" s="88">
        <f t="shared" si="3"/>
        <v>0</v>
      </c>
      <c r="Y23" s="88"/>
      <c r="Z23" s="87"/>
      <c r="AA23" s="87"/>
      <c r="AI23" s="335"/>
      <c r="AJ23" s="286"/>
      <c r="AK23" s="132">
        <f>AK22/$AQ$22</f>
        <v>0.2857142857142857</v>
      </c>
      <c r="AL23" s="86">
        <f t="shared" ref="AL23:AP23" si="48">AL22/$AQ$22</f>
        <v>0.14285714285714285</v>
      </c>
      <c r="AM23" s="86">
        <f t="shared" si="48"/>
        <v>0.19047619047619047</v>
      </c>
      <c r="AN23" s="86">
        <f t="shared" si="48"/>
        <v>0.14285714285714285</v>
      </c>
      <c r="AO23" s="86">
        <f t="shared" si="48"/>
        <v>4.7619047619047616E-2</v>
      </c>
      <c r="AP23" s="86">
        <f t="shared" si="48"/>
        <v>0.19047619047619047</v>
      </c>
      <c r="AQ23" s="95">
        <v>1</v>
      </c>
      <c r="AR23" s="96" t="s">
        <v>98</v>
      </c>
      <c r="AS23" s="109" t="s">
        <v>98</v>
      </c>
      <c r="AT23" s="176"/>
      <c r="AU23" s="176">
        <f t="shared" si="5"/>
        <v>0</v>
      </c>
      <c r="AV23" s="179" t="e">
        <f t="shared" si="6"/>
        <v>#VALUE!</v>
      </c>
      <c r="AW23" s="179"/>
      <c r="AX23" s="179"/>
      <c r="AY23" s="179"/>
      <c r="AZ23" s="179"/>
      <c r="BA23" s="179"/>
      <c r="BB23" s="176"/>
      <c r="BC23" s="176"/>
      <c r="BD23" s="176"/>
      <c r="BE23" s="176"/>
      <c r="BF23" s="176"/>
      <c r="BG23" s="176"/>
      <c r="BH23" s="176"/>
      <c r="BI23" s="176"/>
      <c r="BJ23" s="324"/>
      <c r="BK23" s="286"/>
      <c r="BL23" s="166">
        <f>BL22/$BP$22-0.001</f>
        <v>0.41076470588235292</v>
      </c>
      <c r="BM23" s="86">
        <f>BM22/$BP$22</f>
        <v>0.11764705882352941</v>
      </c>
      <c r="BN23" s="86">
        <f t="shared" ref="BN23:BO23" si="49">BN22/$BP$22</f>
        <v>0.41176470588235292</v>
      </c>
      <c r="BO23" s="86">
        <f t="shared" si="49"/>
        <v>5.8823529411764705E-2</v>
      </c>
      <c r="BP23" s="272">
        <v>1</v>
      </c>
      <c r="BQ23" s="96" t="s">
        <v>98</v>
      </c>
      <c r="BR23" s="109" t="s">
        <v>98</v>
      </c>
      <c r="BS23" s="89">
        <f t="shared" si="8"/>
        <v>-1.0000000000000009E-3</v>
      </c>
      <c r="BT23" s="89" t="e">
        <f t="shared" si="9"/>
        <v>#VALUE!</v>
      </c>
      <c r="CF23" s="176"/>
      <c r="CG23" s="324"/>
      <c r="CH23" s="286"/>
      <c r="CI23" s="132">
        <f>CI22/$CL$22</f>
        <v>0.125</v>
      </c>
      <c r="CJ23" s="86">
        <f>CJ22/$CL$22</f>
        <v>0.5</v>
      </c>
      <c r="CK23" s="86">
        <f>CK22/$CL$22</f>
        <v>0.375</v>
      </c>
      <c r="CL23" s="141">
        <v>1</v>
      </c>
      <c r="CM23" s="97"/>
      <c r="CN23" s="88">
        <f t="shared" si="10"/>
        <v>0</v>
      </c>
      <c r="CO23" s="87"/>
      <c r="CP23" s="87"/>
      <c r="CQ23" s="87"/>
      <c r="CR23" s="87"/>
      <c r="CS23" s="176"/>
      <c r="CT23" s="324"/>
      <c r="CU23" s="305"/>
      <c r="CV23" s="86">
        <f>CV22/$CY$22</f>
        <v>0.12359550561797752</v>
      </c>
      <c r="CW23" s="86">
        <f>CW22/$CY$22</f>
        <v>4.49438202247191E-2</v>
      </c>
      <c r="CX23" s="86">
        <f>CX22/$CY$22</f>
        <v>0.8314606741573034</v>
      </c>
      <c r="CY23" s="141">
        <v>1</v>
      </c>
      <c r="CZ23" s="94"/>
      <c r="DA23" s="88">
        <f t="shared" si="13"/>
        <v>0</v>
      </c>
      <c r="DB23" s="94"/>
      <c r="DC23" s="94"/>
      <c r="DD23" s="94"/>
      <c r="DE23" s="176"/>
      <c r="DF23" s="324"/>
      <c r="DG23" s="286"/>
      <c r="DH23" s="132">
        <f>DH22/$DL$22</f>
        <v>1.1235955056179775E-2</v>
      </c>
      <c r="DI23" s="86">
        <f t="shared" ref="DI23:DK23" si="50">DI22/$DL$22</f>
        <v>1.1235955056179775E-2</v>
      </c>
      <c r="DJ23" s="86">
        <f t="shared" si="50"/>
        <v>7.8651685393258425E-2</v>
      </c>
      <c r="DK23" s="86">
        <f t="shared" si="50"/>
        <v>0.898876404494382</v>
      </c>
      <c r="DL23" s="141">
        <v>1</v>
      </c>
      <c r="DN23" s="88">
        <f t="shared" si="12"/>
        <v>0</v>
      </c>
      <c r="DO23" s="88"/>
      <c r="DP23" s="94"/>
      <c r="DQ23" s="94"/>
      <c r="DR23" s="94"/>
    </row>
    <row r="24" spans="1:123" s="8" customFormat="1" ht="20.25" customHeight="1">
      <c r="A24" s="335"/>
      <c r="B24" s="286" t="s">
        <v>4</v>
      </c>
      <c r="C24" s="133">
        <v>4</v>
      </c>
      <c r="D24" s="45">
        <v>60</v>
      </c>
      <c r="E24" s="45">
        <v>38</v>
      </c>
      <c r="F24" s="154">
        <v>102</v>
      </c>
      <c r="H24" s="28">
        <f t="shared" si="15"/>
        <v>0</v>
      </c>
      <c r="I24" s="12"/>
      <c r="J24" s="12"/>
      <c r="K24" s="12"/>
      <c r="L24" s="12"/>
      <c r="O24" s="176"/>
      <c r="P24" s="335"/>
      <c r="Q24" s="286" t="s">
        <v>4</v>
      </c>
      <c r="R24" s="133">
        <v>39</v>
      </c>
      <c r="S24" s="45">
        <v>10</v>
      </c>
      <c r="T24" s="45">
        <v>1</v>
      </c>
      <c r="U24" s="45">
        <v>10</v>
      </c>
      <c r="V24" s="154">
        <v>60</v>
      </c>
      <c r="W24" s="176"/>
      <c r="X24" s="28">
        <f t="shared" si="3"/>
        <v>-1.0000000000000009E-3</v>
      </c>
      <c r="Y24" s="28"/>
      <c r="Z24" s="12"/>
      <c r="AA24" s="12"/>
      <c r="AI24" s="335"/>
      <c r="AJ24" s="286" t="s">
        <v>4</v>
      </c>
      <c r="AK24" s="133">
        <v>6</v>
      </c>
      <c r="AL24" s="45">
        <v>8</v>
      </c>
      <c r="AM24" s="45">
        <v>3</v>
      </c>
      <c r="AN24" s="45">
        <v>10</v>
      </c>
      <c r="AO24" s="45">
        <v>2</v>
      </c>
      <c r="AP24" s="45">
        <v>7</v>
      </c>
      <c r="AQ24" s="30">
        <v>36</v>
      </c>
      <c r="AR24" s="45">
        <v>2</v>
      </c>
      <c r="AS24" s="140">
        <v>38</v>
      </c>
      <c r="AT24" s="176"/>
      <c r="AU24" s="176">
        <f t="shared" si="5"/>
        <v>0</v>
      </c>
      <c r="AV24" s="179">
        <f t="shared" si="6"/>
        <v>0</v>
      </c>
      <c r="AW24" s="179"/>
      <c r="AX24" s="179"/>
      <c r="AY24" s="179"/>
      <c r="AZ24" s="179"/>
      <c r="BA24" s="179"/>
      <c r="BB24" s="176"/>
      <c r="BC24" s="176"/>
      <c r="BD24" s="176"/>
      <c r="BE24" s="176"/>
      <c r="BF24" s="176"/>
      <c r="BG24" s="176"/>
      <c r="BH24" s="176"/>
      <c r="BI24" s="176"/>
      <c r="BJ24" s="324"/>
      <c r="BK24" s="286" t="s">
        <v>4</v>
      </c>
      <c r="BL24" s="152">
        <v>14</v>
      </c>
      <c r="BM24" s="45">
        <v>5</v>
      </c>
      <c r="BN24" s="45">
        <v>6</v>
      </c>
      <c r="BO24" s="45">
        <v>4</v>
      </c>
      <c r="BP24" s="268">
        <v>29</v>
      </c>
      <c r="BQ24" s="45">
        <v>9</v>
      </c>
      <c r="BR24" s="110">
        <v>38</v>
      </c>
      <c r="BS24" s="8">
        <f t="shared" si="8"/>
        <v>0</v>
      </c>
      <c r="BT24" s="8">
        <f t="shared" si="9"/>
        <v>0</v>
      </c>
      <c r="CF24" s="176"/>
      <c r="CG24" s="324"/>
      <c r="CH24" s="286" t="s">
        <v>4</v>
      </c>
      <c r="CI24" s="133">
        <v>7</v>
      </c>
      <c r="CJ24" s="45">
        <v>15</v>
      </c>
      <c r="CK24" s="45">
        <v>16</v>
      </c>
      <c r="CL24" s="154">
        <v>38</v>
      </c>
      <c r="CM24" s="37"/>
      <c r="CN24" s="28">
        <f t="shared" si="10"/>
        <v>0</v>
      </c>
      <c r="CO24" s="12"/>
      <c r="CP24" s="12"/>
      <c r="CQ24" s="12"/>
      <c r="CR24" s="12"/>
      <c r="CS24" s="176"/>
      <c r="CT24" s="324"/>
      <c r="CU24" s="305" t="s">
        <v>4</v>
      </c>
      <c r="CV24" s="45">
        <v>9</v>
      </c>
      <c r="CW24" s="45">
        <v>9</v>
      </c>
      <c r="CX24" s="45">
        <v>84</v>
      </c>
      <c r="CY24" s="140">
        <v>102</v>
      </c>
      <c r="CZ24" s="36"/>
      <c r="DA24" s="28">
        <f t="shared" si="13"/>
        <v>0</v>
      </c>
      <c r="DB24" s="36"/>
      <c r="DC24" s="36"/>
      <c r="DD24" s="36"/>
      <c r="DE24" s="176"/>
      <c r="DF24" s="324"/>
      <c r="DG24" s="286" t="s">
        <v>4</v>
      </c>
      <c r="DH24" s="133">
        <v>0</v>
      </c>
      <c r="DI24" s="45">
        <v>4</v>
      </c>
      <c r="DJ24" s="45">
        <v>6</v>
      </c>
      <c r="DK24" s="45">
        <v>92</v>
      </c>
      <c r="DL24" s="140">
        <v>102</v>
      </c>
      <c r="DN24" s="28">
        <f t="shared" si="12"/>
        <v>0</v>
      </c>
      <c r="DO24" s="28"/>
      <c r="DP24" s="36"/>
      <c r="DQ24" s="36"/>
      <c r="DR24" s="36"/>
    </row>
    <row r="25" spans="1:123" s="89" customFormat="1" ht="20.25" customHeight="1">
      <c r="A25" s="335"/>
      <c r="B25" s="286"/>
      <c r="C25" s="132">
        <f>C24/$F$24</f>
        <v>3.9215686274509803E-2</v>
      </c>
      <c r="D25" s="86">
        <f t="shared" ref="D25:E25" si="51">D24/$F$24</f>
        <v>0.58823529411764708</v>
      </c>
      <c r="E25" s="86">
        <f t="shared" si="51"/>
        <v>0.37254901960784315</v>
      </c>
      <c r="F25" s="141">
        <v>1</v>
      </c>
      <c r="H25" s="88">
        <f t="shared" si="15"/>
        <v>0</v>
      </c>
      <c r="I25" s="87"/>
      <c r="J25" s="87"/>
      <c r="K25" s="87"/>
      <c r="L25" s="87"/>
      <c r="O25" s="176"/>
      <c r="P25" s="335"/>
      <c r="Q25" s="286"/>
      <c r="R25" s="149">
        <f>R24/$V$24-0.001</f>
        <v>0.64900000000000002</v>
      </c>
      <c r="S25" s="86">
        <f>S24/$V$24</f>
        <v>0.16666666666666666</v>
      </c>
      <c r="T25" s="86">
        <f>T24/$V$24</f>
        <v>1.6666666666666666E-2</v>
      </c>
      <c r="U25" s="86">
        <f>U24/$V$24</f>
        <v>0.16666666666666666</v>
      </c>
      <c r="V25" s="141">
        <v>1</v>
      </c>
      <c r="W25" s="176"/>
      <c r="X25" s="88">
        <f t="shared" si="3"/>
        <v>0</v>
      </c>
      <c r="Y25" s="88"/>
      <c r="Z25" s="87"/>
      <c r="AA25" s="87"/>
      <c r="AI25" s="335"/>
      <c r="AJ25" s="286"/>
      <c r="AK25" s="132">
        <f>AK24/$AQ$24</f>
        <v>0.16666666666666666</v>
      </c>
      <c r="AL25" s="86">
        <f t="shared" ref="AL25:AP25" si="52">AL24/$AQ$24</f>
        <v>0.22222222222222221</v>
      </c>
      <c r="AM25" s="86">
        <f t="shared" si="52"/>
        <v>8.3333333333333329E-2</v>
      </c>
      <c r="AN25" s="86">
        <f t="shared" si="52"/>
        <v>0.27777777777777779</v>
      </c>
      <c r="AO25" s="86">
        <f t="shared" si="52"/>
        <v>5.5555555555555552E-2</v>
      </c>
      <c r="AP25" s="86">
        <f t="shared" si="52"/>
        <v>0.19444444444444445</v>
      </c>
      <c r="AQ25" s="95">
        <v>1</v>
      </c>
      <c r="AR25" s="96" t="s">
        <v>98</v>
      </c>
      <c r="AS25" s="109" t="s">
        <v>98</v>
      </c>
      <c r="AT25" s="176"/>
      <c r="AU25" s="176">
        <f t="shared" si="5"/>
        <v>0</v>
      </c>
      <c r="AV25" s="179" t="e">
        <f t="shared" si="6"/>
        <v>#VALUE!</v>
      </c>
      <c r="AW25" s="179"/>
      <c r="AX25" s="179"/>
      <c r="AY25" s="179"/>
      <c r="AZ25" s="179"/>
      <c r="BA25" s="179"/>
      <c r="BB25" s="176"/>
      <c r="BC25" s="176"/>
      <c r="BD25" s="176"/>
      <c r="BE25" s="176"/>
      <c r="BF25" s="176"/>
      <c r="BG25" s="176"/>
      <c r="BH25" s="176"/>
      <c r="BI25" s="176"/>
      <c r="BJ25" s="324"/>
      <c r="BK25" s="286"/>
      <c r="BL25" s="165">
        <f>BL24/$BP$24</f>
        <v>0.48275862068965519</v>
      </c>
      <c r="BM25" s="86">
        <f t="shared" ref="BM25:BO25" si="53">BM24/$BP$24</f>
        <v>0.17241379310344829</v>
      </c>
      <c r="BN25" s="86">
        <f t="shared" si="53"/>
        <v>0.20689655172413793</v>
      </c>
      <c r="BO25" s="86">
        <f t="shared" si="53"/>
        <v>0.13793103448275862</v>
      </c>
      <c r="BP25" s="272">
        <v>1</v>
      </c>
      <c r="BQ25" s="96" t="s">
        <v>98</v>
      </c>
      <c r="BR25" s="109" t="s">
        <v>98</v>
      </c>
      <c r="BS25" s="89">
        <f t="shared" si="8"/>
        <v>0</v>
      </c>
      <c r="BT25" s="89" t="e">
        <f t="shared" si="9"/>
        <v>#VALUE!</v>
      </c>
      <c r="CF25" s="176"/>
      <c r="CG25" s="324"/>
      <c r="CH25" s="286"/>
      <c r="CI25" s="132">
        <f>CI24/$CL$24</f>
        <v>0.18421052631578946</v>
      </c>
      <c r="CJ25" s="86">
        <f>CJ24/$CL$24</f>
        <v>0.39473684210526316</v>
      </c>
      <c r="CK25" s="86">
        <f>CK24/$CL$24</f>
        <v>0.42105263157894735</v>
      </c>
      <c r="CL25" s="141">
        <v>1</v>
      </c>
      <c r="CM25" s="97"/>
      <c r="CN25" s="88">
        <f t="shared" si="10"/>
        <v>0</v>
      </c>
      <c r="CO25" s="87"/>
      <c r="CP25" s="87"/>
      <c r="CQ25" s="87"/>
      <c r="CR25" s="87"/>
      <c r="CS25" s="176"/>
      <c r="CT25" s="324"/>
      <c r="CU25" s="305"/>
      <c r="CV25" s="86">
        <f>CV24/$CY$24</f>
        <v>8.8235294117647065E-2</v>
      </c>
      <c r="CW25" s="86">
        <f>CW24/$CY$24</f>
        <v>8.8235294117647065E-2</v>
      </c>
      <c r="CX25" s="86">
        <f>CX24/$CY$24</f>
        <v>0.82352941176470584</v>
      </c>
      <c r="CY25" s="141">
        <v>1</v>
      </c>
      <c r="CZ25" s="94"/>
      <c r="DA25" s="88">
        <f t="shared" si="13"/>
        <v>0</v>
      </c>
      <c r="DB25" s="94"/>
      <c r="DC25" s="94"/>
      <c r="DD25" s="94"/>
      <c r="DE25" s="176"/>
      <c r="DF25" s="324"/>
      <c r="DG25" s="286"/>
      <c r="DH25" s="132">
        <f>DH24/$DL$24</f>
        <v>0</v>
      </c>
      <c r="DI25" s="86">
        <f t="shared" ref="DI25:DK25" si="54">DI24/$DL$24</f>
        <v>3.9215686274509803E-2</v>
      </c>
      <c r="DJ25" s="86">
        <f t="shared" si="54"/>
        <v>5.8823529411764705E-2</v>
      </c>
      <c r="DK25" s="86">
        <f t="shared" si="54"/>
        <v>0.90196078431372551</v>
      </c>
      <c r="DL25" s="141">
        <v>1</v>
      </c>
      <c r="DN25" s="88">
        <f t="shared" si="12"/>
        <v>0</v>
      </c>
      <c r="DO25" s="88"/>
      <c r="DP25" s="94"/>
      <c r="DQ25" s="94"/>
      <c r="DR25" s="94"/>
    </row>
    <row r="26" spans="1:123" s="8" customFormat="1" ht="20.25" customHeight="1">
      <c r="A26" s="335"/>
      <c r="B26" s="286" t="s">
        <v>5</v>
      </c>
      <c r="C26" s="133">
        <v>1</v>
      </c>
      <c r="D26" s="45">
        <v>83</v>
      </c>
      <c r="E26" s="45">
        <v>30</v>
      </c>
      <c r="F26" s="154">
        <v>114</v>
      </c>
      <c r="H26" s="28">
        <f t="shared" si="15"/>
        <v>0</v>
      </c>
      <c r="I26" s="12"/>
      <c r="J26" s="12"/>
      <c r="K26" s="12"/>
      <c r="L26" s="12"/>
      <c r="O26" s="176"/>
      <c r="P26" s="335"/>
      <c r="Q26" s="286" t="s">
        <v>5</v>
      </c>
      <c r="R26" s="133">
        <v>41</v>
      </c>
      <c r="S26" s="45">
        <v>21</v>
      </c>
      <c r="T26" s="45">
        <v>1</v>
      </c>
      <c r="U26" s="45">
        <v>20</v>
      </c>
      <c r="V26" s="154">
        <v>83</v>
      </c>
      <c r="W26" s="176"/>
      <c r="X26" s="28">
        <f t="shared" si="3"/>
        <v>-1.0000000000000009E-3</v>
      </c>
      <c r="Y26" s="28"/>
      <c r="Z26" s="12"/>
      <c r="AA26" s="12"/>
      <c r="AI26" s="335"/>
      <c r="AJ26" s="286" t="s">
        <v>5</v>
      </c>
      <c r="AK26" s="133">
        <v>14</v>
      </c>
      <c r="AL26" s="45">
        <v>4</v>
      </c>
      <c r="AM26" s="45">
        <v>2</v>
      </c>
      <c r="AN26" s="45">
        <v>3</v>
      </c>
      <c r="AO26" s="45">
        <v>1</v>
      </c>
      <c r="AP26" s="45">
        <v>3</v>
      </c>
      <c r="AQ26" s="30">
        <v>27</v>
      </c>
      <c r="AR26" s="45">
        <v>2</v>
      </c>
      <c r="AS26" s="140">
        <v>29</v>
      </c>
      <c r="AT26" s="176"/>
      <c r="AU26" s="176">
        <f t="shared" si="5"/>
        <v>0</v>
      </c>
      <c r="AV26" s="179">
        <f t="shared" si="6"/>
        <v>0</v>
      </c>
      <c r="AW26" s="179"/>
      <c r="AX26" s="179"/>
      <c r="AY26" s="179"/>
      <c r="AZ26" s="179"/>
      <c r="BA26" s="179"/>
      <c r="BB26" s="176"/>
      <c r="BC26" s="176"/>
      <c r="BD26" s="176"/>
      <c r="BE26" s="176"/>
      <c r="BF26" s="176"/>
      <c r="BG26" s="176"/>
      <c r="BH26" s="176"/>
      <c r="BI26" s="176"/>
      <c r="BJ26" s="324"/>
      <c r="BK26" s="286" t="s">
        <v>5</v>
      </c>
      <c r="BL26" s="152">
        <v>13</v>
      </c>
      <c r="BM26" s="45">
        <v>2</v>
      </c>
      <c r="BN26" s="45">
        <v>5</v>
      </c>
      <c r="BO26" s="45">
        <v>4</v>
      </c>
      <c r="BP26" s="268">
        <v>24</v>
      </c>
      <c r="BQ26" s="45">
        <v>5</v>
      </c>
      <c r="BR26" s="110">
        <v>29</v>
      </c>
      <c r="BS26" s="8">
        <f t="shared" si="8"/>
        <v>0</v>
      </c>
      <c r="BT26" s="8">
        <f t="shared" si="9"/>
        <v>0</v>
      </c>
      <c r="CF26" s="176"/>
      <c r="CG26" s="324"/>
      <c r="CH26" s="286" t="s">
        <v>5</v>
      </c>
      <c r="CI26" s="133">
        <v>3</v>
      </c>
      <c r="CJ26" s="45">
        <v>14</v>
      </c>
      <c r="CK26" s="45">
        <v>12</v>
      </c>
      <c r="CL26" s="154">
        <v>29</v>
      </c>
      <c r="CM26" s="37"/>
      <c r="CN26" s="28">
        <f t="shared" si="10"/>
        <v>0</v>
      </c>
      <c r="CO26" s="12"/>
      <c r="CP26" s="12"/>
      <c r="CQ26" s="12"/>
      <c r="CR26" s="12"/>
      <c r="CS26" s="176"/>
      <c r="CT26" s="324"/>
      <c r="CU26" s="305" t="s">
        <v>5</v>
      </c>
      <c r="CV26" s="45">
        <v>11</v>
      </c>
      <c r="CW26" s="45">
        <v>13</v>
      </c>
      <c r="CX26" s="45">
        <v>91</v>
      </c>
      <c r="CY26" s="140">
        <v>115</v>
      </c>
      <c r="CZ26" s="36"/>
      <c r="DA26" s="28">
        <f t="shared" si="13"/>
        <v>0</v>
      </c>
      <c r="DB26" s="36"/>
      <c r="DC26" s="36"/>
      <c r="DD26" s="36"/>
      <c r="DE26" s="176"/>
      <c r="DF26" s="324"/>
      <c r="DG26" s="286" t="s">
        <v>5</v>
      </c>
      <c r="DH26" s="133">
        <v>0</v>
      </c>
      <c r="DI26" s="45">
        <v>4</v>
      </c>
      <c r="DJ26" s="45">
        <v>12</v>
      </c>
      <c r="DK26" s="45">
        <v>98</v>
      </c>
      <c r="DL26" s="140">
        <v>114</v>
      </c>
      <c r="DN26" s="28">
        <f t="shared" si="12"/>
        <v>0</v>
      </c>
      <c r="DO26" s="28"/>
      <c r="DP26" s="36"/>
      <c r="DQ26" s="36"/>
      <c r="DR26" s="36"/>
    </row>
    <row r="27" spans="1:123" s="89" customFormat="1" ht="20.25" customHeight="1">
      <c r="A27" s="335"/>
      <c r="B27" s="286"/>
      <c r="C27" s="132">
        <f>C26/$F$26</f>
        <v>8.771929824561403E-3</v>
      </c>
      <c r="D27" s="86">
        <f t="shared" ref="D27:E27" si="55">D26/$F$26</f>
        <v>0.72807017543859653</v>
      </c>
      <c r="E27" s="86">
        <f t="shared" si="55"/>
        <v>0.26315789473684209</v>
      </c>
      <c r="F27" s="141">
        <v>1</v>
      </c>
      <c r="H27" s="88">
        <f t="shared" si="15"/>
        <v>0</v>
      </c>
      <c r="I27" s="87"/>
      <c r="J27" s="87"/>
      <c r="K27" s="87"/>
      <c r="L27" s="87"/>
      <c r="O27" s="176"/>
      <c r="P27" s="335"/>
      <c r="Q27" s="286"/>
      <c r="R27" s="132">
        <f>R26/$V$26</f>
        <v>0.49397590361445781</v>
      </c>
      <c r="S27" s="86">
        <f>S26/$V$26</f>
        <v>0.25301204819277107</v>
      </c>
      <c r="T27" s="86">
        <f>T26/$V$26</f>
        <v>1.2048192771084338E-2</v>
      </c>
      <c r="U27" s="86">
        <f>U26/$V$26</f>
        <v>0.24096385542168675</v>
      </c>
      <c r="V27" s="141">
        <v>1</v>
      </c>
      <c r="W27" s="176"/>
      <c r="X27" s="88">
        <f t="shared" si="3"/>
        <v>0</v>
      </c>
      <c r="Y27" s="88"/>
      <c r="Z27" s="87"/>
      <c r="AA27" s="87"/>
      <c r="AI27" s="335"/>
      <c r="AJ27" s="286"/>
      <c r="AK27" s="132">
        <f>AK26/$AQ$26</f>
        <v>0.51851851851851849</v>
      </c>
      <c r="AL27" s="86">
        <f t="shared" ref="AL27:AP27" si="56">AL26/$AQ$26</f>
        <v>0.14814814814814814</v>
      </c>
      <c r="AM27" s="86">
        <f t="shared" si="56"/>
        <v>7.407407407407407E-2</v>
      </c>
      <c r="AN27" s="86">
        <f t="shared" si="56"/>
        <v>0.1111111111111111</v>
      </c>
      <c r="AO27" s="86">
        <f t="shared" si="56"/>
        <v>3.7037037037037035E-2</v>
      </c>
      <c r="AP27" s="86">
        <f t="shared" si="56"/>
        <v>0.1111111111111111</v>
      </c>
      <c r="AQ27" s="95">
        <v>1</v>
      </c>
      <c r="AR27" s="96" t="s">
        <v>98</v>
      </c>
      <c r="AS27" s="109" t="s">
        <v>98</v>
      </c>
      <c r="AT27" s="176"/>
      <c r="AU27" s="176">
        <f t="shared" si="5"/>
        <v>0</v>
      </c>
      <c r="AV27" s="179" t="e">
        <f t="shared" si="6"/>
        <v>#VALUE!</v>
      </c>
      <c r="AW27" s="179"/>
      <c r="AX27" s="179"/>
      <c r="AY27" s="179"/>
      <c r="AZ27" s="179"/>
      <c r="BA27" s="179"/>
      <c r="BB27" s="176"/>
      <c r="BC27" s="176"/>
      <c r="BD27" s="176"/>
      <c r="BE27" s="176"/>
      <c r="BF27" s="176"/>
      <c r="BG27" s="176"/>
      <c r="BH27" s="176"/>
      <c r="BI27" s="176"/>
      <c r="BJ27" s="324"/>
      <c r="BK27" s="286"/>
      <c r="BL27" s="165">
        <f>BL26/$BP$26</f>
        <v>0.54166666666666663</v>
      </c>
      <c r="BM27" s="86">
        <f t="shared" ref="BM27:BO27" si="57">BM26/$BP$26</f>
        <v>8.3333333333333329E-2</v>
      </c>
      <c r="BN27" s="86">
        <f t="shared" si="57"/>
        <v>0.20833333333333334</v>
      </c>
      <c r="BO27" s="86">
        <f t="shared" si="57"/>
        <v>0.16666666666666666</v>
      </c>
      <c r="BP27" s="272">
        <v>1</v>
      </c>
      <c r="BQ27" s="96" t="s">
        <v>98</v>
      </c>
      <c r="BR27" s="109" t="s">
        <v>98</v>
      </c>
      <c r="BS27" s="89">
        <f t="shared" si="8"/>
        <v>0</v>
      </c>
      <c r="BT27" s="89" t="e">
        <f t="shared" si="9"/>
        <v>#VALUE!</v>
      </c>
      <c r="CF27" s="176"/>
      <c r="CG27" s="324"/>
      <c r="CH27" s="286"/>
      <c r="CI27" s="132">
        <f>CI26/$CL$26</f>
        <v>0.10344827586206896</v>
      </c>
      <c r="CJ27" s="86">
        <f>CJ26/$CL$26</f>
        <v>0.48275862068965519</v>
      </c>
      <c r="CK27" s="86">
        <f>CK26/$CL$26</f>
        <v>0.41379310344827586</v>
      </c>
      <c r="CL27" s="141">
        <v>1</v>
      </c>
      <c r="CM27" s="97"/>
      <c r="CN27" s="88">
        <f t="shared" si="10"/>
        <v>0</v>
      </c>
      <c r="CO27" s="87"/>
      <c r="CP27" s="87"/>
      <c r="CQ27" s="87"/>
      <c r="CR27" s="87"/>
      <c r="CS27" s="176"/>
      <c r="CT27" s="324"/>
      <c r="CU27" s="305"/>
      <c r="CV27" s="86">
        <f>CV26/$CY$26</f>
        <v>9.5652173913043481E-2</v>
      </c>
      <c r="CW27" s="86">
        <f>CW26/$CY$26</f>
        <v>0.11304347826086956</v>
      </c>
      <c r="CX27" s="86">
        <f>CX26/$CY$26</f>
        <v>0.79130434782608694</v>
      </c>
      <c r="CY27" s="141">
        <v>1</v>
      </c>
      <c r="CZ27" s="94"/>
      <c r="DA27" s="88">
        <f t="shared" si="13"/>
        <v>0</v>
      </c>
      <c r="DB27" s="94"/>
      <c r="DC27" s="94"/>
      <c r="DD27" s="94"/>
      <c r="DE27" s="176"/>
      <c r="DF27" s="324"/>
      <c r="DG27" s="286"/>
      <c r="DH27" s="132">
        <f>DH26/$DL$26</f>
        <v>0</v>
      </c>
      <c r="DI27" s="86">
        <f t="shared" ref="DI27:DK27" si="58">DI26/$DL$26</f>
        <v>3.5087719298245612E-2</v>
      </c>
      <c r="DJ27" s="86">
        <f t="shared" si="58"/>
        <v>0.10526315789473684</v>
      </c>
      <c r="DK27" s="86">
        <f t="shared" si="58"/>
        <v>0.85964912280701755</v>
      </c>
      <c r="DL27" s="141">
        <v>1</v>
      </c>
      <c r="DN27" s="88">
        <f t="shared" si="12"/>
        <v>0</v>
      </c>
      <c r="DO27" s="88"/>
      <c r="DP27" s="94"/>
      <c r="DQ27" s="94"/>
      <c r="DR27" s="94"/>
    </row>
    <row r="28" spans="1:123" s="8" customFormat="1" ht="20.25" customHeight="1">
      <c r="A28" s="335"/>
      <c r="B28" s="286" t="s">
        <v>6</v>
      </c>
      <c r="C28" s="133">
        <v>12</v>
      </c>
      <c r="D28" s="45">
        <v>66</v>
      </c>
      <c r="E28" s="45">
        <v>52</v>
      </c>
      <c r="F28" s="154">
        <v>130</v>
      </c>
      <c r="H28" s="28">
        <f t="shared" si="15"/>
        <v>0</v>
      </c>
      <c r="I28" s="12"/>
      <c r="J28" s="12"/>
      <c r="K28" s="12"/>
      <c r="L28" s="12"/>
      <c r="O28" s="176"/>
      <c r="P28" s="335"/>
      <c r="Q28" s="286" t="s">
        <v>6</v>
      </c>
      <c r="R28" s="133">
        <v>29</v>
      </c>
      <c r="S28" s="45">
        <v>16</v>
      </c>
      <c r="T28" s="45">
        <v>0</v>
      </c>
      <c r="U28" s="45">
        <v>21</v>
      </c>
      <c r="V28" s="154">
        <v>66</v>
      </c>
      <c r="W28" s="176"/>
      <c r="X28" s="28">
        <f t="shared" si="3"/>
        <v>0</v>
      </c>
      <c r="Y28" s="28"/>
      <c r="Z28" s="12"/>
      <c r="AA28" s="12"/>
      <c r="AI28" s="335"/>
      <c r="AJ28" s="286" t="s">
        <v>6</v>
      </c>
      <c r="AK28" s="133">
        <v>9</v>
      </c>
      <c r="AL28" s="45">
        <v>6</v>
      </c>
      <c r="AM28" s="45">
        <v>5</v>
      </c>
      <c r="AN28" s="45">
        <v>8</v>
      </c>
      <c r="AO28" s="45">
        <v>11</v>
      </c>
      <c r="AP28" s="45">
        <v>11</v>
      </c>
      <c r="AQ28" s="30">
        <v>50</v>
      </c>
      <c r="AR28" s="45">
        <v>2</v>
      </c>
      <c r="AS28" s="140">
        <v>52</v>
      </c>
      <c r="AT28" s="176"/>
      <c r="AU28" s="176">
        <f t="shared" si="5"/>
        <v>0</v>
      </c>
      <c r="AV28" s="179">
        <f t="shared" si="6"/>
        <v>0</v>
      </c>
      <c r="AW28" s="179"/>
      <c r="AX28" s="179"/>
      <c r="AY28" s="179"/>
      <c r="AZ28" s="179"/>
      <c r="BA28" s="179"/>
      <c r="BB28" s="176"/>
      <c r="BC28" s="176"/>
      <c r="BD28" s="176"/>
      <c r="BE28" s="176"/>
      <c r="BF28" s="176"/>
      <c r="BG28" s="176"/>
      <c r="BH28" s="176"/>
      <c r="BI28" s="176"/>
      <c r="BJ28" s="324"/>
      <c r="BK28" s="286" t="s">
        <v>6</v>
      </c>
      <c r="BL28" s="152">
        <v>27</v>
      </c>
      <c r="BM28" s="45">
        <v>9</v>
      </c>
      <c r="BN28" s="45">
        <v>5</v>
      </c>
      <c r="BO28" s="45">
        <v>4</v>
      </c>
      <c r="BP28" s="268">
        <v>45</v>
      </c>
      <c r="BQ28" s="45">
        <v>7</v>
      </c>
      <c r="BR28" s="110">
        <v>52</v>
      </c>
      <c r="BS28" s="8">
        <f t="shared" si="8"/>
        <v>0</v>
      </c>
      <c r="BT28" s="8">
        <f t="shared" si="9"/>
        <v>0</v>
      </c>
      <c r="CF28" s="176"/>
      <c r="CG28" s="324"/>
      <c r="CH28" s="286" t="s">
        <v>6</v>
      </c>
      <c r="CI28" s="133">
        <v>2</v>
      </c>
      <c r="CJ28" s="45">
        <v>16</v>
      </c>
      <c r="CK28" s="45">
        <v>34</v>
      </c>
      <c r="CL28" s="154">
        <v>52</v>
      </c>
      <c r="CM28" s="37"/>
      <c r="CN28" s="28">
        <f t="shared" si="10"/>
        <v>0</v>
      </c>
      <c r="CO28" s="12"/>
      <c r="CP28" s="12"/>
      <c r="CQ28" s="12"/>
      <c r="CR28" s="12"/>
      <c r="CS28" s="176"/>
      <c r="CT28" s="324"/>
      <c r="CU28" s="305" t="s">
        <v>6</v>
      </c>
      <c r="CV28" s="45">
        <v>19</v>
      </c>
      <c r="CW28" s="45">
        <v>11</v>
      </c>
      <c r="CX28" s="45">
        <v>102</v>
      </c>
      <c r="CY28" s="140">
        <v>132</v>
      </c>
      <c r="CZ28" s="36"/>
      <c r="DA28" s="28">
        <f t="shared" si="13"/>
        <v>0</v>
      </c>
      <c r="DB28" s="36"/>
      <c r="DC28" s="36"/>
      <c r="DD28" s="36"/>
      <c r="DE28" s="176"/>
      <c r="DF28" s="324"/>
      <c r="DG28" s="286" t="s">
        <v>6</v>
      </c>
      <c r="DH28" s="133">
        <v>0</v>
      </c>
      <c r="DI28" s="45">
        <v>5</v>
      </c>
      <c r="DJ28" s="45">
        <v>13</v>
      </c>
      <c r="DK28" s="45">
        <v>113</v>
      </c>
      <c r="DL28" s="140">
        <v>131</v>
      </c>
      <c r="DN28" s="28">
        <f t="shared" si="12"/>
        <v>0</v>
      </c>
      <c r="DO28" s="28"/>
      <c r="DP28" s="36"/>
      <c r="DQ28" s="36"/>
      <c r="DR28" s="36"/>
    </row>
    <row r="29" spans="1:123" s="89" customFormat="1" ht="20.25" customHeight="1">
      <c r="A29" s="335"/>
      <c r="B29" s="286"/>
      <c r="C29" s="132">
        <f>C28/$F$28</f>
        <v>9.2307692307692313E-2</v>
      </c>
      <c r="D29" s="86">
        <f t="shared" ref="D29:E29" si="59">D28/$F$28</f>
        <v>0.50769230769230766</v>
      </c>
      <c r="E29" s="86">
        <f t="shared" si="59"/>
        <v>0.4</v>
      </c>
      <c r="F29" s="141">
        <v>1</v>
      </c>
      <c r="H29" s="88">
        <f t="shared" si="15"/>
        <v>0</v>
      </c>
      <c r="I29" s="87"/>
      <c r="J29" s="87"/>
      <c r="K29" s="87"/>
      <c r="L29" s="87"/>
      <c r="O29" s="176"/>
      <c r="P29" s="335"/>
      <c r="Q29" s="286"/>
      <c r="R29" s="149">
        <f>R28/$V$28+0.001</f>
        <v>0.44039393939393939</v>
      </c>
      <c r="S29" s="86">
        <f>S28/$V$28</f>
        <v>0.24242424242424243</v>
      </c>
      <c r="T29" s="86">
        <f>T28/$V$28</f>
        <v>0</v>
      </c>
      <c r="U29" s="86">
        <f>U28/$V$28</f>
        <v>0.31818181818181818</v>
      </c>
      <c r="V29" s="141">
        <v>1</v>
      </c>
      <c r="W29" s="176"/>
      <c r="X29" s="88">
        <f t="shared" si="3"/>
        <v>0</v>
      </c>
      <c r="Y29" s="88"/>
      <c r="Z29" s="87"/>
      <c r="AA29" s="87"/>
      <c r="AI29" s="335"/>
      <c r="AJ29" s="286"/>
      <c r="AK29" s="132">
        <f>AK28/$AQ$28</f>
        <v>0.18</v>
      </c>
      <c r="AL29" s="86">
        <f t="shared" ref="AL29:AP29" si="60">AL28/$AQ$28</f>
        <v>0.12</v>
      </c>
      <c r="AM29" s="86">
        <f t="shared" si="60"/>
        <v>0.1</v>
      </c>
      <c r="AN29" s="86">
        <f t="shared" si="60"/>
        <v>0.16</v>
      </c>
      <c r="AO29" s="86">
        <f t="shared" si="60"/>
        <v>0.22</v>
      </c>
      <c r="AP29" s="86">
        <f t="shared" si="60"/>
        <v>0.22</v>
      </c>
      <c r="AQ29" s="95">
        <v>1</v>
      </c>
      <c r="AR29" s="96" t="s">
        <v>98</v>
      </c>
      <c r="AS29" s="109" t="s">
        <v>98</v>
      </c>
      <c r="AT29" s="176"/>
      <c r="AU29" s="176">
        <f t="shared" si="5"/>
        <v>0</v>
      </c>
      <c r="AV29" s="179" t="e">
        <f t="shared" si="6"/>
        <v>#VALUE!</v>
      </c>
      <c r="AW29" s="179"/>
      <c r="AX29" s="179"/>
      <c r="AY29" s="179"/>
      <c r="AZ29" s="179"/>
      <c r="BA29" s="179"/>
      <c r="BB29" s="176"/>
      <c r="BC29" s="176"/>
      <c r="BD29" s="176"/>
      <c r="BE29" s="176"/>
      <c r="BF29" s="176"/>
      <c r="BG29" s="176"/>
      <c r="BH29" s="176"/>
      <c r="BI29" s="176"/>
      <c r="BJ29" s="324"/>
      <c r="BK29" s="286"/>
      <c r="BL29" s="165">
        <f>BL28/$BP$28</f>
        <v>0.6</v>
      </c>
      <c r="BM29" s="86">
        <f t="shared" ref="BM29:BO29" si="61">BM28/$BP$28</f>
        <v>0.2</v>
      </c>
      <c r="BN29" s="86">
        <f t="shared" si="61"/>
        <v>0.1111111111111111</v>
      </c>
      <c r="BO29" s="86">
        <f t="shared" si="61"/>
        <v>8.8888888888888892E-2</v>
      </c>
      <c r="BP29" s="272">
        <v>1</v>
      </c>
      <c r="BQ29" s="96" t="s">
        <v>98</v>
      </c>
      <c r="BR29" s="109" t="s">
        <v>98</v>
      </c>
      <c r="BS29" s="89">
        <f t="shared" si="8"/>
        <v>0</v>
      </c>
      <c r="BT29" s="89" t="e">
        <f t="shared" si="9"/>
        <v>#VALUE!</v>
      </c>
      <c r="CF29" s="176"/>
      <c r="CG29" s="324"/>
      <c r="CH29" s="286"/>
      <c r="CI29" s="132">
        <f>CI28/$CL$28</f>
        <v>3.8461538461538464E-2</v>
      </c>
      <c r="CJ29" s="86">
        <f>CJ28/$CL$28</f>
        <v>0.30769230769230771</v>
      </c>
      <c r="CK29" s="86">
        <f>CK28/$CL$28</f>
        <v>0.65384615384615385</v>
      </c>
      <c r="CL29" s="141">
        <v>1</v>
      </c>
      <c r="CM29" s="97"/>
      <c r="CN29" s="88">
        <f t="shared" si="10"/>
        <v>0</v>
      </c>
      <c r="CO29" s="87"/>
      <c r="CP29" s="87"/>
      <c r="CQ29" s="87"/>
      <c r="CR29" s="87"/>
      <c r="CS29" s="176"/>
      <c r="CT29" s="324"/>
      <c r="CU29" s="305"/>
      <c r="CV29" s="86">
        <f>CV28/$CY$28</f>
        <v>0.14393939393939395</v>
      </c>
      <c r="CW29" s="86">
        <f>CW28/$CY$28</f>
        <v>8.3333333333333329E-2</v>
      </c>
      <c r="CX29" s="86">
        <f>CX28/$CY$28</f>
        <v>0.77272727272727271</v>
      </c>
      <c r="CY29" s="141">
        <v>1</v>
      </c>
      <c r="CZ29" s="94"/>
      <c r="DA29" s="88">
        <f t="shared" si="13"/>
        <v>0</v>
      </c>
      <c r="DB29" s="94"/>
      <c r="DC29" s="94"/>
      <c r="DD29" s="94"/>
      <c r="DE29" s="176"/>
      <c r="DF29" s="324"/>
      <c r="DG29" s="286"/>
      <c r="DH29" s="132">
        <f>DH28/$DL$28</f>
        <v>0</v>
      </c>
      <c r="DI29" s="86">
        <f t="shared" ref="DI29:DK29" si="62">DI28/$DL$28</f>
        <v>3.8167938931297711E-2</v>
      </c>
      <c r="DJ29" s="86">
        <f t="shared" si="62"/>
        <v>9.9236641221374045E-2</v>
      </c>
      <c r="DK29" s="86">
        <f t="shared" si="62"/>
        <v>0.86259541984732824</v>
      </c>
      <c r="DL29" s="141">
        <v>1</v>
      </c>
      <c r="DN29" s="88">
        <f t="shared" si="12"/>
        <v>0</v>
      </c>
      <c r="DO29" s="88"/>
      <c r="DP29" s="94"/>
      <c r="DQ29" s="94"/>
      <c r="DR29" s="94"/>
    </row>
    <row r="30" spans="1:123" s="8" customFormat="1" ht="20.25" customHeight="1">
      <c r="A30" s="335"/>
      <c r="B30" s="286" t="s">
        <v>109</v>
      </c>
      <c r="C30" s="133">
        <v>38</v>
      </c>
      <c r="D30" s="45">
        <v>44</v>
      </c>
      <c r="E30" s="45">
        <v>45</v>
      </c>
      <c r="F30" s="154">
        <v>127</v>
      </c>
      <c r="H30" s="28">
        <f t="shared" si="15"/>
        <v>0</v>
      </c>
      <c r="I30" s="12"/>
      <c r="J30" s="12"/>
      <c r="K30" s="12"/>
      <c r="L30" s="12"/>
      <c r="O30" s="176"/>
      <c r="P30" s="335"/>
      <c r="Q30" s="286" t="s">
        <v>109</v>
      </c>
      <c r="R30" s="133">
        <v>4</v>
      </c>
      <c r="S30" s="45">
        <v>13</v>
      </c>
      <c r="T30" s="45">
        <v>0</v>
      </c>
      <c r="U30" s="45">
        <v>27</v>
      </c>
      <c r="V30" s="154">
        <v>44</v>
      </c>
      <c r="W30" s="176"/>
      <c r="X30" s="28">
        <f t="shared" si="3"/>
        <v>9.9999999999988987E-4</v>
      </c>
      <c r="Y30" s="28"/>
      <c r="Z30" s="12"/>
      <c r="AA30" s="12"/>
      <c r="AI30" s="335"/>
      <c r="AJ30" s="286" t="s">
        <v>109</v>
      </c>
      <c r="AK30" s="133">
        <v>4</v>
      </c>
      <c r="AL30" s="45">
        <v>9</v>
      </c>
      <c r="AM30" s="45">
        <v>6</v>
      </c>
      <c r="AN30" s="45">
        <v>8</v>
      </c>
      <c r="AO30" s="45">
        <v>4</v>
      </c>
      <c r="AP30" s="45">
        <v>13</v>
      </c>
      <c r="AQ30" s="30">
        <v>44</v>
      </c>
      <c r="AR30" s="45">
        <v>1</v>
      </c>
      <c r="AS30" s="140">
        <v>45</v>
      </c>
      <c r="AT30" s="176"/>
      <c r="AU30" s="176">
        <f t="shared" si="5"/>
        <v>0</v>
      </c>
      <c r="AV30" s="179">
        <f t="shared" si="6"/>
        <v>0</v>
      </c>
      <c r="AW30" s="179"/>
      <c r="AX30" s="179"/>
      <c r="AY30" s="179"/>
      <c r="AZ30" s="179"/>
      <c r="BA30" s="179"/>
      <c r="BB30" s="176"/>
      <c r="BC30" s="176"/>
      <c r="BD30" s="176"/>
      <c r="BE30" s="176"/>
      <c r="BF30" s="176"/>
      <c r="BG30" s="176"/>
      <c r="BH30" s="176"/>
      <c r="BI30" s="176"/>
      <c r="BJ30" s="324"/>
      <c r="BK30" s="286" t="s">
        <v>109</v>
      </c>
      <c r="BL30" s="152">
        <v>17</v>
      </c>
      <c r="BM30" s="45">
        <v>9</v>
      </c>
      <c r="BN30" s="45">
        <v>7</v>
      </c>
      <c r="BO30" s="45">
        <v>5</v>
      </c>
      <c r="BP30" s="268">
        <v>38</v>
      </c>
      <c r="BQ30" s="45">
        <v>7</v>
      </c>
      <c r="BR30" s="110">
        <v>45</v>
      </c>
      <c r="BS30" s="8">
        <f t="shared" si="8"/>
        <v>0</v>
      </c>
      <c r="BT30" s="8">
        <f t="shared" si="9"/>
        <v>0</v>
      </c>
      <c r="CF30" s="176"/>
      <c r="CG30" s="324"/>
      <c r="CH30" s="286" t="s">
        <v>109</v>
      </c>
      <c r="CI30" s="133">
        <v>1</v>
      </c>
      <c r="CJ30" s="45">
        <v>7</v>
      </c>
      <c r="CK30" s="45">
        <v>37</v>
      </c>
      <c r="CL30" s="154">
        <v>45</v>
      </c>
      <c r="CM30" s="37"/>
      <c r="CN30" s="28">
        <f t="shared" si="10"/>
        <v>0</v>
      </c>
      <c r="CO30" s="12"/>
      <c r="CP30" s="12"/>
      <c r="CQ30" s="12"/>
      <c r="CR30" s="12"/>
      <c r="CS30" s="176"/>
      <c r="CT30" s="324"/>
      <c r="CU30" s="305" t="s">
        <v>109</v>
      </c>
      <c r="CV30" s="45">
        <v>23</v>
      </c>
      <c r="CW30" s="45">
        <v>20</v>
      </c>
      <c r="CX30" s="45">
        <v>84</v>
      </c>
      <c r="CY30" s="140">
        <v>127</v>
      </c>
      <c r="CZ30" s="36"/>
      <c r="DA30" s="28">
        <f t="shared" si="13"/>
        <v>0</v>
      </c>
      <c r="DB30" s="36"/>
      <c r="DC30" s="36"/>
      <c r="DD30" s="36"/>
      <c r="DE30" s="176"/>
      <c r="DF30" s="324"/>
      <c r="DG30" s="286" t="s">
        <v>109</v>
      </c>
      <c r="DH30" s="133">
        <v>5</v>
      </c>
      <c r="DI30" s="45">
        <v>6</v>
      </c>
      <c r="DJ30" s="45">
        <v>15</v>
      </c>
      <c r="DK30" s="45">
        <v>101</v>
      </c>
      <c r="DL30" s="140">
        <v>127</v>
      </c>
      <c r="DN30" s="28">
        <f t="shared" si="12"/>
        <v>0</v>
      </c>
      <c r="DO30" s="28"/>
      <c r="DP30" s="36"/>
      <c r="DQ30" s="36"/>
      <c r="DR30" s="36"/>
    </row>
    <row r="31" spans="1:123" s="89" customFormat="1" ht="20.25" customHeight="1" thickBot="1">
      <c r="A31" s="335"/>
      <c r="B31" s="287"/>
      <c r="C31" s="139">
        <f>C30/$F$30</f>
        <v>0.29921259842519687</v>
      </c>
      <c r="D31" s="91">
        <f t="shared" ref="D31" si="63">D30/$F$30</f>
        <v>0.34645669291338582</v>
      </c>
      <c r="E31" s="90">
        <f>E30/$F$30+0.001</f>
        <v>0.3553307086614173</v>
      </c>
      <c r="F31" s="143">
        <v>1</v>
      </c>
      <c r="H31" s="88">
        <f t="shared" si="15"/>
        <v>9.9999999999988987E-4</v>
      </c>
      <c r="O31" s="176"/>
      <c r="P31" s="335"/>
      <c r="Q31" s="287"/>
      <c r="R31" s="139">
        <f>R30/$V$30</f>
        <v>9.0909090909090912E-2</v>
      </c>
      <c r="S31" s="91">
        <f>S30/$V$30</f>
        <v>0.29545454545454547</v>
      </c>
      <c r="T31" s="91">
        <f>T30/$V$30</f>
        <v>0</v>
      </c>
      <c r="U31" s="91">
        <f>U30/$V$30</f>
        <v>0.61363636363636365</v>
      </c>
      <c r="V31" s="143">
        <v>1</v>
      </c>
      <c r="W31" s="176"/>
      <c r="X31" s="88">
        <f t="shared" si="3"/>
        <v>0</v>
      </c>
      <c r="Y31" s="88"/>
      <c r="AI31" s="335"/>
      <c r="AJ31" s="287"/>
      <c r="AK31" s="139">
        <f>AK30/$AQ$30</f>
        <v>9.0909090909090912E-2</v>
      </c>
      <c r="AL31" s="91">
        <f>AL30/$AQ$30</f>
        <v>0.20454545454545456</v>
      </c>
      <c r="AM31" s="91">
        <f t="shared" ref="AM31:AP31" si="64">AM30/$AQ$30</f>
        <v>0.13636363636363635</v>
      </c>
      <c r="AN31" s="91">
        <f t="shared" si="64"/>
        <v>0.18181818181818182</v>
      </c>
      <c r="AO31" s="91">
        <f t="shared" si="64"/>
        <v>9.0909090909090912E-2</v>
      </c>
      <c r="AP31" s="91">
        <f t="shared" si="64"/>
        <v>0.29545454545454547</v>
      </c>
      <c r="AQ31" s="99">
        <v>1</v>
      </c>
      <c r="AR31" s="100" t="s">
        <v>98</v>
      </c>
      <c r="AS31" s="111" t="s">
        <v>98</v>
      </c>
      <c r="AT31" s="176"/>
      <c r="AU31" s="176">
        <f t="shared" si="5"/>
        <v>0</v>
      </c>
      <c r="AV31" s="179" t="e">
        <f t="shared" si="6"/>
        <v>#VALUE!</v>
      </c>
      <c r="AW31" s="179"/>
      <c r="AX31" s="179"/>
      <c r="AY31" s="179"/>
      <c r="AZ31" s="179"/>
      <c r="BA31" s="179"/>
      <c r="BB31" s="176"/>
      <c r="BC31" s="176"/>
      <c r="BD31" s="176"/>
      <c r="BE31" s="176"/>
      <c r="BF31" s="176"/>
      <c r="BG31" s="176"/>
      <c r="BH31" s="176"/>
      <c r="BI31" s="176"/>
      <c r="BJ31" s="324"/>
      <c r="BK31" s="287"/>
      <c r="BL31" s="167">
        <f>BL30/$BP$30</f>
        <v>0.44736842105263158</v>
      </c>
      <c r="BM31" s="91">
        <f t="shared" ref="BM31:BO31" si="65">BM30/$BP$30</f>
        <v>0.23684210526315788</v>
      </c>
      <c r="BN31" s="91">
        <f t="shared" si="65"/>
        <v>0.18421052631578946</v>
      </c>
      <c r="BO31" s="91">
        <f t="shared" si="65"/>
        <v>0.13157894736842105</v>
      </c>
      <c r="BP31" s="273">
        <v>1</v>
      </c>
      <c r="BQ31" s="100" t="s">
        <v>98</v>
      </c>
      <c r="BR31" s="111" t="s">
        <v>98</v>
      </c>
      <c r="BS31" s="89">
        <f t="shared" si="8"/>
        <v>0</v>
      </c>
      <c r="BT31" s="89" t="e">
        <f t="shared" si="9"/>
        <v>#VALUE!</v>
      </c>
      <c r="CF31" s="176"/>
      <c r="CG31" s="324"/>
      <c r="CH31" s="287"/>
      <c r="CI31" s="139">
        <f>CI30/$CL$30</f>
        <v>2.2222222222222223E-2</v>
      </c>
      <c r="CJ31" s="91">
        <f>CJ30/$CL$30</f>
        <v>0.15555555555555556</v>
      </c>
      <c r="CK31" s="91">
        <f>CK30/$CL$30</f>
        <v>0.82222222222222219</v>
      </c>
      <c r="CL31" s="143">
        <v>1</v>
      </c>
      <c r="CM31" s="97"/>
      <c r="CN31" s="88">
        <f t="shared" si="10"/>
        <v>0</v>
      </c>
      <c r="CS31" s="176"/>
      <c r="CT31" s="324"/>
      <c r="CU31" s="340"/>
      <c r="CV31" s="91">
        <f>CV30/$CY$30</f>
        <v>0.18110236220472442</v>
      </c>
      <c r="CW31" s="91">
        <f>CW30/$CY$30</f>
        <v>0.15748031496062992</v>
      </c>
      <c r="CX31" s="90">
        <f>CX30/$CY$30+0.001</f>
        <v>0.66241732283464572</v>
      </c>
      <c r="CY31" s="143">
        <v>1</v>
      </c>
      <c r="CZ31" s="94"/>
      <c r="DA31" s="88">
        <f t="shared" si="13"/>
        <v>0</v>
      </c>
      <c r="DB31" s="94"/>
      <c r="DC31" s="94"/>
      <c r="DD31" s="94"/>
      <c r="DE31" s="176"/>
      <c r="DF31" s="324"/>
      <c r="DG31" s="287"/>
      <c r="DH31" s="139">
        <f>DH30/$DL$30</f>
        <v>3.937007874015748E-2</v>
      </c>
      <c r="DI31" s="91">
        <f t="shared" ref="DI31:DJ31" si="66">DI30/$DL$30</f>
        <v>4.7244094488188976E-2</v>
      </c>
      <c r="DJ31" s="91">
        <f t="shared" si="66"/>
        <v>0.11811023622047244</v>
      </c>
      <c r="DK31" s="90">
        <f>DK30/$DL$30+0.001</f>
        <v>0.79627559055118113</v>
      </c>
      <c r="DL31" s="143">
        <v>1</v>
      </c>
      <c r="DN31" s="88">
        <f t="shared" si="12"/>
        <v>1.0000000000001119E-3</v>
      </c>
      <c r="DO31" s="88"/>
      <c r="DP31" s="94"/>
      <c r="DQ31" s="94"/>
      <c r="DR31" s="94"/>
    </row>
    <row r="32" spans="1:123" s="8" customFormat="1" ht="20.25" customHeight="1" thickTop="1">
      <c r="A32" s="335"/>
      <c r="B32" s="336" t="s">
        <v>1</v>
      </c>
      <c r="C32" s="48">
        <v>57</v>
      </c>
      <c r="D32" s="44">
        <v>360</v>
      </c>
      <c r="E32" s="44">
        <v>204</v>
      </c>
      <c r="F32" s="155">
        <v>621</v>
      </c>
      <c r="H32" s="28">
        <f t="shared" si="15"/>
        <v>0</v>
      </c>
      <c r="O32" s="176"/>
      <c r="P32" s="335"/>
      <c r="Q32" s="336" t="s">
        <v>1</v>
      </c>
      <c r="R32" s="48">
        <v>172</v>
      </c>
      <c r="S32" s="44">
        <v>84</v>
      </c>
      <c r="T32" s="44">
        <v>3</v>
      </c>
      <c r="U32" s="44">
        <v>101</v>
      </c>
      <c r="V32" s="155">
        <v>360</v>
      </c>
      <c r="W32" s="176"/>
      <c r="X32" s="28">
        <f t="shared" si="3"/>
        <v>0</v>
      </c>
      <c r="Y32" s="28"/>
      <c r="AI32" s="335"/>
      <c r="AJ32" s="336" t="s">
        <v>1</v>
      </c>
      <c r="AK32" s="48">
        <v>44</v>
      </c>
      <c r="AL32" s="44">
        <v>34</v>
      </c>
      <c r="AM32" s="44">
        <v>22</v>
      </c>
      <c r="AN32" s="44">
        <v>34</v>
      </c>
      <c r="AO32" s="44">
        <v>20</v>
      </c>
      <c r="AP32" s="44">
        <v>38</v>
      </c>
      <c r="AQ32" s="31">
        <v>192</v>
      </c>
      <c r="AR32" s="44">
        <v>11</v>
      </c>
      <c r="AS32" s="160">
        <v>203</v>
      </c>
      <c r="AT32" s="176"/>
      <c r="AU32" s="176">
        <f t="shared" si="5"/>
        <v>0</v>
      </c>
      <c r="AV32" s="179">
        <f t="shared" si="6"/>
        <v>0</v>
      </c>
      <c r="AW32" s="179"/>
      <c r="AX32" s="179"/>
      <c r="AY32" s="179"/>
      <c r="AZ32" s="179"/>
      <c r="BA32" s="179"/>
      <c r="BB32" s="176"/>
      <c r="BC32" s="176"/>
      <c r="BD32" s="176"/>
      <c r="BE32" s="176"/>
      <c r="BF32" s="176"/>
      <c r="BG32" s="176"/>
      <c r="BH32" s="176"/>
      <c r="BI32" s="176"/>
      <c r="BJ32" s="324"/>
      <c r="BK32" s="336" t="s">
        <v>1</v>
      </c>
      <c r="BL32" s="168">
        <v>80</v>
      </c>
      <c r="BM32" s="44">
        <v>28</v>
      </c>
      <c r="BN32" s="44">
        <v>33</v>
      </c>
      <c r="BO32" s="44">
        <v>24</v>
      </c>
      <c r="BP32" s="267">
        <v>165</v>
      </c>
      <c r="BQ32" s="44">
        <v>37</v>
      </c>
      <c r="BR32" s="112">
        <v>202</v>
      </c>
      <c r="BS32" s="8">
        <f t="shared" si="8"/>
        <v>0</v>
      </c>
      <c r="BT32" s="8">
        <f t="shared" si="9"/>
        <v>0</v>
      </c>
      <c r="CF32" s="176"/>
      <c r="CG32" s="324"/>
      <c r="CH32" s="336" t="s">
        <v>1</v>
      </c>
      <c r="CI32" s="48">
        <v>21</v>
      </c>
      <c r="CJ32" s="44">
        <v>72</v>
      </c>
      <c r="CK32" s="44">
        <v>110</v>
      </c>
      <c r="CL32" s="155">
        <v>203</v>
      </c>
      <c r="CM32" s="37"/>
      <c r="CN32" s="28">
        <f t="shared" si="10"/>
        <v>0</v>
      </c>
      <c r="CS32" s="176"/>
      <c r="CT32" s="324"/>
      <c r="CU32" s="317" t="s">
        <v>1</v>
      </c>
      <c r="CV32" s="44">
        <v>73</v>
      </c>
      <c r="CW32" s="44">
        <v>59</v>
      </c>
      <c r="CX32" s="44">
        <v>490</v>
      </c>
      <c r="CY32" s="160">
        <v>622</v>
      </c>
      <c r="CZ32" s="36"/>
      <c r="DA32" s="28">
        <f t="shared" si="13"/>
        <v>0</v>
      </c>
      <c r="DB32" s="36"/>
      <c r="DC32" s="36"/>
      <c r="DD32" s="36"/>
      <c r="DE32" s="176"/>
      <c r="DF32" s="324"/>
      <c r="DG32" s="336" t="s">
        <v>1</v>
      </c>
      <c r="DH32" s="48">
        <v>6</v>
      </c>
      <c r="DI32" s="44">
        <v>20</v>
      </c>
      <c r="DJ32" s="44">
        <v>54</v>
      </c>
      <c r="DK32" s="44">
        <v>540</v>
      </c>
      <c r="DL32" s="160">
        <v>620</v>
      </c>
      <c r="DN32" s="28">
        <f t="shared" si="12"/>
        <v>0</v>
      </c>
      <c r="DO32" s="28"/>
      <c r="DP32" s="36"/>
      <c r="DQ32" s="36"/>
      <c r="DR32" s="36"/>
    </row>
    <row r="33" spans="1:123" s="89" customFormat="1" ht="20.25" customHeight="1" thickBot="1">
      <c r="A33" s="350"/>
      <c r="B33" s="342"/>
      <c r="C33" s="136">
        <f>C32/$F$32</f>
        <v>9.1787439613526575E-2</v>
      </c>
      <c r="D33" s="145">
        <f>D32/$F$32-0.001</f>
        <v>0.57871014492753625</v>
      </c>
      <c r="E33" s="129">
        <f t="shared" ref="E33" si="67">E32/$F$32</f>
        <v>0.32850241545893721</v>
      </c>
      <c r="F33" s="146">
        <v>1</v>
      </c>
      <c r="H33" s="88">
        <f t="shared" si="15"/>
        <v>-1.0000000000000009E-3</v>
      </c>
      <c r="I33" s="92">
        <f>+C20+C22+C24+C26+C28+C30-C32</f>
        <v>0</v>
      </c>
      <c r="J33" s="92">
        <f t="shared" ref="J33" si="68">+D20+D22+D24+D26+D28+D30-D32</f>
        <v>0</v>
      </c>
      <c r="K33" s="92">
        <f t="shared" ref="K33" si="69">+E20+E22+E24+E26+E28+E30-E32</f>
        <v>0</v>
      </c>
      <c r="L33" s="92">
        <f>+F20+F22+F24+F26+F28+F30-F32</f>
        <v>0</v>
      </c>
      <c r="O33" s="176"/>
      <c r="P33" s="350"/>
      <c r="Q33" s="342"/>
      <c r="R33" s="136">
        <f>R32/$V$32</f>
        <v>0.4777777777777778</v>
      </c>
      <c r="S33" s="129">
        <f>S32/$V$32</f>
        <v>0.23333333333333334</v>
      </c>
      <c r="T33" s="129">
        <f>T32/$V$32</f>
        <v>8.3333333333333332E-3</v>
      </c>
      <c r="U33" s="129">
        <f>U32/$V$32</f>
        <v>0.28055555555555556</v>
      </c>
      <c r="V33" s="146">
        <v>1</v>
      </c>
      <c r="W33" s="176"/>
      <c r="X33" s="88">
        <f t="shared" si="3"/>
        <v>0</v>
      </c>
      <c r="Y33" s="88"/>
      <c r="Z33" s="92"/>
      <c r="AA33" s="92"/>
      <c r="AI33" s="350"/>
      <c r="AJ33" s="342"/>
      <c r="AK33" s="136">
        <f>AK32/$AQ$32</f>
        <v>0.22916666666666666</v>
      </c>
      <c r="AL33" s="129">
        <f t="shared" ref="AL33:AP33" si="70">AL32/$AQ$32</f>
        <v>0.17708333333333334</v>
      </c>
      <c r="AM33" s="129">
        <f t="shared" si="70"/>
        <v>0.11458333333333333</v>
      </c>
      <c r="AN33" s="129">
        <f t="shared" si="70"/>
        <v>0.17708333333333334</v>
      </c>
      <c r="AO33" s="129">
        <f t="shared" si="70"/>
        <v>0.10416666666666667</v>
      </c>
      <c r="AP33" s="129">
        <f t="shared" si="70"/>
        <v>0.19791666666666666</v>
      </c>
      <c r="AQ33" s="161">
        <v>1</v>
      </c>
      <c r="AR33" s="114" t="s">
        <v>98</v>
      </c>
      <c r="AS33" s="115" t="s">
        <v>98</v>
      </c>
      <c r="AT33" s="176"/>
      <c r="AU33" s="176">
        <f t="shared" si="5"/>
        <v>0</v>
      </c>
      <c r="AV33" s="179" t="e">
        <f t="shared" si="6"/>
        <v>#VALUE!</v>
      </c>
      <c r="AW33" s="179">
        <f t="shared" ref="AW33:BE33" si="71">+AK20+AK22+AK24+AK26+AK28+AK30-AK32</f>
        <v>0</v>
      </c>
      <c r="AX33" s="179">
        <f t="shared" si="71"/>
        <v>0</v>
      </c>
      <c r="AY33" s="179">
        <f t="shared" si="71"/>
        <v>0</v>
      </c>
      <c r="AZ33" s="179">
        <f t="shared" si="71"/>
        <v>0</v>
      </c>
      <c r="BA33" s="179">
        <f t="shared" si="71"/>
        <v>0</v>
      </c>
      <c r="BB33" s="179">
        <f t="shared" si="71"/>
        <v>0</v>
      </c>
      <c r="BC33" s="179">
        <f t="shared" si="71"/>
        <v>0</v>
      </c>
      <c r="BD33" s="179">
        <f t="shared" si="71"/>
        <v>0</v>
      </c>
      <c r="BE33" s="179">
        <f t="shared" si="71"/>
        <v>0</v>
      </c>
      <c r="BF33" s="176"/>
      <c r="BG33" s="176"/>
      <c r="BH33" s="176"/>
      <c r="BI33" s="176"/>
      <c r="BJ33" s="325"/>
      <c r="BK33" s="342"/>
      <c r="BL33" s="171">
        <f>BL32/$BP$32</f>
        <v>0.48484848484848486</v>
      </c>
      <c r="BM33" s="129">
        <f t="shared" ref="BM33:BO33" si="72">BM32/$BP$32</f>
        <v>0.16969696969696971</v>
      </c>
      <c r="BN33" s="129">
        <f t="shared" si="72"/>
        <v>0.2</v>
      </c>
      <c r="BO33" s="129">
        <f t="shared" si="72"/>
        <v>0.14545454545454545</v>
      </c>
      <c r="BP33" s="203">
        <v>1</v>
      </c>
      <c r="BQ33" s="114" t="s">
        <v>98</v>
      </c>
      <c r="BR33" s="115" t="s">
        <v>98</v>
      </c>
      <c r="BS33" s="89">
        <f t="shared" si="8"/>
        <v>0</v>
      </c>
      <c r="BT33" s="89" t="e">
        <f t="shared" si="9"/>
        <v>#VALUE!</v>
      </c>
      <c r="BU33" s="92">
        <f>+BL20+BL22+BL24+BL26+BL28+BL30-BL32</f>
        <v>0</v>
      </c>
      <c r="BV33" s="92">
        <f t="shared" ref="BV33" si="73">+BM20+BM22+BM24+BM26+BM28+BM30-BM32</f>
        <v>0</v>
      </c>
      <c r="BW33" s="92">
        <f t="shared" ref="BW33" si="74">+BN20+BN22+BN24+BN26+BN28+BN30-BN32</f>
        <v>0</v>
      </c>
      <c r="BX33" s="92">
        <f>+BO20+BO22+BO24+BO26+BO28+BO30-BO32</f>
        <v>0</v>
      </c>
      <c r="BY33" s="92">
        <f t="shared" ref="BY33" si="75">+BP20+BP22+BP24+BP26+BP28+BP30-BP32</f>
        <v>0</v>
      </c>
      <c r="BZ33" s="92">
        <f>+BQ20+BQ22+BQ24+BQ26+BQ28+BQ30-BQ32</f>
        <v>0</v>
      </c>
      <c r="CA33" s="92">
        <f>+BR20+BR22+BR24+BR26+BR28+BR30-BR32</f>
        <v>0</v>
      </c>
      <c r="CF33" s="176"/>
      <c r="CG33" s="325"/>
      <c r="CH33" s="342"/>
      <c r="CI33" s="136">
        <f>CI32/$CL$32</f>
        <v>0.10344827586206896</v>
      </c>
      <c r="CJ33" s="129">
        <f>CJ32/$CL$32</f>
        <v>0.35467980295566504</v>
      </c>
      <c r="CK33" s="129">
        <f>CK32/$CL$32</f>
        <v>0.54187192118226601</v>
      </c>
      <c r="CL33" s="146">
        <v>1</v>
      </c>
      <c r="CM33" s="97"/>
      <c r="CN33" s="88">
        <f t="shared" si="10"/>
        <v>0</v>
      </c>
      <c r="CO33" s="92"/>
      <c r="CP33" s="92"/>
      <c r="CQ33" s="92"/>
      <c r="CR33" s="92"/>
      <c r="CS33" s="176"/>
      <c r="CT33" s="325"/>
      <c r="CU33" s="318"/>
      <c r="CV33" s="129">
        <f>CV32/$CY$32</f>
        <v>0.11736334405144695</v>
      </c>
      <c r="CW33" s="129">
        <f>CW32/$CY$32</f>
        <v>9.4855305466237938E-2</v>
      </c>
      <c r="CX33" s="129">
        <f>CX32/$CY$32</f>
        <v>0.78778135048231512</v>
      </c>
      <c r="CY33" s="146">
        <v>1</v>
      </c>
      <c r="CZ33" s="94"/>
      <c r="DA33" s="88">
        <f t="shared" si="13"/>
        <v>1.0000000000001119E-3</v>
      </c>
      <c r="DB33" s="94"/>
      <c r="DC33" s="94"/>
      <c r="DD33" s="94"/>
      <c r="DE33" s="176"/>
      <c r="DF33" s="325"/>
      <c r="DG33" s="342"/>
      <c r="DH33" s="136">
        <f>DH32/$DL$32</f>
        <v>9.6774193548387101E-3</v>
      </c>
      <c r="DI33" s="129">
        <f t="shared" ref="DI33:DK33" si="76">DI32/$DL$32</f>
        <v>3.2258064516129031E-2</v>
      </c>
      <c r="DJ33" s="129">
        <f t="shared" si="76"/>
        <v>8.7096774193548387E-2</v>
      </c>
      <c r="DK33" s="129">
        <f t="shared" si="76"/>
        <v>0.87096774193548387</v>
      </c>
      <c r="DL33" s="146">
        <v>1</v>
      </c>
      <c r="DN33" s="88">
        <f t="shared" si="12"/>
        <v>0</v>
      </c>
      <c r="DO33" s="92">
        <f>+DH20+DH22+DH24+DH26+DH28+DH30-DH32</f>
        <v>0</v>
      </c>
      <c r="DP33" s="92">
        <f>+DI20+DI22+DI24+DI26+DI28+DI30-DI32</f>
        <v>0</v>
      </c>
      <c r="DQ33" s="92">
        <f t="shared" ref="DQ33" si="77">+DJ20+DJ22+DJ24+DJ26+DJ28+DJ30-DJ32</f>
        <v>0</v>
      </c>
      <c r="DR33" s="92">
        <f>+DK20+DK22+DK24+DK26+DK28+DK30-DK32</f>
        <v>0</v>
      </c>
      <c r="DS33" s="92">
        <f>+DL20+DL22+DL24+DL26+DL28+DL30-DL32</f>
        <v>0</v>
      </c>
    </row>
    <row r="34" spans="1:123" s="8" customFormat="1" ht="20.25" customHeight="1">
      <c r="A34" s="335" t="s">
        <v>8</v>
      </c>
      <c r="B34" s="336" t="s">
        <v>2</v>
      </c>
      <c r="C34" s="48">
        <v>2</v>
      </c>
      <c r="D34" s="44">
        <v>67</v>
      </c>
      <c r="E34" s="44">
        <v>15</v>
      </c>
      <c r="F34" s="155">
        <v>84</v>
      </c>
      <c r="H34" s="28">
        <f t="shared" si="15"/>
        <v>0</v>
      </c>
      <c r="O34" s="176"/>
      <c r="P34" s="335" t="s">
        <v>8</v>
      </c>
      <c r="Q34" s="336" t="s">
        <v>2</v>
      </c>
      <c r="R34" s="48">
        <v>42</v>
      </c>
      <c r="S34" s="44">
        <v>16</v>
      </c>
      <c r="T34" s="44">
        <v>1</v>
      </c>
      <c r="U34" s="44">
        <v>8</v>
      </c>
      <c r="V34" s="155">
        <v>67</v>
      </c>
      <c r="W34" s="176"/>
      <c r="X34" s="28">
        <f t="shared" si="3"/>
        <v>0</v>
      </c>
      <c r="Y34" s="22">
        <f>+R20+R22+R24+R26+R28+R30-R32</f>
        <v>0</v>
      </c>
      <c r="Z34" s="22">
        <f>+S20+S22+S24+S26+S28+S30-S32</f>
        <v>0</v>
      </c>
      <c r="AA34" s="22">
        <f>+T20+T22+T24+T26+T28+T30-T32</f>
        <v>0</v>
      </c>
      <c r="AB34" s="22">
        <f>+U20+U22+U24+U26+U28+U30-U32</f>
        <v>0</v>
      </c>
      <c r="AC34" s="22">
        <f>+V20+V22+V24+V26+V28+V30-V32</f>
        <v>0</v>
      </c>
      <c r="AI34" s="335" t="s">
        <v>8</v>
      </c>
      <c r="AJ34" s="336" t="s">
        <v>2</v>
      </c>
      <c r="AK34" s="48">
        <v>4</v>
      </c>
      <c r="AL34" s="44">
        <v>3</v>
      </c>
      <c r="AM34" s="44">
        <v>2</v>
      </c>
      <c r="AN34" s="44">
        <v>1</v>
      </c>
      <c r="AO34" s="44">
        <v>3</v>
      </c>
      <c r="AP34" s="44">
        <v>2</v>
      </c>
      <c r="AQ34" s="31">
        <v>15</v>
      </c>
      <c r="AR34" s="44">
        <v>0</v>
      </c>
      <c r="AS34" s="160">
        <v>15</v>
      </c>
      <c r="AT34" s="176"/>
      <c r="AU34" s="176">
        <f t="shared" si="5"/>
        <v>0</v>
      </c>
      <c r="AV34" s="179">
        <f t="shared" si="6"/>
        <v>0</v>
      </c>
      <c r="AW34" s="179"/>
      <c r="AX34" s="179"/>
      <c r="AY34" s="179"/>
      <c r="AZ34" s="179"/>
      <c r="BA34" s="179"/>
      <c r="BB34" s="176"/>
      <c r="BC34" s="176"/>
      <c r="BD34" s="176"/>
      <c r="BE34" s="176"/>
      <c r="BF34" s="176"/>
      <c r="BG34" s="176"/>
      <c r="BH34" s="176"/>
      <c r="BI34" s="176"/>
      <c r="BJ34" s="324" t="s">
        <v>8</v>
      </c>
      <c r="BK34" s="288" t="s">
        <v>2</v>
      </c>
      <c r="BL34" s="168">
        <v>6</v>
      </c>
      <c r="BM34" s="44">
        <v>1</v>
      </c>
      <c r="BN34" s="44">
        <v>3</v>
      </c>
      <c r="BO34" s="44">
        <v>1</v>
      </c>
      <c r="BP34" s="267">
        <v>11</v>
      </c>
      <c r="BQ34" s="44">
        <v>4</v>
      </c>
      <c r="BR34" s="112">
        <v>15</v>
      </c>
      <c r="BS34" s="8">
        <f t="shared" si="8"/>
        <v>0</v>
      </c>
      <c r="BT34" s="8">
        <f t="shared" si="9"/>
        <v>0</v>
      </c>
      <c r="CF34" s="176"/>
      <c r="CG34" s="324" t="s">
        <v>8</v>
      </c>
      <c r="CH34" s="288" t="s">
        <v>2</v>
      </c>
      <c r="CI34" s="48">
        <v>2</v>
      </c>
      <c r="CJ34" s="44">
        <v>4</v>
      </c>
      <c r="CK34" s="44">
        <v>9</v>
      </c>
      <c r="CL34" s="155">
        <v>15</v>
      </c>
      <c r="CM34" s="37"/>
      <c r="CN34" s="28">
        <f t="shared" si="10"/>
        <v>0</v>
      </c>
      <c r="CO34" s="22">
        <f>+CI20+CI22+CI24+CI26+CI28+CI30-CI32</f>
        <v>0</v>
      </c>
      <c r="CP34" s="22">
        <f>+CJ20+CJ22+CJ24+CJ26+CJ28+CJ30-CJ32</f>
        <v>0</v>
      </c>
      <c r="CQ34" s="22">
        <f>+CK20+CK22+CK24+CK26+CK28+CK30-CK32</f>
        <v>0</v>
      </c>
      <c r="CR34" s="22">
        <f>+CL20+CL22+CL24+CL26+CL28+CL30-CL32</f>
        <v>0</v>
      </c>
      <c r="CS34" s="176"/>
      <c r="CT34" s="324" t="s">
        <v>8</v>
      </c>
      <c r="CU34" s="304" t="s">
        <v>2</v>
      </c>
      <c r="CV34" s="44">
        <v>7</v>
      </c>
      <c r="CW34" s="44">
        <v>5</v>
      </c>
      <c r="CX34" s="44">
        <v>73</v>
      </c>
      <c r="CY34" s="160">
        <v>85</v>
      </c>
      <c r="CZ34" s="36"/>
      <c r="DA34" s="28">
        <f t="shared" si="13"/>
        <v>0</v>
      </c>
      <c r="DB34" s="36"/>
      <c r="DC34" s="36"/>
      <c r="DD34" s="36"/>
      <c r="DE34" s="176"/>
      <c r="DF34" s="324" t="s">
        <v>8</v>
      </c>
      <c r="DG34" s="288" t="s">
        <v>2</v>
      </c>
      <c r="DH34" s="48">
        <v>0</v>
      </c>
      <c r="DI34" s="44">
        <v>0</v>
      </c>
      <c r="DJ34" s="44">
        <v>5</v>
      </c>
      <c r="DK34" s="44">
        <v>80</v>
      </c>
      <c r="DL34" s="160">
        <v>85</v>
      </c>
      <c r="DN34" s="28">
        <f t="shared" si="12"/>
        <v>0</v>
      </c>
      <c r="DO34" s="28"/>
      <c r="DP34" s="36"/>
      <c r="DQ34" s="36"/>
      <c r="DR34" s="36"/>
    </row>
    <row r="35" spans="1:123" s="89" customFormat="1" ht="20.25" customHeight="1">
      <c r="A35" s="335"/>
      <c r="B35" s="288"/>
      <c r="C35" s="132">
        <f>C34/$F$34</f>
        <v>2.3809523809523808E-2</v>
      </c>
      <c r="D35" s="85">
        <f>D34/$F$34-0.001</f>
        <v>0.79661904761904767</v>
      </c>
      <c r="E35" s="86">
        <f t="shared" ref="E35" si="78">E34/$F$34</f>
        <v>0.17857142857142858</v>
      </c>
      <c r="F35" s="141">
        <v>1</v>
      </c>
      <c r="H35" s="88">
        <f t="shared" si="15"/>
        <v>-9.9999999999988987E-4</v>
      </c>
      <c r="I35" s="87"/>
      <c r="J35" s="87"/>
      <c r="K35" s="87"/>
      <c r="L35" s="87"/>
      <c r="O35" s="176"/>
      <c r="P35" s="335"/>
      <c r="Q35" s="288"/>
      <c r="R35" s="132">
        <f>R34/$V$34</f>
        <v>0.62686567164179108</v>
      </c>
      <c r="S35" s="86">
        <f>S34/$V$34</f>
        <v>0.23880597014925373</v>
      </c>
      <c r="T35" s="86">
        <f>T34/$V$34</f>
        <v>1.4925373134328358E-2</v>
      </c>
      <c r="U35" s="86">
        <f>U34/$V$34</f>
        <v>0.11940298507462686</v>
      </c>
      <c r="V35" s="141">
        <v>1</v>
      </c>
      <c r="W35" s="176"/>
      <c r="X35" s="88">
        <f t="shared" si="3"/>
        <v>0</v>
      </c>
      <c r="Y35" s="88"/>
      <c r="Z35" s="87"/>
      <c r="AA35" s="87"/>
      <c r="AI35" s="335"/>
      <c r="AJ35" s="288"/>
      <c r="AK35" s="132">
        <f>AK34/$AQ$34</f>
        <v>0.26666666666666666</v>
      </c>
      <c r="AL35" s="86">
        <f t="shared" ref="AL35:AP35" si="79">AL34/$AQ$34</f>
        <v>0.2</v>
      </c>
      <c r="AM35" s="86">
        <f t="shared" si="79"/>
        <v>0.13333333333333333</v>
      </c>
      <c r="AN35" s="86">
        <f t="shared" si="79"/>
        <v>6.6666666666666666E-2</v>
      </c>
      <c r="AO35" s="86">
        <f t="shared" si="79"/>
        <v>0.2</v>
      </c>
      <c r="AP35" s="86">
        <f t="shared" si="79"/>
        <v>0.13333333333333333</v>
      </c>
      <c r="AQ35" s="95">
        <v>1</v>
      </c>
      <c r="AR35" s="96" t="s">
        <v>98</v>
      </c>
      <c r="AS35" s="109" t="s">
        <v>98</v>
      </c>
      <c r="AT35" s="176"/>
      <c r="AU35" s="176">
        <f t="shared" si="5"/>
        <v>0</v>
      </c>
      <c r="AV35" s="179" t="e">
        <f t="shared" si="6"/>
        <v>#VALUE!</v>
      </c>
      <c r="AW35" s="179"/>
      <c r="AX35" s="179"/>
      <c r="AY35" s="179"/>
      <c r="AZ35" s="179"/>
      <c r="BA35" s="179"/>
      <c r="BB35" s="176"/>
      <c r="BC35" s="176"/>
      <c r="BD35" s="176"/>
      <c r="BE35" s="176"/>
      <c r="BF35" s="176"/>
      <c r="BG35" s="176"/>
      <c r="BH35" s="176"/>
      <c r="BI35" s="176"/>
      <c r="BJ35" s="324"/>
      <c r="BK35" s="286"/>
      <c r="BL35" s="165">
        <f>BL34/$BP$34</f>
        <v>0.54545454545454541</v>
      </c>
      <c r="BM35" s="86">
        <f t="shared" ref="BM35:BO35" si="80">BM34/$BP$34</f>
        <v>9.0909090909090912E-2</v>
      </c>
      <c r="BN35" s="86">
        <f t="shared" si="80"/>
        <v>0.27272727272727271</v>
      </c>
      <c r="BO35" s="86">
        <f t="shared" si="80"/>
        <v>9.0909090909090912E-2</v>
      </c>
      <c r="BP35" s="272">
        <v>1</v>
      </c>
      <c r="BQ35" s="96" t="s">
        <v>98</v>
      </c>
      <c r="BR35" s="109" t="s">
        <v>98</v>
      </c>
      <c r="BS35" s="89">
        <f t="shared" si="8"/>
        <v>0</v>
      </c>
      <c r="BT35" s="89" t="e">
        <f t="shared" si="9"/>
        <v>#VALUE!</v>
      </c>
      <c r="CF35" s="176"/>
      <c r="CG35" s="324"/>
      <c r="CH35" s="286"/>
      <c r="CI35" s="132">
        <f>CI34/$CL$34</f>
        <v>0.13333333333333333</v>
      </c>
      <c r="CJ35" s="86">
        <f>CJ34/$CL$34</f>
        <v>0.26666666666666666</v>
      </c>
      <c r="CK35" s="86">
        <f>CK34/$CL$34</f>
        <v>0.6</v>
      </c>
      <c r="CL35" s="141">
        <v>1</v>
      </c>
      <c r="CM35" s="97"/>
      <c r="CN35" s="88">
        <f t="shared" si="10"/>
        <v>0</v>
      </c>
      <c r="CO35" s="87"/>
      <c r="CP35" s="87"/>
      <c r="CQ35" s="87"/>
      <c r="CR35" s="87"/>
      <c r="CS35" s="176"/>
      <c r="CT35" s="324"/>
      <c r="CU35" s="305"/>
      <c r="CV35" s="86">
        <f>CV34/$CY$34</f>
        <v>8.2352941176470587E-2</v>
      </c>
      <c r="CW35" s="86">
        <f>CW34/$CY$34</f>
        <v>5.8823529411764705E-2</v>
      </c>
      <c r="CX35" s="86">
        <f>CX34/$CY$34</f>
        <v>0.85882352941176465</v>
      </c>
      <c r="CY35" s="141">
        <v>1</v>
      </c>
      <c r="CZ35" s="94"/>
      <c r="DA35" s="88">
        <f t="shared" si="13"/>
        <v>0</v>
      </c>
      <c r="DB35" s="94"/>
      <c r="DC35" s="94"/>
      <c r="DD35" s="94"/>
      <c r="DE35" s="176"/>
      <c r="DF35" s="324"/>
      <c r="DG35" s="286"/>
      <c r="DH35" s="132">
        <f>DH34/$DL$34</f>
        <v>0</v>
      </c>
      <c r="DI35" s="86">
        <f t="shared" ref="DI35:DK35" si="81">DI34/$DL$34</f>
        <v>0</v>
      </c>
      <c r="DJ35" s="86">
        <f t="shared" si="81"/>
        <v>5.8823529411764705E-2</v>
      </c>
      <c r="DK35" s="86">
        <f t="shared" si="81"/>
        <v>0.94117647058823528</v>
      </c>
      <c r="DL35" s="141">
        <v>1</v>
      </c>
      <c r="DN35" s="88">
        <f t="shared" si="12"/>
        <v>0</v>
      </c>
      <c r="DO35" s="88"/>
      <c r="DP35" s="94"/>
      <c r="DQ35" s="94"/>
      <c r="DR35" s="94"/>
    </row>
    <row r="36" spans="1:123" s="8" customFormat="1" ht="20.25" customHeight="1">
      <c r="A36" s="335"/>
      <c r="B36" s="289" t="s">
        <v>3</v>
      </c>
      <c r="C36" s="133">
        <v>0</v>
      </c>
      <c r="D36" s="45">
        <v>75</v>
      </c>
      <c r="E36" s="45">
        <v>14</v>
      </c>
      <c r="F36" s="154">
        <v>89</v>
      </c>
      <c r="H36" s="28">
        <f t="shared" si="15"/>
        <v>0</v>
      </c>
      <c r="I36" s="12"/>
      <c r="J36" s="12"/>
      <c r="K36" s="12"/>
      <c r="L36" s="12"/>
      <c r="O36" s="176"/>
      <c r="P36" s="335"/>
      <c r="Q36" s="289" t="s">
        <v>3</v>
      </c>
      <c r="R36" s="133">
        <v>41</v>
      </c>
      <c r="S36" s="45">
        <v>21</v>
      </c>
      <c r="T36" s="45">
        <v>0</v>
      </c>
      <c r="U36" s="45">
        <v>13</v>
      </c>
      <c r="V36" s="154">
        <v>75</v>
      </c>
      <c r="W36" s="176"/>
      <c r="X36" s="28">
        <f t="shared" si="3"/>
        <v>0</v>
      </c>
      <c r="Y36" s="28"/>
      <c r="Z36" s="12"/>
      <c r="AA36" s="12"/>
      <c r="AI36" s="335"/>
      <c r="AJ36" s="289" t="s">
        <v>3</v>
      </c>
      <c r="AK36" s="133">
        <v>2</v>
      </c>
      <c r="AL36" s="45">
        <v>5</v>
      </c>
      <c r="AM36" s="45">
        <v>2</v>
      </c>
      <c r="AN36" s="45">
        <v>2</v>
      </c>
      <c r="AO36" s="45">
        <v>1</v>
      </c>
      <c r="AP36" s="45">
        <v>2</v>
      </c>
      <c r="AQ36" s="30">
        <v>14</v>
      </c>
      <c r="AR36" s="45">
        <v>0</v>
      </c>
      <c r="AS36" s="140">
        <v>14</v>
      </c>
      <c r="AT36" s="176"/>
      <c r="AU36" s="176">
        <f t="shared" si="5"/>
        <v>0</v>
      </c>
      <c r="AV36" s="179">
        <f t="shared" si="6"/>
        <v>0</v>
      </c>
      <c r="AW36" s="179"/>
      <c r="AX36" s="179"/>
      <c r="AY36" s="179"/>
      <c r="AZ36" s="179"/>
      <c r="BA36" s="179"/>
      <c r="BB36" s="176"/>
      <c r="BC36" s="176"/>
      <c r="BD36" s="176"/>
      <c r="BE36" s="176"/>
      <c r="BF36" s="176"/>
      <c r="BG36" s="176"/>
      <c r="BH36" s="176"/>
      <c r="BI36" s="176"/>
      <c r="BJ36" s="324"/>
      <c r="BK36" s="286" t="s">
        <v>3</v>
      </c>
      <c r="BL36" s="152">
        <v>8</v>
      </c>
      <c r="BM36" s="45">
        <v>1</v>
      </c>
      <c r="BN36" s="45">
        <v>0</v>
      </c>
      <c r="BO36" s="45">
        <v>1</v>
      </c>
      <c r="BP36" s="268">
        <v>10</v>
      </c>
      <c r="BQ36" s="45">
        <v>4</v>
      </c>
      <c r="BR36" s="110">
        <v>14</v>
      </c>
      <c r="BS36" s="8">
        <f t="shared" si="8"/>
        <v>0</v>
      </c>
      <c r="BT36" s="8">
        <f t="shared" si="9"/>
        <v>0</v>
      </c>
      <c r="CF36" s="176"/>
      <c r="CG36" s="324"/>
      <c r="CH36" s="286" t="s">
        <v>3</v>
      </c>
      <c r="CI36" s="133">
        <v>1</v>
      </c>
      <c r="CJ36" s="45">
        <v>4</v>
      </c>
      <c r="CK36" s="45">
        <v>9</v>
      </c>
      <c r="CL36" s="172">
        <v>14</v>
      </c>
      <c r="CM36" s="37"/>
      <c r="CN36" s="28">
        <f t="shared" si="10"/>
        <v>0</v>
      </c>
      <c r="CO36" s="12"/>
      <c r="CP36" s="12"/>
      <c r="CQ36" s="12"/>
      <c r="CR36" s="12"/>
      <c r="CS36" s="176"/>
      <c r="CT36" s="324"/>
      <c r="CU36" s="305" t="s">
        <v>3</v>
      </c>
      <c r="CV36" s="45">
        <v>10</v>
      </c>
      <c r="CW36" s="45">
        <v>8</v>
      </c>
      <c r="CX36" s="45">
        <v>70</v>
      </c>
      <c r="CY36" s="140">
        <v>88</v>
      </c>
      <c r="CZ36" s="36"/>
      <c r="DA36" s="28">
        <f t="shared" si="13"/>
        <v>0</v>
      </c>
      <c r="DB36" s="36"/>
      <c r="DC36" s="36"/>
      <c r="DD36" s="36"/>
      <c r="DE36" s="176"/>
      <c r="DF36" s="324"/>
      <c r="DG36" s="286" t="s">
        <v>3</v>
      </c>
      <c r="DH36" s="133">
        <v>0</v>
      </c>
      <c r="DI36" s="45">
        <v>1</v>
      </c>
      <c r="DJ36" s="45">
        <v>7</v>
      </c>
      <c r="DK36" s="45">
        <v>80</v>
      </c>
      <c r="DL36" s="140">
        <v>88</v>
      </c>
      <c r="DN36" s="28">
        <f t="shared" si="12"/>
        <v>0</v>
      </c>
      <c r="DO36" s="28"/>
      <c r="DP36" s="36"/>
      <c r="DQ36" s="36"/>
      <c r="DR36" s="36"/>
    </row>
    <row r="37" spans="1:123" s="89" customFormat="1" ht="20.25" customHeight="1">
      <c r="A37" s="335"/>
      <c r="B37" s="288"/>
      <c r="C37" s="132">
        <f>C36/$F$36</f>
        <v>0</v>
      </c>
      <c r="D37" s="86">
        <f t="shared" ref="D37:E37" si="82">D36/$F$36</f>
        <v>0.84269662921348309</v>
      </c>
      <c r="E37" s="86">
        <f t="shared" si="82"/>
        <v>0.15730337078651685</v>
      </c>
      <c r="F37" s="141">
        <v>1</v>
      </c>
      <c r="H37" s="88">
        <f t="shared" si="15"/>
        <v>0</v>
      </c>
      <c r="I37" s="87"/>
      <c r="J37" s="87"/>
      <c r="K37" s="87"/>
      <c r="L37" s="87"/>
      <c r="O37" s="176"/>
      <c r="P37" s="335"/>
      <c r="Q37" s="288"/>
      <c r="R37" s="132">
        <f>R36/$V$36</f>
        <v>0.54666666666666663</v>
      </c>
      <c r="S37" s="86">
        <f>S36/$V$36</f>
        <v>0.28000000000000003</v>
      </c>
      <c r="T37" s="86">
        <f>T36/$V$36</f>
        <v>0</v>
      </c>
      <c r="U37" s="86">
        <f>U36/$V$36</f>
        <v>0.17333333333333334</v>
      </c>
      <c r="V37" s="141">
        <v>1</v>
      </c>
      <c r="W37" s="176"/>
      <c r="X37" s="88">
        <f t="shared" si="3"/>
        <v>0</v>
      </c>
      <c r="Y37" s="88"/>
      <c r="Z37" s="87"/>
      <c r="AA37" s="87"/>
      <c r="AI37" s="335"/>
      <c r="AJ37" s="288"/>
      <c r="AK37" s="132">
        <f>AK36/$AQ$36</f>
        <v>0.14285714285714285</v>
      </c>
      <c r="AL37" s="86">
        <f t="shared" ref="AL37:AP37" si="83">AL36/$AQ$36</f>
        <v>0.35714285714285715</v>
      </c>
      <c r="AM37" s="86">
        <f t="shared" si="83"/>
        <v>0.14285714285714285</v>
      </c>
      <c r="AN37" s="86">
        <f t="shared" si="83"/>
        <v>0.14285714285714285</v>
      </c>
      <c r="AO37" s="86">
        <f t="shared" si="83"/>
        <v>7.1428571428571425E-2</v>
      </c>
      <c r="AP37" s="86">
        <f t="shared" si="83"/>
        <v>0.14285714285714285</v>
      </c>
      <c r="AQ37" s="95">
        <v>1</v>
      </c>
      <c r="AR37" s="96" t="s">
        <v>98</v>
      </c>
      <c r="AS37" s="109" t="s">
        <v>98</v>
      </c>
      <c r="AT37" s="176"/>
      <c r="AU37" s="176">
        <f t="shared" si="5"/>
        <v>0</v>
      </c>
      <c r="AV37" s="179" t="e">
        <f t="shared" si="6"/>
        <v>#VALUE!</v>
      </c>
      <c r="AW37" s="179"/>
      <c r="AX37" s="179"/>
      <c r="AY37" s="179"/>
      <c r="AZ37" s="179"/>
      <c r="BA37" s="179"/>
      <c r="BB37" s="176"/>
      <c r="BC37" s="176"/>
      <c r="BD37" s="176"/>
      <c r="BE37" s="176"/>
      <c r="BF37" s="176"/>
      <c r="BG37" s="176"/>
      <c r="BH37" s="176"/>
      <c r="BI37" s="176"/>
      <c r="BJ37" s="324"/>
      <c r="BK37" s="286"/>
      <c r="BL37" s="165">
        <f>BL36/$BP$36</f>
        <v>0.8</v>
      </c>
      <c r="BM37" s="86">
        <f t="shared" ref="BM37:BO37" si="84">BM36/$BP$36</f>
        <v>0.1</v>
      </c>
      <c r="BN37" s="86">
        <f t="shared" si="84"/>
        <v>0</v>
      </c>
      <c r="BO37" s="86">
        <f t="shared" si="84"/>
        <v>0.1</v>
      </c>
      <c r="BP37" s="272">
        <v>1</v>
      </c>
      <c r="BQ37" s="96" t="s">
        <v>98</v>
      </c>
      <c r="BR37" s="109" t="s">
        <v>98</v>
      </c>
      <c r="BS37" s="89">
        <f t="shared" si="8"/>
        <v>0</v>
      </c>
      <c r="BT37" s="89" t="e">
        <f t="shared" si="9"/>
        <v>#VALUE!</v>
      </c>
      <c r="CF37" s="176"/>
      <c r="CG37" s="324"/>
      <c r="CH37" s="286"/>
      <c r="CI37" s="132">
        <f>CI36/$CL$36</f>
        <v>7.1428571428571425E-2</v>
      </c>
      <c r="CJ37" s="86">
        <f>CJ36/$CL$36</f>
        <v>0.2857142857142857</v>
      </c>
      <c r="CK37" s="86">
        <f>CK36/$CL$36</f>
        <v>0.6428571428571429</v>
      </c>
      <c r="CL37" s="141">
        <v>1</v>
      </c>
      <c r="CM37" s="97"/>
      <c r="CN37" s="88">
        <f t="shared" si="10"/>
        <v>0</v>
      </c>
      <c r="CO37" s="87"/>
      <c r="CP37" s="87"/>
      <c r="CQ37" s="87"/>
      <c r="CR37" s="87"/>
      <c r="CS37" s="176"/>
      <c r="CT37" s="324"/>
      <c r="CU37" s="305"/>
      <c r="CV37" s="86">
        <f>CV36/$CY$36</f>
        <v>0.11363636363636363</v>
      </c>
      <c r="CW37" s="86">
        <f>CW36/$CY$36</f>
        <v>9.0909090909090912E-2</v>
      </c>
      <c r="CX37" s="86">
        <f>CX36/$CY$36</f>
        <v>0.79545454545454541</v>
      </c>
      <c r="CY37" s="141">
        <v>1</v>
      </c>
      <c r="CZ37" s="94"/>
      <c r="DA37" s="88">
        <f t="shared" si="13"/>
        <v>0</v>
      </c>
      <c r="DB37" s="94"/>
      <c r="DC37" s="94"/>
      <c r="DD37" s="94"/>
      <c r="DE37" s="176"/>
      <c r="DF37" s="324"/>
      <c r="DG37" s="286"/>
      <c r="DH37" s="132">
        <f>DH36/$DL$36</f>
        <v>0</v>
      </c>
      <c r="DI37" s="86">
        <f t="shared" ref="DI37:DK37" si="85">DI36/$DL$36</f>
        <v>1.1363636363636364E-2</v>
      </c>
      <c r="DJ37" s="86">
        <f t="shared" si="85"/>
        <v>7.9545454545454544E-2</v>
      </c>
      <c r="DK37" s="86">
        <f t="shared" si="85"/>
        <v>0.90909090909090906</v>
      </c>
      <c r="DL37" s="141">
        <v>1</v>
      </c>
      <c r="DN37" s="88">
        <f t="shared" si="12"/>
        <v>0</v>
      </c>
      <c r="DO37" s="88"/>
      <c r="DP37" s="94"/>
      <c r="DQ37" s="94"/>
      <c r="DR37" s="94"/>
    </row>
    <row r="38" spans="1:123" s="8" customFormat="1" ht="20.25" customHeight="1">
      <c r="A38" s="335"/>
      <c r="B38" s="289" t="s">
        <v>4</v>
      </c>
      <c r="C38" s="133">
        <v>5</v>
      </c>
      <c r="D38" s="45">
        <v>75</v>
      </c>
      <c r="E38" s="45">
        <v>24</v>
      </c>
      <c r="F38" s="154">
        <v>104</v>
      </c>
      <c r="H38" s="28">
        <f t="shared" si="15"/>
        <v>0</v>
      </c>
      <c r="I38" s="12"/>
      <c r="J38" s="12"/>
      <c r="K38" s="12"/>
      <c r="L38" s="12"/>
      <c r="O38" s="176"/>
      <c r="P38" s="335"/>
      <c r="Q38" s="289" t="s">
        <v>4</v>
      </c>
      <c r="R38" s="133">
        <v>46</v>
      </c>
      <c r="S38" s="45">
        <v>16</v>
      </c>
      <c r="T38" s="45">
        <v>1</v>
      </c>
      <c r="U38" s="45">
        <v>12</v>
      </c>
      <c r="V38" s="154">
        <v>75</v>
      </c>
      <c r="W38" s="176"/>
      <c r="X38" s="28">
        <f t="shared" si="3"/>
        <v>0</v>
      </c>
      <c r="Y38" s="28"/>
      <c r="Z38" s="12"/>
      <c r="AA38" s="12"/>
      <c r="AI38" s="335"/>
      <c r="AJ38" s="289" t="s">
        <v>4</v>
      </c>
      <c r="AK38" s="133">
        <v>4</v>
      </c>
      <c r="AL38" s="45">
        <v>0</v>
      </c>
      <c r="AM38" s="45">
        <v>3</v>
      </c>
      <c r="AN38" s="45">
        <v>9</v>
      </c>
      <c r="AO38" s="45">
        <v>1</v>
      </c>
      <c r="AP38" s="45">
        <v>4</v>
      </c>
      <c r="AQ38" s="30">
        <v>21</v>
      </c>
      <c r="AR38" s="45">
        <v>2</v>
      </c>
      <c r="AS38" s="142">
        <v>23</v>
      </c>
      <c r="AT38" s="176"/>
      <c r="AU38" s="176">
        <f t="shared" si="5"/>
        <v>0</v>
      </c>
      <c r="AV38" s="179">
        <f t="shared" si="6"/>
        <v>0</v>
      </c>
      <c r="AW38" s="179"/>
      <c r="AX38" s="179"/>
      <c r="AY38" s="179"/>
      <c r="AZ38" s="179"/>
      <c r="BA38" s="179"/>
      <c r="BB38" s="176"/>
      <c r="BC38" s="176"/>
      <c r="BD38" s="176"/>
      <c r="BE38" s="176"/>
      <c r="BF38" s="176"/>
      <c r="BG38" s="176"/>
      <c r="BH38" s="176"/>
      <c r="BI38" s="176"/>
      <c r="BJ38" s="324"/>
      <c r="BK38" s="286" t="s">
        <v>4</v>
      </c>
      <c r="BL38" s="152">
        <v>12</v>
      </c>
      <c r="BM38" s="45">
        <v>1</v>
      </c>
      <c r="BN38" s="45">
        <v>3</v>
      </c>
      <c r="BO38" s="45">
        <v>2</v>
      </c>
      <c r="BP38" s="268">
        <v>18</v>
      </c>
      <c r="BQ38" s="45">
        <v>4</v>
      </c>
      <c r="BR38" s="110">
        <v>22</v>
      </c>
      <c r="BS38" s="8">
        <f t="shared" si="8"/>
        <v>0</v>
      </c>
      <c r="BT38" s="8">
        <f t="shared" si="9"/>
        <v>0</v>
      </c>
      <c r="CF38" s="176"/>
      <c r="CG38" s="324"/>
      <c r="CH38" s="286" t="s">
        <v>4</v>
      </c>
      <c r="CI38" s="133">
        <v>1</v>
      </c>
      <c r="CJ38" s="45">
        <v>15</v>
      </c>
      <c r="CK38" s="45">
        <v>8</v>
      </c>
      <c r="CL38" s="172">
        <v>24</v>
      </c>
      <c r="CM38" s="37"/>
      <c r="CN38" s="28">
        <f t="shared" si="10"/>
        <v>0</v>
      </c>
      <c r="CO38" s="12"/>
      <c r="CP38" s="12"/>
      <c r="CQ38" s="12"/>
      <c r="CR38" s="12"/>
      <c r="CS38" s="176"/>
      <c r="CT38" s="324"/>
      <c r="CU38" s="305" t="s">
        <v>4</v>
      </c>
      <c r="CV38" s="45">
        <v>6</v>
      </c>
      <c r="CW38" s="45">
        <v>9</v>
      </c>
      <c r="CX38" s="45">
        <v>89</v>
      </c>
      <c r="CY38" s="140">
        <v>104</v>
      </c>
      <c r="CZ38" s="36"/>
      <c r="DA38" s="28">
        <f t="shared" si="13"/>
        <v>0</v>
      </c>
      <c r="DB38" s="36"/>
      <c r="DC38" s="36"/>
      <c r="DD38" s="36"/>
      <c r="DE38" s="176"/>
      <c r="DF38" s="324"/>
      <c r="DG38" s="286" t="s">
        <v>4</v>
      </c>
      <c r="DH38" s="133">
        <v>1</v>
      </c>
      <c r="DI38" s="45">
        <v>5</v>
      </c>
      <c r="DJ38" s="45">
        <v>5</v>
      </c>
      <c r="DK38" s="45">
        <v>93</v>
      </c>
      <c r="DL38" s="140">
        <v>104</v>
      </c>
      <c r="DN38" s="28">
        <f t="shared" si="12"/>
        <v>0</v>
      </c>
      <c r="DO38" s="28"/>
      <c r="DP38" s="36"/>
      <c r="DQ38" s="36"/>
      <c r="DR38" s="36"/>
    </row>
    <row r="39" spans="1:123" s="89" customFormat="1" ht="20.25" customHeight="1">
      <c r="A39" s="335"/>
      <c r="B39" s="288"/>
      <c r="C39" s="132">
        <f>C38/$F$38</f>
        <v>4.807692307692308E-2</v>
      </c>
      <c r="D39" s="86">
        <f t="shared" ref="D39:E39" si="86">D38/$F$38</f>
        <v>0.72115384615384615</v>
      </c>
      <c r="E39" s="86">
        <f t="shared" si="86"/>
        <v>0.23076923076923078</v>
      </c>
      <c r="F39" s="141">
        <v>1</v>
      </c>
      <c r="H39" s="88">
        <f t="shared" si="15"/>
        <v>0</v>
      </c>
      <c r="I39" s="87"/>
      <c r="J39" s="87"/>
      <c r="K39" s="87"/>
      <c r="L39" s="87"/>
      <c r="O39" s="176"/>
      <c r="P39" s="335"/>
      <c r="Q39" s="288"/>
      <c r="R39" s="149">
        <f>R38/$V$38+0.001</f>
        <v>0.61433333333333329</v>
      </c>
      <c r="S39" s="86">
        <f>S38/$V$38</f>
        <v>0.21333333333333335</v>
      </c>
      <c r="T39" s="86">
        <f>T38/$V$38</f>
        <v>1.3333333333333334E-2</v>
      </c>
      <c r="U39" s="86">
        <f>U38/$V$38</f>
        <v>0.16</v>
      </c>
      <c r="V39" s="141">
        <v>1</v>
      </c>
      <c r="W39" s="176"/>
      <c r="X39" s="88">
        <f t="shared" si="3"/>
        <v>0</v>
      </c>
      <c r="Y39" s="88"/>
      <c r="Z39" s="87"/>
      <c r="AA39" s="87"/>
      <c r="AI39" s="335"/>
      <c r="AJ39" s="288"/>
      <c r="AK39" s="132">
        <f>AK38/$AQ$38</f>
        <v>0.19047619047619047</v>
      </c>
      <c r="AL39" s="86">
        <f t="shared" ref="AL39:AP39" si="87">AL38/$AQ$38</f>
        <v>0</v>
      </c>
      <c r="AM39" s="86">
        <f t="shared" si="87"/>
        <v>0.14285714285714285</v>
      </c>
      <c r="AN39" s="86">
        <f t="shared" si="87"/>
        <v>0.42857142857142855</v>
      </c>
      <c r="AO39" s="86">
        <f t="shared" si="87"/>
        <v>4.7619047619047616E-2</v>
      </c>
      <c r="AP39" s="86">
        <f t="shared" si="87"/>
        <v>0.19047619047619047</v>
      </c>
      <c r="AQ39" s="95">
        <v>1</v>
      </c>
      <c r="AR39" s="96" t="s">
        <v>98</v>
      </c>
      <c r="AS39" s="109" t="s">
        <v>98</v>
      </c>
      <c r="AT39" s="176"/>
      <c r="AU39" s="176">
        <f t="shared" si="5"/>
        <v>0</v>
      </c>
      <c r="AV39" s="179" t="e">
        <f t="shared" si="6"/>
        <v>#VALUE!</v>
      </c>
      <c r="AW39" s="179"/>
      <c r="AX39" s="179"/>
      <c r="AY39" s="179"/>
      <c r="AZ39" s="179"/>
      <c r="BA39" s="179"/>
      <c r="BB39" s="176"/>
      <c r="BC39" s="176"/>
      <c r="BD39" s="176"/>
      <c r="BE39" s="176"/>
      <c r="BF39" s="176"/>
      <c r="BG39" s="176"/>
      <c r="BH39" s="176"/>
      <c r="BI39" s="176"/>
      <c r="BJ39" s="324"/>
      <c r="BK39" s="286"/>
      <c r="BL39" s="166">
        <f>BL38/$BP$38-0.001</f>
        <v>0.66566666666666663</v>
      </c>
      <c r="BM39" s="86">
        <f>BM38/$BP$38</f>
        <v>5.5555555555555552E-2</v>
      </c>
      <c r="BN39" s="86">
        <f t="shared" ref="BN39:BO39" si="88">BN38/$BP$38</f>
        <v>0.16666666666666666</v>
      </c>
      <c r="BO39" s="86">
        <f t="shared" si="88"/>
        <v>0.1111111111111111</v>
      </c>
      <c r="BP39" s="272">
        <v>1</v>
      </c>
      <c r="BQ39" s="96" t="s">
        <v>98</v>
      </c>
      <c r="BR39" s="109" t="s">
        <v>98</v>
      </c>
      <c r="BS39" s="89">
        <f t="shared" si="8"/>
        <v>-1.0000000000001119E-3</v>
      </c>
      <c r="BT39" s="89" t="e">
        <f t="shared" si="9"/>
        <v>#VALUE!</v>
      </c>
      <c r="CF39" s="176"/>
      <c r="CG39" s="324"/>
      <c r="CH39" s="286"/>
      <c r="CI39" s="132">
        <f>CI38/$CL$38</f>
        <v>4.1666666666666664E-2</v>
      </c>
      <c r="CJ39" s="86">
        <f>CJ38/$CL$38</f>
        <v>0.625</v>
      </c>
      <c r="CK39" s="86">
        <f>CK38/$CL$38</f>
        <v>0.33333333333333331</v>
      </c>
      <c r="CL39" s="141">
        <v>1</v>
      </c>
      <c r="CM39" s="97"/>
      <c r="CN39" s="88">
        <f t="shared" si="10"/>
        <v>0</v>
      </c>
      <c r="CO39" s="87"/>
      <c r="CP39" s="87"/>
      <c r="CQ39" s="87"/>
      <c r="CR39" s="87"/>
      <c r="CS39" s="176"/>
      <c r="CT39" s="324"/>
      <c r="CU39" s="305"/>
      <c r="CV39" s="86">
        <f>CV38/$CY$38</f>
        <v>5.7692307692307696E-2</v>
      </c>
      <c r="CW39" s="86">
        <f>CW38/$CY$38</f>
        <v>8.6538461538461536E-2</v>
      </c>
      <c r="CX39" s="85">
        <f>CX38/$CY$38-0.001</f>
        <v>0.85476923076923073</v>
      </c>
      <c r="CY39" s="141">
        <v>1</v>
      </c>
      <c r="CZ39" s="94"/>
      <c r="DA39" s="88">
        <f t="shared" si="13"/>
        <v>0</v>
      </c>
      <c r="DB39" s="94"/>
      <c r="DC39" s="94"/>
      <c r="DD39" s="94"/>
      <c r="DE39" s="176"/>
      <c r="DF39" s="324"/>
      <c r="DG39" s="286"/>
      <c r="DH39" s="132">
        <f>DH38/$DL$38</f>
        <v>9.6153846153846159E-3</v>
      </c>
      <c r="DI39" s="86">
        <f t="shared" ref="DI39:DK39" si="89">DI38/$DL$38</f>
        <v>4.807692307692308E-2</v>
      </c>
      <c r="DJ39" s="86">
        <f t="shared" si="89"/>
        <v>4.807692307692308E-2</v>
      </c>
      <c r="DK39" s="86">
        <f t="shared" si="89"/>
        <v>0.89423076923076927</v>
      </c>
      <c r="DL39" s="141">
        <v>1</v>
      </c>
      <c r="DN39" s="88">
        <f t="shared" si="12"/>
        <v>0</v>
      </c>
      <c r="DO39" s="88"/>
      <c r="DP39" s="94"/>
      <c r="DQ39" s="94"/>
      <c r="DR39" s="94"/>
    </row>
    <row r="40" spans="1:123" s="8" customFormat="1" ht="20.25" customHeight="1">
      <c r="A40" s="335"/>
      <c r="B40" s="289" t="s">
        <v>5</v>
      </c>
      <c r="C40" s="133">
        <v>7</v>
      </c>
      <c r="D40" s="45">
        <v>78</v>
      </c>
      <c r="E40" s="45">
        <v>40</v>
      </c>
      <c r="F40" s="154">
        <v>125</v>
      </c>
      <c r="H40" s="28">
        <f t="shared" si="15"/>
        <v>0</v>
      </c>
      <c r="I40" s="12"/>
      <c r="J40" s="12"/>
      <c r="K40" s="12"/>
      <c r="L40" s="12"/>
      <c r="O40" s="176"/>
      <c r="P40" s="335"/>
      <c r="Q40" s="289" t="s">
        <v>5</v>
      </c>
      <c r="R40" s="133">
        <v>38</v>
      </c>
      <c r="S40" s="45">
        <v>15</v>
      </c>
      <c r="T40" s="45">
        <v>0</v>
      </c>
      <c r="U40" s="45">
        <v>25</v>
      </c>
      <c r="V40" s="154">
        <v>78</v>
      </c>
      <c r="W40" s="176"/>
      <c r="X40" s="28">
        <f t="shared" si="3"/>
        <v>9.9999999999988987E-4</v>
      </c>
      <c r="Y40" s="28"/>
      <c r="Z40" s="12"/>
      <c r="AA40" s="12"/>
      <c r="AI40" s="335"/>
      <c r="AJ40" s="289" t="s">
        <v>5</v>
      </c>
      <c r="AK40" s="133">
        <v>14</v>
      </c>
      <c r="AL40" s="45">
        <v>3</v>
      </c>
      <c r="AM40" s="45">
        <v>7</v>
      </c>
      <c r="AN40" s="45">
        <v>6</v>
      </c>
      <c r="AO40" s="45">
        <v>3</v>
      </c>
      <c r="AP40" s="45">
        <v>3</v>
      </c>
      <c r="AQ40" s="30">
        <v>36</v>
      </c>
      <c r="AR40" s="45">
        <v>3</v>
      </c>
      <c r="AS40" s="142">
        <v>39</v>
      </c>
      <c r="AT40" s="176"/>
      <c r="AU40" s="176">
        <f t="shared" si="5"/>
        <v>0</v>
      </c>
      <c r="AV40" s="179">
        <f t="shared" si="6"/>
        <v>0</v>
      </c>
      <c r="AW40" s="179"/>
      <c r="AX40" s="179"/>
      <c r="AY40" s="179"/>
      <c r="AZ40" s="179"/>
      <c r="BA40" s="179"/>
      <c r="BB40" s="176"/>
      <c r="BC40" s="176"/>
      <c r="BD40" s="176"/>
      <c r="BE40" s="176"/>
      <c r="BF40" s="176"/>
      <c r="BG40" s="176"/>
      <c r="BH40" s="176"/>
      <c r="BI40" s="176"/>
      <c r="BJ40" s="324"/>
      <c r="BK40" s="286" t="s">
        <v>5</v>
      </c>
      <c r="BL40" s="152">
        <v>18</v>
      </c>
      <c r="BM40" s="45">
        <v>3</v>
      </c>
      <c r="BN40" s="45">
        <v>6</v>
      </c>
      <c r="BO40" s="45">
        <v>2</v>
      </c>
      <c r="BP40" s="268">
        <v>29</v>
      </c>
      <c r="BQ40" s="45">
        <v>9</v>
      </c>
      <c r="BR40" s="110">
        <v>38</v>
      </c>
      <c r="BS40" s="8">
        <f t="shared" si="8"/>
        <v>0</v>
      </c>
      <c r="BT40" s="8">
        <f t="shared" si="9"/>
        <v>0</v>
      </c>
      <c r="CF40" s="176"/>
      <c r="CG40" s="324"/>
      <c r="CH40" s="286" t="s">
        <v>5</v>
      </c>
      <c r="CI40" s="133">
        <v>1</v>
      </c>
      <c r="CJ40" s="45">
        <v>23</v>
      </c>
      <c r="CK40" s="45">
        <v>16</v>
      </c>
      <c r="CL40" s="172">
        <v>40</v>
      </c>
      <c r="CM40" s="37"/>
      <c r="CN40" s="28">
        <f t="shared" si="10"/>
        <v>0</v>
      </c>
      <c r="CO40" s="12"/>
      <c r="CP40" s="12"/>
      <c r="CQ40" s="12"/>
      <c r="CR40" s="12"/>
      <c r="CS40" s="176"/>
      <c r="CT40" s="324"/>
      <c r="CU40" s="305" t="s">
        <v>5</v>
      </c>
      <c r="CV40" s="45">
        <v>11</v>
      </c>
      <c r="CW40" s="45">
        <v>10</v>
      </c>
      <c r="CX40" s="45">
        <v>108</v>
      </c>
      <c r="CY40" s="140">
        <v>129</v>
      </c>
      <c r="CZ40" s="36"/>
      <c r="DA40" s="28">
        <f t="shared" si="13"/>
        <v>0</v>
      </c>
      <c r="DB40" s="36"/>
      <c r="DC40" s="36"/>
      <c r="DD40" s="36"/>
      <c r="DE40" s="176"/>
      <c r="DF40" s="324"/>
      <c r="DG40" s="286" t="s">
        <v>5</v>
      </c>
      <c r="DH40" s="133">
        <v>0</v>
      </c>
      <c r="DI40" s="45">
        <v>6</v>
      </c>
      <c r="DJ40" s="45">
        <v>4</v>
      </c>
      <c r="DK40" s="45">
        <v>119</v>
      </c>
      <c r="DL40" s="140">
        <v>129</v>
      </c>
      <c r="DN40" s="28">
        <f t="shared" si="12"/>
        <v>0</v>
      </c>
      <c r="DO40" s="28"/>
      <c r="DP40" s="36"/>
      <c r="DQ40" s="36"/>
      <c r="DR40" s="36"/>
    </row>
    <row r="41" spans="1:123" s="89" customFormat="1" ht="20.25" customHeight="1">
      <c r="A41" s="335"/>
      <c r="B41" s="288"/>
      <c r="C41" s="132">
        <f>C40/$F$40</f>
        <v>5.6000000000000001E-2</v>
      </c>
      <c r="D41" s="86">
        <f t="shared" ref="D41:E41" si="90">D40/$F$40</f>
        <v>0.624</v>
      </c>
      <c r="E41" s="86">
        <f t="shared" si="90"/>
        <v>0.32</v>
      </c>
      <c r="F41" s="141">
        <v>1</v>
      </c>
      <c r="H41" s="88">
        <f t="shared" si="15"/>
        <v>0</v>
      </c>
      <c r="I41" s="87"/>
      <c r="J41" s="87"/>
      <c r="K41" s="87"/>
      <c r="L41" s="87"/>
      <c r="O41" s="176"/>
      <c r="P41" s="335"/>
      <c r="Q41" s="288"/>
      <c r="R41" s="132">
        <f>R40/$V$40</f>
        <v>0.48717948717948717</v>
      </c>
      <c r="S41" s="86">
        <f>S40/$V$40</f>
        <v>0.19230769230769232</v>
      </c>
      <c r="T41" s="86">
        <f>T40/$V$40</f>
        <v>0</v>
      </c>
      <c r="U41" s="86">
        <f>U40/$V$40</f>
        <v>0.32051282051282054</v>
      </c>
      <c r="V41" s="141">
        <v>1</v>
      </c>
      <c r="W41" s="176"/>
      <c r="X41" s="88">
        <f t="shared" si="3"/>
        <v>0</v>
      </c>
      <c r="Y41" s="88"/>
      <c r="Z41" s="87"/>
      <c r="AA41" s="87"/>
      <c r="AI41" s="335"/>
      <c r="AJ41" s="288"/>
      <c r="AK41" s="149">
        <f>AK40/$AQ$40+0.001</f>
        <v>0.3898888888888889</v>
      </c>
      <c r="AL41" s="86">
        <f>AL40/$AQ$40</f>
        <v>8.3333333333333329E-2</v>
      </c>
      <c r="AM41" s="86">
        <f t="shared" ref="AM41:AP41" si="91">AM40/$AQ$40</f>
        <v>0.19444444444444445</v>
      </c>
      <c r="AN41" s="86">
        <f t="shared" si="91"/>
        <v>0.16666666666666666</v>
      </c>
      <c r="AO41" s="86">
        <f t="shared" si="91"/>
        <v>8.3333333333333329E-2</v>
      </c>
      <c r="AP41" s="86">
        <f t="shared" si="91"/>
        <v>8.3333333333333329E-2</v>
      </c>
      <c r="AQ41" s="95">
        <v>1</v>
      </c>
      <c r="AR41" s="96" t="s">
        <v>98</v>
      </c>
      <c r="AS41" s="109" t="s">
        <v>98</v>
      </c>
      <c r="AT41" s="176"/>
      <c r="AU41" s="176">
        <f t="shared" si="5"/>
        <v>9.9999999999988987E-4</v>
      </c>
      <c r="AV41" s="179" t="e">
        <f t="shared" si="6"/>
        <v>#VALUE!</v>
      </c>
      <c r="AW41" s="179"/>
      <c r="AX41" s="179"/>
      <c r="AY41" s="179"/>
      <c r="AZ41" s="179"/>
      <c r="BA41" s="179"/>
      <c r="BB41" s="176"/>
      <c r="BC41" s="176"/>
      <c r="BD41" s="176"/>
      <c r="BE41" s="176"/>
      <c r="BF41" s="176"/>
      <c r="BG41" s="176"/>
      <c r="BH41" s="176"/>
      <c r="BI41" s="176"/>
      <c r="BJ41" s="324"/>
      <c r="BK41" s="286"/>
      <c r="BL41" s="165">
        <f>BL40/$BP$40</f>
        <v>0.62068965517241381</v>
      </c>
      <c r="BM41" s="86">
        <f t="shared" ref="BM41:BO41" si="92">BM40/$BP$40</f>
        <v>0.10344827586206896</v>
      </c>
      <c r="BN41" s="86">
        <f t="shared" si="92"/>
        <v>0.20689655172413793</v>
      </c>
      <c r="BO41" s="86">
        <f t="shared" si="92"/>
        <v>6.8965517241379309E-2</v>
      </c>
      <c r="BP41" s="272">
        <v>1</v>
      </c>
      <c r="BQ41" s="96" t="s">
        <v>98</v>
      </c>
      <c r="BR41" s="109" t="s">
        <v>98</v>
      </c>
      <c r="BS41" s="89">
        <f t="shared" si="8"/>
        <v>0</v>
      </c>
      <c r="BT41" s="89" t="e">
        <f t="shared" si="9"/>
        <v>#VALUE!</v>
      </c>
      <c r="CF41" s="176"/>
      <c r="CG41" s="324"/>
      <c r="CH41" s="286"/>
      <c r="CI41" s="132">
        <f>CI40/$CL$40</f>
        <v>2.5000000000000001E-2</v>
      </c>
      <c r="CJ41" s="86">
        <f>CJ40/$CL$40</f>
        <v>0.57499999999999996</v>
      </c>
      <c r="CK41" s="86">
        <f>CK40/$CL$40</f>
        <v>0.4</v>
      </c>
      <c r="CL41" s="141">
        <v>1</v>
      </c>
      <c r="CM41" s="97"/>
      <c r="CN41" s="88">
        <f t="shared" si="10"/>
        <v>0</v>
      </c>
      <c r="CO41" s="87"/>
      <c r="CP41" s="87"/>
      <c r="CQ41" s="87"/>
      <c r="CR41" s="87"/>
      <c r="CS41" s="176"/>
      <c r="CT41" s="324"/>
      <c r="CU41" s="305"/>
      <c r="CV41" s="86">
        <f>CV40/$CY$40</f>
        <v>8.5271317829457363E-2</v>
      </c>
      <c r="CW41" s="86">
        <f>CW40/$CY$40</f>
        <v>7.7519379844961239E-2</v>
      </c>
      <c r="CX41" s="86">
        <f>CX40/$CY$40</f>
        <v>0.83720930232558144</v>
      </c>
      <c r="CY41" s="141">
        <v>1</v>
      </c>
      <c r="CZ41" s="94"/>
      <c r="DA41" s="88">
        <f t="shared" si="13"/>
        <v>-1.0000000000001119E-3</v>
      </c>
      <c r="DB41" s="94"/>
      <c r="DC41" s="94"/>
      <c r="DD41" s="94"/>
      <c r="DE41" s="176"/>
      <c r="DF41" s="324"/>
      <c r="DG41" s="286"/>
      <c r="DH41" s="132">
        <f>DH40/$DL$40</f>
        <v>0</v>
      </c>
      <c r="DI41" s="86">
        <f t="shared" ref="DI41:DK41" si="93">DI40/$DL$40</f>
        <v>4.6511627906976744E-2</v>
      </c>
      <c r="DJ41" s="86">
        <f t="shared" si="93"/>
        <v>3.1007751937984496E-2</v>
      </c>
      <c r="DK41" s="86">
        <f t="shared" si="93"/>
        <v>0.92248062015503873</v>
      </c>
      <c r="DL41" s="141">
        <v>1</v>
      </c>
      <c r="DN41" s="88">
        <f t="shared" si="12"/>
        <v>0</v>
      </c>
      <c r="DO41" s="88"/>
      <c r="DP41" s="94"/>
      <c r="DQ41" s="94"/>
      <c r="DR41" s="94"/>
    </row>
    <row r="42" spans="1:123" s="8" customFormat="1" ht="20.25" customHeight="1">
      <c r="A42" s="335"/>
      <c r="B42" s="289" t="s">
        <v>6</v>
      </c>
      <c r="C42" s="133">
        <v>16</v>
      </c>
      <c r="D42" s="45">
        <v>61</v>
      </c>
      <c r="E42" s="45">
        <v>60</v>
      </c>
      <c r="F42" s="154">
        <v>137</v>
      </c>
      <c r="H42" s="28">
        <f t="shared" si="15"/>
        <v>0</v>
      </c>
      <c r="I42" s="12"/>
      <c r="J42" s="12"/>
      <c r="K42" s="12"/>
      <c r="L42" s="12"/>
      <c r="O42" s="176"/>
      <c r="P42" s="335"/>
      <c r="Q42" s="289" t="s">
        <v>6</v>
      </c>
      <c r="R42" s="133">
        <v>22</v>
      </c>
      <c r="S42" s="45">
        <v>9</v>
      </c>
      <c r="T42" s="45">
        <v>2</v>
      </c>
      <c r="U42" s="45">
        <v>28</v>
      </c>
      <c r="V42" s="154">
        <v>61</v>
      </c>
      <c r="W42" s="176"/>
      <c r="X42" s="28">
        <f t="shared" si="3"/>
        <v>0</v>
      </c>
      <c r="Y42" s="28"/>
      <c r="Z42" s="12"/>
      <c r="AA42" s="12"/>
      <c r="AI42" s="335"/>
      <c r="AJ42" s="289" t="s">
        <v>6</v>
      </c>
      <c r="AK42" s="133">
        <v>8</v>
      </c>
      <c r="AL42" s="45">
        <v>11</v>
      </c>
      <c r="AM42" s="45">
        <v>9</v>
      </c>
      <c r="AN42" s="45">
        <v>8</v>
      </c>
      <c r="AO42" s="45">
        <v>10</v>
      </c>
      <c r="AP42" s="45">
        <v>12</v>
      </c>
      <c r="AQ42" s="30">
        <v>58</v>
      </c>
      <c r="AR42" s="45">
        <v>2</v>
      </c>
      <c r="AS42" s="140">
        <v>60</v>
      </c>
      <c r="AT42" s="176"/>
      <c r="AU42" s="176">
        <f t="shared" si="5"/>
        <v>0</v>
      </c>
      <c r="AV42" s="179">
        <f t="shared" si="6"/>
        <v>0</v>
      </c>
      <c r="AW42" s="179"/>
      <c r="AX42" s="179"/>
      <c r="AY42" s="179"/>
      <c r="AZ42" s="179"/>
      <c r="BA42" s="179"/>
      <c r="BB42" s="176"/>
      <c r="BC42" s="176"/>
      <c r="BD42" s="176"/>
      <c r="BE42" s="176"/>
      <c r="BF42" s="176"/>
      <c r="BG42" s="176"/>
      <c r="BH42" s="176"/>
      <c r="BI42" s="176"/>
      <c r="BJ42" s="324"/>
      <c r="BK42" s="286" t="s">
        <v>6</v>
      </c>
      <c r="BL42" s="152">
        <v>29</v>
      </c>
      <c r="BM42" s="45">
        <v>13</v>
      </c>
      <c r="BN42" s="45">
        <v>8</v>
      </c>
      <c r="BO42" s="45">
        <v>1</v>
      </c>
      <c r="BP42" s="268">
        <v>51</v>
      </c>
      <c r="BQ42" s="45">
        <v>8</v>
      </c>
      <c r="BR42" s="110">
        <v>59</v>
      </c>
      <c r="BS42" s="8">
        <f t="shared" si="8"/>
        <v>0</v>
      </c>
      <c r="BT42" s="8">
        <f t="shared" si="9"/>
        <v>0</v>
      </c>
      <c r="CF42" s="176"/>
      <c r="CG42" s="324"/>
      <c r="CH42" s="286" t="s">
        <v>6</v>
      </c>
      <c r="CI42" s="133">
        <v>2</v>
      </c>
      <c r="CJ42" s="45">
        <v>20</v>
      </c>
      <c r="CK42" s="45">
        <v>38</v>
      </c>
      <c r="CL42" s="172">
        <v>60</v>
      </c>
      <c r="CM42" s="37"/>
      <c r="CN42" s="28">
        <f t="shared" si="10"/>
        <v>0</v>
      </c>
      <c r="CO42" s="12"/>
      <c r="CP42" s="12"/>
      <c r="CQ42" s="12"/>
      <c r="CR42" s="12"/>
      <c r="CS42" s="176"/>
      <c r="CT42" s="324"/>
      <c r="CU42" s="305" t="s">
        <v>6</v>
      </c>
      <c r="CV42" s="45">
        <v>24</v>
      </c>
      <c r="CW42" s="45">
        <v>26</v>
      </c>
      <c r="CX42" s="45">
        <v>89</v>
      </c>
      <c r="CY42" s="140">
        <v>139</v>
      </c>
      <c r="CZ42" s="36"/>
      <c r="DA42" s="28">
        <f t="shared" si="13"/>
        <v>0</v>
      </c>
      <c r="DB42" s="36"/>
      <c r="DC42" s="36"/>
      <c r="DD42" s="36"/>
      <c r="DE42" s="176"/>
      <c r="DF42" s="324"/>
      <c r="DG42" s="286" t="s">
        <v>6</v>
      </c>
      <c r="DH42" s="133">
        <v>3</v>
      </c>
      <c r="DI42" s="45">
        <v>9</v>
      </c>
      <c r="DJ42" s="45">
        <v>19</v>
      </c>
      <c r="DK42" s="45">
        <v>108</v>
      </c>
      <c r="DL42" s="140">
        <v>139</v>
      </c>
      <c r="DN42" s="28">
        <f t="shared" si="12"/>
        <v>0</v>
      </c>
      <c r="DO42" s="28"/>
      <c r="DP42" s="36"/>
      <c r="DQ42" s="36"/>
      <c r="DR42" s="36"/>
    </row>
    <row r="43" spans="1:123" s="89" customFormat="1" ht="20.25" customHeight="1">
      <c r="A43" s="335"/>
      <c r="B43" s="288"/>
      <c r="C43" s="132">
        <f>C42/$F$42</f>
        <v>0.11678832116788321</v>
      </c>
      <c r="D43" s="86">
        <f t="shared" ref="D43:E43" si="94">D42/$F$42</f>
        <v>0.44525547445255476</v>
      </c>
      <c r="E43" s="86">
        <f t="shared" si="94"/>
        <v>0.43795620437956206</v>
      </c>
      <c r="F43" s="141">
        <v>1</v>
      </c>
      <c r="H43" s="88">
        <f t="shared" si="15"/>
        <v>0</v>
      </c>
      <c r="I43" s="87"/>
      <c r="J43" s="87"/>
      <c r="K43" s="87"/>
      <c r="L43" s="87"/>
      <c r="O43" s="176"/>
      <c r="P43" s="335"/>
      <c r="Q43" s="288"/>
      <c r="R43" s="132">
        <f>R42/$V$42</f>
        <v>0.36065573770491804</v>
      </c>
      <c r="S43" s="86">
        <f>S42/$V$42</f>
        <v>0.14754098360655737</v>
      </c>
      <c r="T43" s="86">
        <f>T42/$V$42</f>
        <v>3.2786885245901641E-2</v>
      </c>
      <c r="U43" s="85">
        <f>U42/$V$42-0.001</f>
        <v>0.45801639344262296</v>
      </c>
      <c r="V43" s="141">
        <v>1</v>
      </c>
      <c r="W43" s="176"/>
      <c r="X43" s="88">
        <f t="shared" si="3"/>
        <v>0</v>
      </c>
      <c r="Y43" s="88"/>
      <c r="Z43" s="87"/>
      <c r="AA43" s="87"/>
      <c r="AI43" s="335"/>
      <c r="AJ43" s="288"/>
      <c r="AK43" s="132">
        <f>AK42/$AQ$42</f>
        <v>0.13793103448275862</v>
      </c>
      <c r="AL43" s="86">
        <f>AL42/$AQ$42</f>
        <v>0.18965517241379309</v>
      </c>
      <c r="AM43" s="86">
        <f t="shared" ref="AM43:AP43" si="95">AM42/$AQ$42</f>
        <v>0.15517241379310345</v>
      </c>
      <c r="AN43" s="86">
        <f t="shared" si="95"/>
        <v>0.13793103448275862</v>
      </c>
      <c r="AO43" s="86">
        <f t="shared" si="95"/>
        <v>0.17241379310344829</v>
      </c>
      <c r="AP43" s="86">
        <f t="shared" si="95"/>
        <v>0.20689655172413793</v>
      </c>
      <c r="AQ43" s="95">
        <v>1</v>
      </c>
      <c r="AR43" s="96" t="s">
        <v>98</v>
      </c>
      <c r="AS43" s="109" t="s">
        <v>98</v>
      </c>
      <c r="AT43" s="176"/>
      <c r="AU43" s="176">
        <f t="shared" si="5"/>
        <v>0</v>
      </c>
      <c r="AV43" s="179" t="e">
        <f t="shared" si="6"/>
        <v>#VALUE!</v>
      </c>
      <c r="AW43" s="179"/>
      <c r="AX43" s="179"/>
      <c r="AY43" s="179"/>
      <c r="AZ43" s="179"/>
      <c r="BA43" s="179"/>
      <c r="BB43" s="176"/>
      <c r="BC43" s="176"/>
      <c r="BD43" s="176"/>
      <c r="BE43" s="176"/>
      <c r="BF43" s="176"/>
      <c r="BG43" s="176"/>
      <c r="BH43" s="176"/>
      <c r="BI43" s="176"/>
      <c r="BJ43" s="324"/>
      <c r="BK43" s="286"/>
      <c r="BL43" s="166">
        <f>BL42/$BP$42-0.001</f>
        <v>0.56762745098039213</v>
      </c>
      <c r="BM43" s="86">
        <f>BM42/$BP$42</f>
        <v>0.25490196078431371</v>
      </c>
      <c r="BN43" s="86">
        <f t="shared" ref="BN43:BO43" si="96">BN42/$BP$42</f>
        <v>0.15686274509803921</v>
      </c>
      <c r="BO43" s="86">
        <f t="shared" si="96"/>
        <v>1.9607843137254902E-2</v>
      </c>
      <c r="BP43" s="272">
        <v>1</v>
      </c>
      <c r="BQ43" s="96" t="s">
        <v>98</v>
      </c>
      <c r="BR43" s="109" t="s">
        <v>98</v>
      </c>
      <c r="BS43" s="89">
        <f t="shared" si="8"/>
        <v>-1.0000000000000009E-3</v>
      </c>
      <c r="BT43" s="89" t="e">
        <f t="shared" si="9"/>
        <v>#VALUE!</v>
      </c>
      <c r="CF43" s="176"/>
      <c r="CG43" s="324"/>
      <c r="CH43" s="286"/>
      <c r="CI43" s="132">
        <f>CI42/$CL$42</f>
        <v>3.3333333333333333E-2</v>
      </c>
      <c r="CJ43" s="86">
        <f>CJ42/$CL$42</f>
        <v>0.33333333333333331</v>
      </c>
      <c r="CK43" s="85">
        <f>CK42/$CL$42+0.001</f>
        <v>0.6343333333333333</v>
      </c>
      <c r="CL43" s="141">
        <v>1</v>
      </c>
      <c r="CM43" s="97"/>
      <c r="CN43" s="88">
        <f t="shared" si="10"/>
        <v>0</v>
      </c>
      <c r="CO43" s="87"/>
      <c r="CP43" s="87"/>
      <c r="CQ43" s="87"/>
      <c r="CR43" s="87"/>
      <c r="CS43" s="176"/>
      <c r="CT43" s="324"/>
      <c r="CU43" s="305"/>
      <c r="CV43" s="86">
        <f>CV42/$CY$42</f>
        <v>0.17266187050359713</v>
      </c>
      <c r="CW43" s="86">
        <f>CW42/$CY$42</f>
        <v>0.18705035971223022</v>
      </c>
      <c r="CX43" s="86">
        <f>CX42/$CY$42</f>
        <v>0.64028776978417268</v>
      </c>
      <c r="CY43" s="141">
        <v>1</v>
      </c>
      <c r="CZ43" s="94"/>
      <c r="DA43" s="88">
        <f t="shared" si="13"/>
        <v>0</v>
      </c>
      <c r="DB43" s="94"/>
      <c r="DC43" s="94"/>
      <c r="DD43" s="94"/>
      <c r="DE43" s="176"/>
      <c r="DF43" s="324"/>
      <c r="DG43" s="286"/>
      <c r="DH43" s="132">
        <f>DH42/$DL$42</f>
        <v>2.1582733812949641E-2</v>
      </c>
      <c r="DI43" s="86">
        <f t="shared" ref="DI43:DJ43" si="97">DI42/$DL$42</f>
        <v>6.4748201438848921E-2</v>
      </c>
      <c r="DJ43" s="86">
        <f t="shared" si="97"/>
        <v>0.1366906474820144</v>
      </c>
      <c r="DK43" s="85">
        <f>DK42/$DL$42-0.001</f>
        <v>0.7759784172661871</v>
      </c>
      <c r="DL43" s="141">
        <v>1</v>
      </c>
      <c r="DN43" s="88">
        <f t="shared" si="12"/>
        <v>-9.9999999999988987E-4</v>
      </c>
      <c r="DO43" s="88"/>
      <c r="DP43" s="94"/>
      <c r="DQ43" s="94"/>
      <c r="DR43" s="94"/>
    </row>
    <row r="44" spans="1:123" s="8" customFormat="1" ht="20.25" customHeight="1">
      <c r="A44" s="335"/>
      <c r="B44" s="289" t="s">
        <v>109</v>
      </c>
      <c r="C44" s="133">
        <v>30</v>
      </c>
      <c r="D44" s="45">
        <v>75</v>
      </c>
      <c r="E44" s="45">
        <v>52</v>
      </c>
      <c r="F44" s="154">
        <v>157</v>
      </c>
      <c r="H44" s="28">
        <f t="shared" si="15"/>
        <v>0</v>
      </c>
      <c r="I44" s="12"/>
      <c r="J44" s="12"/>
      <c r="K44" s="12"/>
      <c r="L44" s="12"/>
      <c r="O44" s="176"/>
      <c r="P44" s="335"/>
      <c r="Q44" s="289" t="s">
        <v>109</v>
      </c>
      <c r="R44" s="133">
        <v>19</v>
      </c>
      <c r="S44" s="45">
        <v>22</v>
      </c>
      <c r="T44" s="45">
        <v>2</v>
      </c>
      <c r="U44" s="45">
        <v>32</v>
      </c>
      <c r="V44" s="154">
        <v>75</v>
      </c>
      <c r="W44" s="176"/>
      <c r="X44" s="28">
        <f t="shared" si="3"/>
        <v>-9.9999999999988987E-4</v>
      </c>
      <c r="Y44" s="28"/>
      <c r="Z44" s="12"/>
      <c r="AA44" s="12"/>
      <c r="AI44" s="335"/>
      <c r="AJ44" s="289" t="s">
        <v>109</v>
      </c>
      <c r="AK44" s="133">
        <v>6</v>
      </c>
      <c r="AL44" s="45">
        <v>9</v>
      </c>
      <c r="AM44" s="45">
        <v>7</v>
      </c>
      <c r="AN44" s="45">
        <v>10</v>
      </c>
      <c r="AO44" s="45">
        <v>3</v>
      </c>
      <c r="AP44" s="45">
        <v>17</v>
      </c>
      <c r="AQ44" s="30">
        <v>52</v>
      </c>
      <c r="AR44" s="45">
        <v>0</v>
      </c>
      <c r="AS44" s="140">
        <v>52</v>
      </c>
      <c r="AT44" s="176"/>
      <c r="AU44" s="176">
        <f t="shared" si="5"/>
        <v>0</v>
      </c>
      <c r="AV44" s="179">
        <f t="shared" si="6"/>
        <v>0</v>
      </c>
      <c r="AW44" s="179"/>
      <c r="AX44" s="179"/>
      <c r="AY44" s="179"/>
      <c r="AZ44" s="179"/>
      <c r="BA44" s="179"/>
      <c r="BB44" s="176"/>
      <c r="BC44" s="176"/>
      <c r="BD44" s="176"/>
      <c r="BE44" s="176"/>
      <c r="BF44" s="176"/>
      <c r="BG44" s="176"/>
      <c r="BH44" s="176"/>
      <c r="BI44" s="176"/>
      <c r="BJ44" s="324"/>
      <c r="BK44" s="286" t="s">
        <v>109</v>
      </c>
      <c r="BL44" s="152">
        <v>14</v>
      </c>
      <c r="BM44" s="45">
        <v>4</v>
      </c>
      <c r="BN44" s="45">
        <v>8</v>
      </c>
      <c r="BO44" s="45">
        <v>2</v>
      </c>
      <c r="BP44" s="268">
        <v>28</v>
      </c>
      <c r="BQ44" s="45">
        <v>24</v>
      </c>
      <c r="BR44" s="110">
        <v>52</v>
      </c>
      <c r="BS44" s="8">
        <f t="shared" si="8"/>
        <v>0</v>
      </c>
      <c r="BT44" s="8">
        <f t="shared" si="9"/>
        <v>0</v>
      </c>
      <c r="CF44" s="176"/>
      <c r="CG44" s="324"/>
      <c r="CH44" s="286" t="s">
        <v>109</v>
      </c>
      <c r="CI44" s="133">
        <v>0</v>
      </c>
      <c r="CJ44" s="45">
        <v>7</v>
      </c>
      <c r="CK44" s="45">
        <v>44</v>
      </c>
      <c r="CL44" s="172">
        <v>51</v>
      </c>
      <c r="CM44" s="37"/>
      <c r="CN44" s="28">
        <f t="shared" si="10"/>
        <v>9.9999999999988987E-4</v>
      </c>
      <c r="CO44" s="12"/>
      <c r="CP44" s="12"/>
      <c r="CQ44" s="12"/>
      <c r="CR44" s="12"/>
      <c r="CS44" s="176"/>
      <c r="CT44" s="324"/>
      <c r="CU44" s="305" t="s">
        <v>109</v>
      </c>
      <c r="CV44" s="45">
        <v>22</v>
      </c>
      <c r="CW44" s="45">
        <v>22</v>
      </c>
      <c r="CX44" s="45">
        <v>115</v>
      </c>
      <c r="CY44" s="140">
        <v>159</v>
      </c>
      <c r="CZ44" s="36"/>
      <c r="DA44" s="28">
        <f t="shared" si="13"/>
        <v>0</v>
      </c>
      <c r="DB44" s="36"/>
      <c r="DC44" s="36"/>
      <c r="DD44" s="36"/>
      <c r="DE44" s="176"/>
      <c r="DF44" s="324"/>
      <c r="DG44" s="286" t="s">
        <v>109</v>
      </c>
      <c r="DH44" s="133">
        <v>6</v>
      </c>
      <c r="DI44" s="45">
        <v>7</v>
      </c>
      <c r="DJ44" s="45">
        <v>9</v>
      </c>
      <c r="DK44" s="45">
        <v>136</v>
      </c>
      <c r="DL44" s="140">
        <v>158</v>
      </c>
      <c r="DN44" s="28">
        <f t="shared" si="12"/>
        <v>0</v>
      </c>
      <c r="DO44" s="28"/>
      <c r="DP44" s="36"/>
      <c r="DQ44" s="36"/>
      <c r="DR44" s="36"/>
    </row>
    <row r="45" spans="1:123" s="89" customFormat="1" ht="20.25" customHeight="1" thickBot="1">
      <c r="A45" s="335"/>
      <c r="B45" s="309"/>
      <c r="C45" s="139">
        <f>C44/$F$44</f>
        <v>0.19108280254777071</v>
      </c>
      <c r="D45" s="91">
        <f t="shared" ref="D45:E45" si="98">D44/$F$44</f>
        <v>0.47770700636942676</v>
      </c>
      <c r="E45" s="91">
        <f t="shared" si="98"/>
        <v>0.33121019108280253</v>
      </c>
      <c r="F45" s="143">
        <v>1</v>
      </c>
      <c r="H45" s="88">
        <f t="shared" si="15"/>
        <v>0</v>
      </c>
      <c r="I45" s="87"/>
      <c r="J45" s="87"/>
      <c r="K45" s="87"/>
      <c r="L45" s="87"/>
      <c r="O45" s="176"/>
      <c r="P45" s="335"/>
      <c r="Q45" s="309"/>
      <c r="R45" s="139">
        <f>R44/$V$44</f>
        <v>0.25333333333333335</v>
      </c>
      <c r="S45" s="91">
        <f>S44/$V$44</f>
        <v>0.29333333333333333</v>
      </c>
      <c r="T45" s="91">
        <f>T44/$V$44</f>
        <v>2.6666666666666668E-2</v>
      </c>
      <c r="U45" s="91">
        <f>U44/$V$44</f>
        <v>0.42666666666666669</v>
      </c>
      <c r="V45" s="143">
        <v>1</v>
      </c>
      <c r="W45" s="176"/>
      <c r="X45" s="88">
        <f t="shared" si="3"/>
        <v>0</v>
      </c>
      <c r="Y45" s="88"/>
      <c r="Z45" s="87"/>
      <c r="AA45" s="87"/>
      <c r="AI45" s="335"/>
      <c r="AJ45" s="309"/>
      <c r="AK45" s="139">
        <f>AK44/$AQ$44</f>
        <v>0.11538461538461539</v>
      </c>
      <c r="AL45" s="91">
        <f t="shared" ref="AL45:AP45" si="99">AL44/$AQ$44</f>
        <v>0.17307692307692307</v>
      </c>
      <c r="AM45" s="91">
        <f t="shared" si="99"/>
        <v>0.13461538461538461</v>
      </c>
      <c r="AN45" s="91">
        <f t="shared" si="99"/>
        <v>0.19230769230769232</v>
      </c>
      <c r="AO45" s="91">
        <f t="shared" si="99"/>
        <v>5.7692307692307696E-2</v>
      </c>
      <c r="AP45" s="91">
        <f t="shared" si="99"/>
        <v>0.32692307692307693</v>
      </c>
      <c r="AQ45" s="99">
        <v>1</v>
      </c>
      <c r="AR45" s="100" t="s">
        <v>98</v>
      </c>
      <c r="AS45" s="111" t="s">
        <v>98</v>
      </c>
      <c r="AT45" s="176"/>
      <c r="AU45" s="176">
        <f t="shared" si="5"/>
        <v>0</v>
      </c>
      <c r="AV45" s="179" t="e">
        <f t="shared" si="6"/>
        <v>#VALUE!</v>
      </c>
      <c r="AW45" s="179"/>
      <c r="AX45" s="179"/>
      <c r="AY45" s="179"/>
      <c r="AZ45" s="179"/>
      <c r="BA45" s="179"/>
      <c r="BB45" s="176"/>
      <c r="BC45" s="176"/>
      <c r="BD45" s="176"/>
      <c r="BE45" s="176"/>
      <c r="BF45" s="176"/>
      <c r="BG45" s="176"/>
      <c r="BH45" s="176"/>
      <c r="BI45" s="176"/>
      <c r="BJ45" s="324"/>
      <c r="BK45" s="287"/>
      <c r="BL45" s="167">
        <f>BL44/$BP$44</f>
        <v>0.5</v>
      </c>
      <c r="BM45" s="91">
        <f t="shared" ref="BM45:BO45" si="100">BM44/$BP$44</f>
        <v>0.14285714285714285</v>
      </c>
      <c r="BN45" s="91">
        <f t="shared" si="100"/>
        <v>0.2857142857142857</v>
      </c>
      <c r="BO45" s="91">
        <f t="shared" si="100"/>
        <v>7.1428571428571425E-2</v>
      </c>
      <c r="BP45" s="273">
        <v>1</v>
      </c>
      <c r="BQ45" s="100" t="s">
        <v>98</v>
      </c>
      <c r="BR45" s="111" t="s">
        <v>98</v>
      </c>
      <c r="BS45" s="89">
        <f t="shared" si="8"/>
        <v>0</v>
      </c>
      <c r="BT45" s="89" t="e">
        <f t="shared" si="9"/>
        <v>#VALUE!</v>
      </c>
      <c r="CF45" s="176"/>
      <c r="CG45" s="324"/>
      <c r="CH45" s="287"/>
      <c r="CI45" s="139">
        <f>CI44/$CL$44</f>
        <v>0</v>
      </c>
      <c r="CJ45" s="91">
        <f>CJ44/$CL$44</f>
        <v>0.13725490196078433</v>
      </c>
      <c r="CK45" s="91">
        <f>CK44/$CL$44</f>
        <v>0.86274509803921573</v>
      </c>
      <c r="CL45" s="143">
        <v>1</v>
      </c>
      <c r="CM45" s="97"/>
      <c r="CN45" s="88">
        <f t="shared" si="10"/>
        <v>0</v>
      </c>
      <c r="CO45" s="87"/>
      <c r="CP45" s="87"/>
      <c r="CQ45" s="87"/>
      <c r="CR45" s="87"/>
      <c r="CS45" s="176"/>
      <c r="CT45" s="324"/>
      <c r="CU45" s="340"/>
      <c r="CV45" s="91">
        <f>CV44/$CY$44</f>
        <v>0.13836477987421383</v>
      </c>
      <c r="CW45" s="91">
        <f>CW44/$CY$44</f>
        <v>0.13836477987421383</v>
      </c>
      <c r="CX45" s="90">
        <f>CX44/$CY$44+0.001</f>
        <v>0.72427044025157228</v>
      </c>
      <c r="CY45" s="143">
        <v>1</v>
      </c>
      <c r="CZ45" s="94"/>
      <c r="DA45" s="88">
        <f t="shared" si="13"/>
        <v>0</v>
      </c>
      <c r="DB45" s="94"/>
      <c r="DC45" s="94"/>
      <c r="DD45" s="94"/>
      <c r="DE45" s="176"/>
      <c r="DF45" s="324"/>
      <c r="DG45" s="287"/>
      <c r="DH45" s="139">
        <f>DH44/$DL$44</f>
        <v>3.7974683544303799E-2</v>
      </c>
      <c r="DI45" s="91">
        <f t="shared" ref="DI45:DK45" si="101">DI44/$DL$44</f>
        <v>4.4303797468354431E-2</v>
      </c>
      <c r="DJ45" s="91">
        <f t="shared" si="101"/>
        <v>5.6962025316455694E-2</v>
      </c>
      <c r="DK45" s="91">
        <f t="shared" si="101"/>
        <v>0.86075949367088611</v>
      </c>
      <c r="DL45" s="143">
        <v>1</v>
      </c>
      <c r="DN45" s="88">
        <f t="shared" si="12"/>
        <v>0</v>
      </c>
      <c r="DO45" s="88"/>
      <c r="DP45" s="94"/>
      <c r="DQ45" s="94"/>
      <c r="DR45" s="94"/>
    </row>
    <row r="46" spans="1:123" s="8" customFormat="1" ht="20.25" customHeight="1" thickTop="1">
      <c r="A46" s="335"/>
      <c r="B46" s="336" t="s">
        <v>1</v>
      </c>
      <c r="C46" s="48">
        <v>60</v>
      </c>
      <c r="D46" s="44">
        <v>431</v>
      </c>
      <c r="E46" s="44">
        <v>205</v>
      </c>
      <c r="F46" s="155">
        <v>696</v>
      </c>
      <c r="H46" s="28">
        <f t="shared" si="15"/>
        <v>0</v>
      </c>
      <c r="I46" s="22"/>
      <c r="J46" s="22"/>
      <c r="K46" s="22"/>
      <c r="L46" s="22"/>
      <c r="O46" s="176"/>
      <c r="P46" s="335"/>
      <c r="Q46" s="336" t="s">
        <v>1</v>
      </c>
      <c r="R46" s="48">
        <v>208</v>
      </c>
      <c r="S46" s="44">
        <v>99</v>
      </c>
      <c r="T46" s="44">
        <v>6</v>
      </c>
      <c r="U46" s="44">
        <v>118</v>
      </c>
      <c r="V46" s="155">
        <v>431</v>
      </c>
      <c r="W46" s="176"/>
      <c r="X46" s="28">
        <f t="shared" si="3"/>
        <v>0</v>
      </c>
      <c r="Y46" s="28"/>
      <c r="Z46" s="22"/>
      <c r="AA46" s="22"/>
      <c r="AI46" s="335"/>
      <c r="AJ46" s="336" t="s">
        <v>1</v>
      </c>
      <c r="AK46" s="219">
        <v>38</v>
      </c>
      <c r="AL46" s="220">
        <v>31</v>
      </c>
      <c r="AM46" s="220">
        <v>30</v>
      </c>
      <c r="AN46" s="220">
        <v>36</v>
      </c>
      <c r="AO46" s="220">
        <v>21</v>
      </c>
      <c r="AP46" s="220">
        <v>40</v>
      </c>
      <c r="AQ46" s="31">
        <v>196</v>
      </c>
      <c r="AR46" s="220">
        <v>7</v>
      </c>
      <c r="AS46" s="160">
        <v>203</v>
      </c>
      <c r="AT46" s="176"/>
      <c r="AU46" s="176">
        <f t="shared" si="5"/>
        <v>0</v>
      </c>
      <c r="AV46" s="179">
        <f t="shared" si="6"/>
        <v>0</v>
      </c>
      <c r="AW46" s="179"/>
      <c r="AX46" s="179"/>
      <c r="AY46" s="179"/>
      <c r="AZ46" s="179"/>
      <c r="BA46" s="179"/>
      <c r="BB46" s="176"/>
      <c r="BC46" s="176"/>
      <c r="BD46" s="176"/>
      <c r="BE46" s="176"/>
      <c r="BF46" s="176"/>
      <c r="BG46" s="176"/>
      <c r="BH46" s="176"/>
      <c r="BI46" s="176"/>
      <c r="BJ46" s="324"/>
      <c r="BK46" s="336" t="s">
        <v>1</v>
      </c>
      <c r="BL46" s="168">
        <v>87</v>
      </c>
      <c r="BM46" s="44">
        <v>23</v>
      </c>
      <c r="BN46" s="44">
        <v>28</v>
      </c>
      <c r="BO46" s="44">
        <v>9</v>
      </c>
      <c r="BP46" s="267">
        <v>147</v>
      </c>
      <c r="BQ46" s="44">
        <v>53</v>
      </c>
      <c r="BR46" s="112">
        <v>200</v>
      </c>
      <c r="BS46" s="8">
        <f t="shared" si="8"/>
        <v>0</v>
      </c>
      <c r="BT46" s="8">
        <f t="shared" si="9"/>
        <v>0</v>
      </c>
      <c r="CF46" s="176"/>
      <c r="CG46" s="324"/>
      <c r="CH46" s="336" t="s">
        <v>1</v>
      </c>
      <c r="CI46" s="48">
        <v>7</v>
      </c>
      <c r="CJ46" s="44">
        <v>73</v>
      </c>
      <c r="CK46" s="44">
        <v>124</v>
      </c>
      <c r="CL46" s="155">
        <v>204</v>
      </c>
      <c r="CM46" s="37"/>
      <c r="CN46" s="28">
        <f t="shared" si="10"/>
        <v>0</v>
      </c>
      <c r="CO46" s="22"/>
      <c r="CP46" s="22"/>
      <c r="CQ46" s="22"/>
      <c r="CR46" s="22"/>
      <c r="CS46" s="176"/>
      <c r="CT46" s="324"/>
      <c r="CU46" s="317" t="s">
        <v>1</v>
      </c>
      <c r="CV46" s="44">
        <v>80</v>
      </c>
      <c r="CW46" s="44">
        <v>80</v>
      </c>
      <c r="CX46" s="44">
        <v>544</v>
      </c>
      <c r="CY46" s="160">
        <v>704</v>
      </c>
      <c r="CZ46" s="36"/>
      <c r="DA46" s="28">
        <f t="shared" si="13"/>
        <v>0</v>
      </c>
      <c r="DB46" s="36"/>
      <c r="DC46" s="36"/>
      <c r="DD46" s="36"/>
      <c r="DE46" s="176"/>
      <c r="DF46" s="324"/>
      <c r="DG46" s="336" t="s">
        <v>1</v>
      </c>
      <c r="DH46" s="48">
        <v>10</v>
      </c>
      <c r="DI46" s="44">
        <v>28</v>
      </c>
      <c r="DJ46" s="44">
        <v>49</v>
      </c>
      <c r="DK46" s="44">
        <v>616</v>
      </c>
      <c r="DL46" s="160">
        <v>703</v>
      </c>
      <c r="DN46" s="28">
        <f t="shared" si="12"/>
        <v>0</v>
      </c>
      <c r="DO46" s="28"/>
      <c r="DP46" s="36"/>
      <c r="DQ46" s="36"/>
      <c r="DR46" s="36"/>
    </row>
    <row r="47" spans="1:123" s="89" customFormat="1" ht="20.25" customHeight="1" thickBot="1">
      <c r="A47" s="350"/>
      <c r="B47" s="342"/>
      <c r="C47" s="136">
        <f>C46/$F$46</f>
        <v>8.6206896551724144E-2</v>
      </c>
      <c r="D47" s="129">
        <f t="shared" ref="D47:E47" si="102">D46/$F$46</f>
        <v>0.61925287356321834</v>
      </c>
      <c r="E47" s="129">
        <f t="shared" si="102"/>
        <v>0.29454022988505746</v>
      </c>
      <c r="F47" s="146">
        <v>1</v>
      </c>
      <c r="H47" s="88">
        <f t="shared" si="15"/>
        <v>0</v>
      </c>
      <c r="I47" s="92">
        <f>+C34+C36+C38+C40+C42+C44-C46</f>
        <v>0</v>
      </c>
      <c r="J47" s="92">
        <f t="shared" ref="J47:K47" si="103">+D34+D36+D38+D40+D42+D44-D46</f>
        <v>0</v>
      </c>
      <c r="K47" s="92">
        <f t="shared" si="103"/>
        <v>0</v>
      </c>
      <c r="L47" s="92">
        <f>+F34+F36+F38+F40+F42+F44-F46</f>
        <v>0</v>
      </c>
      <c r="O47" s="176"/>
      <c r="P47" s="350"/>
      <c r="Q47" s="342"/>
      <c r="R47" s="151">
        <f>R46/$V$46-0.001</f>
        <v>0.48159860788863107</v>
      </c>
      <c r="S47" s="129">
        <f>S46/$V$46</f>
        <v>0.22969837587006961</v>
      </c>
      <c r="T47" s="129">
        <f>T46/$V$46</f>
        <v>1.3921113689095127E-2</v>
      </c>
      <c r="U47" s="129">
        <f>U46/$V$46</f>
        <v>0.27378190255220419</v>
      </c>
      <c r="V47" s="146">
        <v>1</v>
      </c>
      <c r="W47" s="176"/>
      <c r="X47" s="88">
        <f t="shared" si="3"/>
        <v>0</v>
      </c>
      <c r="Y47" s="88"/>
      <c r="Z47" s="92"/>
      <c r="AA47" s="92"/>
      <c r="AI47" s="350"/>
      <c r="AJ47" s="342"/>
      <c r="AK47" s="136">
        <f>AK46/$AQ$46</f>
        <v>0.19387755102040816</v>
      </c>
      <c r="AL47" s="129">
        <f t="shared" ref="AL47:AP47" si="104">AL46/$AQ$46</f>
        <v>0.15816326530612246</v>
      </c>
      <c r="AM47" s="129">
        <f t="shared" si="104"/>
        <v>0.15306122448979592</v>
      </c>
      <c r="AN47" s="129">
        <f t="shared" si="104"/>
        <v>0.18367346938775511</v>
      </c>
      <c r="AO47" s="129">
        <f t="shared" si="104"/>
        <v>0.10714285714285714</v>
      </c>
      <c r="AP47" s="129">
        <f t="shared" si="104"/>
        <v>0.20408163265306123</v>
      </c>
      <c r="AQ47" s="161">
        <v>1</v>
      </c>
      <c r="AR47" s="114" t="s">
        <v>98</v>
      </c>
      <c r="AS47" s="115" t="s">
        <v>98</v>
      </c>
      <c r="AT47" s="176"/>
      <c r="AU47" s="176">
        <f t="shared" si="5"/>
        <v>0</v>
      </c>
      <c r="AV47" s="179" t="e">
        <f t="shared" si="6"/>
        <v>#VALUE!</v>
      </c>
      <c r="AW47" s="179">
        <f t="shared" ref="AW47:BE47" si="105">+AK34+AK36+AK38+AK40+AK42+AK44-AK46</f>
        <v>0</v>
      </c>
      <c r="AX47" s="179">
        <f t="shared" si="105"/>
        <v>0</v>
      </c>
      <c r="AY47" s="179">
        <f t="shared" si="105"/>
        <v>0</v>
      </c>
      <c r="AZ47" s="179">
        <f t="shared" si="105"/>
        <v>0</v>
      </c>
      <c r="BA47" s="179">
        <f t="shared" si="105"/>
        <v>0</v>
      </c>
      <c r="BB47" s="179">
        <f t="shared" si="105"/>
        <v>0</v>
      </c>
      <c r="BC47" s="179">
        <f t="shared" si="105"/>
        <v>0</v>
      </c>
      <c r="BD47" s="179">
        <f t="shared" si="105"/>
        <v>0</v>
      </c>
      <c r="BE47" s="179">
        <f t="shared" si="105"/>
        <v>0</v>
      </c>
      <c r="BF47" s="176"/>
      <c r="BG47" s="176"/>
      <c r="BH47" s="176"/>
      <c r="BI47" s="176"/>
      <c r="BJ47" s="325"/>
      <c r="BK47" s="342"/>
      <c r="BL47" s="169">
        <f>BL46/$BP$46+0.001</f>
        <v>0.59283673469387754</v>
      </c>
      <c r="BM47" s="129">
        <f>BM46/$BP$46</f>
        <v>0.15646258503401361</v>
      </c>
      <c r="BN47" s="129">
        <f t="shared" ref="BN47:BO47" si="106">BN46/$BP$46</f>
        <v>0.19047619047619047</v>
      </c>
      <c r="BO47" s="129">
        <f t="shared" si="106"/>
        <v>6.1224489795918366E-2</v>
      </c>
      <c r="BP47" s="203">
        <v>1</v>
      </c>
      <c r="BQ47" s="114" t="s">
        <v>98</v>
      </c>
      <c r="BR47" s="115" t="s">
        <v>98</v>
      </c>
      <c r="BS47" s="89">
        <f t="shared" si="8"/>
        <v>1.0000000000001119E-3</v>
      </c>
      <c r="BT47" s="89" t="e">
        <f t="shared" si="9"/>
        <v>#VALUE!</v>
      </c>
      <c r="BU47" s="92">
        <f>+BL34+BL36+BL38+BL40+BL42+BL44-BL46</f>
        <v>0</v>
      </c>
      <c r="BV47" s="92">
        <f t="shared" ref="BV47" si="107">+BM34+BM36+BM38+BM40+BM42+BM44-BM46</f>
        <v>0</v>
      </c>
      <c r="BW47" s="92">
        <f t="shared" ref="BW47" si="108">+BN34+BN36+BN38+BN40+BN42+BN44-BN46</f>
        <v>0</v>
      </c>
      <c r="BX47" s="92">
        <f>+BO34+BO36+BO38+BO40+BO42+BO44-BO46</f>
        <v>0</v>
      </c>
      <c r="BY47" s="92">
        <f t="shared" ref="BY47" si="109">+BP34+BP36+BP38+BP40+BP42+BP44-BP46</f>
        <v>0</v>
      </c>
      <c r="BZ47" s="92">
        <f>+BQ34+BQ36+BQ38+BQ40+BQ42+BQ44-BQ46</f>
        <v>0</v>
      </c>
      <c r="CA47" s="92">
        <f>+BR34+BR36+BR38+BR40+BR42+BR44-BR46</f>
        <v>0</v>
      </c>
      <c r="CF47" s="176"/>
      <c r="CG47" s="325"/>
      <c r="CH47" s="342"/>
      <c r="CI47" s="136">
        <f>CI46/$CL$46</f>
        <v>3.4313725490196081E-2</v>
      </c>
      <c r="CJ47" s="129">
        <f>CJ46/$CL$46</f>
        <v>0.35784313725490197</v>
      </c>
      <c r="CK47" s="129">
        <f>CK46/$CL$46</f>
        <v>0.60784313725490191</v>
      </c>
      <c r="CL47" s="146">
        <v>1</v>
      </c>
      <c r="CM47" s="97"/>
      <c r="CN47" s="88">
        <f t="shared" si="10"/>
        <v>0</v>
      </c>
      <c r="CO47" s="92"/>
      <c r="CP47" s="92"/>
      <c r="CQ47" s="92"/>
      <c r="CR47" s="92"/>
      <c r="CS47" s="176"/>
      <c r="CT47" s="325"/>
      <c r="CU47" s="318"/>
      <c r="CV47" s="129">
        <f>CV46/$CY$46</f>
        <v>0.11363636363636363</v>
      </c>
      <c r="CW47" s="129">
        <f>CW46/$CY$46</f>
        <v>0.11363636363636363</v>
      </c>
      <c r="CX47" s="145">
        <f>CX46/$CY$46-0.001</f>
        <v>0.77172727272727271</v>
      </c>
      <c r="CY47" s="146">
        <v>1</v>
      </c>
      <c r="CZ47" s="94"/>
      <c r="DA47" s="88">
        <f t="shared" si="13"/>
        <v>9.9999999999988987E-4</v>
      </c>
      <c r="DB47" s="94"/>
      <c r="DC47" s="94"/>
      <c r="DD47" s="94"/>
      <c r="DE47" s="176"/>
      <c r="DF47" s="325"/>
      <c r="DG47" s="342"/>
      <c r="DH47" s="136">
        <f>DH46/$DL$46</f>
        <v>1.422475106685633E-2</v>
      </c>
      <c r="DI47" s="129">
        <f t="shared" ref="DI47:DK47" si="110">DI46/$DL$46</f>
        <v>3.9829302987197723E-2</v>
      </c>
      <c r="DJ47" s="129">
        <f t="shared" si="110"/>
        <v>6.9701280227596016E-2</v>
      </c>
      <c r="DK47" s="129">
        <f t="shared" si="110"/>
        <v>0.87624466571834991</v>
      </c>
      <c r="DL47" s="146">
        <v>1</v>
      </c>
      <c r="DN47" s="88">
        <f t="shared" si="12"/>
        <v>0</v>
      </c>
      <c r="DO47" s="92">
        <f>+DH34+DH36+DH38+DH40+DH42+DH44-DH46</f>
        <v>0</v>
      </c>
      <c r="DP47" s="92">
        <f>+DI34+DI36+DI38+DI40+DI42+DI44-DI46</f>
        <v>0</v>
      </c>
      <c r="DQ47" s="92">
        <f t="shared" ref="DQ47" si="111">+DJ34+DJ36+DJ38+DJ40+DJ42+DJ44-DJ46</f>
        <v>0</v>
      </c>
      <c r="DR47" s="92">
        <f>+DK34+DK36+DK38+DK40+DK42+DK44-DK46</f>
        <v>0</v>
      </c>
      <c r="DS47" s="92">
        <f>+DL34+DL36+DL38+DL40+DL42+DL44-DL46</f>
        <v>0</v>
      </c>
    </row>
    <row r="48" spans="1:123" s="8" customFormat="1" ht="15" customHeight="1">
      <c r="H48"/>
      <c r="I48"/>
      <c r="J48"/>
      <c r="K48"/>
      <c r="L48"/>
      <c r="O48" s="176"/>
      <c r="W48" s="176"/>
      <c r="X48" s="28">
        <f t="shared" si="3"/>
        <v>-1.0000000000001119E-3</v>
      </c>
      <c r="Y48" s="22">
        <f>+R34+R36+R38+R40+R42+R44-R46</f>
        <v>0</v>
      </c>
      <c r="Z48" s="22">
        <f>+S34+S36+S38+S40+S42+S44-S46</f>
        <v>0</v>
      </c>
      <c r="AA48" s="22">
        <f>+T34+T36+T38+T40+T42+T44-T46</f>
        <v>0</v>
      </c>
      <c r="AB48" s="22">
        <f>+U34+U36+U38+U40+U42+U44-U46</f>
        <v>0</v>
      </c>
      <c r="AC48" s="22">
        <f>+V34+V36+V38+V40+V42+V44-V46</f>
        <v>0</v>
      </c>
      <c r="AI48" s="15"/>
      <c r="AJ48" s="1"/>
      <c r="AK48" s="1"/>
      <c r="AL48"/>
      <c r="AM48" s="2"/>
      <c r="AN48" s="2"/>
      <c r="AO48" s="2"/>
      <c r="AP48" s="2"/>
      <c r="AQ48" s="32"/>
      <c r="AR48" s="2"/>
      <c r="AS48" s="4"/>
      <c r="AT48" s="180"/>
      <c r="AU48" s="180"/>
      <c r="AV48" s="180"/>
      <c r="AW48" s="180"/>
      <c r="AX48" s="180"/>
      <c r="AY48" s="180"/>
      <c r="AZ48" s="180"/>
      <c r="BA48" s="180"/>
      <c r="BB48" s="180"/>
      <c r="BC48" s="180"/>
      <c r="BD48" s="180"/>
      <c r="BE48" s="180"/>
      <c r="BF48" s="180"/>
      <c r="BG48" s="180"/>
      <c r="BH48" s="180"/>
      <c r="BI48" s="180"/>
      <c r="BJ48" s="180"/>
      <c r="BK48"/>
      <c r="BL48" s="2"/>
      <c r="BM48" s="2"/>
      <c r="BN48" s="2"/>
      <c r="BO48" s="2"/>
      <c r="BP48" s="275"/>
      <c r="BQ48" s="2"/>
      <c r="BR48" s="2"/>
      <c r="CF48" s="176"/>
      <c r="CG48" s="176"/>
      <c r="CM48" s="37"/>
      <c r="CN48" s="28">
        <f t="shared" si="10"/>
        <v>0</v>
      </c>
      <c r="CO48" s="22">
        <f>+CI34+CI36+CI38+CI40+CI42+CI44-CI46</f>
        <v>0</v>
      </c>
      <c r="CP48" s="22">
        <f>+CJ34+CJ36+CJ38+CJ40+CJ42+CJ44-CJ46</f>
        <v>0</v>
      </c>
      <c r="CQ48" s="22">
        <f>+CK34+CK36+CK38+CK40+CK42+CK44-CK46</f>
        <v>0</v>
      </c>
      <c r="CR48" s="22">
        <f>+CL34+CL36+CL38+CL40+CL42+CL44-CL46</f>
        <v>0</v>
      </c>
      <c r="CS48" s="176"/>
      <c r="CT48" s="176"/>
      <c r="CZ48" s="36"/>
      <c r="DA48" s="28">
        <f t="shared" si="13"/>
        <v>0</v>
      </c>
      <c r="DB48" s="36"/>
      <c r="DC48" s="36"/>
      <c r="DD48" s="36"/>
      <c r="DE48" s="180"/>
      <c r="DF48" s="180"/>
      <c r="DG48"/>
      <c r="DH48" s="2"/>
      <c r="DI48" s="2"/>
      <c r="DJ48" s="2"/>
      <c r="DK48" s="2"/>
      <c r="DL48" s="4"/>
      <c r="DN48" s="28"/>
      <c r="DO48" s="28"/>
      <c r="DP48" s="36"/>
      <c r="DQ48" s="36"/>
      <c r="DR48" s="36"/>
      <c r="DS48"/>
    </row>
    <row r="49" spans="1:123" s="8" customFormat="1" ht="15" customHeight="1">
      <c r="F49" s="12"/>
      <c r="G49" s="12"/>
      <c r="H49"/>
      <c r="I49"/>
      <c r="J49"/>
      <c r="K49"/>
      <c r="L49"/>
      <c r="M49" s="12"/>
      <c r="N49" s="12"/>
      <c r="O49" s="184"/>
      <c r="P49" s="12"/>
      <c r="Q49" s="12"/>
      <c r="R49" s="12"/>
      <c r="S49" s="12"/>
      <c r="T49" s="12"/>
      <c r="U49" s="12"/>
      <c r="V49" s="12"/>
      <c r="W49" s="176"/>
      <c r="X49"/>
      <c r="Y49"/>
      <c r="Z49"/>
      <c r="AA49"/>
      <c r="AI49" s="15"/>
      <c r="AJ49" s="1"/>
      <c r="AK49" s="1"/>
      <c r="AL49"/>
      <c r="AM49" s="2"/>
      <c r="AN49" s="2"/>
      <c r="AO49" s="2"/>
      <c r="AP49" s="2"/>
      <c r="AQ49" s="32"/>
      <c r="AR49" s="2"/>
      <c r="AS49" s="4"/>
      <c r="AT49" s="180"/>
      <c r="AU49" s="180"/>
      <c r="AV49" s="180"/>
      <c r="AW49" s="180"/>
      <c r="AX49" s="180"/>
      <c r="AY49" s="180"/>
      <c r="AZ49" s="180"/>
      <c r="BA49" s="180"/>
      <c r="BB49" s="180"/>
      <c r="BC49" s="180"/>
      <c r="BD49" s="180"/>
      <c r="BE49" s="180"/>
      <c r="BF49" s="180"/>
      <c r="BG49" s="180"/>
      <c r="BH49" s="180"/>
      <c r="BI49" s="180"/>
      <c r="BJ49" s="180"/>
      <c r="BK49"/>
      <c r="BL49" s="2"/>
      <c r="BM49" s="2"/>
      <c r="BN49" s="2"/>
      <c r="BO49" s="2"/>
      <c r="BP49" s="275"/>
      <c r="BQ49" s="2"/>
      <c r="BR49" s="2"/>
      <c r="CF49" s="176"/>
      <c r="CG49" s="176"/>
      <c r="CN49"/>
      <c r="CO49"/>
      <c r="CP49"/>
      <c r="CQ49"/>
      <c r="CR49"/>
      <c r="CS49" s="176"/>
      <c r="CT49" s="176"/>
      <c r="CZ49" s="37"/>
      <c r="DA49"/>
      <c r="DB49" s="37"/>
      <c r="DC49" s="37"/>
      <c r="DD49" s="37"/>
      <c r="DE49" s="176"/>
      <c r="DF49" s="176"/>
      <c r="DN49"/>
      <c r="DO49"/>
      <c r="DP49" s="37"/>
      <c r="DQ49" s="37"/>
      <c r="DR49" s="37"/>
    </row>
    <row r="50" spans="1:123" s="8" customFormat="1" ht="15" hidden="1" customHeight="1">
      <c r="B50" s="304" t="s">
        <v>2</v>
      </c>
      <c r="C50" s="39">
        <f>+C20+C34-C6</f>
        <v>0</v>
      </c>
      <c r="D50" s="39">
        <f t="shared" ref="D50:G50" si="112">+D20+D34-D6</f>
        <v>0</v>
      </c>
      <c r="E50" s="39">
        <f t="shared" si="112"/>
        <v>0</v>
      </c>
      <c r="F50" s="39">
        <f t="shared" si="112"/>
        <v>0</v>
      </c>
      <c r="G50" s="39">
        <f t="shared" si="112"/>
        <v>0</v>
      </c>
      <c r="H50"/>
      <c r="I50"/>
      <c r="J50"/>
      <c r="K50"/>
      <c r="L50"/>
      <c r="M50" s="12"/>
      <c r="N50" s="12"/>
      <c r="O50" s="184"/>
      <c r="P50" s="12"/>
      <c r="Q50" s="12"/>
      <c r="R50" s="12"/>
      <c r="S50" s="12"/>
      <c r="T50" s="12"/>
      <c r="U50" s="12"/>
      <c r="V50" s="12"/>
      <c r="W50" s="176"/>
      <c r="X50"/>
      <c r="Y50"/>
      <c r="Z50"/>
      <c r="AA50"/>
      <c r="AI50" s="15"/>
      <c r="AJ50" s="304" t="s">
        <v>2</v>
      </c>
      <c r="AK50" s="39">
        <f>+AK20+AK34-AK6</f>
        <v>0</v>
      </c>
      <c r="AL50" s="39">
        <f t="shared" ref="AL50:AO50" si="113">+AL20+AL34-AL6</f>
        <v>0</v>
      </c>
      <c r="AM50" s="39">
        <f t="shared" si="113"/>
        <v>0</v>
      </c>
      <c r="AN50" s="39">
        <f t="shared" si="113"/>
        <v>0</v>
      </c>
      <c r="AO50" s="39">
        <f t="shared" si="113"/>
        <v>0</v>
      </c>
      <c r="AP50" s="39">
        <f t="shared" ref="AP50:AS50" si="114">+AP20+AP34-AP6</f>
        <v>0</v>
      </c>
      <c r="AQ50" s="39">
        <f t="shared" si="114"/>
        <v>0</v>
      </c>
      <c r="AR50" s="39">
        <f t="shared" si="114"/>
        <v>0</v>
      </c>
      <c r="AS50" s="39">
        <f t="shared" si="114"/>
        <v>0</v>
      </c>
      <c r="AT50" s="180"/>
      <c r="AU50" s="180"/>
      <c r="AV50" s="180"/>
      <c r="AW50" s="180"/>
      <c r="AX50" s="180"/>
      <c r="AY50" s="180"/>
      <c r="AZ50" s="180"/>
      <c r="BA50" s="180"/>
      <c r="BB50" s="180"/>
      <c r="BC50" s="180"/>
      <c r="BD50" s="180"/>
      <c r="BE50" s="180"/>
      <c r="BF50" s="180"/>
      <c r="BG50" s="180"/>
      <c r="BH50" s="180"/>
      <c r="BI50" s="180"/>
      <c r="BJ50" s="180"/>
      <c r="BK50"/>
      <c r="BL50" s="2"/>
      <c r="BM50" s="2"/>
      <c r="BN50" s="2"/>
      <c r="BO50" s="2"/>
      <c r="BP50" s="275"/>
      <c r="BQ50" s="2"/>
      <c r="BR50" s="2"/>
      <c r="CF50" s="176"/>
      <c r="CG50" s="176"/>
      <c r="CN50"/>
      <c r="CO50"/>
      <c r="CP50"/>
      <c r="CQ50"/>
      <c r="CR50"/>
      <c r="CS50" s="176"/>
      <c r="CT50" s="176"/>
      <c r="DA50"/>
      <c r="DE50" s="176"/>
      <c r="DF50" s="176"/>
      <c r="DN50"/>
      <c r="DO50"/>
    </row>
    <row r="51" spans="1:123" s="8" customFormat="1" ht="15" hidden="1" customHeight="1">
      <c r="A51" s="12"/>
      <c r="B51" s="305"/>
      <c r="C51" s="39"/>
      <c r="D51" s="39"/>
      <c r="E51" s="39"/>
      <c r="F51" s="39"/>
      <c r="G51" s="39"/>
      <c r="H51"/>
      <c r="I51"/>
      <c r="J51"/>
      <c r="K51"/>
      <c r="L51"/>
      <c r="M51" s="12"/>
      <c r="N51" s="12"/>
      <c r="O51" s="184"/>
      <c r="P51" s="12"/>
      <c r="Q51" s="304" t="s">
        <v>2</v>
      </c>
      <c r="R51" s="39">
        <f>+R20+R34-R6</f>
        <v>0</v>
      </c>
      <c r="S51" s="39">
        <f>+S20+S34-S6</f>
        <v>0</v>
      </c>
      <c r="T51" s="39">
        <f>+T20+T34-T6</f>
        <v>0</v>
      </c>
      <c r="U51" s="39">
        <f>+U20+U34-U6</f>
        <v>0</v>
      </c>
      <c r="V51" s="39">
        <f>+V20+V34-V6</f>
        <v>0</v>
      </c>
      <c r="W51" s="176"/>
      <c r="X51"/>
      <c r="Y51"/>
      <c r="Z51"/>
      <c r="AA51"/>
      <c r="AI51" s="12"/>
      <c r="AJ51" s="305"/>
      <c r="AK51" s="39"/>
      <c r="AL51" s="39"/>
      <c r="AM51" s="39"/>
      <c r="AN51" s="39"/>
      <c r="AO51" s="39"/>
      <c r="AP51" s="39"/>
      <c r="AQ51" s="39"/>
      <c r="AR51" s="39"/>
      <c r="AS51" s="39"/>
      <c r="AT51" s="180"/>
      <c r="AU51" s="180"/>
      <c r="AV51" s="180"/>
      <c r="AW51" s="180"/>
      <c r="AX51" s="180"/>
      <c r="AY51" s="180"/>
      <c r="AZ51" s="180"/>
      <c r="BA51" s="180"/>
      <c r="BB51" s="180"/>
      <c r="BC51" s="180"/>
      <c r="BD51" s="180"/>
      <c r="BE51" s="180"/>
      <c r="BF51" s="180"/>
      <c r="BG51" s="180"/>
      <c r="BH51" s="180"/>
      <c r="BI51" s="180"/>
      <c r="BJ51" s="180"/>
      <c r="BK51"/>
      <c r="BL51" s="2"/>
      <c r="BM51" s="2"/>
      <c r="BN51" s="2"/>
      <c r="BO51" s="2"/>
      <c r="BP51" s="275"/>
      <c r="BQ51" s="2"/>
      <c r="BR51" s="2"/>
      <c r="CF51" s="176"/>
      <c r="CG51" s="176"/>
      <c r="CN51"/>
      <c r="CO51"/>
      <c r="CP51"/>
      <c r="CQ51"/>
      <c r="CR51"/>
      <c r="CS51" s="176"/>
      <c r="CT51" s="176"/>
      <c r="DA51"/>
      <c r="DE51" s="176"/>
      <c r="DF51" s="176"/>
      <c r="DN51"/>
      <c r="DO51"/>
    </row>
    <row r="52" spans="1:123" s="8" customFormat="1" ht="15" hidden="1" customHeight="1">
      <c r="A52" s="15"/>
      <c r="B52" s="305" t="s">
        <v>3</v>
      </c>
      <c r="C52" s="39">
        <f t="shared" ref="C52:G52" si="115">+C22+C36-C8</f>
        <v>0</v>
      </c>
      <c r="D52" s="39">
        <f t="shared" si="115"/>
        <v>0</v>
      </c>
      <c r="E52" s="39">
        <f t="shared" si="115"/>
        <v>0</v>
      </c>
      <c r="F52" s="39">
        <f t="shared" si="115"/>
        <v>0</v>
      </c>
      <c r="G52" s="39">
        <f t="shared" si="115"/>
        <v>0</v>
      </c>
      <c r="H52"/>
      <c r="I52"/>
      <c r="J52"/>
      <c r="K52"/>
      <c r="L52"/>
      <c r="M52" s="12"/>
      <c r="N52" s="12"/>
      <c r="O52" s="184"/>
      <c r="P52" s="3"/>
      <c r="Q52" s="305"/>
      <c r="R52" s="39"/>
      <c r="S52" s="39"/>
      <c r="T52" s="39"/>
      <c r="U52" s="39"/>
      <c r="V52" s="39"/>
      <c r="W52" s="176"/>
      <c r="X52"/>
      <c r="Y52"/>
      <c r="Z52"/>
      <c r="AA52"/>
      <c r="AI52"/>
      <c r="AJ52" s="305" t="s">
        <v>3</v>
      </c>
      <c r="AK52" s="39">
        <f t="shared" ref="AK52:AO52" si="116">+AK22+AK36-AK8</f>
        <v>0</v>
      </c>
      <c r="AL52" s="39">
        <f t="shared" si="116"/>
        <v>0</v>
      </c>
      <c r="AM52" s="39">
        <f t="shared" si="116"/>
        <v>0</v>
      </c>
      <c r="AN52" s="39">
        <f t="shared" si="116"/>
        <v>0</v>
      </c>
      <c r="AO52" s="39">
        <f t="shared" si="116"/>
        <v>0</v>
      </c>
      <c r="AP52" s="39">
        <f t="shared" ref="AP52:AS52" si="117">+AP22+AP36-AP8</f>
        <v>0</v>
      </c>
      <c r="AQ52" s="39">
        <f t="shared" si="117"/>
        <v>0</v>
      </c>
      <c r="AR52" s="39">
        <f t="shared" si="117"/>
        <v>0</v>
      </c>
      <c r="AS52" s="39">
        <f t="shared" si="117"/>
        <v>0</v>
      </c>
      <c r="AT52" s="180"/>
      <c r="AU52" s="180"/>
      <c r="AV52" s="180"/>
      <c r="AW52" s="180"/>
      <c r="AX52" s="180"/>
      <c r="AY52" s="180"/>
      <c r="AZ52" s="180"/>
      <c r="BA52" s="180"/>
      <c r="BB52" s="180"/>
      <c r="BC52" s="180"/>
      <c r="BD52" s="180"/>
      <c r="BE52" s="180"/>
      <c r="BF52" s="180"/>
      <c r="BG52" s="180"/>
      <c r="BH52" s="180"/>
      <c r="BI52" s="180"/>
      <c r="BJ52" s="180"/>
      <c r="BK52"/>
      <c r="BL52" s="2"/>
      <c r="BM52" s="2"/>
      <c r="BN52" s="2"/>
      <c r="BO52" s="2"/>
      <c r="BP52" s="275"/>
      <c r="BQ52" s="2"/>
      <c r="BR52" s="2"/>
      <c r="CF52" s="176"/>
      <c r="CG52" s="176"/>
      <c r="CN52"/>
      <c r="CO52"/>
      <c r="CP52"/>
      <c r="CQ52"/>
      <c r="CR52"/>
      <c r="CS52" s="176"/>
      <c r="CT52" s="176"/>
      <c r="DA52"/>
      <c r="DE52" s="176"/>
      <c r="DF52" s="176"/>
      <c r="DN52"/>
      <c r="DO52"/>
    </row>
    <row r="53" spans="1:123" s="8" customFormat="1" ht="15" hidden="1" customHeight="1">
      <c r="A53" s="15"/>
      <c r="B53" s="305"/>
      <c r="C53" s="39"/>
      <c r="D53" s="39"/>
      <c r="E53" s="39"/>
      <c r="F53" s="39"/>
      <c r="G53" s="39"/>
      <c r="H53"/>
      <c r="I53"/>
      <c r="J53"/>
      <c r="K53"/>
      <c r="L53"/>
      <c r="M53" s="12"/>
      <c r="N53" s="12"/>
      <c r="O53" s="184"/>
      <c r="P53" s="12"/>
      <c r="Q53" s="305" t="s">
        <v>3</v>
      </c>
      <c r="R53" s="39">
        <f>+R22+R36-R8</f>
        <v>0</v>
      </c>
      <c r="S53" s="39">
        <f>+S22+S36-S8</f>
        <v>0</v>
      </c>
      <c r="T53" s="39">
        <f>+T22+T36-T8</f>
        <v>0</v>
      </c>
      <c r="U53" s="39">
        <f>+U22+U36-U8</f>
        <v>0</v>
      </c>
      <c r="V53" s="39">
        <f>+V22+V36-V8</f>
        <v>0</v>
      </c>
      <c r="W53" s="176"/>
      <c r="X53"/>
      <c r="Y53"/>
      <c r="Z53"/>
      <c r="AA53"/>
      <c r="AI53"/>
      <c r="AJ53" s="305"/>
      <c r="AK53" s="39"/>
      <c r="AL53" s="39"/>
      <c r="AM53" s="39"/>
      <c r="AN53" s="39"/>
      <c r="AO53" s="39"/>
      <c r="AP53" s="39"/>
      <c r="AQ53" s="39"/>
      <c r="AR53" s="39"/>
      <c r="AS53" s="39"/>
      <c r="AT53" s="180"/>
      <c r="AU53" s="180"/>
      <c r="AV53" s="180"/>
      <c r="AW53" s="180"/>
      <c r="AX53" s="180"/>
      <c r="AY53" s="180"/>
      <c r="AZ53" s="180"/>
      <c r="BA53" s="180"/>
      <c r="BB53" s="180"/>
      <c r="BC53" s="180"/>
      <c r="BD53" s="180"/>
      <c r="BE53" s="180"/>
      <c r="BF53" s="180"/>
      <c r="BG53" s="180"/>
      <c r="BH53" s="180"/>
      <c r="BI53" s="180"/>
      <c r="BJ53" s="180"/>
      <c r="BK53"/>
      <c r="BL53" s="2"/>
      <c r="BM53" s="2"/>
      <c r="BN53" s="2"/>
      <c r="BO53" s="2"/>
      <c r="BP53" s="275"/>
      <c r="BQ53" s="2"/>
      <c r="BR53" s="2"/>
      <c r="CF53" s="176"/>
      <c r="CG53" s="176"/>
      <c r="CN53"/>
      <c r="CO53"/>
      <c r="CP53"/>
      <c r="CQ53"/>
      <c r="CR53"/>
      <c r="CS53" s="176"/>
      <c r="CT53" s="180"/>
      <c r="CU53"/>
      <c r="CV53" s="2"/>
      <c r="CW53" s="2"/>
      <c r="CX53" s="2"/>
      <c r="CY53" s="4"/>
      <c r="CZ53" s="4"/>
      <c r="DA53"/>
      <c r="DB53" s="4"/>
      <c r="DC53" s="4"/>
      <c r="DD53" s="4"/>
      <c r="DE53" s="180"/>
      <c r="DF53" s="180"/>
      <c r="DG53"/>
      <c r="DH53" s="2"/>
      <c r="DI53" s="2"/>
      <c r="DJ53" s="2"/>
      <c r="DK53" s="2"/>
      <c r="DL53" s="4"/>
      <c r="DN53"/>
      <c r="DO53"/>
      <c r="DP53" s="4"/>
      <c r="DQ53" s="4"/>
      <c r="DR53" s="4"/>
      <c r="DS53"/>
    </row>
    <row r="54" spans="1:123" s="8" customFormat="1" ht="15" hidden="1" customHeight="1">
      <c r="A54" s="15"/>
      <c r="B54" s="305" t="s">
        <v>4</v>
      </c>
      <c r="C54" s="39">
        <f t="shared" ref="C54:G54" si="118">+C24+C38-C10</f>
        <v>0</v>
      </c>
      <c r="D54" s="39">
        <f t="shared" si="118"/>
        <v>0</v>
      </c>
      <c r="E54" s="39">
        <f t="shared" si="118"/>
        <v>0</v>
      </c>
      <c r="F54" s="39">
        <f t="shared" si="118"/>
        <v>0</v>
      </c>
      <c r="G54" s="39">
        <f t="shared" si="118"/>
        <v>0</v>
      </c>
      <c r="H54"/>
      <c r="I54"/>
      <c r="J54"/>
      <c r="K54"/>
      <c r="L54"/>
      <c r="M54" s="12"/>
      <c r="N54" s="12"/>
      <c r="O54" s="184"/>
      <c r="P54" s="12"/>
      <c r="Q54" s="305"/>
      <c r="R54" s="39"/>
      <c r="S54" s="39"/>
      <c r="T54" s="39"/>
      <c r="U54" s="39"/>
      <c r="V54" s="39"/>
      <c r="W54" s="176"/>
      <c r="X54"/>
      <c r="Y54"/>
      <c r="Z54"/>
      <c r="AA54"/>
      <c r="AI54"/>
      <c r="AJ54" s="305" t="s">
        <v>4</v>
      </c>
      <c r="AK54" s="39">
        <f t="shared" ref="AK54:AO54" si="119">+AK24+AK38-AK10</f>
        <v>0</v>
      </c>
      <c r="AL54" s="39">
        <f t="shared" si="119"/>
        <v>0</v>
      </c>
      <c r="AM54" s="39">
        <f t="shared" si="119"/>
        <v>0</v>
      </c>
      <c r="AN54" s="39">
        <f t="shared" si="119"/>
        <v>0</v>
      </c>
      <c r="AO54" s="39">
        <f t="shared" si="119"/>
        <v>0</v>
      </c>
      <c r="AP54" s="39">
        <f t="shared" ref="AP54:AS54" si="120">+AP24+AP38-AP10</f>
        <v>0</v>
      </c>
      <c r="AQ54" s="39">
        <f t="shared" si="120"/>
        <v>0</v>
      </c>
      <c r="AR54" s="39">
        <f t="shared" si="120"/>
        <v>0</v>
      </c>
      <c r="AS54" s="39">
        <f t="shared" si="120"/>
        <v>0</v>
      </c>
      <c r="AT54" s="180"/>
      <c r="AU54" s="180"/>
      <c r="AV54" s="180"/>
      <c r="AW54" s="180"/>
      <c r="AX54" s="180"/>
      <c r="AY54" s="180"/>
      <c r="AZ54" s="180"/>
      <c r="BA54" s="180"/>
      <c r="BB54" s="180"/>
      <c r="BC54" s="180"/>
      <c r="BD54" s="180"/>
      <c r="BE54" s="180"/>
      <c r="BF54" s="180"/>
      <c r="BG54" s="180"/>
      <c r="BH54" s="180"/>
      <c r="BI54" s="180"/>
      <c r="BJ54" s="180"/>
      <c r="BK54"/>
      <c r="BL54" s="2"/>
      <c r="BM54" s="2"/>
      <c r="BN54" s="2"/>
      <c r="BO54" s="2"/>
      <c r="BP54" s="275"/>
      <c r="BQ54" s="2"/>
      <c r="BR54" s="2"/>
      <c r="BS54"/>
      <c r="BT54"/>
      <c r="BU54"/>
      <c r="BV54"/>
      <c r="BW54"/>
      <c r="BX54"/>
      <c r="BY54"/>
      <c r="BZ54"/>
      <c r="CA54"/>
      <c r="CB54"/>
      <c r="CC54"/>
      <c r="CD54"/>
      <c r="CE54"/>
      <c r="CF54" s="180"/>
      <c r="CG54" s="180"/>
      <c r="CH54"/>
      <c r="CI54"/>
      <c r="CJ54"/>
      <c r="CK54"/>
      <c r="CL54" s="4"/>
      <c r="CM54" s="4"/>
      <c r="CN54"/>
      <c r="CO54"/>
      <c r="CP54"/>
      <c r="CQ54"/>
      <c r="CR54"/>
      <c r="CS54" s="176"/>
      <c r="CT54" s="180"/>
      <c r="CU54"/>
      <c r="CV54" s="2"/>
      <c r="CW54" s="2"/>
      <c r="CX54" s="2"/>
      <c r="CY54" s="4"/>
      <c r="CZ54" s="4"/>
      <c r="DA54"/>
      <c r="DB54" s="4"/>
      <c r="DC54" s="4"/>
      <c r="DD54" s="4"/>
      <c r="DE54" s="180"/>
      <c r="DF54" s="180"/>
      <c r="DG54"/>
      <c r="DH54" s="2"/>
      <c r="DI54" s="2"/>
      <c r="DJ54" s="2"/>
      <c r="DK54" s="2"/>
      <c r="DL54" s="4"/>
      <c r="DN54"/>
      <c r="DO54"/>
      <c r="DP54" s="4"/>
      <c r="DQ54" s="4"/>
      <c r="DR54" s="4"/>
      <c r="DS54"/>
    </row>
    <row r="55" spans="1:123" s="8" customFormat="1" ht="15" hidden="1" customHeight="1">
      <c r="A55" s="15"/>
      <c r="B55" s="305"/>
      <c r="C55" s="39"/>
      <c r="D55" s="39"/>
      <c r="E55" s="39"/>
      <c r="F55" s="39"/>
      <c r="G55" s="39"/>
      <c r="H55"/>
      <c r="I55"/>
      <c r="J55"/>
      <c r="K55"/>
      <c r="L55"/>
      <c r="M55" s="12"/>
      <c r="N55" s="12"/>
      <c r="O55" s="184"/>
      <c r="Q55" s="305" t="s">
        <v>4</v>
      </c>
      <c r="R55" s="39">
        <f>+R24+R38-R10</f>
        <v>0</v>
      </c>
      <c r="S55" s="39">
        <f>+S24+S38-S10</f>
        <v>0</v>
      </c>
      <c r="T55" s="39">
        <f>+T24+T38-T10</f>
        <v>0</v>
      </c>
      <c r="U55" s="39">
        <f>+U24+U38-U10</f>
        <v>0</v>
      </c>
      <c r="V55" s="39">
        <f>+V24+V38-V10</f>
        <v>0</v>
      </c>
      <c r="W55" s="176"/>
      <c r="X55"/>
      <c r="Y55"/>
      <c r="Z55"/>
      <c r="AA55"/>
      <c r="AI55"/>
      <c r="AJ55" s="305"/>
      <c r="AK55" s="39"/>
      <c r="AL55" s="39"/>
      <c r="AM55" s="39"/>
      <c r="AN55" s="39"/>
      <c r="AO55" s="39"/>
      <c r="AP55" s="39"/>
      <c r="AQ55" s="39"/>
      <c r="AR55" s="39"/>
      <c r="AS55" s="39"/>
      <c r="AT55" s="180"/>
      <c r="AU55" s="180"/>
      <c r="AV55" s="180"/>
      <c r="AW55" s="180"/>
      <c r="AX55" s="180"/>
      <c r="AY55" s="180"/>
      <c r="AZ55" s="180"/>
      <c r="BA55" s="180"/>
      <c r="BB55" s="180"/>
      <c r="BC55" s="180"/>
      <c r="BD55" s="180"/>
      <c r="BE55" s="180"/>
      <c r="BF55" s="180"/>
      <c r="BG55" s="180"/>
      <c r="BH55" s="180"/>
      <c r="BI55" s="180"/>
      <c r="BJ55" s="180"/>
      <c r="BK55"/>
      <c r="BL55" s="2"/>
      <c r="BM55" s="2"/>
      <c r="BN55" s="2"/>
      <c r="BO55" s="2"/>
      <c r="BP55" s="275"/>
      <c r="BQ55" s="2"/>
      <c r="BR55" s="2"/>
      <c r="BS55"/>
      <c r="BT55"/>
      <c r="BU55"/>
      <c r="BV55"/>
      <c r="BW55"/>
      <c r="BX55"/>
      <c r="BY55"/>
      <c r="BZ55"/>
      <c r="CA55"/>
      <c r="CB55"/>
      <c r="CC55"/>
      <c r="CD55"/>
      <c r="CE55"/>
      <c r="CF55" s="180"/>
      <c r="CG55" s="180"/>
      <c r="CH55"/>
      <c r="CI55"/>
      <c r="CJ55"/>
      <c r="CK55"/>
      <c r="CL55" s="4"/>
      <c r="CM55" s="4"/>
      <c r="CN55"/>
      <c r="CO55"/>
      <c r="CP55"/>
      <c r="CQ55"/>
      <c r="CR55"/>
      <c r="CS55" s="176"/>
      <c r="CT55" s="180"/>
      <c r="CU55"/>
      <c r="CV55" s="2"/>
      <c r="CW55" s="2"/>
      <c r="CX55" s="2"/>
      <c r="CY55" s="4"/>
      <c r="CZ55" s="4"/>
      <c r="DA55"/>
      <c r="DB55" s="4"/>
      <c r="DC55" s="4"/>
      <c r="DD55" s="4"/>
      <c r="DE55" s="180"/>
      <c r="DF55" s="180"/>
      <c r="DG55"/>
      <c r="DH55" s="2"/>
      <c r="DI55" s="2"/>
      <c r="DJ55" s="2"/>
      <c r="DK55" s="2"/>
      <c r="DL55" s="4"/>
      <c r="DN55"/>
      <c r="DO55"/>
      <c r="DP55" s="4"/>
      <c r="DQ55" s="4"/>
      <c r="DR55" s="4"/>
      <c r="DS55"/>
    </row>
    <row r="56" spans="1:123" s="8" customFormat="1" ht="15" hidden="1" customHeight="1">
      <c r="A56" s="15"/>
      <c r="B56" s="305" t="s">
        <v>5</v>
      </c>
      <c r="C56" s="39">
        <f t="shared" ref="C56:G56" si="121">+C26+C40-C12</f>
        <v>0</v>
      </c>
      <c r="D56" s="39">
        <f t="shared" si="121"/>
        <v>0</v>
      </c>
      <c r="E56" s="39">
        <f t="shared" si="121"/>
        <v>0</v>
      </c>
      <c r="F56" s="39">
        <f t="shared" si="121"/>
        <v>0</v>
      </c>
      <c r="G56" s="39">
        <f t="shared" si="121"/>
        <v>0</v>
      </c>
      <c r="H56"/>
      <c r="I56"/>
      <c r="J56"/>
      <c r="K56"/>
      <c r="L56"/>
      <c r="M56" s="12"/>
      <c r="N56" s="12"/>
      <c r="O56" s="184"/>
      <c r="Q56" s="305"/>
      <c r="R56" s="39"/>
      <c r="S56" s="39"/>
      <c r="T56" s="39"/>
      <c r="U56" s="39"/>
      <c r="V56" s="39"/>
      <c r="W56" s="176"/>
      <c r="X56"/>
      <c r="Y56"/>
      <c r="Z56"/>
      <c r="AA56"/>
      <c r="AI56"/>
      <c r="AJ56" s="305" t="s">
        <v>5</v>
      </c>
      <c r="AK56" s="39">
        <f t="shared" ref="AK56:AO56" si="122">+AK26+AK40-AK12</f>
        <v>0</v>
      </c>
      <c r="AL56" s="39">
        <f t="shared" si="122"/>
        <v>0</v>
      </c>
      <c r="AM56" s="39">
        <f t="shared" si="122"/>
        <v>0</v>
      </c>
      <c r="AN56" s="39">
        <f t="shared" si="122"/>
        <v>0</v>
      </c>
      <c r="AO56" s="39">
        <f t="shared" si="122"/>
        <v>0</v>
      </c>
      <c r="AP56" s="39">
        <f t="shared" ref="AP56:AS56" si="123">+AP26+AP40-AP12</f>
        <v>0</v>
      </c>
      <c r="AQ56" s="39">
        <f t="shared" si="123"/>
        <v>0</v>
      </c>
      <c r="AR56" s="39">
        <f t="shared" si="123"/>
        <v>0</v>
      </c>
      <c r="AS56" s="39">
        <f t="shared" si="123"/>
        <v>0</v>
      </c>
      <c r="AT56" s="180"/>
      <c r="AU56" s="180"/>
      <c r="AV56" s="180"/>
      <c r="AW56" s="180"/>
      <c r="AX56" s="180"/>
      <c r="AY56" s="180"/>
      <c r="AZ56" s="180"/>
      <c r="BA56" s="180"/>
      <c r="BB56" s="180"/>
      <c r="BC56" s="180"/>
      <c r="BD56" s="180"/>
      <c r="BE56" s="180"/>
      <c r="BF56" s="180"/>
      <c r="BG56" s="180"/>
      <c r="BH56" s="180"/>
      <c r="BI56" s="180"/>
      <c r="BJ56" s="180"/>
      <c r="BK56"/>
      <c r="BL56" s="2"/>
      <c r="BM56" s="2"/>
      <c r="BN56" s="2"/>
      <c r="BO56" s="2"/>
      <c r="BP56" s="275"/>
      <c r="BQ56" s="2"/>
      <c r="BR56" s="2"/>
      <c r="BS56"/>
      <c r="BT56"/>
      <c r="BU56"/>
      <c r="BV56"/>
      <c r="BW56"/>
      <c r="BX56"/>
      <c r="BY56"/>
      <c r="BZ56"/>
      <c r="CA56"/>
      <c r="CB56"/>
      <c r="CC56"/>
      <c r="CD56"/>
      <c r="CE56"/>
      <c r="CF56" s="180"/>
      <c r="CG56" s="180"/>
      <c r="CH56"/>
      <c r="CI56"/>
      <c r="CJ56"/>
      <c r="CK56"/>
      <c r="CL56" s="4"/>
      <c r="CM56" s="4"/>
      <c r="CN56"/>
      <c r="CO56"/>
      <c r="CP56"/>
      <c r="CQ56"/>
      <c r="CR56"/>
      <c r="CS56" s="176"/>
      <c r="CT56" s="180"/>
      <c r="CU56"/>
      <c r="CV56" s="2"/>
      <c r="CW56" s="2"/>
      <c r="CX56" s="2"/>
      <c r="CY56" s="4"/>
      <c r="CZ56" s="4"/>
      <c r="DA56"/>
      <c r="DB56" s="4"/>
      <c r="DC56" s="4"/>
      <c r="DD56" s="4"/>
      <c r="DE56" s="180"/>
      <c r="DF56" s="180"/>
      <c r="DG56"/>
      <c r="DH56" s="2"/>
      <c r="DI56" s="2"/>
      <c r="DJ56" s="2"/>
      <c r="DK56" s="2"/>
      <c r="DL56" s="4"/>
      <c r="DN56"/>
      <c r="DO56"/>
      <c r="DP56" s="4"/>
      <c r="DQ56" s="4"/>
      <c r="DR56" s="4"/>
      <c r="DS56"/>
    </row>
    <row r="57" spans="1:123" s="8" customFormat="1" ht="15" hidden="1" customHeight="1">
      <c r="A57" s="15"/>
      <c r="B57" s="305"/>
      <c r="C57" s="39"/>
      <c r="D57" s="39"/>
      <c r="E57" s="39"/>
      <c r="F57" s="39"/>
      <c r="G57" s="39"/>
      <c r="H57"/>
      <c r="I57"/>
      <c r="J57"/>
      <c r="K57"/>
      <c r="L57"/>
      <c r="M57" s="12"/>
      <c r="N57" s="12"/>
      <c r="O57" s="184"/>
      <c r="Q57" s="305" t="s">
        <v>5</v>
      </c>
      <c r="R57" s="39">
        <f>+R26+R40-R12</f>
        <v>0</v>
      </c>
      <c r="S57" s="39">
        <f>+S26+S40-S12</f>
        <v>0</v>
      </c>
      <c r="T57" s="39">
        <f>+T26+T40-T12</f>
        <v>0</v>
      </c>
      <c r="U57" s="39">
        <f>+U26+U40-U12</f>
        <v>0</v>
      </c>
      <c r="V57" s="39">
        <f>+V26+V40-V12</f>
        <v>0</v>
      </c>
      <c r="W57" s="176"/>
      <c r="X57"/>
      <c r="Y57"/>
      <c r="Z57"/>
      <c r="AA57"/>
      <c r="AJ57" s="305"/>
      <c r="AK57" s="39"/>
      <c r="AL57" s="39"/>
      <c r="AM57" s="39"/>
      <c r="AN57" s="39"/>
      <c r="AO57" s="39"/>
      <c r="AP57" s="39"/>
      <c r="AQ57" s="39"/>
      <c r="AR57" s="39"/>
      <c r="AS57" s="39"/>
      <c r="AT57" s="176"/>
      <c r="AU57" s="176"/>
      <c r="AV57" s="176"/>
      <c r="AW57" s="176"/>
      <c r="AX57" s="176"/>
      <c r="AY57" s="176"/>
      <c r="AZ57" s="176"/>
      <c r="BA57" s="176"/>
      <c r="BB57" s="176"/>
      <c r="BC57" s="176"/>
      <c r="BD57" s="176"/>
      <c r="BE57" s="176"/>
      <c r="BF57" s="176"/>
      <c r="BG57" s="176"/>
      <c r="BH57" s="176"/>
      <c r="BI57" s="176"/>
      <c r="BJ57" s="176"/>
      <c r="BS57"/>
      <c r="BT57"/>
      <c r="BU57"/>
      <c r="BV57"/>
      <c r="BW57"/>
      <c r="BX57"/>
      <c r="BY57"/>
      <c r="BZ57"/>
      <c r="CA57"/>
      <c r="CB57"/>
      <c r="CC57"/>
      <c r="CD57"/>
      <c r="CE57"/>
      <c r="CF57" s="180"/>
      <c r="CG57" s="180"/>
      <c r="CH57"/>
      <c r="CI57"/>
      <c r="CJ57"/>
      <c r="CK57"/>
      <c r="CL57" s="4"/>
      <c r="CM57" s="4"/>
      <c r="CN57"/>
      <c r="CO57"/>
      <c r="CP57"/>
      <c r="CQ57"/>
      <c r="CR57"/>
      <c r="CS57" s="176"/>
      <c r="CT57" s="180"/>
      <c r="CU57"/>
      <c r="CV57" s="2"/>
      <c r="CW57" s="2"/>
      <c r="CX57" s="2"/>
      <c r="CY57" s="4"/>
      <c r="CZ57" s="4"/>
      <c r="DA57"/>
      <c r="DB57" s="4"/>
      <c r="DC57" s="4"/>
      <c r="DD57" s="4"/>
      <c r="DE57" s="180"/>
      <c r="DF57" s="180"/>
      <c r="DG57"/>
      <c r="DH57" s="2"/>
      <c r="DI57" s="2"/>
      <c r="DJ57" s="2"/>
      <c r="DK57" s="2"/>
      <c r="DL57" s="4"/>
      <c r="DN57"/>
      <c r="DO57"/>
      <c r="DP57" s="4"/>
      <c r="DQ57" s="4"/>
      <c r="DR57" s="4"/>
      <c r="DS57"/>
    </row>
    <row r="58" spans="1:123" s="8" customFormat="1" ht="15" hidden="1" customHeight="1">
      <c r="A58" s="15"/>
      <c r="B58" s="305" t="s">
        <v>6</v>
      </c>
      <c r="C58" s="39">
        <f t="shared" ref="C58:G58" si="124">+C28+C42-C14</f>
        <v>0</v>
      </c>
      <c r="D58" s="39">
        <f t="shared" si="124"/>
        <v>0</v>
      </c>
      <c r="E58" s="39">
        <f t="shared" si="124"/>
        <v>0</v>
      </c>
      <c r="F58" s="39">
        <f t="shared" si="124"/>
        <v>0</v>
      </c>
      <c r="G58" s="39">
        <f t="shared" si="124"/>
        <v>0</v>
      </c>
      <c r="H58"/>
      <c r="I58"/>
      <c r="J58"/>
      <c r="K58"/>
      <c r="L58"/>
      <c r="O58" s="176"/>
      <c r="Q58" s="305"/>
      <c r="R58" s="39"/>
      <c r="S58" s="39"/>
      <c r="T58" s="39"/>
      <c r="U58" s="39"/>
      <c r="V58" s="39"/>
      <c r="W58" s="176"/>
      <c r="X58"/>
      <c r="Y58"/>
      <c r="Z58"/>
      <c r="AA58"/>
      <c r="AJ58" s="305" t="s">
        <v>6</v>
      </c>
      <c r="AK58" s="39">
        <f t="shared" ref="AK58:AO58" si="125">+AK28+AK42-AK14</f>
        <v>0</v>
      </c>
      <c r="AL58" s="39">
        <f t="shared" si="125"/>
        <v>0</v>
      </c>
      <c r="AM58" s="39">
        <f t="shared" si="125"/>
        <v>0</v>
      </c>
      <c r="AN58" s="39">
        <f t="shared" si="125"/>
        <v>0</v>
      </c>
      <c r="AO58" s="39">
        <f t="shared" si="125"/>
        <v>0</v>
      </c>
      <c r="AP58" s="39">
        <f t="shared" ref="AP58:AS58" si="126">+AP28+AP42-AP14</f>
        <v>0</v>
      </c>
      <c r="AQ58" s="39">
        <f t="shared" si="126"/>
        <v>0</v>
      </c>
      <c r="AR58" s="39">
        <f t="shared" si="126"/>
        <v>0</v>
      </c>
      <c r="AS58" s="39">
        <f t="shared" si="126"/>
        <v>0</v>
      </c>
      <c r="AT58" s="176"/>
      <c r="AU58" s="176"/>
      <c r="AV58" s="176"/>
      <c r="AW58" s="176"/>
      <c r="AX58" s="176"/>
      <c r="AY58" s="176"/>
      <c r="AZ58" s="176"/>
      <c r="BA58" s="176"/>
      <c r="BB58" s="176"/>
      <c r="BC58" s="176"/>
      <c r="BD58" s="176"/>
      <c r="BE58" s="176"/>
      <c r="BF58" s="176"/>
      <c r="BG58" s="176"/>
      <c r="BH58" s="176"/>
      <c r="BI58" s="176"/>
      <c r="BJ58" s="176"/>
      <c r="BS58"/>
      <c r="BT58"/>
      <c r="BU58"/>
      <c r="BV58"/>
      <c r="BW58"/>
      <c r="BX58"/>
      <c r="BY58"/>
      <c r="BZ58"/>
      <c r="CA58"/>
      <c r="CB58"/>
      <c r="CC58"/>
      <c r="CD58"/>
      <c r="CE58"/>
      <c r="CF58" s="180"/>
      <c r="CG58" s="180"/>
      <c r="CH58"/>
      <c r="CI58"/>
      <c r="CJ58"/>
      <c r="CK58"/>
      <c r="CL58" s="4"/>
      <c r="CM58" s="4"/>
      <c r="CN58"/>
      <c r="CO58"/>
      <c r="CP58"/>
      <c r="CQ58"/>
      <c r="CR58"/>
      <c r="CS58" s="176"/>
      <c r="CT58" s="180"/>
      <c r="CU58"/>
      <c r="CV58" s="2"/>
      <c r="CW58" s="2"/>
      <c r="CX58" s="2"/>
      <c r="CY58" s="4"/>
      <c r="CZ58" s="4"/>
      <c r="DA58"/>
      <c r="DB58" s="4"/>
      <c r="DC58" s="4"/>
      <c r="DD58" s="4"/>
      <c r="DE58" s="180"/>
      <c r="DF58" s="180"/>
      <c r="DG58"/>
      <c r="DH58" s="2"/>
      <c r="DI58" s="2"/>
      <c r="DJ58" s="2"/>
      <c r="DK58" s="2"/>
      <c r="DL58" s="4"/>
      <c r="DN58"/>
      <c r="DO58"/>
      <c r="DP58" s="4"/>
      <c r="DQ58" s="4"/>
      <c r="DR58" s="4"/>
      <c r="DS58"/>
    </row>
    <row r="59" spans="1:123" s="8" customFormat="1" ht="15" hidden="1" customHeight="1">
      <c r="A59" s="15"/>
      <c r="B59" s="305"/>
      <c r="C59" s="39"/>
      <c r="D59" s="39"/>
      <c r="E59" s="39"/>
      <c r="F59" s="39"/>
      <c r="G59" s="39"/>
      <c r="H59"/>
      <c r="I59"/>
      <c r="J59"/>
      <c r="K59"/>
      <c r="L59"/>
      <c r="O59" s="176"/>
      <c r="Q59" s="305" t="s">
        <v>6</v>
      </c>
      <c r="R59" s="39">
        <f>+R28+R42-R14</f>
        <v>0</v>
      </c>
      <c r="S59" s="39">
        <f>+S28+S42-S14</f>
        <v>0</v>
      </c>
      <c r="T59" s="39">
        <f>+T28+T42-T14</f>
        <v>0</v>
      </c>
      <c r="U59" s="39">
        <f>+U28+U42-U14</f>
        <v>0</v>
      </c>
      <c r="V59" s="39">
        <f>+V28+V42-V14</f>
        <v>0</v>
      </c>
      <c r="W59" s="176"/>
      <c r="X59"/>
      <c r="Y59"/>
      <c r="Z59"/>
      <c r="AA59"/>
      <c r="AJ59" s="305"/>
      <c r="AK59" s="39"/>
      <c r="AL59" s="39"/>
      <c r="AM59" s="39"/>
      <c r="AN59" s="39"/>
      <c r="AO59" s="39"/>
      <c r="AP59" s="39"/>
      <c r="AQ59" s="39"/>
      <c r="AR59" s="39"/>
      <c r="AS59" s="39"/>
      <c r="AT59" s="176"/>
      <c r="AU59" s="176"/>
      <c r="AV59" s="176"/>
      <c r="AW59" s="176"/>
      <c r="AX59" s="176"/>
      <c r="AY59" s="176"/>
      <c r="AZ59" s="176"/>
      <c r="BA59" s="176"/>
      <c r="BB59" s="176"/>
      <c r="BC59" s="176"/>
      <c r="BD59" s="176"/>
      <c r="BE59" s="176"/>
      <c r="BF59" s="176"/>
      <c r="BG59" s="176"/>
      <c r="BH59" s="176"/>
      <c r="BI59" s="176"/>
      <c r="BJ59" s="176"/>
      <c r="CF59" s="176"/>
      <c r="CG59" s="176"/>
      <c r="CL59" s="10"/>
      <c r="CM59" s="10"/>
      <c r="CN59"/>
      <c r="CO59"/>
      <c r="CP59"/>
      <c r="CQ59"/>
      <c r="CR59"/>
      <c r="CS59" s="176"/>
      <c r="CT59" s="180"/>
      <c r="CU59"/>
      <c r="CV59" s="2"/>
      <c r="CW59" s="2"/>
      <c r="CX59" s="2"/>
      <c r="CY59" s="4"/>
      <c r="CZ59" s="4"/>
      <c r="DA59"/>
      <c r="DB59" s="4"/>
      <c r="DC59" s="4"/>
      <c r="DD59" s="4"/>
      <c r="DE59" s="180"/>
      <c r="DF59" s="180"/>
      <c r="DG59"/>
      <c r="DH59" s="2"/>
      <c r="DI59" s="2"/>
      <c r="DJ59" s="2"/>
      <c r="DK59" s="2"/>
      <c r="DL59" s="4"/>
      <c r="DN59"/>
      <c r="DO59"/>
      <c r="DP59" s="4"/>
      <c r="DQ59" s="4"/>
      <c r="DR59" s="4"/>
      <c r="DS59"/>
    </row>
    <row r="60" spans="1:123" hidden="1">
      <c r="A60" s="1"/>
      <c r="B60" s="305" t="s">
        <v>109</v>
      </c>
      <c r="C60" s="39">
        <f t="shared" ref="C60:G60" si="127">+C30+C44-C16</f>
        <v>0</v>
      </c>
      <c r="D60" s="39">
        <f t="shared" si="127"/>
        <v>0</v>
      </c>
      <c r="E60" s="39">
        <f t="shared" si="127"/>
        <v>0</v>
      </c>
      <c r="F60" s="39">
        <f t="shared" si="127"/>
        <v>0</v>
      </c>
      <c r="G60" s="39">
        <f t="shared" si="127"/>
        <v>0</v>
      </c>
      <c r="Q60" s="305"/>
      <c r="R60" s="39"/>
      <c r="S60" s="39"/>
      <c r="T60" s="39"/>
      <c r="U60" s="39"/>
      <c r="V60" s="39"/>
      <c r="AJ60" s="305" t="s">
        <v>109</v>
      </c>
      <c r="AK60" s="39">
        <f t="shared" ref="AK60:AO60" si="128">+AK30+AK44-AK16</f>
        <v>0</v>
      </c>
      <c r="AL60" s="39">
        <f t="shared" si="128"/>
        <v>0</v>
      </c>
      <c r="AM60" s="39">
        <f t="shared" si="128"/>
        <v>0</v>
      </c>
      <c r="AN60" s="39">
        <f t="shared" si="128"/>
        <v>0</v>
      </c>
      <c r="AO60" s="39">
        <f t="shared" si="128"/>
        <v>0</v>
      </c>
      <c r="AP60" s="39">
        <f t="shared" ref="AP60:AS60" si="129">+AP30+AP44-AP16</f>
        <v>0</v>
      </c>
      <c r="AQ60" s="39">
        <f t="shared" si="129"/>
        <v>0</v>
      </c>
      <c r="AR60" s="39">
        <f t="shared" si="129"/>
        <v>0</v>
      </c>
      <c r="AS60" s="39">
        <f t="shared" si="129"/>
        <v>0</v>
      </c>
    </row>
    <row r="61" spans="1:123" hidden="1">
      <c r="B61" s="305"/>
      <c r="C61" s="39"/>
      <c r="D61" s="39"/>
      <c r="E61" s="39"/>
      <c r="F61" s="39"/>
      <c r="G61" s="39"/>
      <c r="Q61" s="305" t="s">
        <v>109</v>
      </c>
      <c r="R61" s="39">
        <f>+R30+R44-R16</f>
        <v>0</v>
      </c>
      <c r="S61" s="39">
        <f>+S30+S44-S16</f>
        <v>0</v>
      </c>
      <c r="T61" s="39">
        <f>+T30+T44-T16</f>
        <v>0</v>
      </c>
      <c r="U61" s="39">
        <f>+U30+U44-U16</f>
        <v>0</v>
      </c>
      <c r="V61" s="39">
        <f>+V30+V44-V16</f>
        <v>0</v>
      </c>
      <c r="AJ61" s="305"/>
      <c r="AK61" s="39"/>
      <c r="AL61" s="39"/>
      <c r="AM61" s="39"/>
      <c r="AN61" s="39"/>
      <c r="AO61" s="39"/>
      <c r="AP61" s="39"/>
      <c r="AQ61" s="39"/>
      <c r="AR61" s="39"/>
      <c r="AS61" s="39"/>
    </row>
    <row r="62" spans="1:123" hidden="1">
      <c r="B62" s="305" t="s">
        <v>1</v>
      </c>
      <c r="C62" s="39">
        <f t="shared" ref="C62:G62" si="130">+C32+C46-C18</f>
        <v>0</v>
      </c>
      <c r="D62" s="39">
        <f t="shared" si="130"/>
        <v>0</v>
      </c>
      <c r="E62" s="39">
        <f t="shared" si="130"/>
        <v>0</v>
      </c>
      <c r="F62" s="39">
        <f t="shared" si="130"/>
        <v>0</v>
      </c>
      <c r="G62" s="39">
        <f t="shared" si="130"/>
        <v>0</v>
      </c>
      <c r="Q62" s="305"/>
      <c r="R62" s="39"/>
      <c r="S62" s="39"/>
      <c r="T62" s="39"/>
      <c r="U62" s="39"/>
      <c r="V62" s="39"/>
      <c r="AJ62" s="305" t="s">
        <v>1</v>
      </c>
      <c r="AK62" s="39">
        <f t="shared" ref="AK62:AO62" si="131">+AK32+AK46-AK18</f>
        <v>0</v>
      </c>
      <c r="AL62" s="39">
        <f t="shared" si="131"/>
        <v>0</v>
      </c>
      <c r="AM62" s="39">
        <f t="shared" si="131"/>
        <v>0</v>
      </c>
      <c r="AN62" s="39">
        <f t="shared" si="131"/>
        <v>0</v>
      </c>
      <c r="AO62" s="39">
        <f t="shared" si="131"/>
        <v>0</v>
      </c>
      <c r="AP62" s="39">
        <f t="shared" ref="AP62:AS62" si="132">+AP32+AP46-AP18</f>
        <v>0</v>
      </c>
      <c r="AQ62" s="39">
        <f t="shared" si="132"/>
        <v>0</v>
      </c>
      <c r="AR62" s="39">
        <f t="shared" si="132"/>
        <v>0</v>
      </c>
      <c r="AS62" s="39">
        <f t="shared" si="132"/>
        <v>0</v>
      </c>
    </row>
    <row r="63" spans="1:123" hidden="1">
      <c r="B63" s="305"/>
      <c r="C63" s="39"/>
      <c r="D63" s="39"/>
      <c r="E63" s="39"/>
      <c r="F63" s="39"/>
      <c r="G63" s="39"/>
      <c r="Q63" s="305" t="s">
        <v>1</v>
      </c>
      <c r="R63" s="39">
        <f>+R32+R46-R18</f>
        <v>0</v>
      </c>
      <c r="S63" s="39">
        <f>+S32+S46-S18</f>
        <v>0</v>
      </c>
      <c r="T63" s="39">
        <f>+T32+T46-T18</f>
        <v>0</v>
      </c>
      <c r="U63" s="39">
        <f>+U32+U46-U18</f>
        <v>0</v>
      </c>
      <c r="V63" s="39">
        <f>+V32+V46-V18</f>
        <v>0</v>
      </c>
      <c r="AJ63" s="305"/>
      <c r="AK63" s="39"/>
      <c r="AL63" s="39"/>
      <c r="AM63" s="39"/>
      <c r="AN63" s="39"/>
      <c r="AO63" s="39"/>
    </row>
    <row r="64" spans="1:123" hidden="1">
      <c r="Q64" s="305"/>
      <c r="R64" s="39"/>
      <c r="S64" s="39"/>
      <c r="T64" s="39"/>
      <c r="U64" s="39"/>
      <c r="V64" s="39"/>
    </row>
  </sheetData>
  <mergeCells count="235">
    <mergeCell ref="AI2:AS2"/>
    <mergeCell ref="AJ56:AJ57"/>
    <mergeCell ref="AJ58:AJ59"/>
    <mergeCell ref="AJ60:AJ61"/>
    <mergeCell ref="AJ62:AJ63"/>
    <mergeCell ref="B50:B51"/>
    <mergeCell ref="B52:B53"/>
    <mergeCell ref="B54:B55"/>
    <mergeCell ref="B56:B57"/>
    <mergeCell ref="B58:B59"/>
    <mergeCell ref="B60:B61"/>
    <mergeCell ref="B62:B63"/>
    <mergeCell ref="Q51:Q52"/>
    <mergeCell ref="Q53:Q54"/>
    <mergeCell ref="Q55:Q56"/>
    <mergeCell ref="Q57:Q58"/>
    <mergeCell ref="Q59:Q60"/>
    <mergeCell ref="Q61:Q62"/>
    <mergeCell ref="Q63:Q64"/>
    <mergeCell ref="C3:C5"/>
    <mergeCell ref="D3:D5"/>
    <mergeCell ref="E3:E5"/>
    <mergeCell ref="F3:F5"/>
    <mergeCell ref="B42:B43"/>
    <mergeCell ref="AJ50:AJ51"/>
    <mergeCell ref="AJ52:AJ53"/>
    <mergeCell ref="AJ54:AJ55"/>
    <mergeCell ref="AJ42:AJ43"/>
    <mergeCell ref="AJ44:AJ45"/>
    <mergeCell ref="AJ46:AJ47"/>
    <mergeCell ref="AJ24:AJ25"/>
    <mergeCell ref="AJ26:AJ27"/>
    <mergeCell ref="AJ28:AJ29"/>
    <mergeCell ref="AJ30:AJ31"/>
    <mergeCell ref="AJ32:AJ33"/>
    <mergeCell ref="AJ34:AJ35"/>
    <mergeCell ref="DL3:DL5"/>
    <mergeCell ref="DG6:DG7"/>
    <mergeCell ref="DG8:DG9"/>
    <mergeCell ref="DG10:DG11"/>
    <mergeCell ref="DG12:DG13"/>
    <mergeCell ref="DG14:DG15"/>
    <mergeCell ref="CU8:CU9"/>
    <mergeCell ref="CU10:CU11"/>
    <mergeCell ref="CU12:CU13"/>
    <mergeCell ref="DH3:DH5"/>
    <mergeCell ref="DI3:DI5"/>
    <mergeCell ref="CU1:CY3"/>
    <mergeCell ref="DG1:DL2"/>
    <mergeCell ref="DF1:DF2"/>
    <mergeCell ref="DJ3:DJ5"/>
    <mergeCell ref="DK3:DK5"/>
    <mergeCell ref="DF6:DF19"/>
    <mergeCell ref="DG18:DG19"/>
    <mergeCell ref="CU14:CU15"/>
    <mergeCell ref="CU16:CU17"/>
    <mergeCell ref="CU18:CU19"/>
    <mergeCell ref="DG16:DG17"/>
    <mergeCell ref="CV4:CV5"/>
    <mergeCell ref="CW4:CW5"/>
    <mergeCell ref="A6:A19"/>
    <mergeCell ref="A20:A33"/>
    <mergeCell ref="A34:A47"/>
    <mergeCell ref="B46:B47"/>
    <mergeCell ref="B32:B33"/>
    <mergeCell ref="B34:B35"/>
    <mergeCell ref="B36:B37"/>
    <mergeCell ref="B38:B39"/>
    <mergeCell ref="B20:B21"/>
    <mergeCell ref="B22:B23"/>
    <mergeCell ref="B24:B25"/>
    <mergeCell ref="B26:B27"/>
    <mergeCell ref="B28:B29"/>
    <mergeCell ref="B30:B31"/>
    <mergeCell ref="B40:B41"/>
    <mergeCell ref="B44:B45"/>
    <mergeCell ref="B14:B15"/>
    <mergeCell ref="B16:B17"/>
    <mergeCell ref="B18:B19"/>
    <mergeCell ref="B6:B7"/>
    <mergeCell ref="B8:B9"/>
    <mergeCell ref="B10:B11"/>
    <mergeCell ref="B12:B13"/>
    <mergeCell ref="AJ18:AJ19"/>
    <mergeCell ref="AI34:AI47"/>
    <mergeCell ref="BJ20:BJ33"/>
    <mergeCell ref="BK20:BK21"/>
    <mergeCell ref="BK22:BK23"/>
    <mergeCell ref="BK24:BK25"/>
    <mergeCell ref="BK26:BK27"/>
    <mergeCell ref="BK28:BK29"/>
    <mergeCell ref="BK30:BK31"/>
    <mergeCell ref="BK32:BK33"/>
    <mergeCell ref="AI20:AI33"/>
    <mergeCell ref="AJ20:AJ21"/>
    <mergeCell ref="AJ22:AJ23"/>
    <mergeCell ref="DF20:DF33"/>
    <mergeCell ref="DG20:DG21"/>
    <mergeCell ref="DG22:DG23"/>
    <mergeCell ref="DG24:DG25"/>
    <mergeCell ref="DG26:DG27"/>
    <mergeCell ref="DG28:DG29"/>
    <mergeCell ref="CU30:CU31"/>
    <mergeCell ref="CH24:CH25"/>
    <mergeCell ref="CH26:CH27"/>
    <mergeCell ref="CH28:CH29"/>
    <mergeCell ref="CH30:CH31"/>
    <mergeCell ref="DG30:DG31"/>
    <mergeCell ref="DG32:DG33"/>
    <mergeCell ref="CU20:CU21"/>
    <mergeCell ref="CU22:CU23"/>
    <mergeCell ref="CU24:CU25"/>
    <mergeCell ref="CU26:CU27"/>
    <mergeCell ref="CU28:CU29"/>
    <mergeCell ref="DF34:DF47"/>
    <mergeCell ref="DG34:DG35"/>
    <mergeCell ref="DG36:DG37"/>
    <mergeCell ref="DG38:DG39"/>
    <mergeCell ref="DG40:DG41"/>
    <mergeCell ref="DG42:DG43"/>
    <mergeCell ref="DG44:DG45"/>
    <mergeCell ref="DG46:DG47"/>
    <mergeCell ref="AJ36:AJ37"/>
    <mergeCell ref="AJ38:AJ39"/>
    <mergeCell ref="AJ40:AJ41"/>
    <mergeCell ref="BJ34:BJ47"/>
    <mergeCell ref="BK34:BK35"/>
    <mergeCell ref="BK36:BK37"/>
    <mergeCell ref="BK38:BK39"/>
    <mergeCell ref="BK40:BK41"/>
    <mergeCell ref="BK42:BK43"/>
    <mergeCell ref="BK44:BK45"/>
    <mergeCell ref="BK46:BK47"/>
    <mergeCell ref="CT34:CT47"/>
    <mergeCell ref="CU46:CU47"/>
    <mergeCell ref="CG34:CG47"/>
    <mergeCell ref="P20:P33"/>
    <mergeCell ref="P34:P47"/>
    <mergeCell ref="Q6:Q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CG20:CG33"/>
    <mergeCell ref="CG6:CG19"/>
    <mergeCell ref="CI4:CI5"/>
    <mergeCell ref="S3:S5"/>
    <mergeCell ref="T3:T5"/>
    <mergeCell ref="U3:U5"/>
    <mergeCell ref="V3:V5"/>
    <mergeCell ref="AR3:AR5"/>
    <mergeCell ref="AS3:AS5"/>
    <mergeCell ref="BL3:BL5"/>
    <mergeCell ref="BM3:BM5"/>
    <mergeCell ref="BN3:BN5"/>
    <mergeCell ref="BO3:BO5"/>
    <mergeCell ref="BP3:BP5"/>
    <mergeCell ref="BQ3:BQ5"/>
    <mergeCell ref="BR3:BR5"/>
    <mergeCell ref="AJ14:AJ15"/>
    <mergeCell ref="AJ16:AJ17"/>
    <mergeCell ref="AI6:AI19"/>
    <mergeCell ref="AJ6:AJ7"/>
    <mergeCell ref="AJ8:AJ9"/>
    <mergeCell ref="AJ10:AJ11"/>
    <mergeCell ref="AJ12:AJ13"/>
    <mergeCell ref="CJ4:CJ5"/>
    <mergeCell ref="CK4:CK5"/>
    <mergeCell ref="CL4:CL5"/>
    <mergeCell ref="CH36:CH37"/>
    <mergeCell ref="CH38:CH39"/>
    <mergeCell ref="CH40:CH41"/>
    <mergeCell ref="CH42:CH43"/>
    <mergeCell ref="CH44:CH45"/>
    <mergeCell ref="CH46:CH47"/>
    <mergeCell ref="CH32:CH33"/>
    <mergeCell ref="CH34:CH35"/>
    <mergeCell ref="CH8:CH9"/>
    <mergeCell ref="CH10:CH11"/>
    <mergeCell ref="CH12:CH13"/>
    <mergeCell ref="CH14:CH15"/>
    <mergeCell ref="CH16:CH17"/>
    <mergeCell ref="CH18:CH19"/>
    <mergeCell ref="CH20:CH21"/>
    <mergeCell ref="CH22:CH23"/>
    <mergeCell ref="CX4:CX5"/>
    <mergeCell ref="CY4:CY5"/>
    <mergeCell ref="CU42:CU43"/>
    <mergeCell ref="CU44:CU45"/>
    <mergeCell ref="CU6:CU7"/>
    <mergeCell ref="CU32:CU33"/>
    <mergeCell ref="CU34:CU35"/>
    <mergeCell ref="CU36:CU37"/>
    <mergeCell ref="CU38:CU39"/>
    <mergeCell ref="CU40:CU41"/>
    <mergeCell ref="CT1:CT3"/>
    <mergeCell ref="CT6:CT19"/>
    <mergeCell ref="CT20:CT33"/>
    <mergeCell ref="CH2:CL3"/>
    <mergeCell ref="A1:E2"/>
    <mergeCell ref="AK3:AK5"/>
    <mergeCell ref="AL3:AL5"/>
    <mergeCell ref="AM3:AM5"/>
    <mergeCell ref="AN3:AN5"/>
    <mergeCell ref="AO3:AO5"/>
    <mergeCell ref="AP3:AP5"/>
    <mergeCell ref="AQ3:AQ5"/>
    <mergeCell ref="CH6:CH7"/>
    <mergeCell ref="BK2:BR2"/>
    <mergeCell ref="P6:P19"/>
    <mergeCell ref="BJ6:BJ19"/>
    <mergeCell ref="BK6:BK7"/>
    <mergeCell ref="BK8:BK9"/>
    <mergeCell ref="BK10:BK11"/>
    <mergeCell ref="BK12:BK13"/>
    <mergeCell ref="BK14:BK15"/>
    <mergeCell ref="BK16:BK17"/>
    <mergeCell ref="BK18:BK19"/>
    <mergeCell ref="R3:R5"/>
  </mergeCells>
  <phoneticPr fontId="1"/>
  <printOptions horizontalCentered="1"/>
  <pageMargins left="0.55118110236220474" right="0.47244094488188981" top="0.62992125984251968" bottom="0.47244094488188981" header="0.31496062992125984" footer="0.31496062992125984"/>
  <pageSetup paperSize="9" scale="85" orientation="portrait" horizontalDpi="4294967293" r:id="rId1"/>
  <colBreaks count="6" manualBreakCount="6">
    <brk id="15" max="1048575" man="1"/>
    <brk id="34" max="1048575" man="1"/>
    <brk id="61" max="1048575" man="1"/>
    <brk id="84" max="1048575" man="1"/>
    <brk id="97" max="1048575" man="1"/>
    <brk id="10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Y64"/>
  <sheetViews>
    <sheetView view="pageBreakPreview" zoomScale="60" zoomScaleNormal="100" workbookViewId="0">
      <selection activeCell="X9" sqref="X9"/>
    </sheetView>
  </sheetViews>
  <sheetFormatPr defaultRowHeight="13.5"/>
  <cols>
    <col min="1" max="1" width="7.875" customWidth="1"/>
    <col min="2" max="2" width="10" customWidth="1"/>
    <col min="3" max="6" width="17.875" style="2" customWidth="1"/>
    <col min="7" max="7" width="17.875" customWidth="1"/>
    <col min="8" max="8" width="1.5" customWidth="1"/>
    <col min="9" max="19" width="5.625" hidden="1" customWidth="1"/>
    <col min="40" max="52" width="5.625" customWidth="1"/>
  </cols>
  <sheetData>
    <row r="1" spans="1:47" s="23" customFormat="1" ht="25.5" customHeight="1">
      <c r="A1" s="328" t="s">
        <v>286</v>
      </c>
      <c r="B1" s="328"/>
      <c r="C1" s="328"/>
      <c r="D1" s="328"/>
      <c r="E1" s="328"/>
      <c r="F1" s="328"/>
    </row>
    <row r="2" spans="1:47" s="23" customFormat="1" ht="20.100000000000001" customHeight="1" thickBot="1">
      <c r="A2" s="329"/>
      <c r="B2" s="329"/>
      <c r="C2" s="329"/>
      <c r="D2" s="329"/>
      <c r="E2" s="329"/>
      <c r="F2" s="329"/>
    </row>
    <row r="3" spans="1:47" s="33" customFormat="1" ht="20.100000000000001" customHeight="1">
      <c r="A3" s="103"/>
      <c r="B3" s="137" t="s">
        <v>280</v>
      </c>
      <c r="C3" s="276" t="s">
        <v>102</v>
      </c>
      <c r="D3" s="278" t="s">
        <v>103</v>
      </c>
      <c r="E3" s="296" t="s">
        <v>182</v>
      </c>
      <c r="F3" s="278" t="s">
        <v>27</v>
      </c>
      <c r="G3" s="280" t="s">
        <v>1</v>
      </c>
      <c r="I3" s="66"/>
      <c r="J3" s="66"/>
      <c r="AN3" s="66"/>
      <c r="AO3" s="66"/>
      <c r="AP3" s="66"/>
      <c r="AQ3" s="66"/>
      <c r="AR3" s="66"/>
      <c r="AS3" s="66"/>
      <c r="AT3" s="66"/>
      <c r="AU3" s="66"/>
    </row>
    <row r="4" spans="1:47" s="8" customFormat="1" ht="15" customHeight="1">
      <c r="A4" s="104"/>
      <c r="B4" s="138"/>
      <c r="C4" s="320"/>
      <c r="D4" s="319"/>
      <c r="E4" s="321"/>
      <c r="F4" s="319"/>
      <c r="G4" s="349"/>
      <c r="I4" s="11"/>
      <c r="J4" s="11"/>
      <c r="AN4" s="11"/>
      <c r="AO4" s="11"/>
      <c r="AP4" s="11"/>
      <c r="AQ4" s="11"/>
      <c r="AR4" s="11"/>
      <c r="AS4" s="11"/>
      <c r="AT4" s="11"/>
      <c r="AU4" s="11"/>
    </row>
    <row r="5" spans="1:47" s="8" customFormat="1" ht="15" customHeight="1" thickBot="1">
      <c r="A5" s="105" t="s">
        <v>279</v>
      </c>
      <c r="B5" s="126"/>
      <c r="C5" s="277"/>
      <c r="D5" s="279"/>
      <c r="E5" s="297"/>
      <c r="F5" s="279"/>
      <c r="G5" s="281"/>
      <c r="I5" s="28">
        <f>+SUM(D5:F5)-G5</f>
        <v>0</v>
      </c>
      <c r="J5" s="28"/>
      <c r="AN5" s="28"/>
      <c r="AO5" s="28"/>
      <c r="AP5" s="28"/>
      <c r="AQ5" s="28"/>
      <c r="AR5" s="28"/>
      <c r="AS5" s="28"/>
      <c r="AT5" s="28"/>
      <c r="AU5" s="28"/>
    </row>
    <row r="6" spans="1:47" s="8" customFormat="1" ht="21.75" customHeight="1">
      <c r="A6" s="282" t="s">
        <v>1</v>
      </c>
      <c r="B6" s="285" t="s">
        <v>2</v>
      </c>
      <c r="C6" s="131">
        <v>111</v>
      </c>
      <c r="D6" s="128">
        <v>16</v>
      </c>
      <c r="E6" s="128">
        <v>1</v>
      </c>
      <c r="F6" s="128">
        <v>15</v>
      </c>
      <c r="G6" s="108">
        <v>143</v>
      </c>
      <c r="I6" s="28">
        <f t="shared" ref="I6:I47" si="0">+SUM(C6:F6)-G6</f>
        <v>0</v>
      </c>
      <c r="J6" s="28"/>
      <c r="AN6" s="28"/>
      <c r="AO6" s="28"/>
      <c r="AP6" s="28"/>
      <c r="AQ6" s="28"/>
      <c r="AR6" s="28"/>
      <c r="AS6" s="28"/>
      <c r="AT6" s="28"/>
      <c r="AU6" s="28"/>
    </row>
    <row r="7" spans="1:47" s="8" customFormat="1" ht="21.75" customHeight="1">
      <c r="A7" s="283"/>
      <c r="B7" s="286"/>
      <c r="C7" s="132">
        <f>C6/$G$6</f>
        <v>0.77622377622377625</v>
      </c>
      <c r="D7" s="86">
        <f>D6/$G$6</f>
        <v>0.11188811188811189</v>
      </c>
      <c r="E7" s="86">
        <f>E6/$G$6</f>
        <v>6.993006993006993E-3</v>
      </c>
      <c r="F7" s="86">
        <f>F6/$G$6</f>
        <v>0.1048951048951049</v>
      </c>
      <c r="G7" s="141">
        <v>1</v>
      </c>
      <c r="I7" s="28">
        <f t="shared" si="0"/>
        <v>0</v>
      </c>
      <c r="J7" s="28"/>
      <c r="AN7" s="28"/>
      <c r="AO7" s="28"/>
      <c r="AP7" s="28"/>
      <c r="AQ7" s="28"/>
      <c r="AR7" s="28"/>
      <c r="AS7" s="28"/>
      <c r="AT7" s="28"/>
      <c r="AU7" s="28"/>
    </row>
    <row r="8" spans="1:47" s="8" customFormat="1" ht="21.75" customHeight="1">
      <c r="A8" s="283"/>
      <c r="B8" s="286" t="s">
        <v>3</v>
      </c>
      <c r="C8" s="133">
        <v>141</v>
      </c>
      <c r="D8" s="45">
        <v>29</v>
      </c>
      <c r="E8" s="45">
        <v>6</v>
      </c>
      <c r="F8" s="45">
        <v>3</v>
      </c>
      <c r="G8" s="110">
        <v>179</v>
      </c>
      <c r="I8" s="28">
        <f t="shared" si="0"/>
        <v>0</v>
      </c>
      <c r="J8" s="28"/>
      <c r="AN8" s="28"/>
      <c r="AO8" s="28"/>
      <c r="AP8" s="28"/>
      <c r="AQ8" s="28"/>
      <c r="AR8" s="28"/>
      <c r="AS8" s="28"/>
      <c r="AT8" s="28"/>
      <c r="AU8" s="28"/>
    </row>
    <row r="9" spans="1:47" s="8" customFormat="1" ht="21.75" customHeight="1">
      <c r="A9" s="283"/>
      <c r="B9" s="286"/>
      <c r="C9" s="149">
        <f>C8/$G$8-0.001</f>
        <v>0.78670949720670391</v>
      </c>
      <c r="D9" s="86">
        <f>D8/$G$8</f>
        <v>0.16201117318435754</v>
      </c>
      <c r="E9" s="86">
        <f>E8/$G$8</f>
        <v>3.3519553072625698E-2</v>
      </c>
      <c r="F9" s="86">
        <f>F8/$G$8</f>
        <v>1.6759776536312849E-2</v>
      </c>
      <c r="G9" s="141">
        <v>1</v>
      </c>
      <c r="I9" s="28">
        <f t="shared" si="0"/>
        <v>-1.0000000000000009E-3</v>
      </c>
      <c r="J9" s="28"/>
      <c r="AN9" s="28"/>
      <c r="AO9" s="28"/>
      <c r="AP9" s="28"/>
      <c r="AQ9" s="28"/>
      <c r="AR9" s="28"/>
      <c r="AS9" s="28"/>
      <c r="AT9" s="28"/>
      <c r="AU9" s="28"/>
    </row>
    <row r="10" spans="1:47" s="8" customFormat="1" ht="21.75" customHeight="1">
      <c r="A10" s="283"/>
      <c r="B10" s="286" t="s">
        <v>4</v>
      </c>
      <c r="C10" s="133">
        <v>171</v>
      </c>
      <c r="D10" s="45">
        <v>22</v>
      </c>
      <c r="E10" s="45">
        <v>7</v>
      </c>
      <c r="F10" s="45">
        <v>8</v>
      </c>
      <c r="G10" s="110">
        <v>208</v>
      </c>
      <c r="I10" s="28">
        <f t="shared" si="0"/>
        <v>0</v>
      </c>
      <c r="J10" s="28"/>
      <c r="AN10" s="28"/>
      <c r="AO10" s="28"/>
      <c r="AP10" s="28"/>
      <c r="AQ10" s="28"/>
      <c r="AR10" s="28"/>
      <c r="AS10" s="28"/>
      <c r="AT10" s="28"/>
      <c r="AU10" s="28"/>
    </row>
    <row r="11" spans="1:47" s="8" customFormat="1" ht="21.75" customHeight="1">
      <c r="A11" s="283"/>
      <c r="B11" s="286"/>
      <c r="C11" s="132">
        <f>C10/$G$10</f>
        <v>0.82211538461538458</v>
      </c>
      <c r="D11" s="86">
        <f>D10/$G$10</f>
        <v>0.10576923076923077</v>
      </c>
      <c r="E11" s="86">
        <f>E10/$G$10</f>
        <v>3.3653846153846152E-2</v>
      </c>
      <c r="F11" s="86">
        <f>F10/$G$10</f>
        <v>3.8461538461538464E-2</v>
      </c>
      <c r="G11" s="141">
        <v>1</v>
      </c>
      <c r="I11" s="28">
        <f t="shared" si="0"/>
        <v>0</v>
      </c>
      <c r="J11" s="28"/>
      <c r="AN11" s="28"/>
      <c r="AO11" s="28"/>
      <c r="AP11" s="28"/>
      <c r="AQ11" s="28"/>
      <c r="AR11" s="28"/>
      <c r="AS11" s="28"/>
      <c r="AT11" s="28"/>
      <c r="AU11" s="28"/>
    </row>
    <row r="12" spans="1:47" s="8" customFormat="1" ht="21.75" customHeight="1">
      <c r="A12" s="283"/>
      <c r="B12" s="286" t="s">
        <v>5</v>
      </c>
      <c r="C12" s="133">
        <v>205</v>
      </c>
      <c r="D12" s="45">
        <v>31</v>
      </c>
      <c r="E12" s="45">
        <v>4</v>
      </c>
      <c r="F12" s="45">
        <v>4</v>
      </c>
      <c r="G12" s="110">
        <v>244</v>
      </c>
      <c r="I12" s="28">
        <f t="shared" si="0"/>
        <v>0</v>
      </c>
      <c r="J12" s="28"/>
      <c r="AN12" s="28"/>
      <c r="AO12" s="28"/>
      <c r="AP12" s="28"/>
      <c r="AQ12" s="28"/>
      <c r="AR12" s="28"/>
      <c r="AS12" s="28"/>
      <c r="AT12" s="28"/>
      <c r="AU12" s="28"/>
    </row>
    <row r="13" spans="1:47" s="8" customFormat="1" ht="21.75" customHeight="1">
      <c r="A13" s="283"/>
      <c r="B13" s="286"/>
      <c r="C13" s="149">
        <f>C12/$G$12+0.001</f>
        <v>0.8411639344262295</v>
      </c>
      <c r="D13" s="86">
        <f>D12/$G$12</f>
        <v>0.12704918032786885</v>
      </c>
      <c r="E13" s="86">
        <f>E12/$G$12</f>
        <v>1.6393442622950821E-2</v>
      </c>
      <c r="F13" s="86">
        <f>F12/$G$12</f>
        <v>1.6393442622950821E-2</v>
      </c>
      <c r="G13" s="141">
        <v>1</v>
      </c>
      <c r="I13" s="28">
        <f t="shared" si="0"/>
        <v>9.9999999999988987E-4</v>
      </c>
      <c r="J13" s="28"/>
      <c r="AN13" s="28"/>
      <c r="AO13" s="28"/>
      <c r="AP13" s="28"/>
      <c r="AQ13" s="28"/>
      <c r="AR13" s="28"/>
      <c r="AS13" s="28"/>
      <c r="AT13" s="28"/>
      <c r="AU13" s="28"/>
    </row>
    <row r="14" spans="1:47" s="8" customFormat="1" ht="21.75" customHeight="1">
      <c r="A14" s="283"/>
      <c r="B14" s="286" t="s">
        <v>6</v>
      </c>
      <c r="C14" s="133">
        <v>212</v>
      </c>
      <c r="D14" s="45">
        <v>45</v>
      </c>
      <c r="E14" s="45">
        <v>8</v>
      </c>
      <c r="F14" s="45">
        <v>5</v>
      </c>
      <c r="G14" s="110">
        <v>270</v>
      </c>
      <c r="I14" s="28">
        <f t="shared" si="0"/>
        <v>0</v>
      </c>
      <c r="J14" s="28"/>
      <c r="AN14" s="28"/>
      <c r="AO14" s="28"/>
      <c r="AP14" s="28"/>
      <c r="AQ14" s="28"/>
      <c r="AR14" s="28"/>
      <c r="AS14" s="28"/>
      <c r="AT14" s="28"/>
      <c r="AU14" s="28"/>
    </row>
    <row r="15" spans="1:47" s="8" customFormat="1" ht="21.75" customHeight="1">
      <c r="A15" s="283"/>
      <c r="B15" s="286"/>
      <c r="C15" s="149">
        <f>C14/$G$14-0.001</f>
        <v>0.78418518518518521</v>
      </c>
      <c r="D15" s="86">
        <f>D14/$G$14</f>
        <v>0.16666666666666666</v>
      </c>
      <c r="E15" s="86">
        <f>E14/$G$14</f>
        <v>2.9629629629629631E-2</v>
      </c>
      <c r="F15" s="86">
        <f>F14/$G$14</f>
        <v>1.8518518518518517E-2</v>
      </c>
      <c r="G15" s="141">
        <v>1</v>
      </c>
      <c r="I15" s="28">
        <f t="shared" si="0"/>
        <v>-1.0000000000000009E-3</v>
      </c>
      <c r="J15" s="28"/>
      <c r="AN15" s="28"/>
      <c r="AO15" s="28"/>
      <c r="AP15" s="28"/>
      <c r="AQ15" s="28"/>
      <c r="AR15" s="28"/>
      <c r="AS15" s="28"/>
      <c r="AT15" s="28"/>
      <c r="AU15" s="28"/>
    </row>
    <row r="16" spans="1:47" s="8" customFormat="1" ht="21.75" customHeight="1">
      <c r="A16" s="283"/>
      <c r="B16" s="286" t="s">
        <v>109</v>
      </c>
      <c r="C16" s="133">
        <v>237</v>
      </c>
      <c r="D16" s="45">
        <v>36</v>
      </c>
      <c r="E16" s="45">
        <v>7</v>
      </c>
      <c r="F16" s="45">
        <v>6</v>
      </c>
      <c r="G16" s="110">
        <v>286</v>
      </c>
      <c r="I16" s="28">
        <f t="shared" si="0"/>
        <v>0</v>
      </c>
      <c r="J16" s="28"/>
      <c r="AN16" s="28"/>
      <c r="AO16" s="28"/>
      <c r="AP16" s="28"/>
      <c r="AQ16" s="28"/>
      <c r="AR16" s="28"/>
      <c r="AS16" s="28"/>
      <c r="AT16" s="28"/>
      <c r="AU16" s="28"/>
    </row>
    <row r="17" spans="1:51" s="8" customFormat="1" ht="21.75" customHeight="1" thickBot="1">
      <c r="A17" s="283"/>
      <c r="B17" s="287"/>
      <c r="C17" s="139">
        <f>C16/$G$16</f>
        <v>0.82867132867132864</v>
      </c>
      <c r="D17" s="91">
        <f>D16/$G$16</f>
        <v>0.12587412587412589</v>
      </c>
      <c r="E17" s="91">
        <f>E16/$G$16</f>
        <v>2.4475524475524476E-2</v>
      </c>
      <c r="F17" s="91">
        <f>F16/$G$16</f>
        <v>2.097902097902098E-2</v>
      </c>
      <c r="G17" s="143">
        <v>1</v>
      </c>
      <c r="I17" s="28">
        <f t="shared" si="0"/>
        <v>0</v>
      </c>
      <c r="J17" s="28"/>
      <c r="AN17" s="28"/>
      <c r="AO17" s="28"/>
      <c r="AP17" s="28"/>
      <c r="AQ17" s="28"/>
      <c r="AR17" s="28"/>
      <c r="AS17" s="28"/>
      <c r="AT17" s="28"/>
      <c r="AU17" s="28"/>
    </row>
    <row r="18" spans="1:51" s="8" customFormat="1" ht="21.75" customHeight="1" thickTop="1">
      <c r="A18" s="283"/>
      <c r="B18" s="288" t="s">
        <v>1</v>
      </c>
      <c r="C18" s="221">
        <v>1077</v>
      </c>
      <c r="D18" s="49">
        <v>179</v>
      </c>
      <c r="E18" s="49">
        <v>33</v>
      </c>
      <c r="F18" s="49">
        <v>41</v>
      </c>
      <c r="G18" s="222">
        <v>1330</v>
      </c>
      <c r="I18" s="28">
        <f t="shared" si="0"/>
        <v>0</v>
      </c>
      <c r="J18" s="28"/>
      <c r="AN18" s="28"/>
      <c r="AO18" s="28"/>
      <c r="AP18" s="28"/>
      <c r="AQ18" s="28"/>
      <c r="AR18" s="28"/>
      <c r="AS18" s="28"/>
      <c r="AT18" s="28"/>
      <c r="AU18" s="28"/>
    </row>
    <row r="19" spans="1:51" s="8" customFormat="1" ht="21.75" customHeight="1" thickBot="1">
      <c r="A19" s="284"/>
      <c r="B19" s="289"/>
      <c r="C19" s="150">
        <f>C18/$G$18-0.001</f>
        <v>0.80877443609022559</v>
      </c>
      <c r="D19" s="130">
        <f>D18/$G$18</f>
        <v>0.13458646616541353</v>
      </c>
      <c r="E19" s="130">
        <f>E18/$G$18</f>
        <v>2.4812030075187969E-2</v>
      </c>
      <c r="F19" s="130">
        <f>F18/$G$18</f>
        <v>3.0827067669172932E-2</v>
      </c>
      <c r="G19" s="148">
        <v>1</v>
      </c>
      <c r="I19" s="28">
        <f t="shared" si="0"/>
        <v>-1.0000000000000009E-3</v>
      </c>
      <c r="J19" s="22">
        <f>+C6+C8+C10+C12+C14+C16-C18</f>
        <v>0</v>
      </c>
      <c r="K19" s="22">
        <f>+D6+D8+D10+D12+D14+D16-D18</f>
        <v>0</v>
      </c>
      <c r="L19" s="22">
        <f>+E6+E8+E10+E12+E14+E16-E18</f>
        <v>0</v>
      </c>
      <c r="M19" s="22">
        <f>+F6+F8+F10+F12+F14+F16-F18</f>
        <v>0</v>
      </c>
      <c r="N19" s="22">
        <f>+G6+G8+G10+G12+G14+G16-G18</f>
        <v>0</v>
      </c>
      <c r="AN19" s="28"/>
      <c r="AO19" s="28"/>
      <c r="AP19" s="28"/>
      <c r="AQ19" s="28"/>
      <c r="AR19" s="28"/>
      <c r="AS19" s="28"/>
      <c r="AT19" s="28"/>
      <c r="AU19" s="22"/>
      <c r="AV19" s="22"/>
      <c r="AW19" s="22"/>
      <c r="AX19" s="22"/>
      <c r="AY19" s="22"/>
    </row>
    <row r="20" spans="1:51" s="8" customFormat="1" ht="21.75" customHeight="1">
      <c r="A20" s="282" t="s">
        <v>7</v>
      </c>
      <c r="B20" s="285" t="s">
        <v>2</v>
      </c>
      <c r="C20" s="131">
        <v>37</v>
      </c>
      <c r="D20" s="128">
        <v>9</v>
      </c>
      <c r="E20" s="128">
        <v>1</v>
      </c>
      <c r="F20" s="128">
        <v>11</v>
      </c>
      <c r="G20" s="108">
        <v>58</v>
      </c>
      <c r="I20" s="28">
        <f t="shared" si="0"/>
        <v>0</v>
      </c>
      <c r="J20" s="28"/>
      <c r="AN20" s="22">
        <f>+'6(2)'!E6+'6(2)'!E8+'6(2)'!E10+'6(2)'!E12+'6(2)'!E14+'6(2)'!E16-'6(2)'!E18</f>
        <v>0</v>
      </c>
      <c r="AO20" s="22">
        <f>+'6(2)'!F6+'6(2)'!F8+'6(2)'!F10+'6(2)'!F12+'6(2)'!F14+'6(2)'!F16-'6(2)'!F18</f>
        <v>0</v>
      </c>
      <c r="AP20" s="22">
        <f>+'6(2)'!G6+'6(2)'!G8+'6(2)'!G10+'6(2)'!G12+'6(2)'!G14+'6(2)'!G16-'6(2)'!G18</f>
        <v>0</v>
      </c>
      <c r="AQ20" s="22">
        <f>+'6(2)'!H6+'6(2)'!H8+'6(2)'!H10+'6(2)'!H12+'6(2)'!H14+'6(2)'!H16-'6(2)'!H18</f>
        <v>0</v>
      </c>
      <c r="AR20" s="22">
        <f>+'6(2)'!I6+'6(2)'!I8+'6(2)'!I10+'6(2)'!I12+'6(2)'!I14+'6(2)'!I16-'6(2)'!I18</f>
        <v>0</v>
      </c>
      <c r="AS20" s="22">
        <f>+'6(2)'!J6+'6(2)'!J8+'6(2)'!J10+'6(2)'!J12+'6(2)'!J14+'6(2)'!J16-'6(2)'!J18</f>
        <v>0</v>
      </c>
      <c r="AT20" s="22">
        <f>+'6(2)'!K6+'6(2)'!K8+'6(2)'!K10+'6(2)'!K12+'6(2)'!K14+'6(2)'!K16-'6(2)'!K18</f>
        <v>0</v>
      </c>
      <c r="AU20" s="22">
        <f>+'6(2)'!L6+'6(2)'!L8+'6(2)'!L10+'6(2)'!L12+'6(2)'!L14+'6(2)'!L16-'6(2)'!L18</f>
        <v>0</v>
      </c>
      <c r="AV20" s="22">
        <f>+'6(2)'!M6+'6(2)'!M8+'6(2)'!M10+'6(2)'!M12+'6(2)'!M14+'6(2)'!M16-'6(2)'!M18</f>
        <v>0</v>
      </c>
      <c r="AW20" s="22">
        <f>+'6(2)'!N6+'6(2)'!N8+'6(2)'!N10+'6(2)'!N12+'6(2)'!N14+'6(2)'!N16-'6(2)'!N18</f>
        <v>0</v>
      </c>
      <c r="AX20" s="22">
        <f>+'6(2)'!O6+'6(2)'!O8+'6(2)'!O10+'6(2)'!O12+'6(2)'!O14+'6(2)'!O16-'6(2)'!O18</f>
        <v>0</v>
      </c>
      <c r="AY20" s="22">
        <f>+'6(2)'!P6+'6(2)'!P8+'6(2)'!P10+'6(2)'!P12+'6(2)'!P14+'6(2)'!P16-'6(2)'!P18</f>
        <v>0</v>
      </c>
    </row>
    <row r="21" spans="1:51" s="8" customFormat="1" ht="21.75" customHeight="1">
      <c r="A21" s="283"/>
      <c r="B21" s="286"/>
      <c r="C21" s="132">
        <f>C20/$G$20</f>
        <v>0.63793103448275867</v>
      </c>
      <c r="D21" s="86">
        <f>D20/$G$20</f>
        <v>0.15517241379310345</v>
      </c>
      <c r="E21" s="86">
        <f>E20/$G$20</f>
        <v>1.7241379310344827E-2</v>
      </c>
      <c r="F21" s="86">
        <f>F20/$G$20</f>
        <v>0.18965517241379309</v>
      </c>
      <c r="G21" s="141">
        <v>1</v>
      </c>
      <c r="I21" s="28">
        <f t="shared" si="0"/>
        <v>0</v>
      </c>
      <c r="J21" s="28"/>
      <c r="AN21" s="28"/>
      <c r="AO21" s="28"/>
      <c r="AP21" s="28"/>
      <c r="AQ21" s="28"/>
      <c r="AR21" s="28"/>
      <c r="AS21" s="28"/>
      <c r="AT21" s="28"/>
      <c r="AU21" s="28"/>
    </row>
    <row r="22" spans="1:51" s="8" customFormat="1" ht="21.75" customHeight="1">
      <c r="A22" s="283"/>
      <c r="B22" s="286" t="s">
        <v>3</v>
      </c>
      <c r="C22" s="133">
        <v>67</v>
      </c>
      <c r="D22" s="45">
        <v>19</v>
      </c>
      <c r="E22" s="45">
        <v>3</v>
      </c>
      <c r="F22" s="45">
        <v>1</v>
      </c>
      <c r="G22" s="110">
        <v>90</v>
      </c>
      <c r="I22" s="28">
        <f t="shared" si="0"/>
        <v>0</v>
      </c>
      <c r="J22" s="28"/>
      <c r="AN22" s="28"/>
      <c r="AO22" s="28"/>
      <c r="AP22" s="28"/>
      <c r="AQ22" s="28"/>
      <c r="AR22" s="28"/>
      <c r="AS22" s="28"/>
      <c r="AT22" s="28"/>
      <c r="AU22" s="28"/>
    </row>
    <row r="23" spans="1:51" s="8" customFormat="1" ht="21.75" customHeight="1">
      <c r="A23" s="283"/>
      <c r="B23" s="286"/>
      <c r="C23" s="149">
        <f>C22/$G$22+0.001</f>
        <v>0.74544444444444447</v>
      </c>
      <c r="D23" s="86">
        <f>D22/$G$22</f>
        <v>0.21111111111111111</v>
      </c>
      <c r="E23" s="86">
        <f>E22/$G$22</f>
        <v>3.3333333333333333E-2</v>
      </c>
      <c r="F23" s="86">
        <f>F22/$G$22</f>
        <v>1.1111111111111112E-2</v>
      </c>
      <c r="G23" s="141">
        <v>1</v>
      </c>
      <c r="I23" s="28">
        <f t="shared" si="0"/>
        <v>1.0000000000001119E-3</v>
      </c>
      <c r="J23" s="28"/>
      <c r="AN23" s="28"/>
      <c r="AO23" s="28"/>
      <c r="AP23" s="28"/>
      <c r="AQ23" s="28"/>
      <c r="AR23" s="28"/>
      <c r="AS23" s="28"/>
      <c r="AT23" s="28"/>
      <c r="AU23" s="28"/>
    </row>
    <row r="24" spans="1:51" s="8" customFormat="1" ht="21.75" customHeight="1">
      <c r="A24" s="283"/>
      <c r="B24" s="286" t="s">
        <v>4</v>
      </c>
      <c r="C24" s="133">
        <v>84</v>
      </c>
      <c r="D24" s="45">
        <v>9</v>
      </c>
      <c r="E24" s="45">
        <v>4</v>
      </c>
      <c r="F24" s="45">
        <v>5</v>
      </c>
      <c r="G24" s="110">
        <v>102</v>
      </c>
      <c r="I24" s="28">
        <f t="shared" si="0"/>
        <v>0</v>
      </c>
      <c r="J24" s="28"/>
      <c r="AN24" s="28"/>
      <c r="AO24" s="28"/>
      <c r="AP24" s="28"/>
      <c r="AQ24" s="28"/>
      <c r="AR24" s="28"/>
      <c r="AS24" s="28"/>
      <c r="AT24" s="28"/>
      <c r="AU24" s="28"/>
    </row>
    <row r="25" spans="1:51" s="8" customFormat="1" ht="21.75" customHeight="1">
      <c r="A25" s="283"/>
      <c r="B25" s="286"/>
      <c r="C25" s="132">
        <f>C24/$G$24</f>
        <v>0.82352941176470584</v>
      </c>
      <c r="D25" s="86">
        <f>D24/$G$24</f>
        <v>8.8235294117647065E-2</v>
      </c>
      <c r="E25" s="86">
        <f>E24/$G$24</f>
        <v>3.9215686274509803E-2</v>
      </c>
      <c r="F25" s="86">
        <f>F24/$G$24</f>
        <v>4.9019607843137254E-2</v>
      </c>
      <c r="G25" s="141">
        <v>1</v>
      </c>
      <c r="I25" s="28">
        <f t="shared" si="0"/>
        <v>0</v>
      </c>
      <c r="J25" s="28"/>
      <c r="AN25" s="28"/>
      <c r="AO25" s="28"/>
      <c r="AP25" s="28"/>
      <c r="AQ25" s="28"/>
      <c r="AR25" s="28"/>
      <c r="AS25" s="28"/>
      <c r="AT25" s="28"/>
      <c r="AU25" s="28"/>
    </row>
    <row r="26" spans="1:51" s="8" customFormat="1" ht="21.75" customHeight="1">
      <c r="A26" s="283"/>
      <c r="B26" s="286" t="s">
        <v>5</v>
      </c>
      <c r="C26" s="133">
        <v>97</v>
      </c>
      <c r="D26" s="45">
        <v>15</v>
      </c>
      <c r="E26" s="45">
        <v>1</v>
      </c>
      <c r="F26" s="45">
        <v>2</v>
      </c>
      <c r="G26" s="110">
        <v>115</v>
      </c>
      <c r="I26" s="28">
        <f t="shared" si="0"/>
        <v>0</v>
      </c>
      <c r="J26" s="28"/>
      <c r="AN26" s="28"/>
      <c r="AO26" s="28"/>
      <c r="AP26" s="28"/>
      <c r="AQ26" s="28"/>
      <c r="AR26" s="28"/>
      <c r="AS26" s="28"/>
      <c r="AT26" s="28"/>
      <c r="AU26" s="28"/>
    </row>
    <row r="27" spans="1:51" s="8" customFormat="1" ht="21.75" customHeight="1">
      <c r="A27" s="283"/>
      <c r="B27" s="286"/>
      <c r="C27" s="149">
        <f>C26/$G$26+0.001</f>
        <v>0.84447826086956523</v>
      </c>
      <c r="D27" s="86">
        <f>D26/$G$26</f>
        <v>0.13043478260869565</v>
      </c>
      <c r="E27" s="86">
        <f>E26/$G$26</f>
        <v>8.6956521739130436E-3</v>
      </c>
      <c r="F27" s="86">
        <f>F26/$G$26</f>
        <v>1.7391304347826087E-2</v>
      </c>
      <c r="G27" s="141">
        <v>1</v>
      </c>
      <c r="I27" s="28">
        <f t="shared" si="0"/>
        <v>9.9999999999988987E-4</v>
      </c>
      <c r="J27" s="28"/>
      <c r="AN27" s="28"/>
      <c r="AO27" s="28"/>
      <c r="AP27" s="28"/>
      <c r="AQ27" s="28"/>
      <c r="AR27" s="28"/>
      <c r="AS27" s="28"/>
      <c r="AT27" s="28"/>
      <c r="AU27" s="28"/>
    </row>
    <row r="28" spans="1:51" s="8" customFormat="1" ht="21.75" customHeight="1">
      <c r="A28" s="283"/>
      <c r="B28" s="286" t="s">
        <v>6</v>
      </c>
      <c r="C28" s="133">
        <v>105</v>
      </c>
      <c r="D28" s="45">
        <v>20</v>
      </c>
      <c r="E28" s="45">
        <v>2</v>
      </c>
      <c r="F28" s="45">
        <v>4</v>
      </c>
      <c r="G28" s="110">
        <v>131</v>
      </c>
      <c r="I28" s="28">
        <f t="shared" si="0"/>
        <v>0</v>
      </c>
      <c r="J28" s="28"/>
      <c r="AN28" s="28"/>
      <c r="AO28" s="28"/>
      <c r="AP28" s="28"/>
      <c r="AQ28" s="28"/>
      <c r="AR28" s="28"/>
      <c r="AS28" s="28"/>
      <c r="AT28" s="28"/>
      <c r="AU28" s="28"/>
    </row>
    <row r="29" spans="1:51" s="8" customFormat="1" ht="21.75" customHeight="1">
      <c r="A29" s="283"/>
      <c r="B29" s="286"/>
      <c r="C29" s="149">
        <f>C28/$G$28-0.001</f>
        <v>0.80052671755725191</v>
      </c>
      <c r="D29" s="86">
        <f>D28/$G$28</f>
        <v>0.15267175572519084</v>
      </c>
      <c r="E29" s="86">
        <f>E28/$G$28</f>
        <v>1.5267175572519083E-2</v>
      </c>
      <c r="F29" s="86">
        <f>F28/$G$28</f>
        <v>3.0534351145038167E-2</v>
      </c>
      <c r="G29" s="141">
        <v>1</v>
      </c>
      <c r="I29" s="28">
        <f t="shared" si="0"/>
        <v>-9.9999999999988987E-4</v>
      </c>
      <c r="J29" s="28"/>
      <c r="AN29" s="28"/>
      <c r="AO29" s="28"/>
      <c r="AP29" s="28"/>
      <c r="AQ29" s="28"/>
      <c r="AR29" s="28"/>
      <c r="AS29" s="28"/>
      <c r="AT29" s="28"/>
      <c r="AU29" s="28"/>
    </row>
    <row r="30" spans="1:51" s="8" customFormat="1" ht="21.75" customHeight="1">
      <c r="A30" s="283"/>
      <c r="B30" s="286" t="s">
        <v>109</v>
      </c>
      <c r="C30" s="133">
        <v>102</v>
      </c>
      <c r="D30" s="45">
        <v>17</v>
      </c>
      <c r="E30" s="45">
        <v>4</v>
      </c>
      <c r="F30" s="45">
        <v>3</v>
      </c>
      <c r="G30" s="110">
        <v>126</v>
      </c>
      <c r="I30" s="28">
        <f t="shared" si="0"/>
        <v>0</v>
      </c>
      <c r="J30" s="28"/>
      <c r="AN30" s="28"/>
      <c r="AO30" s="28"/>
      <c r="AP30" s="28"/>
      <c r="AQ30" s="28"/>
      <c r="AR30" s="28"/>
      <c r="AS30" s="28"/>
      <c r="AT30" s="28"/>
      <c r="AU30" s="28"/>
    </row>
    <row r="31" spans="1:51" s="8" customFormat="1" ht="21.75" customHeight="1" thickBot="1">
      <c r="A31" s="283"/>
      <c r="B31" s="287"/>
      <c r="C31" s="214">
        <f>C30/$G$30-0.001</f>
        <v>0.80852380952380953</v>
      </c>
      <c r="D31" s="91">
        <f>D30/$G$30</f>
        <v>0.13492063492063491</v>
      </c>
      <c r="E31" s="91">
        <f>E30/$G$30</f>
        <v>3.1746031746031744E-2</v>
      </c>
      <c r="F31" s="91">
        <f>F30/$G$30</f>
        <v>2.3809523809523808E-2</v>
      </c>
      <c r="G31" s="143">
        <v>1</v>
      </c>
      <c r="I31" s="28">
        <f t="shared" si="0"/>
        <v>-1.0000000000000009E-3</v>
      </c>
      <c r="J31" s="28"/>
      <c r="AN31" s="28"/>
      <c r="AO31" s="28"/>
      <c r="AP31" s="28"/>
      <c r="AQ31" s="28"/>
      <c r="AR31" s="28"/>
      <c r="AS31" s="28"/>
      <c r="AT31" s="28"/>
      <c r="AU31" s="28"/>
    </row>
    <row r="32" spans="1:51" s="8" customFormat="1" ht="21.75" customHeight="1" thickTop="1">
      <c r="A32" s="283"/>
      <c r="B32" s="288" t="s">
        <v>1</v>
      </c>
      <c r="C32" s="221">
        <v>492</v>
      </c>
      <c r="D32" s="49">
        <v>89</v>
      </c>
      <c r="E32" s="49">
        <v>15</v>
      </c>
      <c r="F32" s="49">
        <v>26</v>
      </c>
      <c r="G32" s="223">
        <v>622</v>
      </c>
      <c r="I32" s="28">
        <f t="shared" si="0"/>
        <v>0</v>
      </c>
      <c r="J32" s="28"/>
      <c r="AN32" s="28"/>
      <c r="AO32" s="28"/>
      <c r="AP32" s="28"/>
      <c r="AQ32" s="28"/>
      <c r="AR32" s="28"/>
      <c r="AS32" s="28"/>
      <c r="AT32" s="28"/>
      <c r="AU32" s="28"/>
    </row>
    <row r="33" spans="1:51" s="8" customFormat="1" ht="21.75" customHeight="1" thickBot="1">
      <c r="A33" s="290"/>
      <c r="B33" s="291"/>
      <c r="C33" s="136">
        <f>C32/$G$32</f>
        <v>0.79099678456591638</v>
      </c>
      <c r="D33" s="129">
        <f>D32/$G$32</f>
        <v>0.14308681672025725</v>
      </c>
      <c r="E33" s="129">
        <f>E32/$G$32</f>
        <v>2.4115755627009645E-2</v>
      </c>
      <c r="F33" s="129">
        <f>F32/$G$32</f>
        <v>4.1800643086816719E-2</v>
      </c>
      <c r="G33" s="146">
        <v>1</v>
      </c>
      <c r="I33" s="28">
        <f t="shared" si="0"/>
        <v>0</v>
      </c>
      <c r="J33" s="22">
        <f>+C20+C22+C24+C26+C28+C30-C32</f>
        <v>0</v>
      </c>
      <c r="K33" s="22">
        <f>+D20+D22+D24+D26+D28+D30-D32</f>
        <v>0</v>
      </c>
      <c r="L33" s="22">
        <f>+E20+E22+E24+E26+E28+E30-E32</f>
        <v>0</v>
      </c>
      <c r="M33" s="22">
        <f>+F20+F22+F24+F26+F28+F30-F32</f>
        <v>0</v>
      </c>
      <c r="N33" s="22">
        <f>+G20+G22+G24+G26+G28+G30-G32</f>
        <v>0</v>
      </c>
      <c r="AN33" s="28"/>
      <c r="AO33" s="28"/>
      <c r="AP33" s="28"/>
      <c r="AQ33" s="28"/>
      <c r="AR33" s="28"/>
      <c r="AS33" s="28"/>
      <c r="AT33" s="28"/>
      <c r="AU33" s="22"/>
      <c r="AV33" s="22"/>
      <c r="AW33" s="22"/>
      <c r="AX33" s="22"/>
      <c r="AY33" s="22"/>
    </row>
    <row r="34" spans="1:51" s="8" customFormat="1" ht="21.75" customHeight="1">
      <c r="A34" s="292" t="s">
        <v>8</v>
      </c>
      <c r="B34" s="288" t="s">
        <v>2</v>
      </c>
      <c r="C34" s="48">
        <v>74</v>
      </c>
      <c r="D34" s="44">
        <v>7</v>
      </c>
      <c r="E34" s="44">
        <v>0</v>
      </c>
      <c r="F34" s="44">
        <v>4</v>
      </c>
      <c r="G34" s="112">
        <v>85</v>
      </c>
      <c r="I34" s="28">
        <f t="shared" si="0"/>
        <v>0</v>
      </c>
      <c r="J34" s="28"/>
      <c r="AN34" s="22">
        <f>+'6(2)'!E20+'6(2)'!E22+'6(2)'!E24+'6(2)'!E26+'6(2)'!E28+'6(2)'!E30-'6(2)'!E32</f>
        <v>0</v>
      </c>
      <c r="AO34" s="22">
        <f>+'6(2)'!F20+'6(2)'!F22+'6(2)'!F24+'6(2)'!F26+'6(2)'!F28+'6(2)'!F30-'6(2)'!F32</f>
        <v>0</v>
      </c>
      <c r="AP34" s="22">
        <f>+'6(2)'!G20+'6(2)'!G22+'6(2)'!G24+'6(2)'!G26+'6(2)'!G28+'6(2)'!G30-'6(2)'!G32</f>
        <v>0</v>
      </c>
      <c r="AQ34" s="22">
        <f>+'6(2)'!H20+'6(2)'!H22+'6(2)'!H24+'6(2)'!H26+'6(2)'!H28+'6(2)'!H30-'6(2)'!H32</f>
        <v>0</v>
      </c>
      <c r="AR34" s="22">
        <f>+'6(2)'!I20+'6(2)'!I22+'6(2)'!I24+'6(2)'!I26+'6(2)'!I28+'6(2)'!I30-'6(2)'!I32</f>
        <v>0</v>
      </c>
      <c r="AS34" s="22">
        <f>+'6(2)'!J20+'6(2)'!J22+'6(2)'!J24+'6(2)'!J26+'6(2)'!J28+'6(2)'!J30-'6(2)'!J32</f>
        <v>0</v>
      </c>
      <c r="AT34" s="22">
        <f>+'6(2)'!K20+'6(2)'!K22+'6(2)'!K24+'6(2)'!K26+'6(2)'!K28+'6(2)'!K30-'6(2)'!K32</f>
        <v>0</v>
      </c>
      <c r="AU34" s="22">
        <f>+'6(2)'!L20+'6(2)'!L22+'6(2)'!L24+'6(2)'!L26+'6(2)'!L28+'6(2)'!L30-'6(2)'!L32</f>
        <v>0</v>
      </c>
      <c r="AV34" s="22">
        <f>+'6(2)'!M20+'6(2)'!M22+'6(2)'!M24+'6(2)'!M26+'6(2)'!M28+'6(2)'!M30-'6(2)'!M32</f>
        <v>0</v>
      </c>
      <c r="AW34" s="22">
        <f>+'6(2)'!N20+'6(2)'!N22+'6(2)'!N24+'6(2)'!N26+'6(2)'!N28+'6(2)'!N30-'6(2)'!N32</f>
        <v>0</v>
      </c>
      <c r="AX34" s="22">
        <f>+'6(2)'!O20+'6(2)'!O22+'6(2)'!O24+'6(2)'!O26+'6(2)'!O28+'6(2)'!O30-'6(2)'!O32</f>
        <v>0</v>
      </c>
      <c r="AY34" s="22">
        <f>+'6(2)'!P20+'6(2)'!P22+'6(2)'!P24+'6(2)'!P26+'6(2)'!P28+'6(2)'!P30-'6(2)'!P32</f>
        <v>0</v>
      </c>
    </row>
    <row r="35" spans="1:51" s="8" customFormat="1" ht="21.75" customHeight="1">
      <c r="A35" s="283"/>
      <c r="B35" s="286"/>
      <c r="C35" s="132">
        <f>C34/$G$34</f>
        <v>0.87058823529411766</v>
      </c>
      <c r="D35" s="86">
        <f>D34/$G$34</f>
        <v>8.2352941176470587E-2</v>
      </c>
      <c r="E35" s="86">
        <f>E34/$G$34</f>
        <v>0</v>
      </c>
      <c r="F35" s="86">
        <f>F34/$G$34</f>
        <v>4.7058823529411764E-2</v>
      </c>
      <c r="G35" s="141">
        <v>1</v>
      </c>
      <c r="I35" s="28">
        <f t="shared" si="0"/>
        <v>0</v>
      </c>
      <c r="J35" s="28"/>
      <c r="AN35" s="28"/>
      <c r="AO35" s="28"/>
      <c r="AP35" s="28"/>
      <c r="AQ35" s="28"/>
      <c r="AR35" s="28"/>
      <c r="AS35" s="28"/>
      <c r="AT35" s="28"/>
      <c r="AU35" s="28"/>
    </row>
    <row r="36" spans="1:51" s="8" customFormat="1" ht="21.75" customHeight="1">
      <c r="A36" s="283"/>
      <c r="B36" s="286" t="s">
        <v>3</v>
      </c>
      <c r="C36" s="133">
        <v>74</v>
      </c>
      <c r="D36" s="45">
        <v>10</v>
      </c>
      <c r="E36" s="45">
        <v>3</v>
      </c>
      <c r="F36" s="45">
        <v>2</v>
      </c>
      <c r="G36" s="110">
        <v>89</v>
      </c>
      <c r="I36" s="28">
        <f t="shared" si="0"/>
        <v>0</v>
      </c>
      <c r="J36" s="28"/>
      <c r="AN36" s="28"/>
      <c r="AO36" s="28"/>
      <c r="AP36" s="28"/>
      <c r="AQ36" s="28"/>
      <c r="AR36" s="28"/>
      <c r="AS36" s="28"/>
      <c r="AT36" s="28"/>
      <c r="AU36" s="28"/>
    </row>
    <row r="37" spans="1:51" s="8" customFormat="1" ht="21.75" customHeight="1">
      <c r="A37" s="283"/>
      <c r="B37" s="286"/>
      <c r="C37" s="149">
        <f>C36/$G$36+0.001</f>
        <v>0.8324606741573034</v>
      </c>
      <c r="D37" s="86">
        <f>D36/$G$36</f>
        <v>0.11235955056179775</v>
      </c>
      <c r="E37" s="86">
        <f>E36/$G$36</f>
        <v>3.3707865168539325E-2</v>
      </c>
      <c r="F37" s="86">
        <f>F36/$G$36</f>
        <v>2.247191011235955E-2</v>
      </c>
      <c r="G37" s="141">
        <v>1</v>
      </c>
      <c r="I37" s="28">
        <f t="shared" si="0"/>
        <v>9.9999999999988987E-4</v>
      </c>
      <c r="J37" s="28"/>
      <c r="AN37" s="28"/>
      <c r="AO37" s="28"/>
      <c r="AP37" s="28"/>
      <c r="AQ37" s="28"/>
      <c r="AR37" s="28"/>
      <c r="AS37" s="28"/>
      <c r="AT37" s="28"/>
      <c r="AU37" s="28"/>
    </row>
    <row r="38" spans="1:51" s="8" customFormat="1" ht="21.75" customHeight="1">
      <c r="A38" s="283"/>
      <c r="B38" s="286" t="s">
        <v>4</v>
      </c>
      <c r="C38" s="133">
        <v>87</v>
      </c>
      <c r="D38" s="45">
        <v>13</v>
      </c>
      <c r="E38" s="45">
        <v>3</v>
      </c>
      <c r="F38" s="45">
        <v>3</v>
      </c>
      <c r="G38" s="110">
        <v>106</v>
      </c>
      <c r="I38" s="28">
        <f t="shared" si="0"/>
        <v>0</v>
      </c>
      <c r="J38" s="28"/>
      <c r="AN38" s="28"/>
      <c r="AO38" s="28"/>
      <c r="AP38" s="28"/>
      <c r="AQ38" s="28"/>
      <c r="AR38" s="28"/>
      <c r="AS38" s="28"/>
      <c r="AT38" s="28"/>
      <c r="AU38" s="28"/>
    </row>
    <row r="39" spans="1:51" s="8" customFormat="1" ht="21.75" customHeight="1">
      <c r="A39" s="283"/>
      <c r="B39" s="286"/>
      <c r="C39" s="132">
        <f>C38/$G$38</f>
        <v>0.82075471698113212</v>
      </c>
      <c r="D39" s="86">
        <f>D38/$G$38</f>
        <v>0.12264150943396226</v>
      </c>
      <c r="E39" s="86">
        <f>E38/$G$38</f>
        <v>2.8301886792452831E-2</v>
      </c>
      <c r="F39" s="86">
        <f>F38/$G$38</f>
        <v>2.8301886792452831E-2</v>
      </c>
      <c r="G39" s="141">
        <v>1</v>
      </c>
      <c r="I39" s="28">
        <f t="shared" si="0"/>
        <v>0</v>
      </c>
      <c r="J39" s="28"/>
      <c r="AN39" s="28"/>
      <c r="AO39" s="28"/>
      <c r="AP39" s="28"/>
      <c r="AQ39" s="28"/>
      <c r="AR39" s="28"/>
      <c r="AS39" s="28"/>
      <c r="AT39" s="28"/>
      <c r="AU39" s="28"/>
    </row>
    <row r="40" spans="1:51" s="8" customFormat="1" ht="21.75" customHeight="1">
      <c r="A40" s="283"/>
      <c r="B40" s="286" t="s">
        <v>5</v>
      </c>
      <c r="C40" s="133">
        <v>108</v>
      </c>
      <c r="D40" s="45">
        <v>16</v>
      </c>
      <c r="E40" s="45">
        <v>3</v>
      </c>
      <c r="F40" s="45">
        <v>2</v>
      </c>
      <c r="G40" s="110">
        <v>129</v>
      </c>
      <c r="I40" s="28">
        <f t="shared" si="0"/>
        <v>0</v>
      </c>
      <c r="J40" s="28"/>
      <c r="AN40" s="28"/>
      <c r="AO40" s="28"/>
      <c r="AP40" s="28"/>
      <c r="AQ40" s="28"/>
      <c r="AR40" s="28"/>
      <c r="AS40" s="28"/>
      <c r="AT40" s="28"/>
      <c r="AU40" s="28"/>
    </row>
    <row r="41" spans="1:51" s="8" customFormat="1" ht="21.75" customHeight="1">
      <c r="A41" s="283"/>
      <c r="B41" s="286"/>
      <c r="C41" s="132">
        <f>C40/$G$40</f>
        <v>0.83720930232558144</v>
      </c>
      <c r="D41" s="86">
        <f>D40/$G$40</f>
        <v>0.12403100775193798</v>
      </c>
      <c r="E41" s="86">
        <f>E40/$G$40</f>
        <v>2.3255813953488372E-2</v>
      </c>
      <c r="F41" s="86">
        <f>F40/$G$40</f>
        <v>1.5503875968992248E-2</v>
      </c>
      <c r="G41" s="141">
        <v>1</v>
      </c>
      <c r="I41" s="28">
        <f t="shared" si="0"/>
        <v>0</v>
      </c>
      <c r="J41" s="28"/>
      <c r="AN41" s="28"/>
      <c r="AO41" s="28"/>
      <c r="AP41" s="28"/>
      <c r="AQ41" s="28"/>
      <c r="AR41" s="28"/>
      <c r="AS41" s="28"/>
      <c r="AT41" s="28"/>
      <c r="AU41" s="28"/>
    </row>
    <row r="42" spans="1:51" s="8" customFormat="1" ht="21.75" customHeight="1">
      <c r="A42" s="283"/>
      <c r="B42" s="286" t="s">
        <v>6</v>
      </c>
      <c r="C42" s="133">
        <v>107</v>
      </c>
      <c r="D42" s="45">
        <v>25</v>
      </c>
      <c r="E42" s="45">
        <v>6</v>
      </c>
      <c r="F42" s="45">
        <v>1</v>
      </c>
      <c r="G42" s="110">
        <v>139</v>
      </c>
      <c r="I42" s="28">
        <f t="shared" si="0"/>
        <v>0</v>
      </c>
      <c r="J42" s="28"/>
      <c r="AN42" s="28"/>
      <c r="AO42" s="28"/>
      <c r="AP42" s="28"/>
      <c r="AQ42" s="28"/>
      <c r="AR42" s="28"/>
      <c r="AS42" s="28"/>
      <c r="AT42" s="28"/>
      <c r="AU42" s="28"/>
    </row>
    <row r="43" spans="1:51" s="8" customFormat="1" ht="21.75" customHeight="1">
      <c r="A43" s="283"/>
      <c r="B43" s="286"/>
      <c r="C43" s="132">
        <f>C42/$G$42</f>
        <v>0.76978417266187049</v>
      </c>
      <c r="D43" s="86">
        <f>D42/$G$42</f>
        <v>0.17985611510791366</v>
      </c>
      <c r="E43" s="86">
        <f>E42/$G$42</f>
        <v>4.3165467625899283E-2</v>
      </c>
      <c r="F43" s="86">
        <f>F42/$G$42</f>
        <v>7.1942446043165471E-3</v>
      </c>
      <c r="G43" s="141">
        <v>1</v>
      </c>
      <c r="I43" s="28">
        <f t="shared" si="0"/>
        <v>0</v>
      </c>
      <c r="J43" s="28"/>
      <c r="AN43" s="28"/>
      <c r="AO43" s="28"/>
      <c r="AP43" s="28"/>
      <c r="AQ43" s="28"/>
      <c r="AR43" s="28"/>
      <c r="AS43" s="28"/>
      <c r="AT43" s="28"/>
      <c r="AU43" s="28"/>
    </row>
    <row r="44" spans="1:51" s="8" customFormat="1" ht="21.75" customHeight="1">
      <c r="A44" s="283"/>
      <c r="B44" s="286" t="s">
        <v>109</v>
      </c>
      <c r="C44" s="133">
        <v>135</v>
      </c>
      <c r="D44" s="45">
        <v>19</v>
      </c>
      <c r="E44" s="45">
        <v>3</v>
      </c>
      <c r="F44" s="45">
        <v>3</v>
      </c>
      <c r="G44" s="110">
        <v>160</v>
      </c>
      <c r="I44" s="28">
        <f t="shared" si="0"/>
        <v>0</v>
      </c>
      <c r="J44" s="28"/>
      <c r="AN44" s="28"/>
      <c r="AO44" s="28"/>
      <c r="AP44" s="28"/>
      <c r="AQ44" s="28"/>
      <c r="AR44" s="28"/>
      <c r="AS44" s="28"/>
      <c r="AT44" s="28"/>
      <c r="AU44" s="28"/>
    </row>
    <row r="45" spans="1:51" s="8" customFormat="1" ht="21.75" customHeight="1" thickBot="1">
      <c r="A45" s="283"/>
      <c r="B45" s="287"/>
      <c r="C45" s="214">
        <f>C44/$G$44-0.001</f>
        <v>0.84275</v>
      </c>
      <c r="D45" s="91">
        <f>D44/$G$44</f>
        <v>0.11874999999999999</v>
      </c>
      <c r="E45" s="91">
        <f>E44/$G$44</f>
        <v>1.8749999999999999E-2</v>
      </c>
      <c r="F45" s="91">
        <f>F44/$G$44</f>
        <v>1.8749999999999999E-2</v>
      </c>
      <c r="G45" s="143">
        <v>1</v>
      </c>
      <c r="I45" s="28">
        <f t="shared" si="0"/>
        <v>-9.9999999999988987E-4</v>
      </c>
      <c r="J45" s="28"/>
      <c r="AN45" s="28"/>
      <c r="AO45" s="28"/>
      <c r="AP45" s="28"/>
      <c r="AQ45" s="28"/>
      <c r="AR45" s="28"/>
      <c r="AS45" s="28"/>
      <c r="AT45" s="28"/>
      <c r="AU45" s="28"/>
    </row>
    <row r="46" spans="1:51" s="8" customFormat="1" ht="21.75" customHeight="1" thickTop="1">
      <c r="A46" s="283"/>
      <c r="B46" s="288" t="s">
        <v>1</v>
      </c>
      <c r="C46" s="221">
        <v>585</v>
      </c>
      <c r="D46" s="49">
        <v>90</v>
      </c>
      <c r="E46" s="49">
        <v>18</v>
      </c>
      <c r="F46" s="49">
        <v>15</v>
      </c>
      <c r="G46" s="223">
        <v>708</v>
      </c>
      <c r="I46" s="28">
        <f t="shared" si="0"/>
        <v>0</v>
      </c>
      <c r="J46" s="28"/>
      <c r="AN46" s="28"/>
      <c r="AO46" s="28"/>
      <c r="AP46" s="28"/>
      <c r="AQ46" s="28"/>
      <c r="AR46" s="28"/>
      <c r="AS46" s="28"/>
      <c r="AT46" s="28"/>
      <c r="AU46" s="28"/>
    </row>
    <row r="47" spans="1:51" s="8" customFormat="1" ht="21.75" customHeight="1" thickBot="1">
      <c r="A47" s="290"/>
      <c r="B47" s="291"/>
      <c r="C47" s="151">
        <f>C46/$G$46+0.001</f>
        <v>0.82727118644067799</v>
      </c>
      <c r="D47" s="129">
        <f>D46/$G$46</f>
        <v>0.1271186440677966</v>
      </c>
      <c r="E47" s="129">
        <f>E46/$G$46</f>
        <v>2.5423728813559324E-2</v>
      </c>
      <c r="F47" s="129">
        <f>F46/$G$46</f>
        <v>2.1186440677966101E-2</v>
      </c>
      <c r="G47" s="146">
        <v>1</v>
      </c>
      <c r="I47" s="28">
        <f t="shared" si="0"/>
        <v>1.0000000000001119E-3</v>
      </c>
      <c r="J47" s="22">
        <f>+C34+C36+C38+C40+C42+C44-C46</f>
        <v>0</v>
      </c>
      <c r="K47" s="22">
        <f>+D34+D36+D38+D40+D42+D44-D46</f>
        <v>0</v>
      </c>
      <c r="L47" s="22">
        <f>+E34+E36+E38+E40+E42+E44-E46</f>
        <v>0</v>
      </c>
      <c r="M47" s="22">
        <f>+F34+F36+F38+F40+F42+F44-F46</f>
        <v>0</v>
      </c>
      <c r="N47" s="22">
        <f>+G34+G36+G38+G40+G42+G44-G46</f>
        <v>0</v>
      </c>
      <c r="AN47" s="28"/>
      <c r="AO47" s="28"/>
      <c r="AP47" s="28"/>
      <c r="AQ47" s="28"/>
      <c r="AR47" s="28"/>
      <c r="AS47" s="28"/>
      <c r="AT47" s="28"/>
      <c r="AU47" s="22"/>
      <c r="AV47" s="22"/>
      <c r="AW47" s="22"/>
      <c r="AX47" s="22"/>
      <c r="AY47" s="22"/>
    </row>
    <row r="48" spans="1:51" ht="21.75" customHeight="1">
      <c r="I48" s="28"/>
      <c r="J48" s="28"/>
      <c r="AN48" s="22">
        <f>+'6(2)'!E34+'6(2)'!E36+'6(2)'!E38+'6(2)'!E40+'6(2)'!E42+'6(2)'!E44-'6(2)'!E46</f>
        <v>0</v>
      </c>
      <c r="AO48" s="22">
        <f>+'6(2)'!F34+'6(2)'!F36+'6(2)'!F38+'6(2)'!F40+'6(2)'!F42+'6(2)'!F44-'6(2)'!F46</f>
        <v>0</v>
      </c>
      <c r="AP48" s="22">
        <f>+'6(2)'!G34+'6(2)'!G36+'6(2)'!G38+'6(2)'!G40+'6(2)'!G42+'6(2)'!G44-'6(2)'!G46</f>
        <v>0</v>
      </c>
      <c r="AQ48" s="22">
        <f>+'6(2)'!H34+'6(2)'!H36+'6(2)'!H38+'6(2)'!H40+'6(2)'!H42+'6(2)'!H44-'6(2)'!H46</f>
        <v>0</v>
      </c>
      <c r="AR48" s="22">
        <f>+'6(2)'!I34+'6(2)'!I36+'6(2)'!I38+'6(2)'!I40+'6(2)'!I42+'6(2)'!I44-'6(2)'!I46</f>
        <v>0</v>
      </c>
      <c r="AS48" s="22">
        <f>+'6(2)'!J34+'6(2)'!J36+'6(2)'!J38+'6(2)'!J40+'6(2)'!J42+'6(2)'!J44-'6(2)'!J46</f>
        <v>0</v>
      </c>
      <c r="AT48" s="22">
        <f>+'6(2)'!K34+'6(2)'!K36+'6(2)'!K38+'6(2)'!K40+'6(2)'!K42+'6(2)'!K44-'6(2)'!K46</f>
        <v>0</v>
      </c>
      <c r="AU48" s="22">
        <f>+'6(2)'!L34+'6(2)'!L36+'6(2)'!L38+'6(2)'!L40+'6(2)'!L42+'6(2)'!L44-'6(2)'!L46</f>
        <v>0</v>
      </c>
      <c r="AV48" s="22">
        <f>+'6(2)'!M34+'6(2)'!M36+'6(2)'!M38+'6(2)'!M40+'6(2)'!M42+'6(2)'!M44-'6(2)'!M46</f>
        <v>0</v>
      </c>
      <c r="AW48" s="22">
        <f>+'6(2)'!N34+'6(2)'!N36+'6(2)'!N38+'6(2)'!N40+'6(2)'!N42+'6(2)'!N44-'6(2)'!N46</f>
        <v>0</v>
      </c>
      <c r="AX48" s="22">
        <f>+'6(2)'!O34+'6(2)'!O36+'6(2)'!O38+'6(2)'!O40+'6(2)'!O42+'6(2)'!O44-'6(2)'!O46</f>
        <v>0</v>
      </c>
      <c r="AY48" s="22">
        <f>+'6(2)'!P34+'6(2)'!P36+'6(2)'!P38+'6(2)'!P40+'6(2)'!P42+'6(2)'!P44-'6(2)'!P46</f>
        <v>0</v>
      </c>
    </row>
    <row r="50" spans="2:8" hidden="1">
      <c r="B50" s="304" t="s">
        <v>2</v>
      </c>
      <c r="C50" s="39">
        <f t="shared" ref="C50:H50" si="1">+C20+C34-C6</f>
        <v>0</v>
      </c>
      <c r="D50" s="39">
        <f t="shared" si="1"/>
        <v>0</v>
      </c>
      <c r="E50" s="39">
        <f t="shared" si="1"/>
        <v>0</v>
      </c>
      <c r="F50" s="39">
        <f t="shared" si="1"/>
        <v>0</v>
      </c>
      <c r="G50" s="39">
        <f t="shared" si="1"/>
        <v>0</v>
      </c>
      <c r="H50" s="39">
        <f t="shared" si="1"/>
        <v>0</v>
      </c>
    </row>
    <row r="51" spans="2:8" hidden="1">
      <c r="B51" s="305"/>
      <c r="C51" s="39"/>
      <c r="D51" s="39"/>
      <c r="E51" s="39"/>
      <c r="F51" s="39"/>
      <c r="G51" s="39"/>
      <c r="H51" s="39"/>
    </row>
    <row r="52" spans="2:8" hidden="1">
      <c r="B52" s="305" t="s">
        <v>3</v>
      </c>
      <c r="C52" s="39">
        <f t="shared" ref="C52:H52" si="2">+C22+C36-C8</f>
        <v>0</v>
      </c>
      <c r="D52" s="39">
        <f t="shared" si="2"/>
        <v>0</v>
      </c>
      <c r="E52" s="39">
        <f t="shared" si="2"/>
        <v>0</v>
      </c>
      <c r="F52" s="39">
        <f t="shared" si="2"/>
        <v>0</v>
      </c>
      <c r="G52" s="39">
        <f t="shared" si="2"/>
        <v>0</v>
      </c>
      <c r="H52" s="39">
        <f t="shared" si="2"/>
        <v>0</v>
      </c>
    </row>
    <row r="53" spans="2:8" hidden="1">
      <c r="B53" s="305"/>
      <c r="C53" s="39"/>
      <c r="D53" s="39"/>
      <c r="E53" s="39"/>
      <c r="F53" s="39"/>
      <c r="G53" s="39"/>
      <c r="H53" s="39"/>
    </row>
    <row r="54" spans="2:8" hidden="1">
      <c r="B54" s="305" t="s">
        <v>4</v>
      </c>
      <c r="C54" s="39">
        <f t="shared" ref="C54:H54" si="3">+C24+C38-C10</f>
        <v>0</v>
      </c>
      <c r="D54" s="39">
        <f t="shared" si="3"/>
        <v>0</v>
      </c>
      <c r="E54" s="39">
        <f t="shared" si="3"/>
        <v>0</v>
      </c>
      <c r="F54" s="39">
        <f t="shared" si="3"/>
        <v>0</v>
      </c>
      <c r="G54" s="39">
        <f t="shared" si="3"/>
        <v>0</v>
      </c>
      <c r="H54" s="39">
        <f t="shared" si="3"/>
        <v>0</v>
      </c>
    </row>
    <row r="55" spans="2:8" hidden="1">
      <c r="B55" s="305"/>
      <c r="C55" s="39"/>
      <c r="D55" s="39"/>
      <c r="E55" s="39"/>
      <c r="F55" s="39"/>
      <c r="G55" s="39"/>
      <c r="H55" s="39"/>
    </row>
    <row r="56" spans="2:8" hidden="1">
      <c r="B56" s="305" t="s">
        <v>5</v>
      </c>
      <c r="C56" s="39">
        <f t="shared" ref="C56:H56" si="4">+C26+C40-C12</f>
        <v>0</v>
      </c>
      <c r="D56" s="39">
        <f t="shared" si="4"/>
        <v>0</v>
      </c>
      <c r="E56" s="39">
        <f t="shared" si="4"/>
        <v>0</v>
      </c>
      <c r="F56" s="39">
        <f t="shared" si="4"/>
        <v>0</v>
      </c>
      <c r="G56" s="39">
        <f t="shared" si="4"/>
        <v>0</v>
      </c>
      <c r="H56" s="39">
        <f t="shared" si="4"/>
        <v>0</v>
      </c>
    </row>
    <row r="57" spans="2:8" hidden="1">
      <c r="B57" s="305"/>
      <c r="C57" s="39"/>
      <c r="D57" s="39"/>
      <c r="E57" s="39"/>
      <c r="F57" s="39"/>
      <c r="G57" s="39"/>
      <c r="H57" s="39"/>
    </row>
    <row r="58" spans="2:8" hidden="1">
      <c r="B58" s="305" t="s">
        <v>6</v>
      </c>
      <c r="C58" s="39">
        <f t="shared" ref="C58:H58" si="5">+C28+C42-C14</f>
        <v>0</v>
      </c>
      <c r="D58" s="39">
        <f t="shared" si="5"/>
        <v>0</v>
      </c>
      <c r="E58" s="39">
        <f t="shared" si="5"/>
        <v>0</v>
      </c>
      <c r="F58" s="39">
        <f t="shared" si="5"/>
        <v>0</v>
      </c>
      <c r="G58" s="39">
        <f t="shared" si="5"/>
        <v>0</v>
      </c>
      <c r="H58" s="39">
        <f t="shared" si="5"/>
        <v>0</v>
      </c>
    </row>
    <row r="59" spans="2:8" hidden="1">
      <c r="B59" s="305"/>
      <c r="C59" s="39"/>
      <c r="D59" s="39"/>
      <c r="E59" s="39"/>
      <c r="F59" s="39"/>
      <c r="G59" s="39"/>
      <c r="H59" s="39"/>
    </row>
    <row r="60" spans="2:8" hidden="1">
      <c r="B60" s="305" t="s">
        <v>109</v>
      </c>
      <c r="C60" s="39">
        <f t="shared" ref="C60:H60" si="6">+C30+C44-C16</f>
        <v>0</v>
      </c>
      <c r="D60" s="39">
        <f t="shared" si="6"/>
        <v>0</v>
      </c>
      <c r="E60" s="39">
        <f t="shared" si="6"/>
        <v>0</v>
      </c>
      <c r="F60" s="39">
        <f t="shared" si="6"/>
        <v>0</v>
      </c>
      <c r="G60" s="39">
        <f t="shared" si="6"/>
        <v>0</v>
      </c>
      <c r="H60" s="39">
        <f t="shared" si="6"/>
        <v>0</v>
      </c>
    </row>
    <row r="61" spans="2:8" hidden="1">
      <c r="B61" s="305"/>
      <c r="C61" s="39"/>
      <c r="D61" s="39"/>
      <c r="E61" s="39"/>
      <c r="F61" s="39"/>
      <c r="G61" s="39"/>
      <c r="H61" s="39"/>
    </row>
    <row r="62" spans="2:8" hidden="1">
      <c r="B62" s="305" t="s">
        <v>1</v>
      </c>
      <c r="C62" s="39">
        <f t="shared" ref="C62:H62" si="7">+C32+C46-C18</f>
        <v>0</v>
      </c>
      <c r="D62" s="39">
        <f t="shared" si="7"/>
        <v>0</v>
      </c>
      <c r="E62" s="39">
        <f t="shared" si="7"/>
        <v>0</v>
      </c>
      <c r="F62" s="39">
        <f t="shared" si="7"/>
        <v>0</v>
      </c>
      <c r="G62" s="39">
        <f t="shared" si="7"/>
        <v>0</v>
      </c>
      <c r="H62" s="39">
        <f t="shared" si="7"/>
        <v>0</v>
      </c>
    </row>
    <row r="63" spans="2:8" hidden="1">
      <c r="B63" s="305"/>
      <c r="C63" s="39"/>
      <c r="D63" s="39"/>
      <c r="E63" s="39"/>
      <c r="F63" s="39"/>
      <c r="G63" s="39"/>
      <c r="H63" s="2"/>
    </row>
    <row r="64" spans="2:8" hidden="1"/>
  </sheetData>
  <mergeCells count="37">
    <mergeCell ref="B60:B61"/>
    <mergeCell ref="B62:B63"/>
    <mergeCell ref="B50:B51"/>
    <mergeCell ref="B52:B53"/>
    <mergeCell ref="B54:B55"/>
    <mergeCell ref="B56:B57"/>
    <mergeCell ref="B58:B59"/>
    <mergeCell ref="G3:G5"/>
    <mergeCell ref="C3:C5"/>
    <mergeCell ref="D3:D5"/>
    <mergeCell ref="E3:E5"/>
    <mergeCell ref="F3:F5"/>
    <mergeCell ref="B18:B19"/>
    <mergeCell ref="A34:A47"/>
    <mergeCell ref="B34:B35"/>
    <mergeCell ref="B36:B37"/>
    <mergeCell ref="B38:B39"/>
    <mergeCell ref="B40:B41"/>
    <mergeCell ref="B42:B43"/>
    <mergeCell ref="B44:B45"/>
    <mergeCell ref="B46:B47"/>
    <mergeCell ref="A1:F2"/>
    <mergeCell ref="A20:A33"/>
    <mergeCell ref="B20:B21"/>
    <mergeCell ref="B32:B33"/>
    <mergeCell ref="A6:A19"/>
    <mergeCell ref="B6:B7"/>
    <mergeCell ref="B8:B9"/>
    <mergeCell ref="B16:B17"/>
    <mergeCell ref="B30:B31"/>
    <mergeCell ref="B28:B29"/>
    <mergeCell ref="B24:B25"/>
    <mergeCell ref="B26:B27"/>
    <mergeCell ref="B22:B23"/>
    <mergeCell ref="B10:B11"/>
    <mergeCell ref="B12:B13"/>
    <mergeCell ref="B14:B15"/>
  </mergeCells>
  <phoneticPr fontId="1"/>
  <printOptions horizontalCentered="1"/>
  <pageMargins left="0.70866141732283472" right="0.62992125984251968" top="0.59055118110236227" bottom="0.23622047244094491" header="0.31496062992125984" footer="0.31496062992125984"/>
  <pageSetup paperSize="9" scale="82" orientation="portrait" horizontalDpi="4294967293" r:id="rId1"/>
  <colBreaks count="1" manualBreakCount="1">
    <brk id="1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65"/>
  <sheetViews>
    <sheetView view="pageBreakPreview" zoomScale="60" zoomScaleNormal="100" workbookViewId="0">
      <selection activeCell="A49" sqref="A49"/>
    </sheetView>
  </sheetViews>
  <sheetFormatPr defaultRowHeight="13.5"/>
  <cols>
    <col min="1" max="1" width="7.5" customWidth="1"/>
    <col min="2" max="2" width="10.125" customWidth="1"/>
    <col min="3" max="15" width="9.75" customWidth="1"/>
    <col min="16" max="16" width="9.75" style="2" customWidth="1"/>
    <col min="17" max="17" width="9" customWidth="1"/>
    <col min="18" max="20" width="5.625" hidden="1" customWidth="1"/>
    <col min="21" max="21" width="0" hidden="1" customWidth="1"/>
  </cols>
  <sheetData>
    <row r="1" spans="1:20" s="257" customFormat="1" ht="39" customHeight="1">
      <c r="A1" s="53" t="s">
        <v>62</v>
      </c>
      <c r="B1" s="53" t="s">
        <v>180</v>
      </c>
      <c r="C1" s="53"/>
      <c r="D1" s="53"/>
      <c r="E1" s="53"/>
      <c r="F1" s="53"/>
      <c r="G1" s="53"/>
      <c r="H1" s="53"/>
      <c r="I1" s="53"/>
      <c r="J1" s="53"/>
      <c r="K1" s="53"/>
      <c r="L1" s="53"/>
      <c r="M1" s="53"/>
      <c r="N1" s="53"/>
      <c r="O1" s="53"/>
      <c r="P1" s="57"/>
      <c r="Q1" s="53"/>
      <c r="R1" s="53"/>
      <c r="S1" s="53"/>
      <c r="T1" s="53"/>
    </row>
    <row r="2" spans="1:20" s="257" customFormat="1" ht="33.75" customHeight="1" thickBot="1">
      <c r="A2" s="56"/>
      <c r="B2" s="257" t="s">
        <v>179</v>
      </c>
      <c r="C2" s="53"/>
      <c r="D2" s="53"/>
      <c r="E2" s="53"/>
      <c r="F2" s="53"/>
      <c r="G2" s="53"/>
      <c r="H2" s="53"/>
      <c r="I2" s="53"/>
      <c r="J2" s="53"/>
      <c r="K2" s="53"/>
      <c r="L2" s="53"/>
      <c r="M2" s="53"/>
      <c r="N2" s="53"/>
      <c r="O2" s="53"/>
      <c r="P2" s="57"/>
      <c r="Q2" s="53"/>
      <c r="R2" s="53"/>
      <c r="S2" s="53"/>
      <c r="T2" s="53"/>
    </row>
    <row r="3" spans="1:20" ht="24" customHeight="1">
      <c r="A3" s="103"/>
      <c r="B3" s="137" t="s">
        <v>280</v>
      </c>
      <c r="C3" s="361" t="s">
        <v>63</v>
      </c>
      <c r="D3" s="316" t="s">
        <v>64</v>
      </c>
      <c r="E3" s="316" t="s">
        <v>65</v>
      </c>
      <c r="F3" s="316" t="s">
        <v>66</v>
      </c>
      <c r="G3" s="296" t="s">
        <v>288</v>
      </c>
      <c r="H3" s="316" t="s">
        <v>67</v>
      </c>
      <c r="I3" s="364" t="s">
        <v>181</v>
      </c>
      <c r="J3" s="296" t="s">
        <v>68</v>
      </c>
      <c r="K3" s="296" t="s">
        <v>287</v>
      </c>
      <c r="L3" s="316" t="s">
        <v>69</v>
      </c>
      <c r="M3" s="296" t="s">
        <v>183</v>
      </c>
      <c r="N3" s="316" t="s">
        <v>70</v>
      </c>
      <c r="O3" s="364" t="s">
        <v>192</v>
      </c>
      <c r="P3" s="360" t="s">
        <v>104</v>
      </c>
      <c r="Q3" s="33"/>
      <c r="R3" s="66"/>
      <c r="S3" s="66"/>
      <c r="T3" s="66"/>
    </row>
    <row r="4" spans="1:20" ht="24" customHeight="1">
      <c r="A4" s="104"/>
      <c r="B4" s="138"/>
      <c r="C4" s="362"/>
      <c r="D4" s="317"/>
      <c r="E4" s="317"/>
      <c r="F4" s="317"/>
      <c r="G4" s="317"/>
      <c r="H4" s="317"/>
      <c r="I4" s="367"/>
      <c r="J4" s="321"/>
      <c r="K4" s="317"/>
      <c r="L4" s="317"/>
      <c r="M4" s="321"/>
      <c r="N4" s="317"/>
      <c r="O4" s="365"/>
      <c r="P4" s="336"/>
      <c r="Q4" s="8"/>
      <c r="R4" s="11"/>
      <c r="S4" s="11"/>
      <c r="T4" s="11"/>
    </row>
    <row r="5" spans="1:20" ht="24" customHeight="1" thickBot="1">
      <c r="A5" s="105" t="s">
        <v>279</v>
      </c>
      <c r="B5" s="126"/>
      <c r="C5" s="363"/>
      <c r="D5" s="318"/>
      <c r="E5" s="318"/>
      <c r="F5" s="318"/>
      <c r="G5" s="318"/>
      <c r="H5" s="318"/>
      <c r="I5" s="368"/>
      <c r="J5" s="297"/>
      <c r="K5" s="318"/>
      <c r="L5" s="318"/>
      <c r="M5" s="297"/>
      <c r="N5" s="318"/>
      <c r="O5" s="366"/>
      <c r="P5" s="342"/>
      <c r="Q5" s="8"/>
      <c r="R5" s="28">
        <f>+SUM(M4:O4)-P4</f>
        <v>0</v>
      </c>
      <c r="S5" s="28"/>
      <c r="T5" s="28"/>
    </row>
    <row r="6" spans="1:20" ht="30.75" customHeight="1">
      <c r="A6" s="334" t="s">
        <v>1</v>
      </c>
      <c r="B6" s="285" t="s">
        <v>2</v>
      </c>
      <c r="C6" s="131">
        <v>37</v>
      </c>
      <c r="D6" s="128">
        <v>4</v>
      </c>
      <c r="E6" s="128">
        <v>15</v>
      </c>
      <c r="F6" s="128">
        <v>24</v>
      </c>
      <c r="G6" s="128">
        <v>13</v>
      </c>
      <c r="H6" s="128">
        <v>38</v>
      </c>
      <c r="I6" s="128">
        <v>52</v>
      </c>
      <c r="J6" s="128">
        <v>3</v>
      </c>
      <c r="K6" s="128">
        <v>1</v>
      </c>
      <c r="L6" s="128">
        <v>18</v>
      </c>
      <c r="M6" s="128">
        <v>18</v>
      </c>
      <c r="N6" s="128">
        <v>6</v>
      </c>
      <c r="O6" s="128">
        <v>229</v>
      </c>
      <c r="P6" s="108">
        <v>127</v>
      </c>
      <c r="Q6" s="8"/>
      <c r="R6" s="28">
        <f>+SUM(L5:O5)-P5</f>
        <v>0</v>
      </c>
      <c r="S6" s="28"/>
      <c r="T6" s="28"/>
    </row>
    <row r="7" spans="1:20" ht="30.75" customHeight="1">
      <c r="A7" s="335"/>
      <c r="B7" s="286"/>
      <c r="C7" s="132">
        <f t="shared" ref="C7:N7" si="0">C6/$P$6</f>
        <v>0.29133858267716534</v>
      </c>
      <c r="D7" s="86">
        <f t="shared" si="0"/>
        <v>3.1496062992125984E-2</v>
      </c>
      <c r="E7" s="86">
        <f t="shared" si="0"/>
        <v>0.11811023622047244</v>
      </c>
      <c r="F7" s="86">
        <f t="shared" si="0"/>
        <v>0.1889763779527559</v>
      </c>
      <c r="G7" s="86">
        <f t="shared" si="0"/>
        <v>0.10236220472440945</v>
      </c>
      <c r="H7" s="86">
        <f t="shared" si="0"/>
        <v>0.29921259842519687</v>
      </c>
      <c r="I7" s="86">
        <f t="shared" si="0"/>
        <v>0.40944881889763779</v>
      </c>
      <c r="J7" s="86">
        <f t="shared" si="0"/>
        <v>2.3622047244094488E-2</v>
      </c>
      <c r="K7" s="86">
        <f t="shared" si="0"/>
        <v>7.874015748031496E-3</v>
      </c>
      <c r="L7" s="86">
        <f t="shared" si="0"/>
        <v>0.14173228346456693</v>
      </c>
      <c r="M7" s="86">
        <f t="shared" si="0"/>
        <v>0.14173228346456693</v>
      </c>
      <c r="N7" s="86">
        <f t="shared" si="0"/>
        <v>4.7244094488188976E-2</v>
      </c>
      <c r="O7" s="96" t="s">
        <v>105</v>
      </c>
      <c r="P7" s="109" t="s">
        <v>98</v>
      </c>
      <c r="Q7" s="8"/>
      <c r="R7" s="28">
        <f t="shared" ref="R7:R48" si="1">+SUM(C6:N6)-O6</f>
        <v>0</v>
      </c>
      <c r="S7" s="28"/>
      <c r="T7" s="28"/>
    </row>
    <row r="8" spans="1:20" ht="30.75" customHeight="1">
      <c r="A8" s="335"/>
      <c r="B8" s="286" t="s">
        <v>3</v>
      </c>
      <c r="C8" s="133">
        <v>51</v>
      </c>
      <c r="D8" s="45">
        <v>2</v>
      </c>
      <c r="E8" s="45">
        <v>32</v>
      </c>
      <c r="F8" s="45">
        <v>57</v>
      </c>
      <c r="G8" s="45">
        <v>19</v>
      </c>
      <c r="H8" s="45">
        <v>34</v>
      </c>
      <c r="I8" s="45">
        <v>55</v>
      </c>
      <c r="J8" s="45">
        <v>10</v>
      </c>
      <c r="K8" s="45">
        <v>1</v>
      </c>
      <c r="L8" s="45">
        <v>23</v>
      </c>
      <c r="M8" s="45">
        <v>24</v>
      </c>
      <c r="N8" s="45">
        <v>2</v>
      </c>
      <c r="O8" s="45">
        <v>310</v>
      </c>
      <c r="P8" s="110">
        <v>170</v>
      </c>
      <c r="Q8" s="8"/>
      <c r="R8" s="28" t="e">
        <f t="shared" si="1"/>
        <v>#VALUE!</v>
      </c>
      <c r="S8" s="28"/>
      <c r="T8" s="28"/>
    </row>
    <row r="9" spans="1:20" ht="30.75" customHeight="1">
      <c r="A9" s="335"/>
      <c r="B9" s="286"/>
      <c r="C9" s="132">
        <f t="shared" ref="C9:N9" si="2">C8/$P$8</f>
        <v>0.3</v>
      </c>
      <c r="D9" s="86">
        <f t="shared" si="2"/>
        <v>1.1764705882352941E-2</v>
      </c>
      <c r="E9" s="86">
        <f t="shared" si="2"/>
        <v>0.18823529411764706</v>
      </c>
      <c r="F9" s="86">
        <f t="shared" si="2"/>
        <v>0.3352941176470588</v>
      </c>
      <c r="G9" s="86">
        <f t="shared" si="2"/>
        <v>0.11176470588235295</v>
      </c>
      <c r="H9" s="86">
        <f t="shared" si="2"/>
        <v>0.2</v>
      </c>
      <c r="I9" s="86">
        <f t="shared" si="2"/>
        <v>0.3235294117647059</v>
      </c>
      <c r="J9" s="86">
        <f t="shared" si="2"/>
        <v>5.8823529411764705E-2</v>
      </c>
      <c r="K9" s="86">
        <f t="shared" si="2"/>
        <v>5.8823529411764705E-3</v>
      </c>
      <c r="L9" s="86">
        <f t="shared" si="2"/>
        <v>0.13529411764705881</v>
      </c>
      <c r="M9" s="86">
        <f t="shared" si="2"/>
        <v>0.14117647058823529</v>
      </c>
      <c r="N9" s="86">
        <f t="shared" si="2"/>
        <v>1.1764705882352941E-2</v>
      </c>
      <c r="O9" s="96" t="s">
        <v>105</v>
      </c>
      <c r="P9" s="109" t="s">
        <v>98</v>
      </c>
      <c r="Q9" s="8"/>
      <c r="R9" s="28">
        <f t="shared" si="1"/>
        <v>0</v>
      </c>
      <c r="S9" s="28"/>
      <c r="T9" s="28"/>
    </row>
    <row r="10" spans="1:20" ht="30.75" customHeight="1">
      <c r="A10" s="335"/>
      <c r="B10" s="286" t="s">
        <v>4</v>
      </c>
      <c r="C10" s="133">
        <v>71</v>
      </c>
      <c r="D10" s="45">
        <v>11</v>
      </c>
      <c r="E10" s="45">
        <v>53</v>
      </c>
      <c r="F10" s="45">
        <v>51</v>
      </c>
      <c r="G10" s="45">
        <v>20</v>
      </c>
      <c r="H10" s="45">
        <v>39</v>
      </c>
      <c r="I10" s="45">
        <v>60</v>
      </c>
      <c r="J10" s="45">
        <v>2</v>
      </c>
      <c r="K10" s="45">
        <v>3</v>
      </c>
      <c r="L10" s="45">
        <v>17</v>
      </c>
      <c r="M10" s="45">
        <v>16</v>
      </c>
      <c r="N10" s="45">
        <v>8</v>
      </c>
      <c r="O10" s="45">
        <v>351</v>
      </c>
      <c r="P10" s="110">
        <v>193</v>
      </c>
      <c r="Q10" s="8"/>
      <c r="R10" s="28" t="e">
        <f t="shared" si="1"/>
        <v>#VALUE!</v>
      </c>
      <c r="S10" s="28"/>
      <c r="T10" s="28"/>
    </row>
    <row r="11" spans="1:20" ht="30.75" customHeight="1">
      <c r="A11" s="335"/>
      <c r="B11" s="286"/>
      <c r="C11" s="132">
        <f t="shared" ref="C11:N11" si="3">C10/$P$10</f>
        <v>0.36787564766839376</v>
      </c>
      <c r="D11" s="86">
        <f t="shared" si="3"/>
        <v>5.6994818652849742E-2</v>
      </c>
      <c r="E11" s="86">
        <f t="shared" si="3"/>
        <v>0.27461139896373055</v>
      </c>
      <c r="F11" s="86">
        <f t="shared" si="3"/>
        <v>0.26424870466321243</v>
      </c>
      <c r="G11" s="86">
        <f t="shared" si="3"/>
        <v>0.10362694300518134</v>
      </c>
      <c r="H11" s="86">
        <f t="shared" si="3"/>
        <v>0.20207253886010362</v>
      </c>
      <c r="I11" s="86">
        <f t="shared" si="3"/>
        <v>0.31088082901554404</v>
      </c>
      <c r="J11" s="86">
        <f t="shared" si="3"/>
        <v>1.0362694300518135E-2</v>
      </c>
      <c r="K11" s="86">
        <f t="shared" si="3"/>
        <v>1.5544041450777202E-2</v>
      </c>
      <c r="L11" s="86">
        <f t="shared" si="3"/>
        <v>8.8082901554404139E-2</v>
      </c>
      <c r="M11" s="86">
        <f t="shared" si="3"/>
        <v>8.2901554404145081E-2</v>
      </c>
      <c r="N11" s="86">
        <f t="shared" si="3"/>
        <v>4.145077720207254E-2</v>
      </c>
      <c r="O11" s="96" t="s">
        <v>105</v>
      </c>
      <c r="P11" s="109" t="s">
        <v>98</v>
      </c>
      <c r="Q11" s="8"/>
      <c r="R11" s="28">
        <f t="shared" si="1"/>
        <v>0</v>
      </c>
      <c r="S11" s="28"/>
      <c r="T11" s="28"/>
    </row>
    <row r="12" spans="1:20" ht="30.75" customHeight="1">
      <c r="A12" s="335"/>
      <c r="B12" s="286" t="s">
        <v>5</v>
      </c>
      <c r="C12" s="133">
        <v>104</v>
      </c>
      <c r="D12" s="45">
        <v>7</v>
      </c>
      <c r="E12" s="45">
        <v>64</v>
      </c>
      <c r="F12" s="45">
        <v>51</v>
      </c>
      <c r="G12" s="45">
        <v>42</v>
      </c>
      <c r="H12" s="45">
        <v>40</v>
      </c>
      <c r="I12" s="45">
        <v>55</v>
      </c>
      <c r="J12" s="45">
        <v>10</v>
      </c>
      <c r="K12" s="45">
        <v>6</v>
      </c>
      <c r="L12" s="45">
        <v>25</v>
      </c>
      <c r="M12" s="45">
        <v>23</v>
      </c>
      <c r="N12" s="45">
        <v>9</v>
      </c>
      <c r="O12" s="45">
        <v>436</v>
      </c>
      <c r="P12" s="110">
        <v>236</v>
      </c>
      <c r="Q12" s="8"/>
      <c r="R12" s="28" t="e">
        <f t="shared" si="1"/>
        <v>#VALUE!</v>
      </c>
      <c r="S12" s="28"/>
      <c r="T12" s="28"/>
    </row>
    <row r="13" spans="1:20" ht="30.75" customHeight="1">
      <c r="A13" s="335"/>
      <c r="B13" s="286"/>
      <c r="C13" s="132">
        <f t="shared" ref="C13:N13" si="4">C12/$P$12</f>
        <v>0.44067796610169491</v>
      </c>
      <c r="D13" s="86">
        <f t="shared" si="4"/>
        <v>2.9661016949152543E-2</v>
      </c>
      <c r="E13" s="86">
        <f t="shared" si="4"/>
        <v>0.2711864406779661</v>
      </c>
      <c r="F13" s="86">
        <f t="shared" si="4"/>
        <v>0.21610169491525424</v>
      </c>
      <c r="G13" s="86">
        <f t="shared" si="4"/>
        <v>0.17796610169491525</v>
      </c>
      <c r="H13" s="86">
        <f t="shared" si="4"/>
        <v>0.16949152542372881</v>
      </c>
      <c r="I13" s="86">
        <f t="shared" si="4"/>
        <v>0.23305084745762711</v>
      </c>
      <c r="J13" s="86">
        <f t="shared" si="4"/>
        <v>4.2372881355932202E-2</v>
      </c>
      <c r="K13" s="86">
        <f t="shared" si="4"/>
        <v>2.5423728813559324E-2</v>
      </c>
      <c r="L13" s="86">
        <f t="shared" si="4"/>
        <v>0.1059322033898305</v>
      </c>
      <c r="M13" s="86">
        <f t="shared" si="4"/>
        <v>9.7457627118644072E-2</v>
      </c>
      <c r="N13" s="86">
        <f t="shared" si="4"/>
        <v>3.8135593220338986E-2</v>
      </c>
      <c r="O13" s="96" t="s">
        <v>105</v>
      </c>
      <c r="P13" s="109" t="s">
        <v>98</v>
      </c>
      <c r="Q13" s="8"/>
      <c r="R13" s="28">
        <f t="shared" si="1"/>
        <v>0</v>
      </c>
      <c r="S13" s="28"/>
      <c r="T13" s="28"/>
    </row>
    <row r="14" spans="1:20" ht="30.75" customHeight="1">
      <c r="A14" s="335"/>
      <c r="B14" s="286" t="s">
        <v>6</v>
      </c>
      <c r="C14" s="133">
        <v>112</v>
      </c>
      <c r="D14" s="45">
        <v>21</v>
      </c>
      <c r="E14" s="45">
        <v>85</v>
      </c>
      <c r="F14" s="45">
        <v>47</v>
      </c>
      <c r="G14" s="45">
        <v>41</v>
      </c>
      <c r="H14" s="45">
        <v>29</v>
      </c>
      <c r="I14" s="45">
        <v>36</v>
      </c>
      <c r="J14" s="45">
        <v>23</v>
      </c>
      <c r="K14" s="45">
        <v>12</v>
      </c>
      <c r="L14" s="45">
        <v>27</v>
      </c>
      <c r="M14" s="45">
        <v>26</v>
      </c>
      <c r="N14" s="45">
        <v>6</v>
      </c>
      <c r="O14" s="45">
        <v>465</v>
      </c>
      <c r="P14" s="110">
        <v>257</v>
      </c>
      <c r="Q14" s="8"/>
      <c r="R14" s="28" t="e">
        <f t="shared" si="1"/>
        <v>#VALUE!</v>
      </c>
      <c r="S14" s="28"/>
      <c r="T14" s="28"/>
    </row>
    <row r="15" spans="1:20" ht="30.75" customHeight="1">
      <c r="A15" s="335"/>
      <c r="B15" s="286"/>
      <c r="C15" s="132">
        <f t="shared" ref="C15:N15" si="5">C14/$P$14</f>
        <v>0.43579766536964981</v>
      </c>
      <c r="D15" s="86">
        <f t="shared" si="5"/>
        <v>8.171206225680934E-2</v>
      </c>
      <c r="E15" s="86">
        <f t="shared" si="5"/>
        <v>0.33073929961089493</v>
      </c>
      <c r="F15" s="86">
        <f t="shared" si="5"/>
        <v>0.1828793774319066</v>
      </c>
      <c r="G15" s="86">
        <f t="shared" si="5"/>
        <v>0.15953307392996108</v>
      </c>
      <c r="H15" s="86">
        <f t="shared" si="5"/>
        <v>0.11284046692607004</v>
      </c>
      <c r="I15" s="86">
        <f t="shared" si="5"/>
        <v>0.14007782101167315</v>
      </c>
      <c r="J15" s="86">
        <f t="shared" si="5"/>
        <v>8.9494163424124515E-2</v>
      </c>
      <c r="K15" s="86">
        <f t="shared" si="5"/>
        <v>4.6692607003891051E-2</v>
      </c>
      <c r="L15" s="86">
        <f t="shared" si="5"/>
        <v>0.10505836575875487</v>
      </c>
      <c r="M15" s="86">
        <f t="shared" si="5"/>
        <v>0.10116731517509728</v>
      </c>
      <c r="N15" s="86">
        <f t="shared" si="5"/>
        <v>2.3346303501945526E-2</v>
      </c>
      <c r="O15" s="96" t="s">
        <v>105</v>
      </c>
      <c r="P15" s="109" t="s">
        <v>98</v>
      </c>
      <c r="Q15" s="8"/>
      <c r="R15" s="28">
        <f t="shared" si="1"/>
        <v>0</v>
      </c>
      <c r="S15" s="28"/>
      <c r="T15" s="28"/>
    </row>
    <row r="16" spans="1:20" ht="30.75" customHeight="1">
      <c r="A16" s="335"/>
      <c r="B16" s="358" t="s">
        <v>109</v>
      </c>
      <c r="C16" s="133">
        <v>131</v>
      </c>
      <c r="D16" s="45">
        <v>19</v>
      </c>
      <c r="E16" s="45">
        <v>70</v>
      </c>
      <c r="F16" s="45">
        <v>60</v>
      </c>
      <c r="G16" s="45">
        <v>59</v>
      </c>
      <c r="H16" s="45">
        <v>17</v>
      </c>
      <c r="I16" s="45">
        <v>24</v>
      </c>
      <c r="J16" s="45">
        <v>21</v>
      </c>
      <c r="K16" s="45">
        <v>5</v>
      </c>
      <c r="L16" s="45">
        <v>38</v>
      </c>
      <c r="M16" s="45">
        <v>21</v>
      </c>
      <c r="N16" s="45">
        <v>14</v>
      </c>
      <c r="O16" s="45">
        <v>479</v>
      </c>
      <c r="P16" s="110">
        <v>273</v>
      </c>
      <c r="Q16" s="8"/>
      <c r="R16" s="28" t="e">
        <f t="shared" si="1"/>
        <v>#VALUE!</v>
      </c>
      <c r="S16" s="28"/>
      <c r="T16" s="28"/>
    </row>
    <row r="17" spans="1:20" ht="30.75" customHeight="1" thickBot="1">
      <c r="A17" s="335"/>
      <c r="B17" s="359"/>
      <c r="C17" s="139">
        <f t="shared" ref="C17:N17" si="6">C16/$P$16</f>
        <v>0.47985347985347987</v>
      </c>
      <c r="D17" s="91">
        <f t="shared" si="6"/>
        <v>6.95970695970696E-2</v>
      </c>
      <c r="E17" s="91">
        <f t="shared" si="6"/>
        <v>0.25641025641025639</v>
      </c>
      <c r="F17" s="91">
        <f t="shared" si="6"/>
        <v>0.21978021978021978</v>
      </c>
      <c r="G17" s="91">
        <f t="shared" si="6"/>
        <v>0.21611721611721613</v>
      </c>
      <c r="H17" s="91">
        <f t="shared" si="6"/>
        <v>6.2271062271062272E-2</v>
      </c>
      <c r="I17" s="91">
        <f t="shared" si="6"/>
        <v>8.7912087912087919E-2</v>
      </c>
      <c r="J17" s="91">
        <f t="shared" si="6"/>
        <v>7.6923076923076927E-2</v>
      </c>
      <c r="K17" s="91">
        <f t="shared" si="6"/>
        <v>1.8315018315018316E-2</v>
      </c>
      <c r="L17" s="91">
        <f t="shared" si="6"/>
        <v>0.1391941391941392</v>
      </c>
      <c r="M17" s="91">
        <f t="shared" si="6"/>
        <v>7.6923076923076927E-2</v>
      </c>
      <c r="N17" s="91">
        <f t="shared" si="6"/>
        <v>5.128205128205128E-2</v>
      </c>
      <c r="O17" s="100" t="s">
        <v>105</v>
      </c>
      <c r="P17" s="111" t="s">
        <v>98</v>
      </c>
      <c r="Q17" s="8"/>
      <c r="R17" s="28">
        <f t="shared" si="1"/>
        <v>0</v>
      </c>
      <c r="S17" s="28"/>
      <c r="T17" s="28"/>
    </row>
    <row r="18" spans="1:20" ht="30.75" customHeight="1" thickTop="1">
      <c r="A18" s="335"/>
      <c r="B18" s="288" t="s">
        <v>1</v>
      </c>
      <c r="C18" s="221">
        <v>506</v>
      </c>
      <c r="D18" s="49">
        <v>64</v>
      </c>
      <c r="E18" s="49">
        <v>319</v>
      </c>
      <c r="F18" s="49">
        <v>290</v>
      </c>
      <c r="G18" s="49">
        <v>194</v>
      </c>
      <c r="H18" s="49">
        <v>197</v>
      </c>
      <c r="I18" s="49">
        <v>282</v>
      </c>
      <c r="J18" s="49">
        <v>69</v>
      </c>
      <c r="K18" s="49">
        <v>28</v>
      </c>
      <c r="L18" s="49">
        <v>148</v>
      </c>
      <c r="M18" s="49">
        <v>128</v>
      </c>
      <c r="N18" s="49">
        <v>45</v>
      </c>
      <c r="O18" s="224">
        <v>2270</v>
      </c>
      <c r="P18" s="160">
        <v>1256</v>
      </c>
      <c r="Q18" s="8"/>
      <c r="R18" s="28" t="e">
        <f t="shared" si="1"/>
        <v>#VALUE!</v>
      </c>
      <c r="S18" s="28"/>
      <c r="T18" s="28"/>
    </row>
    <row r="19" spans="1:20" ht="30.75" customHeight="1" thickBot="1">
      <c r="A19" s="335"/>
      <c r="B19" s="289"/>
      <c r="C19" s="135">
        <f t="shared" ref="C19:N19" si="7">C18/$P$18</f>
        <v>0.40286624203821658</v>
      </c>
      <c r="D19" s="130">
        <f t="shared" si="7"/>
        <v>5.0955414012738856E-2</v>
      </c>
      <c r="E19" s="130">
        <f t="shared" si="7"/>
        <v>0.25398089171974525</v>
      </c>
      <c r="F19" s="130">
        <f t="shared" si="7"/>
        <v>0.23089171974522293</v>
      </c>
      <c r="G19" s="130">
        <f t="shared" si="7"/>
        <v>0.15445859872611464</v>
      </c>
      <c r="H19" s="130">
        <f t="shared" si="7"/>
        <v>0.15684713375796178</v>
      </c>
      <c r="I19" s="130">
        <f t="shared" si="7"/>
        <v>0.22452229299363058</v>
      </c>
      <c r="J19" s="130">
        <f t="shared" si="7"/>
        <v>5.4936305732484078E-2</v>
      </c>
      <c r="K19" s="130">
        <f t="shared" si="7"/>
        <v>2.2292993630573247E-2</v>
      </c>
      <c r="L19" s="130">
        <f t="shared" si="7"/>
        <v>0.1178343949044586</v>
      </c>
      <c r="M19" s="130">
        <f t="shared" si="7"/>
        <v>0.10191082802547771</v>
      </c>
      <c r="N19" s="130">
        <f t="shared" si="7"/>
        <v>3.5828025477707005E-2</v>
      </c>
      <c r="O19" s="117" t="s">
        <v>105</v>
      </c>
      <c r="P19" s="118" t="s">
        <v>98</v>
      </c>
      <c r="Q19" s="8"/>
      <c r="R19" s="28">
        <f t="shared" si="1"/>
        <v>0</v>
      </c>
      <c r="S19" s="28"/>
      <c r="T19" s="28"/>
    </row>
    <row r="20" spans="1:20" ht="30.75" customHeight="1">
      <c r="A20" s="334" t="s">
        <v>7</v>
      </c>
      <c r="B20" s="285" t="s">
        <v>2</v>
      </c>
      <c r="C20" s="131">
        <v>24</v>
      </c>
      <c r="D20" s="128">
        <v>2</v>
      </c>
      <c r="E20" s="128">
        <v>6</v>
      </c>
      <c r="F20" s="128">
        <v>13</v>
      </c>
      <c r="G20" s="128">
        <v>8</v>
      </c>
      <c r="H20" s="128">
        <v>0</v>
      </c>
      <c r="I20" s="128">
        <v>0</v>
      </c>
      <c r="J20" s="128">
        <v>3</v>
      </c>
      <c r="K20" s="128">
        <v>0</v>
      </c>
      <c r="L20" s="128">
        <v>12</v>
      </c>
      <c r="M20" s="128">
        <v>7</v>
      </c>
      <c r="N20" s="128">
        <v>3</v>
      </c>
      <c r="O20" s="128">
        <v>78</v>
      </c>
      <c r="P20" s="108">
        <v>46</v>
      </c>
      <c r="Q20" s="8"/>
      <c r="R20" s="28" t="e">
        <f t="shared" si="1"/>
        <v>#VALUE!</v>
      </c>
      <c r="S20" s="22">
        <f>+C6+C8+C10+C12+C14+C16-C18</f>
        <v>0</v>
      </c>
      <c r="T20" s="22">
        <f>+D6+D8+D10+D12+D14+D16-D18</f>
        <v>0</v>
      </c>
    </row>
    <row r="21" spans="1:20" ht="30.75" customHeight="1">
      <c r="A21" s="335"/>
      <c r="B21" s="286"/>
      <c r="C21" s="132">
        <f t="shared" ref="C21:N21" si="8">C20/$P$20</f>
        <v>0.52173913043478259</v>
      </c>
      <c r="D21" s="86">
        <f t="shared" si="8"/>
        <v>4.3478260869565216E-2</v>
      </c>
      <c r="E21" s="86">
        <f t="shared" si="8"/>
        <v>0.13043478260869565</v>
      </c>
      <c r="F21" s="86">
        <f t="shared" si="8"/>
        <v>0.28260869565217389</v>
      </c>
      <c r="G21" s="86">
        <f t="shared" si="8"/>
        <v>0.17391304347826086</v>
      </c>
      <c r="H21" s="86">
        <f t="shared" si="8"/>
        <v>0</v>
      </c>
      <c r="I21" s="86">
        <f t="shared" si="8"/>
        <v>0</v>
      </c>
      <c r="J21" s="86">
        <f t="shared" si="8"/>
        <v>6.5217391304347824E-2</v>
      </c>
      <c r="K21" s="86">
        <f t="shared" si="8"/>
        <v>0</v>
      </c>
      <c r="L21" s="86">
        <f t="shared" si="8"/>
        <v>0.2608695652173913</v>
      </c>
      <c r="M21" s="86">
        <f t="shared" si="8"/>
        <v>0.15217391304347827</v>
      </c>
      <c r="N21" s="86">
        <f t="shared" si="8"/>
        <v>6.5217391304347824E-2</v>
      </c>
      <c r="O21" s="96" t="s">
        <v>105</v>
      </c>
      <c r="P21" s="109" t="s">
        <v>98</v>
      </c>
      <c r="Q21" s="8"/>
      <c r="R21" s="28">
        <f t="shared" si="1"/>
        <v>0</v>
      </c>
      <c r="S21" s="28"/>
      <c r="T21" s="28"/>
    </row>
    <row r="22" spans="1:20" ht="30.75" customHeight="1">
      <c r="A22" s="335"/>
      <c r="B22" s="286" t="s">
        <v>3</v>
      </c>
      <c r="C22" s="133">
        <v>40</v>
      </c>
      <c r="D22" s="45">
        <v>2</v>
      </c>
      <c r="E22" s="45">
        <v>20</v>
      </c>
      <c r="F22" s="45">
        <v>47</v>
      </c>
      <c r="G22" s="45">
        <v>5</v>
      </c>
      <c r="H22" s="45">
        <v>0</v>
      </c>
      <c r="I22" s="45">
        <v>0</v>
      </c>
      <c r="J22" s="45">
        <v>10</v>
      </c>
      <c r="K22" s="45">
        <v>1</v>
      </c>
      <c r="L22" s="45">
        <v>16</v>
      </c>
      <c r="M22" s="45">
        <v>15</v>
      </c>
      <c r="N22" s="45">
        <v>1</v>
      </c>
      <c r="O22" s="45">
        <v>157</v>
      </c>
      <c r="P22" s="110">
        <v>86</v>
      </c>
      <c r="Q22" s="8"/>
      <c r="R22" s="28" t="e">
        <f t="shared" si="1"/>
        <v>#VALUE!</v>
      </c>
      <c r="S22" s="28"/>
      <c r="T22" s="28"/>
    </row>
    <row r="23" spans="1:20" ht="30.75" customHeight="1">
      <c r="A23" s="335"/>
      <c r="B23" s="286"/>
      <c r="C23" s="132">
        <f t="shared" ref="C23:N23" si="9">C22/$P$22</f>
        <v>0.46511627906976744</v>
      </c>
      <c r="D23" s="86">
        <f t="shared" si="9"/>
        <v>2.3255813953488372E-2</v>
      </c>
      <c r="E23" s="86">
        <f t="shared" si="9"/>
        <v>0.23255813953488372</v>
      </c>
      <c r="F23" s="86">
        <f t="shared" si="9"/>
        <v>0.54651162790697672</v>
      </c>
      <c r="G23" s="86">
        <f t="shared" si="9"/>
        <v>5.8139534883720929E-2</v>
      </c>
      <c r="H23" s="86">
        <f t="shared" si="9"/>
        <v>0</v>
      </c>
      <c r="I23" s="86">
        <f t="shared" si="9"/>
        <v>0</v>
      </c>
      <c r="J23" s="86">
        <f t="shared" si="9"/>
        <v>0.11627906976744186</v>
      </c>
      <c r="K23" s="86">
        <f t="shared" si="9"/>
        <v>1.1627906976744186E-2</v>
      </c>
      <c r="L23" s="86">
        <f t="shared" si="9"/>
        <v>0.18604651162790697</v>
      </c>
      <c r="M23" s="86">
        <f t="shared" si="9"/>
        <v>0.1744186046511628</v>
      </c>
      <c r="N23" s="86">
        <f t="shared" si="9"/>
        <v>1.1627906976744186E-2</v>
      </c>
      <c r="O23" s="96" t="s">
        <v>105</v>
      </c>
      <c r="P23" s="109" t="s">
        <v>98</v>
      </c>
      <c r="Q23" s="8"/>
      <c r="R23" s="28">
        <f t="shared" si="1"/>
        <v>0</v>
      </c>
      <c r="S23" s="28"/>
      <c r="T23" s="28"/>
    </row>
    <row r="24" spans="1:20" ht="30.75" customHeight="1">
      <c r="A24" s="335"/>
      <c r="B24" s="286" t="s">
        <v>4</v>
      </c>
      <c r="C24" s="133">
        <v>46</v>
      </c>
      <c r="D24" s="45">
        <v>8</v>
      </c>
      <c r="E24" s="45">
        <v>35</v>
      </c>
      <c r="F24" s="45">
        <v>41</v>
      </c>
      <c r="G24" s="45">
        <v>16</v>
      </c>
      <c r="H24" s="45">
        <v>0</v>
      </c>
      <c r="I24" s="45">
        <v>0</v>
      </c>
      <c r="J24" s="45">
        <v>2</v>
      </c>
      <c r="K24" s="45">
        <v>3</v>
      </c>
      <c r="L24" s="45">
        <v>7</v>
      </c>
      <c r="M24" s="45">
        <v>7</v>
      </c>
      <c r="N24" s="45">
        <v>3</v>
      </c>
      <c r="O24" s="45">
        <v>168</v>
      </c>
      <c r="P24" s="110">
        <v>93</v>
      </c>
      <c r="Q24" s="8"/>
      <c r="R24" s="28" t="e">
        <f t="shared" si="1"/>
        <v>#VALUE!</v>
      </c>
      <c r="S24" s="28"/>
      <c r="T24" s="28"/>
    </row>
    <row r="25" spans="1:20" ht="30.75" customHeight="1">
      <c r="A25" s="335"/>
      <c r="B25" s="286"/>
      <c r="C25" s="132">
        <f t="shared" ref="C25:N25" si="10">C24/$P$24</f>
        <v>0.4946236559139785</v>
      </c>
      <c r="D25" s="86">
        <f t="shared" si="10"/>
        <v>8.6021505376344093E-2</v>
      </c>
      <c r="E25" s="86">
        <f t="shared" si="10"/>
        <v>0.37634408602150538</v>
      </c>
      <c r="F25" s="86">
        <f t="shared" si="10"/>
        <v>0.44086021505376344</v>
      </c>
      <c r="G25" s="86">
        <f t="shared" si="10"/>
        <v>0.17204301075268819</v>
      </c>
      <c r="H25" s="86">
        <f t="shared" si="10"/>
        <v>0</v>
      </c>
      <c r="I25" s="86">
        <f t="shared" si="10"/>
        <v>0</v>
      </c>
      <c r="J25" s="86">
        <f t="shared" si="10"/>
        <v>2.1505376344086023E-2</v>
      </c>
      <c r="K25" s="86">
        <f t="shared" si="10"/>
        <v>3.2258064516129031E-2</v>
      </c>
      <c r="L25" s="86">
        <f t="shared" si="10"/>
        <v>7.5268817204301078E-2</v>
      </c>
      <c r="M25" s="86">
        <f t="shared" si="10"/>
        <v>7.5268817204301078E-2</v>
      </c>
      <c r="N25" s="86">
        <f t="shared" si="10"/>
        <v>3.2258064516129031E-2</v>
      </c>
      <c r="O25" s="96" t="s">
        <v>105</v>
      </c>
      <c r="P25" s="109" t="s">
        <v>98</v>
      </c>
      <c r="Q25" s="8"/>
      <c r="R25" s="28">
        <f t="shared" si="1"/>
        <v>0</v>
      </c>
      <c r="S25" s="28"/>
      <c r="T25" s="28"/>
    </row>
    <row r="26" spans="1:20" ht="30.75" customHeight="1">
      <c r="A26" s="335"/>
      <c r="B26" s="286" t="s">
        <v>5</v>
      </c>
      <c r="C26" s="133">
        <v>54</v>
      </c>
      <c r="D26" s="45">
        <v>5</v>
      </c>
      <c r="E26" s="45">
        <v>34</v>
      </c>
      <c r="F26" s="45">
        <v>39</v>
      </c>
      <c r="G26" s="45">
        <v>31</v>
      </c>
      <c r="H26" s="45">
        <v>0</v>
      </c>
      <c r="I26" s="45">
        <v>0</v>
      </c>
      <c r="J26" s="45">
        <v>10</v>
      </c>
      <c r="K26" s="45">
        <v>4</v>
      </c>
      <c r="L26" s="45">
        <v>14</v>
      </c>
      <c r="M26" s="45">
        <v>6</v>
      </c>
      <c r="N26" s="45">
        <v>5</v>
      </c>
      <c r="O26" s="45">
        <v>202</v>
      </c>
      <c r="P26" s="110">
        <v>112</v>
      </c>
      <c r="Q26" s="8"/>
      <c r="R26" s="28" t="e">
        <f t="shared" si="1"/>
        <v>#VALUE!</v>
      </c>
      <c r="S26" s="28"/>
      <c r="T26" s="28"/>
    </row>
    <row r="27" spans="1:20" ht="30.75" customHeight="1">
      <c r="A27" s="335"/>
      <c r="B27" s="286"/>
      <c r="C27" s="132">
        <f t="shared" ref="C27:N27" si="11">C26/$P$26</f>
        <v>0.48214285714285715</v>
      </c>
      <c r="D27" s="86">
        <f t="shared" si="11"/>
        <v>4.4642857142857144E-2</v>
      </c>
      <c r="E27" s="86">
        <f t="shared" si="11"/>
        <v>0.30357142857142855</v>
      </c>
      <c r="F27" s="86">
        <f t="shared" si="11"/>
        <v>0.3482142857142857</v>
      </c>
      <c r="G27" s="86">
        <f t="shared" si="11"/>
        <v>0.2767857142857143</v>
      </c>
      <c r="H27" s="86">
        <f t="shared" si="11"/>
        <v>0</v>
      </c>
      <c r="I27" s="86">
        <f t="shared" si="11"/>
        <v>0</v>
      </c>
      <c r="J27" s="86">
        <f t="shared" si="11"/>
        <v>8.9285714285714288E-2</v>
      </c>
      <c r="K27" s="86">
        <f t="shared" si="11"/>
        <v>3.5714285714285712E-2</v>
      </c>
      <c r="L27" s="86">
        <f t="shared" si="11"/>
        <v>0.125</v>
      </c>
      <c r="M27" s="86">
        <f t="shared" si="11"/>
        <v>5.3571428571428568E-2</v>
      </c>
      <c r="N27" s="86">
        <f t="shared" si="11"/>
        <v>4.4642857142857144E-2</v>
      </c>
      <c r="O27" s="96" t="s">
        <v>105</v>
      </c>
      <c r="P27" s="109" t="s">
        <v>98</v>
      </c>
      <c r="Q27" s="8"/>
      <c r="R27" s="28">
        <f t="shared" si="1"/>
        <v>0</v>
      </c>
      <c r="S27" s="28"/>
      <c r="T27" s="28"/>
    </row>
    <row r="28" spans="1:20" ht="30.75" customHeight="1">
      <c r="A28" s="335"/>
      <c r="B28" s="286" t="s">
        <v>6</v>
      </c>
      <c r="C28" s="133">
        <v>60</v>
      </c>
      <c r="D28" s="45">
        <v>12</v>
      </c>
      <c r="E28" s="45">
        <v>55</v>
      </c>
      <c r="F28" s="45">
        <v>28</v>
      </c>
      <c r="G28" s="45">
        <v>24</v>
      </c>
      <c r="H28" s="45">
        <v>0</v>
      </c>
      <c r="I28" s="45">
        <v>0</v>
      </c>
      <c r="J28" s="45">
        <v>23</v>
      </c>
      <c r="K28" s="45">
        <v>9</v>
      </c>
      <c r="L28" s="45">
        <v>9</v>
      </c>
      <c r="M28" s="45">
        <v>8</v>
      </c>
      <c r="N28" s="45">
        <v>3</v>
      </c>
      <c r="O28" s="45">
        <v>231</v>
      </c>
      <c r="P28" s="110">
        <v>125</v>
      </c>
      <c r="Q28" s="8"/>
      <c r="R28" s="28" t="e">
        <f t="shared" si="1"/>
        <v>#VALUE!</v>
      </c>
      <c r="S28" s="28"/>
      <c r="T28" s="28"/>
    </row>
    <row r="29" spans="1:20" ht="30.75" customHeight="1">
      <c r="A29" s="335"/>
      <c r="B29" s="286"/>
      <c r="C29" s="132">
        <f t="shared" ref="C29:N29" si="12">C28/$P$28</f>
        <v>0.48</v>
      </c>
      <c r="D29" s="86">
        <f t="shared" si="12"/>
        <v>9.6000000000000002E-2</v>
      </c>
      <c r="E29" s="86">
        <f t="shared" si="12"/>
        <v>0.44</v>
      </c>
      <c r="F29" s="86">
        <f t="shared" si="12"/>
        <v>0.224</v>
      </c>
      <c r="G29" s="86">
        <f t="shared" si="12"/>
        <v>0.192</v>
      </c>
      <c r="H29" s="86">
        <f t="shared" si="12"/>
        <v>0</v>
      </c>
      <c r="I29" s="86">
        <f t="shared" si="12"/>
        <v>0</v>
      </c>
      <c r="J29" s="86">
        <f t="shared" si="12"/>
        <v>0.184</v>
      </c>
      <c r="K29" s="86">
        <f t="shared" si="12"/>
        <v>7.1999999999999995E-2</v>
      </c>
      <c r="L29" s="86">
        <f t="shared" si="12"/>
        <v>7.1999999999999995E-2</v>
      </c>
      <c r="M29" s="86">
        <f t="shared" si="12"/>
        <v>6.4000000000000001E-2</v>
      </c>
      <c r="N29" s="86">
        <f t="shared" si="12"/>
        <v>2.4E-2</v>
      </c>
      <c r="O29" s="96" t="s">
        <v>105</v>
      </c>
      <c r="P29" s="109" t="s">
        <v>98</v>
      </c>
      <c r="Q29" s="8"/>
      <c r="R29" s="28">
        <f t="shared" si="1"/>
        <v>0</v>
      </c>
      <c r="S29" s="28"/>
      <c r="T29" s="28"/>
    </row>
    <row r="30" spans="1:20" ht="30.75" customHeight="1">
      <c r="A30" s="335"/>
      <c r="B30" s="358" t="s">
        <v>109</v>
      </c>
      <c r="C30" s="133">
        <v>61</v>
      </c>
      <c r="D30" s="45">
        <v>7</v>
      </c>
      <c r="E30" s="45">
        <v>33</v>
      </c>
      <c r="F30" s="45">
        <v>38</v>
      </c>
      <c r="G30" s="45">
        <v>29</v>
      </c>
      <c r="H30" s="45">
        <v>0</v>
      </c>
      <c r="I30" s="45">
        <v>0</v>
      </c>
      <c r="J30" s="45">
        <v>21</v>
      </c>
      <c r="K30" s="45">
        <v>2</v>
      </c>
      <c r="L30" s="45">
        <v>11</v>
      </c>
      <c r="M30" s="45">
        <v>5</v>
      </c>
      <c r="N30" s="45">
        <v>6</v>
      </c>
      <c r="O30" s="45">
        <v>213</v>
      </c>
      <c r="P30" s="110">
        <v>119</v>
      </c>
      <c r="Q30" s="8"/>
      <c r="R30" s="28" t="e">
        <f t="shared" si="1"/>
        <v>#VALUE!</v>
      </c>
      <c r="S30" s="28"/>
      <c r="T30" s="28"/>
    </row>
    <row r="31" spans="1:20" ht="30.75" customHeight="1" thickBot="1">
      <c r="A31" s="335"/>
      <c r="B31" s="359"/>
      <c r="C31" s="139">
        <f t="shared" ref="C31:N31" si="13">C30/$P$30</f>
        <v>0.51260504201680668</v>
      </c>
      <c r="D31" s="91">
        <f t="shared" si="13"/>
        <v>5.8823529411764705E-2</v>
      </c>
      <c r="E31" s="91">
        <f t="shared" si="13"/>
        <v>0.27731092436974791</v>
      </c>
      <c r="F31" s="91">
        <f t="shared" si="13"/>
        <v>0.31932773109243695</v>
      </c>
      <c r="G31" s="91">
        <f t="shared" si="13"/>
        <v>0.24369747899159663</v>
      </c>
      <c r="H31" s="91">
        <f t="shared" si="13"/>
        <v>0</v>
      </c>
      <c r="I31" s="91">
        <f t="shared" si="13"/>
        <v>0</v>
      </c>
      <c r="J31" s="91">
        <f t="shared" si="13"/>
        <v>0.17647058823529413</v>
      </c>
      <c r="K31" s="91">
        <f t="shared" si="13"/>
        <v>1.680672268907563E-2</v>
      </c>
      <c r="L31" s="91">
        <f t="shared" si="13"/>
        <v>9.2436974789915971E-2</v>
      </c>
      <c r="M31" s="91">
        <f t="shared" si="13"/>
        <v>4.2016806722689079E-2</v>
      </c>
      <c r="N31" s="91">
        <f t="shared" si="13"/>
        <v>5.0420168067226892E-2</v>
      </c>
      <c r="O31" s="100" t="s">
        <v>105</v>
      </c>
      <c r="P31" s="111" t="s">
        <v>98</v>
      </c>
      <c r="Q31" s="8"/>
      <c r="R31" s="28">
        <f t="shared" si="1"/>
        <v>0</v>
      </c>
      <c r="S31" s="28"/>
      <c r="T31" s="28"/>
    </row>
    <row r="32" spans="1:20" ht="30.75" customHeight="1" thickTop="1">
      <c r="A32" s="335"/>
      <c r="B32" s="288" t="s">
        <v>1</v>
      </c>
      <c r="C32" s="221">
        <v>285</v>
      </c>
      <c r="D32" s="49">
        <v>36</v>
      </c>
      <c r="E32" s="49">
        <v>183</v>
      </c>
      <c r="F32" s="49">
        <v>206</v>
      </c>
      <c r="G32" s="49">
        <v>113</v>
      </c>
      <c r="H32" s="49">
        <v>0</v>
      </c>
      <c r="I32" s="49">
        <v>0</v>
      </c>
      <c r="J32" s="49">
        <v>69</v>
      </c>
      <c r="K32" s="49">
        <v>19</v>
      </c>
      <c r="L32" s="49">
        <v>69</v>
      </c>
      <c r="M32" s="49">
        <v>48</v>
      </c>
      <c r="N32" s="49">
        <v>21</v>
      </c>
      <c r="O32" s="224">
        <v>1049</v>
      </c>
      <c r="P32" s="225">
        <v>581</v>
      </c>
      <c r="Q32" s="8"/>
      <c r="R32" s="28" t="e">
        <f t="shared" si="1"/>
        <v>#VALUE!</v>
      </c>
      <c r="S32" s="28"/>
      <c r="T32" s="28"/>
    </row>
    <row r="33" spans="1:20" ht="30.75" customHeight="1" thickBot="1">
      <c r="A33" s="350"/>
      <c r="B33" s="291"/>
      <c r="C33" s="136">
        <f t="shared" ref="C33:N33" si="14">C32/$P$32</f>
        <v>0.49053356282271943</v>
      </c>
      <c r="D33" s="129">
        <f t="shared" si="14"/>
        <v>6.1962134251290879E-2</v>
      </c>
      <c r="E33" s="129">
        <f t="shared" si="14"/>
        <v>0.31497418244406195</v>
      </c>
      <c r="F33" s="129">
        <f t="shared" si="14"/>
        <v>0.35456110154905335</v>
      </c>
      <c r="G33" s="129">
        <f t="shared" si="14"/>
        <v>0.1944922547332186</v>
      </c>
      <c r="H33" s="129">
        <f t="shared" si="14"/>
        <v>0</v>
      </c>
      <c r="I33" s="129">
        <f t="shared" si="14"/>
        <v>0</v>
      </c>
      <c r="J33" s="129">
        <f t="shared" si="14"/>
        <v>0.11876075731497418</v>
      </c>
      <c r="K33" s="129">
        <f t="shared" si="14"/>
        <v>3.2702237521514632E-2</v>
      </c>
      <c r="L33" s="129">
        <f t="shared" si="14"/>
        <v>0.11876075731497418</v>
      </c>
      <c r="M33" s="129">
        <f t="shared" si="14"/>
        <v>8.2616179001721177E-2</v>
      </c>
      <c r="N33" s="129">
        <f t="shared" si="14"/>
        <v>3.614457831325301E-2</v>
      </c>
      <c r="O33" s="114" t="s">
        <v>105</v>
      </c>
      <c r="P33" s="115" t="s">
        <v>98</v>
      </c>
      <c r="Q33" s="8"/>
      <c r="R33" s="28">
        <f t="shared" si="1"/>
        <v>0</v>
      </c>
      <c r="S33" s="28"/>
      <c r="T33" s="28"/>
    </row>
    <row r="34" spans="1:20" ht="30.75" customHeight="1">
      <c r="A34" s="335" t="s">
        <v>8</v>
      </c>
      <c r="B34" s="288" t="s">
        <v>2</v>
      </c>
      <c r="C34" s="48">
        <v>13</v>
      </c>
      <c r="D34" s="44">
        <v>2</v>
      </c>
      <c r="E34" s="44">
        <v>9</v>
      </c>
      <c r="F34" s="44">
        <v>11</v>
      </c>
      <c r="G34" s="44">
        <v>5</v>
      </c>
      <c r="H34" s="44">
        <v>38</v>
      </c>
      <c r="I34" s="44">
        <v>52</v>
      </c>
      <c r="J34" s="44">
        <v>0</v>
      </c>
      <c r="K34" s="44">
        <v>1</v>
      </c>
      <c r="L34" s="44">
        <v>6</v>
      </c>
      <c r="M34" s="44">
        <v>11</v>
      </c>
      <c r="N34" s="44">
        <v>3</v>
      </c>
      <c r="O34" s="44">
        <v>151</v>
      </c>
      <c r="P34" s="112">
        <v>81</v>
      </c>
      <c r="Q34" s="8"/>
      <c r="R34" s="28" t="e">
        <f t="shared" si="1"/>
        <v>#VALUE!</v>
      </c>
      <c r="S34" s="22">
        <f>+C20+C22+C24+C26+C28+C30-C32</f>
        <v>0</v>
      </c>
      <c r="T34" s="22">
        <f>+D20+D22+D24+D26+D28+D30-D32</f>
        <v>0</v>
      </c>
    </row>
    <row r="35" spans="1:20" ht="30.75" customHeight="1">
      <c r="A35" s="335"/>
      <c r="B35" s="286"/>
      <c r="C35" s="132">
        <f t="shared" ref="C35:N35" si="15">C34/$P$34</f>
        <v>0.16049382716049382</v>
      </c>
      <c r="D35" s="86">
        <f t="shared" si="15"/>
        <v>2.4691358024691357E-2</v>
      </c>
      <c r="E35" s="86">
        <f t="shared" si="15"/>
        <v>0.1111111111111111</v>
      </c>
      <c r="F35" s="86">
        <f t="shared" si="15"/>
        <v>0.13580246913580246</v>
      </c>
      <c r="G35" s="86">
        <f t="shared" si="15"/>
        <v>6.1728395061728392E-2</v>
      </c>
      <c r="H35" s="86">
        <f t="shared" si="15"/>
        <v>0.46913580246913578</v>
      </c>
      <c r="I35" s="86">
        <f t="shared" si="15"/>
        <v>0.64197530864197527</v>
      </c>
      <c r="J35" s="86">
        <f t="shared" si="15"/>
        <v>0</v>
      </c>
      <c r="K35" s="86">
        <f t="shared" si="15"/>
        <v>1.2345679012345678E-2</v>
      </c>
      <c r="L35" s="86">
        <f t="shared" si="15"/>
        <v>7.407407407407407E-2</v>
      </c>
      <c r="M35" s="86">
        <f t="shared" si="15"/>
        <v>0.13580246913580246</v>
      </c>
      <c r="N35" s="86">
        <f t="shared" si="15"/>
        <v>3.7037037037037035E-2</v>
      </c>
      <c r="O35" s="96" t="s">
        <v>105</v>
      </c>
      <c r="P35" s="109" t="s">
        <v>98</v>
      </c>
      <c r="Q35" s="8"/>
      <c r="R35" s="28">
        <f t="shared" si="1"/>
        <v>0</v>
      </c>
      <c r="S35" s="28"/>
      <c r="T35" s="28"/>
    </row>
    <row r="36" spans="1:20" ht="30.75" customHeight="1">
      <c r="A36" s="335"/>
      <c r="B36" s="286" t="s">
        <v>3</v>
      </c>
      <c r="C36" s="133">
        <v>11</v>
      </c>
      <c r="D36" s="45">
        <v>0</v>
      </c>
      <c r="E36" s="45">
        <v>12</v>
      </c>
      <c r="F36" s="45">
        <v>10</v>
      </c>
      <c r="G36" s="45">
        <v>14</v>
      </c>
      <c r="H36" s="45">
        <v>34</v>
      </c>
      <c r="I36" s="45">
        <v>55</v>
      </c>
      <c r="J36" s="45">
        <v>0</v>
      </c>
      <c r="K36" s="45">
        <v>0</v>
      </c>
      <c r="L36" s="45">
        <v>7</v>
      </c>
      <c r="M36" s="45">
        <v>9</v>
      </c>
      <c r="N36" s="45">
        <v>1</v>
      </c>
      <c r="O36" s="45">
        <v>153</v>
      </c>
      <c r="P36" s="110">
        <v>84</v>
      </c>
      <c r="Q36" s="8"/>
      <c r="R36" s="28" t="e">
        <f t="shared" si="1"/>
        <v>#VALUE!</v>
      </c>
      <c r="S36" s="28"/>
      <c r="T36" s="28"/>
    </row>
    <row r="37" spans="1:20" ht="30.75" customHeight="1">
      <c r="A37" s="335"/>
      <c r="B37" s="286"/>
      <c r="C37" s="132">
        <f t="shared" ref="C37:N37" si="16">C36/$P$36</f>
        <v>0.13095238095238096</v>
      </c>
      <c r="D37" s="86">
        <f t="shared" si="16"/>
        <v>0</v>
      </c>
      <c r="E37" s="86">
        <f t="shared" si="16"/>
        <v>0.14285714285714285</v>
      </c>
      <c r="F37" s="86">
        <f t="shared" si="16"/>
        <v>0.11904761904761904</v>
      </c>
      <c r="G37" s="86">
        <f t="shared" si="16"/>
        <v>0.16666666666666666</v>
      </c>
      <c r="H37" s="86">
        <f t="shared" si="16"/>
        <v>0.40476190476190477</v>
      </c>
      <c r="I37" s="86">
        <f t="shared" si="16"/>
        <v>0.65476190476190477</v>
      </c>
      <c r="J37" s="86">
        <f t="shared" si="16"/>
        <v>0</v>
      </c>
      <c r="K37" s="86">
        <f t="shared" si="16"/>
        <v>0</v>
      </c>
      <c r="L37" s="86">
        <f t="shared" si="16"/>
        <v>8.3333333333333329E-2</v>
      </c>
      <c r="M37" s="86">
        <f t="shared" si="16"/>
        <v>0.10714285714285714</v>
      </c>
      <c r="N37" s="86">
        <f t="shared" si="16"/>
        <v>1.1904761904761904E-2</v>
      </c>
      <c r="O37" s="96" t="s">
        <v>105</v>
      </c>
      <c r="P37" s="109" t="s">
        <v>98</v>
      </c>
      <c r="Q37" s="8"/>
      <c r="R37" s="28">
        <f t="shared" si="1"/>
        <v>0</v>
      </c>
      <c r="S37" s="28"/>
      <c r="T37" s="28"/>
    </row>
    <row r="38" spans="1:20" ht="30.75" customHeight="1">
      <c r="A38" s="335"/>
      <c r="B38" s="286" t="s">
        <v>4</v>
      </c>
      <c r="C38" s="133">
        <v>25</v>
      </c>
      <c r="D38" s="45">
        <v>3</v>
      </c>
      <c r="E38" s="45">
        <v>18</v>
      </c>
      <c r="F38" s="45">
        <v>10</v>
      </c>
      <c r="G38" s="45">
        <v>4</v>
      </c>
      <c r="H38" s="45">
        <v>39</v>
      </c>
      <c r="I38" s="45">
        <v>60</v>
      </c>
      <c r="J38" s="45">
        <v>0</v>
      </c>
      <c r="K38" s="45">
        <v>0</v>
      </c>
      <c r="L38" s="45">
        <v>10</v>
      </c>
      <c r="M38" s="45">
        <v>9</v>
      </c>
      <c r="N38" s="45">
        <v>5</v>
      </c>
      <c r="O38" s="45">
        <v>183</v>
      </c>
      <c r="P38" s="110">
        <v>100</v>
      </c>
      <c r="Q38" s="8"/>
      <c r="R38" s="28" t="e">
        <f t="shared" si="1"/>
        <v>#VALUE!</v>
      </c>
      <c r="S38" s="28"/>
      <c r="T38" s="28"/>
    </row>
    <row r="39" spans="1:20" ht="30.75" customHeight="1">
      <c r="A39" s="335"/>
      <c r="B39" s="286"/>
      <c r="C39" s="132">
        <f t="shared" ref="C39:N39" si="17">C38/$P$38</f>
        <v>0.25</v>
      </c>
      <c r="D39" s="86">
        <f t="shared" si="17"/>
        <v>0.03</v>
      </c>
      <c r="E39" s="86">
        <f t="shared" si="17"/>
        <v>0.18</v>
      </c>
      <c r="F39" s="86">
        <f t="shared" si="17"/>
        <v>0.1</v>
      </c>
      <c r="G39" s="86">
        <f t="shared" si="17"/>
        <v>0.04</v>
      </c>
      <c r="H39" s="86">
        <f t="shared" si="17"/>
        <v>0.39</v>
      </c>
      <c r="I39" s="86">
        <f t="shared" si="17"/>
        <v>0.6</v>
      </c>
      <c r="J39" s="86">
        <f t="shared" si="17"/>
        <v>0</v>
      </c>
      <c r="K39" s="86">
        <f t="shared" si="17"/>
        <v>0</v>
      </c>
      <c r="L39" s="86">
        <f t="shared" si="17"/>
        <v>0.1</v>
      </c>
      <c r="M39" s="86">
        <f t="shared" si="17"/>
        <v>0.09</v>
      </c>
      <c r="N39" s="86">
        <f t="shared" si="17"/>
        <v>0.05</v>
      </c>
      <c r="O39" s="96" t="s">
        <v>105</v>
      </c>
      <c r="P39" s="109" t="s">
        <v>98</v>
      </c>
      <c r="Q39" s="8"/>
      <c r="R39" s="28">
        <f t="shared" si="1"/>
        <v>0</v>
      </c>
      <c r="S39" s="28"/>
      <c r="T39" s="28"/>
    </row>
    <row r="40" spans="1:20" ht="30.75" customHeight="1">
      <c r="A40" s="335"/>
      <c r="B40" s="286" t="s">
        <v>5</v>
      </c>
      <c r="C40" s="133">
        <v>50</v>
      </c>
      <c r="D40" s="45">
        <v>2</v>
      </c>
      <c r="E40" s="45">
        <v>30</v>
      </c>
      <c r="F40" s="45">
        <v>12</v>
      </c>
      <c r="G40" s="45">
        <v>11</v>
      </c>
      <c r="H40" s="45">
        <v>40</v>
      </c>
      <c r="I40" s="45">
        <v>55</v>
      </c>
      <c r="J40" s="45">
        <v>0</v>
      </c>
      <c r="K40" s="45">
        <v>2</v>
      </c>
      <c r="L40" s="45">
        <v>11</v>
      </c>
      <c r="M40" s="45">
        <v>17</v>
      </c>
      <c r="N40" s="45">
        <v>4</v>
      </c>
      <c r="O40" s="45">
        <v>234</v>
      </c>
      <c r="P40" s="110">
        <v>124</v>
      </c>
      <c r="Q40" s="8"/>
      <c r="R40" s="28" t="e">
        <f t="shared" si="1"/>
        <v>#VALUE!</v>
      </c>
      <c r="S40" s="28"/>
      <c r="T40" s="28"/>
    </row>
    <row r="41" spans="1:20" ht="30.75" customHeight="1">
      <c r="A41" s="335"/>
      <c r="B41" s="286"/>
      <c r="C41" s="132">
        <f t="shared" ref="C41:N41" si="18">C40/$P$40</f>
        <v>0.40322580645161288</v>
      </c>
      <c r="D41" s="86">
        <f t="shared" si="18"/>
        <v>1.6129032258064516E-2</v>
      </c>
      <c r="E41" s="86">
        <f t="shared" si="18"/>
        <v>0.24193548387096775</v>
      </c>
      <c r="F41" s="86">
        <f t="shared" si="18"/>
        <v>9.6774193548387094E-2</v>
      </c>
      <c r="G41" s="86">
        <f t="shared" si="18"/>
        <v>8.8709677419354843E-2</v>
      </c>
      <c r="H41" s="86">
        <f t="shared" si="18"/>
        <v>0.32258064516129031</v>
      </c>
      <c r="I41" s="86">
        <f t="shared" si="18"/>
        <v>0.44354838709677419</v>
      </c>
      <c r="J41" s="86">
        <f t="shared" si="18"/>
        <v>0</v>
      </c>
      <c r="K41" s="86">
        <f t="shared" si="18"/>
        <v>1.6129032258064516E-2</v>
      </c>
      <c r="L41" s="86">
        <f t="shared" si="18"/>
        <v>8.8709677419354843E-2</v>
      </c>
      <c r="M41" s="86">
        <f t="shared" si="18"/>
        <v>0.13709677419354838</v>
      </c>
      <c r="N41" s="86">
        <f t="shared" si="18"/>
        <v>3.2258064516129031E-2</v>
      </c>
      <c r="O41" s="96" t="s">
        <v>105</v>
      </c>
      <c r="P41" s="109" t="s">
        <v>98</v>
      </c>
      <c r="Q41" s="8"/>
      <c r="R41" s="28">
        <f t="shared" si="1"/>
        <v>0</v>
      </c>
      <c r="S41" s="28"/>
      <c r="T41" s="28"/>
    </row>
    <row r="42" spans="1:20" ht="30.75" customHeight="1">
      <c r="A42" s="335"/>
      <c r="B42" s="286" t="s">
        <v>6</v>
      </c>
      <c r="C42" s="133">
        <v>52</v>
      </c>
      <c r="D42" s="45">
        <v>9</v>
      </c>
      <c r="E42" s="45">
        <v>30</v>
      </c>
      <c r="F42" s="45">
        <v>19</v>
      </c>
      <c r="G42" s="45">
        <v>17</v>
      </c>
      <c r="H42" s="45">
        <v>29</v>
      </c>
      <c r="I42" s="45">
        <v>36</v>
      </c>
      <c r="J42" s="45">
        <v>0</v>
      </c>
      <c r="K42" s="45">
        <v>3</v>
      </c>
      <c r="L42" s="45">
        <v>18</v>
      </c>
      <c r="M42" s="45">
        <v>18</v>
      </c>
      <c r="N42" s="45">
        <v>3</v>
      </c>
      <c r="O42" s="45">
        <v>234</v>
      </c>
      <c r="P42" s="110">
        <v>132</v>
      </c>
      <c r="Q42" s="8"/>
      <c r="R42" s="28" t="e">
        <f t="shared" si="1"/>
        <v>#VALUE!</v>
      </c>
      <c r="S42" s="28"/>
      <c r="T42" s="28"/>
    </row>
    <row r="43" spans="1:20" ht="30.75" customHeight="1">
      <c r="A43" s="335"/>
      <c r="B43" s="286"/>
      <c r="C43" s="132">
        <f t="shared" ref="C43:N43" si="19">C42/$P$42</f>
        <v>0.39393939393939392</v>
      </c>
      <c r="D43" s="86">
        <f t="shared" si="19"/>
        <v>6.8181818181818177E-2</v>
      </c>
      <c r="E43" s="86">
        <f t="shared" si="19"/>
        <v>0.22727272727272727</v>
      </c>
      <c r="F43" s="86">
        <f t="shared" si="19"/>
        <v>0.14393939393939395</v>
      </c>
      <c r="G43" s="86">
        <f t="shared" si="19"/>
        <v>0.12878787878787878</v>
      </c>
      <c r="H43" s="86">
        <f t="shared" si="19"/>
        <v>0.2196969696969697</v>
      </c>
      <c r="I43" s="86">
        <f t="shared" si="19"/>
        <v>0.27272727272727271</v>
      </c>
      <c r="J43" s="86">
        <f t="shared" si="19"/>
        <v>0</v>
      </c>
      <c r="K43" s="86">
        <f t="shared" si="19"/>
        <v>2.2727272727272728E-2</v>
      </c>
      <c r="L43" s="86">
        <f t="shared" si="19"/>
        <v>0.13636363636363635</v>
      </c>
      <c r="M43" s="86">
        <f t="shared" si="19"/>
        <v>0.13636363636363635</v>
      </c>
      <c r="N43" s="86">
        <f t="shared" si="19"/>
        <v>2.2727272727272728E-2</v>
      </c>
      <c r="O43" s="96" t="s">
        <v>105</v>
      </c>
      <c r="P43" s="109" t="s">
        <v>98</v>
      </c>
      <c r="Q43" s="8"/>
      <c r="R43" s="28">
        <f t="shared" si="1"/>
        <v>0</v>
      </c>
      <c r="S43" s="28"/>
      <c r="T43" s="28"/>
    </row>
    <row r="44" spans="1:20" ht="30.75" customHeight="1">
      <c r="A44" s="335"/>
      <c r="B44" s="358" t="s">
        <v>109</v>
      </c>
      <c r="C44" s="133">
        <v>70</v>
      </c>
      <c r="D44" s="45">
        <v>12</v>
      </c>
      <c r="E44" s="45">
        <v>37</v>
      </c>
      <c r="F44" s="45">
        <v>22</v>
      </c>
      <c r="G44" s="45">
        <v>30</v>
      </c>
      <c r="H44" s="45">
        <v>17</v>
      </c>
      <c r="I44" s="45">
        <v>24</v>
      </c>
      <c r="J44" s="45">
        <v>0</v>
      </c>
      <c r="K44" s="45">
        <v>3</v>
      </c>
      <c r="L44" s="45">
        <v>27</v>
      </c>
      <c r="M44" s="45">
        <v>16</v>
      </c>
      <c r="N44" s="45">
        <v>8</v>
      </c>
      <c r="O44" s="45">
        <v>266</v>
      </c>
      <c r="P44" s="110">
        <v>154</v>
      </c>
      <c r="Q44" s="8"/>
      <c r="R44" s="28" t="e">
        <f t="shared" si="1"/>
        <v>#VALUE!</v>
      </c>
      <c r="S44" s="28"/>
      <c r="T44" s="28"/>
    </row>
    <row r="45" spans="1:20" ht="30.75" customHeight="1" thickBot="1">
      <c r="A45" s="335"/>
      <c r="B45" s="359"/>
      <c r="C45" s="139">
        <f t="shared" ref="C45:N45" si="20">C44/$P$44</f>
        <v>0.45454545454545453</v>
      </c>
      <c r="D45" s="91">
        <f t="shared" si="20"/>
        <v>7.792207792207792E-2</v>
      </c>
      <c r="E45" s="91">
        <f t="shared" si="20"/>
        <v>0.24025974025974026</v>
      </c>
      <c r="F45" s="91">
        <f t="shared" si="20"/>
        <v>0.14285714285714285</v>
      </c>
      <c r="G45" s="91">
        <f t="shared" si="20"/>
        <v>0.19480519480519481</v>
      </c>
      <c r="H45" s="91">
        <f t="shared" si="20"/>
        <v>0.11038961038961038</v>
      </c>
      <c r="I45" s="91">
        <f t="shared" si="20"/>
        <v>0.15584415584415584</v>
      </c>
      <c r="J45" s="91">
        <f t="shared" si="20"/>
        <v>0</v>
      </c>
      <c r="K45" s="91">
        <f t="shared" si="20"/>
        <v>1.948051948051948E-2</v>
      </c>
      <c r="L45" s="91">
        <f t="shared" si="20"/>
        <v>0.17532467532467533</v>
      </c>
      <c r="M45" s="91">
        <f t="shared" si="20"/>
        <v>0.1038961038961039</v>
      </c>
      <c r="N45" s="91">
        <f t="shared" si="20"/>
        <v>5.1948051948051951E-2</v>
      </c>
      <c r="O45" s="100" t="s">
        <v>105</v>
      </c>
      <c r="P45" s="111" t="s">
        <v>98</v>
      </c>
      <c r="Q45" s="8"/>
      <c r="R45" s="28">
        <f t="shared" si="1"/>
        <v>0</v>
      </c>
      <c r="S45" s="28"/>
      <c r="T45" s="28"/>
    </row>
    <row r="46" spans="1:20" ht="30.75" customHeight="1" thickTop="1">
      <c r="A46" s="335"/>
      <c r="B46" s="288" t="s">
        <v>1</v>
      </c>
      <c r="C46" s="221">
        <v>221</v>
      </c>
      <c r="D46" s="49">
        <v>28</v>
      </c>
      <c r="E46" s="49">
        <v>136</v>
      </c>
      <c r="F46" s="49">
        <v>84</v>
      </c>
      <c r="G46" s="49">
        <v>81</v>
      </c>
      <c r="H46" s="49">
        <v>197</v>
      </c>
      <c r="I46" s="49">
        <v>282</v>
      </c>
      <c r="J46" s="49">
        <v>0</v>
      </c>
      <c r="K46" s="49">
        <v>9</v>
      </c>
      <c r="L46" s="49">
        <v>79</v>
      </c>
      <c r="M46" s="49">
        <v>80</v>
      </c>
      <c r="N46" s="49">
        <v>24</v>
      </c>
      <c r="O46" s="224">
        <v>1221</v>
      </c>
      <c r="P46" s="112">
        <v>675</v>
      </c>
      <c r="Q46" s="8"/>
      <c r="R46" s="28" t="e">
        <f t="shared" si="1"/>
        <v>#VALUE!</v>
      </c>
      <c r="S46" s="28"/>
      <c r="T46" s="28"/>
    </row>
    <row r="47" spans="1:20" ht="30.75" customHeight="1" thickBot="1">
      <c r="A47" s="350"/>
      <c r="B47" s="291"/>
      <c r="C47" s="136">
        <f t="shared" ref="C47:N47" si="21">C46/$P$46</f>
        <v>0.32740740740740742</v>
      </c>
      <c r="D47" s="129">
        <f t="shared" si="21"/>
        <v>4.148148148148148E-2</v>
      </c>
      <c r="E47" s="129">
        <f t="shared" si="21"/>
        <v>0.20148148148148148</v>
      </c>
      <c r="F47" s="129">
        <f t="shared" si="21"/>
        <v>0.12444444444444444</v>
      </c>
      <c r="G47" s="129">
        <f t="shared" si="21"/>
        <v>0.12</v>
      </c>
      <c r="H47" s="129">
        <f t="shared" si="21"/>
        <v>0.29185185185185186</v>
      </c>
      <c r="I47" s="129">
        <f t="shared" si="21"/>
        <v>0.4177777777777778</v>
      </c>
      <c r="J47" s="129">
        <f t="shared" si="21"/>
        <v>0</v>
      </c>
      <c r="K47" s="129">
        <f t="shared" si="21"/>
        <v>1.3333333333333334E-2</v>
      </c>
      <c r="L47" s="129">
        <f t="shared" si="21"/>
        <v>0.11703703703703704</v>
      </c>
      <c r="M47" s="129">
        <f t="shared" si="21"/>
        <v>0.11851851851851852</v>
      </c>
      <c r="N47" s="129">
        <f t="shared" si="21"/>
        <v>3.5555555555555556E-2</v>
      </c>
      <c r="O47" s="114" t="s">
        <v>105</v>
      </c>
      <c r="P47" s="115" t="s">
        <v>98</v>
      </c>
      <c r="Q47" s="8"/>
      <c r="R47" s="28">
        <f t="shared" si="1"/>
        <v>0</v>
      </c>
      <c r="S47" s="28"/>
      <c r="T47" s="28"/>
    </row>
    <row r="48" spans="1:20" ht="9" customHeight="1">
      <c r="R48" s="28" t="e">
        <f t="shared" si="1"/>
        <v>#VALUE!</v>
      </c>
      <c r="S48" s="22">
        <f>+C34+C36+C38+C40+C42+C44-C46</f>
        <v>0</v>
      </c>
      <c r="T48" s="22">
        <f>+D34+D36+D38+D40+D42+D44-D46</f>
        <v>0</v>
      </c>
    </row>
    <row r="49" spans="1:16" ht="21.75" customHeight="1">
      <c r="A49" s="7" t="s">
        <v>289</v>
      </c>
    </row>
    <row r="51" spans="1:16" hidden="1">
      <c r="B51" s="304" t="s">
        <v>2</v>
      </c>
      <c r="C51" s="39">
        <f t="shared" ref="C51:P51" si="22">+C20+C34-C6</f>
        <v>0</v>
      </c>
      <c r="D51" s="39">
        <f t="shared" si="22"/>
        <v>0</v>
      </c>
      <c r="E51" s="39">
        <f t="shared" si="22"/>
        <v>0</v>
      </c>
      <c r="F51" s="39">
        <f t="shared" si="22"/>
        <v>0</v>
      </c>
      <c r="G51" s="39">
        <f t="shared" si="22"/>
        <v>0</v>
      </c>
      <c r="H51" s="39">
        <f t="shared" si="22"/>
        <v>0</v>
      </c>
      <c r="I51" s="39">
        <f t="shared" si="22"/>
        <v>0</v>
      </c>
      <c r="J51" s="39">
        <f t="shared" si="22"/>
        <v>0</v>
      </c>
      <c r="K51" s="39">
        <f t="shared" si="22"/>
        <v>0</v>
      </c>
      <c r="L51" s="39">
        <f t="shared" si="22"/>
        <v>0</v>
      </c>
      <c r="M51" s="39">
        <f t="shared" si="22"/>
        <v>0</v>
      </c>
      <c r="N51" s="39">
        <f t="shared" si="22"/>
        <v>0</v>
      </c>
      <c r="O51" s="39">
        <f t="shared" si="22"/>
        <v>0</v>
      </c>
      <c r="P51" s="39">
        <f t="shared" si="22"/>
        <v>0</v>
      </c>
    </row>
    <row r="52" spans="1:16" hidden="1">
      <c r="B52" s="305"/>
      <c r="C52" s="39"/>
      <c r="D52" s="39"/>
      <c r="E52" s="39"/>
      <c r="F52" s="39"/>
      <c r="G52" s="39"/>
      <c r="H52" s="39"/>
      <c r="I52" s="39"/>
      <c r="J52" s="39"/>
      <c r="K52" s="39"/>
      <c r="L52" s="39"/>
      <c r="M52" s="39"/>
      <c r="N52" s="39"/>
      <c r="O52" s="39"/>
      <c r="P52" s="39"/>
    </row>
    <row r="53" spans="1:16" hidden="1">
      <c r="B53" s="305" t="s">
        <v>3</v>
      </c>
      <c r="C53" s="39">
        <f t="shared" ref="C53:P53" si="23">+C22+C36-C8</f>
        <v>0</v>
      </c>
      <c r="D53" s="39">
        <f t="shared" si="23"/>
        <v>0</v>
      </c>
      <c r="E53" s="39">
        <f t="shared" si="23"/>
        <v>0</v>
      </c>
      <c r="F53" s="39">
        <f t="shared" si="23"/>
        <v>0</v>
      </c>
      <c r="G53" s="39">
        <f t="shared" si="23"/>
        <v>0</v>
      </c>
      <c r="H53" s="39">
        <f t="shared" si="23"/>
        <v>0</v>
      </c>
      <c r="I53" s="39">
        <f t="shared" si="23"/>
        <v>0</v>
      </c>
      <c r="J53" s="39">
        <f t="shared" si="23"/>
        <v>0</v>
      </c>
      <c r="K53" s="39">
        <f t="shared" si="23"/>
        <v>0</v>
      </c>
      <c r="L53" s="39">
        <f t="shared" si="23"/>
        <v>0</v>
      </c>
      <c r="M53" s="39">
        <f t="shared" si="23"/>
        <v>0</v>
      </c>
      <c r="N53" s="39">
        <f t="shared" si="23"/>
        <v>0</v>
      </c>
      <c r="O53" s="39">
        <f t="shared" si="23"/>
        <v>0</v>
      </c>
      <c r="P53" s="39">
        <f t="shared" si="23"/>
        <v>0</v>
      </c>
    </row>
    <row r="54" spans="1:16" hidden="1">
      <c r="B54" s="305"/>
      <c r="C54" s="39"/>
      <c r="D54" s="39"/>
      <c r="E54" s="39"/>
      <c r="F54" s="39"/>
      <c r="G54" s="39"/>
      <c r="H54" s="39"/>
      <c r="I54" s="39"/>
      <c r="J54" s="39"/>
      <c r="K54" s="39"/>
      <c r="L54" s="39"/>
      <c r="M54" s="39"/>
      <c r="N54" s="39"/>
      <c r="O54" s="39"/>
      <c r="P54" s="39"/>
    </row>
    <row r="55" spans="1:16" hidden="1">
      <c r="B55" s="305" t="s">
        <v>4</v>
      </c>
      <c r="C55" s="39">
        <f t="shared" ref="C55:P55" si="24">+C24+C38-C10</f>
        <v>0</v>
      </c>
      <c r="D55" s="39">
        <f t="shared" si="24"/>
        <v>0</v>
      </c>
      <c r="E55" s="39">
        <f t="shared" si="24"/>
        <v>0</v>
      </c>
      <c r="F55" s="39">
        <f t="shared" si="24"/>
        <v>0</v>
      </c>
      <c r="G55" s="39">
        <f t="shared" si="24"/>
        <v>0</v>
      </c>
      <c r="H55" s="39">
        <f t="shared" si="24"/>
        <v>0</v>
      </c>
      <c r="I55" s="39">
        <f t="shared" si="24"/>
        <v>0</v>
      </c>
      <c r="J55" s="39">
        <f t="shared" si="24"/>
        <v>0</v>
      </c>
      <c r="K55" s="39">
        <f t="shared" si="24"/>
        <v>0</v>
      </c>
      <c r="L55" s="39">
        <f t="shared" si="24"/>
        <v>0</v>
      </c>
      <c r="M55" s="39">
        <f t="shared" si="24"/>
        <v>0</v>
      </c>
      <c r="N55" s="39">
        <f t="shared" si="24"/>
        <v>0</v>
      </c>
      <c r="O55" s="39">
        <f t="shared" si="24"/>
        <v>0</v>
      </c>
      <c r="P55" s="39">
        <f t="shared" si="24"/>
        <v>0</v>
      </c>
    </row>
    <row r="56" spans="1:16" hidden="1">
      <c r="B56" s="305"/>
      <c r="C56" s="39"/>
      <c r="D56" s="39"/>
      <c r="E56" s="39"/>
      <c r="F56" s="39"/>
      <c r="G56" s="39"/>
      <c r="H56" s="39"/>
      <c r="I56" s="39"/>
      <c r="J56" s="39"/>
      <c r="K56" s="39"/>
      <c r="L56" s="39"/>
      <c r="M56" s="39"/>
      <c r="N56" s="39"/>
      <c r="O56" s="39"/>
      <c r="P56" s="39"/>
    </row>
    <row r="57" spans="1:16" hidden="1">
      <c r="B57" s="305" t="s">
        <v>5</v>
      </c>
      <c r="C57" s="39">
        <f t="shared" ref="C57:P57" si="25">+C26+C40-C12</f>
        <v>0</v>
      </c>
      <c r="D57" s="39">
        <f t="shared" si="25"/>
        <v>0</v>
      </c>
      <c r="E57" s="39">
        <f t="shared" si="25"/>
        <v>0</v>
      </c>
      <c r="F57" s="39">
        <f t="shared" si="25"/>
        <v>0</v>
      </c>
      <c r="G57" s="39">
        <f t="shared" si="25"/>
        <v>0</v>
      </c>
      <c r="H57" s="39">
        <f t="shared" si="25"/>
        <v>0</v>
      </c>
      <c r="I57" s="39">
        <f t="shared" si="25"/>
        <v>0</v>
      </c>
      <c r="J57" s="39">
        <f t="shared" si="25"/>
        <v>0</v>
      </c>
      <c r="K57" s="39">
        <f t="shared" si="25"/>
        <v>0</v>
      </c>
      <c r="L57" s="39">
        <f t="shared" si="25"/>
        <v>0</v>
      </c>
      <c r="M57" s="39">
        <f t="shared" si="25"/>
        <v>0</v>
      </c>
      <c r="N57" s="39">
        <f t="shared" si="25"/>
        <v>0</v>
      </c>
      <c r="O57" s="39">
        <f t="shared" si="25"/>
        <v>0</v>
      </c>
      <c r="P57" s="39">
        <f t="shared" si="25"/>
        <v>0</v>
      </c>
    </row>
    <row r="58" spans="1:16" hidden="1">
      <c r="B58" s="305"/>
      <c r="C58" s="39"/>
      <c r="D58" s="39"/>
      <c r="E58" s="39"/>
      <c r="F58" s="39"/>
      <c r="G58" s="39"/>
      <c r="H58" s="39"/>
      <c r="I58" s="39"/>
      <c r="J58" s="39"/>
      <c r="K58" s="39"/>
      <c r="L58" s="39"/>
      <c r="M58" s="39"/>
      <c r="N58" s="39"/>
      <c r="O58" s="39"/>
      <c r="P58" s="39"/>
    </row>
    <row r="59" spans="1:16" hidden="1">
      <c r="B59" s="305" t="s">
        <v>6</v>
      </c>
      <c r="C59" s="39">
        <f t="shared" ref="C59:P59" si="26">+C28+C42-C14</f>
        <v>0</v>
      </c>
      <c r="D59" s="39">
        <f t="shared" si="26"/>
        <v>0</v>
      </c>
      <c r="E59" s="39">
        <f t="shared" si="26"/>
        <v>0</v>
      </c>
      <c r="F59" s="39">
        <f t="shared" si="26"/>
        <v>0</v>
      </c>
      <c r="G59" s="39">
        <f t="shared" si="26"/>
        <v>0</v>
      </c>
      <c r="H59" s="39">
        <f t="shared" si="26"/>
        <v>0</v>
      </c>
      <c r="I59" s="39">
        <f t="shared" si="26"/>
        <v>0</v>
      </c>
      <c r="J59" s="39">
        <f t="shared" si="26"/>
        <v>0</v>
      </c>
      <c r="K59" s="39">
        <f t="shared" si="26"/>
        <v>0</v>
      </c>
      <c r="L59" s="39">
        <f t="shared" si="26"/>
        <v>0</v>
      </c>
      <c r="M59" s="39">
        <f t="shared" si="26"/>
        <v>0</v>
      </c>
      <c r="N59" s="39">
        <f t="shared" si="26"/>
        <v>0</v>
      </c>
      <c r="O59" s="39">
        <f t="shared" si="26"/>
        <v>0</v>
      </c>
      <c r="P59" s="39">
        <f t="shared" si="26"/>
        <v>0</v>
      </c>
    </row>
    <row r="60" spans="1:16" hidden="1">
      <c r="B60" s="305"/>
      <c r="C60" s="39"/>
      <c r="D60" s="39"/>
      <c r="E60" s="39"/>
      <c r="F60" s="39"/>
      <c r="G60" s="39"/>
      <c r="H60" s="39"/>
      <c r="I60" s="39"/>
      <c r="J60" s="39"/>
      <c r="K60" s="39"/>
      <c r="L60" s="39"/>
      <c r="M60" s="39"/>
      <c r="N60" s="39"/>
      <c r="O60" s="39"/>
      <c r="P60" s="39"/>
    </row>
    <row r="61" spans="1:16" hidden="1">
      <c r="B61" s="305" t="s">
        <v>109</v>
      </c>
      <c r="C61" s="39">
        <f t="shared" ref="C61:P61" si="27">+C30+C44-C16</f>
        <v>0</v>
      </c>
      <c r="D61" s="39">
        <f t="shared" si="27"/>
        <v>0</v>
      </c>
      <c r="E61" s="39">
        <f t="shared" si="27"/>
        <v>0</v>
      </c>
      <c r="F61" s="39">
        <f t="shared" si="27"/>
        <v>0</v>
      </c>
      <c r="G61" s="39">
        <f t="shared" si="27"/>
        <v>0</v>
      </c>
      <c r="H61" s="39">
        <f t="shared" si="27"/>
        <v>0</v>
      </c>
      <c r="I61" s="39">
        <f t="shared" si="27"/>
        <v>0</v>
      </c>
      <c r="J61" s="39">
        <f t="shared" si="27"/>
        <v>0</v>
      </c>
      <c r="K61" s="39">
        <f t="shared" si="27"/>
        <v>0</v>
      </c>
      <c r="L61" s="39">
        <f t="shared" si="27"/>
        <v>0</v>
      </c>
      <c r="M61" s="39">
        <f t="shared" si="27"/>
        <v>0</v>
      </c>
      <c r="N61" s="39">
        <f t="shared" si="27"/>
        <v>0</v>
      </c>
      <c r="O61" s="39">
        <f t="shared" si="27"/>
        <v>0</v>
      </c>
      <c r="P61" s="39">
        <f t="shared" si="27"/>
        <v>0</v>
      </c>
    </row>
    <row r="62" spans="1:16" hidden="1">
      <c r="B62" s="305"/>
      <c r="C62" s="39"/>
      <c r="D62" s="39"/>
      <c r="E62" s="39"/>
      <c r="F62" s="39"/>
      <c r="G62" s="39"/>
      <c r="H62" s="39"/>
      <c r="I62" s="39"/>
      <c r="J62" s="39"/>
      <c r="K62" s="39"/>
      <c r="L62" s="39"/>
      <c r="M62" s="39"/>
      <c r="N62" s="39"/>
      <c r="O62" s="39"/>
      <c r="P62" s="39"/>
    </row>
    <row r="63" spans="1:16" hidden="1">
      <c r="B63" s="305" t="s">
        <v>1</v>
      </c>
      <c r="C63" s="39">
        <f t="shared" ref="C63:P63" si="28">+C32+C46-C18</f>
        <v>0</v>
      </c>
      <c r="D63" s="39">
        <f t="shared" si="28"/>
        <v>0</v>
      </c>
      <c r="E63" s="39">
        <f t="shared" si="28"/>
        <v>0</v>
      </c>
      <c r="F63" s="39">
        <f t="shared" si="28"/>
        <v>0</v>
      </c>
      <c r="G63" s="39">
        <f t="shared" si="28"/>
        <v>0</v>
      </c>
      <c r="H63" s="39">
        <f t="shared" si="28"/>
        <v>0</v>
      </c>
      <c r="I63" s="39">
        <f t="shared" si="28"/>
        <v>0</v>
      </c>
      <c r="J63" s="39">
        <f t="shared" si="28"/>
        <v>0</v>
      </c>
      <c r="K63" s="39">
        <f t="shared" si="28"/>
        <v>0</v>
      </c>
      <c r="L63" s="39">
        <f t="shared" si="28"/>
        <v>0</v>
      </c>
      <c r="M63" s="39">
        <f t="shared" si="28"/>
        <v>0</v>
      </c>
      <c r="N63" s="39">
        <f t="shared" si="28"/>
        <v>0</v>
      </c>
      <c r="O63" s="39">
        <f t="shared" si="28"/>
        <v>0</v>
      </c>
      <c r="P63" s="39">
        <f t="shared" si="28"/>
        <v>0</v>
      </c>
    </row>
    <row r="64" spans="1:16" hidden="1">
      <c r="B64" s="305"/>
      <c r="C64" s="39"/>
      <c r="D64" s="39"/>
      <c r="E64" s="39"/>
      <c r="F64" s="39"/>
      <c r="G64" s="39"/>
      <c r="H64" s="2"/>
      <c r="I64" s="2"/>
      <c r="J64" s="2"/>
      <c r="K64" s="2"/>
      <c r="L64" s="2"/>
      <c r="M64" s="2"/>
      <c r="N64" s="2"/>
      <c r="O64" s="2"/>
    </row>
    <row r="65" hidden="1"/>
  </sheetData>
  <mergeCells count="45">
    <mergeCell ref="P3:P5"/>
    <mergeCell ref="C3:C5"/>
    <mergeCell ref="D3:D5"/>
    <mergeCell ref="E3:E5"/>
    <mergeCell ref="F3:F5"/>
    <mergeCell ref="G3:G5"/>
    <mergeCell ref="H3:H5"/>
    <mergeCell ref="J3:J5"/>
    <mergeCell ref="K3:K5"/>
    <mergeCell ref="L3:L5"/>
    <mergeCell ref="M3:M5"/>
    <mergeCell ref="N3:N5"/>
    <mergeCell ref="O3:O5"/>
    <mergeCell ref="I3:I5"/>
    <mergeCell ref="A6:A19"/>
    <mergeCell ref="A20:A33"/>
    <mergeCell ref="B6:B7"/>
    <mergeCell ref="B8:B9"/>
    <mergeCell ref="B10:B11"/>
    <mergeCell ref="B12:B13"/>
    <mergeCell ref="B14:B15"/>
    <mergeCell ref="B16:B17"/>
    <mergeCell ref="B18:B19"/>
    <mergeCell ref="B20:B21"/>
    <mergeCell ref="B32:B33"/>
    <mergeCell ref="B22:B23"/>
    <mergeCell ref="B24:B25"/>
    <mergeCell ref="B26:B27"/>
    <mergeCell ref="B28:B29"/>
    <mergeCell ref="B30:B31"/>
    <mergeCell ref="B63:B64"/>
    <mergeCell ref="A34:A47"/>
    <mergeCell ref="B42:B43"/>
    <mergeCell ref="B44:B45"/>
    <mergeCell ref="B46:B47"/>
    <mergeCell ref="B51:B52"/>
    <mergeCell ref="B53:B54"/>
    <mergeCell ref="B55:B56"/>
    <mergeCell ref="B57:B58"/>
    <mergeCell ref="B59:B60"/>
    <mergeCell ref="B61:B62"/>
    <mergeCell ref="B34:B35"/>
    <mergeCell ref="B36:B37"/>
    <mergeCell ref="B38:B39"/>
    <mergeCell ref="B40:B41"/>
  </mergeCells>
  <phoneticPr fontId="1"/>
  <printOptions horizontalCentered="1"/>
  <pageMargins left="0.51181102362204722" right="0.51181102362204722" top="0.59055118110236227" bottom="0.35433070866141736" header="0.31496062992125984" footer="0.31496062992125984"/>
  <pageSetup paperSize="9"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81"/>
  <sheetViews>
    <sheetView view="pageBreakPreview" zoomScale="60" zoomScaleNormal="100" workbookViewId="0">
      <selection activeCell="X11" sqref="X11"/>
    </sheetView>
  </sheetViews>
  <sheetFormatPr defaultRowHeight="13.5"/>
  <cols>
    <col min="1" max="1" width="5.625" customWidth="1"/>
    <col min="2" max="2" width="8.5" customWidth="1"/>
    <col min="3" max="18" width="7.875" style="2" customWidth="1"/>
    <col min="19" max="19" width="3.625" customWidth="1"/>
    <col min="20" max="20" width="5.625" hidden="1" customWidth="1"/>
    <col min="21" max="21" width="9" hidden="1" customWidth="1"/>
  </cols>
  <sheetData>
    <row r="1" spans="1:21" s="257" customFormat="1" ht="51" customHeight="1" thickBot="1">
      <c r="A1" s="265" t="s">
        <v>71</v>
      </c>
      <c r="B1" s="53" t="s">
        <v>120</v>
      </c>
      <c r="C1" s="258"/>
      <c r="D1" s="258"/>
      <c r="E1" s="258"/>
      <c r="F1" s="258"/>
      <c r="G1" s="258"/>
      <c r="H1" s="258"/>
      <c r="I1" s="258"/>
      <c r="J1" s="258"/>
      <c r="K1" s="266"/>
      <c r="L1" s="258"/>
      <c r="M1" s="258"/>
      <c r="N1" s="258"/>
      <c r="O1" s="258"/>
      <c r="P1" s="258"/>
      <c r="Q1" s="258"/>
      <c r="R1" s="258"/>
      <c r="T1" s="53"/>
    </row>
    <row r="2" spans="1:21" s="8" customFormat="1" ht="32.25" customHeight="1">
      <c r="A2" s="103"/>
      <c r="B2" s="137" t="s">
        <v>280</v>
      </c>
      <c r="C2" s="298" t="s">
        <v>186</v>
      </c>
      <c r="D2" s="316" t="s">
        <v>72</v>
      </c>
      <c r="E2" s="296" t="s">
        <v>184</v>
      </c>
      <c r="F2" s="316" t="s">
        <v>73</v>
      </c>
      <c r="G2" s="296" t="s">
        <v>185</v>
      </c>
      <c r="H2" s="296" t="s">
        <v>187</v>
      </c>
      <c r="I2" s="296" t="s">
        <v>188</v>
      </c>
      <c r="J2" s="296" t="s">
        <v>189</v>
      </c>
      <c r="K2" s="316" t="s">
        <v>74</v>
      </c>
      <c r="L2" s="296" t="s">
        <v>190</v>
      </c>
      <c r="M2" s="296" t="s">
        <v>191</v>
      </c>
      <c r="N2" s="296" t="s">
        <v>111</v>
      </c>
      <c r="O2" s="296" t="s">
        <v>75</v>
      </c>
      <c r="P2" s="316" t="s">
        <v>70</v>
      </c>
      <c r="Q2" s="296" t="s">
        <v>192</v>
      </c>
      <c r="R2" s="280" t="s">
        <v>193</v>
      </c>
      <c r="T2" s="7"/>
    </row>
    <row r="3" spans="1:21" s="8" customFormat="1" ht="32.25" customHeight="1">
      <c r="A3" s="104"/>
      <c r="B3" s="138"/>
      <c r="C3" s="369"/>
      <c r="D3" s="317"/>
      <c r="E3" s="321"/>
      <c r="F3" s="317"/>
      <c r="G3" s="321"/>
      <c r="H3" s="317"/>
      <c r="I3" s="321"/>
      <c r="J3" s="321"/>
      <c r="K3" s="317"/>
      <c r="L3" s="317"/>
      <c r="M3" s="321"/>
      <c r="N3" s="321"/>
      <c r="O3" s="321"/>
      <c r="P3" s="317"/>
      <c r="Q3" s="317"/>
      <c r="R3" s="286"/>
      <c r="T3" s="11"/>
    </row>
    <row r="4" spans="1:21" s="8" customFormat="1" ht="32.25" customHeight="1" thickBot="1">
      <c r="A4" s="105" t="s">
        <v>279</v>
      </c>
      <c r="B4" s="126"/>
      <c r="C4" s="370"/>
      <c r="D4" s="318"/>
      <c r="E4" s="297"/>
      <c r="F4" s="318"/>
      <c r="G4" s="297"/>
      <c r="H4" s="318"/>
      <c r="I4" s="297"/>
      <c r="J4" s="297"/>
      <c r="K4" s="318"/>
      <c r="L4" s="318"/>
      <c r="M4" s="297"/>
      <c r="N4" s="297"/>
      <c r="O4" s="297"/>
      <c r="P4" s="318"/>
      <c r="Q4" s="318"/>
      <c r="R4" s="291"/>
      <c r="T4" s="11"/>
    </row>
    <row r="5" spans="1:21" s="8" customFormat="1" ht="26.25" customHeight="1">
      <c r="A5" s="282" t="s">
        <v>1</v>
      </c>
      <c r="B5" s="285" t="s">
        <v>2</v>
      </c>
      <c r="C5" s="131">
        <v>89</v>
      </c>
      <c r="D5" s="128">
        <v>11</v>
      </c>
      <c r="E5" s="128">
        <v>9</v>
      </c>
      <c r="F5" s="128">
        <v>0</v>
      </c>
      <c r="G5" s="128">
        <v>5</v>
      </c>
      <c r="H5" s="128">
        <v>18</v>
      </c>
      <c r="I5" s="128">
        <v>2</v>
      </c>
      <c r="J5" s="128">
        <v>18</v>
      </c>
      <c r="K5" s="128">
        <v>0</v>
      </c>
      <c r="L5" s="128">
        <v>0</v>
      </c>
      <c r="M5" s="128">
        <v>1</v>
      </c>
      <c r="N5" s="128">
        <v>21</v>
      </c>
      <c r="O5" s="128">
        <v>30</v>
      </c>
      <c r="P5" s="128">
        <v>9</v>
      </c>
      <c r="Q5" s="128">
        <v>213</v>
      </c>
      <c r="R5" s="108">
        <f>+R19+R33</f>
        <v>142</v>
      </c>
      <c r="T5" s="28">
        <f>+SUM(C5:P5)-Q5</f>
        <v>0</v>
      </c>
      <c r="U5" s="8">
        <f>+R5-'6(2)'!P6</f>
        <v>15</v>
      </c>
    </row>
    <row r="6" spans="1:21" s="8" customFormat="1" ht="26.25" customHeight="1">
      <c r="A6" s="283"/>
      <c r="B6" s="286"/>
      <c r="C6" s="132">
        <f>C5/$R$5</f>
        <v>0.62676056338028174</v>
      </c>
      <c r="D6" s="86">
        <f t="shared" ref="D6:P6" si="0">D5/$R$5</f>
        <v>7.746478873239436E-2</v>
      </c>
      <c r="E6" s="86">
        <f t="shared" si="0"/>
        <v>6.3380281690140844E-2</v>
      </c>
      <c r="F6" s="86">
        <f t="shared" si="0"/>
        <v>0</v>
      </c>
      <c r="G6" s="86">
        <f t="shared" si="0"/>
        <v>3.5211267605633804E-2</v>
      </c>
      <c r="H6" s="86">
        <f t="shared" si="0"/>
        <v>0.12676056338028169</v>
      </c>
      <c r="I6" s="86">
        <f t="shared" si="0"/>
        <v>1.4084507042253521E-2</v>
      </c>
      <c r="J6" s="86">
        <f t="shared" si="0"/>
        <v>0.12676056338028169</v>
      </c>
      <c r="K6" s="86">
        <f t="shared" si="0"/>
        <v>0</v>
      </c>
      <c r="L6" s="86">
        <f t="shared" si="0"/>
        <v>0</v>
      </c>
      <c r="M6" s="86">
        <f t="shared" si="0"/>
        <v>7.0422535211267607E-3</v>
      </c>
      <c r="N6" s="86">
        <f t="shared" si="0"/>
        <v>0.14788732394366197</v>
      </c>
      <c r="O6" s="86">
        <f t="shared" si="0"/>
        <v>0.21126760563380281</v>
      </c>
      <c r="P6" s="86">
        <f t="shared" si="0"/>
        <v>6.3380281690140844E-2</v>
      </c>
      <c r="Q6" s="96" t="s">
        <v>112</v>
      </c>
      <c r="R6" s="109" t="s">
        <v>98</v>
      </c>
      <c r="T6" s="28" t="e">
        <f t="shared" ref="T6:T47" si="1">+SUM(C6:P6)-Q6</f>
        <v>#VALUE!</v>
      </c>
    </row>
    <row r="7" spans="1:21" s="8" customFormat="1" ht="26.25" customHeight="1">
      <c r="A7" s="283"/>
      <c r="B7" s="286" t="s">
        <v>3</v>
      </c>
      <c r="C7" s="133">
        <v>115</v>
      </c>
      <c r="D7" s="45">
        <v>32</v>
      </c>
      <c r="E7" s="45">
        <v>11</v>
      </c>
      <c r="F7" s="45">
        <v>3</v>
      </c>
      <c r="G7" s="45">
        <v>9</v>
      </c>
      <c r="H7" s="45">
        <v>25</v>
      </c>
      <c r="I7" s="45">
        <v>3</v>
      </c>
      <c r="J7" s="45">
        <v>23</v>
      </c>
      <c r="K7" s="45">
        <v>4</v>
      </c>
      <c r="L7" s="45">
        <v>2</v>
      </c>
      <c r="M7" s="45">
        <v>0</v>
      </c>
      <c r="N7" s="45">
        <v>25</v>
      </c>
      <c r="O7" s="45">
        <v>32</v>
      </c>
      <c r="P7" s="45">
        <v>2</v>
      </c>
      <c r="Q7" s="45">
        <v>286</v>
      </c>
      <c r="R7" s="110">
        <f>+R21+R35</f>
        <v>183</v>
      </c>
      <c r="T7" s="28">
        <f t="shared" si="1"/>
        <v>0</v>
      </c>
    </row>
    <row r="8" spans="1:21" s="8" customFormat="1" ht="26.25" customHeight="1">
      <c r="A8" s="283"/>
      <c r="B8" s="286"/>
      <c r="C8" s="132">
        <f>C7/$R$7</f>
        <v>0.62841530054644812</v>
      </c>
      <c r="D8" s="86">
        <f t="shared" ref="D8:P8" si="2">D7/$R$7</f>
        <v>0.17486338797814208</v>
      </c>
      <c r="E8" s="86">
        <f t="shared" si="2"/>
        <v>6.0109289617486336E-2</v>
      </c>
      <c r="F8" s="86">
        <f t="shared" si="2"/>
        <v>1.6393442622950821E-2</v>
      </c>
      <c r="G8" s="86">
        <f t="shared" si="2"/>
        <v>4.9180327868852458E-2</v>
      </c>
      <c r="H8" s="86">
        <f t="shared" si="2"/>
        <v>0.13661202185792351</v>
      </c>
      <c r="I8" s="86">
        <f t="shared" si="2"/>
        <v>1.6393442622950821E-2</v>
      </c>
      <c r="J8" s="86">
        <f t="shared" si="2"/>
        <v>0.12568306010928962</v>
      </c>
      <c r="K8" s="86">
        <f t="shared" si="2"/>
        <v>2.185792349726776E-2</v>
      </c>
      <c r="L8" s="86">
        <f t="shared" si="2"/>
        <v>1.092896174863388E-2</v>
      </c>
      <c r="M8" s="86">
        <f t="shared" si="2"/>
        <v>0</v>
      </c>
      <c r="N8" s="86">
        <f t="shared" si="2"/>
        <v>0.13661202185792351</v>
      </c>
      <c r="O8" s="86">
        <f t="shared" si="2"/>
        <v>0.17486338797814208</v>
      </c>
      <c r="P8" s="86">
        <f t="shared" si="2"/>
        <v>1.092896174863388E-2</v>
      </c>
      <c r="Q8" s="96" t="s">
        <v>112</v>
      </c>
      <c r="R8" s="109" t="s">
        <v>98</v>
      </c>
      <c r="T8" s="28" t="e">
        <f t="shared" si="1"/>
        <v>#VALUE!</v>
      </c>
    </row>
    <row r="9" spans="1:21" s="8" customFormat="1" ht="26.25" customHeight="1">
      <c r="A9" s="283"/>
      <c r="B9" s="286" t="s">
        <v>4</v>
      </c>
      <c r="C9" s="133">
        <v>150</v>
      </c>
      <c r="D9" s="45">
        <v>52</v>
      </c>
      <c r="E9" s="45">
        <v>19</v>
      </c>
      <c r="F9" s="45">
        <v>3</v>
      </c>
      <c r="G9" s="45">
        <v>8</v>
      </c>
      <c r="H9" s="45">
        <v>27</v>
      </c>
      <c r="I9" s="45">
        <v>6</v>
      </c>
      <c r="J9" s="45">
        <v>29</v>
      </c>
      <c r="K9" s="45">
        <v>2</v>
      </c>
      <c r="L9" s="45">
        <v>3</v>
      </c>
      <c r="M9" s="45">
        <v>0</v>
      </c>
      <c r="N9" s="45">
        <v>26</v>
      </c>
      <c r="O9" s="45">
        <v>18</v>
      </c>
      <c r="P9" s="45">
        <v>2</v>
      </c>
      <c r="Q9" s="45">
        <v>345</v>
      </c>
      <c r="R9" s="110">
        <f>+R23+R37</f>
        <v>210</v>
      </c>
      <c r="T9" s="28">
        <f t="shared" si="1"/>
        <v>0</v>
      </c>
    </row>
    <row r="10" spans="1:21" s="8" customFormat="1" ht="26.25" customHeight="1">
      <c r="A10" s="283"/>
      <c r="B10" s="286"/>
      <c r="C10" s="132">
        <f>C9/$R$9</f>
        <v>0.7142857142857143</v>
      </c>
      <c r="D10" s="86">
        <f t="shared" ref="D10:P10" si="3">D9/$R$9</f>
        <v>0.24761904761904763</v>
      </c>
      <c r="E10" s="86">
        <f t="shared" si="3"/>
        <v>9.0476190476190474E-2</v>
      </c>
      <c r="F10" s="86">
        <f t="shared" si="3"/>
        <v>1.4285714285714285E-2</v>
      </c>
      <c r="G10" s="86">
        <f t="shared" si="3"/>
        <v>3.8095238095238099E-2</v>
      </c>
      <c r="H10" s="86">
        <f t="shared" si="3"/>
        <v>0.12857142857142856</v>
      </c>
      <c r="I10" s="86">
        <f t="shared" si="3"/>
        <v>2.8571428571428571E-2</v>
      </c>
      <c r="J10" s="86">
        <f t="shared" si="3"/>
        <v>0.1380952380952381</v>
      </c>
      <c r="K10" s="86">
        <f t="shared" si="3"/>
        <v>9.5238095238095247E-3</v>
      </c>
      <c r="L10" s="86">
        <f t="shared" si="3"/>
        <v>1.4285714285714285E-2</v>
      </c>
      <c r="M10" s="86">
        <f t="shared" si="3"/>
        <v>0</v>
      </c>
      <c r="N10" s="86">
        <f t="shared" si="3"/>
        <v>0.12380952380952381</v>
      </c>
      <c r="O10" s="86">
        <f t="shared" si="3"/>
        <v>8.5714285714285715E-2</v>
      </c>
      <c r="P10" s="86">
        <f t="shared" si="3"/>
        <v>9.5238095238095247E-3</v>
      </c>
      <c r="Q10" s="96" t="s">
        <v>112</v>
      </c>
      <c r="R10" s="109" t="s">
        <v>98</v>
      </c>
      <c r="T10" s="28" t="e">
        <f t="shared" si="1"/>
        <v>#VALUE!</v>
      </c>
    </row>
    <row r="11" spans="1:21" s="8" customFormat="1" ht="26.25" customHeight="1">
      <c r="A11" s="283"/>
      <c r="B11" s="286" t="s">
        <v>5</v>
      </c>
      <c r="C11" s="133">
        <v>175</v>
      </c>
      <c r="D11" s="45">
        <v>74</v>
      </c>
      <c r="E11" s="45">
        <v>16</v>
      </c>
      <c r="F11" s="45">
        <v>5</v>
      </c>
      <c r="G11" s="45">
        <v>7</v>
      </c>
      <c r="H11" s="45">
        <v>24</v>
      </c>
      <c r="I11" s="45">
        <v>7</v>
      </c>
      <c r="J11" s="45">
        <v>53</v>
      </c>
      <c r="K11" s="45">
        <v>0</v>
      </c>
      <c r="L11" s="45">
        <v>1</v>
      </c>
      <c r="M11" s="45">
        <v>3</v>
      </c>
      <c r="N11" s="45">
        <v>21</v>
      </c>
      <c r="O11" s="45">
        <v>25</v>
      </c>
      <c r="P11" s="45">
        <v>4</v>
      </c>
      <c r="Q11" s="45">
        <v>415</v>
      </c>
      <c r="R11" s="110">
        <f>+R25+R39</f>
        <v>246</v>
      </c>
      <c r="T11" s="28">
        <f t="shared" si="1"/>
        <v>0</v>
      </c>
    </row>
    <row r="12" spans="1:21" s="8" customFormat="1" ht="26.25" customHeight="1">
      <c r="A12" s="283"/>
      <c r="B12" s="286"/>
      <c r="C12" s="132">
        <f>C11/$R$11</f>
        <v>0.71138211382113825</v>
      </c>
      <c r="D12" s="86">
        <f t="shared" ref="D12:P12" si="4">D11/$R$11</f>
        <v>0.30081300813008133</v>
      </c>
      <c r="E12" s="86">
        <f t="shared" si="4"/>
        <v>6.5040650406504072E-2</v>
      </c>
      <c r="F12" s="86">
        <f t="shared" si="4"/>
        <v>2.032520325203252E-2</v>
      </c>
      <c r="G12" s="86">
        <f t="shared" si="4"/>
        <v>2.8455284552845527E-2</v>
      </c>
      <c r="H12" s="86">
        <f t="shared" si="4"/>
        <v>9.7560975609756101E-2</v>
      </c>
      <c r="I12" s="86">
        <f t="shared" si="4"/>
        <v>2.8455284552845527E-2</v>
      </c>
      <c r="J12" s="86">
        <f t="shared" si="4"/>
        <v>0.21544715447154472</v>
      </c>
      <c r="K12" s="86">
        <f t="shared" si="4"/>
        <v>0</v>
      </c>
      <c r="L12" s="86">
        <f t="shared" si="4"/>
        <v>4.0650406504065045E-3</v>
      </c>
      <c r="M12" s="86">
        <f t="shared" si="4"/>
        <v>1.2195121951219513E-2</v>
      </c>
      <c r="N12" s="86">
        <f t="shared" si="4"/>
        <v>8.5365853658536592E-2</v>
      </c>
      <c r="O12" s="86">
        <f t="shared" si="4"/>
        <v>0.1016260162601626</v>
      </c>
      <c r="P12" s="86">
        <f t="shared" si="4"/>
        <v>1.6260162601626018E-2</v>
      </c>
      <c r="Q12" s="96" t="s">
        <v>112</v>
      </c>
      <c r="R12" s="109" t="s">
        <v>98</v>
      </c>
      <c r="T12" s="28" t="e">
        <f t="shared" si="1"/>
        <v>#VALUE!</v>
      </c>
    </row>
    <row r="13" spans="1:21" s="8" customFormat="1" ht="26.25" customHeight="1">
      <c r="A13" s="283"/>
      <c r="B13" s="286" t="s">
        <v>6</v>
      </c>
      <c r="C13" s="134">
        <v>175</v>
      </c>
      <c r="D13" s="45">
        <v>87</v>
      </c>
      <c r="E13" s="45">
        <v>18</v>
      </c>
      <c r="F13" s="45">
        <v>7</v>
      </c>
      <c r="G13" s="45">
        <v>9</v>
      </c>
      <c r="H13" s="45">
        <v>37</v>
      </c>
      <c r="I13" s="45">
        <v>21</v>
      </c>
      <c r="J13" s="45">
        <v>45</v>
      </c>
      <c r="K13" s="45">
        <v>0</v>
      </c>
      <c r="L13" s="45">
        <v>4</v>
      </c>
      <c r="M13" s="45">
        <v>2</v>
      </c>
      <c r="N13" s="45">
        <v>13</v>
      </c>
      <c r="O13" s="45">
        <v>31</v>
      </c>
      <c r="P13" s="45">
        <v>1</v>
      </c>
      <c r="Q13" s="45">
        <v>450</v>
      </c>
      <c r="R13" s="110">
        <f>+R27+R41</f>
        <v>272</v>
      </c>
      <c r="T13" s="28">
        <f t="shared" si="1"/>
        <v>0</v>
      </c>
    </row>
    <row r="14" spans="1:21" s="8" customFormat="1" ht="26.25" customHeight="1">
      <c r="A14" s="283"/>
      <c r="B14" s="286"/>
      <c r="C14" s="132">
        <f>C13/$R$13</f>
        <v>0.64338235294117652</v>
      </c>
      <c r="D14" s="86">
        <f t="shared" ref="D14:P14" si="5">D13/$R$13</f>
        <v>0.31985294117647056</v>
      </c>
      <c r="E14" s="86">
        <f t="shared" si="5"/>
        <v>6.6176470588235295E-2</v>
      </c>
      <c r="F14" s="86">
        <f t="shared" si="5"/>
        <v>2.5735294117647058E-2</v>
      </c>
      <c r="G14" s="86">
        <f t="shared" si="5"/>
        <v>3.3088235294117647E-2</v>
      </c>
      <c r="H14" s="86">
        <f t="shared" si="5"/>
        <v>0.13602941176470587</v>
      </c>
      <c r="I14" s="86">
        <f t="shared" si="5"/>
        <v>7.720588235294118E-2</v>
      </c>
      <c r="J14" s="86">
        <f t="shared" si="5"/>
        <v>0.16544117647058823</v>
      </c>
      <c r="K14" s="86">
        <f t="shared" si="5"/>
        <v>0</v>
      </c>
      <c r="L14" s="86">
        <f t="shared" si="5"/>
        <v>1.4705882352941176E-2</v>
      </c>
      <c r="M14" s="86">
        <f t="shared" si="5"/>
        <v>7.3529411764705881E-3</v>
      </c>
      <c r="N14" s="86">
        <f t="shared" si="5"/>
        <v>4.779411764705882E-2</v>
      </c>
      <c r="O14" s="86">
        <f t="shared" si="5"/>
        <v>0.11397058823529412</v>
      </c>
      <c r="P14" s="86">
        <f t="shared" si="5"/>
        <v>3.6764705882352941E-3</v>
      </c>
      <c r="Q14" s="96" t="s">
        <v>112</v>
      </c>
      <c r="R14" s="109" t="s">
        <v>98</v>
      </c>
      <c r="T14" s="28" t="e">
        <f t="shared" si="1"/>
        <v>#VALUE!</v>
      </c>
    </row>
    <row r="15" spans="1:21" s="8" customFormat="1" ht="26.25" customHeight="1">
      <c r="A15" s="283"/>
      <c r="B15" s="358" t="s">
        <v>109</v>
      </c>
      <c r="C15" s="226">
        <v>202</v>
      </c>
      <c r="D15" s="45">
        <v>54</v>
      </c>
      <c r="E15" s="45">
        <v>17</v>
      </c>
      <c r="F15" s="45">
        <v>3</v>
      </c>
      <c r="G15" s="45">
        <v>10</v>
      </c>
      <c r="H15" s="45">
        <v>37</v>
      </c>
      <c r="I15" s="45">
        <v>16</v>
      </c>
      <c r="J15" s="45">
        <v>72</v>
      </c>
      <c r="K15" s="45">
        <v>1</v>
      </c>
      <c r="L15" s="45">
        <v>9</v>
      </c>
      <c r="M15" s="45">
        <v>4</v>
      </c>
      <c r="N15" s="45">
        <v>3</v>
      </c>
      <c r="O15" s="45">
        <v>17</v>
      </c>
      <c r="P15" s="45">
        <v>3</v>
      </c>
      <c r="Q15" s="45">
        <v>448</v>
      </c>
      <c r="R15" s="110">
        <f>+R29+R43</f>
        <v>288</v>
      </c>
      <c r="T15" s="28">
        <f t="shared" si="1"/>
        <v>0</v>
      </c>
    </row>
    <row r="16" spans="1:21" s="8" customFormat="1" ht="26.25" customHeight="1" thickBot="1">
      <c r="A16" s="283"/>
      <c r="B16" s="359"/>
      <c r="C16" s="139">
        <f>C15/$R$15</f>
        <v>0.70138888888888884</v>
      </c>
      <c r="D16" s="91">
        <f t="shared" ref="D16:P16" si="6">D15/$R$15</f>
        <v>0.1875</v>
      </c>
      <c r="E16" s="91">
        <f t="shared" si="6"/>
        <v>5.9027777777777776E-2</v>
      </c>
      <c r="F16" s="91">
        <f t="shared" si="6"/>
        <v>1.0416666666666666E-2</v>
      </c>
      <c r="G16" s="91">
        <f t="shared" si="6"/>
        <v>3.4722222222222224E-2</v>
      </c>
      <c r="H16" s="91">
        <f t="shared" si="6"/>
        <v>0.12847222222222221</v>
      </c>
      <c r="I16" s="91">
        <f t="shared" si="6"/>
        <v>5.5555555555555552E-2</v>
      </c>
      <c r="J16" s="91">
        <f t="shared" si="6"/>
        <v>0.25</v>
      </c>
      <c r="K16" s="91">
        <f t="shared" si="6"/>
        <v>3.472222222222222E-3</v>
      </c>
      <c r="L16" s="91">
        <f t="shared" si="6"/>
        <v>3.125E-2</v>
      </c>
      <c r="M16" s="91">
        <f t="shared" si="6"/>
        <v>1.3888888888888888E-2</v>
      </c>
      <c r="N16" s="91">
        <f t="shared" si="6"/>
        <v>1.0416666666666666E-2</v>
      </c>
      <c r="O16" s="91">
        <f t="shared" si="6"/>
        <v>5.9027777777777776E-2</v>
      </c>
      <c r="P16" s="91">
        <f t="shared" si="6"/>
        <v>1.0416666666666666E-2</v>
      </c>
      <c r="Q16" s="100" t="s">
        <v>112</v>
      </c>
      <c r="R16" s="109" t="s">
        <v>98</v>
      </c>
      <c r="T16" s="28" t="e">
        <f t="shared" si="1"/>
        <v>#VALUE!</v>
      </c>
    </row>
    <row r="17" spans="1:20" s="8" customFormat="1" ht="26.25" customHeight="1" thickTop="1">
      <c r="A17" s="283"/>
      <c r="B17" s="288" t="s">
        <v>1</v>
      </c>
      <c r="C17" s="48">
        <v>906</v>
      </c>
      <c r="D17" s="44">
        <v>310</v>
      </c>
      <c r="E17" s="44">
        <v>90</v>
      </c>
      <c r="F17" s="44">
        <v>21</v>
      </c>
      <c r="G17" s="44">
        <v>48</v>
      </c>
      <c r="H17" s="44">
        <v>168</v>
      </c>
      <c r="I17" s="44">
        <v>55</v>
      </c>
      <c r="J17" s="44">
        <v>240</v>
      </c>
      <c r="K17" s="44">
        <v>7</v>
      </c>
      <c r="L17" s="44">
        <v>19</v>
      </c>
      <c r="M17" s="44">
        <v>10</v>
      </c>
      <c r="N17" s="44">
        <v>109</v>
      </c>
      <c r="O17" s="44">
        <v>153</v>
      </c>
      <c r="P17" s="44">
        <v>21</v>
      </c>
      <c r="Q17" s="9">
        <v>2157</v>
      </c>
      <c r="R17" s="110">
        <f>+R31+R45</f>
        <v>1341</v>
      </c>
      <c r="T17" s="28">
        <f t="shared" si="1"/>
        <v>0</v>
      </c>
    </row>
    <row r="18" spans="1:20" s="8" customFormat="1" ht="26.25" customHeight="1" thickBot="1">
      <c r="A18" s="284"/>
      <c r="B18" s="289"/>
      <c r="C18" s="135">
        <f>C17/$R$17</f>
        <v>0.67561521252796419</v>
      </c>
      <c r="D18" s="130">
        <f t="shared" ref="D18:P18" si="7">D17/$R$17</f>
        <v>0.23117076808351977</v>
      </c>
      <c r="E18" s="130">
        <f t="shared" si="7"/>
        <v>6.7114093959731544E-2</v>
      </c>
      <c r="F18" s="130">
        <f t="shared" si="7"/>
        <v>1.5659955257270694E-2</v>
      </c>
      <c r="G18" s="130">
        <f t="shared" si="7"/>
        <v>3.5794183445190156E-2</v>
      </c>
      <c r="H18" s="130">
        <f t="shared" si="7"/>
        <v>0.12527964205816555</v>
      </c>
      <c r="I18" s="130">
        <f t="shared" si="7"/>
        <v>4.1014168530947054E-2</v>
      </c>
      <c r="J18" s="130">
        <f t="shared" si="7"/>
        <v>0.17897091722595079</v>
      </c>
      <c r="K18" s="130">
        <f t="shared" si="7"/>
        <v>5.219985085756898E-3</v>
      </c>
      <c r="L18" s="130">
        <f t="shared" si="7"/>
        <v>1.4168530947054437E-2</v>
      </c>
      <c r="M18" s="130">
        <f t="shared" si="7"/>
        <v>7.4571215510812828E-3</v>
      </c>
      <c r="N18" s="130">
        <f t="shared" si="7"/>
        <v>8.1282624906785977E-2</v>
      </c>
      <c r="O18" s="130">
        <f t="shared" si="7"/>
        <v>0.11409395973154363</v>
      </c>
      <c r="P18" s="130">
        <f t="shared" si="7"/>
        <v>1.5659955257270694E-2</v>
      </c>
      <c r="Q18" s="117" t="s">
        <v>112</v>
      </c>
      <c r="R18" s="118" t="s">
        <v>98</v>
      </c>
      <c r="T18" s="28" t="e">
        <f t="shared" si="1"/>
        <v>#VALUE!</v>
      </c>
    </row>
    <row r="19" spans="1:20" s="8" customFormat="1" ht="26.25" customHeight="1">
      <c r="A19" s="282" t="s">
        <v>7</v>
      </c>
      <c r="B19" s="285" t="s">
        <v>2</v>
      </c>
      <c r="C19" s="131">
        <v>30</v>
      </c>
      <c r="D19" s="128">
        <v>4</v>
      </c>
      <c r="E19" s="128">
        <v>4</v>
      </c>
      <c r="F19" s="128">
        <v>0</v>
      </c>
      <c r="G19" s="128">
        <v>1</v>
      </c>
      <c r="H19" s="128">
        <v>7</v>
      </c>
      <c r="I19" s="128">
        <v>0</v>
      </c>
      <c r="J19" s="128">
        <v>4</v>
      </c>
      <c r="K19" s="128">
        <v>0</v>
      </c>
      <c r="L19" s="128">
        <v>0</v>
      </c>
      <c r="M19" s="128">
        <v>0</v>
      </c>
      <c r="N19" s="128">
        <v>11</v>
      </c>
      <c r="O19" s="128">
        <v>19</v>
      </c>
      <c r="P19" s="128">
        <v>1</v>
      </c>
      <c r="Q19" s="128">
        <v>81</v>
      </c>
      <c r="R19" s="108">
        <v>57</v>
      </c>
      <c r="T19" s="28">
        <f t="shared" si="1"/>
        <v>0</v>
      </c>
    </row>
    <row r="20" spans="1:20" s="8" customFormat="1" ht="26.25" customHeight="1">
      <c r="A20" s="283"/>
      <c r="B20" s="286"/>
      <c r="C20" s="132">
        <f>C19/$R$19</f>
        <v>0.52631578947368418</v>
      </c>
      <c r="D20" s="86">
        <f t="shared" ref="D20:P20" si="8">D19/$R$19</f>
        <v>7.0175438596491224E-2</v>
      </c>
      <c r="E20" s="86">
        <f t="shared" si="8"/>
        <v>7.0175438596491224E-2</v>
      </c>
      <c r="F20" s="86">
        <f t="shared" si="8"/>
        <v>0</v>
      </c>
      <c r="G20" s="86">
        <f t="shared" si="8"/>
        <v>1.7543859649122806E-2</v>
      </c>
      <c r="H20" s="86">
        <f t="shared" si="8"/>
        <v>0.12280701754385964</v>
      </c>
      <c r="I20" s="86">
        <f t="shared" si="8"/>
        <v>0</v>
      </c>
      <c r="J20" s="86">
        <f t="shared" si="8"/>
        <v>7.0175438596491224E-2</v>
      </c>
      <c r="K20" s="86">
        <f t="shared" si="8"/>
        <v>0</v>
      </c>
      <c r="L20" s="86">
        <f t="shared" si="8"/>
        <v>0</v>
      </c>
      <c r="M20" s="86">
        <f t="shared" si="8"/>
        <v>0</v>
      </c>
      <c r="N20" s="86">
        <f t="shared" si="8"/>
        <v>0.19298245614035087</v>
      </c>
      <c r="O20" s="86">
        <f t="shared" si="8"/>
        <v>0.33333333333333331</v>
      </c>
      <c r="P20" s="86">
        <f t="shared" si="8"/>
        <v>1.7543859649122806E-2</v>
      </c>
      <c r="Q20" s="96" t="s">
        <v>112</v>
      </c>
      <c r="R20" s="109" t="s">
        <v>98</v>
      </c>
      <c r="T20" s="28" t="e">
        <f t="shared" si="1"/>
        <v>#VALUE!</v>
      </c>
    </row>
    <row r="21" spans="1:20" s="8" customFormat="1" ht="26.25" customHeight="1">
      <c r="A21" s="283"/>
      <c r="B21" s="286" t="s">
        <v>3</v>
      </c>
      <c r="C21" s="133">
        <v>57</v>
      </c>
      <c r="D21" s="45">
        <v>19</v>
      </c>
      <c r="E21" s="45">
        <v>5</v>
      </c>
      <c r="F21" s="45">
        <v>3</v>
      </c>
      <c r="G21" s="45">
        <v>4</v>
      </c>
      <c r="H21" s="45">
        <v>8</v>
      </c>
      <c r="I21" s="45">
        <v>1</v>
      </c>
      <c r="J21" s="45">
        <v>10</v>
      </c>
      <c r="K21" s="45">
        <v>1</v>
      </c>
      <c r="L21" s="45">
        <v>1</v>
      </c>
      <c r="M21" s="45">
        <v>0</v>
      </c>
      <c r="N21" s="45">
        <v>13</v>
      </c>
      <c r="O21" s="45">
        <v>17</v>
      </c>
      <c r="P21" s="45">
        <v>0</v>
      </c>
      <c r="Q21" s="45">
        <v>139</v>
      </c>
      <c r="R21" s="110">
        <v>91</v>
      </c>
      <c r="T21" s="28">
        <f t="shared" si="1"/>
        <v>0</v>
      </c>
    </row>
    <row r="22" spans="1:20" s="8" customFormat="1" ht="26.25" customHeight="1">
      <c r="A22" s="283"/>
      <c r="B22" s="286"/>
      <c r="C22" s="132">
        <f>C21/$R$21</f>
        <v>0.62637362637362637</v>
      </c>
      <c r="D22" s="86">
        <f t="shared" ref="D22:P22" si="9">D21/$R$21</f>
        <v>0.2087912087912088</v>
      </c>
      <c r="E22" s="86">
        <f t="shared" si="9"/>
        <v>5.4945054945054944E-2</v>
      </c>
      <c r="F22" s="86">
        <f t="shared" si="9"/>
        <v>3.2967032967032968E-2</v>
      </c>
      <c r="G22" s="86">
        <f t="shared" si="9"/>
        <v>4.3956043956043959E-2</v>
      </c>
      <c r="H22" s="86">
        <f t="shared" si="9"/>
        <v>8.7912087912087919E-2</v>
      </c>
      <c r="I22" s="86">
        <f t="shared" si="9"/>
        <v>1.098901098901099E-2</v>
      </c>
      <c r="J22" s="86">
        <f t="shared" si="9"/>
        <v>0.10989010989010989</v>
      </c>
      <c r="K22" s="86">
        <f t="shared" si="9"/>
        <v>1.098901098901099E-2</v>
      </c>
      <c r="L22" s="86">
        <f t="shared" si="9"/>
        <v>1.098901098901099E-2</v>
      </c>
      <c r="M22" s="86">
        <f t="shared" si="9"/>
        <v>0</v>
      </c>
      <c r="N22" s="86">
        <f t="shared" si="9"/>
        <v>0.14285714285714285</v>
      </c>
      <c r="O22" s="86">
        <f t="shared" si="9"/>
        <v>0.18681318681318682</v>
      </c>
      <c r="P22" s="86">
        <f t="shared" si="9"/>
        <v>0</v>
      </c>
      <c r="Q22" s="96" t="s">
        <v>112</v>
      </c>
      <c r="R22" s="109" t="s">
        <v>98</v>
      </c>
      <c r="T22" s="28" t="e">
        <f t="shared" si="1"/>
        <v>#VALUE!</v>
      </c>
    </row>
    <row r="23" spans="1:20" s="8" customFormat="1" ht="26.25" customHeight="1">
      <c r="A23" s="283"/>
      <c r="B23" s="286" t="s">
        <v>4</v>
      </c>
      <c r="C23" s="133">
        <v>74</v>
      </c>
      <c r="D23" s="45">
        <v>24</v>
      </c>
      <c r="E23" s="45">
        <v>4</v>
      </c>
      <c r="F23" s="45">
        <v>2</v>
      </c>
      <c r="G23" s="45">
        <v>5</v>
      </c>
      <c r="H23" s="45">
        <v>6</v>
      </c>
      <c r="I23" s="45">
        <v>2</v>
      </c>
      <c r="J23" s="45">
        <v>16</v>
      </c>
      <c r="K23" s="45">
        <v>1</v>
      </c>
      <c r="L23" s="45">
        <v>2</v>
      </c>
      <c r="M23" s="45">
        <v>0</v>
      </c>
      <c r="N23" s="45">
        <v>16</v>
      </c>
      <c r="O23" s="45">
        <v>12</v>
      </c>
      <c r="P23" s="45">
        <v>1</v>
      </c>
      <c r="Q23" s="45">
        <v>165</v>
      </c>
      <c r="R23" s="110">
        <v>104</v>
      </c>
      <c r="T23" s="28">
        <f t="shared" si="1"/>
        <v>0</v>
      </c>
    </row>
    <row r="24" spans="1:20" s="8" customFormat="1" ht="26.25" customHeight="1">
      <c r="A24" s="283"/>
      <c r="B24" s="286"/>
      <c r="C24" s="132">
        <f>C23/$R$23</f>
        <v>0.71153846153846156</v>
      </c>
      <c r="D24" s="86">
        <f t="shared" ref="D24:P24" si="10">D23/$R$23</f>
        <v>0.23076923076923078</v>
      </c>
      <c r="E24" s="86">
        <f t="shared" si="10"/>
        <v>3.8461538461538464E-2</v>
      </c>
      <c r="F24" s="86">
        <f t="shared" si="10"/>
        <v>1.9230769230769232E-2</v>
      </c>
      <c r="G24" s="86">
        <f t="shared" si="10"/>
        <v>4.807692307692308E-2</v>
      </c>
      <c r="H24" s="86">
        <f t="shared" si="10"/>
        <v>5.7692307692307696E-2</v>
      </c>
      <c r="I24" s="86">
        <f t="shared" si="10"/>
        <v>1.9230769230769232E-2</v>
      </c>
      <c r="J24" s="86">
        <f t="shared" si="10"/>
        <v>0.15384615384615385</v>
      </c>
      <c r="K24" s="86">
        <f t="shared" si="10"/>
        <v>9.6153846153846159E-3</v>
      </c>
      <c r="L24" s="86">
        <f t="shared" si="10"/>
        <v>1.9230769230769232E-2</v>
      </c>
      <c r="M24" s="86">
        <f t="shared" si="10"/>
        <v>0</v>
      </c>
      <c r="N24" s="86">
        <f t="shared" si="10"/>
        <v>0.15384615384615385</v>
      </c>
      <c r="O24" s="86">
        <f t="shared" si="10"/>
        <v>0.11538461538461539</v>
      </c>
      <c r="P24" s="86">
        <f t="shared" si="10"/>
        <v>9.6153846153846159E-3</v>
      </c>
      <c r="Q24" s="96" t="s">
        <v>112</v>
      </c>
      <c r="R24" s="109" t="s">
        <v>98</v>
      </c>
      <c r="T24" s="28" t="e">
        <f t="shared" si="1"/>
        <v>#VALUE!</v>
      </c>
    </row>
    <row r="25" spans="1:20" s="8" customFormat="1" ht="26.25" customHeight="1">
      <c r="A25" s="283"/>
      <c r="B25" s="286" t="s">
        <v>5</v>
      </c>
      <c r="C25" s="133">
        <v>78</v>
      </c>
      <c r="D25" s="45">
        <v>38</v>
      </c>
      <c r="E25" s="45">
        <v>9</v>
      </c>
      <c r="F25" s="45">
        <v>1</v>
      </c>
      <c r="G25" s="45">
        <v>3</v>
      </c>
      <c r="H25" s="45">
        <v>9</v>
      </c>
      <c r="I25" s="45">
        <v>3</v>
      </c>
      <c r="J25" s="45">
        <v>29</v>
      </c>
      <c r="K25" s="45">
        <v>0</v>
      </c>
      <c r="L25" s="45">
        <v>1</v>
      </c>
      <c r="M25" s="45">
        <v>0</v>
      </c>
      <c r="N25" s="45">
        <v>10</v>
      </c>
      <c r="O25" s="45">
        <v>12</v>
      </c>
      <c r="P25" s="45">
        <v>2</v>
      </c>
      <c r="Q25" s="45">
        <v>195</v>
      </c>
      <c r="R25" s="110">
        <v>117</v>
      </c>
      <c r="T25" s="28">
        <f t="shared" si="1"/>
        <v>0</v>
      </c>
    </row>
    <row r="26" spans="1:20" s="8" customFormat="1" ht="26.25" customHeight="1">
      <c r="A26" s="283"/>
      <c r="B26" s="286"/>
      <c r="C26" s="132">
        <f>C25/$R$25</f>
        <v>0.66666666666666663</v>
      </c>
      <c r="D26" s="86">
        <f t="shared" ref="D26:P26" si="11">D25/$R$25</f>
        <v>0.3247863247863248</v>
      </c>
      <c r="E26" s="86">
        <f t="shared" si="11"/>
        <v>7.6923076923076927E-2</v>
      </c>
      <c r="F26" s="86">
        <f t="shared" si="11"/>
        <v>8.5470085470085479E-3</v>
      </c>
      <c r="G26" s="86">
        <f t="shared" si="11"/>
        <v>2.564102564102564E-2</v>
      </c>
      <c r="H26" s="86">
        <f t="shared" si="11"/>
        <v>7.6923076923076927E-2</v>
      </c>
      <c r="I26" s="86">
        <f t="shared" si="11"/>
        <v>2.564102564102564E-2</v>
      </c>
      <c r="J26" s="86">
        <f t="shared" si="11"/>
        <v>0.24786324786324787</v>
      </c>
      <c r="K26" s="86">
        <f t="shared" si="11"/>
        <v>0</v>
      </c>
      <c r="L26" s="86">
        <f t="shared" si="11"/>
        <v>8.5470085470085479E-3</v>
      </c>
      <c r="M26" s="86">
        <f t="shared" si="11"/>
        <v>0</v>
      </c>
      <c r="N26" s="86">
        <f t="shared" si="11"/>
        <v>8.5470085470085472E-2</v>
      </c>
      <c r="O26" s="86">
        <f t="shared" si="11"/>
        <v>0.10256410256410256</v>
      </c>
      <c r="P26" s="86">
        <f t="shared" si="11"/>
        <v>1.7094017094017096E-2</v>
      </c>
      <c r="Q26" s="96" t="s">
        <v>112</v>
      </c>
      <c r="R26" s="109" t="s">
        <v>98</v>
      </c>
      <c r="T26" s="28" t="e">
        <f t="shared" si="1"/>
        <v>#VALUE!</v>
      </c>
    </row>
    <row r="27" spans="1:20" s="8" customFormat="1" ht="26.25" customHeight="1">
      <c r="A27" s="283"/>
      <c r="B27" s="286" t="s">
        <v>6</v>
      </c>
      <c r="C27" s="133">
        <v>75</v>
      </c>
      <c r="D27" s="45">
        <v>45</v>
      </c>
      <c r="E27" s="45">
        <v>6</v>
      </c>
      <c r="F27" s="45">
        <v>2</v>
      </c>
      <c r="G27" s="45">
        <v>6</v>
      </c>
      <c r="H27" s="45">
        <v>15</v>
      </c>
      <c r="I27" s="45">
        <v>9</v>
      </c>
      <c r="J27" s="45">
        <v>25</v>
      </c>
      <c r="K27" s="45">
        <v>0</v>
      </c>
      <c r="L27" s="45">
        <v>4</v>
      </c>
      <c r="M27" s="45">
        <v>2</v>
      </c>
      <c r="N27" s="45">
        <v>8</v>
      </c>
      <c r="O27" s="45">
        <v>21</v>
      </c>
      <c r="P27" s="45">
        <v>1</v>
      </c>
      <c r="Q27" s="45">
        <v>219</v>
      </c>
      <c r="R27" s="110">
        <v>133</v>
      </c>
      <c r="T27" s="28">
        <f t="shared" si="1"/>
        <v>0</v>
      </c>
    </row>
    <row r="28" spans="1:20" s="8" customFormat="1" ht="26.25" customHeight="1">
      <c r="A28" s="283"/>
      <c r="B28" s="286"/>
      <c r="C28" s="132">
        <f>C27/$R$27</f>
        <v>0.56390977443609025</v>
      </c>
      <c r="D28" s="86">
        <f t="shared" ref="D28:P28" si="12">D27/$R$27</f>
        <v>0.33834586466165412</v>
      </c>
      <c r="E28" s="86">
        <f t="shared" si="12"/>
        <v>4.5112781954887216E-2</v>
      </c>
      <c r="F28" s="86">
        <f t="shared" si="12"/>
        <v>1.5037593984962405E-2</v>
      </c>
      <c r="G28" s="86">
        <f t="shared" si="12"/>
        <v>4.5112781954887216E-2</v>
      </c>
      <c r="H28" s="86">
        <f t="shared" si="12"/>
        <v>0.11278195488721804</v>
      </c>
      <c r="I28" s="86">
        <f t="shared" si="12"/>
        <v>6.7669172932330823E-2</v>
      </c>
      <c r="J28" s="86">
        <f t="shared" si="12"/>
        <v>0.18796992481203006</v>
      </c>
      <c r="K28" s="86">
        <f t="shared" si="12"/>
        <v>0</v>
      </c>
      <c r="L28" s="86">
        <f t="shared" si="12"/>
        <v>3.007518796992481E-2</v>
      </c>
      <c r="M28" s="86">
        <f t="shared" si="12"/>
        <v>1.5037593984962405E-2</v>
      </c>
      <c r="N28" s="86">
        <f t="shared" si="12"/>
        <v>6.0150375939849621E-2</v>
      </c>
      <c r="O28" s="86">
        <f t="shared" si="12"/>
        <v>0.15789473684210525</v>
      </c>
      <c r="P28" s="86">
        <f t="shared" si="12"/>
        <v>7.5187969924812026E-3</v>
      </c>
      <c r="Q28" s="96" t="s">
        <v>112</v>
      </c>
      <c r="R28" s="109" t="s">
        <v>98</v>
      </c>
      <c r="T28" s="28" t="e">
        <f t="shared" si="1"/>
        <v>#VALUE!</v>
      </c>
    </row>
    <row r="29" spans="1:20" s="8" customFormat="1" ht="26.25" customHeight="1">
      <c r="A29" s="283"/>
      <c r="B29" s="358" t="s">
        <v>109</v>
      </c>
      <c r="C29" s="133">
        <v>89</v>
      </c>
      <c r="D29" s="45">
        <v>27</v>
      </c>
      <c r="E29" s="45">
        <v>11</v>
      </c>
      <c r="F29" s="45">
        <v>1</v>
      </c>
      <c r="G29" s="45">
        <v>5</v>
      </c>
      <c r="H29" s="45">
        <v>13</v>
      </c>
      <c r="I29" s="45">
        <v>8</v>
      </c>
      <c r="J29" s="45">
        <v>27</v>
      </c>
      <c r="K29" s="45">
        <v>0</v>
      </c>
      <c r="L29" s="45">
        <v>4</v>
      </c>
      <c r="M29" s="45">
        <v>2</v>
      </c>
      <c r="N29" s="45">
        <v>3</v>
      </c>
      <c r="O29" s="45">
        <v>5</v>
      </c>
      <c r="P29" s="45">
        <v>1</v>
      </c>
      <c r="Q29" s="45">
        <v>196</v>
      </c>
      <c r="R29" s="110">
        <v>128</v>
      </c>
      <c r="T29" s="28">
        <f t="shared" si="1"/>
        <v>0</v>
      </c>
    </row>
    <row r="30" spans="1:20" s="8" customFormat="1" ht="26.25" customHeight="1" thickBot="1">
      <c r="A30" s="283"/>
      <c r="B30" s="359"/>
      <c r="C30" s="139">
        <f>C29/$R$29</f>
        <v>0.6953125</v>
      </c>
      <c r="D30" s="91">
        <f t="shared" ref="D30:P30" si="13">D29/$R$29</f>
        <v>0.2109375</v>
      </c>
      <c r="E30" s="91">
        <f t="shared" si="13"/>
        <v>8.59375E-2</v>
      </c>
      <c r="F30" s="91">
        <f t="shared" si="13"/>
        <v>7.8125E-3</v>
      </c>
      <c r="G30" s="91">
        <f t="shared" si="13"/>
        <v>3.90625E-2</v>
      </c>
      <c r="H30" s="91">
        <f t="shared" si="13"/>
        <v>0.1015625</v>
      </c>
      <c r="I30" s="91">
        <f t="shared" si="13"/>
        <v>6.25E-2</v>
      </c>
      <c r="J30" s="91">
        <f t="shared" si="13"/>
        <v>0.2109375</v>
      </c>
      <c r="K30" s="91">
        <f t="shared" si="13"/>
        <v>0</v>
      </c>
      <c r="L30" s="91">
        <f t="shared" si="13"/>
        <v>3.125E-2</v>
      </c>
      <c r="M30" s="91">
        <f t="shared" si="13"/>
        <v>1.5625E-2</v>
      </c>
      <c r="N30" s="91">
        <f t="shared" si="13"/>
        <v>2.34375E-2</v>
      </c>
      <c r="O30" s="91">
        <f t="shared" si="13"/>
        <v>3.90625E-2</v>
      </c>
      <c r="P30" s="91">
        <f t="shared" si="13"/>
        <v>7.8125E-3</v>
      </c>
      <c r="Q30" s="100" t="s">
        <v>112</v>
      </c>
      <c r="R30" s="111" t="s">
        <v>98</v>
      </c>
      <c r="T30" s="28" t="e">
        <f t="shared" si="1"/>
        <v>#VALUE!</v>
      </c>
    </row>
    <row r="31" spans="1:20" s="8" customFormat="1" ht="26.25" customHeight="1" thickTop="1">
      <c r="A31" s="283"/>
      <c r="B31" s="288" t="s">
        <v>1</v>
      </c>
      <c r="C31" s="48">
        <v>403</v>
      </c>
      <c r="D31" s="44">
        <v>157</v>
      </c>
      <c r="E31" s="44">
        <v>39</v>
      </c>
      <c r="F31" s="44">
        <v>9</v>
      </c>
      <c r="G31" s="44">
        <v>24</v>
      </c>
      <c r="H31" s="44">
        <v>58</v>
      </c>
      <c r="I31" s="44">
        <v>23</v>
      </c>
      <c r="J31" s="44">
        <v>111</v>
      </c>
      <c r="K31" s="44">
        <v>2</v>
      </c>
      <c r="L31" s="44">
        <v>12</v>
      </c>
      <c r="M31" s="44">
        <v>4</v>
      </c>
      <c r="N31" s="44">
        <v>61</v>
      </c>
      <c r="O31" s="44">
        <v>86</v>
      </c>
      <c r="P31" s="44">
        <v>6</v>
      </c>
      <c r="Q31" s="44">
        <v>995</v>
      </c>
      <c r="R31" s="112">
        <v>630</v>
      </c>
      <c r="T31" s="28">
        <f t="shared" si="1"/>
        <v>0</v>
      </c>
    </row>
    <row r="32" spans="1:20" s="8" customFormat="1" ht="26.25" customHeight="1" thickBot="1">
      <c r="A32" s="290"/>
      <c r="B32" s="291"/>
      <c r="C32" s="136">
        <f>C31/$R$31</f>
        <v>0.63968253968253963</v>
      </c>
      <c r="D32" s="129">
        <f t="shared" ref="D32:P32" si="14">D31/$R$31</f>
        <v>0.24920634920634921</v>
      </c>
      <c r="E32" s="129">
        <f t="shared" si="14"/>
        <v>6.1904761904761907E-2</v>
      </c>
      <c r="F32" s="129">
        <f t="shared" si="14"/>
        <v>1.4285714285714285E-2</v>
      </c>
      <c r="G32" s="129">
        <f t="shared" si="14"/>
        <v>3.8095238095238099E-2</v>
      </c>
      <c r="H32" s="129">
        <f t="shared" si="14"/>
        <v>9.2063492063492069E-2</v>
      </c>
      <c r="I32" s="129">
        <f t="shared" si="14"/>
        <v>3.650793650793651E-2</v>
      </c>
      <c r="J32" s="129">
        <f t="shared" si="14"/>
        <v>0.1761904761904762</v>
      </c>
      <c r="K32" s="129">
        <f t="shared" si="14"/>
        <v>3.1746031746031746E-3</v>
      </c>
      <c r="L32" s="129">
        <f t="shared" si="14"/>
        <v>1.9047619047619049E-2</v>
      </c>
      <c r="M32" s="129">
        <f t="shared" si="14"/>
        <v>6.3492063492063492E-3</v>
      </c>
      <c r="N32" s="129">
        <f t="shared" si="14"/>
        <v>9.6825396825396828E-2</v>
      </c>
      <c r="O32" s="129">
        <f t="shared" si="14"/>
        <v>0.13650793650793649</v>
      </c>
      <c r="P32" s="129">
        <f t="shared" si="14"/>
        <v>9.5238095238095247E-3</v>
      </c>
      <c r="Q32" s="114" t="s">
        <v>112</v>
      </c>
      <c r="R32" s="115" t="s">
        <v>98</v>
      </c>
      <c r="T32" s="28" t="e">
        <f t="shared" si="1"/>
        <v>#VALUE!</v>
      </c>
    </row>
    <row r="33" spans="1:21" s="8" customFormat="1" ht="26.25" customHeight="1">
      <c r="A33" s="292" t="s">
        <v>8</v>
      </c>
      <c r="B33" s="288" t="s">
        <v>2</v>
      </c>
      <c r="C33" s="48">
        <v>59</v>
      </c>
      <c r="D33" s="44">
        <v>7</v>
      </c>
      <c r="E33" s="44">
        <v>5</v>
      </c>
      <c r="F33" s="44">
        <v>0</v>
      </c>
      <c r="G33" s="44">
        <v>4</v>
      </c>
      <c r="H33" s="44">
        <v>11</v>
      </c>
      <c r="I33" s="44">
        <v>2</v>
      </c>
      <c r="J33" s="44">
        <v>14</v>
      </c>
      <c r="K33" s="44">
        <v>0</v>
      </c>
      <c r="L33" s="44">
        <v>0</v>
      </c>
      <c r="M33" s="44">
        <v>1</v>
      </c>
      <c r="N33" s="44">
        <v>10</v>
      </c>
      <c r="O33" s="44">
        <v>11</v>
      </c>
      <c r="P33" s="44">
        <v>8</v>
      </c>
      <c r="Q33" s="44">
        <v>132</v>
      </c>
      <c r="R33" s="112">
        <v>85</v>
      </c>
      <c r="T33" s="28">
        <f t="shared" si="1"/>
        <v>0</v>
      </c>
    </row>
    <row r="34" spans="1:21" s="8" customFormat="1" ht="26.25" customHeight="1">
      <c r="A34" s="283"/>
      <c r="B34" s="286"/>
      <c r="C34" s="132">
        <f>C33/$R$33</f>
        <v>0.69411764705882351</v>
      </c>
      <c r="D34" s="86">
        <f t="shared" ref="D34:P34" si="15">D33/$R$33</f>
        <v>8.2352941176470587E-2</v>
      </c>
      <c r="E34" s="86">
        <f t="shared" si="15"/>
        <v>5.8823529411764705E-2</v>
      </c>
      <c r="F34" s="86">
        <f t="shared" si="15"/>
        <v>0</v>
      </c>
      <c r="G34" s="86">
        <f t="shared" si="15"/>
        <v>4.7058823529411764E-2</v>
      </c>
      <c r="H34" s="86">
        <f t="shared" si="15"/>
        <v>0.12941176470588237</v>
      </c>
      <c r="I34" s="86">
        <f t="shared" si="15"/>
        <v>2.3529411764705882E-2</v>
      </c>
      <c r="J34" s="86">
        <f t="shared" si="15"/>
        <v>0.16470588235294117</v>
      </c>
      <c r="K34" s="86">
        <f t="shared" si="15"/>
        <v>0</v>
      </c>
      <c r="L34" s="86">
        <f t="shared" si="15"/>
        <v>0</v>
      </c>
      <c r="M34" s="86">
        <f t="shared" si="15"/>
        <v>1.1764705882352941E-2</v>
      </c>
      <c r="N34" s="86">
        <f t="shared" si="15"/>
        <v>0.11764705882352941</v>
      </c>
      <c r="O34" s="86">
        <f t="shared" si="15"/>
        <v>0.12941176470588237</v>
      </c>
      <c r="P34" s="86">
        <f t="shared" si="15"/>
        <v>9.4117647058823528E-2</v>
      </c>
      <c r="Q34" s="96" t="s">
        <v>112</v>
      </c>
      <c r="R34" s="109" t="s">
        <v>98</v>
      </c>
      <c r="T34" s="28" t="e">
        <f t="shared" si="1"/>
        <v>#VALUE!</v>
      </c>
    </row>
    <row r="35" spans="1:21" s="8" customFormat="1" ht="26.25" customHeight="1">
      <c r="A35" s="283"/>
      <c r="B35" s="286" t="s">
        <v>3</v>
      </c>
      <c r="C35" s="133">
        <v>58</v>
      </c>
      <c r="D35" s="45">
        <v>13</v>
      </c>
      <c r="E35" s="45">
        <v>6</v>
      </c>
      <c r="F35" s="45">
        <v>0</v>
      </c>
      <c r="G35" s="45">
        <v>5</v>
      </c>
      <c r="H35" s="45">
        <v>17</v>
      </c>
      <c r="I35" s="45">
        <v>2</v>
      </c>
      <c r="J35" s="45">
        <v>13</v>
      </c>
      <c r="K35" s="45">
        <v>3</v>
      </c>
      <c r="L35" s="45">
        <v>1</v>
      </c>
      <c r="M35" s="45">
        <v>0</v>
      </c>
      <c r="N35" s="45">
        <v>12</v>
      </c>
      <c r="O35" s="45">
        <v>15</v>
      </c>
      <c r="P35" s="45">
        <v>2</v>
      </c>
      <c r="Q35" s="45">
        <v>147</v>
      </c>
      <c r="R35" s="110">
        <v>92</v>
      </c>
      <c r="T35" s="28">
        <f t="shared" si="1"/>
        <v>0</v>
      </c>
    </row>
    <row r="36" spans="1:21" s="8" customFormat="1" ht="26.25" customHeight="1">
      <c r="A36" s="283"/>
      <c r="B36" s="286"/>
      <c r="C36" s="132">
        <f>C35/$R$35</f>
        <v>0.63043478260869568</v>
      </c>
      <c r="D36" s="86">
        <f t="shared" ref="D36:P36" si="16">D35/$R$35</f>
        <v>0.14130434782608695</v>
      </c>
      <c r="E36" s="86">
        <f t="shared" si="16"/>
        <v>6.5217391304347824E-2</v>
      </c>
      <c r="F36" s="86">
        <f t="shared" si="16"/>
        <v>0</v>
      </c>
      <c r="G36" s="86">
        <f t="shared" si="16"/>
        <v>5.434782608695652E-2</v>
      </c>
      <c r="H36" s="86">
        <f t="shared" si="16"/>
        <v>0.18478260869565216</v>
      </c>
      <c r="I36" s="86">
        <f t="shared" si="16"/>
        <v>2.1739130434782608E-2</v>
      </c>
      <c r="J36" s="86">
        <f t="shared" si="16"/>
        <v>0.14130434782608695</v>
      </c>
      <c r="K36" s="86">
        <f t="shared" si="16"/>
        <v>3.2608695652173912E-2</v>
      </c>
      <c r="L36" s="86">
        <f t="shared" si="16"/>
        <v>1.0869565217391304E-2</v>
      </c>
      <c r="M36" s="86">
        <f t="shared" si="16"/>
        <v>0</v>
      </c>
      <c r="N36" s="86">
        <f t="shared" si="16"/>
        <v>0.13043478260869565</v>
      </c>
      <c r="O36" s="86">
        <f t="shared" si="16"/>
        <v>0.16304347826086957</v>
      </c>
      <c r="P36" s="86">
        <f t="shared" si="16"/>
        <v>2.1739130434782608E-2</v>
      </c>
      <c r="Q36" s="96" t="s">
        <v>112</v>
      </c>
      <c r="R36" s="109" t="s">
        <v>98</v>
      </c>
      <c r="T36" s="28" t="e">
        <f t="shared" si="1"/>
        <v>#VALUE!</v>
      </c>
    </row>
    <row r="37" spans="1:21" s="8" customFormat="1" ht="26.25" customHeight="1">
      <c r="A37" s="283"/>
      <c r="B37" s="286" t="s">
        <v>4</v>
      </c>
      <c r="C37" s="133">
        <v>76</v>
      </c>
      <c r="D37" s="45">
        <v>28</v>
      </c>
      <c r="E37" s="45">
        <v>15</v>
      </c>
      <c r="F37" s="45">
        <v>1</v>
      </c>
      <c r="G37" s="45">
        <v>3</v>
      </c>
      <c r="H37" s="45">
        <v>21</v>
      </c>
      <c r="I37" s="45">
        <v>4</v>
      </c>
      <c r="J37" s="45">
        <v>13</v>
      </c>
      <c r="K37" s="45">
        <v>1</v>
      </c>
      <c r="L37" s="45">
        <v>1</v>
      </c>
      <c r="M37" s="45">
        <v>0</v>
      </c>
      <c r="N37" s="45">
        <v>10</v>
      </c>
      <c r="O37" s="45">
        <v>6</v>
      </c>
      <c r="P37" s="45">
        <v>1</v>
      </c>
      <c r="Q37" s="45">
        <v>180</v>
      </c>
      <c r="R37" s="110">
        <v>106</v>
      </c>
      <c r="T37" s="28">
        <f t="shared" si="1"/>
        <v>0</v>
      </c>
    </row>
    <row r="38" spans="1:21" s="8" customFormat="1" ht="26.25" customHeight="1">
      <c r="A38" s="283"/>
      <c r="B38" s="286"/>
      <c r="C38" s="132">
        <f>C37/$R$37</f>
        <v>0.71698113207547165</v>
      </c>
      <c r="D38" s="86">
        <f t="shared" ref="D38:P38" si="17">D37/$R$37</f>
        <v>0.26415094339622641</v>
      </c>
      <c r="E38" s="86">
        <f t="shared" si="17"/>
        <v>0.14150943396226415</v>
      </c>
      <c r="F38" s="86">
        <f t="shared" si="17"/>
        <v>9.433962264150943E-3</v>
      </c>
      <c r="G38" s="86">
        <f t="shared" si="17"/>
        <v>2.8301886792452831E-2</v>
      </c>
      <c r="H38" s="86">
        <f t="shared" si="17"/>
        <v>0.19811320754716982</v>
      </c>
      <c r="I38" s="86">
        <f t="shared" si="17"/>
        <v>3.7735849056603772E-2</v>
      </c>
      <c r="J38" s="86">
        <f t="shared" si="17"/>
        <v>0.12264150943396226</v>
      </c>
      <c r="K38" s="86">
        <f t="shared" si="17"/>
        <v>9.433962264150943E-3</v>
      </c>
      <c r="L38" s="86">
        <f t="shared" si="17"/>
        <v>9.433962264150943E-3</v>
      </c>
      <c r="M38" s="86">
        <f t="shared" si="17"/>
        <v>0</v>
      </c>
      <c r="N38" s="86">
        <f t="shared" si="17"/>
        <v>9.4339622641509441E-2</v>
      </c>
      <c r="O38" s="86">
        <f t="shared" si="17"/>
        <v>5.6603773584905662E-2</v>
      </c>
      <c r="P38" s="86">
        <f t="shared" si="17"/>
        <v>9.433962264150943E-3</v>
      </c>
      <c r="Q38" s="96" t="s">
        <v>112</v>
      </c>
      <c r="R38" s="109" t="s">
        <v>98</v>
      </c>
      <c r="T38" s="28" t="e">
        <f t="shared" si="1"/>
        <v>#VALUE!</v>
      </c>
    </row>
    <row r="39" spans="1:21" s="8" customFormat="1" ht="26.25" customHeight="1">
      <c r="A39" s="283"/>
      <c r="B39" s="286" t="s">
        <v>5</v>
      </c>
      <c r="C39" s="133">
        <v>97</v>
      </c>
      <c r="D39" s="45">
        <v>36</v>
      </c>
      <c r="E39" s="45">
        <v>7</v>
      </c>
      <c r="F39" s="45">
        <v>4</v>
      </c>
      <c r="G39" s="45">
        <v>4</v>
      </c>
      <c r="H39" s="45">
        <v>15</v>
      </c>
      <c r="I39" s="45">
        <v>4</v>
      </c>
      <c r="J39" s="45">
        <v>24</v>
      </c>
      <c r="K39" s="45">
        <v>0</v>
      </c>
      <c r="L39" s="45">
        <v>0</v>
      </c>
      <c r="M39" s="45">
        <v>3</v>
      </c>
      <c r="N39" s="45">
        <v>11</v>
      </c>
      <c r="O39" s="45">
        <v>13</v>
      </c>
      <c r="P39" s="45">
        <v>2</v>
      </c>
      <c r="Q39" s="45">
        <v>220</v>
      </c>
      <c r="R39" s="110">
        <v>129</v>
      </c>
      <c r="T39" s="28">
        <f t="shared" si="1"/>
        <v>0</v>
      </c>
    </row>
    <row r="40" spans="1:21" s="8" customFormat="1" ht="26.25" customHeight="1">
      <c r="A40" s="283"/>
      <c r="B40" s="286"/>
      <c r="C40" s="132">
        <f>C39/$R$39</f>
        <v>0.75193798449612403</v>
      </c>
      <c r="D40" s="86">
        <f t="shared" ref="D40:P40" si="18">D39/$R$39</f>
        <v>0.27906976744186046</v>
      </c>
      <c r="E40" s="86">
        <f t="shared" si="18"/>
        <v>5.4263565891472867E-2</v>
      </c>
      <c r="F40" s="86">
        <f t="shared" si="18"/>
        <v>3.1007751937984496E-2</v>
      </c>
      <c r="G40" s="86">
        <f t="shared" si="18"/>
        <v>3.1007751937984496E-2</v>
      </c>
      <c r="H40" s="86">
        <f t="shared" si="18"/>
        <v>0.11627906976744186</v>
      </c>
      <c r="I40" s="86">
        <f t="shared" si="18"/>
        <v>3.1007751937984496E-2</v>
      </c>
      <c r="J40" s="86">
        <f t="shared" si="18"/>
        <v>0.18604651162790697</v>
      </c>
      <c r="K40" s="86">
        <f t="shared" si="18"/>
        <v>0</v>
      </c>
      <c r="L40" s="86">
        <f t="shared" si="18"/>
        <v>0</v>
      </c>
      <c r="M40" s="86">
        <f t="shared" si="18"/>
        <v>2.3255813953488372E-2</v>
      </c>
      <c r="N40" s="86">
        <f t="shared" si="18"/>
        <v>8.5271317829457363E-2</v>
      </c>
      <c r="O40" s="86">
        <f t="shared" si="18"/>
        <v>0.10077519379844961</v>
      </c>
      <c r="P40" s="86">
        <f t="shared" si="18"/>
        <v>1.5503875968992248E-2</v>
      </c>
      <c r="Q40" s="96" t="s">
        <v>112</v>
      </c>
      <c r="R40" s="109" t="s">
        <v>98</v>
      </c>
      <c r="T40" s="28" t="e">
        <f t="shared" si="1"/>
        <v>#VALUE!</v>
      </c>
    </row>
    <row r="41" spans="1:21" s="8" customFormat="1" ht="26.25" customHeight="1">
      <c r="A41" s="283"/>
      <c r="B41" s="286" t="s">
        <v>6</v>
      </c>
      <c r="C41" s="133">
        <v>100</v>
      </c>
      <c r="D41" s="45">
        <v>42</v>
      </c>
      <c r="E41" s="45">
        <v>12</v>
      </c>
      <c r="F41" s="45">
        <v>5</v>
      </c>
      <c r="G41" s="45">
        <v>3</v>
      </c>
      <c r="H41" s="45">
        <v>22</v>
      </c>
      <c r="I41" s="45">
        <v>12</v>
      </c>
      <c r="J41" s="45">
        <v>20</v>
      </c>
      <c r="K41" s="45">
        <v>0</v>
      </c>
      <c r="L41" s="45">
        <v>0</v>
      </c>
      <c r="M41" s="45">
        <v>0</v>
      </c>
      <c r="N41" s="45">
        <v>5</v>
      </c>
      <c r="O41" s="45">
        <v>10</v>
      </c>
      <c r="P41" s="45">
        <v>0</v>
      </c>
      <c r="Q41" s="45">
        <v>231</v>
      </c>
      <c r="R41" s="110">
        <v>139</v>
      </c>
      <c r="T41" s="28">
        <f t="shared" si="1"/>
        <v>0</v>
      </c>
    </row>
    <row r="42" spans="1:21" s="8" customFormat="1" ht="26.25" customHeight="1">
      <c r="A42" s="283"/>
      <c r="B42" s="286"/>
      <c r="C42" s="132">
        <f>C41/$R$41</f>
        <v>0.71942446043165464</v>
      </c>
      <c r="D42" s="86">
        <f t="shared" ref="D42:P42" si="19">D41/$R$41</f>
        <v>0.30215827338129497</v>
      </c>
      <c r="E42" s="86">
        <f t="shared" si="19"/>
        <v>8.6330935251798566E-2</v>
      </c>
      <c r="F42" s="86">
        <f t="shared" si="19"/>
        <v>3.5971223021582732E-2</v>
      </c>
      <c r="G42" s="86">
        <f t="shared" si="19"/>
        <v>2.1582733812949641E-2</v>
      </c>
      <c r="H42" s="86">
        <f t="shared" si="19"/>
        <v>0.15827338129496402</v>
      </c>
      <c r="I42" s="86">
        <f t="shared" si="19"/>
        <v>8.6330935251798566E-2</v>
      </c>
      <c r="J42" s="86">
        <f t="shared" si="19"/>
        <v>0.14388489208633093</v>
      </c>
      <c r="K42" s="86">
        <f t="shared" si="19"/>
        <v>0</v>
      </c>
      <c r="L42" s="86">
        <f t="shared" si="19"/>
        <v>0</v>
      </c>
      <c r="M42" s="86">
        <f t="shared" si="19"/>
        <v>0</v>
      </c>
      <c r="N42" s="86">
        <f t="shared" si="19"/>
        <v>3.5971223021582732E-2</v>
      </c>
      <c r="O42" s="86">
        <f t="shared" si="19"/>
        <v>7.1942446043165464E-2</v>
      </c>
      <c r="P42" s="86">
        <f t="shared" si="19"/>
        <v>0</v>
      </c>
      <c r="Q42" s="96" t="s">
        <v>112</v>
      </c>
      <c r="R42" s="109" t="s">
        <v>98</v>
      </c>
      <c r="T42" s="28" t="e">
        <f t="shared" si="1"/>
        <v>#VALUE!</v>
      </c>
    </row>
    <row r="43" spans="1:21" s="8" customFormat="1" ht="26.25" customHeight="1">
      <c r="A43" s="283"/>
      <c r="B43" s="358" t="s">
        <v>109</v>
      </c>
      <c r="C43" s="133">
        <v>113</v>
      </c>
      <c r="D43" s="45">
        <v>27</v>
      </c>
      <c r="E43" s="45">
        <v>6</v>
      </c>
      <c r="F43" s="45">
        <v>2</v>
      </c>
      <c r="G43" s="45">
        <v>5</v>
      </c>
      <c r="H43" s="45">
        <v>24</v>
      </c>
      <c r="I43" s="45">
        <v>8</v>
      </c>
      <c r="J43" s="45">
        <v>45</v>
      </c>
      <c r="K43" s="45">
        <v>1</v>
      </c>
      <c r="L43" s="45">
        <v>5</v>
      </c>
      <c r="M43" s="45">
        <v>2</v>
      </c>
      <c r="N43" s="45">
        <v>0</v>
      </c>
      <c r="O43" s="45">
        <v>12</v>
      </c>
      <c r="P43" s="45">
        <v>2</v>
      </c>
      <c r="Q43" s="45">
        <v>252</v>
      </c>
      <c r="R43" s="110">
        <v>160</v>
      </c>
      <c r="T43" s="28">
        <f t="shared" si="1"/>
        <v>0</v>
      </c>
    </row>
    <row r="44" spans="1:21" s="8" customFormat="1" ht="26.25" customHeight="1" thickBot="1">
      <c r="A44" s="283"/>
      <c r="B44" s="359"/>
      <c r="C44" s="139">
        <f>C43/$R$43</f>
        <v>0.70625000000000004</v>
      </c>
      <c r="D44" s="91">
        <f t="shared" ref="D44:P44" si="20">D43/$R$43</f>
        <v>0.16875000000000001</v>
      </c>
      <c r="E44" s="91">
        <f t="shared" si="20"/>
        <v>3.7499999999999999E-2</v>
      </c>
      <c r="F44" s="91">
        <f t="shared" si="20"/>
        <v>1.2500000000000001E-2</v>
      </c>
      <c r="G44" s="91">
        <f t="shared" si="20"/>
        <v>3.125E-2</v>
      </c>
      <c r="H44" s="91">
        <f t="shared" si="20"/>
        <v>0.15</v>
      </c>
      <c r="I44" s="91">
        <f t="shared" si="20"/>
        <v>0.05</v>
      </c>
      <c r="J44" s="91">
        <f t="shared" si="20"/>
        <v>0.28125</v>
      </c>
      <c r="K44" s="91">
        <f t="shared" si="20"/>
        <v>6.2500000000000003E-3</v>
      </c>
      <c r="L44" s="91">
        <f t="shared" si="20"/>
        <v>3.125E-2</v>
      </c>
      <c r="M44" s="91">
        <f t="shared" si="20"/>
        <v>1.2500000000000001E-2</v>
      </c>
      <c r="N44" s="91">
        <f t="shared" si="20"/>
        <v>0</v>
      </c>
      <c r="O44" s="91">
        <f t="shared" si="20"/>
        <v>7.4999999999999997E-2</v>
      </c>
      <c r="P44" s="91">
        <f t="shared" si="20"/>
        <v>1.2500000000000001E-2</v>
      </c>
      <c r="Q44" s="100" t="s">
        <v>112</v>
      </c>
      <c r="R44" s="111" t="s">
        <v>98</v>
      </c>
      <c r="T44" s="28" t="e">
        <f t="shared" si="1"/>
        <v>#VALUE!</v>
      </c>
    </row>
    <row r="45" spans="1:21" s="8" customFormat="1" ht="26.25" customHeight="1" thickTop="1">
      <c r="A45" s="283"/>
      <c r="B45" s="288" t="s">
        <v>1</v>
      </c>
      <c r="C45" s="48">
        <v>503</v>
      </c>
      <c r="D45" s="44">
        <v>153</v>
      </c>
      <c r="E45" s="44">
        <v>51</v>
      </c>
      <c r="F45" s="44">
        <v>12</v>
      </c>
      <c r="G45" s="44">
        <v>24</v>
      </c>
      <c r="H45" s="44">
        <v>110</v>
      </c>
      <c r="I45" s="44">
        <v>32</v>
      </c>
      <c r="J45" s="44">
        <v>129</v>
      </c>
      <c r="K45" s="44">
        <v>5</v>
      </c>
      <c r="L45" s="44">
        <v>7</v>
      </c>
      <c r="M45" s="44">
        <v>6</v>
      </c>
      <c r="N45" s="44">
        <v>48</v>
      </c>
      <c r="O45" s="44">
        <v>67</v>
      </c>
      <c r="P45" s="44">
        <v>15</v>
      </c>
      <c r="Q45" s="9">
        <v>1162</v>
      </c>
      <c r="R45" s="112">
        <v>711</v>
      </c>
      <c r="T45" s="28">
        <f t="shared" si="1"/>
        <v>0</v>
      </c>
    </row>
    <row r="46" spans="1:21" s="8" customFormat="1" ht="26.25" customHeight="1" thickBot="1">
      <c r="A46" s="290"/>
      <c r="B46" s="291"/>
      <c r="C46" s="136">
        <f>C45/$R$45</f>
        <v>0.70745428973277069</v>
      </c>
      <c r="D46" s="129">
        <f>D45/$R$45</f>
        <v>0.21518987341772153</v>
      </c>
      <c r="E46" s="129">
        <f>E45/$R$45</f>
        <v>7.1729957805907171E-2</v>
      </c>
      <c r="F46" s="129">
        <f>F45/$R$45</f>
        <v>1.6877637130801686E-2</v>
      </c>
      <c r="G46" s="129">
        <f>G45/$R$45</f>
        <v>3.3755274261603373E-2</v>
      </c>
      <c r="H46" s="129">
        <f t="shared" ref="H46:P46" si="21">H45/$R$45</f>
        <v>0.15471167369901548</v>
      </c>
      <c r="I46" s="129">
        <f t="shared" si="21"/>
        <v>4.5007032348804502E-2</v>
      </c>
      <c r="J46" s="129">
        <f t="shared" si="21"/>
        <v>0.18143459915611815</v>
      </c>
      <c r="K46" s="129">
        <f t="shared" si="21"/>
        <v>7.0323488045007029E-3</v>
      </c>
      <c r="L46" s="129">
        <f t="shared" si="21"/>
        <v>9.8452883263009851E-3</v>
      </c>
      <c r="M46" s="129">
        <f t="shared" si="21"/>
        <v>8.4388185654008432E-3</v>
      </c>
      <c r="N46" s="129">
        <f t="shared" si="21"/>
        <v>6.7510548523206745E-2</v>
      </c>
      <c r="O46" s="129">
        <f t="shared" si="21"/>
        <v>9.4233473980309429E-2</v>
      </c>
      <c r="P46" s="129">
        <f t="shared" si="21"/>
        <v>2.1097046413502109E-2</v>
      </c>
      <c r="Q46" s="114" t="s">
        <v>112</v>
      </c>
      <c r="R46" s="115" t="s">
        <v>98</v>
      </c>
      <c r="T46" s="28" t="e">
        <f t="shared" si="1"/>
        <v>#VALUE!</v>
      </c>
    </row>
    <row r="47" spans="1:21" ht="16.5" customHeight="1">
      <c r="T47" s="28">
        <f t="shared" si="1"/>
        <v>0</v>
      </c>
      <c r="U47" s="8"/>
    </row>
    <row r="48" spans="1:21" ht="20.25" customHeight="1">
      <c r="A48" s="7" t="s">
        <v>290</v>
      </c>
      <c r="B48" s="23"/>
      <c r="I48"/>
      <c r="T48" s="28"/>
      <c r="U48" s="8"/>
    </row>
    <row r="49" spans="2:21" ht="41.25" customHeight="1">
      <c r="B49" s="84" t="s">
        <v>245</v>
      </c>
      <c r="D49" s="68" t="s">
        <v>291</v>
      </c>
      <c r="H49" s="84" t="s">
        <v>227</v>
      </c>
      <c r="J49" s="68" t="s">
        <v>292</v>
      </c>
      <c r="N49" s="84" t="s">
        <v>231</v>
      </c>
      <c r="P49" s="68" t="s">
        <v>293</v>
      </c>
      <c r="T49" s="28"/>
      <c r="U49" s="8"/>
    </row>
    <row r="50" spans="2:21" ht="23.25" customHeight="1">
      <c r="T50" s="28"/>
      <c r="U50" s="8"/>
    </row>
    <row r="51" spans="2:21">
      <c r="T51" s="28"/>
      <c r="U51" s="8"/>
    </row>
    <row r="52" spans="2:21">
      <c r="T52" s="28"/>
      <c r="U52" s="8"/>
    </row>
    <row r="53" spans="2:21">
      <c r="T53" s="28"/>
      <c r="U53" s="8"/>
    </row>
    <row r="54" spans="2:21">
      <c r="T54" s="28"/>
      <c r="U54" s="8"/>
    </row>
    <row r="55" spans="2:21">
      <c r="T55" s="28"/>
      <c r="U55" s="8"/>
    </row>
    <row r="56" spans="2:21">
      <c r="T56" s="28"/>
      <c r="U56" s="8"/>
    </row>
    <row r="57" spans="2:21">
      <c r="T57" s="28"/>
      <c r="U57" s="8"/>
    </row>
    <row r="58" spans="2:21">
      <c r="T58" s="28"/>
      <c r="U58" s="8"/>
    </row>
    <row r="59" spans="2:21">
      <c r="T59" s="28"/>
      <c r="U59" s="8"/>
    </row>
    <row r="60" spans="2:21">
      <c r="T60" s="28"/>
      <c r="U60" s="8"/>
    </row>
    <row r="61" spans="2:21">
      <c r="T61" s="28"/>
      <c r="U61" s="8"/>
    </row>
    <row r="62" spans="2:21">
      <c r="T62" s="28"/>
      <c r="U62" s="8"/>
    </row>
    <row r="63" spans="2:21">
      <c r="T63" s="28"/>
      <c r="U63" s="8"/>
    </row>
    <row r="64" spans="2:21">
      <c r="T64" s="28"/>
      <c r="U64" s="8"/>
    </row>
    <row r="65" spans="2:21">
      <c r="T65" s="28"/>
      <c r="U65" s="8"/>
    </row>
    <row r="66" spans="2:21">
      <c r="T66" s="28"/>
      <c r="U66" s="8"/>
    </row>
    <row r="67" spans="2:21" hidden="1">
      <c r="T67" s="28"/>
      <c r="U67" s="8"/>
    </row>
    <row r="68" spans="2:21" hidden="1">
      <c r="B68" s="304" t="s">
        <v>2</v>
      </c>
      <c r="C68" s="39">
        <f>+C19+C33-C5</f>
        <v>0</v>
      </c>
      <c r="D68" s="39">
        <f t="shared" ref="D68:J68" si="22">+D19+D33-D5</f>
        <v>0</v>
      </c>
      <c r="E68" s="39">
        <f t="shared" si="22"/>
        <v>0</v>
      </c>
      <c r="F68" s="39">
        <f t="shared" si="22"/>
        <v>0</v>
      </c>
      <c r="G68" s="39">
        <f t="shared" si="22"/>
        <v>0</v>
      </c>
      <c r="H68" s="39">
        <f t="shared" si="22"/>
        <v>0</v>
      </c>
      <c r="I68" s="39">
        <f t="shared" si="22"/>
        <v>0</v>
      </c>
      <c r="J68" s="39">
        <f t="shared" si="22"/>
        <v>0</v>
      </c>
      <c r="K68" s="39">
        <f t="shared" ref="K68:R68" si="23">+K19+K33-K5</f>
        <v>0</v>
      </c>
      <c r="L68" s="39">
        <f t="shared" si="23"/>
        <v>0</v>
      </c>
      <c r="M68" s="39">
        <f t="shared" si="23"/>
        <v>0</v>
      </c>
      <c r="N68" s="39">
        <f t="shared" si="23"/>
        <v>0</v>
      </c>
      <c r="O68" s="39">
        <f t="shared" si="23"/>
        <v>0</v>
      </c>
      <c r="P68" s="39">
        <f t="shared" si="23"/>
        <v>0</v>
      </c>
      <c r="Q68" s="39">
        <f t="shared" si="23"/>
        <v>0</v>
      </c>
      <c r="R68" s="39">
        <f t="shared" si="23"/>
        <v>0</v>
      </c>
      <c r="U68" s="8"/>
    </row>
    <row r="69" spans="2:21" hidden="1">
      <c r="B69" s="305"/>
      <c r="C69" s="39"/>
      <c r="D69" s="39"/>
      <c r="E69" s="39"/>
      <c r="F69" s="39"/>
      <c r="G69" s="39"/>
      <c r="H69" s="39"/>
      <c r="I69" s="39"/>
      <c r="J69" s="39"/>
      <c r="K69" s="39"/>
      <c r="L69" s="39"/>
      <c r="M69" s="39"/>
      <c r="N69" s="39"/>
      <c r="O69" s="39"/>
      <c r="P69" s="39"/>
      <c r="Q69" s="39"/>
      <c r="R69" s="39"/>
      <c r="U69" s="8"/>
    </row>
    <row r="70" spans="2:21" hidden="1">
      <c r="B70" s="305" t="s">
        <v>3</v>
      </c>
      <c r="C70" s="39">
        <f t="shared" ref="C70:J70" si="24">+C21+C35-C7</f>
        <v>0</v>
      </c>
      <c r="D70" s="39">
        <f t="shared" si="24"/>
        <v>0</v>
      </c>
      <c r="E70" s="39">
        <f t="shared" si="24"/>
        <v>0</v>
      </c>
      <c r="F70" s="39">
        <f t="shared" si="24"/>
        <v>0</v>
      </c>
      <c r="G70" s="39">
        <f t="shared" si="24"/>
        <v>0</v>
      </c>
      <c r="H70" s="39">
        <f t="shared" si="24"/>
        <v>0</v>
      </c>
      <c r="I70" s="39">
        <f t="shared" si="24"/>
        <v>0</v>
      </c>
      <c r="J70" s="39">
        <f t="shared" si="24"/>
        <v>0</v>
      </c>
      <c r="K70" s="39">
        <f t="shared" ref="K70:R70" si="25">+K21+K35-K7</f>
        <v>0</v>
      </c>
      <c r="L70" s="39">
        <f t="shared" si="25"/>
        <v>0</v>
      </c>
      <c r="M70" s="39">
        <f t="shared" si="25"/>
        <v>0</v>
      </c>
      <c r="N70" s="39">
        <f t="shared" si="25"/>
        <v>0</v>
      </c>
      <c r="O70" s="39">
        <f t="shared" si="25"/>
        <v>0</v>
      </c>
      <c r="P70" s="39">
        <f t="shared" si="25"/>
        <v>0</v>
      </c>
      <c r="Q70" s="39">
        <f t="shared" si="25"/>
        <v>0</v>
      </c>
      <c r="R70" s="39">
        <f t="shared" si="25"/>
        <v>0</v>
      </c>
      <c r="U70" s="8"/>
    </row>
    <row r="71" spans="2:21" hidden="1">
      <c r="B71" s="305"/>
      <c r="C71" s="39"/>
      <c r="D71" s="39"/>
      <c r="E71" s="39"/>
      <c r="F71" s="39"/>
      <c r="G71" s="39"/>
      <c r="H71" s="39"/>
      <c r="I71" s="39"/>
      <c r="J71" s="39"/>
      <c r="K71" s="39"/>
      <c r="L71" s="39"/>
      <c r="M71" s="39"/>
      <c r="N71" s="39"/>
      <c r="O71" s="39"/>
      <c r="P71" s="39"/>
      <c r="Q71" s="39"/>
      <c r="R71" s="39"/>
      <c r="U71" s="8"/>
    </row>
    <row r="72" spans="2:21" hidden="1">
      <c r="B72" s="305" t="s">
        <v>4</v>
      </c>
      <c r="C72" s="39">
        <f t="shared" ref="C72:J72" si="26">+C23+C37-C9</f>
        <v>0</v>
      </c>
      <c r="D72" s="39">
        <f t="shared" si="26"/>
        <v>0</v>
      </c>
      <c r="E72" s="39">
        <f t="shared" si="26"/>
        <v>0</v>
      </c>
      <c r="F72" s="39">
        <f t="shared" si="26"/>
        <v>0</v>
      </c>
      <c r="G72" s="39">
        <f t="shared" si="26"/>
        <v>0</v>
      </c>
      <c r="H72" s="39">
        <f t="shared" si="26"/>
        <v>0</v>
      </c>
      <c r="I72" s="39">
        <f t="shared" si="26"/>
        <v>0</v>
      </c>
      <c r="J72" s="39">
        <f t="shared" si="26"/>
        <v>0</v>
      </c>
      <c r="K72" s="39">
        <f t="shared" ref="K72:R72" si="27">+K23+K37-K9</f>
        <v>0</v>
      </c>
      <c r="L72" s="39">
        <f t="shared" si="27"/>
        <v>0</v>
      </c>
      <c r="M72" s="39">
        <f t="shared" si="27"/>
        <v>0</v>
      </c>
      <c r="N72" s="39">
        <f t="shared" si="27"/>
        <v>0</v>
      </c>
      <c r="O72" s="39">
        <f t="shared" si="27"/>
        <v>0</v>
      </c>
      <c r="P72" s="39">
        <f t="shared" si="27"/>
        <v>0</v>
      </c>
      <c r="Q72" s="39">
        <f t="shared" si="27"/>
        <v>0</v>
      </c>
      <c r="R72" s="39">
        <f t="shared" si="27"/>
        <v>0</v>
      </c>
      <c r="U72" s="8"/>
    </row>
    <row r="73" spans="2:21" hidden="1">
      <c r="B73" s="305"/>
      <c r="C73" s="39"/>
      <c r="D73" s="39"/>
      <c r="E73" s="39"/>
      <c r="F73" s="39"/>
      <c r="G73" s="39"/>
      <c r="H73" s="39"/>
      <c r="I73" s="39"/>
      <c r="J73" s="39"/>
      <c r="K73" s="39"/>
      <c r="L73" s="39"/>
      <c r="M73" s="39"/>
      <c r="N73" s="39"/>
      <c r="O73" s="39"/>
      <c r="P73" s="39"/>
      <c r="Q73" s="39"/>
      <c r="R73" s="39"/>
      <c r="U73" s="8"/>
    </row>
    <row r="74" spans="2:21" hidden="1">
      <c r="B74" s="305" t="s">
        <v>5</v>
      </c>
      <c r="C74" s="39">
        <f t="shared" ref="C74:J74" si="28">+C25+C39-C11</f>
        <v>0</v>
      </c>
      <c r="D74" s="39">
        <f t="shared" si="28"/>
        <v>0</v>
      </c>
      <c r="E74" s="39">
        <f t="shared" si="28"/>
        <v>0</v>
      </c>
      <c r="F74" s="39">
        <f t="shared" si="28"/>
        <v>0</v>
      </c>
      <c r="G74" s="39">
        <f t="shared" si="28"/>
        <v>0</v>
      </c>
      <c r="H74" s="39">
        <f t="shared" si="28"/>
        <v>0</v>
      </c>
      <c r="I74" s="39">
        <f t="shared" si="28"/>
        <v>0</v>
      </c>
      <c r="J74" s="39">
        <f t="shared" si="28"/>
        <v>0</v>
      </c>
      <c r="K74" s="39">
        <f t="shared" ref="K74:R74" si="29">+K25+K39-K11</f>
        <v>0</v>
      </c>
      <c r="L74" s="39">
        <f t="shared" si="29"/>
        <v>0</v>
      </c>
      <c r="M74" s="39">
        <f t="shared" si="29"/>
        <v>0</v>
      </c>
      <c r="N74" s="39">
        <f t="shared" si="29"/>
        <v>0</v>
      </c>
      <c r="O74" s="39">
        <f t="shared" si="29"/>
        <v>0</v>
      </c>
      <c r="P74" s="39">
        <f t="shared" si="29"/>
        <v>0</v>
      </c>
      <c r="Q74" s="39">
        <f t="shared" si="29"/>
        <v>0</v>
      </c>
      <c r="R74" s="39">
        <f t="shared" si="29"/>
        <v>0</v>
      </c>
      <c r="U74" s="8"/>
    </row>
    <row r="75" spans="2:21" hidden="1">
      <c r="B75" s="305"/>
      <c r="C75" s="39"/>
      <c r="D75" s="39"/>
      <c r="E75" s="39"/>
      <c r="F75" s="39"/>
      <c r="G75" s="39"/>
      <c r="H75" s="39"/>
      <c r="I75" s="39"/>
      <c r="J75" s="39"/>
      <c r="K75" s="39"/>
      <c r="L75" s="39"/>
      <c r="M75" s="39"/>
      <c r="N75" s="39"/>
      <c r="O75" s="39"/>
      <c r="P75" s="39"/>
      <c r="Q75" s="39"/>
      <c r="R75" s="39"/>
      <c r="U75" s="8"/>
    </row>
    <row r="76" spans="2:21" hidden="1">
      <c r="B76" s="305" t="s">
        <v>6</v>
      </c>
      <c r="C76" s="39">
        <f t="shared" ref="C76:J76" si="30">+C27+C41-C13</f>
        <v>0</v>
      </c>
      <c r="D76" s="39">
        <f t="shared" si="30"/>
        <v>0</v>
      </c>
      <c r="E76" s="39">
        <f t="shared" si="30"/>
        <v>0</v>
      </c>
      <c r="F76" s="39">
        <f t="shared" si="30"/>
        <v>0</v>
      </c>
      <c r="G76" s="39">
        <f t="shared" si="30"/>
        <v>0</v>
      </c>
      <c r="H76" s="39">
        <f t="shared" si="30"/>
        <v>0</v>
      </c>
      <c r="I76" s="39">
        <f t="shared" si="30"/>
        <v>0</v>
      </c>
      <c r="J76" s="39">
        <f t="shared" si="30"/>
        <v>0</v>
      </c>
      <c r="K76" s="39">
        <f t="shared" ref="K76:R76" si="31">+K27+K41-K13</f>
        <v>0</v>
      </c>
      <c r="L76" s="39">
        <f t="shared" si="31"/>
        <v>0</v>
      </c>
      <c r="M76" s="39">
        <f t="shared" si="31"/>
        <v>0</v>
      </c>
      <c r="N76" s="39">
        <f t="shared" si="31"/>
        <v>0</v>
      </c>
      <c r="O76" s="39">
        <f t="shared" si="31"/>
        <v>0</v>
      </c>
      <c r="P76" s="39">
        <f t="shared" si="31"/>
        <v>0</v>
      </c>
      <c r="Q76" s="39">
        <f t="shared" si="31"/>
        <v>0</v>
      </c>
      <c r="R76" s="40">
        <f t="shared" si="31"/>
        <v>0</v>
      </c>
      <c r="U76" s="8"/>
    </row>
    <row r="77" spans="2:21" hidden="1">
      <c r="B77" s="305"/>
      <c r="C77" s="39"/>
      <c r="D77" s="39"/>
      <c r="E77" s="39"/>
      <c r="F77" s="39"/>
      <c r="G77" s="39"/>
      <c r="H77" s="39"/>
      <c r="I77" s="39"/>
      <c r="J77" s="39"/>
      <c r="K77" s="39"/>
      <c r="L77" s="39"/>
      <c r="M77" s="39"/>
      <c r="N77" s="39"/>
      <c r="O77" s="39"/>
      <c r="P77" s="39"/>
      <c r="Q77" s="39"/>
      <c r="R77" s="39"/>
    </row>
    <row r="78" spans="2:21" hidden="1">
      <c r="B78" s="305" t="s">
        <v>109</v>
      </c>
      <c r="C78" s="39">
        <f t="shared" ref="C78:J78" si="32">+C29+C43-C15</f>
        <v>0</v>
      </c>
      <c r="D78" s="39">
        <f t="shared" si="32"/>
        <v>0</v>
      </c>
      <c r="E78" s="39">
        <f t="shared" si="32"/>
        <v>0</v>
      </c>
      <c r="F78" s="39">
        <f t="shared" si="32"/>
        <v>0</v>
      </c>
      <c r="G78" s="39">
        <f t="shared" si="32"/>
        <v>0</v>
      </c>
      <c r="H78" s="39">
        <f t="shared" si="32"/>
        <v>0</v>
      </c>
      <c r="I78" s="39">
        <f t="shared" si="32"/>
        <v>0</v>
      </c>
      <c r="J78" s="39">
        <f t="shared" si="32"/>
        <v>0</v>
      </c>
      <c r="K78" s="39">
        <f t="shared" ref="K78:R78" si="33">+K29+K43-K15</f>
        <v>0</v>
      </c>
      <c r="L78" s="39">
        <f t="shared" si="33"/>
        <v>0</v>
      </c>
      <c r="M78" s="39">
        <f t="shared" si="33"/>
        <v>0</v>
      </c>
      <c r="N78" s="39">
        <f t="shared" si="33"/>
        <v>0</v>
      </c>
      <c r="O78" s="39">
        <f t="shared" si="33"/>
        <v>0</v>
      </c>
      <c r="P78" s="39">
        <f t="shared" si="33"/>
        <v>0</v>
      </c>
      <c r="Q78" s="39">
        <f t="shared" si="33"/>
        <v>0</v>
      </c>
      <c r="R78" s="40">
        <f t="shared" si="33"/>
        <v>0</v>
      </c>
    </row>
    <row r="79" spans="2:21" hidden="1">
      <c r="B79" s="305"/>
      <c r="C79" s="39"/>
      <c r="D79" s="39"/>
      <c r="E79" s="39"/>
      <c r="F79" s="39"/>
      <c r="G79" s="39"/>
      <c r="H79" s="39"/>
      <c r="I79" s="39"/>
      <c r="J79" s="39"/>
      <c r="K79" s="39"/>
      <c r="L79" s="39"/>
      <c r="M79" s="39"/>
      <c r="N79" s="39"/>
      <c r="O79" s="39"/>
      <c r="P79" s="39"/>
      <c r="Q79" s="39"/>
      <c r="R79" s="39"/>
    </row>
    <row r="80" spans="2:21" hidden="1">
      <c r="B80" s="305" t="s">
        <v>1</v>
      </c>
      <c r="C80" s="39">
        <f t="shared" ref="C80:J80" si="34">+C31+C45-C17</f>
        <v>0</v>
      </c>
      <c r="D80" s="39">
        <f t="shared" si="34"/>
        <v>0</v>
      </c>
      <c r="E80" s="39">
        <f t="shared" si="34"/>
        <v>0</v>
      </c>
      <c r="F80" s="39">
        <f t="shared" si="34"/>
        <v>0</v>
      </c>
      <c r="G80" s="39">
        <f t="shared" si="34"/>
        <v>0</v>
      </c>
      <c r="H80" s="39">
        <f t="shared" si="34"/>
        <v>0</v>
      </c>
      <c r="I80" s="39">
        <f t="shared" si="34"/>
        <v>0</v>
      </c>
      <c r="J80" s="39">
        <f t="shared" si="34"/>
        <v>0</v>
      </c>
      <c r="K80" s="39">
        <f t="shared" ref="K80:R80" si="35">+K31+K45-K17</f>
        <v>0</v>
      </c>
      <c r="L80" s="39">
        <f t="shared" si="35"/>
        <v>0</v>
      </c>
      <c r="M80" s="39">
        <f t="shared" si="35"/>
        <v>0</v>
      </c>
      <c r="N80" s="39">
        <f t="shared" si="35"/>
        <v>0</v>
      </c>
      <c r="O80" s="39">
        <f t="shared" si="35"/>
        <v>0</v>
      </c>
      <c r="P80" s="39">
        <f t="shared" si="35"/>
        <v>0</v>
      </c>
      <c r="Q80" s="39">
        <f t="shared" si="35"/>
        <v>0</v>
      </c>
      <c r="R80" s="39">
        <f t="shared" si="35"/>
        <v>0</v>
      </c>
    </row>
    <row r="81" spans="2:7" hidden="1">
      <c r="B81" s="305"/>
      <c r="C81" s="39"/>
      <c r="D81" s="39"/>
      <c r="E81" s="39"/>
      <c r="F81" s="39"/>
      <c r="G81" s="39"/>
    </row>
  </sheetData>
  <mergeCells count="47">
    <mergeCell ref="B78:B79"/>
    <mergeCell ref="B80:B81"/>
    <mergeCell ref="B68:B69"/>
    <mergeCell ref="B70:B71"/>
    <mergeCell ref="B72:B73"/>
    <mergeCell ref="B74:B75"/>
    <mergeCell ref="B76:B77"/>
    <mergeCell ref="A33:A46"/>
    <mergeCell ref="B33:B34"/>
    <mergeCell ref="B35:B36"/>
    <mergeCell ref="B37:B38"/>
    <mergeCell ref="B39:B40"/>
    <mergeCell ref="B41:B42"/>
    <mergeCell ref="B43:B44"/>
    <mergeCell ref="B45:B46"/>
    <mergeCell ref="A19:A32"/>
    <mergeCell ref="B19:B20"/>
    <mergeCell ref="B21:B22"/>
    <mergeCell ref="B23:B24"/>
    <mergeCell ref="B25:B26"/>
    <mergeCell ref="B27:B28"/>
    <mergeCell ref="B29:B30"/>
    <mergeCell ref="B31:B32"/>
    <mergeCell ref="A5:A18"/>
    <mergeCell ref="B5:B6"/>
    <mergeCell ref="B7:B8"/>
    <mergeCell ref="B9:B10"/>
    <mergeCell ref="B11:B12"/>
    <mergeCell ref="B13:B14"/>
    <mergeCell ref="B15:B16"/>
    <mergeCell ref="B17:B18"/>
    <mergeCell ref="C2:C4"/>
    <mergeCell ref="G2:G4"/>
    <mergeCell ref="H2:H4"/>
    <mergeCell ref="L2:L4"/>
    <mergeCell ref="R2:R4"/>
    <mergeCell ref="P2:P4"/>
    <mergeCell ref="Q2:Q4"/>
    <mergeCell ref="O2:O4"/>
    <mergeCell ref="N2:N4"/>
    <mergeCell ref="M2:M4"/>
    <mergeCell ref="D2:D4"/>
    <mergeCell ref="E2:E4"/>
    <mergeCell ref="F2:F4"/>
    <mergeCell ref="K2:K4"/>
    <mergeCell ref="I2:I4"/>
    <mergeCell ref="J2:J4"/>
  </mergeCells>
  <phoneticPr fontId="1"/>
  <printOptions horizontalCentered="1"/>
  <pageMargins left="0.59055118110236227" right="0.59055118110236227" top="0.59055118110236227" bottom="0.35433070866141736"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BMI分布</vt:lpstr>
      <vt:lpstr>問1</vt:lpstr>
      <vt:lpstr>問2</vt:lpstr>
      <vt:lpstr>問3</vt:lpstr>
      <vt:lpstr>問4</vt:lpstr>
      <vt:lpstr>問5</vt:lpstr>
      <vt:lpstr>問6(1)</vt:lpstr>
      <vt:lpstr>6(2)</vt:lpstr>
      <vt:lpstr>問7</vt:lpstr>
      <vt:lpstr>問8</vt:lpstr>
      <vt:lpstr>問9【1】～</vt:lpstr>
      <vt:lpstr>問9【7】～</vt:lpstr>
      <vt:lpstr>問9【13】～</vt:lpstr>
      <vt:lpstr>問9【15】</vt:lpstr>
      <vt:lpstr>（15）コメント</vt:lpstr>
      <vt:lpstr>問9【16】</vt:lpstr>
      <vt:lpstr>(16)コメント</vt:lpstr>
      <vt:lpstr>問9【17】</vt:lpstr>
      <vt:lpstr>(17)コメント</vt:lpstr>
      <vt:lpstr>問10</vt:lpstr>
      <vt:lpstr>'（15）コメント'!Print_Area</vt:lpstr>
      <vt:lpstr>'(16)コメント'!Print_Area</vt:lpstr>
      <vt:lpstr>'6(2)'!Print_Area</vt:lpstr>
      <vt:lpstr>BMI分布!Print_Area</vt:lpstr>
      <vt:lpstr>問1!Print_Area</vt:lpstr>
      <vt:lpstr>問10!Print_Area</vt:lpstr>
      <vt:lpstr>問2!Print_Area</vt:lpstr>
      <vt:lpstr>問3!Print_Area</vt:lpstr>
      <vt:lpstr>問4!Print_Area</vt:lpstr>
      <vt:lpstr>問5!Print_Area</vt:lpstr>
      <vt:lpstr>'問6(1)'!Print_Area</vt:lpstr>
      <vt:lpstr>問7!Print_Area</vt:lpstr>
      <vt:lpstr>問8!Print_Area</vt:lpstr>
      <vt:lpstr>'問9【1】～'!Print_Area</vt:lpstr>
      <vt:lpstr>'問9【13】～'!Print_Area</vt:lpstr>
      <vt:lpstr>問9【15】!Print_Area</vt:lpstr>
      <vt:lpstr>問9【16】!Print_Area</vt:lpstr>
      <vt:lpstr>問9【17】!Print_Area</vt:lpstr>
      <vt:lpstr>'問9【7】～'!Print_Area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H23030877</cp:lastModifiedBy>
  <cp:lastPrinted>2012-03-22T01:01:17Z</cp:lastPrinted>
  <dcterms:created xsi:type="dcterms:W3CDTF">2012-01-10T12:36:08Z</dcterms:created>
  <dcterms:modified xsi:type="dcterms:W3CDTF">2012-05-22T10:25:13Z</dcterms:modified>
</cp:coreProperties>
</file>