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企画分析\政策形成支援事業\経済波及効果分析\分析シートのデータ更新\R6年度\データ更新\"/>
    </mc:Choice>
  </mc:AlternateContent>
  <bookViews>
    <workbookView xWindow="0" yWindow="0" windowWidth="27870" windowHeight="12420" activeTab="2"/>
  </bookViews>
  <sheets>
    <sheet name="シート構成" sheetId="14" r:id="rId1"/>
    <sheet name="波及効果概要" sheetId="13" r:id="rId2"/>
    <sheet name="データ入力" sheetId="18" r:id="rId3"/>
    <sheet name="波及効果総括表" sheetId="10" r:id="rId4"/>
    <sheet name="波及効果計算" sheetId="8" r:id="rId5"/>
    <sheet name="分析フロー図" sheetId="11" r:id="rId6"/>
    <sheet name="部門分類表" sheetId="17" r:id="rId7"/>
    <sheet name="各種係数表" sheetId="16" r:id="rId8"/>
    <sheet name="建設部門分析用産業連関表" sheetId="19" r:id="rId9"/>
  </sheets>
  <definedNames>
    <definedName name="_xlnm._FilterDatabase" localSheetId="6" hidden="1">部門分類表!$A$7:$M$580</definedName>
    <definedName name="_xlnm.Print_Area" localSheetId="3">波及効果総括表!$C$2:$J$50</definedName>
    <definedName name="_xlnm.Print_Area" localSheetId="6">部門分類表!$A$1:$M$641</definedName>
    <definedName name="_xlnm.Print_Area" localSheetId="5">分析フロー図!$C$1:$AP$104</definedName>
    <definedName name="_xlnm.Print_Titles" localSheetId="2">データ入力!$14:$15</definedName>
    <definedName name="_xlnm.Print_Titles" localSheetId="6">部門分類表!$5:$7</definedName>
    <definedName name="保留１" localSheetId="2">#REF!</definedName>
    <definedName name="保留１">#REF!</definedName>
    <definedName name="保留13" localSheetId="2">#REF!</definedName>
    <definedName name="保留13">#REF!</definedName>
    <definedName name="保留２" localSheetId="2">#REF!</definedName>
    <definedName name="保留２">#REF!</definedName>
    <definedName name="保留３" localSheetId="2">#REF!</definedName>
    <definedName name="保留３">#REF!</definedName>
    <definedName name="保留４" localSheetId="2">#REF!</definedName>
    <definedName name="保留４">#REF!</definedName>
    <definedName name="保留５" localSheetId="2">#REF!</definedName>
    <definedName name="保留５">#REF!</definedName>
    <definedName name="保留６" localSheetId="2">#REF!</definedName>
    <definedName name="保留６">#REF!</definedName>
    <definedName name="保留９" localSheetId="2">#REF!</definedName>
    <definedName name="保留９">#REF!</definedName>
  </definedNames>
  <calcPr calcId="162913"/>
</workbook>
</file>

<file path=xl/calcChain.xml><?xml version="1.0" encoding="utf-8"?>
<calcChain xmlns="http://schemas.openxmlformats.org/spreadsheetml/2006/main">
  <c r="E50" i="10" l="1"/>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AS88" i="8"/>
  <c r="AS87" i="8"/>
  <c r="AS86" i="8"/>
  <c r="AS85" i="8"/>
  <c r="AS84" i="8"/>
  <c r="AS83" i="8"/>
  <c r="AS82" i="8"/>
  <c r="AS81" i="8"/>
  <c r="AS80" i="8"/>
  <c r="AS79" i="8"/>
  <c r="AS78" i="8"/>
  <c r="AS77" i="8"/>
  <c r="AS76" i="8"/>
  <c r="AS75" i="8"/>
  <c r="AS74" i="8"/>
  <c r="AS73" i="8"/>
  <c r="AS72" i="8"/>
  <c r="AS71" i="8"/>
  <c r="AS70" i="8"/>
  <c r="AS69" i="8"/>
  <c r="AS68" i="8"/>
  <c r="AS67" i="8"/>
  <c r="AS66" i="8"/>
  <c r="AS65" i="8"/>
  <c r="AS64" i="8"/>
  <c r="AS63" i="8"/>
  <c r="AS62" i="8"/>
  <c r="AS61" i="8"/>
  <c r="AS60" i="8"/>
  <c r="AS59" i="8"/>
  <c r="AS58" i="8"/>
  <c r="AS57" i="8"/>
  <c r="AS56" i="8"/>
  <c r="AS55" i="8"/>
  <c r="AS54" i="8"/>
  <c r="AS53" i="8"/>
  <c r="AS52" i="8"/>
  <c r="X42" i="8"/>
  <c r="S42" i="8"/>
  <c r="N42" i="8"/>
  <c r="I42" i="8"/>
  <c r="D42" i="8"/>
  <c r="X41" i="8"/>
  <c r="S41" i="8"/>
  <c r="N41" i="8"/>
  <c r="I41" i="8"/>
  <c r="D41" i="8"/>
  <c r="X40" i="8"/>
  <c r="S40" i="8"/>
  <c r="N40" i="8"/>
  <c r="I40" i="8"/>
  <c r="D40" i="8"/>
  <c r="X39" i="8"/>
  <c r="S39" i="8"/>
  <c r="N39" i="8"/>
  <c r="I39" i="8"/>
  <c r="D39" i="8"/>
  <c r="X38" i="8"/>
  <c r="S38" i="8"/>
  <c r="N38" i="8"/>
  <c r="I38" i="8"/>
  <c r="D38" i="8"/>
  <c r="X37" i="8"/>
  <c r="S37" i="8"/>
  <c r="N37" i="8"/>
  <c r="I37" i="8"/>
  <c r="D37" i="8"/>
  <c r="X36" i="8"/>
  <c r="S36" i="8"/>
  <c r="N36" i="8"/>
  <c r="I36" i="8"/>
  <c r="D36" i="8"/>
  <c r="X35" i="8"/>
  <c r="S35" i="8"/>
  <c r="N35" i="8"/>
  <c r="I35" i="8"/>
  <c r="D35" i="8"/>
  <c r="X34" i="8"/>
  <c r="S34" i="8"/>
  <c r="N34" i="8"/>
  <c r="I34" i="8"/>
  <c r="D34" i="8"/>
  <c r="X33" i="8"/>
  <c r="S33" i="8"/>
  <c r="N33" i="8"/>
  <c r="I33" i="8"/>
  <c r="G33" i="8"/>
  <c r="D33" i="8"/>
  <c r="X32" i="8"/>
  <c r="S32" i="8"/>
  <c r="N32" i="8"/>
  <c r="I32" i="8"/>
  <c r="D32" i="8"/>
  <c r="X31" i="8"/>
  <c r="S31" i="8"/>
  <c r="N31" i="8"/>
  <c r="I31" i="8"/>
  <c r="D31" i="8"/>
  <c r="X30" i="8"/>
  <c r="S30" i="8"/>
  <c r="N30" i="8"/>
  <c r="I30" i="8"/>
  <c r="D30" i="8"/>
  <c r="AA29" i="8"/>
  <c r="X29" i="8"/>
  <c r="S29" i="8"/>
  <c r="N29" i="8"/>
  <c r="I29" i="8"/>
  <c r="D29" i="8"/>
  <c r="X28" i="8"/>
  <c r="S28" i="8"/>
  <c r="N28" i="8"/>
  <c r="I28" i="8"/>
  <c r="D28" i="8"/>
  <c r="X27" i="8"/>
  <c r="S27" i="8"/>
  <c r="N27" i="8"/>
  <c r="I27" i="8"/>
  <c r="D27" i="8"/>
  <c r="Z26" i="8"/>
  <c r="Y26" i="8"/>
  <c r="X26" i="8"/>
  <c r="U26" i="8"/>
  <c r="T26" i="8"/>
  <c r="S26" i="8"/>
  <c r="P26" i="8"/>
  <c r="O26" i="8"/>
  <c r="N26" i="8"/>
  <c r="K26" i="8"/>
  <c r="J26" i="8"/>
  <c r="I26" i="8"/>
  <c r="F26" i="8"/>
  <c r="E26" i="8"/>
  <c r="D26" i="8"/>
  <c r="X25" i="8"/>
  <c r="S25" i="8"/>
  <c r="N25" i="8"/>
  <c r="I25" i="8"/>
  <c r="D25" i="8"/>
  <c r="X24" i="8"/>
  <c r="S24" i="8"/>
  <c r="N24" i="8"/>
  <c r="I24" i="8"/>
  <c r="D24" i="8"/>
  <c r="X23" i="8"/>
  <c r="S23" i="8"/>
  <c r="N23" i="8"/>
  <c r="I23" i="8"/>
  <c r="D23" i="8"/>
  <c r="X22" i="8"/>
  <c r="S22" i="8"/>
  <c r="N22" i="8"/>
  <c r="I22" i="8"/>
  <c r="G22" i="8"/>
  <c r="D22" i="8"/>
  <c r="X21" i="8"/>
  <c r="S21" i="8"/>
  <c r="N21" i="8"/>
  <c r="I21" i="8"/>
  <c r="D21" i="8"/>
  <c r="X20" i="8"/>
  <c r="S20" i="8"/>
  <c r="N20" i="8"/>
  <c r="I20" i="8"/>
  <c r="D20" i="8"/>
  <c r="X19" i="8"/>
  <c r="S19" i="8"/>
  <c r="N19" i="8"/>
  <c r="I19" i="8"/>
  <c r="D19" i="8"/>
  <c r="AA18" i="8"/>
  <c r="X18" i="8"/>
  <c r="S18" i="8"/>
  <c r="N18" i="8"/>
  <c r="I18" i="8"/>
  <c r="D18" i="8"/>
  <c r="X17" i="8"/>
  <c r="S17" i="8"/>
  <c r="N17" i="8"/>
  <c r="I17" i="8"/>
  <c r="D17" i="8"/>
  <c r="X16" i="8"/>
  <c r="V16" i="8"/>
  <c r="S16" i="8"/>
  <c r="N16" i="8"/>
  <c r="I16" i="8"/>
  <c r="D16" i="8"/>
  <c r="X15" i="8"/>
  <c r="S15" i="8"/>
  <c r="N15" i="8"/>
  <c r="I15" i="8"/>
  <c r="D15" i="8"/>
  <c r="X14" i="8"/>
  <c r="S14" i="8"/>
  <c r="N14" i="8"/>
  <c r="I14" i="8"/>
  <c r="G14" i="8"/>
  <c r="D14" i="8"/>
  <c r="X13" i="8"/>
  <c r="S13" i="8"/>
  <c r="N13" i="8"/>
  <c r="I13" i="8"/>
  <c r="D13" i="8"/>
  <c r="X12" i="8"/>
  <c r="S12" i="8"/>
  <c r="N12" i="8"/>
  <c r="I12" i="8"/>
  <c r="D12" i="8"/>
  <c r="X11" i="8"/>
  <c r="S11" i="8"/>
  <c r="N11" i="8"/>
  <c r="I11" i="8"/>
  <c r="D11" i="8"/>
  <c r="AA10" i="8"/>
  <c r="X10" i="8"/>
  <c r="S10" i="8"/>
  <c r="N10" i="8"/>
  <c r="I10" i="8"/>
  <c r="D10" i="8"/>
  <c r="X9" i="8"/>
  <c r="S9" i="8"/>
  <c r="N9" i="8"/>
  <c r="I9" i="8"/>
  <c r="D9" i="8"/>
  <c r="X8" i="8"/>
  <c r="S8" i="8"/>
  <c r="N8" i="8"/>
  <c r="I8" i="8"/>
  <c r="D8" i="8"/>
  <c r="X7" i="8"/>
  <c r="S7" i="8"/>
  <c r="N7" i="8"/>
  <c r="I7" i="8"/>
  <c r="D7" i="8"/>
  <c r="X6" i="8"/>
  <c r="S6" i="8"/>
  <c r="N6" i="8"/>
  <c r="I6" i="8"/>
  <c r="D6" i="8"/>
  <c r="AU1" i="8"/>
  <c r="N190" i="16"/>
  <c r="N189" i="16"/>
  <c r="N188" i="16"/>
  <c r="N187" i="16"/>
  <c r="N186" i="16"/>
  <c r="N185" i="16"/>
  <c r="N184" i="16"/>
  <c r="N183" i="16"/>
  <c r="N182" i="16"/>
  <c r="V35" i="8" s="1"/>
  <c r="N181" i="16"/>
  <c r="N180" i="16"/>
  <c r="N179" i="16"/>
  <c r="N178" i="16"/>
  <c r="N177" i="16"/>
  <c r="N176" i="16"/>
  <c r="N175" i="16"/>
  <c r="N174" i="16"/>
  <c r="N173" i="16"/>
  <c r="N172" i="16"/>
  <c r="L25" i="8" s="1"/>
  <c r="N171" i="16"/>
  <c r="N170" i="16"/>
  <c r="N169" i="16"/>
  <c r="AA22" i="8" s="1"/>
  <c r="N168" i="16"/>
  <c r="N167" i="16"/>
  <c r="N166" i="16"/>
  <c r="N165" i="16"/>
  <c r="G18" i="8" s="1"/>
  <c r="N164" i="16"/>
  <c r="N163" i="16"/>
  <c r="N162" i="16"/>
  <c r="N161" i="16"/>
  <c r="AA14" i="8" s="1"/>
  <c r="N160" i="16"/>
  <c r="N159" i="16"/>
  <c r="N158" i="16"/>
  <c r="N157" i="16"/>
  <c r="G10" i="8" s="1"/>
  <c r="N156" i="16"/>
  <c r="N155" i="16"/>
  <c r="V8" i="8" s="1"/>
  <c r="N154" i="16"/>
  <c r="L7" i="8" s="1"/>
  <c r="N153" i="16"/>
  <c r="AA6" i="8" s="1"/>
  <c r="CA149" i="19"/>
  <c r="BZ149" i="19"/>
  <c r="BY149" i="19"/>
  <c r="BX149" i="19"/>
  <c r="BW149" i="19"/>
  <c r="BV149" i="19"/>
  <c r="BU149" i="19"/>
  <c r="BT149" i="19"/>
  <c r="BS149" i="19"/>
  <c r="BR149" i="19"/>
  <c r="BQ149" i="19"/>
  <c r="BP149" i="19"/>
  <c r="BO149" i="19"/>
  <c r="BN149" i="19"/>
  <c r="BM149" i="19"/>
  <c r="BL149" i="19"/>
  <c r="BK149" i="19"/>
  <c r="BJ149" i="19"/>
  <c r="BI149" i="19"/>
  <c r="BH149" i="19"/>
  <c r="BG149" i="19"/>
  <c r="BF149" i="19"/>
  <c r="BE149" i="19"/>
  <c r="BD149" i="19"/>
  <c r="BC149" i="19"/>
  <c r="BB149" i="19"/>
  <c r="BA149" i="19"/>
  <c r="AZ149" i="19"/>
  <c r="AY149" i="19"/>
  <c r="AX149" i="19"/>
  <c r="AW149" i="19"/>
  <c r="AV149" i="19"/>
  <c r="AU149" i="19"/>
  <c r="AT149" i="19"/>
  <c r="AS149" i="19"/>
  <c r="AR149" i="19"/>
  <c r="AQ149" i="19"/>
  <c r="AP149" i="19"/>
  <c r="AO149" i="19"/>
  <c r="AN149" i="19"/>
  <c r="AM149" i="19"/>
  <c r="AL149" i="19"/>
  <c r="AK149" i="19"/>
  <c r="AJ149" i="19"/>
  <c r="AI149" i="19"/>
  <c r="AH149" i="19"/>
  <c r="AG149" i="19"/>
  <c r="AF149" i="19"/>
  <c r="AE149" i="19"/>
  <c r="AD149" i="19"/>
  <c r="AC149" i="19"/>
  <c r="AB149" i="19"/>
  <c r="AA149" i="19"/>
  <c r="Z149" i="19"/>
  <c r="Y149" i="19"/>
  <c r="X149" i="19"/>
  <c r="W149" i="19"/>
  <c r="V149" i="19"/>
  <c r="U149" i="19"/>
  <c r="T149" i="19"/>
  <c r="S149" i="19"/>
  <c r="R149" i="19"/>
  <c r="Q149" i="19"/>
  <c r="P149" i="19"/>
  <c r="O149" i="19"/>
  <c r="N149" i="19"/>
  <c r="M149" i="19"/>
  <c r="L149" i="19"/>
  <c r="K149" i="19"/>
  <c r="J149" i="19"/>
  <c r="I149" i="19"/>
  <c r="H149" i="19"/>
  <c r="G149" i="19"/>
  <c r="AA11" i="8" l="1"/>
  <c r="Q11" i="8"/>
  <c r="G11" i="8"/>
  <c r="V11" i="8"/>
  <c r="L11" i="8"/>
  <c r="AA15" i="8"/>
  <c r="Q15" i="8"/>
  <c r="G15" i="8"/>
  <c r="V15" i="8"/>
  <c r="L15" i="8"/>
  <c r="AA19" i="8"/>
  <c r="Q19" i="8"/>
  <c r="G19" i="8"/>
  <c r="V19" i="8"/>
  <c r="L19" i="8"/>
  <c r="AA27" i="8"/>
  <c r="Q27" i="8"/>
  <c r="G27" i="8"/>
  <c r="L27" i="8"/>
  <c r="V39" i="8"/>
  <c r="L39" i="8"/>
  <c r="AA39" i="8"/>
  <c r="G39" i="8"/>
  <c r="Q39" i="8"/>
  <c r="V7" i="8"/>
  <c r="AA12" i="8"/>
  <c r="Q12" i="8"/>
  <c r="G12" i="8"/>
  <c r="AA16" i="8"/>
  <c r="Q16" i="8"/>
  <c r="G16" i="8"/>
  <c r="AA20" i="8"/>
  <c r="Q20" i="8"/>
  <c r="G20" i="8"/>
  <c r="AA24" i="8"/>
  <c r="V24" i="8"/>
  <c r="L24" i="8"/>
  <c r="Q24" i="8"/>
  <c r="V28" i="8"/>
  <c r="L28" i="8"/>
  <c r="AA28" i="8"/>
  <c r="Q28" i="8"/>
  <c r="G28" i="8"/>
  <c r="V32" i="8"/>
  <c r="L32" i="8"/>
  <c r="AA32" i="8"/>
  <c r="Q32" i="8"/>
  <c r="G32" i="8"/>
  <c r="V36" i="8"/>
  <c r="L36" i="8"/>
  <c r="AA36" i="8"/>
  <c r="Q36" i="8"/>
  <c r="G36" i="8"/>
  <c r="AA40" i="8"/>
  <c r="Q40" i="8"/>
  <c r="G40" i="8"/>
  <c r="V40" i="8"/>
  <c r="L40" i="8"/>
  <c r="L6" i="8"/>
  <c r="V6" i="8"/>
  <c r="G8" i="8"/>
  <c r="Q8" i="8"/>
  <c r="AA8" i="8"/>
  <c r="Q10" i="8"/>
  <c r="L16" i="8"/>
  <c r="Q18" i="8"/>
  <c r="V21" i="8"/>
  <c r="L21" i="8"/>
  <c r="AA21" i="8"/>
  <c r="Q21" i="8"/>
  <c r="G21" i="8"/>
  <c r="G7" i="8"/>
  <c r="Q7" i="8"/>
  <c r="AA7" i="8"/>
  <c r="V12" i="8"/>
  <c r="V20" i="8"/>
  <c r="G24" i="8"/>
  <c r="V27" i="8"/>
  <c r="V23" i="8"/>
  <c r="L23" i="8"/>
  <c r="G23" i="8"/>
  <c r="Q23" i="8"/>
  <c r="AA23" i="8"/>
  <c r="AA31" i="8"/>
  <c r="Q31" i="8"/>
  <c r="G31" i="8"/>
  <c r="L31" i="8"/>
  <c r="V31" i="8"/>
  <c r="AA35" i="8"/>
  <c r="Q35" i="8"/>
  <c r="G35" i="8"/>
  <c r="L35" i="8"/>
  <c r="V9" i="8"/>
  <c r="L9" i="8"/>
  <c r="AA9" i="8"/>
  <c r="Q9" i="8"/>
  <c r="G9" i="8"/>
  <c r="V13" i="8"/>
  <c r="L13" i="8"/>
  <c r="AA13" i="8"/>
  <c r="Q13" i="8"/>
  <c r="G13" i="8"/>
  <c r="V17" i="8"/>
  <c r="L17" i="8"/>
  <c r="AA17" i="8"/>
  <c r="Q17" i="8"/>
  <c r="G17" i="8"/>
  <c r="AA25" i="8"/>
  <c r="Q25" i="8"/>
  <c r="G25" i="8"/>
  <c r="V25" i="8"/>
  <c r="V29" i="8"/>
  <c r="L29" i="8"/>
  <c r="G29" i="8"/>
  <c r="Q29" i="8"/>
  <c r="V33" i="8"/>
  <c r="L33" i="8"/>
  <c r="Q33" i="8"/>
  <c r="AA33" i="8"/>
  <c r="AA37" i="8"/>
  <c r="V37" i="8"/>
  <c r="L37" i="8"/>
  <c r="G37" i="8"/>
  <c r="Q37" i="8"/>
  <c r="AA41" i="8"/>
  <c r="Q41" i="8"/>
  <c r="G41" i="8"/>
  <c r="L41" i="8"/>
  <c r="V41" i="8"/>
  <c r="V10" i="8"/>
  <c r="L10" i="8"/>
  <c r="V14" i="8"/>
  <c r="L14" i="8"/>
  <c r="V18" i="8"/>
  <c r="L18" i="8"/>
  <c r="V22" i="8"/>
  <c r="L22" i="8"/>
  <c r="AA26" i="8"/>
  <c r="V26" i="8"/>
  <c r="Q26" i="8"/>
  <c r="L26" i="8"/>
  <c r="G26" i="8"/>
  <c r="AA30" i="8"/>
  <c r="Q30" i="8"/>
  <c r="G30" i="8"/>
  <c r="V30" i="8"/>
  <c r="L30" i="8"/>
  <c r="AA34" i="8"/>
  <c r="Q34" i="8"/>
  <c r="G34" i="8"/>
  <c r="V34" i="8"/>
  <c r="L34" i="8"/>
  <c r="V38" i="8"/>
  <c r="L38" i="8"/>
  <c r="AA38" i="8"/>
  <c r="Q38" i="8"/>
  <c r="G38" i="8"/>
  <c r="V42" i="8"/>
  <c r="L42" i="8"/>
  <c r="AA42" i="8"/>
  <c r="Q42" i="8"/>
  <c r="G42" i="8"/>
  <c r="G6" i="8"/>
  <c r="Q6" i="8"/>
  <c r="L8" i="8"/>
  <c r="L12" i="8"/>
  <c r="Q14" i="8"/>
  <c r="L20" i="8"/>
  <c r="Q22" i="8"/>
  <c r="E8" i="10"/>
  <c r="L8" i="10" s="1"/>
  <c r="BU252" i="16"/>
  <c r="BT252" i="16"/>
  <c r="BS252" i="16"/>
  <c r="BR252" i="16"/>
  <c r="BQ252" i="16"/>
  <c r="BP252" i="16"/>
  <c r="BO252" i="16"/>
  <c r="BN252" i="16"/>
  <c r="BM252" i="16"/>
  <c r="BL252" i="16"/>
  <c r="BK252" i="16"/>
  <c r="BJ252" i="16"/>
  <c r="BI252" i="16"/>
  <c r="BH252" i="16"/>
  <c r="BG252" i="16"/>
  <c r="BF252" i="16"/>
  <c r="BE252" i="16"/>
  <c r="BD252" i="16"/>
  <c r="BC252" i="16"/>
  <c r="BB252" i="16"/>
  <c r="BA252" i="16"/>
  <c r="AZ252" i="16"/>
  <c r="AY252" i="16"/>
  <c r="AX252" i="16"/>
  <c r="AW252" i="16"/>
  <c r="AV252" i="16"/>
  <c r="AU252" i="16"/>
  <c r="AT252" i="16"/>
  <c r="AS252" i="16"/>
  <c r="AR252" i="16"/>
  <c r="AQ252" i="16"/>
  <c r="AP252" i="16"/>
  <c r="AO252" i="16"/>
  <c r="AN252" i="16"/>
  <c r="AM252" i="16"/>
  <c r="AL252" i="16"/>
  <c r="AK252" i="16"/>
  <c r="AJ252" i="16"/>
  <c r="AI252" i="16"/>
  <c r="AH252" i="16"/>
  <c r="AG252" i="16"/>
  <c r="AF252" i="16"/>
  <c r="AE252" i="16"/>
  <c r="AD252" i="16"/>
  <c r="AC252" i="16"/>
  <c r="AB252" i="16"/>
  <c r="AA252" i="16"/>
  <c r="Z252" i="16"/>
  <c r="Y252" i="16"/>
  <c r="X252" i="16"/>
  <c r="W252" i="16"/>
  <c r="V252" i="16"/>
  <c r="U252" i="16"/>
  <c r="T252" i="16"/>
  <c r="S252" i="16"/>
  <c r="R252" i="16"/>
  <c r="Q252" i="16"/>
  <c r="P252" i="16"/>
  <c r="O252" i="16"/>
  <c r="N252" i="16"/>
  <c r="M252" i="16"/>
  <c r="L252" i="16"/>
  <c r="K252" i="16"/>
  <c r="J252" i="16"/>
  <c r="I252" i="16"/>
  <c r="H252" i="16"/>
  <c r="G252" i="16"/>
  <c r="F252" i="16"/>
  <c r="E252" i="16"/>
  <c r="D252" i="16"/>
  <c r="C252" i="16"/>
  <c r="BU251" i="16"/>
  <c r="BT251" i="16"/>
  <c r="BS251" i="16"/>
  <c r="BR251" i="16"/>
  <c r="BQ251" i="16"/>
  <c r="BP251" i="16"/>
  <c r="BO251" i="16"/>
  <c r="BN251" i="16"/>
  <c r="BM251" i="16"/>
  <c r="BL251" i="16"/>
  <c r="BK251" i="16"/>
  <c r="BJ251" i="16"/>
  <c r="BI251" i="16"/>
  <c r="BH251" i="16"/>
  <c r="BG251" i="16"/>
  <c r="BF251" i="16"/>
  <c r="BE251" i="16"/>
  <c r="BD251" i="16"/>
  <c r="BC251" i="16"/>
  <c r="BB251" i="16"/>
  <c r="BA251" i="16"/>
  <c r="AZ251" i="16"/>
  <c r="AY251" i="16"/>
  <c r="AX251" i="16"/>
  <c r="AW251" i="16"/>
  <c r="AV251" i="16"/>
  <c r="AU251" i="16"/>
  <c r="AT251" i="16"/>
  <c r="AS251" i="16"/>
  <c r="AR251" i="16"/>
  <c r="AQ251" i="16"/>
  <c r="AP251" i="16"/>
  <c r="AO251" i="16"/>
  <c r="AN251" i="16"/>
  <c r="AM251" i="16"/>
  <c r="AL251" i="16"/>
  <c r="AK251" i="16"/>
  <c r="AJ251" i="16"/>
  <c r="AI251" i="16"/>
  <c r="AH251" i="16"/>
  <c r="AG251" i="16"/>
  <c r="AF251" i="16"/>
  <c r="AE251" i="16"/>
  <c r="AD251" i="16"/>
  <c r="AC251" i="16"/>
  <c r="AB251" i="16"/>
  <c r="AA251" i="16"/>
  <c r="Z251" i="16"/>
  <c r="Y251" i="16"/>
  <c r="X251" i="16"/>
  <c r="W251" i="16"/>
  <c r="V251" i="16"/>
  <c r="U251" i="16"/>
  <c r="T251" i="16"/>
  <c r="S251" i="16"/>
  <c r="R251" i="16"/>
  <c r="Q251" i="16"/>
  <c r="P251" i="16"/>
  <c r="O251" i="16"/>
  <c r="N251" i="16"/>
  <c r="M251" i="16"/>
  <c r="L251" i="16"/>
  <c r="K251" i="16"/>
  <c r="J251" i="16"/>
  <c r="I251" i="16"/>
  <c r="H251" i="16"/>
  <c r="G251" i="16"/>
  <c r="F251" i="16"/>
  <c r="E251" i="16"/>
  <c r="D251" i="16"/>
  <c r="C251" i="16"/>
  <c r="BU250" i="16"/>
  <c r="BT250" i="16"/>
  <c r="BS250" i="16"/>
  <c r="BR250" i="16"/>
  <c r="BQ250" i="16"/>
  <c r="BP250" i="16"/>
  <c r="BO250" i="16"/>
  <c r="BN250" i="16"/>
  <c r="BM250" i="16"/>
  <c r="BL250" i="16"/>
  <c r="BK250" i="16"/>
  <c r="BJ250" i="16"/>
  <c r="BI250" i="16"/>
  <c r="BH250" i="16"/>
  <c r="BG250" i="16"/>
  <c r="BF250" i="16"/>
  <c r="BE250" i="16"/>
  <c r="BD250" i="16"/>
  <c r="BC250" i="16"/>
  <c r="BB250" i="16"/>
  <c r="BA250" i="16"/>
  <c r="AZ250" i="16"/>
  <c r="AY250" i="16"/>
  <c r="AX250" i="16"/>
  <c r="AW250" i="16"/>
  <c r="AV250" i="16"/>
  <c r="AU250" i="16"/>
  <c r="AT250" i="16"/>
  <c r="AS250" i="16"/>
  <c r="AR250" i="16"/>
  <c r="AQ250" i="16"/>
  <c r="AP250" i="16"/>
  <c r="AO250" i="16"/>
  <c r="AN250" i="16"/>
  <c r="AM250" i="16"/>
  <c r="AL250" i="16"/>
  <c r="AK250" i="16"/>
  <c r="AJ250" i="16"/>
  <c r="AI250" i="16"/>
  <c r="AH250" i="16"/>
  <c r="AG250" i="16"/>
  <c r="AF250" i="16"/>
  <c r="AE250" i="16"/>
  <c r="AD250" i="16"/>
  <c r="AC250" i="16"/>
  <c r="AB250" i="16"/>
  <c r="AA250" i="16"/>
  <c r="Z250" i="16"/>
  <c r="Y250" i="16"/>
  <c r="X250" i="16"/>
  <c r="W250" i="16"/>
  <c r="V250" i="16"/>
  <c r="U250" i="16"/>
  <c r="T250" i="16"/>
  <c r="S250" i="16"/>
  <c r="R250" i="16"/>
  <c r="Q250" i="16"/>
  <c r="P250" i="16"/>
  <c r="O250" i="16"/>
  <c r="N250" i="16"/>
  <c r="M250" i="16"/>
  <c r="L250" i="16"/>
  <c r="K250" i="16"/>
  <c r="J250" i="16"/>
  <c r="I250" i="16"/>
  <c r="H250" i="16"/>
  <c r="G250" i="16"/>
  <c r="F250" i="16"/>
  <c r="E250" i="16"/>
  <c r="D250" i="16"/>
  <c r="C250" i="16"/>
  <c r="BU249" i="16"/>
  <c r="BT249" i="16"/>
  <c r="BS249" i="16"/>
  <c r="BR249" i="16"/>
  <c r="BQ249" i="16"/>
  <c r="BP249" i="16"/>
  <c r="BO249" i="16"/>
  <c r="BN249" i="16"/>
  <c r="BM249" i="16"/>
  <c r="BL249" i="16"/>
  <c r="BK249" i="16"/>
  <c r="BJ249" i="16"/>
  <c r="BI249" i="16"/>
  <c r="BH249" i="16"/>
  <c r="BG249" i="16"/>
  <c r="BF249" i="16"/>
  <c r="BE249" i="16"/>
  <c r="BD249" i="16"/>
  <c r="BC249" i="16"/>
  <c r="BB249" i="16"/>
  <c r="BA249" i="16"/>
  <c r="AZ249" i="16"/>
  <c r="AY249" i="16"/>
  <c r="AX249" i="16"/>
  <c r="AW249" i="16"/>
  <c r="AV249" i="16"/>
  <c r="AU249" i="16"/>
  <c r="AT249" i="16"/>
  <c r="AS249" i="16"/>
  <c r="AR249" i="16"/>
  <c r="AQ249" i="16"/>
  <c r="AP249" i="16"/>
  <c r="AO249" i="16"/>
  <c r="AN249" i="16"/>
  <c r="AM249" i="16"/>
  <c r="AL249" i="16"/>
  <c r="AK249" i="16"/>
  <c r="AJ249" i="16"/>
  <c r="AI249" i="16"/>
  <c r="AH249" i="16"/>
  <c r="AG249" i="16"/>
  <c r="AF249" i="16"/>
  <c r="AE249" i="16"/>
  <c r="AD249" i="16"/>
  <c r="AC249" i="16"/>
  <c r="AB249" i="16"/>
  <c r="AA249" i="16"/>
  <c r="Z249" i="16"/>
  <c r="Y249" i="16"/>
  <c r="X249" i="16"/>
  <c r="W249" i="16"/>
  <c r="V249" i="16"/>
  <c r="U249" i="16"/>
  <c r="T249" i="16"/>
  <c r="S249" i="16"/>
  <c r="R249" i="16"/>
  <c r="Q249" i="16"/>
  <c r="P249" i="16"/>
  <c r="O249" i="16"/>
  <c r="N249" i="16"/>
  <c r="M249" i="16"/>
  <c r="L249" i="16"/>
  <c r="K249" i="16"/>
  <c r="J249" i="16"/>
  <c r="I249" i="16"/>
  <c r="H249" i="16"/>
  <c r="G249" i="16"/>
  <c r="F249" i="16"/>
  <c r="E249" i="16"/>
  <c r="D249" i="16"/>
  <c r="C249" i="16"/>
  <c r="BU248" i="16"/>
  <c r="BT248" i="16"/>
  <c r="BS248" i="16"/>
  <c r="BR248" i="16"/>
  <c r="BQ248" i="16"/>
  <c r="BP248" i="16"/>
  <c r="BO248" i="16"/>
  <c r="BN248" i="16"/>
  <c r="BM248" i="16"/>
  <c r="BL248" i="16"/>
  <c r="BK248" i="16"/>
  <c r="BJ248" i="16"/>
  <c r="BI248" i="16"/>
  <c r="BH248" i="16"/>
  <c r="BG248" i="16"/>
  <c r="BF248" i="16"/>
  <c r="BE248" i="16"/>
  <c r="BD248" i="16"/>
  <c r="BC248" i="16"/>
  <c r="BB248" i="16"/>
  <c r="BA248" i="16"/>
  <c r="AZ248" i="16"/>
  <c r="AY248" i="16"/>
  <c r="AX248" i="16"/>
  <c r="AW248" i="16"/>
  <c r="AV248" i="16"/>
  <c r="AU248" i="16"/>
  <c r="AT248" i="16"/>
  <c r="AS248" i="16"/>
  <c r="AR248" i="16"/>
  <c r="AQ248" i="16"/>
  <c r="AP248" i="16"/>
  <c r="AO248" i="16"/>
  <c r="AN248" i="16"/>
  <c r="AM248" i="16"/>
  <c r="AL248" i="16"/>
  <c r="AK248" i="16"/>
  <c r="AJ248" i="16"/>
  <c r="AI248" i="16"/>
  <c r="AH248" i="16"/>
  <c r="AG248" i="16"/>
  <c r="AF248" i="16"/>
  <c r="AE248" i="16"/>
  <c r="AD248" i="16"/>
  <c r="AC248" i="16"/>
  <c r="AB248" i="16"/>
  <c r="AA248" i="16"/>
  <c r="Z248" i="16"/>
  <c r="Y248" i="16"/>
  <c r="X248" i="16"/>
  <c r="W248" i="16"/>
  <c r="V248" i="16"/>
  <c r="U248" i="16"/>
  <c r="T248" i="16"/>
  <c r="S248" i="16"/>
  <c r="R248" i="16"/>
  <c r="Q248" i="16"/>
  <c r="P248" i="16"/>
  <c r="O248" i="16"/>
  <c r="N248" i="16"/>
  <c r="M248" i="16"/>
  <c r="L248" i="16"/>
  <c r="K248" i="16"/>
  <c r="J248" i="16"/>
  <c r="I248" i="16"/>
  <c r="H248" i="16"/>
  <c r="G248" i="16"/>
  <c r="F248" i="16"/>
  <c r="E248" i="16"/>
  <c r="D248" i="16"/>
  <c r="C248" i="16"/>
  <c r="BU247" i="16"/>
  <c r="BT247" i="16"/>
  <c r="BS247" i="16"/>
  <c r="BR247" i="16"/>
  <c r="BQ247" i="16"/>
  <c r="BP247" i="16"/>
  <c r="BO247" i="16"/>
  <c r="BN247" i="16"/>
  <c r="BM247" i="16"/>
  <c r="BL247" i="16"/>
  <c r="BK247" i="16"/>
  <c r="BJ247" i="16"/>
  <c r="BI247" i="16"/>
  <c r="BH247" i="16"/>
  <c r="BG247" i="16"/>
  <c r="BF247" i="16"/>
  <c r="BE247" i="16"/>
  <c r="BD247" i="16"/>
  <c r="BC247" i="16"/>
  <c r="BB247" i="16"/>
  <c r="BA247" i="16"/>
  <c r="AZ247" i="16"/>
  <c r="AY247" i="16"/>
  <c r="AX247" i="16"/>
  <c r="AW247" i="16"/>
  <c r="AV247" i="16"/>
  <c r="AU247" i="16"/>
  <c r="AT247" i="16"/>
  <c r="AS247" i="16"/>
  <c r="AR247" i="16"/>
  <c r="AQ247" i="16"/>
  <c r="AP247" i="16"/>
  <c r="AO247" i="16"/>
  <c r="AN247" i="16"/>
  <c r="AM247" i="16"/>
  <c r="AL247" i="16"/>
  <c r="AK247" i="16"/>
  <c r="AJ247" i="16"/>
  <c r="AI247" i="16"/>
  <c r="AH247" i="16"/>
  <c r="AG247" i="16"/>
  <c r="AF247" i="16"/>
  <c r="AE247" i="16"/>
  <c r="AD247" i="16"/>
  <c r="AC247" i="16"/>
  <c r="AB247" i="16"/>
  <c r="AA247" i="16"/>
  <c r="Z247" i="16"/>
  <c r="Y247" i="16"/>
  <c r="X247" i="16"/>
  <c r="W247" i="16"/>
  <c r="V247" i="16"/>
  <c r="U247" i="16"/>
  <c r="T247" i="16"/>
  <c r="S247" i="16"/>
  <c r="R247" i="16"/>
  <c r="Q247" i="16"/>
  <c r="P247" i="16"/>
  <c r="O247" i="16"/>
  <c r="N247" i="16"/>
  <c r="M247" i="16"/>
  <c r="L247" i="16"/>
  <c r="K247" i="16"/>
  <c r="J247" i="16"/>
  <c r="I247" i="16"/>
  <c r="H247" i="16"/>
  <c r="G247" i="16"/>
  <c r="F247" i="16"/>
  <c r="E247" i="16"/>
  <c r="D247" i="16"/>
  <c r="C247" i="16"/>
  <c r="BU246" i="16"/>
  <c r="BT246" i="16"/>
  <c r="BS246" i="16"/>
  <c r="BR246" i="16"/>
  <c r="BQ246" i="16"/>
  <c r="BP246" i="16"/>
  <c r="BO246" i="16"/>
  <c r="BN246" i="16"/>
  <c r="BM246" i="16"/>
  <c r="BL246" i="16"/>
  <c r="BK246" i="16"/>
  <c r="BJ246" i="16"/>
  <c r="BI246" i="16"/>
  <c r="BH246" i="16"/>
  <c r="BG246" i="16"/>
  <c r="BF246" i="16"/>
  <c r="BE246" i="16"/>
  <c r="BD246" i="16"/>
  <c r="BC246" i="16"/>
  <c r="BB246" i="16"/>
  <c r="BA246" i="16"/>
  <c r="AZ246" i="16"/>
  <c r="AY246" i="16"/>
  <c r="AX246" i="16"/>
  <c r="AW246" i="16"/>
  <c r="AV246" i="16"/>
  <c r="AU246" i="16"/>
  <c r="AT246" i="16"/>
  <c r="AS246" i="16"/>
  <c r="AR246" i="16"/>
  <c r="AQ246" i="16"/>
  <c r="AP246" i="16"/>
  <c r="AO246" i="16"/>
  <c r="AN246" i="16"/>
  <c r="AM246" i="16"/>
  <c r="AL246" i="16"/>
  <c r="AK246" i="16"/>
  <c r="AJ246" i="16"/>
  <c r="AI246" i="16"/>
  <c r="AH246" i="16"/>
  <c r="AG246" i="16"/>
  <c r="AF246" i="16"/>
  <c r="AE246" i="16"/>
  <c r="AD246" i="16"/>
  <c r="AC246" i="16"/>
  <c r="AB246" i="16"/>
  <c r="AA246" i="16"/>
  <c r="Z246" i="16"/>
  <c r="Y246" i="16"/>
  <c r="X246" i="16"/>
  <c r="W246" i="16"/>
  <c r="V246" i="16"/>
  <c r="U246" i="16"/>
  <c r="T246" i="16"/>
  <c r="S246" i="16"/>
  <c r="R246" i="16"/>
  <c r="Q246" i="16"/>
  <c r="P246" i="16"/>
  <c r="O246" i="16"/>
  <c r="N246" i="16"/>
  <c r="M246" i="16"/>
  <c r="L246" i="16"/>
  <c r="K246" i="16"/>
  <c r="J246" i="16"/>
  <c r="I246" i="16"/>
  <c r="H246" i="16"/>
  <c r="G246" i="16"/>
  <c r="F246" i="16"/>
  <c r="E246" i="16"/>
  <c r="D246" i="16"/>
  <c r="C246" i="16"/>
  <c r="BU245" i="16"/>
  <c r="BT245" i="16"/>
  <c r="BS245" i="16"/>
  <c r="BR245" i="16"/>
  <c r="BQ245" i="16"/>
  <c r="BP245" i="16"/>
  <c r="BO245" i="16"/>
  <c r="BN245" i="16"/>
  <c r="BM245" i="16"/>
  <c r="BL245" i="16"/>
  <c r="BK245" i="16"/>
  <c r="BJ245" i="16"/>
  <c r="BI245" i="16"/>
  <c r="BH245" i="16"/>
  <c r="BG245" i="16"/>
  <c r="BF245" i="16"/>
  <c r="BE245" i="16"/>
  <c r="BD245" i="16"/>
  <c r="BC245" i="16"/>
  <c r="BB245" i="16"/>
  <c r="BA245" i="16"/>
  <c r="AZ245" i="16"/>
  <c r="AY245" i="16"/>
  <c r="AX245" i="16"/>
  <c r="AW245" i="16"/>
  <c r="AV245" i="16"/>
  <c r="AU245" i="16"/>
  <c r="AT245" i="16"/>
  <c r="AS245" i="16"/>
  <c r="AR245" i="16"/>
  <c r="AQ245" i="16"/>
  <c r="AP245" i="16"/>
  <c r="AO245" i="16"/>
  <c r="AN245" i="16"/>
  <c r="AM245" i="16"/>
  <c r="AL245" i="16"/>
  <c r="AK245" i="16"/>
  <c r="AJ245" i="16"/>
  <c r="AI245" i="16"/>
  <c r="AH245" i="16"/>
  <c r="AG245" i="16"/>
  <c r="AF245" i="16"/>
  <c r="AE245" i="16"/>
  <c r="AD245" i="16"/>
  <c r="AC245" i="16"/>
  <c r="AB245" i="16"/>
  <c r="AA245" i="16"/>
  <c r="Z245" i="16"/>
  <c r="Y245" i="16"/>
  <c r="X245" i="16"/>
  <c r="W245" i="16"/>
  <c r="V245" i="16"/>
  <c r="U245" i="16"/>
  <c r="T245" i="16"/>
  <c r="S245" i="16"/>
  <c r="R245" i="16"/>
  <c r="Q245" i="16"/>
  <c r="P245" i="16"/>
  <c r="O245" i="16"/>
  <c r="N245" i="16"/>
  <c r="M245" i="16"/>
  <c r="L245" i="16"/>
  <c r="K245" i="16"/>
  <c r="J245" i="16"/>
  <c r="I245" i="16"/>
  <c r="H245" i="16"/>
  <c r="G245" i="16"/>
  <c r="F245" i="16"/>
  <c r="E245" i="16"/>
  <c r="D245" i="16"/>
  <c r="C245" i="16"/>
  <c r="BU244" i="16"/>
  <c r="BT244" i="16"/>
  <c r="BS244" i="16"/>
  <c r="BR244" i="16"/>
  <c r="BQ244" i="16"/>
  <c r="BP244" i="16"/>
  <c r="BO244" i="16"/>
  <c r="BN244" i="16"/>
  <c r="BM244" i="16"/>
  <c r="BL244" i="16"/>
  <c r="BK244" i="16"/>
  <c r="BJ244" i="16"/>
  <c r="BI244" i="16"/>
  <c r="BH244" i="16"/>
  <c r="BG244" i="16"/>
  <c r="BF244" i="16"/>
  <c r="BE244" i="16"/>
  <c r="BD244" i="16"/>
  <c r="BC244" i="16"/>
  <c r="BB244" i="16"/>
  <c r="BA244" i="16"/>
  <c r="AZ244" i="16"/>
  <c r="AY244" i="16"/>
  <c r="AX244" i="16"/>
  <c r="AW244" i="16"/>
  <c r="AV244" i="16"/>
  <c r="AU244" i="16"/>
  <c r="AT244" i="16"/>
  <c r="AS244" i="16"/>
  <c r="AR244" i="16"/>
  <c r="AQ244" i="16"/>
  <c r="AP244" i="16"/>
  <c r="AO244" i="16"/>
  <c r="AN244" i="16"/>
  <c r="AM244" i="16"/>
  <c r="AL244" i="16"/>
  <c r="AK244" i="16"/>
  <c r="AJ244" i="16"/>
  <c r="AI244" i="16"/>
  <c r="AH244" i="16"/>
  <c r="AG244" i="16"/>
  <c r="AF244" i="16"/>
  <c r="AE244" i="16"/>
  <c r="AD244" i="16"/>
  <c r="AC244" i="16"/>
  <c r="AB244" i="16"/>
  <c r="AA244" i="16"/>
  <c r="Z244" i="16"/>
  <c r="Y244" i="16"/>
  <c r="X244" i="16"/>
  <c r="W244" i="16"/>
  <c r="V244" i="16"/>
  <c r="U244" i="16"/>
  <c r="T244" i="16"/>
  <c r="S244" i="16"/>
  <c r="R244" i="16"/>
  <c r="Q244" i="16"/>
  <c r="P244" i="16"/>
  <c r="O244" i="16"/>
  <c r="N244" i="16"/>
  <c r="M244" i="16"/>
  <c r="L244" i="16"/>
  <c r="K244" i="16"/>
  <c r="J244" i="16"/>
  <c r="I244" i="16"/>
  <c r="H244" i="16"/>
  <c r="G244" i="16"/>
  <c r="F244" i="16"/>
  <c r="E244" i="16"/>
  <c r="D244" i="16"/>
  <c r="C244" i="16"/>
  <c r="BU243" i="16"/>
  <c r="BT243" i="16"/>
  <c r="BS243" i="16"/>
  <c r="BR243" i="16"/>
  <c r="BQ243" i="16"/>
  <c r="BP243" i="16"/>
  <c r="BO243" i="16"/>
  <c r="BN243" i="16"/>
  <c r="BM243" i="16"/>
  <c r="BL243" i="16"/>
  <c r="BK243" i="16"/>
  <c r="BJ243" i="16"/>
  <c r="BI243" i="16"/>
  <c r="BH243" i="16"/>
  <c r="BG243" i="16"/>
  <c r="BF243" i="16"/>
  <c r="BE243" i="16"/>
  <c r="BD243" i="16"/>
  <c r="BC243" i="16"/>
  <c r="BB243" i="16"/>
  <c r="BA243" i="16"/>
  <c r="AZ243" i="16"/>
  <c r="AY243" i="16"/>
  <c r="AX243" i="16"/>
  <c r="AW243" i="16"/>
  <c r="AV243" i="16"/>
  <c r="AU243" i="16"/>
  <c r="AT243" i="16"/>
  <c r="AS243" i="16"/>
  <c r="AR243" i="16"/>
  <c r="AQ243" i="16"/>
  <c r="AP243" i="16"/>
  <c r="AO243" i="16"/>
  <c r="AN243" i="16"/>
  <c r="AM243" i="16"/>
  <c r="AL243" i="16"/>
  <c r="AK243" i="16"/>
  <c r="AJ243" i="16"/>
  <c r="AI243" i="16"/>
  <c r="AH243" i="16"/>
  <c r="AG243" i="16"/>
  <c r="AF243" i="16"/>
  <c r="AE243" i="16"/>
  <c r="AD243" i="16"/>
  <c r="AC243" i="16"/>
  <c r="AB243" i="16"/>
  <c r="AA243" i="16"/>
  <c r="Z243" i="16"/>
  <c r="Y243" i="16"/>
  <c r="X243" i="16"/>
  <c r="W243" i="16"/>
  <c r="V243" i="16"/>
  <c r="U243" i="16"/>
  <c r="T243" i="16"/>
  <c r="S243" i="16"/>
  <c r="R243" i="16"/>
  <c r="Q243" i="16"/>
  <c r="P243" i="16"/>
  <c r="O243" i="16"/>
  <c r="N243" i="16"/>
  <c r="M243" i="16"/>
  <c r="L243" i="16"/>
  <c r="K243" i="16"/>
  <c r="J243" i="16"/>
  <c r="I243" i="16"/>
  <c r="H243" i="16"/>
  <c r="G243" i="16"/>
  <c r="F243" i="16"/>
  <c r="E243" i="16"/>
  <c r="D243" i="16"/>
  <c r="C243" i="16"/>
  <c r="BU242" i="16"/>
  <c r="BT242" i="16"/>
  <c r="BS242" i="16"/>
  <c r="BR242" i="16"/>
  <c r="BQ242" i="16"/>
  <c r="BP242" i="16"/>
  <c r="BO242" i="16"/>
  <c r="BN242" i="16"/>
  <c r="BM242" i="16"/>
  <c r="BL242" i="16"/>
  <c r="BK242" i="16"/>
  <c r="BJ242" i="16"/>
  <c r="BI242" i="16"/>
  <c r="BH242" i="16"/>
  <c r="BG242" i="16"/>
  <c r="BF242" i="16"/>
  <c r="BE242" i="16"/>
  <c r="BD242" i="16"/>
  <c r="BC242" i="16"/>
  <c r="BB242" i="16"/>
  <c r="BA242" i="16"/>
  <c r="AZ242" i="16"/>
  <c r="AY242" i="16"/>
  <c r="AX242" i="16"/>
  <c r="AW242" i="16"/>
  <c r="AV242" i="16"/>
  <c r="AU242" i="16"/>
  <c r="AT242" i="16"/>
  <c r="AS242" i="16"/>
  <c r="AR242" i="16"/>
  <c r="AQ242" i="16"/>
  <c r="AP242" i="16"/>
  <c r="AO242" i="16"/>
  <c r="AN242" i="16"/>
  <c r="AM242" i="16"/>
  <c r="AL242" i="16"/>
  <c r="AK242" i="16"/>
  <c r="AJ242" i="16"/>
  <c r="AI242" i="16"/>
  <c r="AH242" i="16"/>
  <c r="AG242" i="16"/>
  <c r="AF242" i="16"/>
  <c r="AE242" i="16"/>
  <c r="AD242" i="16"/>
  <c r="AC242" i="16"/>
  <c r="AB242" i="16"/>
  <c r="AA242" i="16"/>
  <c r="Z242" i="16"/>
  <c r="Y242" i="16"/>
  <c r="X242" i="16"/>
  <c r="W242" i="16"/>
  <c r="V242" i="16"/>
  <c r="U242" i="16"/>
  <c r="T242" i="16"/>
  <c r="S242" i="16"/>
  <c r="R242" i="16"/>
  <c r="Q242" i="16"/>
  <c r="P242" i="16"/>
  <c r="O242" i="16"/>
  <c r="N242" i="16"/>
  <c r="M242" i="16"/>
  <c r="L242" i="16"/>
  <c r="K242" i="16"/>
  <c r="J242" i="16"/>
  <c r="I242" i="16"/>
  <c r="H242" i="16"/>
  <c r="G242" i="16"/>
  <c r="F242" i="16"/>
  <c r="E242" i="16"/>
  <c r="D242" i="16"/>
  <c r="C242" i="16"/>
  <c r="BU241" i="16"/>
  <c r="BT241" i="16"/>
  <c r="BS241" i="16"/>
  <c r="BR241" i="16"/>
  <c r="BQ241" i="16"/>
  <c r="BP241" i="16"/>
  <c r="BO241" i="16"/>
  <c r="BN241" i="16"/>
  <c r="BM241" i="16"/>
  <c r="BL241" i="16"/>
  <c r="BK241" i="16"/>
  <c r="BJ241" i="16"/>
  <c r="BI241" i="16"/>
  <c r="BH241" i="16"/>
  <c r="BG241" i="16"/>
  <c r="BF241" i="16"/>
  <c r="BE241" i="16"/>
  <c r="BD241" i="16"/>
  <c r="BC241" i="16"/>
  <c r="BB241" i="16"/>
  <c r="BA241" i="16"/>
  <c r="AZ241" i="16"/>
  <c r="AY241" i="16"/>
  <c r="AX241" i="16"/>
  <c r="AW241" i="16"/>
  <c r="AV241" i="16"/>
  <c r="AU241" i="16"/>
  <c r="AT241" i="16"/>
  <c r="AS241" i="16"/>
  <c r="AR241" i="16"/>
  <c r="AQ241" i="16"/>
  <c r="AP241" i="16"/>
  <c r="AO241" i="16"/>
  <c r="AN241" i="16"/>
  <c r="AM241" i="16"/>
  <c r="AL241" i="16"/>
  <c r="AK241" i="16"/>
  <c r="AJ241" i="16"/>
  <c r="AI241" i="16"/>
  <c r="AH241" i="16"/>
  <c r="AG241" i="16"/>
  <c r="AF241" i="16"/>
  <c r="AE241" i="16"/>
  <c r="AD241" i="16"/>
  <c r="AC241" i="16"/>
  <c r="AB241" i="16"/>
  <c r="AA241" i="16"/>
  <c r="Z241" i="16"/>
  <c r="Y241" i="16"/>
  <c r="X241" i="16"/>
  <c r="W241" i="16"/>
  <c r="V241" i="16"/>
  <c r="U241" i="16"/>
  <c r="T241" i="16"/>
  <c r="S241" i="16"/>
  <c r="R241" i="16"/>
  <c r="Q241" i="16"/>
  <c r="P241" i="16"/>
  <c r="O241" i="16"/>
  <c r="N241" i="16"/>
  <c r="M241" i="16"/>
  <c r="L241" i="16"/>
  <c r="K241" i="16"/>
  <c r="J241" i="16"/>
  <c r="I241" i="16"/>
  <c r="H241" i="16"/>
  <c r="G241" i="16"/>
  <c r="F241" i="16"/>
  <c r="E241" i="16"/>
  <c r="D241" i="16"/>
  <c r="C241" i="16"/>
  <c r="BU240" i="16"/>
  <c r="BT240" i="16"/>
  <c r="BS240" i="16"/>
  <c r="BR240" i="16"/>
  <c r="BQ240" i="16"/>
  <c r="BP240" i="16"/>
  <c r="BO240" i="16"/>
  <c r="BN240" i="16"/>
  <c r="BM240" i="16"/>
  <c r="BL240" i="16"/>
  <c r="BK240" i="16"/>
  <c r="BJ240" i="16"/>
  <c r="BI240" i="16"/>
  <c r="BH240" i="16"/>
  <c r="BG240" i="16"/>
  <c r="BF240" i="16"/>
  <c r="BE240" i="16"/>
  <c r="BD240" i="16"/>
  <c r="BC240" i="16"/>
  <c r="BB240" i="16"/>
  <c r="BA240" i="16"/>
  <c r="AZ240" i="16"/>
  <c r="AY240" i="16"/>
  <c r="AX240" i="16"/>
  <c r="AW240" i="16"/>
  <c r="AV240" i="16"/>
  <c r="AU240" i="16"/>
  <c r="AT240" i="16"/>
  <c r="AS240" i="16"/>
  <c r="AR240" i="16"/>
  <c r="AQ240" i="16"/>
  <c r="AP240" i="16"/>
  <c r="AO240" i="16"/>
  <c r="AN240" i="16"/>
  <c r="AM240" i="16"/>
  <c r="AL240" i="16"/>
  <c r="AK240" i="16"/>
  <c r="AJ240" i="16"/>
  <c r="AI240" i="16"/>
  <c r="AH240" i="16"/>
  <c r="AG240" i="16"/>
  <c r="AF240" i="16"/>
  <c r="AE240" i="16"/>
  <c r="AD240" i="16"/>
  <c r="AC240" i="16"/>
  <c r="AB240" i="16"/>
  <c r="AA240" i="16"/>
  <c r="Z240" i="16"/>
  <c r="Y240" i="16"/>
  <c r="X240" i="16"/>
  <c r="W240" i="16"/>
  <c r="V240" i="16"/>
  <c r="U240" i="16"/>
  <c r="T240" i="16"/>
  <c r="S240" i="16"/>
  <c r="R240" i="16"/>
  <c r="Q240" i="16"/>
  <c r="P240" i="16"/>
  <c r="O240" i="16"/>
  <c r="N240" i="16"/>
  <c r="M240" i="16"/>
  <c r="L240" i="16"/>
  <c r="K240" i="16"/>
  <c r="J240" i="16"/>
  <c r="I240" i="16"/>
  <c r="H240" i="16"/>
  <c r="G240" i="16"/>
  <c r="F240" i="16"/>
  <c r="E240" i="16"/>
  <c r="D240" i="16"/>
  <c r="C240" i="16"/>
  <c r="BU239" i="16"/>
  <c r="BT239" i="16"/>
  <c r="BS239" i="16"/>
  <c r="BR239" i="16"/>
  <c r="BQ239" i="16"/>
  <c r="BP239" i="16"/>
  <c r="BO239" i="16"/>
  <c r="BN239" i="16"/>
  <c r="BM239" i="16"/>
  <c r="BL239" i="16"/>
  <c r="BK239" i="16"/>
  <c r="BJ239" i="16"/>
  <c r="BI239" i="16"/>
  <c r="BH239" i="16"/>
  <c r="BG239" i="16"/>
  <c r="BF239" i="16"/>
  <c r="BE239" i="16"/>
  <c r="BD239" i="16"/>
  <c r="BC239" i="16"/>
  <c r="BB239" i="16"/>
  <c r="BA239" i="16"/>
  <c r="AZ239" i="16"/>
  <c r="AY239" i="16"/>
  <c r="AX239" i="16"/>
  <c r="AW239" i="16"/>
  <c r="AV239" i="16"/>
  <c r="AU239" i="16"/>
  <c r="AT239" i="16"/>
  <c r="AS239" i="16"/>
  <c r="AR239" i="16"/>
  <c r="AQ239" i="16"/>
  <c r="AP239" i="16"/>
  <c r="AO239" i="16"/>
  <c r="AN239" i="16"/>
  <c r="AM239" i="16"/>
  <c r="AL239" i="16"/>
  <c r="AK239" i="16"/>
  <c r="AJ239" i="16"/>
  <c r="AI239" i="16"/>
  <c r="AH239" i="16"/>
  <c r="AG239" i="16"/>
  <c r="AF239" i="16"/>
  <c r="AE239" i="16"/>
  <c r="AD239" i="16"/>
  <c r="AC239" i="16"/>
  <c r="AB239" i="16"/>
  <c r="AA239" i="16"/>
  <c r="Z239" i="16"/>
  <c r="Y239" i="16"/>
  <c r="X239" i="16"/>
  <c r="W239" i="16"/>
  <c r="V239" i="16"/>
  <c r="U239" i="16"/>
  <c r="T239" i="16"/>
  <c r="S239" i="16"/>
  <c r="R239" i="16"/>
  <c r="Q239" i="16"/>
  <c r="P239" i="16"/>
  <c r="O239" i="16"/>
  <c r="N239" i="16"/>
  <c r="M239" i="16"/>
  <c r="L239" i="16"/>
  <c r="K239" i="16"/>
  <c r="J239" i="16"/>
  <c r="I239" i="16"/>
  <c r="H239" i="16"/>
  <c r="G239" i="16"/>
  <c r="F239" i="16"/>
  <c r="E239" i="16"/>
  <c r="D239" i="16"/>
  <c r="C239" i="16"/>
  <c r="BU238" i="16"/>
  <c r="BT238" i="16"/>
  <c r="BS238" i="16"/>
  <c r="BR238" i="16"/>
  <c r="BQ238" i="16"/>
  <c r="BP238" i="16"/>
  <c r="BO238" i="16"/>
  <c r="BN238" i="16"/>
  <c r="BM238" i="16"/>
  <c r="BL238" i="16"/>
  <c r="BK238" i="16"/>
  <c r="BJ238" i="16"/>
  <c r="BI238" i="16"/>
  <c r="BH238" i="16"/>
  <c r="BG238" i="16"/>
  <c r="BF238" i="16"/>
  <c r="BE238" i="16"/>
  <c r="BD238" i="16"/>
  <c r="BC238" i="16"/>
  <c r="BB238" i="16"/>
  <c r="BA238" i="16"/>
  <c r="AZ238" i="16"/>
  <c r="AY238" i="16"/>
  <c r="AX238" i="16"/>
  <c r="AW238" i="16"/>
  <c r="AV238" i="16"/>
  <c r="AU238" i="16"/>
  <c r="AT238" i="16"/>
  <c r="AS238" i="16"/>
  <c r="AR238" i="16"/>
  <c r="AQ238" i="16"/>
  <c r="AP238" i="16"/>
  <c r="AO238" i="16"/>
  <c r="AN238" i="16"/>
  <c r="AM238" i="16"/>
  <c r="AL238" i="16"/>
  <c r="AK238" i="16"/>
  <c r="AJ238" i="16"/>
  <c r="AI238" i="16"/>
  <c r="AH238" i="16"/>
  <c r="AG238" i="16"/>
  <c r="AF238" i="16"/>
  <c r="AE238" i="16"/>
  <c r="AD238" i="16"/>
  <c r="AC238" i="16"/>
  <c r="AB238" i="16"/>
  <c r="AA238" i="16"/>
  <c r="Z238" i="16"/>
  <c r="Y238" i="16"/>
  <c r="X238" i="16"/>
  <c r="W238" i="16"/>
  <c r="V238" i="16"/>
  <c r="U238" i="16"/>
  <c r="T238" i="16"/>
  <c r="S238" i="16"/>
  <c r="R238" i="16"/>
  <c r="Q238" i="16"/>
  <c r="P238" i="16"/>
  <c r="O238" i="16"/>
  <c r="N238" i="16"/>
  <c r="M238" i="16"/>
  <c r="L238" i="16"/>
  <c r="K238" i="16"/>
  <c r="J238" i="16"/>
  <c r="I238" i="16"/>
  <c r="H238" i="16"/>
  <c r="G238" i="16"/>
  <c r="F238" i="16"/>
  <c r="E238" i="16"/>
  <c r="D238" i="16"/>
  <c r="C238" i="16"/>
  <c r="BU237" i="16"/>
  <c r="BT237" i="16"/>
  <c r="BS237" i="16"/>
  <c r="BR237" i="16"/>
  <c r="BQ237" i="16"/>
  <c r="BP237" i="16"/>
  <c r="BO237" i="16"/>
  <c r="BN237" i="16"/>
  <c r="BM237" i="16"/>
  <c r="BL237" i="16"/>
  <c r="BK237" i="16"/>
  <c r="BJ237" i="16"/>
  <c r="BI237" i="16"/>
  <c r="BH237" i="16"/>
  <c r="BG237" i="16"/>
  <c r="BF237" i="16"/>
  <c r="BE237" i="16"/>
  <c r="BD237" i="16"/>
  <c r="BC237" i="16"/>
  <c r="BB237" i="16"/>
  <c r="BA237" i="16"/>
  <c r="AZ237" i="16"/>
  <c r="AY237" i="16"/>
  <c r="AX237" i="16"/>
  <c r="AW237" i="16"/>
  <c r="AV237" i="16"/>
  <c r="AU237" i="16"/>
  <c r="AT237" i="16"/>
  <c r="AS237" i="16"/>
  <c r="AR237" i="16"/>
  <c r="AQ237" i="16"/>
  <c r="AP237" i="16"/>
  <c r="AO237" i="16"/>
  <c r="AN237" i="16"/>
  <c r="AM237" i="16"/>
  <c r="AL237" i="16"/>
  <c r="AK237" i="16"/>
  <c r="AJ237" i="16"/>
  <c r="AI237" i="16"/>
  <c r="AH237" i="16"/>
  <c r="AG237" i="16"/>
  <c r="AF237" i="16"/>
  <c r="AE237" i="16"/>
  <c r="AD237" i="16"/>
  <c r="AC237" i="16"/>
  <c r="AB237" i="16"/>
  <c r="AA237" i="16"/>
  <c r="Z237" i="16"/>
  <c r="Y237" i="16"/>
  <c r="X237" i="16"/>
  <c r="W237" i="16"/>
  <c r="V237" i="16"/>
  <c r="U237" i="16"/>
  <c r="T237" i="16"/>
  <c r="S237" i="16"/>
  <c r="R237" i="16"/>
  <c r="Q237" i="16"/>
  <c r="P237" i="16"/>
  <c r="O237" i="16"/>
  <c r="N237" i="16"/>
  <c r="M237" i="16"/>
  <c r="L237" i="16"/>
  <c r="K237" i="16"/>
  <c r="J237" i="16"/>
  <c r="I237" i="16"/>
  <c r="H237" i="16"/>
  <c r="G237" i="16"/>
  <c r="F237" i="16"/>
  <c r="E237" i="16"/>
  <c r="D237" i="16"/>
  <c r="C237" i="16"/>
  <c r="BU236" i="16"/>
  <c r="BT236" i="16"/>
  <c r="BS236" i="16"/>
  <c r="BR236" i="16"/>
  <c r="BQ236" i="16"/>
  <c r="BP236" i="16"/>
  <c r="BO236" i="16"/>
  <c r="BN236" i="16"/>
  <c r="BM236" i="16"/>
  <c r="BL236" i="16"/>
  <c r="BK236" i="16"/>
  <c r="BJ236" i="16"/>
  <c r="BI236" i="16"/>
  <c r="BH236" i="16"/>
  <c r="BG236" i="16"/>
  <c r="BF236" i="16"/>
  <c r="BE236" i="16"/>
  <c r="BD236" i="16"/>
  <c r="BC236" i="16"/>
  <c r="BB236" i="16"/>
  <c r="BA236" i="16"/>
  <c r="AZ236" i="16"/>
  <c r="AY236" i="16"/>
  <c r="AX236" i="16"/>
  <c r="AW236" i="16"/>
  <c r="AV236" i="16"/>
  <c r="AU236" i="16"/>
  <c r="AT236" i="16"/>
  <c r="AS236" i="16"/>
  <c r="AR236" i="16"/>
  <c r="AQ236" i="16"/>
  <c r="AP236" i="16"/>
  <c r="AO236" i="16"/>
  <c r="AN236" i="16"/>
  <c r="AM236" i="16"/>
  <c r="AL236" i="16"/>
  <c r="AK236" i="16"/>
  <c r="AJ236" i="16"/>
  <c r="AI236" i="16"/>
  <c r="AH236" i="16"/>
  <c r="AG236" i="16"/>
  <c r="AF236" i="16"/>
  <c r="AE236" i="16"/>
  <c r="AD236" i="16"/>
  <c r="AC236" i="16"/>
  <c r="AB236" i="16"/>
  <c r="AA236" i="16"/>
  <c r="Z236" i="16"/>
  <c r="Y236" i="16"/>
  <c r="X236" i="16"/>
  <c r="W236" i="16"/>
  <c r="V236" i="16"/>
  <c r="U236" i="16"/>
  <c r="T236" i="16"/>
  <c r="S236" i="16"/>
  <c r="R236" i="16"/>
  <c r="Q236" i="16"/>
  <c r="P236" i="16"/>
  <c r="O236" i="16"/>
  <c r="N236" i="16"/>
  <c r="M236" i="16"/>
  <c r="L236" i="16"/>
  <c r="K236" i="16"/>
  <c r="J236" i="16"/>
  <c r="I236" i="16"/>
  <c r="H236" i="16"/>
  <c r="G236" i="16"/>
  <c r="F236" i="16"/>
  <c r="E236" i="16"/>
  <c r="D236" i="16"/>
  <c r="C236" i="16"/>
  <c r="BU235" i="16"/>
  <c r="BT235" i="16"/>
  <c r="BS235" i="16"/>
  <c r="BR235" i="16"/>
  <c r="BQ235" i="16"/>
  <c r="BP235" i="16"/>
  <c r="BO235" i="16"/>
  <c r="BN235" i="16"/>
  <c r="BM235" i="16"/>
  <c r="BL235" i="16"/>
  <c r="BK235" i="16"/>
  <c r="BJ235" i="16"/>
  <c r="BI235" i="16"/>
  <c r="BH235" i="16"/>
  <c r="BG235" i="16"/>
  <c r="BF235" i="16"/>
  <c r="BE235" i="16"/>
  <c r="BD235" i="16"/>
  <c r="BC235" i="16"/>
  <c r="BB235" i="16"/>
  <c r="BA235" i="16"/>
  <c r="AZ235" i="16"/>
  <c r="AY235" i="16"/>
  <c r="AX235" i="16"/>
  <c r="AW235" i="16"/>
  <c r="AV235" i="16"/>
  <c r="AU235" i="16"/>
  <c r="AT235" i="16"/>
  <c r="AS235" i="16"/>
  <c r="AR235" i="16"/>
  <c r="AQ235" i="16"/>
  <c r="AP235" i="16"/>
  <c r="AO235" i="16"/>
  <c r="AN235" i="16"/>
  <c r="AM235" i="16"/>
  <c r="AL235" i="16"/>
  <c r="AK235" i="16"/>
  <c r="AJ235" i="16"/>
  <c r="AI235" i="16"/>
  <c r="AH235" i="16"/>
  <c r="AG235" i="16"/>
  <c r="AF235" i="16"/>
  <c r="AE235" i="16"/>
  <c r="AD235" i="16"/>
  <c r="AC235" i="16"/>
  <c r="AB235" i="16"/>
  <c r="AA235" i="16"/>
  <c r="Z235" i="16"/>
  <c r="Y235" i="16"/>
  <c r="X235" i="16"/>
  <c r="W235" i="16"/>
  <c r="V235" i="16"/>
  <c r="U235" i="16"/>
  <c r="T235" i="16"/>
  <c r="S235" i="16"/>
  <c r="R235" i="16"/>
  <c r="Q235" i="16"/>
  <c r="P235" i="16"/>
  <c r="O235" i="16"/>
  <c r="N235" i="16"/>
  <c r="M235" i="16"/>
  <c r="L235" i="16"/>
  <c r="K235" i="16"/>
  <c r="J235" i="16"/>
  <c r="I235" i="16"/>
  <c r="H235" i="16"/>
  <c r="G235" i="16"/>
  <c r="F235" i="16"/>
  <c r="E235" i="16"/>
  <c r="D235" i="16"/>
  <c r="C235" i="16"/>
  <c r="BU234" i="16"/>
  <c r="BT234" i="16"/>
  <c r="BS234" i="16"/>
  <c r="BR234" i="16"/>
  <c r="BQ234" i="16"/>
  <c r="BP234" i="16"/>
  <c r="BO234" i="16"/>
  <c r="BN234" i="16"/>
  <c r="BM234" i="16"/>
  <c r="BL234" i="16"/>
  <c r="BK234" i="16"/>
  <c r="BJ234" i="16"/>
  <c r="BI234" i="16"/>
  <c r="BH234" i="16"/>
  <c r="BG234" i="16"/>
  <c r="BF234" i="16"/>
  <c r="BE234" i="16"/>
  <c r="BD234" i="16"/>
  <c r="BC234" i="16"/>
  <c r="BB234" i="16"/>
  <c r="BA234" i="16"/>
  <c r="AZ234" i="16"/>
  <c r="AY234" i="16"/>
  <c r="AX234" i="16"/>
  <c r="AW234" i="16"/>
  <c r="AV234" i="16"/>
  <c r="AU234" i="16"/>
  <c r="AT234" i="16"/>
  <c r="AS234" i="16"/>
  <c r="AR234" i="16"/>
  <c r="AQ234" i="16"/>
  <c r="AP234" i="16"/>
  <c r="AO234" i="16"/>
  <c r="AN234" i="16"/>
  <c r="AM234" i="16"/>
  <c r="AL234" i="16"/>
  <c r="AK234" i="16"/>
  <c r="AJ234" i="16"/>
  <c r="AI234" i="16"/>
  <c r="AH234" i="16"/>
  <c r="AG234" i="16"/>
  <c r="AF234" i="16"/>
  <c r="AE234" i="16"/>
  <c r="AD234" i="16"/>
  <c r="AC234" i="16"/>
  <c r="AB234" i="16"/>
  <c r="AA234" i="16"/>
  <c r="Z234" i="16"/>
  <c r="Y234" i="16"/>
  <c r="X234" i="16"/>
  <c r="W234" i="16"/>
  <c r="V234" i="16"/>
  <c r="U234" i="16"/>
  <c r="T234" i="16"/>
  <c r="S234" i="16"/>
  <c r="R234" i="16"/>
  <c r="Q234" i="16"/>
  <c r="P234" i="16"/>
  <c r="O234" i="16"/>
  <c r="N234" i="16"/>
  <c r="M234" i="16"/>
  <c r="L234" i="16"/>
  <c r="K234" i="16"/>
  <c r="J234" i="16"/>
  <c r="I234" i="16"/>
  <c r="H234" i="16"/>
  <c r="G234" i="16"/>
  <c r="F234" i="16"/>
  <c r="E234" i="16"/>
  <c r="D234" i="16"/>
  <c r="C234" i="16"/>
  <c r="BU233" i="16"/>
  <c r="BT233" i="16"/>
  <c r="BS233" i="16"/>
  <c r="BR233" i="16"/>
  <c r="BQ233" i="16"/>
  <c r="BP233" i="16"/>
  <c r="BO233" i="16"/>
  <c r="BN233" i="16"/>
  <c r="BM233" i="16"/>
  <c r="BL233" i="16"/>
  <c r="BK233" i="16"/>
  <c r="BJ233" i="16"/>
  <c r="BI233" i="16"/>
  <c r="BH233" i="16"/>
  <c r="BG233" i="16"/>
  <c r="BF233" i="16"/>
  <c r="BE233" i="16"/>
  <c r="BD233" i="16"/>
  <c r="BC233" i="16"/>
  <c r="BB233" i="16"/>
  <c r="BA233" i="16"/>
  <c r="AZ233" i="16"/>
  <c r="AY233" i="16"/>
  <c r="AX233" i="16"/>
  <c r="AW233" i="16"/>
  <c r="AV233" i="16"/>
  <c r="AU233" i="16"/>
  <c r="AT233" i="16"/>
  <c r="AS233" i="16"/>
  <c r="AR233" i="16"/>
  <c r="AQ233" i="16"/>
  <c r="AP233" i="16"/>
  <c r="AO233" i="16"/>
  <c r="AN233" i="16"/>
  <c r="AM233" i="16"/>
  <c r="AL233" i="16"/>
  <c r="AK233" i="16"/>
  <c r="AJ233" i="16"/>
  <c r="AI233" i="16"/>
  <c r="AH233" i="16"/>
  <c r="AG233" i="16"/>
  <c r="AF233" i="16"/>
  <c r="AE233" i="16"/>
  <c r="AD233" i="16"/>
  <c r="AC233" i="16"/>
  <c r="AB233" i="16"/>
  <c r="AA233" i="16"/>
  <c r="Z233" i="16"/>
  <c r="Y233" i="16"/>
  <c r="X233" i="16"/>
  <c r="W233" i="16"/>
  <c r="V233" i="16"/>
  <c r="U233" i="16"/>
  <c r="T233" i="16"/>
  <c r="S233" i="16"/>
  <c r="R233" i="16"/>
  <c r="Q233" i="16"/>
  <c r="P233" i="16"/>
  <c r="O233" i="16"/>
  <c r="N233" i="16"/>
  <c r="M233" i="16"/>
  <c r="L233" i="16"/>
  <c r="K233" i="16"/>
  <c r="J233" i="16"/>
  <c r="I233" i="16"/>
  <c r="H233" i="16"/>
  <c r="G233" i="16"/>
  <c r="F233" i="16"/>
  <c r="E233" i="16"/>
  <c r="D233" i="16"/>
  <c r="C233" i="16"/>
  <c r="BU232" i="16"/>
  <c r="BT232" i="16"/>
  <c r="BS232" i="16"/>
  <c r="BR232" i="16"/>
  <c r="BQ232" i="16"/>
  <c r="BP232" i="16"/>
  <c r="BO232" i="16"/>
  <c r="BN232" i="16"/>
  <c r="BM232" i="16"/>
  <c r="BL232" i="16"/>
  <c r="BK232" i="16"/>
  <c r="BJ232" i="16"/>
  <c r="BI232" i="16"/>
  <c r="BH232" i="16"/>
  <c r="BG232" i="16"/>
  <c r="BF232" i="16"/>
  <c r="BE232" i="16"/>
  <c r="BD232" i="16"/>
  <c r="BC232" i="16"/>
  <c r="BB232" i="16"/>
  <c r="BA232" i="16"/>
  <c r="AZ232" i="16"/>
  <c r="AY232" i="16"/>
  <c r="AX232" i="16"/>
  <c r="AW232" i="16"/>
  <c r="AV232" i="16"/>
  <c r="AU232" i="16"/>
  <c r="AT232" i="16"/>
  <c r="AS232" i="16"/>
  <c r="AR232" i="16"/>
  <c r="AQ232" i="16"/>
  <c r="AP232" i="16"/>
  <c r="AO232" i="16"/>
  <c r="AN232" i="16"/>
  <c r="AM232" i="16"/>
  <c r="AL232" i="16"/>
  <c r="AK232" i="16"/>
  <c r="AJ232" i="16"/>
  <c r="AI232" i="16"/>
  <c r="AH232" i="16"/>
  <c r="AG232" i="16"/>
  <c r="AF232" i="16"/>
  <c r="AE232" i="16"/>
  <c r="AD232" i="16"/>
  <c r="AC232" i="16"/>
  <c r="AB232" i="16"/>
  <c r="AA232" i="16"/>
  <c r="Z232" i="16"/>
  <c r="Y232" i="16"/>
  <c r="X232" i="16"/>
  <c r="W232" i="16"/>
  <c r="V232" i="16"/>
  <c r="U232" i="16"/>
  <c r="T232" i="16"/>
  <c r="S232" i="16"/>
  <c r="R232" i="16"/>
  <c r="Q232" i="16"/>
  <c r="P232" i="16"/>
  <c r="O232" i="16"/>
  <c r="N232" i="16"/>
  <c r="M232" i="16"/>
  <c r="L232" i="16"/>
  <c r="K232" i="16"/>
  <c r="J232" i="16"/>
  <c r="I232" i="16"/>
  <c r="H232" i="16"/>
  <c r="G232" i="16"/>
  <c r="F232" i="16"/>
  <c r="E232" i="16"/>
  <c r="D232" i="16"/>
  <c r="C232" i="16"/>
  <c r="BU231" i="16"/>
  <c r="BT231" i="16"/>
  <c r="BS231" i="16"/>
  <c r="BR231" i="16"/>
  <c r="BQ231" i="16"/>
  <c r="BP231" i="16"/>
  <c r="BO231" i="16"/>
  <c r="BN231" i="16"/>
  <c r="BM231" i="16"/>
  <c r="BL231" i="16"/>
  <c r="BK231" i="16"/>
  <c r="BJ231" i="16"/>
  <c r="BI231" i="16"/>
  <c r="BH231" i="16"/>
  <c r="BG231" i="16"/>
  <c r="BF231" i="16"/>
  <c r="BE231" i="16"/>
  <c r="BD231" i="16"/>
  <c r="BC231" i="16"/>
  <c r="BB231" i="16"/>
  <c r="BA231" i="16"/>
  <c r="AZ231" i="16"/>
  <c r="AY231" i="16"/>
  <c r="AX231" i="16"/>
  <c r="AW231" i="16"/>
  <c r="AV231" i="16"/>
  <c r="AU231" i="16"/>
  <c r="AT231" i="16"/>
  <c r="AS231" i="16"/>
  <c r="AR231" i="16"/>
  <c r="AQ231" i="16"/>
  <c r="AP231" i="16"/>
  <c r="AO231" i="16"/>
  <c r="AN231" i="16"/>
  <c r="AM231" i="16"/>
  <c r="AL231" i="16"/>
  <c r="AK231" i="16"/>
  <c r="AJ231" i="16"/>
  <c r="AI231" i="16"/>
  <c r="AH231" i="16"/>
  <c r="AG231" i="16"/>
  <c r="AF231" i="16"/>
  <c r="AE231" i="16"/>
  <c r="AD231" i="16"/>
  <c r="AC231" i="16"/>
  <c r="AB231" i="16"/>
  <c r="AA231" i="16"/>
  <c r="Z231" i="16"/>
  <c r="Y231" i="16"/>
  <c r="X231" i="16"/>
  <c r="W231" i="16"/>
  <c r="V231" i="16"/>
  <c r="U231" i="16"/>
  <c r="T231" i="16"/>
  <c r="S231" i="16"/>
  <c r="R231" i="16"/>
  <c r="Q231" i="16"/>
  <c r="P231" i="16"/>
  <c r="O231" i="16"/>
  <c r="N231" i="16"/>
  <c r="M231" i="16"/>
  <c r="L231" i="16"/>
  <c r="K231" i="16"/>
  <c r="J231" i="16"/>
  <c r="I231" i="16"/>
  <c r="H231" i="16"/>
  <c r="G231" i="16"/>
  <c r="F231" i="16"/>
  <c r="E231" i="16"/>
  <c r="D231" i="16"/>
  <c r="C231" i="16"/>
  <c r="BU230" i="16"/>
  <c r="BT230" i="16"/>
  <c r="BS230" i="16"/>
  <c r="BR230" i="16"/>
  <c r="BQ230" i="16"/>
  <c r="BP230" i="16"/>
  <c r="BO230" i="16"/>
  <c r="BN230" i="16"/>
  <c r="BM230" i="16"/>
  <c r="BL230" i="16"/>
  <c r="BK230" i="16"/>
  <c r="BJ230" i="16"/>
  <c r="BI230" i="16"/>
  <c r="BH230" i="16"/>
  <c r="BG230" i="16"/>
  <c r="BF230" i="16"/>
  <c r="BE230" i="16"/>
  <c r="BD230" i="16"/>
  <c r="BC230" i="16"/>
  <c r="BB230" i="16"/>
  <c r="BA230" i="16"/>
  <c r="AZ230" i="16"/>
  <c r="AY230" i="16"/>
  <c r="AX230" i="16"/>
  <c r="AW230" i="16"/>
  <c r="AV230" i="16"/>
  <c r="AU230" i="16"/>
  <c r="AT230" i="16"/>
  <c r="AS230" i="16"/>
  <c r="AR230" i="16"/>
  <c r="AQ230" i="16"/>
  <c r="AP230" i="16"/>
  <c r="AO230" i="16"/>
  <c r="AN230" i="16"/>
  <c r="AM230" i="16"/>
  <c r="AL230" i="16"/>
  <c r="AK230" i="16"/>
  <c r="AJ230" i="16"/>
  <c r="AI230" i="16"/>
  <c r="AH230" i="16"/>
  <c r="AG230" i="16"/>
  <c r="AF230" i="16"/>
  <c r="AE230" i="16"/>
  <c r="AD230" i="16"/>
  <c r="AC230" i="16"/>
  <c r="AB230" i="16"/>
  <c r="AA230" i="16"/>
  <c r="Z230" i="16"/>
  <c r="Y230" i="16"/>
  <c r="X230" i="16"/>
  <c r="W230" i="16"/>
  <c r="V230" i="16"/>
  <c r="U230" i="16"/>
  <c r="T230" i="16"/>
  <c r="S230" i="16"/>
  <c r="R230" i="16"/>
  <c r="Q230" i="16"/>
  <c r="P230" i="16"/>
  <c r="O230" i="16"/>
  <c r="N230" i="16"/>
  <c r="M230" i="16"/>
  <c r="L230" i="16"/>
  <c r="K230" i="16"/>
  <c r="J230" i="16"/>
  <c r="I230" i="16"/>
  <c r="H230" i="16"/>
  <c r="G230" i="16"/>
  <c r="F230" i="16"/>
  <c r="E230" i="16"/>
  <c r="D230" i="16"/>
  <c r="C230" i="16"/>
  <c r="BU229" i="16"/>
  <c r="BT229" i="16"/>
  <c r="BS229" i="16"/>
  <c r="BR229" i="16"/>
  <c r="BQ229" i="16"/>
  <c r="BP229" i="16"/>
  <c r="BO229" i="16"/>
  <c r="BN229" i="16"/>
  <c r="BM229" i="16"/>
  <c r="BL229" i="16"/>
  <c r="BK229" i="16"/>
  <c r="BJ229" i="16"/>
  <c r="BI229" i="16"/>
  <c r="BH229" i="16"/>
  <c r="BG229" i="16"/>
  <c r="BF229" i="16"/>
  <c r="BE229" i="16"/>
  <c r="BD229" i="16"/>
  <c r="BC229" i="16"/>
  <c r="BB229" i="16"/>
  <c r="BA229" i="16"/>
  <c r="AZ229" i="16"/>
  <c r="AY229" i="16"/>
  <c r="AX229" i="16"/>
  <c r="AW229" i="16"/>
  <c r="AV229" i="16"/>
  <c r="AU229" i="16"/>
  <c r="AT229" i="16"/>
  <c r="AS229" i="16"/>
  <c r="AR229" i="16"/>
  <c r="AQ229" i="16"/>
  <c r="AP229" i="16"/>
  <c r="AO229" i="16"/>
  <c r="AN229" i="16"/>
  <c r="AM229" i="16"/>
  <c r="AL229" i="16"/>
  <c r="AK229" i="16"/>
  <c r="AJ229" i="16"/>
  <c r="AI229" i="16"/>
  <c r="AH229" i="16"/>
  <c r="AG229" i="16"/>
  <c r="AF229" i="16"/>
  <c r="AE229" i="16"/>
  <c r="AD229" i="16"/>
  <c r="AC229" i="16"/>
  <c r="AB229" i="16"/>
  <c r="AA229" i="16"/>
  <c r="Z229" i="16"/>
  <c r="Y229" i="16"/>
  <c r="X229" i="16"/>
  <c r="W229" i="16"/>
  <c r="V229" i="16"/>
  <c r="U229" i="16"/>
  <c r="T229" i="16"/>
  <c r="S229" i="16"/>
  <c r="R229" i="16"/>
  <c r="Q229" i="16"/>
  <c r="P229" i="16"/>
  <c r="O229" i="16"/>
  <c r="N229" i="16"/>
  <c r="M229" i="16"/>
  <c r="L229" i="16"/>
  <c r="K229" i="16"/>
  <c r="J229" i="16"/>
  <c r="I229" i="16"/>
  <c r="H229" i="16"/>
  <c r="G229" i="16"/>
  <c r="F229" i="16"/>
  <c r="E229" i="16"/>
  <c r="D229" i="16"/>
  <c r="C229" i="16"/>
  <c r="BU228" i="16"/>
  <c r="BT228" i="16"/>
  <c r="BS228" i="16"/>
  <c r="BR228" i="16"/>
  <c r="BQ228" i="16"/>
  <c r="BP228" i="16"/>
  <c r="BO228" i="16"/>
  <c r="BN228" i="16"/>
  <c r="BM228" i="16"/>
  <c r="BL228" i="16"/>
  <c r="BK228" i="16"/>
  <c r="BJ228" i="16"/>
  <c r="BI228" i="16"/>
  <c r="BH228" i="16"/>
  <c r="BG228" i="16"/>
  <c r="BF228" i="16"/>
  <c r="BE228" i="16"/>
  <c r="BD228" i="16"/>
  <c r="BC228" i="16"/>
  <c r="BB228" i="16"/>
  <c r="BA228" i="16"/>
  <c r="AZ228" i="16"/>
  <c r="AY228" i="16"/>
  <c r="AX228" i="16"/>
  <c r="AW228" i="16"/>
  <c r="AV228" i="16"/>
  <c r="AU228" i="16"/>
  <c r="AT228" i="16"/>
  <c r="AS228" i="16"/>
  <c r="AR228" i="16"/>
  <c r="AQ228" i="16"/>
  <c r="AP228" i="16"/>
  <c r="AO228" i="16"/>
  <c r="AN228" i="16"/>
  <c r="AM228" i="16"/>
  <c r="AL228" i="16"/>
  <c r="AK228" i="16"/>
  <c r="AJ228" i="16"/>
  <c r="AI228" i="16"/>
  <c r="AH228" i="16"/>
  <c r="AG228" i="16"/>
  <c r="AF228" i="16"/>
  <c r="AE228" i="16"/>
  <c r="AD228" i="16"/>
  <c r="AC228" i="16"/>
  <c r="AB228" i="16"/>
  <c r="AA228" i="16"/>
  <c r="Z228" i="16"/>
  <c r="Y228" i="16"/>
  <c r="X228" i="16"/>
  <c r="W228" i="16"/>
  <c r="V228" i="16"/>
  <c r="U228" i="16"/>
  <c r="T228" i="16"/>
  <c r="S228" i="16"/>
  <c r="R228" i="16"/>
  <c r="Q228" i="16"/>
  <c r="P228" i="16"/>
  <c r="O228" i="16"/>
  <c r="N228" i="16"/>
  <c r="M228" i="16"/>
  <c r="L228" i="16"/>
  <c r="K228" i="16"/>
  <c r="J228" i="16"/>
  <c r="I228" i="16"/>
  <c r="H228" i="16"/>
  <c r="G228" i="16"/>
  <c r="F228" i="16"/>
  <c r="E228" i="16"/>
  <c r="D228" i="16"/>
  <c r="C228" i="16"/>
  <c r="BU227" i="16"/>
  <c r="BT227" i="16"/>
  <c r="BS227" i="16"/>
  <c r="BR227" i="16"/>
  <c r="BQ227" i="16"/>
  <c r="BP227" i="16"/>
  <c r="BO227" i="16"/>
  <c r="BN227" i="16"/>
  <c r="BM227" i="16"/>
  <c r="BL227" i="16"/>
  <c r="BK227" i="16"/>
  <c r="BJ227" i="16"/>
  <c r="BI227" i="16"/>
  <c r="BH227" i="16"/>
  <c r="BG227" i="16"/>
  <c r="BF227" i="16"/>
  <c r="BE227" i="16"/>
  <c r="BD227" i="16"/>
  <c r="BC227" i="16"/>
  <c r="BB227" i="16"/>
  <c r="BA227" i="16"/>
  <c r="AZ227" i="16"/>
  <c r="AY227" i="16"/>
  <c r="AX227" i="16"/>
  <c r="AW227" i="16"/>
  <c r="AV227" i="16"/>
  <c r="AU227" i="16"/>
  <c r="AT227" i="16"/>
  <c r="AS227" i="16"/>
  <c r="AR227" i="16"/>
  <c r="AQ227" i="16"/>
  <c r="AP227" i="16"/>
  <c r="AO227" i="16"/>
  <c r="AN227" i="16"/>
  <c r="AM227" i="16"/>
  <c r="AL227" i="16"/>
  <c r="AK227" i="16"/>
  <c r="AJ227" i="16"/>
  <c r="AI227" i="16"/>
  <c r="AH227" i="16"/>
  <c r="AG227" i="16"/>
  <c r="AF227" i="16"/>
  <c r="AE227" i="16"/>
  <c r="AD227" i="16"/>
  <c r="AC227" i="16"/>
  <c r="AB227" i="16"/>
  <c r="AA227" i="16"/>
  <c r="Z227" i="16"/>
  <c r="Y227" i="16"/>
  <c r="X227" i="16"/>
  <c r="W227" i="16"/>
  <c r="V227" i="16"/>
  <c r="U227" i="16"/>
  <c r="T227" i="16"/>
  <c r="S227" i="16"/>
  <c r="R227" i="16"/>
  <c r="Q227" i="16"/>
  <c r="P227" i="16"/>
  <c r="O227" i="16"/>
  <c r="N227" i="16"/>
  <c r="M227" i="16"/>
  <c r="L227" i="16"/>
  <c r="K227" i="16"/>
  <c r="J227" i="16"/>
  <c r="I227" i="16"/>
  <c r="H227" i="16"/>
  <c r="G227" i="16"/>
  <c r="F227" i="16"/>
  <c r="E227" i="16"/>
  <c r="D227" i="16"/>
  <c r="C227" i="16"/>
  <c r="BU226" i="16"/>
  <c r="BT226" i="16"/>
  <c r="BS226" i="16"/>
  <c r="BR226" i="16"/>
  <c r="BQ226" i="16"/>
  <c r="BP226" i="16"/>
  <c r="BO226" i="16"/>
  <c r="BN226" i="16"/>
  <c r="BM226" i="16"/>
  <c r="BL226" i="16"/>
  <c r="BK226" i="16"/>
  <c r="BJ226" i="16"/>
  <c r="BI226" i="16"/>
  <c r="BH226" i="16"/>
  <c r="BG226" i="16"/>
  <c r="BF226" i="16"/>
  <c r="BE226" i="16"/>
  <c r="BD226" i="16"/>
  <c r="BC226" i="16"/>
  <c r="BB226" i="16"/>
  <c r="BA226" i="16"/>
  <c r="AZ226" i="16"/>
  <c r="AY226" i="16"/>
  <c r="AX226" i="16"/>
  <c r="AW226" i="16"/>
  <c r="AV226" i="16"/>
  <c r="AU226" i="16"/>
  <c r="AT226" i="16"/>
  <c r="AS226" i="16"/>
  <c r="AR226" i="16"/>
  <c r="AQ226" i="16"/>
  <c r="AP226" i="16"/>
  <c r="AO226" i="16"/>
  <c r="AN226" i="16"/>
  <c r="AM226" i="16"/>
  <c r="AL226" i="16"/>
  <c r="AK226" i="16"/>
  <c r="AJ226" i="16"/>
  <c r="AI226" i="16"/>
  <c r="AH226" i="16"/>
  <c r="AG226" i="16"/>
  <c r="AF226" i="16"/>
  <c r="AE226" i="16"/>
  <c r="AD226" i="16"/>
  <c r="AC226" i="16"/>
  <c r="AB226" i="16"/>
  <c r="AA226" i="16"/>
  <c r="Z226" i="16"/>
  <c r="Y226" i="16"/>
  <c r="X226" i="16"/>
  <c r="W226" i="16"/>
  <c r="V226" i="16"/>
  <c r="U226" i="16"/>
  <c r="T226" i="16"/>
  <c r="S226" i="16"/>
  <c r="R226" i="16"/>
  <c r="Q226" i="16"/>
  <c r="P226" i="16"/>
  <c r="O226" i="16"/>
  <c r="N226" i="16"/>
  <c r="M226" i="16"/>
  <c r="L226" i="16"/>
  <c r="K226" i="16"/>
  <c r="J226" i="16"/>
  <c r="I226" i="16"/>
  <c r="H226" i="16"/>
  <c r="G226" i="16"/>
  <c r="F226" i="16"/>
  <c r="E226" i="16"/>
  <c r="D226" i="16"/>
  <c r="C226" i="16"/>
  <c r="BT225" i="16"/>
  <c r="BP225" i="16"/>
  <c r="BL225" i="16"/>
  <c r="BH225" i="16"/>
  <c r="BD225" i="16"/>
  <c r="AZ225" i="16"/>
  <c r="AV225" i="16"/>
  <c r="AR225" i="16"/>
  <c r="AN225" i="16"/>
  <c r="AJ225" i="16"/>
  <c r="AF225" i="16"/>
  <c r="AB225" i="16"/>
  <c r="X225" i="16"/>
  <c r="T225" i="16"/>
  <c r="P225" i="16"/>
  <c r="L225" i="16"/>
  <c r="H225" i="16"/>
  <c r="D225" i="16"/>
  <c r="BU224" i="16"/>
  <c r="BT224" i="16"/>
  <c r="BS224" i="16"/>
  <c r="BR224" i="16"/>
  <c r="BQ224" i="16"/>
  <c r="BP224" i="16"/>
  <c r="BO224" i="16"/>
  <c r="BN224" i="16"/>
  <c r="BM224" i="16"/>
  <c r="BL224" i="16"/>
  <c r="BK224" i="16"/>
  <c r="BJ224" i="16"/>
  <c r="BI224" i="16"/>
  <c r="BH224" i="16"/>
  <c r="BG224" i="16"/>
  <c r="BF224" i="16"/>
  <c r="BE224" i="16"/>
  <c r="BD224" i="16"/>
  <c r="BC224" i="16"/>
  <c r="BB224" i="16"/>
  <c r="BA224" i="16"/>
  <c r="AZ224" i="16"/>
  <c r="AY224" i="16"/>
  <c r="AX224" i="16"/>
  <c r="AW224" i="16"/>
  <c r="AV224" i="16"/>
  <c r="AU224" i="16"/>
  <c r="AT224" i="16"/>
  <c r="AS224" i="16"/>
  <c r="AR224" i="16"/>
  <c r="AQ224" i="16"/>
  <c r="AP224" i="16"/>
  <c r="AO224" i="16"/>
  <c r="AN224" i="16"/>
  <c r="AM224" i="16"/>
  <c r="AL224" i="16"/>
  <c r="AK224" i="16"/>
  <c r="AJ224" i="16"/>
  <c r="AI224" i="16"/>
  <c r="AH224" i="16"/>
  <c r="AG224" i="16"/>
  <c r="AF224" i="16"/>
  <c r="AE224" i="16"/>
  <c r="AD224" i="16"/>
  <c r="AC224" i="16"/>
  <c r="AB224" i="16"/>
  <c r="AA224" i="16"/>
  <c r="Z224" i="16"/>
  <c r="Y224" i="16"/>
  <c r="X224" i="16"/>
  <c r="W224" i="16"/>
  <c r="V224" i="16"/>
  <c r="U224" i="16"/>
  <c r="T224" i="16"/>
  <c r="S224" i="16"/>
  <c r="R224" i="16"/>
  <c r="Q224" i="16"/>
  <c r="P224" i="16"/>
  <c r="O224" i="16"/>
  <c r="N224" i="16"/>
  <c r="M224" i="16"/>
  <c r="L224" i="16"/>
  <c r="K224" i="16"/>
  <c r="J224" i="16"/>
  <c r="I224" i="16"/>
  <c r="H224" i="16"/>
  <c r="G224" i="16"/>
  <c r="F224" i="16"/>
  <c r="E224" i="16"/>
  <c r="D224" i="16"/>
  <c r="C224" i="16"/>
  <c r="BU223" i="16"/>
  <c r="BT223" i="16"/>
  <c r="BS223" i="16"/>
  <c r="BR223" i="16"/>
  <c r="BQ223" i="16"/>
  <c r="BP223" i="16"/>
  <c r="BO223" i="16"/>
  <c r="BN223" i="16"/>
  <c r="BM223" i="16"/>
  <c r="BL223" i="16"/>
  <c r="BK223" i="16"/>
  <c r="BJ223" i="16"/>
  <c r="BI223" i="16"/>
  <c r="BH223" i="16"/>
  <c r="BG223" i="16"/>
  <c r="BF223" i="16"/>
  <c r="BE223" i="16"/>
  <c r="BD223" i="16"/>
  <c r="BC223" i="16"/>
  <c r="BB223" i="16"/>
  <c r="BA223" i="16"/>
  <c r="AZ223" i="16"/>
  <c r="AY223" i="16"/>
  <c r="AX223" i="16"/>
  <c r="AW223" i="16"/>
  <c r="AV223" i="16"/>
  <c r="AU223" i="16"/>
  <c r="AT223" i="16"/>
  <c r="AS223" i="16"/>
  <c r="AR223" i="16"/>
  <c r="AQ223" i="16"/>
  <c r="AP223" i="16"/>
  <c r="AO223" i="16"/>
  <c r="AN223" i="16"/>
  <c r="AM223" i="16"/>
  <c r="AL223" i="16"/>
  <c r="AK223" i="16"/>
  <c r="AJ223" i="16"/>
  <c r="AI223" i="16"/>
  <c r="AH223" i="16"/>
  <c r="AG223" i="16"/>
  <c r="AF223" i="16"/>
  <c r="AE223" i="16"/>
  <c r="AD223" i="16"/>
  <c r="AC223" i="16"/>
  <c r="AB223" i="16"/>
  <c r="AA223" i="16"/>
  <c r="Z223" i="16"/>
  <c r="Y223" i="16"/>
  <c r="X223" i="16"/>
  <c r="W223" i="16"/>
  <c r="V223" i="16"/>
  <c r="U223" i="16"/>
  <c r="T223" i="16"/>
  <c r="S223" i="16"/>
  <c r="R223" i="16"/>
  <c r="Q223" i="16"/>
  <c r="P223" i="16"/>
  <c r="O223" i="16"/>
  <c r="N223" i="16"/>
  <c r="M223" i="16"/>
  <c r="L223" i="16"/>
  <c r="K223" i="16"/>
  <c r="J223" i="16"/>
  <c r="I223" i="16"/>
  <c r="H223" i="16"/>
  <c r="G223" i="16"/>
  <c r="F223" i="16"/>
  <c r="E223" i="16"/>
  <c r="D223" i="16"/>
  <c r="C223" i="16"/>
  <c r="BU222" i="16"/>
  <c r="BT222" i="16"/>
  <c r="BS222" i="16"/>
  <c r="BR222" i="16"/>
  <c r="BQ222" i="16"/>
  <c r="BP222" i="16"/>
  <c r="BO222" i="16"/>
  <c r="BN222" i="16"/>
  <c r="BM222" i="16"/>
  <c r="BL222" i="16"/>
  <c r="BK222" i="16"/>
  <c r="BJ222" i="16"/>
  <c r="BI222" i="16"/>
  <c r="BH222" i="16"/>
  <c r="BG222" i="16"/>
  <c r="BF222" i="16"/>
  <c r="BE222" i="16"/>
  <c r="BD222" i="16"/>
  <c r="BC222" i="16"/>
  <c r="BB222" i="16"/>
  <c r="BA222" i="16"/>
  <c r="AZ222" i="16"/>
  <c r="AY222" i="16"/>
  <c r="AX222" i="16"/>
  <c r="AW222" i="16"/>
  <c r="AV222" i="16"/>
  <c r="AU222" i="16"/>
  <c r="AT222" i="16"/>
  <c r="AS222" i="16"/>
  <c r="AR222" i="16"/>
  <c r="AQ222" i="16"/>
  <c r="AP222" i="16"/>
  <c r="AO222" i="16"/>
  <c r="AN222" i="16"/>
  <c r="AM222" i="16"/>
  <c r="AL222" i="16"/>
  <c r="AK222" i="16"/>
  <c r="AJ222" i="16"/>
  <c r="AI222" i="16"/>
  <c r="AH222" i="16"/>
  <c r="AG222" i="16"/>
  <c r="AF222" i="16"/>
  <c r="AE222" i="16"/>
  <c r="AD222" i="16"/>
  <c r="AC222" i="16"/>
  <c r="AB222" i="16"/>
  <c r="AA222" i="16"/>
  <c r="Z222" i="16"/>
  <c r="Y222" i="16"/>
  <c r="X222" i="16"/>
  <c r="W222" i="16"/>
  <c r="V222" i="16"/>
  <c r="U222" i="16"/>
  <c r="T222" i="16"/>
  <c r="S222" i="16"/>
  <c r="R222" i="16"/>
  <c r="Q222" i="16"/>
  <c r="P222" i="16"/>
  <c r="O222" i="16"/>
  <c r="N222" i="16"/>
  <c r="M222" i="16"/>
  <c r="L222" i="16"/>
  <c r="K222" i="16"/>
  <c r="J222" i="16"/>
  <c r="I222" i="16"/>
  <c r="H222" i="16"/>
  <c r="G222" i="16"/>
  <c r="F222" i="16"/>
  <c r="E222" i="16"/>
  <c r="D222" i="16"/>
  <c r="C222" i="16"/>
  <c r="BU221" i="16"/>
  <c r="BT221" i="16"/>
  <c r="BS221" i="16"/>
  <c r="BR221" i="16"/>
  <c r="BQ221" i="16"/>
  <c r="BP221" i="16"/>
  <c r="BO221" i="16"/>
  <c r="BN221" i="16"/>
  <c r="BM221" i="16"/>
  <c r="BL221" i="16"/>
  <c r="BK221" i="16"/>
  <c r="BJ221" i="16"/>
  <c r="BI221" i="16"/>
  <c r="BH221" i="16"/>
  <c r="BG221" i="16"/>
  <c r="BF221" i="16"/>
  <c r="BE221" i="16"/>
  <c r="BD221" i="16"/>
  <c r="BC221" i="16"/>
  <c r="BB221" i="16"/>
  <c r="BA221" i="16"/>
  <c r="AZ221" i="16"/>
  <c r="AY221" i="16"/>
  <c r="AX221" i="16"/>
  <c r="AW221" i="16"/>
  <c r="AV221" i="16"/>
  <c r="AU221" i="16"/>
  <c r="AT221" i="16"/>
  <c r="AS221" i="16"/>
  <c r="AR221" i="16"/>
  <c r="AQ221" i="16"/>
  <c r="AP221" i="16"/>
  <c r="AO221" i="16"/>
  <c r="AN221" i="16"/>
  <c r="AM221" i="16"/>
  <c r="AL221" i="16"/>
  <c r="AK221" i="16"/>
  <c r="AJ221" i="16"/>
  <c r="AI221" i="16"/>
  <c r="AH221" i="16"/>
  <c r="AG221" i="16"/>
  <c r="AF221" i="16"/>
  <c r="AE221" i="16"/>
  <c r="AD221" i="16"/>
  <c r="AC221" i="16"/>
  <c r="AB221" i="16"/>
  <c r="AA221" i="16"/>
  <c r="Z221" i="16"/>
  <c r="Y221" i="16"/>
  <c r="X221" i="16"/>
  <c r="W221" i="16"/>
  <c r="V221" i="16"/>
  <c r="U221" i="16"/>
  <c r="T221" i="16"/>
  <c r="S221" i="16"/>
  <c r="R221" i="16"/>
  <c r="Q221" i="16"/>
  <c r="P221" i="16"/>
  <c r="O221" i="16"/>
  <c r="N221" i="16"/>
  <c r="M221" i="16"/>
  <c r="L221" i="16"/>
  <c r="K221" i="16"/>
  <c r="J221" i="16"/>
  <c r="I221" i="16"/>
  <c r="H221" i="16"/>
  <c r="G221" i="16"/>
  <c r="F221" i="16"/>
  <c r="E221" i="16"/>
  <c r="D221" i="16"/>
  <c r="C221" i="16"/>
  <c r="BU220" i="16"/>
  <c r="BT220" i="16"/>
  <c r="BS220" i="16"/>
  <c r="BR220" i="16"/>
  <c r="BQ220" i="16"/>
  <c r="BP220" i="16"/>
  <c r="BO220" i="16"/>
  <c r="BN220" i="16"/>
  <c r="BM220" i="16"/>
  <c r="BL220" i="16"/>
  <c r="BK220" i="16"/>
  <c r="BJ220" i="16"/>
  <c r="BI220" i="16"/>
  <c r="BH220" i="16"/>
  <c r="BG220" i="16"/>
  <c r="BF220" i="16"/>
  <c r="BE220" i="16"/>
  <c r="BD220" i="16"/>
  <c r="BC220" i="16"/>
  <c r="BB220" i="16"/>
  <c r="BA220" i="16"/>
  <c r="AZ220" i="16"/>
  <c r="AY220" i="16"/>
  <c r="AX220" i="16"/>
  <c r="AW220" i="16"/>
  <c r="AV220" i="16"/>
  <c r="AU220" i="16"/>
  <c r="AT220" i="16"/>
  <c r="AS220" i="16"/>
  <c r="AR220" i="16"/>
  <c r="AQ220" i="16"/>
  <c r="AP220" i="16"/>
  <c r="AO220" i="16"/>
  <c r="AN220" i="16"/>
  <c r="AM220" i="16"/>
  <c r="AL220" i="16"/>
  <c r="AK220" i="16"/>
  <c r="AJ220" i="16"/>
  <c r="AI220" i="16"/>
  <c r="AH220" i="16"/>
  <c r="AG220" i="16"/>
  <c r="AF220" i="16"/>
  <c r="AE220" i="16"/>
  <c r="AD220" i="16"/>
  <c r="AC220" i="16"/>
  <c r="AB220" i="16"/>
  <c r="AA220" i="16"/>
  <c r="Z220" i="16"/>
  <c r="Y220" i="16"/>
  <c r="X220" i="16"/>
  <c r="W220" i="16"/>
  <c r="V220" i="16"/>
  <c r="U220" i="16"/>
  <c r="T220" i="16"/>
  <c r="S220" i="16"/>
  <c r="R220" i="16"/>
  <c r="Q220" i="16"/>
  <c r="P220" i="16"/>
  <c r="O220" i="16"/>
  <c r="N220" i="16"/>
  <c r="M220" i="16"/>
  <c r="L220" i="16"/>
  <c r="K220" i="16"/>
  <c r="J220" i="16"/>
  <c r="I220" i="16"/>
  <c r="H220" i="16"/>
  <c r="G220" i="16"/>
  <c r="F220" i="16"/>
  <c r="E220" i="16"/>
  <c r="D220" i="16"/>
  <c r="C220" i="16"/>
  <c r="BU219" i="16"/>
  <c r="BT219" i="16"/>
  <c r="BS219" i="16"/>
  <c r="BR219" i="16"/>
  <c r="BQ219" i="16"/>
  <c r="BP219" i="16"/>
  <c r="BO219" i="16"/>
  <c r="BN219" i="16"/>
  <c r="BM219" i="16"/>
  <c r="BL219" i="16"/>
  <c r="BK219" i="16"/>
  <c r="BJ219" i="16"/>
  <c r="BI219" i="16"/>
  <c r="BH219" i="16"/>
  <c r="BG219" i="16"/>
  <c r="BF219" i="16"/>
  <c r="BE219" i="16"/>
  <c r="BD219" i="16"/>
  <c r="BC219" i="16"/>
  <c r="BB219" i="16"/>
  <c r="BA219" i="16"/>
  <c r="AZ219" i="16"/>
  <c r="AY219" i="16"/>
  <c r="AX219" i="16"/>
  <c r="AW219" i="16"/>
  <c r="AV219" i="16"/>
  <c r="AU219" i="16"/>
  <c r="AT219" i="16"/>
  <c r="AS219" i="16"/>
  <c r="AR219" i="16"/>
  <c r="AQ219" i="16"/>
  <c r="AP219" i="16"/>
  <c r="AO219" i="16"/>
  <c r="AN219" i="16"/>
  <c r="AM219" i="16"/>
  <c r="AL219" i="16"/>
  <c r="AK219" i="16"/>
  <c r="AJ219" i="16"/>
  <c r="AI219" i="16"/>
  <c r="AH219" i="16"/>
  <c r="AG219" i="16"/>
  <c r="AF219" i="16"/>
  <c r="AE219" i="16"/>
  <c r="AD219" i="16"/>
  <c r="AC219" i="16"/>
  <c r="AB219" i="16"/>
  <c r="AA219" i="16"/>
  <c r="Z219" i="16"/>
  <c r="Y219" i="16"/>
  <c r="X219" i="16"/>
  <c r="W219" i="16"/>
  <c r="V219" i="16"/>
  <c r="U219" i="16"/>
  <c r="T219" i="16"/>
  <c r="S219" i="16"/>
  <c r="R219" i="16"/>
  <c r="Q219" i="16"/>
  <c r="P219" i="16"/>
  <c r="O219" i="16"/>
  <c r="N219" i="16"/>
  <c r="M219" i="16"/>
  <c r="L219" i="16"/>
  <c r="K219" i="16"/>
  <c r="J219" i="16"/>
  <c r="I219" i="16"/>
  <c r="H219" i="16"/>
  <c r="G219" i="16"/>
  <c r="F219" i="16"/>
  <c r="E219" i="16"/>
  <c r="D219" i="16"/>
  <c r="C219" i="16"/>
  <c r="BU218" i="16"/>
  <c r="BT218" i="16"/>
  <c r="BS218" i="16"/>
  <c r="BR218" i="16"/>
  <c r="BQ218" i="16"/>
  <c r="BP218" i="16"/>
  <c r="BO218" i="16"/>
  <c r="BN218" i="16"/>
  <c r="BM218" i="16"/>
  <c r="BL218" i="16"/>
  <c r="BK218" i="16"/>
  <c r="BJ218" i="16"/>
  <c r="BI218" i="16"/>
  <c r="BH218" i="16"/>
  <c r="BG218" i="16"/>
  <c r="BF218" i="16"/>
  <c r="BE218" i="16"/>
  <c r="BD218" i="16"/>
  <c r="BC218" i="16"/>
  <c r="BB218" i="16"/>
  <c r="BA218" i="16"/>
  <c r="AZ218" i="16"/>
  <c r="AY218" i="16"/>
  <c r="AX218" i="16"/>
  <c r="AW218" i="16"/>
  <c r="AV218" i="16"/>
  <c r="AU218" i="16"/>
  <c r="AT218" i="16"/>
  <c r="AS218" i="16"/>
  <c r="AR218" i="16"/>
  <c r="AQ218" i="16"/>
  <c r="AP218" i="16"/>
  <c r="AO218" i="16"/>
  <c r="AN218" i="16"/>
  <c r="AM218" i="16"/>
  <c r="AL218" i="16"/>
  <c r="AK218" i="16"/>
  <c r="AJ218" i="16"/>
  <c r="AI218" i="16"/>
  <c r="AH218" i="16"/>
  <c r="AG218" i="16"/>
  <c r="AF218" i="16"/>
  <c r="AE218" i="16"/>
  <c r="AD218" i="16"/>
  <c r="AC218" i="16"/>
  <c r="AB218" i="16"/>
  <c r="AA218" i="16"/>
  <c r="Z218" i="16"/>
  <c r="Y218" i="16"/>
  <c r="X218" i="16"/>
  <c r="W218" i="16"/>
  <c r="V218" i="16"/>
  <c r="U218" i="16"/>
  <c r="T218" i="16"/>
  <c r="S218" i="16"/>
  <c r="R218" i="16"/>
  <c r="Q218" i="16"/>
  <c r="P218" i="16"/>
  <c r="O218" i="16"/>
  <c r="N218" i="16"/>
  <c r="M218" i="16"/>
  <c r="L218" i="16"/>
  <c r="K218" i="16"/>
  <c r="J218" i="16"/>
  <c r="I218" i="16"/>
  <c r="H218" i="16"/>
  <c r="G218" i="16"/>
  <c r="F218" i="16"/>
  <c r="E218" i="16"/>
  <c r="D218" i="16"/>
  <c r="C218" i="16"/>
  <c r="BU217" i="16"/>
  <c r="BT217" i="16"/>
  <c r="BS217" i="16"/>
  <c r="BR217" i="16"/>
  <c r="BQ217" i="16"/>
  <c r="BP217" i="16"/>
  <c r="BO217" i="16"/>
  <c r="BN217" i="16"/>
  <c r="BM217" i="16"/>
  <c r="BL217" i="16"/>
  <c r="BK217" i="16"/>
  <c r="BJ217" i="16"/>
  <c r="BI217" i="16"/>
  <c r="BH217" i="16"/>
  <c r="BG217" i="16"/>
  <c r="BF217" i="16"/>
  <c r="BE217" i="16"/>
  <c r="BD217" i="16"/>
  <c r="BC217" i="16"/>
  <c r="BB217" i="16"/>
  <c r="BA217" i="16"/>
  <c r="AZ217" i="16"/>
  <c r="AY217" i="16"/>
  <c r="AX217" i="16"/>
  <c r="AW217" i="16"/>
  <c r="AV217" i="16"/>
  <c r="AU217" i="16"/>
  <c r="AT217" i="16"/>
  <c r="AS217" i="16"/>
  <c r="AR217" i="16"/>
  <c r="AQ217" i="16"/>
  <c r="AP217" i="16"/>
  <c r="AO217" i="16"/>
  <c r="AN217" i="16"/>
  <c r="AM217" i="16"/>
  <c r="AL217" i="16"/>
  <c r="AK217" i="16"/>
  <c r="AJ217" i="16"/>
  <c r="AI217" i="16"/>
  <c r="AH217" i="16"/>
  <c r="AG217" i="16"/>
  <c r="AF217" i="16"/>
  <c r="AE217" i="16"/>
  <c r="AD217" i="16"/>
  <c r="AC217" i="16"/>
  <c r="AB217" i="16"/>
  <c r="AA217" i="16"/>
  <c r="Z217" i="16"/>
  <c r="Y217" i="16"/>
  <c r="X217" i="16"/>
  <c r="W217" i="16"/>
  <c r="V217" i="16"/>
  <c r="U217" i="16"/>
  <c r="T217" i="16"/>
  <c r="S217" i="16"/>
  <c r="R217" i="16"/>
  <c r="Q217" i="16"/>
  <c r="P217" i="16"/>
  <c r="O217" i="16"/>
  <c r="N217" i="16"/>
  <c r="M217" i="16"/>
  <c r="L217" i="16"/>
  <c r="K217" i="16"/>
  <c r="J217" i="16"/>
  <c r="I217" i="16"/>
  <c r="H217" i="16"/>
  <c r="G217" i="16"/>
  <c r="F217" i="16"/>
  <c r="E217" i="16"/>
  <c r="D217" i="16"/>
  <c r="C217" i="16"/>
  <c r="BU216" i="16"/>
  <c r="BT216" i="16"/>
  <c r="BS216" i="16"/>
  <c r="BR216" i="16"/>
  <c r="BQ216" i="16"/>
  <c r="BP216" i="16"/>
  <c r="BO216" i="16"/>
  <c r="BN216" i="16"/>
  <c r="BM216" i="16"/>
  <c r="BL216" i="16"/>
  <c r="BK216" i="16"/>
  <c r="BJ216" i="16"/>
  <c r="BI216" i="16"/>
  <c r="BH216" i="16"/>
  <c r="BG216" i="16"/>
  <c r="BF216" i="16"/>
  <c r="BE216" i="16"/>
  <c r="BD216" i="16"/>
  <c r="BC216" i="16"/>
  <c r="BB216" i="16"/>
  <c r="BA216" i="16"/>
  <c r="AZ216" i="16"/>
  <c r="AY216" i="16"/>
  <c r="AX216" i="16"/>
  <c r="AW216" i="16"/>
  <c r="AV216" i="16"/>
  <c r="AU216" i="16"/>
  <c r="AT216" i="16"/>
  <c r="AS216" i="16"/>
  <c r="AR216" i="16"/>
  <c r="AQ216" i="16"/>
  <c r="AP216" i="16"/>
  <c r="AO216" i="16"/>
  <c r="AN216" i="16"/>
  <c r="AM216" i="16"/>
  <c r="AL216" i="16"/>
  <c r="AK216" i="16"/>
  <c r="AJ216" i="16"/>
  <c r="AI216" i="16"/>
  <c r="AH216" i="16"/>
  <c r="AG216" i="16"/>
  <c r="AF216" i="16"/>
  <c r="AE216" i="16"/>
  <c r="AD216" i="16"/>
  <c r="AC216" i="16"/>
  <c r="AB216" i="16"/>
  <c r="AA216" i="16"/>
  <c r="Z216" i="16"/>
  <c r="Y216" i="16"/>
  <c r="X216" i="16"/>
  <c r="W216" i="16"/>
  <c r="V216" i="16"/>
  <c r="U216" i="16"/>
  <c r="T216" i="16"/>
  <c r="S216" i="16"/>
  <c r="R216" i="16"/>
  <c r="Q216" i="16"/>
  <c r="P216" i="16"/>
  <c r="O216" i="16"/>
  <c r="N216" i="16"/>
  <c r="M216" i="16"/>
  <c r="L216" i="16"/>
  <c r="K216" i="16"/>
  <c r="J216" i="16"/>
  <c r="I216" i="16"/>
  <c r="H216" i="16"/>
  <c r="G216" i="16"/>
  <c r="F216" i="16"/>
  <c r="E216" i="16"/>
  <c r="D216" i="16"/>
  <c r="C216" i="16"/>
  <c r="BU215" i="16"/>
  <c r="BT215" i="16"/>
  <c r="BS215" i="16"/>
  <c r="BR215" i="16"/>
  <c r="BQ215" i="16"/>
  <c r="BP215" i="16"/>
  <c r="BO215" i="16"/>
  <c r="BN215" i="16"/>
  <c r="BM215" i="16"/>
  <c r="BL215" i="16"/>
  <c r="BK215" i="16"/>
  <c r="BJ215" i="16"/>
  <c r="BI215" i="16"/>
  <c r="BH215" i="16"/>
  <c r="BG215" i="16"/>
  <c r="BF215" i="16"/>
  <c r="BE215" i="16"/>
  <c r="BD215" i="16"/>
  <c r="BC215" i="16"/>
  <c r="BB215" i="16"/>
  <c r="BA215" i="16"/>
  <c r="AZ215" i="16"/>
  <c r="AY215" i="16"/>
  <c r="AX215" i="16"/>
  <c r="AW215" i="16"/>
  <c r="AV215" i="16"/>
  <c r="AU215" i="16"/>
  <c r="AT215" i="16"/>
  <c r="AS215" i="16"/>
  <c r="AR215" i="16"/>
  <c r="AQ215" i="16"/>
  <c r="AP215" i="16"/>
  <c r="AO215" i="16"/>
  <c r="AN215" i="16"/>
  <c r="AM215" i="16"/>
  <c r="AL215" i="16"/>
  <c r="AK215" i="16"/>
  <c r="AJ215" i="16"/>
  <c r="AI215" i="16"/>
  <c r="AH215" i="16"/>
  <c r="AG215" i="16"/>
  <c r="AF215" i="16"/>
  <c r="AE215" i="16"/>
  <c r="AD215" i="16"/>
  <c r="AC215" i="16"/>
  <c r="AB215" i="16"/>
  <c r="AA215" i="16"/>
  <c r="Z215" i="16"/>
  <c r="Y215" i="16"/>
  <c r="X215" i="16"/>
  <c r="W215" i="16"/>
  <c r="V215" i="16"/>
  <c r="U215" i="16"/>
  <c r="T215" i="16"/>
  <c r="S215" i="16"/>
  <c r="R215" i="16"/>
  <c r="Q215" i="16"/>
  <c r="P215" i="16"/>
  <c r="O215" i="16"/>
  <c r="N215" i="16"/>
  <c r="M215" i="16"/>
  <c r="L215" i="16"/>
  <c r="K215" i="16"/>
  <c r="J215" i="16"/>
  <c r="I215" i="16"/>
  <c r="H215" i="16"/>
  <c r="G215" i="16"/>
  <c r="F215" i="16"/>
  <c r="E215" i="16"/>
  <c r="D215" i="16"/>
  <c r="C215" i="16"/>
  <c r="BU214" i="16"/>
  <c r="BT214" i="16"/>
  <c r="BS214" i="16"/>
  <c r="BR214" i="16"/>
  <c r="BQ214" i="16"/>
  <c r="BP214" i="16"/>
  <c r="BO214" i="16"/>
  <c r="BN214" i="16"/>
  <c r="BM214" i="16"/>
  <c r="BL214" i="16"/>
  <c r="BK214" i="16"/>
  <c r="BJ214" i="16"/>
  <c r="BI214" i="16"/>
  <c r="BH214" i="16"/>
  <c r="BG214" i="16"/>
  <c r="BF214" i="16"/>
  <c r="BE214" i="16"/>
  <c r="BD214" i="16"/>
  <c r="BC214" i="16"/>
  <c r="BB214" i="16"/>
  <c r="BA214" i="16"/>
  <c r="AZ214" i="16"/>
  <c r="AY214" i="16"/>
  <c r="AX214" i="16"/>
  <c r="AW214" i="16"/>
  <c r="AV214" i="16"/>
  <c r="AU214" i="16"/>
  <c r="AT214" i="16"/>
  <c r="AS214" i="16"/>
  <c r="AR214" i="16"/>
  <c r="AQ214" i="16"/>
  <c r="AP214" i="16"/>
  <c r="AO214" i="16"/>
  <c r="AN214" i="16"/>
  <c r="AM214" i="16"/>
  <c r="AL214" i="16"/>
  <c r="AK214" i="16"/>
  <c r="AJ214" i="16"/>
  <c r="AI214" i="16"/>
  <c r="AH214" i="16"/>
  <c r="AG214" i="16"/>
  <c r="AF214" i="16"/>
  <c r="AE214" i="16"/>
  <c r="AD214" i="16"/>
  <c r="AC214" i="16"/>
  <c r="AB214" i="16"/>
  <c r="AA214" i="16"/>
  <c r="Z214" i="16"/>
  <c r="Y214" i="16"/>
  <c r="X214" i="16"/>
  <c r="W214" i="16"/>
  <c r="V214" i="16"/>
  <c r="U214" i="16"/>
  <c r="T214" i="16"/>
  <c r="S214" i="16"/>
  <c r="R214" i="16"/>
  <c r="Q214" i="16"/>
  <c r="P214" i="16"/>
  <c r="O214" i="16"/>
  <c r="N214" i="16"/>
  <c r="M214" i="16"/>
  <c r="L214" i="16"/>
  <c r="K214" i="16"/>
  <c r="J214" i="16"/>
  <c r="I214" i="16"/>
  <c r="H214" i="16"/>
  <c r="G214" i="16"/>
  <c r="F214" i="16"/>
  <c r="E214" i="16"/>
  <c r="D214" i="16"/>
  <c r="C214" i="16"/>
  <c r="BU213" i="16"/>
  <c r="BT213" i="16"/>
  <c r="BS213" i="16"/>
  <c r="BR213" i="16"/>
  <c r="BQ213" i="16"/>
  <c r="BP213" i="16"/>
  <c r="BO213" i="16"/>
  <c r="BN213" i="16"/>
  <c r="BM213" i="16"/>
  <c r="BL213" i="16"/>
  <c r="BK213" i="16"/>
  <c r="BJ213" i="16"/>
  <c r="BI213" i="16"/>
  <c r="BH213" i="16"/>
  <c r="BG213" i="16"/>
  <c r="BF213" i="16"/>
  <c r="BE213" i="16"/>
  <c r="BD213" i="16"/>
  <c r="BC213" i="16"/>
  <c r="BB213" i="16"/>
  <c r="BA213" i="16"/>
  <c r="AZ213" i="16"/>
  <c r="AY213" i="16"/>
  <c r="AX213" i="16"/>
  <c r="AW213" i="16"/>
  <c r="AV213" i="16"/>
  <c r="AU213" i="16"/>
  <c r="AT213" i="16"/>
  <c r="AS213" i="16"/>
  <c r="AR213" i="16"/>
  <c r="AQ213" i="16"/>
  <c r="AP213" i="16"/>
  <c r="AO213" i="16"/>
  <c r="AN213" i="16"/>
  <c r="AM213" i="16"/>
  <c r="AL213" i="16"/>
  <c r="AK213" i="16"/>
  <c r="AJ213" i="16"/>
  <c r="AI213" i="16"/>
  <c r="AH213" i="16"/>
  <c r="AG213" i="16"/>
  <c r="AF213" i="16"/>
  <c r="AE213" i="16"/>
  <c r="AD213" i="16"/>
  <c r="AC213" i="16"/>
  <c r="AB213" i="16"/>
  <c r="AA213" i="16"/>
  <c r="Z213" i="16"/>
  <c r="Y213" i="16"/>
  <c r="X213" i="16"/>
  <c r="W213" i="16"/>
  <c r="V213" i="16"/>
  <c r="U213" i="16"/>
  <c r="T213" i="16"/>
  <c r="S213" i="16"/>
  <c r="R213" i="16"/>
  <c r="Q213" i="16"/>
  <c r="P213" i="16"/>
  <c r="O213" i="16"/>
  <c r="N213" i="16"/>
  <c r="M213" i="16"/>
  <c r="L213" i="16"/>
  <c r="K213" i="16"/>
  <c r="J213" i="16"/>
  <c r="I213" i="16"/>
  <c r="H213" i="16"/>
  <c r="G213" i="16"/>
  <c r="F213" i="16"/>
  <c r="E213" i="16"/>
  <c r="D213" i="16"/>
  <c r="C213" i="16"/>
  <c r="BU212" i="16"/>
  <c r="BT212" i="16"/>
  <c r="BS212" i="16"/>
  <c r="BR212" i="16"/>
  <c r="BQ212" i="16"/>
  <c r="BP212" i="16"/>
  <c r="BO212" i="16"/>
  <c r="BN212" i="16"/>
  <c r="BM212" i="16"/>
  <c r="BL212" i="16"/>
  <c r="BK212" i="16"/>
  <c r="BJ212" i="16"/>
  <c r="BI212" i="16"/>
  <c r="BH212" i="16"/>
  <c r="BG212" i="16"/>
  <c r="BF212" i="16"/>
  <c r="BE212" i="16"/>
  <c r="BD212" i="16"/>
  <c r="BC212" i="16"/>
  <c r="BB212" i="16"/>
  <c r="BA212" i="16"/>
  <c r="AZ212" i="16"/>
  <c r="AY212" i="16"/>
  <c r="AX212" i="16"/>
  <c r="AW212" i="16"/>
  <c r="AV212" i="16"/>
  <c r="AU212" i="16"/>
  <c r="AT212" i="16"/>
  <c r="AS212" i="16"/>
  <c r="AR212" i="16"/>
  <c r="AQ212" i="16"/>
  <c r="AP212" i="16"/>
  <c r="AO212" i="16"/>
  <c r="AN212" i="16"/>
  <c r="AM212" i="16"/>
  <c r="AL212" i="16"/>
  <c r="AK212" i="16"/>
  <c r="AJ212" i="16"/>
  <c r="AI212" i="16"/>
  <c r="AH212" i="16"/>
  <c r="AG212" i="16"/>
  <c r="AF212" i="16"/>
  <c r="AE212" i="16"/>
  <c r="AD212" i="16"/>
  <c r="AC212" i="16"/>
  <c r="AB212" i="16"/>
  <c r="AA212" i="16"/>
  <c r="Z212" i="16"/>
  <c r="Y212" i="16"/>
  <c r="X212" i="16"/>
  <c r="W212" i="16"/>
  <c r="V212" i="16"/>
  <c r="U212" i="16"/>
  <c r="T212" i="16"/>
  <c r="S212" i="16"/>
  <c r="R212" i="16"/>
  <c r="Q212" i="16"/>
  <c r="P212" i="16"/>
  <c r="O212" i="16"/>
  <c r="N212" i="16"/>
  <c r="M212" i="16"/>
  <c r="L212" i="16"/>
  <c r="K212" i="16"/>
  <c r="J212" i="16"/>
  <c r="I212" i="16"/>
  <c r="H212" i="16"/>
  <c r="G212" i="16"/>
  <c r="F212" i="16"/>
  <c r="E212" i="16"/>
  <c r="D212" i="16"/>
  <c r="C212" i="16"/>
  <c r="BU211" i="16"/>
  <c r="BT211" i="16"/>
  <c r="BS211" i="16"/>
  <c r="BR211" i="16"/>
  <c r="BQ211" i="16"/>
  <c r="BP211" i="16"/>
  <c r="BO211" i="16"/>
  <c r="BN211" i="16"/>
  <c r="BM211" i="16"/>
  <c r="BL211" i="16"/>
  <c r="BK211" i="16"/>
  <c r="BJ211" i="16"/>
  <c r="BI211" i="16"/>
  <c r="BH211" i="16"/>
  <c r="BG211" i="16"/>
  <c r="BF211" i="16"/>
  <c r="BE211" i="16"/>
  <c r="BD211" i="16"/>
  <c r="BC211" i="16"/>
  <c r="BB211" i="16"/>
  <c r="BA211" i="16"/>
  <c r="AZ211" i="16"/>
  <c r="AY211" i="16"/>
  <c r="AX211" i="16"/>
  <c r="AW211" i="16"/>
  <c r="AV211" i="16"/>
  <c r="AU211" i="16"/>
  <c r="AT211" i="16"/>
  <c r="AS211" i="16"/>
  <c r="AR211" i="16"/>
  <c r="AQ211" i="16"/>
  <c r="AP211" i="16"/>
  <c r="AO211" i="16"/>
  <c r="AN211" i="16"/>
  <c r="AM211" i="16"/>
  <c r="AL211" i="16"/>
  <c r="AK211" i="16"/>
  <c r="AJ211" i="16"/>
  <c r="AI211" i="16"/>
  <c r="AH211" i="16"/>
  <c r="AG211" i="16"/>
  <c r="AF211" i="16"/>
  <c r="AE211" i="16"/>
  <c r="AD211" i="16"/>
  <c r="AC211" i="16"/>
  <c r="AB211" i="16"/>
  <c r="AA211" i="16"/>
  <c r="Z211" i="16"/>
  <c r="Y211" i="16"/>
  <c r="X211" i="16"/>
  <c r="W211" i="16"/>
  <c r="V211" i="16"/>
  <c r="U211" i="16"/>
  <c r="T211" i="16"/>
  <c r="S211" i="16"/>
  <c r="R211" i="16"/>
  <c r="Q211" i="16"/>
  <c r="P211" i="16"/>
  <c r="O211" i="16"/>
  <c r="N211" i="16"/>
  <c r="M211" i="16"/>
  <c r="L211" i="16"/>
  <c r="K211" i="16"/>
  <c r="J211" i="16"/>
  <c r="I211" i="16"/>
  <c r="H211" i="16"/>
  <c r="G211" i="16"/>
  <c r="F211" i="16"/>
  <c r="E211" i="16"/>
  <c r="D211" i="16"/>
  <c r="C211" i="16"/>
  <c r="BU210" i="16"/>
  <c r="BT210" i="16"/>
  <c r="BS210" i="16"/>
  <c r="BR210" i="16"/>
  <c r="BQ210" i="16"/>
  <c r="BP210" i="16"/>
  <c r="BO210" i="16"/>
  <c r="BN210" i="16"/>
  <c r="BM210" i="16"/>
  <c r="BL210" i="16"/>
  <c r="BK210" i="16"/>
  <c r="BJ210" i="16"/>
  <c r="BI210" i="16"/>
  <c r="BH210" i="16"/>
  <c r="BG210" i="16"/>
  <c r="BF210" i="16"/>
  <c r="BE210" i="16"/>
  <c r="BD210" i="16"/>
  <c r="BC210" i="16"/>
  <c r="BB210" i="16"/>
  <c r="BA210" i="16"/>
  <c r="AZ210" i="16"/>
  <c r="AY210" i="16"/>
  <c r="AX210" i="16"/>
  <c r="AW210" i="16"/>
  <c r="AV210" i="16"/>
  <c r="AU210" i="16"/>
  <c r="AT210" i="16"/>
  <c r="AS210" i="16"/>
  <c r="AR210" i="16"/>
  <c r="AQ210" i="16"/>
  <c r="AP210" i="16"/>
  <c r="AO210" i="16"/>
  <c r="AN210" i="16"/>
  <c r="AM210" i="16"/>
  <c r="AL210" i="16"/>
  <c r="AK210" i="16"/>
  <c r="AJ210" i="16"/>
  <c r="AI210" i="16"/>
  <c r="AH210" i="16"/>
  <c r="AG210" i="16"/>
  <c r="AF210" i="16"/>
  <c r="AE210" i="16"/>
  <c r="AD210" i="16"/>
  <c r="AC210" i="16"/>
  <c r="AB210" i="16"/>
  <c r="AA210" i="16"/>
  <c r="Z210" i="16"/>
  <c r="Y210" i="16"/>
  <c r="X210" i="16"/>
  <c r="W210" i="16"/>
  <c r="V210" i="16"/>
  <c r="U210" i="16"/>
  <c r="T210" i="16"/>
  <c r="S210" i="16"/>
  <c r="R210" i="16"/>
  <c r="Q210" i="16"/>
  <c r="P210" i="16"/>
  <c r="O210" i="16"/>
  <c r="N210" i="16"/>
  <c r="M210" i="16"/>
  <c r="L210" i="16"/>
  <c r="K210" i="16"/>
  <c r="J210" i="16"/>
  <c r="I210" i="16"/>
  <c r="H210" i="16"/>
  <c r="G210" i="16"/>
  <c r="F210" i="16"/>
  <c r="E210" i="16"/>
  <c r="D210" i="16"/>
  <c r="C210" i="16"/>
  <c r="BU209" i="16"/>
  <c r="BT209" i="16"/>
  <c r="BS209" i="16"/>
  <c r="BR209" i="16"/>
  <c r="BQ209" i="16"/>
  <c r="BP209" i="16"/>
  <c r="BO209" i="16"/>
  <c r="BN209" i="16"/>
  <c r="BM209" i="16"/>
  <c r="BL209" i="16"/>
  <c r="BK209" i="16"/>
  <c r="BJ209" i="16"/>
  <c r="BI209" i="16"/>
  <c r="BH209" i="16"/>
  <c r="BG209" i="16"/>
  <c r="BF209" i="16"/>
  <c r="BE209" i="16"/>
  <c r="BD209" i="16"/>
  <c r="BC209" i="16"/>
  <c r="BB209" i="16"/>
  <c r="BA209" i="16"/>
  <c r="AZ209" i="16"/>
  <c r="AY209" i="16"/>
  <c r="AX209" i="16"/>
  <c r="AW209" i="16"/>
  <c r="AV209" i="16"/>
  <c r="AU209" i="16"/>
  <c r="AT209" i="16"/>
  <c r="AS209" i="16"/>
  <c r="AR209" i="16"/>
  <c r="AQ209" i="16"/>
  <c r="AP209" i="16"/>
  <c r="AO209" i="16"/>
  <c r="AN209" i="16"/>
  <c r="AM209" i="16"/>
  <c r="AL209" i="16"/>
  <c r="AK209" i="16"/>
  <c r="AJ209" i="16"/>
  <c r="AI209" i="16"/>
  <c r="AH209" i="16"/>
  <c r="AG209" i="16"/>
  <c r="AF209" i="16"/>
  <c r="AE209" i="16"/>
  <c r="AD209" i="16"/>
  <c r="AC209" i="16"/>
  <c r="AB209" i="16"/>
  <c r="AA209" i="16"/>
  <c r="Z209" i="16"/>
  <c r="Y209" i="16"/>
  <c r="X209" i="16"/>
  <c r="W209" i="16"/>
  <c r="V209" i="16"/>
  <c r="U209" i="16"/>
  <c r="T209" i="16"/>
  <c r="S209" i="16"/>
  <c r="R209" i="16"/>
  <c r="Q209" i="16"/>
  <c r="P209" i="16"/>
  <c r="O209" i="16"/>
  <c r="N209" i="16"/>
  <c r="M209" i="16"/>
  <c r="L209" i="16"/>
  <c r="K209" i="16"/>
  <c r="J209" i="16"/>
  <c r="I209" i="16"/>
  <c r="H209" i="16"/>
  <c r="G209" i="16"/>
  <c r="F209" i="16"/>
  <c r="E209" i="16"/>
  <c r="D209" i="16"/>
  <c r="C209" i="16"/>
  <c r="BU208" i="16"/>
  <c r="BT208" i="16"/>
  <c r="BS208" i="16"/>
  <c r="BR208" i="16"/>
  <c r="BQ208" i="16"/>
  <c r="BP208" i="16"/>
  <c r="BO208" i="16"/>
  <c r="BN208" i="16"/>
  <c r="BM208" i="16"/>
  <c r="BL208" i="16"/>
  <c r="BK208" i="16"/>
  <c r="BJ208" i="16"/>
  <c r="BI208" i="16"/>
  <c r="BH208" i="16"/>
  <c r="BG208" i="16"/>
  <c r="BF208" i="16"/>
  <c r="BE208" i="16"/>
  <c r="BD208" i="16"/>
  <c r="BC208" i="16"/>
  <c r="BB208" i="16"/>
  <c r="BA208" i="16"/>
  <c r="AZ208" i="16"/>
  <c r="AY208" i="16"/>
  <c r="AX208" i="16"/>
  <c r="AW208" i="16"/>
  <c r="AV208" i="16"/>
  <c r="AU208" i="16"/>
  <c r="AT208" i="16"/>
  <c r="AS208" i="16"/>
  <c r="AR208" i="16"/>
  <c r="AQ208" i="16"/>
  <c r="AP208" i="16"/>
  <c r="AO208" i="16"/>
  <c r="AN208" i="16"/>
  <c r="AM208" i="16"/>
  <c r="AL208" i="16"/>
  <c r="AK208" i="16"/>
  <c r="AJ208" i="16"/>
  <c r="AI208" i="16"/>
  <c r="AH208" i="16"/>
  <c r="AG208" i="16"/>
  <c r="AF208" i="16"/>
  <c r="AE208" i="16"/>
  <c r="AD208" i="16"/>
  <c r="AC208" i="16"/>
  <c r="AB208" i="16"/>
  <c r="AA208" i="16"/>
  <c r="Z208" i="16"/>
  <c r="Y208" i="16"/>
  <c r="X208" i="16"/>
  <c r="W208" i="16"/>
  <c r="V208" i="16"/>
  <c r="U208" i="16"/>
  <c r="T208" i="16"/>
  <c r="S208" i="16"/>
  <c r="R208" i="16"/>
  <c r="Q208" i="16"/>
  <c r="P208" i="16"/>
  <c r="O208" i="16"/>
  <c r="N208" i="16"/>
  <c r="M208" i="16"/>
  <c r="L208" i="16"/>
  <c r="K208" i="16"/>
  <c r="J208" i="16"/>
  <c r="I208" i="16"/>
  <c r="H208" i="16"/>
  <c r="G208" i="16"/>
  <c r="F208" i="16"/>
  <c r="E208" i="16"/>
  <c r="D208" i="16"/>
  <c r="C208" i="16"/>
  <c r="BU207" i="16"/>
  <c r="BT207" i="16"/>
  <c r="BS207" i="16"/>
  <c r="BR207" i="16"/>
  <c r="BQ207" i="16"/>
  <c r="BP207" i="16"/>
  <c r="BO207" i="16"/>
  <c r="BN207" i="16"/>
  <c r="BM207" i="16"/>
  <c r="BL207" i="16"/>
  <c r="BK207" i="16"/>
  <c r="BJ207" i="16"/>
  <c r="BI207" i="16"/>
  <c r="BH207" i="16"/>
  <c r="BG207" i="16"/>
  <c r="BF207" i="16"/>
  <c r="BE207" i="16"/>
  <c r="BD207" i="16"/>
  <c r="BC207" i="16"/>
  <c r="BB207" i="16"/>
  <c r="BA207" i="16"/>
  <c r="AZ207" i="16"/>
  <c r="AY207" i="16"/>
  <c r="AX207" i="16"/>
  <c r="AW207" i="16"/>
  <c r="AV207" i="16"/>
  <c r="AU207" i="16"/>
  <c r="AT207" i="16"/>
  <c r="AS207" i="16"/>
  <c r="AR207" i="16"/>
  <c r="AQ207" i="16"/>
  <c r="AP207" i="16"/>
  <c r="AO207" i="16"/>
  <c r="AN207" i="16"/>
  <c r="AM207" i="16"/>
  <c r="AL207" i="16"/>
  <c r="AK207" i="16"/>
  <c r="AJ207" i="16"/>
  <c r="AI207" i="16"/>
  <c r="AH207" i="16"/>
  <c r="AG207" i="16"/>
  <c r="AF207" i="16"/>
  <c r="AE207" i="16"/>
  <c r="AD207" i="16"/>
  <c r="AC207" i="16"/>
  <c r="AB207" i="16"/>
  <c r="AA207" i="16"/>
  <c r="Z207" i="16"/>
  <c r="Y207" i="16"/>
  <c r="X207" i="16"/>
  <c r="W207" i="16"/>
  <c r="V207" i="16"/>
  <c r="U207" i="16"/>
  <c r="T207" i="16"/>
  <c r="S207" i="16"/>
  <c r="R207" i="16"/>
  <c r="Q207" i="16"/>
  <c r="P207" i="16"/>
  <c r="O207" i="16"/>
  <c r="N207" i="16"/>
  <c r="M207" i="16"/>
  <c r="L207" i="16"/>
  <c r="K207" i="16"/>
  <c r="J207" i="16"/>
  <c r="I207" i="16"/>
  <c r="H207" i="16"/>
  <c r="G207" i="16"/>
  <c r="F207" i="16"/>
  <c r="E207" i="16"/>
  <c r="D207" i="16"/>
  <c r="C207" i="16"/>
  <c r="BU206" i="16"/>
  <c r="BT206" i="16"/>
  <c r="BS206" i="16"/>
  <c r="BR206" i="16"/>
  <c r="BQ206" i="16"/>
  <c r="BP206" i="16"/>
  <c r="BO206" i="16"/>
  <c r="BN206" i="16"/>
  <c r="BM206" i="16"/>
  <c r="BL206" i="16"/>
  <c r="BK206" i="16"/>
  <c r="BJ206" i="16"/>
  <c r="BI206" i="16"/>
  <c r="BH206" i="16"/>
  <c r="BG206" i="16"/>
  <c r="BF206" i="16"/>
  <c r="BE206" i="16"/>
  <c r="BD206" i="16"/>
  <c r="BC206" i="16"/>
  <c r="BB206" i="16"/>
  <c r="BA206" i="16"/>
  <c r="AZ206" i="16"/>
  <c r="AY206" i="16"/>
  <c r="AX206" i="16"/>
  <c r="AW206" i="16"/>
  <c r="AV206" i="16"/>
  <c r="AU206" i="16"/>
  <c r="AT206" i="16"/>
  <c r="AS206" i="16"/>
  <c r="AR206" i="16"/>
  <c r="AQ206" i="16"/>
  <c r="AP206" i="16"/>
  <c r="AO206" i="16"/>
  <c r="AN206" i="16"/>
  <c r="AM206" i="16"/>
  <c r="AL206" i="16"/>
  <c r="AK206" i="16"/>
  <c r="AJ206" i="16"/>
  <c r="AI206" i="16"/>
  <c r="AH206" i="16"/>
  <c r="AG206" i="16"/>
  <c r="AF206" i="16"/>
  <c r="AE206" i="16"/>
  <c r="AD206" i="16"/>
  <c r="AC206" i="16"/>
  <c r="AB206" i="16"/>
  <c r="AA206" i="16"/>
  <c r="Z206" i="16"/>
  <c r="Y206" i="16"/>
  <c r="X206" i="16"/>
  <c r="W206" i="16"/>
  <c r="V206" i="16"/>
  <c r="U206" i="16"/>
  <c r="T206" i="16"/>
  <c r="S206" i="16"/>
  <c r="R206" i="16"/>
  <c r="Q206" i="16"/>
  <c r="P206" i="16"/>
  <c r="O206" i="16"/>
  <c r="N206" i="16"/>
  <c r="M206" i="16"/>
  <c r="L206" i="16"/>
  <c r="K206" i="16"/>
  <c r="J206" i="16"/>
  <c r="I206" i="16"/>
  <c r="H206" i="16"/>
  <c r="G206" i="16"/>
  <c r="F206" i="16"/>
  <c r="E206" i="16"/>
  <c r="D206" i="16"/>
  <c r="C206" i="16"/>
  <c r="CA230" i="19"/>
  <c r="BZ230" i="19"/>
  <c r="BY230" i="19"/>
  <c r="BX230" i="19"/>
  <c r="BW230" i="19"/>
  <c r="BV230" i="19"/>
  <c r="BU230" i="19"/>
  <c r="BT230" i="19"/>
  <c r="BS230" i="19"/>
  <c r="BR230" i="19"/>
  <c r="BQ230" i="19"/>
  <c r="BP230" i="19"/>
  <c r="BO230" i="19"/>
  <c r="BN230" i="19"/>
  <c r="BM230" i="19"/>
  <c r="BL230" i="19"/>
  <c r="BK230" i="19"/>
  <c r="BJ230" i="19"/>
  <c r="BI230" i="19"/>
  <c r="BH230" i="19"/>
  <c r="BG230" i="19"/>
  <c r="BF230" i="19"/>
  <c r="BE230" i="19"/>
  <c r="BD230" i="19"/>
  <c r="BC230" i="19"/>
  <c r="BB230" i="19"/>
  <c r="BA230" i="19"/>
  <c r="AZ230" i="19"/>
  <c r="AY230" i="19"/>
  <c r="AX230" i="19"/>
  <c r="AW230" i="19"/>
  <c r="AV230" i="19"/>
  <c r="AU230" i="19"/>
  <c r="AT230" i="19"/>
  <c r="AS230" i="19"/>
  <c r="AR230" i="19"/>
  <c r="AQ230" i="19"/>
  <c r="AP230" i="19"/>
  <c r="AO230" i="19"/>
  <c r="AN230" i="19"/>
  <c r="AM230" i="19"/>
  <c r="AL230" i="19"/>
  <c r="AK230" i="19"/>
  <c r="AJ230" i="19"/>
  <c r="AI230" i="19"/>
  <c r="AH230" i="19"/>
  <c r="AG230" i="19"/>
  <c r="AF230" i="19"/>
  <c r="AE230" i="19"/>
  <c r="AD230" i="19"/>
  <c r="AC230" i="19"/>
  <c r="AB230" i="19"/>
  <c r="AA230" i="19"/>
  <c r="Z230" i="19"/>
  <c r="Y230" i="19"/>
  <c r="X230" i="19"/>
  <c r="W230" i="19"/>
  <c r="V230" i="19"/>
  <c r="U230" i="19"/>
  <c r="T230" i="19"/>
  <c r="S230" i="19"/>
  <c r="R230" i="19"/>
  <c r="Q230" i="19"/>
  <c r="P230" i="19"/>
  <c r="O230" i="19"/>
  <c r="N230" i="19"/>
  <c r="M230" i="19"/>
  <c r="L230" i="19"/>
  <c r="K230" i="19"/>
  <c r="J230" i="19"/>
  <c r="I230" i="19"/>
  <c r="CA229" i="19"/>
  <c r="BZ229" i="19"/>
  <c r="BY229" i="19"/>
  <c r="BX229" i="19"/>
  <c r="BW229" i="19"/>
  <c r="BV229" i="19"/>
  <c r="BU229" i="19"/>
  <c r="BT229" i="19"/>
  <c r="BS229" i="19"/>
  <c r="BR229" i="19"/>
  <c r="BQ229" i="19"/>
  <c r="BP229" i="19"/>
  <c r="BO229" i="19"/>
  <c r="BN229" i="19"/>
  <c r="BM229" i="19"/>
  <c r="BL229" i="19"/>
  <c r="BK229" i="19"/>
  <c r="BJ229" i="19"/>
  <c r="BI229" i="19"/>
  <c r="BH229" i="19"/>
  <c r="BG229" i="19"/>
  <c r="BF229" i="19"/>
  <c r="BE229" i="19"/>
  <c r="BD229" i="19"/>
  <c r="BC229" i="19"/>
  <c r="BB229" i="19"/>
  <c r="BA229" i="19"/>
  <c r="AZ229" i="19"/>
  <c r="AY229" i="19"/>
  <c r="AX229" i="19"/>
  <c r="AW229" i="19"/>
  <c r="AV229" i="19"/>
  <c r="AU229" i="19"/>
  <c r="AT229" i="19"/>
  <c r="AS229" i="19"/>
  <c r="AR229" i="19"/>
  <c r="AQ229" i="19"/>
  <c r="AP229" i="19"/>
  <c r="AO229" i="19"/>
  <c r="AN229" i="19"/>
  <c r="AM229" i="19"/>
  <c r="AL229" i="19"/>
  <c r="AK229" i="19"/>
  <c r="AJ229" i="19"/>
  <c r="AI229" i="19"/>
  <c r="AH229" i="19"/>
  <c r="AG229" i="19"/>
  <c r="AF229" i="19"/>
  <c r="AE229" i="19"/>
  <c r="AD229" i="19"/>
  <c r="AC229" i="19"/>
  <c r="AB229" i="19"/>
  <c r="AA229" i="19"/>
  <c r="Z229" i="19"/>
  <c r="Y229" i="19"/>
  <c r="X229" i="19"/>
  <c r="W229" i="19"/>
  <c r="V229" i="19"/>
  <c r="U229" i="19"/>
  <c r="T229" i="19"/>
  <c r="S229" i="19"/>
  <c r="R229" i="19"/>
  <c r="Q229" i="19"/>
  <c r="P229" i="19"/>
  <c r="O229" i="19"/>
  <c r="N229" i="19"/>
  <c r="M229" i="19"/>
  <c r="L229" i="19"/>
  <c r="K229" i="19"/>
  <c r="J229" i="19"/>
  <c r="I229" i="19"/>
  <c r="CA228" i="19"/>
  <c r="BZ228" i="19"/>
  <c r="BY228" i="19"/>
  <c r="BX228" i="19"/>
  <c r="BW228" i="19"/>
  <c r="BV228" i="19"/>
  <c r="BU228" i="19"/>
  <c r="BT228" i="19"/>
  <c r="BS228" i="19"/>
  <c r="BR228" i="19"/>
  <c r="BQ228" i="19"/>
  <c r="BP228" i="19"/>
  <c r="BO228" i="19"/>
  <c r="BN228" i="19"/>
  <c r="BM228" i="19"/>
  <c r="BL228" i="19"/>
  <c r="BK228" i="19"/>
  <c r="BJ228" i="19"/>
  <c r="BI228" i="19"/>
  <c r="BH228" i="19"/>
  <c r="BG228" i="19"/>
  <c r="BF228" i="19"/>
  <c r="BE228" i="19"/>
  <c r="BD228" i="19"/>
  <c r="BC228" i="19"/>
  <c r="BB228" i="19"/>
  <c r="BA228" i="19"/>
  <c r="AZ228" i="19"/>
  <c r="AY228" i="19"/>
  <c r="AX228" i="19"/>
  <c r="AW228" i="19"/>
  <c r="AV228" i="19"/>
  <c r="AU228" i="19"/>
  <c r="AT228" i="19"/>
  <c r="AS228" i="19"/>
  <c r="AR228" i="19"/>
  <c r="AQ228" i="19"/>
  <c r="AP228" i="19"/>
  <c r="AO228" i="19"/>
  <c r="AN228" i="19"/>
  <c r="AM228" i="19"/>
  <c r="AL228" i="19"/>
  <c r="AK228" i="19"/>
  <c r="AJ228" i="19"/>
  <c r="AI228" i="19"/>
  <c r="AH228" i="19"/>
  <c r="AG228" i="19"/>
  <c r="AF228" i="19"/>
  <c r="AE228" i="19"/>
  <c r="AD228" i="19"/>
  <c r="AC228" i="19"/>
  <c r="AB228" i="19"/>
  <c r="AA228" i="19"/>
  <c r="Z228" i="19"/>
  <c r="Y228" i="19"/>
  <c r="X228" i="19"/>
  <c r="W228" i="19"/>
  <c r="V228" i="19"/>
  <c r="U228" i="19"/>
  <c r="T228" i="19"/>
  <c r="S228" i="19"/>
  <c r="R228" i="19"/>
  <c r="Q228" i="19"/>
  <c r="P228" i="19"/>
  <c r="O228" i="19"/>
  <c r="N228" i="19"/>
  <c r="M228" i="19"/>
  <c r="L228" i="19"/>
  <c r="K228" i="19"/>
  <c r="J228" i="19"/>
  <c r="I228" i="19"/>
  <c r="CA227" i="19"/>
  <c r="BZ227" i="19"/>
  <c r="BY227" i="19"/>
  <c r="BX227" i="19"/>
  <c r="BW227" i="19"/>
  <c r="BV227" i="19"/>
  <c r="BU227" i="19"/>
  <c r="BT227" i="19"/>
  <c r="BS227" i="19"/>
  <c r="BR227" i="19"/>
  <c r="BQ227" i="19"/>
  <c r="BP227" i="19"/>
  <c r="BO227" i="19"/>
  <c r="BN227" i="19"/>
  <c r="BM227" i="19"/>
  <c r="BL227" i="19"/>
  <c r="BK227" i="19"/>
  <c r="BJ227" i="19"/>
  <c r="BI227" i="19"/>
  <c r="BH227" i="19"/>
  <c r="BG227" i="19"/>
  <c r="BF227" i="19"/>
  <c r="BE227" i="19"/>
  <c r="BD227" i="19"/>
  <c r="BC227" i="19"/>
  <c r="BB227" i="19"/>
  <c r="BA227" i="19"/>
  <c r="AZ227" i="19"/>
  <c r="AY227" i="19"/>
  <c r="AX227" i="19"/>
  <c r="AW227" i="19"/>
  <c r="AV227" i="19"/>
  <c r="AU227" i="19"/>
  <c r="AT227" i="19"/>
  <c r="AS227" i="19"/>
  <c r="AR227" i="19"/>
  <c r="AQ227" i="19"/>
  <c r="AP227" i="19"/>
  <c r="AO227" i="19"/>
  <c r="AN227" i="19"/>
  <c r="AM227" i="19"/>
  <c r="AL227" i="19"/>
  <c r="AK227" i="19"/>
  <c r="AJ227" i="19"/>
  <c r="AI227" i="19"/>
  <c r="AH227" i="19"/>
  <c r="AG227" i="19"/>
  <c r="AF227" i="19"/>
  <c r="AE227" i="19"/>
  <c r="AD227" i="19"/>
  <c r="AC227" i="19"/>
  <c r="AB227" i="19"/>
  <c r="AA227" i="19"/>
  <c r="Z227" i="19"/>
  <c r="Y227" i="19"/>
  <c r="X227" i="19"/>
  <c r="W227" i="19"/>
  <c r="V227" i="19"/>
  <c r="U227" i="19"/>
  <c r="T227" i="19"/>
  <c r="S227" i="19"/>
  <c r="R227" i="19"/>
  <c r="Q227" i="19"/>
  <c r="P227" i="19"/>
  <c r="O227" i="19"/>
  <c r="N227" i="19"/>
  <c r="M227" i="19"/>
  <c r="L227" i="19"/>
  <c r="K227" i="19"/>
  <c r="J227" i="19"/>
  <c r="I227" i="19"/>
  <c r="CA226" i="19"/>
  <c r="BZ226" i="19"/>
  <c r="BY226" i="19"/>
  <c r="BX226" i="19"/>
  <c r="BW226" i="19"/>
  <c r="BV226" i="19"/>
  <c r="BU226" i="19"/>
  <c r="BT226" i="19"/>
  <c r="BS226" i="19"/>
  <c r="BR226" i="19"/>
  <c r="BQ226" i="19"/>
  <c r="BP226" i="19"/>
  <c r="BO226" i="19"/>
  <c r="BN226" i="19"/>
  <c r="BM226" i="19"/>
  <c r="BL226" i="19"/>
  <c r="BK226" i="19"/>
  <c r="BJ226" i="19"/>
  <c r="BI226" i="19"/>
  <c r="BH226" i="19"/>
  <c r="BG226" i="19"/>
  <c r="BF226" i="19"/>
  <c r="BE226" i="19"/>
  <c r="BD226" i="19"/>
  <c r="BC226" i="19"/>
  <c r="BB226" i="19"/>
  <c r="BA226" i="19"/>
  <c r="AZ226" i="19"/>
  <c r="AY226" i="19"/>
  <c r="AX226" i="19"/>
  <c r="AW226" i="19"/>
  <c r="AV226" i="19"/>
  <c r="AU226" i="19"/>
  <c r="AT226" i="19"/>
  <c r="AS226" i="19"/>
  <c r="AR226" i="19"/>
  <c r="AQ226" i="19"/>
  <c r="AP226" i="19"/>
  <c r="AO226" i="19"/>
  <c r="AN226" i="19"/>
  <c r="AM226" i="19"/>
  <c r="AL226" i="19"/>
  <c r="AK226" i="19"/>
  <c r="AJ226" i="19"/>
  <c r="AI226" i="19"/>
  <c r="AH226" i="19"/>
  <c r="AG226" i="19"/>
  <c r="AF226" i="19"/>
  <c r="AE226" i="19"/>
  <c r="AD226" i="19"/>
  <c r="AC226" i="19"/>
  <c r="AB226" i="19"/>
  <c r="AA226" i="19"/>
  <c r="Z226" i="19"/>
  <c r="Y226" i="19"/>
  <c r="X226" i="19"/>
  <c r="W226" i="19"/>
  <c r="V226" i="19"/>
  <c r="U226" i="19"/>
  <c r="T226" i="19"/>
  <c r="S226" i="19"/>
  <c r="R226" i="19"/>
  <c r="Q226" i="19"/>
  <c r="P226" i="19"/>
  <c r="O226" i="19"/>
  <c r="N226" i="19"/>
  <c r="M226" i="19"/>
  <c r="L226" i="19"/>
  <c r="K226" i="19"/>
  <c r="J226" i="19"/>
  <c r="I226" i="19"/>
  <c r="CA225" i="19"/>
  <c r="BZ225" i="19"/>
  <c r="BY225" i="19"/>
  <c r="BX225" i="19"/>
  <c r="BW225" i="19"/>
  <c r="BV225" i="19"/>
  <c r="BU225" i="19"/>
  <c r="BT225" i="19"/>
  <c r="BS225" i="19"/>
  <c r="BR225" i="19"/>
  <c r="BQ225" i="19"/>
  <c r="BP225" i="19"/>
  <c r="BO225" i="19"/>
  <c r="BN225" i="19"/>
  <c r="BM225" i="19"/>
  <c r="BL225" i="19"/>
  <c r="BK225" i="19"/>
  <c r="BJ225" i="19"/>
  <c r="BI225" i="19"/>
  <c r="BH225" i="19"/>
  <c r="BG225" i="19"/>
  <c r="BF225" i="19"/>
  <c r="BE225" i="19"/>
  <c r="BD225" i="19"/>
  <c r="BC225" i="19"/>
  <c r="BB225" i="19"/>
  <c r="BA225" i="19"/>
  <c r="AZ225" i="19"/>
  <c r="AY225" i="19"/>
  <c r="AX225" i="19"/>
  <c r="AW225" i="19"/>
  <c r="AV225" i="19"/>
  <c r="AU225" i="19"/>
  <c r="AT225" i="19"/>
  <c r="AS225" i="19"/>
  <c r="AR225" i="19"/>
  <c r="AQ225" i="19"/>
  <c r="AP225" i="19"/>
  <c r="AO225" i="19"/>
  <c r="AN225" i="19"/>
  <c r="AM225" i="19"/>
  <c r="AL225" i="19"/>
  <c r="AK225" i="19"/>
  <c r="AJ225" i="19"/>
  <c r="AI225" i="19"/>
  <c r="AH225" i="19"/>
  <c r="AG225" i="19"/>
  <c r="AF225" i="19"/>
  <c r="AE225" i="19"/>
  <c r="AD225" i="19"/>
  <c r="AC225" i="19"/>
  <c r="AB225" i="19"/>
  <c r="AA225" i="19"/>
  <c r="Z225" i="19"/>
  <c r="Y225" i="19"/>
  <c r="X225" i="19"/>
  <c r="W225" i="19"/>
  <c r="V225" i="19"/>
  <c r="U225" i="19"/>
  <c r="T225" i="19"/>
  <c r="S225" i="19"/>
  <c r="R225" i="19"/>
  <c r="Q225" i="19"/>
  <c r="P225" i="19"/>
  <c r="O225" i="19"/>
  <c r="N225" i="19"/>
  <c r="M225" i="19"/>
  <c r="L225" i="19"/>
  <c r="K225" i="19"/>
  <c r="J225" i="19"/>
  <c r="I225" i="19"/>
  <c r="CA224" i="19"/>
  <c r="BZ224" i="19"/>
  <c r="BY224" i="19"/>
  <c r="BX224" i="19"/>
  <c r="BW224" i="19"/>
  <c r="BV224" i="19"/>
  <c r="BU224" i="19"/>
  <c r="BT224" i="19"/>
  <c r="BS224" i="19"/>
  <c r="BR224" i="19"/>
  <c r="BQ224" i="19"/>
  <c r="BP224" i="19"/>
  <c r="BO224" i="19"/>
  <c r="BN224" i="19"/>
  <c r="BM224" i="19"/>
  <c r="BL224" i="19"/>
  <c r="BK224" i="19"/>
  <c r="BJ224" i="19"/>
  <c r="BI224" i="19"/>
  <c r="BH224" i="19"/>
  <c r="BG224" i="19"/>
  <c r="BF224" i="19"/>
  <c r="BE224" i="19"/>
  <c r="BD224" i="19"/>
  <c r="BC224" i="19"/>
  <c r="BB224" i="19"/>
  <c r="BA224" i="19"/>
  <c r="AZ224" i="19"/>
  <c r="AY224" i="19"/>
  <c r="AX224" i="19"/>
  <c r="AW224" i="19"/>
  <c r="AV224" i="19"/>
  <c r="AU224" i="19"/>
  <c r="AT224" i="19"/>
  <c r="AS224" i="19"/>
  <c r="AR224" i="19"/>
  <c r="AQ224" i="19"/>
  <c r="AP224" i="19"/>
  <c r="AO224" i="19"/>
  <c r="AN224" i="19"/>
  <c r="AM224" i="19"/>
  <c r="AL224" i="19"/>
  <c r="AK224" i="19"/>
  <c r="AJ224" i="19"/>
  <c r="AI224" i="19"/>
  <c r="AH224" i="19"/>
  <c r="AG224" i="19"/>
  <c r="AF224" i="19"/>
  <c r="AE224" i="19"/>
  <c r="AD224" i="19"/>
  <c r="AC224" i="19"/>
  <c r="AB224" i="19"/>
  <c r="AA224" i="19"/>
  <c r="Z224" i="19"/>
  <c r="Y224" i="19"/>
  <c r="X224" i="19"/>
  <c r="W224" i="19"/>
  <c r="V224" i="19"/>
  <c r="U224" i="19"/>
  <c r="T224" i="19"/>
  <c r="S224" i="19"/>
  <c r="R224" i="19"/>
  <c r="Q224" i="19"/>
  <c r="P224" i="19"/>
  <c r="O224" i="19"/>
  <c r="N224" i="19"/>
  <c r="M224" i="19"/>
  <c r="L224" i="19"/>
  <c r="K224" i="19"/>
  <c r="J224" i="19"/>
  <c r="I224" i="19"/>
  <c r="CA223" i="19"/>
  <c r="BZ223" i="19"/>
  <c r="BY223" i="19"/>
  <c r="BX223" i="19"/>
  <c r="BW223" i="19"/>
  <c r="BV223" i="19"/>
  <c r="BU223" i="19"/>
  <c r="BT223" i="19"/>
  <c r="BS223" i="19"/>
  <c r="BR223" i="19"/>
  <c r="BQ223" i="19"/>
  <c r="BP223" i="19"/>
  <c r="BO223" i="19"/>
  <c r="BN223" i="19"/>
  <c r="BM223" i="19"/>
  <c r="BL223" i="19"/>
  <c r="BK223" i="19"/>
  <c r="BJ223" i="19"/>
  <c r="BI223" i="19"/>
  <c r="BH223" i="19"/>
  <c r="BG223" i="19"/>
  <c r="BF223" i="19"/>
  <c r="BE223" i="19"/>
  <c r="BD223" i="19"/>
  <c r="BC223" i="19"/>
  <c r="BB223" i="19"/>
  <c r="BA223" i="19"/>
  <c r="AZ223" i="19"/>
  <c r="AY223" i="19"/>
  <c r="AX223" i="19"/>
  <c r="AW223" i="19"/>
  <c r="AV223" i="19"/>
  <c r="AU223" i="19"/>
  <c r="AT223" i="19"/>
  <c r="AS223" i="19"/>
  <c r="AR223" i="19"/>
  <c r="AQ223" i="19"/>
  <c r="AP223" i="19"/>
  <c r="AO223" i="19"/>
  <c r="AN223" i="19"/>
  <c r="AM223" i="19"/>
  <c r="AL223" i="19"/>
  <c r="AK223" i="19"/>
  <c r="AJ223" i="19"/>
  <c r="AI223" i="19"/>
  <c r="AH223" i="19"/>
  <c r="AG223" i="19"/>
  <c r="AF223" i="19"/>
  <c r="AE223" i="19"/>
  <c r="AD223" i="19"/>
  <c r="AC223" i="19"/>
  <c r="AB223" i="19"/>
  <c r="AA223" i="19"/>
  <c r="Z223" i="19"/>
  <c r="Y223" i="19"/>
  <c r="X223" i="19"/>
  <c r="W223" i="19"/>
  <c r="V223" i="19"/>
  <c r="U223" i="19"/>
  <c r="T223" i="19"/>
  <c r="S223" i="19"/>
  <c r="R223" i="19"/>
  <c r="Q223" i="19"/>
  <c r="P223" i="19"/>
  <c r="O223" i="19"/>
  <c r="N223" i="19"/>
  <c r="M223" i="19"/>
  <c r="L223" i="19"/>
  <c r="K223" i="19"/>
  <c r="J223" i="19"/>
  <c r="I223" i="19"/>
  <c r="CA222" i="19"/>
  <c r="BZ222" i="19"/>
  <c r="BY222" i="19"/>
  <c r="BX222" i="19"/>
  <c r="BW222" i="19"/>
  <c r="BV222" i="19"/>
  <c r="BU222" i="19"/>
  <c r="BT222" i="19"/>
  <c r="BS222" i="19"/>
  <c r="BR222" i="19"/>
  <c r="BQ222" i="19"/>
  <c r="BP222" i="19"/>
  <c r="BO222" i="19"/>
  <c r="BN222" i="19"/>
  <c r="BM222" i="19"/>
  <c r="BL222" i="19"/>
  <c r="BK222" i="19"/>
  <c r="BJ222" i="19"/>
  <c r="BI222" i="19"/>
  <c r="BH222" i="19"/>
  <c r="BG222" i="19"/>
  <c r="BF222" i="19"/>
  <c r="BE222" i="19"/>
  <c r="BD222" i="19"/>
  <c r="BC222" i="19"/>
  <c r="BB222" i="19"/>
  <c r="BA222" i="19"/>
  <c r="AZ222" i="19"/>
  <c r="AY222" i="19"/>
  <c r="AX222" i="19"/>
  <c r="AW222" i="19"/>
  <c r="AV222" i="19"/>
  <c r="AU222" i="19"/>
  <c r="AT222" i="19"/>
  <c r="AS222" i="19"/>
  <c r="AR222" i="19"/>
  <c r="AQ222" i="19"/>
  <c r="AP222" i="19"/>
  <c r="AO222" i="19"/>
  <c r="AN222" i="19"/>
  <c r="AM222" i="19"/>
  <c r="AL222" i="19"/>
  <c r="AK222" i="19"/>
  <c r="AJ222" i="19"/>
  <c r="AI222" i="19"/>
  <c r="AH222" i="19"/>
  <c r="AG222" i="19"/>
  <c r="AF222" i="19"/>
  <c r="AE222" i="19"/>
  <c r="AD222" i="19"/>
  <c r="AC222" i="19"/>
  <c r="AB222" i="19"/>
  <c r="AA222" i="19"/>
  <c r="Z222" i="19"/>
  <c r="Y222" i="19"/>
  <c r="X222" i="19"/>
  <c r="W222" i="19"/>
  <c r="V222" i="19"/>
  <c r="U222" i="19"/>
  <c r="T222" i="19"/>
  <c r="S222" i="19"/>
  <c r="R222" i="19"/>
  <c r="Q222" i="19"/>
  <c r="P222" i="19"/>
  <c r="O222" i="19"/>
  <c r="N222" i="19"/>
  <c r="M222" i="19"/>
  <c r="L222" i="19"/>
  <c r="K222" i="19"/>
  <c r="J222" i="19"/>
  <c r="I222" i="19"/>
  <c r="CA221" i="19"/>
  <c r="BZ221" i="19"/>
  <c r="BY221" i="19"/>
  <c r="BX221" i="19"/>
  <c r="BW221" i="19"/>
  <c r="BV221" i="19"/>
  <c r="BU221" i="19"/>
  <c r="BT221" i="19"/>
  <c r="BS221" i="19"/>
  <c r="BR221" i="19"/>
  <c r="BQ221" i="19"/>
  <c r="BP221" i="19"/>
  <c r="BO221" i="19"/>
  <c r="BN221" i="19"/>
  <c r="BM221" i="19"/>
  <c r="BL221" i="19"/>
  <c r="BK221" i="19"/>
  <c r="BJ221" i="19"/>
  <c r="BI221" i="19"/>
  <c r="BH221" i="19"/>
  <c r="BG221" i="19"/>
  <c r="BF221" i="19"/>
  <c r="BE221" i="19"/>
  <c r="BD221" i="19"/>
  <c r="BC221" i="19"/>
  <c r="BB221" i="19"/>
  <c r="BA221" i="19"/>
  <c r="AZ221" i="19"/>
  <c r="AY221" i="19"/>
  <c r="AX221" i="19"/>
  <c r="AW221" i="19"/>
  <c r="AV221" i="19"/>
  <c r="AU221" i="19"/>
  <c r="AT221" i="19"/>
  <c r="AS221" i="19"/>
  <c r="AR221" i="19"/>
  <c r="AQ221" i="19"/>
  <c r="AP221" i="19"/>
  <c r="AO221" i="19"/>
  <c r="AN221" i="19"/>
  <c r="AM221" i="19"/>
  <c r="AL221" i="19"/>
  <c r="AK221" i="19"/>
  <c r="AJ221" i="19"/>
  <c r="AI221" i="19"/>
  <c r="AH221" i="19"/>
  <c r="AG221" i="19"/>
  <c r="AF221" i="19"/>
  <c r="AE221" i="19"/>
  <c r="AD221" i="19"/>
  <c r="AC221" i="19"/>
  <c r="AB221" i="19"/>
  <c r="AA221" i="19"/>
  <c r="Z221" i="19"/>
  <c r="Y221" i="19"/>
  <c r="X221" i="19"/>
  <c r="W221" i="19"/>
  <c r="V221" i="19"/>
  <c r="U221" i="19"/>
  <c r="T221" i="19"/>
  <c r="S221" i="19"/>
  <c r="R221" i="19"/>
  <c r="Q221" i="19"/>
  <c r="P221" i="19"/>
  <c r="O221" i="19"/>
  <c r="N221" i="19"/>
  <c r="M221" i="19"/>
  <c r="L221" i="19"/>
  <c r="K221" i="19"/>
  <c r="J221" i="19"/>
  <c r="I221" i="19"/>
  <c r="CA220" i="19"/>
  <c r="BZ220" i="19"/>
  <c r="BY220" i="19"/>
  <c r="BX220" i="19"/>
  <c r="BW220" i="19"/>
  <c r="BV220" i="19"/>
  <c r="BU220" i="19"/>
  <c r="BT220" i="19"/>
  <c r="BS220" i="19"/>
  <c r="BR220" i="19"/>
  <c r="BQ220" i="19"/>
  <c r="BP220" i="19"/>
  <c r="BO220" i="19"/>
  <c r="BN220" i="19"/>
  <c r="BM220" i="19"/>
  <c r="BL220" i="19"/>
  <c r="BK220" i="19"/>
  <c r="BJ220" i="19"/>
  <c r="BI220" i="19"/>
  <c r="BH220" i="19"/>
  <c r="BG220" i="19"/>
  <c r="BF220" i="19"/>
  <c r="BE220" i="19"/>
  <c r="BD220" i="19"/>
  <c r="BC220" i="19"/>
  <c r="BB220" i="19"/>
  <c r="BA220" i="19"/>
  <c r="AZ220" i="19"/>
  <c r="AY220" i="19"/>
  <c r="AX220" i="19"/>
  <c r="AW220" i="19"/>
  <c r="AV220" i="19"/>
  <c r="AU220" i="19"/>
  <c r="AT220" i="19"/>
  <c r="AS220" i="19"/>
  <c r="AR220" i="19"/>
  <c r="AQ220" i="19"/>
  <c r="AP220" i="19"/>
  <c r="AO220" i="19"/>
  <c r="AN220" i="19"/>
  <c r="AM220" i="19"/>
  <c r="AL220" i="19"/>
  <c r="AK220" i="19"/>
  <c r="AJ220" i="19"/>
  <c r="AI220" i="19"/>
  <c r="AH220" i="19"/>
  <c r="AG220" i="19"/>
  <c r="AF220" i="19"/>
  <c r="AE220" i="19"/>
  <c r="AD220" i="19"/>
  <c r="AC220" i="19"/>
  <c r="AB220" i="19"/>
  <c r="AA220" i="19"/>
  <c r="Z220" i="19"/>
  <c r="Y220" i="19"/>
  <c r="X220" i="19"/>
  <c r="W220" i="19"/>
  <c r="V220" i="19"/>
  <c r="U220" i="19"/>
  <c r="T220" i="19"/>
  <c r="S220" i="19"/>
  <c r="R220" i="19"/>
  <c r="Q220" i="19"/>
  <c r="P220" i="19"/>
  <c r="O220" i="19"/>
  <c r="N220" i="19"/>
  <c r="M220" i="19"/>
  <c r="L220" i="19"/>
  <c r="K220" i="19"/>
  <c r="J220" i="19"/>
  <c r="I220" i="19"/>
  <c r="CA219" i="19"/>
  <c r="BZ219" i="19"/>
  <c r="BY219" i="19"/>
  <c r="BX219" i="19"/>
  <c r="BW219" i="19"/>
  <c r="BV219" i="19"/>
  <c r="BU219" i="19"/>
  <c r="BT219" i="19"/>
  <c r="BS219" i="19"/>
  <c r="BR219" i="19"/>
  <c r="BQ219" i="19"/>
  <c r="BP219" i="19"/>
  <c r="BO219" i="19"/>
  <c r="BN219" i="19"/>
  <c r="BM219" i="19"/>
  <c r="BL219" i="19"/>
  <c r="BK219" i="19"/>
  <c r="BJ219" i="19"/>
  <c r="BI219" i="19"/>
  <c r="BH219" i="19"/>
  <c r="BG219" i="19"/>
  <c r="BF219" i="19"/>
  <c r="BE219" i="19"/>
  <c r="BD219" i="19"/>
  <c r="BC219" i="19"/>
  <c r="BB219" i="19"/>
  <c r="BA219" i="19"/>
  <c r="AZ219" i="19"/>
  <c r="AY219" i="19"/>
  <c r="AX219" i="19"/>
  <c r="AW219" i="19"/>
  <c r="AV219" i="19"/>
  <c r="AU219" i="19"/>
  <c r="AT219" i="19"/>
  <c r="AS219" i="19"/>
  <c r="AR219" i="19"/>
  <c r="AQ219" i="19"/>
  <c r="AP219" i="19"/>
  <c r="AO219" i="19"/>
  <c r="AN219" i="19"/>
  <c r="AM219" i="19"/>
  <c r="AL219" i="19"/>
  <c r="AK219" i="19"/>
  <c r="AJ219" i="19"/>
  <c r="AI219" i="19"/>
  <c r="AH219" i="19"/>
  <c r="AG219" i="19"/>
  <c r="AF219" i="19"/>
  <c r="AE219" i="19"/>
  <c r="AD219" i="19"/>
  <c r="AC219" i="19"/>
  <c r="AB219" i="19"/>
  <c r="AA219" i="19"/>
  <c r="Z219" i="19"/>
  <c r="Y219" i="19"/>
  <c r="X219" i="19"/>
  <c r="W219" i="19"/>
  <c r="V219" i="19"/>
  <c r="U219" i="19"/>
  <c r="T219" i="19"/>
  <c r="S219" i="19"/>
  <c r="R219" i="19"/>
  <c r="Q219" i="19"/>
  <c r="P219" i="19"/>
  <c r="O219" i="19"/>
  <c r="N219" i="19"/>
  <c r="M219" i="19"/>
  <c r="L219" i="19"/>
  <c r="K219" i="19"/>
  <c r="J219" i="19"/>
  <c r="I219" i="19"/>
  <c r="CA218" i="19"/>
  <c r="BZ218" i="19"/>
  <c r="BY218" i="19"/>
  <c r="BX218" i="19"/>
  <c r="BW218" i="19"/>
  <c r="BV218" i="19"/>
  <c r="BU218" i="19"/>
  <c r="BT218" i="19"/>
  <c r="BS218" i="19"/>
  <c r="BR218" i="19"/>
  <c r="BQ218" i="19"/>
  <c r="BP218" i="19"/>
  <c r="BO218" i="19"/>
  <c r="BN218" i="19"/>
  <c r="BM218" i="19"/>
  <c r="BL218" i="19"/>
  <c r="BK218" i="19"/>
  <c r="BJ218" i="19"/>
  <c r="BI218" i="19"/>
  <c r="BH218" i="19"/>
  <c r="BG218" i="19"/>
  <c r="BF218" i="19"/>
  <c r="BE218" i="19"/>
  <c r="BD218" i="19"/>
  <c r="BC218" i="19"/>
  <c r="BB218" i="19"/>
  <c r="BA218" i="19"/>
  <c r="AZ218" i="19"/>
  <c r="AY218" i="19"/>
  <c r="AX218" i="19"/>
  <c r="AW218" i="19"/>
  <c r="AV218" i="19"/>
  <c r="AU218" i="19"/>
  <c r="AT218" i="19"/>
  <c r="AS218" i="19"/>
  <c r="AR218" i="19"/>
  <c r="AQ218" i="19"/>
  <c r="AP218" i="19"/>
  <c r="AO218" i="19"/>
  <c r="AN218" i="19"/>
  <c r="AM218" i="19"/>
  <c r="AL218" i="19"/>
  <c r="AK218" i="19"/>
  <c r="AJ218" i="19"/>
  <c r="AI218" i="19"/>
  <c r="AH218" i="19"/>
  <c r="AG218" i="19"/>
  <c r="AF218" i="19"/>
  <c r="AE218" i="19"/>
  <c r="AD218" i="19"/>
  <c r="AC218" i="19"/>
  <c r="AB218" i="19"/>
  <c r="AA218" i="19"/>
  <c r="Z218" i="19"/>
  <c r="Y218" i="19"/>
  <c r="X218" i="19"/>
  <c r="W218" i="19"/>
  <c r="V218" i="19"/>
  <c r="U218" i="19"/>
  <c r="T218" i="19"/>
  <c r="S218" i="19"/>
  <c r="R218" i="19"/>
  <c r="Q218" i="19"/>
  <c r="P218" i="19"/>
  <c r="O218" i="19"/>
  <c r="N218" i="19"/>
  <c r="M218" i="19"/>
  <c r="L218" i="19"/>
  <c r="K218" i="19"/>
  <c r="J218" i="19"/>
  <c r="I218" i="19"/>
  <c r="CA217" i="19"/>
  <c r="BZ217" i="19"/>
  <c r="BY217" i="19"/>
  <c r="BX217" i="19"/>
  <c r="BW217" i="19"/>
  <c r="BV217" i="19"/>
  <c r="BU217" i="19"/>
  <c r="BT217" i="19"/>
  <c r="BS217" i="19"/>
  <c r="BR217" i="19"/>
  <c r="BQ217" i="19"/>
  <c r="BP217" i="19"/>
  <c r="BO217" i="19"/>
  <c r="BN217" i="19"/>
  <c r="BM217" i="19"/>
  <c r="BL217" i="19"/>
  <c r="BK217" i="19"/>
  <c r="BJ217" i="19"/>
  <c r="BI217" i="19"/>
  <c r="BH217" i="19"/>
  <c r="BG217" i="19"/>
  <c r="BF217" i="19"/>
  <c r="BE217" i="19"/>
  <c r="BD217" i="19"/>
  <c r="BC217" i="19"/>
  <c r="BB217" i="19"/>
  <c r="BA217" i="19"/>
  <c r="AZ217" i="19"/>
  <c r="AY217" i="19"/>
  <c r="AX217" i="19"/>
  <c r="AW217" i="19"/>
  <c r="AV217" i="19"/>
  <c r="AU217" i="19"/>
  <c r="AT217" i="19"/>
  <c r="AS217" i="19"/>
  <c r="AR217" i="19"/>
  <c r="AQ217" i="19"/>
  <c r="AP217" i="19"/>
  <c r="AO217" i="19"/>
  <c r="AN217" i="19"/>
  <c r="AM217" i="19"/>
  <c r="AL217" i="19"/>
  <c r="AK217" i="19"/>
  <c r="AJ217" i="19"/>
  <c r="AI217" i="19"/>
  <c r="AH217" i="19"/>
  <c r="AG217" i="19"/>
  <c r="AF217" i="19"/>
  <c r="AE217" i="19"/>
  <c r="AD217" i="19"/>
  <c r="AC217" i="19"/>
  <c r="AB217" i="19"/>
  <c r="AA217" i="19"/>
  <c r="Z217" i="19"/>
  <c r="Y217" i="19"/>
  <c r="X217" i="19"/>
  <c r="W217" i="19"/>
  <c r="V217" i="19"/>
  <c r="U217" i="19"/>
  <c r="T217" i="19"/>
  <c r="S217" i="19"/>
  <c r="R217" i="19"/>
  <c r="Q217" i="19"/>
  <c r="P217" i="19"/>
  <c r="O217" i="19"/>
  <c r="N217" i="19"/>
  <c r="M217" i="19"/>
  <c r="L217" i="19"/>
  <c r="K217" i="19"/>
  <c r="J217" i="19"/>
  <c r="I217" i="19"/>
  <c r="CA216" i="19"/>
  <c r="BZ216" i="19"/>
  <c r="BY216" i="19"/>
  <c r="BX216" i="19"/>
  <c r="BW216" i="19"/>
  <c r="BV216" i="19"/>
  <c r="BU216" i="19"/>
  <c r="BT216" i="19"/>
  <c r="BS216" i="19"/>
  <c r="BR216" i="19"/>
  <c r="BQ216" i="19"/>
  <c r="BP216" i="19"/>
  <c r="BO216" i="19"/>
  <c r="BN216" i="19"/>
  <c r="BM216" i="19"/>
  <c r="BL216" i="19"/>
  <c r="BK216" i="19"/>
  <c r="BJ216" i="19"/>
  <c r="BI216" i="19"/>
  <c r="BH216" i="19"/>
  <c r="BG216" i="19"/>
  <c r="BF216" i="19"/>
  <c r="BE216" i="19"/>
  <c r="BD216" i="19"/>
  <c r="BC216" i="19"/>
  <c r="BB216" i="19"/>
  <c r="BA216" i="19"/>
  <c r="AZ216" i="19"/>
  <c r="AY216" i="19"/>
  <c r="AX216" i="19"/>
  <c r="AW216" i="19"/>
  <c r="AV216" i="19"/>
  <c r="AU216" i="19"/>
  <c r="AT216" i="19"/>
  <c r="AS216" i="19"/>
  <c r="AR216" i="19"/>
  <c r="AQ216" i="19"/>
  <c r="AP216" i="19"/>
  <c r="AO216" i="19"/>
  <c r="AN216" i="19"/>
  <c r="AM216" i="19"/>
  <c r="AL216" i="19"/>
  <c r="AK216" i="19"/>
  <c r="AJ216" i="19"/>
  <c r="AI216" i="19"/>
  <c r="AH216" i="19"/>
  <c r="AG216" i="19"/>
  <c r="AF216" i="19"/>
  <c r="AE216" i="19"/>
  <c r="AD216" i="19"/>
  <c r="AC216" i="19"/>
  <c r="AB216" i="19"/>
  <c r="AA216" i="19"/>
  <c r="Z216" i="19"/>
  <c r="Y216" i="19"/>
  <c r="X216" i="19"/>
  <c r="W216" i="19"/>
  <c r="V216" i="19"/>
  <c r="U216" i="19"/>
  <c r="T216" i="19"/>
  <c r="S216" i="19"/>
  <c r="R216" i="19"/>
  <c r="Q216" i="19"/>
  <c r="P216" i="19"/>
  <c r="O216" i="19"/>
  <c r="N216" i="19"/>
  <c r="M216" i="19"/>
  <c r="L216" i="19"/>
  <c r="K216" i="19"/>
  <c r="J216" i="19"/>
  <c r="I216" i="19"/>
  <c r="CA215" i="19"/>
  <c r="BZ215" i="19"/>
  <c r="BY215" i="19"/>
  <c r="BX215" i="19"/>
  <c r="BW215" i="19"/>
  <c r="BV215" i="19"/>
  <c r="BU215" i="19"/>
  <c r="BT215" i="19"/>
  <c r="BS215" i="19"/>
  <c r="BR215" i="19"/>
  <c r="BQ215" i="19"/>
  <c r="BP215" i="19"/>
  <c r="BO215" i="19"/>
  <c r="BN215" i="19"/>
  <c r="BM215" i="19"/>
  <c r="BL215" i="19"/>
  <c r="BK215" i="19"/>
  <c r="BJ215" i="19"/>
  <c r="BI215" i="19"/>
  <c r="BH215" i="19"/>
  <c r="BG215" i="19"/>
  <c r="BF215" i="19"/>
  <c r="BE215" i="19"/>
  <c r="BD215" i="19"/>
  <c r="BC215" i="19"/>
  <c r="BB215" i="19"/>
  <c r="BA215" i="19"/>
  <c r="AZ215" i="19"/>
  <c r="AY215" i="19"/>
  <c r="AX215" i="19"/>
  <c r="AW215" i="19"/>
  <c r="AV215" i="19"/>
  <c r="AU215" i="19"/>
  <c r="AT215" i="19"/>
  <c r="AS215" i="19"/>
  <c r="AR215" i="19"/>
  <c r="AQ215" i="19"/>
  <c r="AP215" i="19"/>
  <c r="AO215" i="19"/>
  <c r="AN215" i="19"/>
  <c r="AM215" i="19"/>
  <c r="AL215" i="19"/>
  <c r="AK215" i="19"/>
  <c r="AJ215" i="19"/>
  <c r="AI215" i="19"/>
  <c r="AH215" i="19"/>
  <c r="AG215" i="19"/>
  <c r="AF215" i="19"/>
  <c r="AE215" i="19"/>
  <c r="AD215" i="19"/>
  <c r="AC215" i="19"/>
  <c r="AB215" i="19"/>
  <c r="AA215" i="19"/>
  <c r="Z215" i="19"/>
  <c r="Y215" i="19"/>
  <c r="X215" i="19"/>
  <c r="W215" i="19"/>
  <c r="V215" i="19"/>
  <c r="U215" i="19"/>
  <c r="T215" i="19"/>
  <c r="S215" i="19"/>
  <c r="R215" i="19"/>
  <c r="Q215" i="19"/>
  <c r="P215" i="19"/>
  <c r="O215" i="19"/>
  <c r="N215" i="19"/>
  <c r="M215" i="19"/>
  <c r="L215" i="19"/>
  <c r="K215" i="19"/>
  <c r="J215" i="19"/>
  <c r="I215" i="19"/>
  <c r="CA214" i="19"/>
  <c r="BZ214" i="19"/>
  <c r="BY214" i="19"/>
  <c r="BX214" i="19"/>
  <c r="BW214" i="19"/>
  <c r="BV214" i="19"/>
  <c r="BU214" i="19"/>
  <c r="BT214" i="19"/>
  <c r="BS214" i="19"/>
  <c r="BR214" i="19"/>
  <c r="BQ214" i="19"/>
  <c r="BP214" i="19"/>
  <c r="BO214" i="19"/>
  <c r="BN214" i="19"/>
  <c r="BM214" i="19"/>
  <c r="BL214" i="19"/>
  <c r="BK214" i="19"/>
  <c r="BJ214" i="19"/>
  <c r="BI214" i="19"/>
  <c r="BH214" i="19"/>
  <c r="BG214" i="19"/>
  <c r="BF214" i="19"/>
  <c r="BE214" i="19"/>
  <c r="BD214" i="19"/>
  <c r="BC214" i="19"/>
  <c r="BB214" i="19"/>
  <c r="BA214" i="19"/>
  <c r="AZ214" i="19"/>
  <c r="AY214" i="19"/>
  <c r="AX214" i="19"/>
  <c r="AW214" i="19"/>
  <c r="AV214" i="19"/>
  <c r="AU214" i="19"/>
  <c r="AT214" i="19"/>
  <c r="AS214" i="19"/>
  <c r="AR214" i="19"/>
  <c r="AQ214" i="19"/>
  <c r="AP214" i="19"/>
  <c r="AO214" i="19"/>
  <c r="AN214" i="19"/>
  <c r="AM214" i="19"/>
  <c r="AL214" i="19"/>
  <c r="AK214" i="19"/>
  <c r="AJ214" i="19"/>
  <c r="AI214" i="19"/>
  <c r="AH214" i="19"/>
  <c r="AG214" i="19"/>
  <c r="AF214" i="19"/>
  <c r="AE214" i="19"/>
  <c r="AD214" i="19"/>
  <c r="AC214" i="19"/>
  <c r="AB214" i="19"/>
  <c r="AA214" i="19"/>
  <c r="Z214" i="19"/>
  <c r="Y214" i="19"/>
  <c r="X214" i="19"/>
  <c r="W214" i="19"/>
  <c r="V214" i="19"/>
  <c r="U214" i="19"/>
  <c r="T214" i="19"/>
  <c r="S214" i="19"/>
  <c r="R214" i="19"/>
  <c r="Q214" i="19"/>
  <c r="P214" i="19"/>
  <c r="O214" i="19"/>
  <c r="N214" i="19"/>
  <c r="M214" i="19"/>
  <c r="L214" i="19"/>
  <c r="K214" i="19"/>
  <c r="J214" i="19"/>
  <c r="I214" i="19"/>
  <c r="CA213" i="19"/>
  <c r="BZ213" i="19"/>
  <c r="BY213" i="19"/>
  <c r="BX213" i="19"/>
  <c r="BW213" i="19"/>
  <c r="BV213" i="19"/>
  <c r="BU213" i="19"/>
  <c r="BT213" i="19"/>
  <c r="BS213" i="19"/>
  <c r="BR213" i="19"/>
  <c r="BQ213" i="19"/>
  <c r="BP213" i="19"/>
  <c r="BO213" i="19"/>
  <c r="BN213" i="19"/>
  <c r="BM213" i="19"/>
  <c r="BL213" i="19"/>
  <c r="BK213" i="19"/>
  <c r="BJ213" i="19"/>
  <c r="BI213" i="19"/>
  <c r="BH213" i="19"/>
  <c r="BG213" i="19"/>
  <c r="BF213" i="19"/>
  <c r="BE213" i="19"/>
  <c r="BD213" i="19"/>
  <c r="BC213" i="19"/>
  <c r="BB213" i="19"/>
  <c r="BA213" i="19"/>
  <c r="AZ213" i="19"/>
  <c r="AY213" i="19"/>
  <c r="AX213" i="19"/>
  <c r="AW213" i="19"/>
  <c r="AV213" i="19"/>
  <c r="AU213" i="19"/>
  <c r="AT213" i="19"/>
  <c r="AS213" i="19"/>
  <c r="AR213" i="19"/>
  <c r="AQ213" i="19"/>
  <c r="AP213" i="19"/>
  <c r="AO213" i="19"/>
  <c r="AN213" i="19"/>
  <c r="AM213" i="19"/>
  <c r="AL213" i="19"/>
  <c r="AK213" i="19"/>
  <c r="AJ213" i="19"/>
  <c r="AI213" i="19"/>
  <c r="AH213" i="19"/>
  <c r="AG213" i="19"/>
  <c r="AF213" i="19"/>
  <c r="AE213" i="19"/>
  <c r="AD213" i="19"/>
  <c r="AC213" i="19"/>
  <c r="AB213" i="19"/>
  <c r="AA213" i="19"/>
  <c r="Z213" i="19"/>
  <c r="Y213" i="19"/>
  <c r="X213" i="19"/>
  <c r="W213" i="19"/>
  <c r="V213" i="19"/>
  <c r="U213" i="19"/>
  <c r="T213" i="19"/>
  <c r="S213" i="19"/>
  <c r="R213" i="19"/>
  <c r="Q213" i="19"/>
  <c r="P213" i="19"/>
  <c r="O213" i="19"/>
  <c r="N213" i="19"/>
  <c r="M213" i="19"/>
  <c r="L213" i="19"/>
  <c r="K213" i="19"/>
  <c r="J213" i="19"/>
  <c r="I213" i="19"/>
  <c r="CA212" i="19"/>
  <c r="BZ212" i="19"/>
  <c r="BY212" i="19"/>
  <c r="BX212" i="19"/>
  <c r="BW212" i="19"/>
  <c r="BV212" i="19"/>
  <c r="BU212" i="19"/>
  <c r="BT212" i="19"/>
  <c r="BS212" i="19"/>
  <c r="BR212" i="19"/>
  <c r="BQ212" i="19"/>
  <c r="BP212" i="19"/>
  <c r="BO212" i="19"/>
  <c r="BN212" i="19"/>
  <c r="BM212" i="19"/>
  <c r="BL212" i="19"/>
  <c r="BK212" i="19"/>
  <c r="BJ212" i="19"/>
  <c r="BI212" i="19"/>
  <c r="BH212" i="19"/>
  <c r="BG212" i="19"/>
  <c r="BF212" i="19"/>
  <c r="BE212" i="19"/>
  <c r="BD212" i="19"/>
  <c r="BC212" i="19"/>
  <c r="BB212" i="19"/>
  <c r="BA212" i="19"/>
  <c r="AZ212" i="19"/>
  <c r="AY212" i="19"/>
  <c r="AX212" i="19"/>
  <c r="AW212" i="19"/>
  <c r="AV212" i="19"/>
  <c r="AU212" i="19"/>
  <c r="AT212" i="19"/>
  <c r="AS212" i="19"/>
  <c r="AR212" i="19"/>
  <c r="AQ212" i="19"/>
  <c r="AP212" i="19"/>
  <c r="AO212" i="19"/>
  <c r="AN212" i="19"/>
  <c r="AM212" i="19"/>
  <c r="AL212" i="19"/>
  <c r="AK212" i="19"/>
  <c r="AJ212" i="19"/>
  <c r="AI212" i="19"/>
  <c r="AH212" i="19"/>
  <c r="AG212" i="19"/>
  <c r="AF212" i="19"/>
  <c r="AE212" i="19"/>
  <c r="AD212" i="19"/>
  <c r="AC212" i="19"/>
  <c r="AB212" i="19"/>
  <c r="AA212" i="19"/>
  <c r="Z212" i="19"/>
  <c r="Y212" i="19"/>
  <c r="X212" i="19"/>
  <c r="W212" i="19"/>
  <c r="V212" i="19"/>
  <c r="U212" i="19"/>
  <c r="T212" i="19"/>
  <c r="S212" i="19"/>
  <c r="R212" i="19"/>
  <c r="Q212" i="19"/>
  <c r="P212" i="19"/>
  <c r="O212" i="19"/>
  <c r="N212" i="19"/>
  <c r="M212" i="19"/>
  <c r="L212" i="19"/>
  <c r="K212" i="19"/>
  <c r="J212" i="19"/>
  <c r="I212" i="19"/>
  <c r="CA211" i="19"/>
  <c r="BZ211" i="19"/>
  <c r="BY211" i="19"/>
  <c r="BX211" i="19"/>
  <c r="BW211" i="19"/>
  <c r="BV211" i="19"/>
  <c r="BU211" i="19"/>
  <c r="BT211" i="19"/>
  <c r="BS211" i="19"/>
  <c r="BR211" i="19"/>
  <c r="BQ211" i="19"/>
  <c r="BP211" i="19"/>
  <c r="BO211" i="19"/>
  <c r="BN211" i="19"/>
  <c r="BM211" i="19"/>
  <c r="BL211" i="19"/>
  <c r="BK211" i="19"/>
  <c r="BJ211" i="19"/>
  <c r="BI211" i="19"/>
  <c r="BH211" i="19"/>
  <c r="BG211" i="19"/>
  <c r="BF211" i="19"/>
  <c r="BE211" i="19"/>
  <c r="BD211" i="19"/>
  <c r="BC211" i="19"/>
  <c r="BB211" i="19"/>
  <c r="BA211" i="19"/>
  <c r="AZ211" i="19"/>
  <c r="AY211" i="19"/>
  <c r="AX211" i="19"/>
  <c r="AW211" i="19"/>
  <c r="AV211" i="19"/>
  <c r="AU211" i="19"/>
  <c r="AT211" i="19"/>
  <c r="AS211" i="19"/>
  <c r="AR211" i="19"/>
  <c r="AQ211" i="19"/>
  <c r="AP211" i="19"/>
  <c r="AO211" i="19"/>
  <c r="AN211" i="19"/>
  <c r="AM211" i="19"/>
  <c r="AL211" i="19"/>
  <c r="AK211" i="19"/>
  <c r="AJ211" i="19"/>
  <c r="AI211" i="19"/>
  <c r="AH211" i="19"/>
  <c r="AG211" i="19"/>
  <c r="AF211" i="19"/>
  <c r="AE211" i="19"/>
  <c r="AD211" i="19"/>
  <c r="AC211" i="19"/>
  <c r="AB211" i="19"/>
  <c r="AA211" i="19"/>
  <c r="Z211" i="19"/>
  <c r="Y211" i="19"/>
  <c r="X211" i="19"/>
  <c r="W211" i="19"/>
  <c r="V211" i="19"/>
  <c r="U211" i="19"/>
  <c r="T211" i="19"/>
  <c r="S211" i="19"/>
  <c r="R211" i="19"/>
  <c r="Q211" i="19"/>
  <c r="P211" i="19"/>
  <c r="O211" i="19"/>
  <c r="N211" i="19"/>
  <c r="M211" i="19"/>
  <c r="L211" i="19"/>
  <c r="K211" i="19"/>
  <c r="J211" i="19"/>
  <c r="I211" i="19"/>
  <c r="CA210" i="19"/>
  <c r="BZ210" i="19"/>
  <c r="BY210" i="19"/>
  <c r="BX210" i="19"/>
  <c r="BW210" i="19"/>
  <c r="BV210" i="19"/>
  <c r="BU210" i="19"/>
  <c r="BT210" i="19"/>
  <c r="BS210" i="19"/>
  <c r="BR210" i="19"/>
  <c r="BQ210" i="19"/>
  <c r="BP210" i="19"/>
  <c r="BO210" i="19"/>
  <c r="BN210" i="19"/>
  <c r="BM210" i="19"/>
  <c r="BL210" i="19"/>
  <c r="BK210" i="19"/>
  <c r="BJ210" i="19"/>
  <c r="BI210" i="19"/>
  <c r="BH210" i="19"/>
  <c r="BG210" i="19"/>
  <c r="BF210" i="19"/>
  <c r="BE210" i="19"/>
  <c r="BD210" i="19"/>
  <c r="BC210" i="19"/>
  <c r="BB210" i="19"/>
  <c r="BA210" i="19"/>
  <c r="AZ210" i="19"/>
  <c r="AY210" i="19"/>
  <c r="AX210" i="19"/>
  <c r="AW210" i="19"/>
  <c r="AV210" i="19"/>
  <c r="AU210" i="19"/>
  <c r="AT210" i="19"/>
  <c r="AS210" i="19"/>
  <c r="AR210" i="19"/>
  <c r="AQ210" i="19"/>
  <c r="AP210" i="19"/>
  <c r="AO210" i="19"/>
  <c r="AN210" i="19"/>
  <c r="AM210" i="19"/>
  <c r="AL210" i="19"/>
  <c r="AK210" i="19"/>
  <c r="AJ210" i="19"/>
  <c r="AI210" i="19"/>
  <c r="AH210" i="19"/>
  <c r="AG210" i="19"/>
  <c r="AF210" i="19"/>
  <c r="AE210" i="19"/>
  <c r="AD210" i="19"/>
  <c r="AC210" i="19"/>
  <c r="AB210" i="19"/>
  <c r="AA210" i="19"/>
  <c r="Z210" i="19"/>
  <c r="Y210" i="19"/>
  <c r="X210" i="19"/>
  <c r="W210" i="19"/>
  <c r="V210" i="19"/>
  <c r="U210" i="19"/>
  <c r="T210" i="19"/>
  <c r="S210" i="19"/>
  <c r="R210" i="19"/>
  <c r="Q210" i="19"/>
  <c r="P210" i="19"/>
  <c r="O210" i="19"/>
  <c r="N210" i="19"/>
  <c r="M210" i="19"/>
  <c r="L210" i="19"/>
  <c r="K210" i="19"/>
  <c r="J210" i="19"/>
  <c r="I210" i="19"/>
  <c r="CA209" i="19"/>
  <c r="BZ209" i="19"/>
  <c r="BY209" i="19"/>
  <c r="BX209" i="19"/>
  <c r="BW209" i="19"/>
  <c r="BV209" i="19"/>
  <c r="BU209" i="19"/>
  <c r="BT209" i="19"/>
  <c r="BS209" i="19"/>
  <c r="BR209" i="19"/>
  <c r="BQ209" i="19"/>
  <c r="BP209" i="19"/>
  <c r="BO209" i="19"/>
  <c r="BN209" i="19"/>
  <c r="BM209" i="19"/>
  <c r="BL209" i="19"/>
  <c r="BK209" i="19"/>
  <c r="BJ209" i="19"/>
  <c r="BI209" i="19"/>
  <c r="BH209" i="19"/>
  <c r="BG209" i="19"/>
  <c r="BF209" i="19"/>
  <c r="BE209" i="19"/>
  <c r="BD209" i="19"/>
  <c r="BC209" i="19"/>
  <c r="BB209" i="19"/>
  <c r="BA209" i="19"/>
  <c r="AZ209" i="19"/>
  <c r="AY209" i="19"/>
  <c r="AX209" i="19"/>
  <c r="AW209" i="19"/>
  <c r="AV209" i="19"/>
  <c r="AU209" i="19"/>
  <c r="AT209" i="19"/>
  <c r="AS209" i="19"/>
  <c r="AR209" i="19"/>
  <c r="AQ209" i="19"/>
  <c r="AP209" i="19"/>
  <c r="AO209" i="19"/>
  <c r="AN209" i="19"/>
  <c r="AM209" i="19"/>
  <c r="AL209" i="19"/>
  <c r="AK209" i="19"/>
  <c r="AJ209" i="19"/>
  <c r="AI209" i="19"/>
  <c r="AH209" i="19"/>
  <c r="AG209" i="19"/>
  <c r="AF209" i="19"/>
  <c r="AE209" i="19"/>
  <c r="AD209" i="19"/>
  <c r="AC209" i="19"/>
  <c r="AB209" i="19"/>
  <c r="AA209" i="19"/>
  <c r="Z209" i="19"/>
  <c r="Y209" i="19"/>
  <c r="X209" i="19"/>
  <c r="W209" i="19"/>
  <c r="V209" i="19"/>
  <c r="U209" i="19"/>
  <c r="T209" i="19"/>
  <c r="S209" i="19"/>
  <c r="R209" i="19"/>
  <c r="Q209" i="19"/>
  <c r="P209" i="19"/>
  <c r="O209" i="19"/>
  <c r="N209" i="19"/>
  <c r="M209" i="19"/>
  <c r="L209" i="19"/>
  <c r="K209" i="19"/>
  <c r="J209" i="19"/>
  <c r="I209" i="19"/>
  <c r="CA208" i="19"/>
  <c r="BZ208" i="19"/>
  <c r="BY208" i="19"/>
  <c r="BX208" i="19"/>
  <c r="BW208" i="19"/>
  <c r="BV208" i="19"/>
  <c r="BU208" i="19"/>
  <c r="BT208" i="19"/>
  <c r="BS208" i="19"/>
  <c r="BR208" i="19"/>
  <c r="BQ208" i="19"/>
  <c r="BP208" i="19"/>
  <c r="BO208" i="19"/>
  <c r="BN208" i="19"/>
  <c r="BM208" i="19"/>
  <c r="BL208" i="19"/>
  <c r="BK208" i="19"/>
  <c r="BJ208" i="19"/>
  <c r="BI208" i="19"/>
  <c r="BH208" i="19"/>
  <c r="BG208" i="19"/>
  <c r="BF208" i="19"/>
  <c r="BE208" i="19"/>
  <c r="BD208" i="19"/>
  <c r="BC208" i="19"/>
  <c r="BB208" i="19"/>
  <c r="BA208" i="19"/>
  <c r="AZ208" i="19"/>
  <c r="AY208" i="19"/>
  <c r="AX208" i="19"/>
  <c r="AW208" i="19"/>
  <c r="AV208" i="19"/>
  <c r="AU208" i="19"/>
  <c r="AT208" i="19"/>
  <c r="AS208" i="19"/>
  <c r="AR208" i="19"/>
  <c r="AQ208" i="19"/>
  <c r="AP208" i="19"/>
  <c r="AO208" i="19"/>
  <c r="AN208" i="19"/>
  <c r="AM208" i="19"/>
  <c r="AL208" i="19"/>
  <c r="AK208" i="19"/>
  <c r="AJ208" i="19"/>
  <c r="AI208" i="19"/>
  <c r="AH208" i="19"/>
  <c r="AG208" i="19"/>
  <c r="AF208" i="19"/>
  <c r="AE208" i="19"/>
  <c r="AD208" i="19"/>
  <c r="AC208" i="19"/>
  <c r="AB208" i="19"/>
  <c r="AA208" i="19"/>
  <c r="Z208" i="19"/>
  <c r="Y208" i="19"/>
  <c r="X208" i="19"/>
  <c r="W208" i="19"/>
  <c r="V208" i="19"/>
  <c r="U208" i="19"/>
  <c r="T208" i="19"/>
  <c r="S208" i="19"/>
  <c r="R208" i="19"/>
  <c r="Q208" i="19"/>
  <c r="P208" i="19"/>
  <c r="O208" i="19"/>
  <c r="N208" i="19"/>
  <c r="M208" i="19"/>
  <c r="L208" i="19"/>
  <c r="K208" i="19"/>
  <c r="J208" i="19"/>
  <c r="I208" i="19"/>
  <c r="CA207" i="19"/>
  <c r="BZ207" i="19"/>
  <c r="BY207" i="19"/>
  <c r="BX207" i="19"/>
  <c r="BW207" i="19"/>
  <c r="BV207" i="19"/>
  <c r="BU207" i="19"/>
  <c r="BT207" i="19"/>
  <c r="BS207" i="19"/>
  <c r="BR207" i="19"/>
  <c r="BQ207" i="19"/>
  <c r="BP207" i="19"/>
  <c r="BO207" i="19"/>
  <c r="BN207" i="19"/>
  <c r="BM207" i="19"/>
  <c r="BL207" i="19"/>
  <c r="BK207" i="19"/>
  <c r="BJ207" i="19"/>
  <c r="BI207" i="19"/>
  <c r="BH207" i="19"/>
  <c r="BG207" i="19"/>
  <c r="BF207" i="19"/>
  <c r="BE207" i="19"/>
  <c r="BD207" i="19"/>
  <c r="BC207" i="19"/>
  <c r="BB207" i="19"/>
  <c r="BA207" i="19"/>
  <c r="AZ207" i="19"/>
  <c r="AY207" i="19"/>
  <c r="AX207" i="19"/>
  <c r="AW207" i="19"/>
  <c r="AV207" i="19"/>
  <c r="AU207" i="19"/>
  <c r="AT207" i="19"/>
  <c r="AS207" i="19"/>
  <c r="AR207" i="19"/>
  <c r="AQ207" i="19"/>
  <c r="AP207" i="19"/>
  <c r="AO207" i="19"/>
  <c r="AN207" i="19"/>
  <c r="AM207" i="19"/>
  <c r="AL207" i="19"/>
  <c r="AK207" i="19"/>
  <c r="AJ207" i="19"/>
  <c r="AI207" i="19"/>
  <c r="AH207" i="19"/>
  <c r="AG207" i="19"/>
  <c r="AF207" i="19"/>
  <c r="AE207" i="19"/>
  <c r="AD207" i="19"/>
  <c r="AC207" i="19"/>
  <c r="AB207" i="19"/>
  <c r="AA207" i="19"/>
  <c r="Z207" i="19"/>
  <c r="Y207" i="19"/>
  <c r="X207" i="19"/>
  <c r="W207" i="19"/>
  <c r="V207" i="19"/>
  <c r="U207" i="19"/>
  <c r="T207" i="19"/>
  <c r="S207" i="19"/>
  <c r="R207" i="19"/>
  <c r="Q207" i="19"/>
  <c r="P207" i="19"/>
  <c r="O207" i="19"/>
  <c r="N207" i="19"/>
  <c r="M207" i="19"/>
  <c r="L207" i="19"/>
  <c r="K207" i="19"/>
  <c r="J207" i="19"/>
  <c r="I207" i="19"/>
  <c r="CA206" i="19"/>
  <c r="BZ206" i="19"/>
  <c r="BY206" i="19"/>
  <c r="BX206" i="19"/>
  <c r="BW206" i="19"/>
  <c r="BV206" i="19"/>
  <c r="BU206" i="19"/>
  <c r="BT206" i="19"/>
  <c r="BS206" i="19"/>
  <c r="BR206" i="19"/>
  <c r="BQ206" i="19"/>
  <c r="BP206" i="19"/>
  <c r="BO206" i="19"/>
  <c r="BN206" i="19"/>
  <c r="BM206" i="19"/>
  <c r="BL206" i="19"/>
  <c r="BK206" i="19"/>
  <c r="BJ206" i="19"/>
  <c r="BI206" i="19"/>
  <c r="BH206" i="19"/>
  <c r="BG206" i="19"/>
  <c r="BF206" i="19"/>
  <c r="BE206" i="19"/>
  <c r="BD206" i="19"/>
  <c r="BC206" i="19"/>
  <c r="BB206" i="19"/>
  <c r="BA206" i="19"/>
  <c r="AZ206" i="19"/>
  <c r="AY206" i="19"/>
  <c r="AX206" i="19"/>
  <c r="AW206" i="19"/>
  <c r="AV206" i="19"/>
  <c r="AU206" i="19"/>
  <c r="AT206" i="19"/>
  <c r="AS206" i="19"/>
  <c r="AR206" i="19"/>
  <c r="AQ206" i="19"/>
  <c r="AP206" i="19"/>
  <c r="AO206" i="19"/>
  <c r="AN206" i="19"/>
  <c r="AM206" i="19"/>
  <c r="AL206" i="19"/>
  <c r="AK206" i="19"/>
  <c r="AJ206" i="19"/>
  <c r="AI206" i="19"/>
  <c r="AH206" i="19"/>
  <c r="AG206" i="19"/>
  <c r="AF206" i="19"/>
  <c r="AE206" i="19"/>
  <c r="AD206" i="19"/>
  <c r="AC206" i="19"/>
  <c r="AB206" i="19"/>
  <c r="AA206" i="19"/>
  <c r="Z206" i="19"/>
  <c r="Y206" i="19"/>
  <c r="X206" i="19"/>
  <c r="W206" i="19"/>
  <c r="V206" i="19"/>
  <c r="U206" i="19"/>
  <c r="T206" i="19"/>
  <c r="S206" i="19"/>
  <c r="R206" i="19"/>
  <c r="Q206" i="19"/>
  <c r="P206" i="19"/>
  <c r="O206" i="19"/>
  <c r="N206" i="19"/>
  <c r="M206" i="19"/>
  <c r="L206" i="19"/>
  <c r="K206" i="19"/>
  <c r="J206" i="19"/>
  <c r="I206" i="19"/>
  <c r="CA205" i="19"/>
  <c r="BZ205" i="19"/>
  <c r="BY205" i="19"/>
  <c r="BX205" i="19"/>
  <c r="BW205" i="19"/>
  <c r="BV205" i="19"/>
  <c r="BU205" i="19"/>
  <c r="BT205" i="19"/>
  <c r="BS205" i="19"/>
  <c r="BR205" i="19"/>
  <c r="BQ205" i="19"/>
  <c r="BP205" i="19"/>
  <c r="BO205" i="19"/>
  <c r="BN205" i="19"/>
  <c r="BM205" i="19"/>
  <c r="BL205" i="19"/>
  <c r="BK205" i="19"/>
  <c r="BJ205" i="19"/>
  <c r="BI205" i="19"/>
  <c r="BH205" i="19"/>
  <c r="BG205" i="19"/>
  <c r="BF205" i="19"/>
  <c r="BE205" i="19"/>
  <c r="BD205" i="19"/>
  <c r="BC205" i="19"/>
  <c r="BB205" i="19"/>
  <c r="BA205" i="19"/>
  <c r="AZ205" i="19"/>
  <c r="AY205" i="19"/>
  <c r="AX205" i="19"/>
  <c r="AW205" i="19"/>
  <c r="AV205" i="19"/>
  <c r="AU205" i="19"/>
  <c r="AT205" i="19"/>
  <c r="AS205" i="19"/>
  <c r="AR205" i="19"/>
  <c r="AQ205" i="19"/>
  <c r="AP205" i="19"/>
  <c r="AO205" i="19"/>
  <c r="AN205" i="19"/>
  <c r="AM205" i="19"/>
  <c r="AL205" i="19"/>
  <c r="AK205" i="19"/>
  <c r="AJ205" i="19"/>
  <c r="AI205" i="19"/>
  <c r="AH205" i="19"/>
  <c r="AG205" i="19"/>
  <c r="AF205" i="19"/>
  <c r="AE205" i="19"/>
  <c r="AD205" i="19"/>
  <c r="AC205" i="19"/>
  <c r="AB205" i="19"/>
  <c r="AA205" i="19"/>
  <c r="Z205" i="19"/>
  <c r="Y205" i="19"/>
  <c r="X205" i="19"/>
  <c r="W205" i="19"/>
  <c r="V205" i="19"/>
  <c r="U205" i="19"/>
  <c r="T205" i="19"/>
  <c r="S205" i="19"/>
  <c r="R205" i="19"/>
  <c r="Q205" i="19"/>
  <c r="P205" i="19"/>
  <c r="O205" i="19"/>
  <c r="N205" i="19"/>
  <c r="M205" i="19"/>
  <c r="L205" i="19"/>
  <c r="K205" i="19"/>
  <c r="J205" i="19"/>
  <c r="I205" i="19"/>
  <c r="CA204" i="19"/>
  <c r="BZ204" i="19"/>
  <c r="BY204" i="19"/>
  <c r="BX204" i="19"/>
  <c r="BW204" i="19"/>
  <c r="BV204" i="19"/>
  <c r="BU204" i="19"/>
  <c r="BT204" i="19"/>
  <c r="BS204" i="19"/>
  <c r="BR204" i="19"/>
  <c r="BQ204" i="19"/>
  <c r="BP204" i="19"/>
  <c r="BO204" i="19"/>
  <c r="BN204" i="19"/>
  <c r="BM204" i="19"/>
  <c r="BL204" i="19"/>
  <c r="BK204" i="19"/>
  <c r="BJ204" i="19"/>
  <c r="BI204" i="19"/>
  <c r="BH204" i="19"/>
  <c r="BG204" i="19"/>
  <c r="BF204" i="19"/>
  <c r="BE204" i="19"/>
  <c r="BD204" i="19"/>
  <c r="BC204" i="19"/>
  <c r="BB204" i="19"/>
  <c r="BA204" i="19"/>
  <c r="AZ204" i="19"/>
  <c r="AY204" i="19"/>
  <c r="AX204" i="19"/>
  <c r="AW204" i="19"/>
  <c r="AV204" i="19"/>
  <c r="AU204" i="19"/>
  <c r="AT204" i="19"/>
  <c r="AS204" i="19"/>
  <c r="AR204" i="19"/>
  <c r="AQ204" i="19"/>
  <c r="AP204" i="19"/>
  <c r="AO204" i="19"/>
  <c r="AN204" i="19"/>
  <c r="AM204" i="19"/>
  <c r="AL204" i="19"/>
  <c r="AK204" i="19"/>
  <c r="AJ204" i="19"/>
  <c r="AI204" i="19"/>
  <c r="AH204" i="19"/>
  <c r="AG204" i="19"/>
  <c r="AF204" i="19"/>
  <c r="AE204" i="19"/>
  <c r="AD204" i="19"/>
  <c r="AC204" i="19"/>
  <c r="AB204" i="19"/>
  <c r="AA204" i="19"/>
  <c r="Z204" i="19"/>
  <c r="Y204" i="19"/>
  <c r="X204" i="19"/>
  <c r="W204" i="19"/>
  <c r="V204" i="19"/>
  <c r="U204" i="19"/>
  <c r="T204" i="19"/>
  <c r="S204" i="19"/>
  <c r="R204" i="19"/>
  <c r="Q204" i="19"/>
  <c r="P204" i="19"/>
  <c r="O204" i="19"/>
  <c r="N204" i="19"/>
  <c r="M204" i="19"/>
  <c r="L204" i="19"/>
  <c r="K204" i="19"/>
  <c r="J204" i="19"/>
  <c r="I204" i="19"/>
  <c r="CA203" i="19"/>
  <c r="BU225" i="16" s="1"/>
  <c r="BZ203" i="19"/>
  <c r="BY203" i="19"/>
  <c r="BS225" i="16" s="1"/>
  <c r="BX203" i="19"/>
  <c r="BR225" i="16" s="1"/>
  <c r="BW203" i="19"/>
  <c r="BQ225" i="16" s="1"/>
  <c r="BV203" i="19"/>
  <c r="BU203" i="19"/>
  <c r="BO225" i="16" s="1"/>
  <c r="BT203" i="19"/>
  <c r="BN225" i="16" s="1"/>
  <c r="BS203" i="19"/>
  <c r="BM225" i="16" s="1"/>
  <c r="BR203" i="19"/>
  <c r="BQ203" i="19"/>
  <c r="BK225" i="16" s="1"/>
  <c r="BP203" i="19"/>
  <c r="BJ225" i="16" s="1"/>
  <c r="BO203" i="19"/>
  <c r="BI225" i="16" s="1"/>
  <c r="BN203" i="19"/>
  <c r="BM203" i="19"/>
  <c r="BG225" i="16" s="1"/>
  <c r="BL203" i="19"/>
  <c r="BF225" i="16" s="1"/>
  <c r="BK203" i="19"/>
  <c r="BE225" i="16" s="1"/>
  <c r="BJ203" i="19"/>
  <c r="BI203" i="19"/>
  <c r="BC225" i="16" s="1"/>
  <c r="BH203" i="19"/>
  <c r="BB225" i="16" s="1"/>
  <c r="BG203" i="19"/>
  <c r="BA225" i="16" s="1"/>
  <c r="BF203" i="19"/>
  <c r="BE203" i="19"/>
  <c r="AY225" i="16" s="1"/>
  <c r="BD203" i="19"/>
  <c r="AX225" i="16" s="1"/>
  <c r="BC203" i="19"/>
  <c r="AW225" i="16" s="1"/>
  <c r="BB203" i="19"/>
  <c r="BA203" i="19"/>
  <c r="AU225" i="16" s="1"/>
  <c r="AZ203" i="19"/>
  <c r="AT225" i="16" s="1"/>
  <c r="AY203" i="19"/>
  <c r="AS225" i="16" s="1"/>
  <c r="AX203" i="19"/>
  <c r="AW203" i="19"/>
  <c r="AQ225" i="16" s="1"/>
  <c r="AV203" i="19"/>
  <c r="AP225" i="16" s="1"/>
  <c r="AU203" i="19"/>
  <c r="AO225" i="16" s="1"/>
  <c r="AT203" i="19"/>
  <c r="AS203" i="19"/>
  <c r="AM225" i="16" s="1"/>
  <c r="AR203" i="19"/>
  <c r="AL225" i="16" s="1"/>
  <c r="AQ203" i="19"/>
  <c r="AK225" i="16" s="1"/>
  <c r="AP203" i="19"/>
  <c r="AO203" i="19"/>
  <c r="AI225" i="16" s="1"/>
  <c r="AN203" i="19"/>
  <c r="AH225" i="16" s="1"/>
  <c r="AM203" i="19"/>
  <c r="AG225" i="16" s="1"/>
  <c r="AL203" i="19"/>
  <c r="AK203" i="19"/>
  <c r="AE225" i="16" s="1"/>
  <c r="AJ203" i="19"/>
  <c r="AD225" i="16" s="1"/>
  <c r="AI203" i="19"/>
  <c r="AC225" i="16" s="1"/>
  <c r="AH203" i="19"/>
  <c r="AG203" i="19"/>
  <c r="AA225" i="16" s="1"/>
  <c r="AF203" i="19"/>
  <c r="Z225" i="16" s="1"/>
  <c r="AE203" i="19"/>
  <c r="Y225" i="16" s="1"/>
  <c r="AD203" i="19"/>
  <c r="AC203" i="19"/>
  <c r="W225" i="16" s="1"/>
  <c r="AB203" i="19"/>
  <c r="V225" i="16" s="1"/>
  <c r="AA203" i="19"/>
  <c r="U225" i="16" s="1"/>
  <c r="Z203" i="19"/>
  <c r="Y203" i="19"/>
  <c r="S225" i="16" s="1"/>
  <c r="X203" i="19"/>
  <c r="R225" i="16" s="1"/>
  <c r="W203" i="19"/>
  <c r="Q225" i="16" s="1"/>
  <c r="V203" i="19"/>
  <c r="U203" i="19"/>
  <c r="O225" i="16" s="1"/>
  <c r="T203" i="19"/>
  <c r="N225" i="16" s="1"/>
  <c r="S203" i="19"/>
  <c r="M225" i="16" s="1"/>
  <c r="R203" i="19"/>
  <c r="Q203" i="19"/>
  <c r="K225" i="16" s="1"/>
  <c r="P203" i="19"/>
  <c r="J225" i="16" s="1"/>
  <c r="O203" i="19"/>
  <c r="I225" i="16" s="1"/>
  <c r="N203" i="19"/>
  <c r="M203" i="19"/>
  <c r="G225" i="16" s="1"/>
  <c r="L203" i="19"/>
  <c r="F225" i="16" s="1"/>
  <c r="K203" i="19"/>
  <c r="E225" i="16" s="1"/>
  <c r="J203" i="19"/>
  <c r="I203" i="19"/>
  <c r="C225" i="16" s="1"/>
  <c r="CA202" i="19"/>
  <c r="BZ202" i="19"/>
  <c r="BY202" i="19"/>
  <c r="BX202" i="19"/>
  <c r="BW202" i="19"/>
  <c r="BV202" i="19"/>
  <c r="BU202" i="19"/>
  <c r="BT202" i="19"/>
  <c r="BS202" i="19"/>
  <c r="BR202" i="19"/>
  <c r="BQ202" i="19"/>
  <c r="BP202" i="19"/>
  <c r="BO202" i="19"/>
  <c r="BN202" i="19"/>
  <c r="BM202" i="19"/>
  <c r="BL202" i="19"/>
  <c r="BK202" i="19"/>
  <c r="BJ202" i="19"/>
  <c r="BI202" i="19"/>
  <c r="BH202" i="19"/>
  <c r="BG202" i="19"/>
  <c r="BF202" i="19"/>
  <c r="BE202" i="19"/>
  <c r="BD202" i="19"/>
  <c r="BC202" i="19"/>
  <c r="BB202" i="19"/>
  <c r="BA202" i="19"/>
  <c r="AZ202" i="19"/>
  <c r="AY202" i="19"/>
  <c r="AX202" i="19"/>
  <c r="AW202" i="19"/>
  <c r="AV202" i="19"/>
  <c r="AU202" i="19"/>
  <c r="AT202" i="19"/>
  <c r="AS202" i="19"/>
  <c r="AR202" i="19"/>
  <c r="AQ202" i="19"/>
  <c r="AP202" i="19"/>
  <c r="AO202" i="19"/>
  <c r="AN202" i="19"/>
  <c r="AM202" i="19"/>
  <c r="AL202" i="19"/>
  <c r="AK202" i="19"/>
  <c r="AJ202" i="19"/>
  <c r="AI202" i="19"/>
  <c r="AH202" i="19"/>
  <c r="AG202" i="19"/>
  <c r="AF202" i="19"/>
  <c r="AE202" i="19"/>
  <c r="AD202" i="19"/>
  <c r="AC202" i="19"/>
  <c r="AB202" i="19"/>
  <c r="AA202" i="19"/>
  <c r="Z202" i="19"/>
  <c r="Y202" i="19"/>
  <c r="X202" i="19"/>
  <c r="W202" i="19"/>
  <c r="V202" i="19"/>
  <c r="U202" i="19"/>
  <c r="T202" i="19"/>
  <c r="S202" i="19"/>
  <c r="R202" i="19"/>
  <c r="Q202" i="19"/>
  <c r="P202" i="19"/>
  <c r="O202" i="19"/>
  <c r="N202" i="19"/>
  <c r="M202" i="19"/>
  <c r="L202" i="19"/>
  <c r="K202" i="19"/>
  <c r="J202" i="19"/>
  <c r="I202" i="19"/>
  <c r="CA201" i="19"/>
  <c r="BZ201" i="19"/>
  <c r="BY201" i="19"/>
  <c r="BX201" i="19"/>
  <c r="BW201" i="19"/>
  <c r="BV201" i="19"/>
  <c r="BU201" i="19"/>
  <c r="BT201" i="19"/>
  <c r="BS201" i="19"/>
  <c r="BR201" i="19"/>
  <c r="BQ201" i="19"/>
  <c r="BP201" i="19"/>
  <c r="BO201" i="19"/>
  <c r="BN201" i="19"/>
  <c r="BM201" i="19"/>
  <c r="BL201" i="19"/>
  <c r="BK201" i="19"/>
  <c r="BJ201" i="19"/>
  <c r="BI201" i="19"/>
  <c r="BH201" i="19"/>
  <c r="BG201" i="19"/>
  <c r="BF201" i="19"/>
  <c r="BE201" i="19"/>
  <c r="BD201" i="19"/>
  <c r="BC201" i="19"/>
  <c r="BB201" i="19"/>
  <c r="BA201" i="19"/>
  <c r="AZ201" i="19"/>
  <c r="AY201" i="19"/>
  <c r="AX201" i="19"/>
  <c r="AW201" i="19"/>
  <c r="AV201" i="19"/>
  <c r="AU201" i="19"/>
  <c r="AT201" i="19"/>
  <c r="AS201" i="19"/>
  <c r="AR201" i="19"/>
  <c r="AQ201" i="19"/>
  <c r="AP201" i="19"/>
  <c r="AO201" i="19"/>
  <c r="AN201" i="19"/>
  <c r="AM201" i="19"/>
  <c r="AL201" i="19"/>
  <c r="AK201" i="19"/>
  <c r="AJ201" i="19"/>
  <c r="AI201" i="19"/>
  <c r="AH201" i="19"/>
  <c r="AG201" i="19"/>
  <c r="AF201" i="19"/>
  <c r="AE201" i="19"/>
  <c r="AD201" i="19"/>
  <c r="AC201" i="19"/>
  <c r="AB201" i="19"/>
  <c r="AA201" i="19"/>
  <c r="Z201" i="19"/>
  <c r="Y201" i="19"/>
  <c r="X201" i="19"/>
  <c r="W201" i="19"/>
  <c r="V201" i="19"/>
  <c r="U201" i="19"/>
  <c r="T201" i="19"/>
  <c r="S201" i="19"/>
  <c r="R201" i="19"/>
  <c r="Q201" i="19"/>
  <c r="P201" i="19"/>
  <c r="O201" i="19"/>
  <c r="N201" i="19"/>
  <c r="M201" i="19"/>
  <c r="L201" i="19"/>
  <c r="K201" i="19"/>
  <c r="J201" i="19"/>
  <c r="I201" i="19"/>
  <c r="CA200" i="19"/>
  <c r="BZ200" i="19"/>
  <c r="BY200" i="19"/>
  <c r="BX200" i="19"/>
  <c r="BW200" i="19"/>
  <c r="BV200" i="19"/>
  <c r="BU200" i="19"/>
  <c r="BT200" i="19"/>
  <c r="BS200" i="19"/>
  <c r="BR200" i="19"/>
  <c r="BQ200" i="19"/>
  <c r="BP200" i="19"/>
  <c r="BO200" i="19"/>
  <c r="BN200" i="19"/>
  <c r="BM200" i="19"/>
  <c r="BL200" i="19"/>
  <c r="BK200" i="19"/>
  <c r="BJ200" i="19"/>
  <c r="BI200" i="19"/>
  <c r="BH200" i="19"/>
  <c r="BG200" i="19"/>
  <c r="BF200" i="19"/>
  <c r="BE200" i="19"/>
  <c r="BD200" i="19"/>
  <c r="BC200" i="19"/>
  <c r="BB200" i="19"/>
  <c r="BA200" i="19"/>
  <c r="AZ200" i="19"/>
  <c r="AY200" i="19"/>
  <c r="AX200" i="19"/>
  <c r="AW200" i="19"/>
  <c r="AV200" i="19"/>
  <c r="AU200" i="19"/>
  <c r="AT200" i="19"/>
  <c r="AS200" i="19"/>
  <c r="AR200" i="19"/>
  <c r="AQ200" i="19"/>
  <c r="AP200" i="19"/>
  <c r="AO200" i="19"/>
  <c r="AN200" i="19"/>
  <c r="AM200" i="19"/>
  <c r="AL200" i="19"/>
  <c r="AK200" i="19"/>
  <c r="AJ200" i="19"/>
  <c r="AI200" i="19"/>
  <c r="AH200" i="19"/>
  <c r="AG200" i="19"/>
  <c r="AF200" i="19"/>
  <c r="AE200" i="19"/>
  <c r="AD200" i="19"/>
  <c r="AC200" i="19"/>
  <c r="AB200" i="19"/>
  <c r="AA200" i="19"/>
  <c r="Z200" i="19"/>
  <c r="Y200" i="19"/>
  <c r="X200" i="19"/>
  <c r="W200" i="19"/>
  <c r="V200" i="19"/>
  <c r="U200" i="19"/>
  <c r="T200" i="19"/>
  <c r="S200" i="19"/>
  <c r="R200" i="19"/>
  <c r="Q200" i="19"/>
  <c r="P200" i="19"/>
  <c r="O200" i="19"/>
  <c r="N200" i="19"/>
  <c r="M200" i="19"/>
  <c r="L200" i="19"/>
  <c r="K200" i="19"/>
  <c r="J200" i="19"/>
  <c r="I200" i="19"/>
  <c r="CA199" i="19"/>
  <c r="BZ199" i="19"/>
  <c r="BY199" i="19"/>
  <c r="BX199" i="19"/>
  <c r="BW199" i="19"/>
  <c r="BV199" i="19"/>
  <c r="BU199" i="19"/>
  <c r="BT199" i="19"/>
  <c r="BS199" i="19"/>
  <c r="BR199" i="19"/>
  <c r="BQ199" i="19"/>
  <c r="BP199" i="19"/>
  <c r="BO199" i="19"/>
  <c r="BN199" i="19"/>
  <c r="BM199" i="19"/>
  <c r="BL199" i="19"/>
  <c r="BK199" i="19"/>
  <c r="BJ199" i="19"/>
  <c r="BI199" i="19"/>
  <c r="BH199" i="19"/>
  <c r="BG199" i="19"/>
  <c r="BF199" i="19"/>
  <c r="BE199" i="19"/>
  <c r="BD199" i="19"/>
  <c r="BC199" i="19"/>
  <c r="BB199" i="19"/>
  <c r="BA199" i="19"/>
  <c r="AZ199" i="19"/>
  <c r="AY199" i="19"/>
  <c r="AX199" i="19"/>
  <c r="AW199" i="19"/>
  <c r="AV199" i="19"/>
  <c r="AU199" i="19"/>
  <c r="AT199" i="19"/>
  <c r="AS199" i="19"/>
  <c r="AR199" i="19"/>
  <c r="AQ199" i="19"/>
  <c r="AP199" i="19"/>
  <c r="AO199" i="19"/>
  <c r="AN199" i="19"/>
  <c r="AM199" i="19"/>
  <c r="AL199" i="19"/>
  <c r="AK199" i="19"/>
  <c r="AJ199" i="19"/>
  <c r="AI199" i="19"/>
  <c r="AH199" i="19"/>
  <c r="AG199" i="19"/>
  <c r="AF199" i="19"/>
  <c r="AE199" i="19"/>
  <c r="AD199" i="19"/>
  <c r="AC199" i="19"/>
  <c r="AB199" i="19"/>
  <c r="AA199" i="19"/>
  <c r="Z199" i="19"/>
  <c r="Y199" i="19"/>
  <c r="X199" i="19"/>
  <c r="W199" i="19"/>
  <c r="V199" i="19"/>
  <c r="U199" i="19"/>
  <c r="T199" i="19"/>
  <c r="S199" i="19"/>
  <c r="R199" i="19"/>
  <c r="Q199" i="19"/>
  <c r="P199" i="19"/>
  <c r="O199" i="19"/>
  <c r="N199" i="19"/>
  <c r="M199" i="19"/>
  <c r="L199" i="19"/>
  <c r="K199" i="19"/>
  <c r="J199" i="19"/>
  <c r="I199" i="19"/>
  <c r="CA198" i="19"/>
  <c r="BZ198" i="19"/>
  <c r="BY198" i="19"/>
  <c r="BX198" i="19"/>
  <c r="BW198" i="19"/>
  <c r="BV198" i="19"/>
  <c r="BU198" i="19"/>
  <c r="BT198" i="19"/>
  <c r="BS198" i="19"/>
  <c r="BR198" i="19"/>
  <c r="BQ198" i="19"/>
  <c r="BP198" i="19"/>
  <c r="BO198" i="19"/>
  <c r="BN198" i="19"/>
  <c r="BM198" i="19"/>
  <c r="BL198" i="19"/>
  <c r="BK198" i="19"/>
  <c r="BJ198" i="19"/>
  <c r="BI198" i="19"/>
  <c r="BH198" i="19"/>
  <c r="BG198" i="19"/>
  <c r="BF198" i="19"/>
  <c r="BE198" i="19"/>
  <c r="BD198" i="19"/>
  <c r="BC198" i="19"/>
  <c r="BB198" i="19"/>
  <c r="BA198" i="19"/>
  <c r="AZ198" i="19"/>
  <c r="AY198" i="19"/>
  <c r="AX198" i="19"/>
  <c r="AW198" i="19"/>
  <c r="AV198" i="19"/>
  <c r="AU198" i="19"/>
  <c r="AT198" i="19"/>
  <c r="AS198" i="19"/>
  <c r="AR198" i="19"/>
  <c r="AQ198" i="19"/>
  <c r="AP198" i="19"/>
  <c r="AO198" i="19"/>
  <c r="AN198" i="19"/>
  <c r="AM198" i="19"/>
  <c r="AL198" i="19"/>
  <c r="AK198" i="19"/>
  <c r="AJ198" i="19"/>
  <c r="AI198" i="19"/>
  <c r="AH198" i="19"/>
  <c r="AG198" i="19"/>
  <c r="AF198" i="19"/>
  <c r="AE198" i="19"/>
  <c r="AD198" i="19"/>
  <c r="AC198" i="19"/>
  <c r="AB198" i="19"/>
  <c r="AA198" i="19"/>
  <c r="Z198" i="19"/>
  <c r="Y198" i="19"/>
  <c r="X198" i="19"/>
  <c r="W198" i="19"/>
  <c r="V198" i="19"/>
  <c r="U198" i="19"/>
  <c r="T198" i="19"/>
  <c r="S198" i="19"/>
  <c r="R198" i="19"/>
  <c r="Q198" i="19"/>
  <c r="P198" i="19"/>
  <c r="O198" i="19"/>
  <c r="N198" i="19"/>
  <c r="M198" i="19"/>
  <c r="L198" i="19"/>
  <c r="K198" i="19"/>
  <c r="J198" i="19"/>
  <c r="I198" i="19"/>
  <c r="CA197" i="19"/>
  <c r="BZ197" i="19"/>
  <c r="BY197" i="19"/>
  <c r="BX197" i="19"/>
  <c r="BW197" i="19"/>
  <c r="BV197" i="19"/>
  <c r="BU197" i="19"/>
  <c r="BT197" i="19"/>
  <c r="BS197" i="19"/>
  <c r="BR197" i="19"/>
  <c r="BQ197" i="19"/>
  <c r="BP197" i="19"/>
  <c r="BO197" i="19"/>
  <c r="BN197" i="19"/>
  <c r="BM197" i="19"/>
  <c r="BL197" i="19"/>
  <c r="BK197" i="19"/>
  <c r="BJ197" i="19"/>
  <c r="BI197" i="19"/>
  <c r="BH197" i="19"/>
  <c r="BG197" i="19"/>
  <c r="BF197" i="19"/>
  <c r="BE197" i="19"/>
  <c r="BD197" i="19"/>
  <c r="BC197" i="19"/>
  <c r="BB197" i="19"/>
  <c r="BA197" i="19"/>
  <c r="AZ197" i="19"/>
  <c r="AY197" i="19"/>
  <c r="AX197" i="19"/>
  <c r="AW197" i="19"/>
  <c r="AV197" i="19"/>
  <c r="AU197" i="19"/>
  <c r="AT197" i="19"/>
  <c r="AS197" i="19"/>
  <c r="AR197" i="19"/>
  <c r="AQ197" i="19"/>
  <c r="AP197" i="19"/>
  <c r="AO197" i="19"/>
  <c r="AN197" i="19"/>
  <c r="AM197" i="19"/>
  <c r="AL197" i="19"/>
  <c r="AK197" i="19"/>
  <c r="AJ197" i="19"/>
  <c r="AI197" i="19"/>
  <c r="AH197" i="19"/>
  <c r="AG197" i="19"/>
  <c r="AF197" i="19"/>
  <c r="AE197" i="19"/>
  <c r="AD197" i="19"/>
  <c r="AC197" i="19"/>
  <c r="AB197" i="19"/>
  <c r="AA197" i="19"/>
  <c r="Z197" i="19"/>
  <c r="Y197" i="19"/>
  <c r="X197" i="19"/>
  <c r="W197" i="19"/>
  <c r="V197" i="19"/>
  <c r="U197" i="19"/>
  <c r="T197" i="19"/>
  <c r="S197" i="19"/>
  <c r="R197" i="19"/>
  <c r="Q197" i="19"/>
  <c r="P197" i="19"/>
  <c r="O197" i="19"/>
  <c r="N197" i="19"/>
  <c r="M197" i="19"/>
  <c r="L197" i="19"/>
  <c r="K197" i="19"/>
  <c r="J197" i="19"/>
  <c r="I197" i="19"/>
  <c r="CA196" i="19"/>
  <c r="BZ196" i="19"/>
  <c r="BY196" i="19"/>
  <c r="BX196" i="19"/>
  <c r="BW196" i="19"/>
  <c r="BV196" i="19"/>
  <c r="BU196" i="19"/>
  <c r="BT196" i="19"/>
  <c r="BS196" i="19"/>
  <c r="BR196" i="19"/>
  <c r="BQ196" i="19"/>
  <c r="BP196" i="19"/>
  <c r="BO196" i="19"/>
  <c r="BN196" i="19"/>
  <c r="BM196" i="19"/>
  <c r="BL196" i="19"/>
  <c r="BK196" i="19"/>
  <c r="BJ196" i="19"/>
  <c r="BI196" i="19"/>
  <c r="BH196" i="19"/>
  <c r="BG196" i="19"/>
  <c r="BF196" i="19"/>
  <c r="BE196" i="19"/>
  <c r="BD196" i="19"/>
  <c r="BC196" i="19"/>
  <c r="BB196" i="19"/>
  <c r="BA196" i="19"/>
  <c r="AZ196" i="19"/>
  <c r="AY196" i="19"/>
  <c r="AX196" i="19"/>
  <c r="AW196" i="19"/>
  <c r="AV196" i="19"/>
  <c r="AU196" i="19"/>
  <c r="AT196" i="19"/>
  <c r="AS196" i="19"/>
  <c r="AR196" i="19"/>
  <c r="AQ196" i="19"/>
  <c r="AP196" i="19"/>
  <c r="AO196" i="19"/>
  <c r="AN196" i="19"/>
  <c r="AM196" i="19"/>
  <c r="AL196" i="19"/>
  <c r="AK196" i="19"/>
  <c r="AJ196" i="19"/>
  <c r="AI196" i="19"/>
  <c r="AH196" i="19"/>
  <c r="AG196" i="19"/>
  <c r="AF196" i="19"/>
  <c r="AE196" i="19"/>
  <c r="AD196" i="19"/>
  <c r="AC196" i="19"/>
  <c r="AB196" i="19"/>
  <c r="AA196" i="19"/>
  <c r="Z196" i="19"/>
  <c r="Y196" i="19"/>
  <c r="X196" i="19"/>
  <c r="W196" i="19"/>
  <c r="V196" i="19"/>
  <c r="U196" i="19"/>
  <c r="T196" i="19"/>
  <c r="S196" i="19"/>
  <c r="R196" i="19"/>
  <c r="Q196" i="19"/>
  <c r="P196" i="19"/>
  <c r="O196" i="19"/>
  <c r="N196" i="19"/>
  <c r="M196" i="19"/>
  <c r="L196" i="19"/>
  <c r="K196" i="19"/>
  <c r="J196" i="19"/>
  <c r="I196" i="19"/>
  <c r="CA195" i="19"/>
  <c r="BZ195" i="19"/>
  <c r="BY195" i="19"/>
  <c r="BX195" i="19"/>
  <c r="BW195" i="19"/>
  <c r="BV195" i="19"/>
  <c r="BU195" i="19"/>
  <c r="BT195" i="19"/>
  <c r="BS195" i="19"/>
  <c r="BR195" i="19"/>
  <c r="BQ195" i="19"/>
  <c r="BP195" i="19"/>
  <c r="BO195" i="19"/>
  <c r="BN195" i="19"/>
  <c r="BM195" i="19"/>
  <c r="BL195" i="19"/>
  <c r="BK195" i="19"/>
  <c r="BJ195" i="19"/>
  <c r="BI195" i="19"/>
  <c r="BH195" i="19"/>
  <c r="BG195" i="19"/>
  <c r="BF195" i="19"/>
  <c r="BE195" i="19"/>
  <c r="BD195" i="19"/>
  <c r="BC195" i="19"/>
  <c r="BB195" i="19"/>
  <c r="BA195" i="19"/>
  <c r="AZ195" i="19"/>
  <c r="AY195" i="19"/>
  <c r="AX195" i="19"/>
  <c r="AW195" i="19"/>
  <c r="AV195" i="19"/>
  <c r="AU195" i="19"/>
  <c r="AT195" i="19"/>
  <c r="AS195" i="19"/>
  <c r="AR195" i="19"/>
  <c r="AQ195" i="19"/>
  <c r="AP195" i="19"/>
  <c r="AO195" i="19"/>
  <c r="AN195" i="19"/>
  <c r="AM195" i="19"/>
  <c r="AL195" i="19"/>
  <c r="AK195" i="19"/>
  <c r="AJ195" i="19"/>
  <c r="AI195" i="19"/>
  <c r="AH195" i="19"/>
  <c r="AG195" i="19"/>
  <c r="AF195" i="19"/>
  <c r="AE195" i="19"/>
  <c r="AD195" i="19"/>
  <c r="AC195" i="19"/>
  <c r="AB195" i="19"/>
  <c r="AA195" i="19"/>
  <c r="Z195" i="19"/>
  <c r="Y195" i="19"/>
  <c r="X195" i="19"/>
  <c r="W195" i="19"/>
  <c r="V195" i="19"/>
  <c r="U195" i="19"/>
  <c r="T195" i="19"/>
  <c r="S195" i="19"/>
  <c r="R195" i="19"/>
  <c r="Q195" i="19"/>
  <c r="P195" i="19"/>
  <c r="O195" i="19"/>
  <c r="N195" i="19"/>
  <c r="M195" i="19"/>
  <c r="L195" i="19"/>
  <c r="K195" i="19"/>
  <c r="J195" i="19"/>
  <c r="I195" i="19"/>
  <c r="CA194" i="19"/>
  <c r="BZ194" i="19"/>
  <c r="BY194" i="19"/>
  <c r="BX194" i="19"/>
  <c r="BW194" i="19"/>
  <c r="BV194" i="19"/>
  <c r="BU194" i="19"/>
  <c r="BT194" i="19"/>
  <c r="BS194" i="19"/>
  <c r="BR194" i="19"/>
  <c r="BQ194" i="19"/>
  <c r="BP194" i="19"/>
  <c r="BO194" i="19"/>
  <c r="BN194" i="19"/>
  <c r="BM194" i="19"/>
  <c r="BL194" i="19"/>
  <c r="BK194" i="19"/>
  <c r="BJ194" i="19"/>
  <c r="BI194" i="19"/>
  <c r="BH194" i="19"/>
  <c r="BG194" i="19"/>
  <c r="BF194" i="19"/>
  <c r="BE194" i="19"/>
  <c r="BD194" i="19"/>
  <c r="BC194" i="19"/>
  <c r="BB194" i="19"/>
  <c r="BA194" i="19"/>
  <c r="AZ194" i="19"/>
  <c r="AY194" i="19"/>
  <c r="AX194" i="19"/>
  <c r="AW194" i="19"/>
  <c r="AV194" i="19"/>
  <c r="AU194" i="19"/>
  <c r="AT194" i="19"/>
  <c r="AS194" i="19"/>
  <c r="AR194" i="19"/>
  <c r="AQ194" i="19"/>
  <c r="AP194" i="19"/>
  <c r="AO194" i="19"/>
  <c r="AN194" i="19"/>
  <c r="AM194" i="19"/>
  <c r="AL194" i="19"/>
  <c r="AK194" i="19"/>
  <c r="AJ194" i="19"/>
  <c r="AI194" i="19"/>
  <c r="AH194" i="19"/>
  <c r="AG194" i="19"/>
  <c r="AF194" i="19"/>
  <c r="AE194" i="19"/>
  <c r="AD194" i="19"/>
  <c r="AC194" i="19"/>
  <c r="AB194" i="19"/>
  <c r="AA194" i="19"/>
  <c r="Z194" i="19"/>
  <c r="Y194" i="19"/>
  <c r="X194" i="19"/>
  <c r="W194" i="19"/>
  <c r="V194" i="19"/>
  <c r="U194" i="19"/>
  <c r="T194" i="19"/>
  <c r="S194" i="19"/>
  <c r="R194" i="19"/>
  <c r="Q194" i="19"/>
  <c r="P194" i="19"/>
  <c r="O194" i="19"/>
  <c r="N194" i="19"/>
  <c r="M194" i="19"/>
  <c r="L194" i="19"/>
  <c r="K194" i="19"/>
  <c r="J194" i="19"/>
  <c r="I194" i="19"/>
  <c r="CA193" i="19"/>
  <c r="BZ193" i="19"/>
  <c r="BY193" i="19"/>
  <c r="BX193" i="19"/>
  <c r="BW193" i="19"/>
  <c r="BV193" i="19"/>
  <c r="BU193" i="19"/>
  <c r="BT193" i="19"/>
  <c r="BS193" i="19"/>
  <c r="BR193" i="19"/>
  <c r="BQ193" i="19"/>
  <c r="BP193" i="19"/>
  <c r="BO193" i="19"/>
  <c r="BN193" i="19"/>
  <c r="BM193" i="19"/>
  <c r="BL193" i="19"/>
  <c r="BK193" i="19"/>
  <c r="BJ193" i="19"/>
  <c r="BI193" i="19"/>
  <c r="BH193" i="19"/>
  <c r="BG193" i="19"/>
  <c r="BF193" i="19"/>
  <c r="BE193" i="19"/>
  <c r="BD193" i="19"/>
  <c r="BC193" i="19"/>
  <c r="BB193" i="19"/>
  <c r="BA193" i="19"/>
  <c r="AZ193" i="19"/>
  <c r="AY193" i="19"/>
  <c r="AX193" i="19"/>
  <c r="AW193" i="19"/>
  <c r="AV193" i="19"/>
  <c r="AU193" i="19"/>
  <c r="AT193" i="19"/>
  <c r="AS193" i="19"/>
  <c r="AR193" i="19"/>
  <c r="AQ193" i="19"/>
  <c r="AP193" i="19"/>
  <c r="AO193" i="19"/>
  <c r="AN193" i="19"/>
  <c r="AM193" i="19"/>
  <c r="AL193" i="19"/>
  <c r="AK193" i="19"/>
  <c r="AJ193" i="19"/>
  <c r="AI193" i="19"/>
  <c r="AH193" i="19"/>
  <c r="AG193" i="19"/>
  <c r="AF193" i="19"/>
  <c r="AE193" i="19"/>
  <c r="AD193" i="19"/>
  <c r="AC193" i="19"/>
  <c r="AB193" i="19"/>
  <c r="AA193" i="19"/>
  <c r="Z193" i="19"/>
  <c r="Y193" i="19"/>
  <c r="X193" i="19"/>
  <c r="W193" i="19"/>
  <c r="V193" i="19"/>
  <c r="U193" i="19"/>
  <c r="T193" i="19"/>
  <c r="S193" i="19"/>
  <c r="R193" i="19"/>
  <c r="Q193" i="19"/>
  <c r="P193" i="19"/>
  <c r="O193" i="19"/>
  <c r="N193" i="19"/>
  <c r="M193" i="19"/>
  <c r="L193" i="19"/>
  <c r="K193" i="19"/>
  <c r="J193" i="19"/>
  <c r="I193" i="19"/>
  <c r="CA192" i="19"/>
  <c r="BZ192" i="19"/>
  <c r="BY192" i="19"/>
  <c r="BX192" i="19"/>
  <c r="BW192" i="19"/>
  <c r="BV192" i="19"/>
  <c r="BU192" i="19"/>
  <c r="BT192" i="19"/>
  <c r="BS192" i="19"/>
  <c r="BR192" i="19"/>
  <c r="BQ192" i="19"/>
  <c r="BP192" i="19"/>
  <c r="BO192" i="19"/>
  <c r="BN192" i="19"/>
  <c r="BM192" i="19"/>
  <c r="BL192" i="19"/>
  <c r="BK192" i="19"/>
  <c r="BJ192" i="19"/>
  <c r="BI192" i="19"/>
  <c r="BH192" i="19"/>
  <c r="BG192" i="19"/>
  <c r="BF192" i="19"/>
  <c r="BE192" i="19"/>
  <c r="BD192" i="19"/>
  <c r="BC192" i="19"/>
  <c r="BB192" i="19"/>
  <c r="BA192" i="19"/>
  <c r="AZ192" i="19"/>
  <c r="AY192" i="19"/>
  <c r="AX192" i="19"/>
  <c r="AW192" i="19"/>
  <c r="AV192" i="19"/>
  <c r="AU192" i="19"/>
  <c r="AT192" i="19"/>
  <c r="AS192" i="19"/>
  <c r="AR192" i="19"/>
  <c r="AQ192" i="19"/>
  <c r="AP192" i="19"/>
  <c r="AO192" i="19"/>
  <c r="AN192" i="19"/>
  <c r="AM192" i="19"/>
  <c r="AL192" i="19"/>
  <c r="AK192" i="19"/>
  <c r="AJ192" i="19"/>
  <c r="AI192" i="19"/>
  <c r="AH192" i="19"/>
  <c r="AG192" i="19"/>
  <c r="AF192" i="19"/>
  <c r="AE192" i="19"/>
  <c r="AD192" i="19"/>
  <c r="AC192" i="19"/>
  <c r="AB192" i="19"/>
  <c r="AA192" i="19"/>
  <c r="Z192" i="19"/>
  <c r="Y192" i="19"/>
  <c r="X192" i="19"/>
  <c r="W192" i="19"/>
  <c r="V192" i="19"/>
  <c r="U192" i="19"/>
  <c r="T192" i="19"/>
  <c r="S192" i="19"/>
  <c r="R192" i="19"/>
  <c r="Q192" i="19"/>
  <c r="P192" i="19"/>
  <c r="O192" i="19"/>
  <c r="N192" i="19"/>
  <c r="M192" i="19"/>
  <c r="L192" i="19"/>
  <c r="K192" i="19"/>
  <c r="J192" i="19"/>
  <c r="I192" i="19"/>
  <c r="CA191" i="19"/>
  <c r="BZ191" i="19"/>
  <c r="BY191" i="19"/>
  <c r="BX191" i="19"/>
  <c r="BW191" i="19"/>
  <c r="BV191" i="19"/>
  <c r="BU191" i="19"/>
  <c r="BT191" i="19"/>
  <c r="BS191" i="19"/>
  <c r="BR191" i="19"/>
  <c r="BQ191" i="19"/>
  <c r="BP191" i="19"/>
  <c r="BO191" i="19"/>
  <c r="BN191" i="19"/>
  <c r="BM191" i="19"/>
  <c r="BL191" i="19"/>
  <c r="BK191" i="19"/>
  <c r="BJ191" i="19"/>
  <c r="BI191" i="19"/>
  <c r="BH191" i="19"/>
  <c r="BG191" i="19"/>
  <c r="BF191" i="19"/>
  <c r="BE191" i="19"/>
  <c r="BD191" i="19"/>
  <c r="BC191" i="19"/>
  <c r="BB191" i="19"/>
  <c r="BA191" i="19"/>
  <c r="AZ191" i="19"/>
  <c r="AY191" i="19"/>
  <c r="AX191" i="19"/>
  <c r="AW191" i="19"/>
  <c r="AV191" i="19"/>
  <c r="AU191" i="19"/>
  <c r="AT191" i="19"/>
  <c r="AS191" i="19"/>
  <c r="AR191" i="19"/>
  <c r="AQ191" i="19"/>
  <c r="AP191" i="19"/>
  <c r="AO191" i="19"/>
  <c r="AN191" i="19"/>
  <c r="AM191" i="19"/>
  <c r="AL191" i="19"/>
  <c r="AK191" i="19"/>
  <c r="AJ191" i="19"/>
  <c r="AI191" i="19"/>
  <c r="AH191" i="19"/>
  <c r="AG191" i="19"/>
  <c r="AF191" i="19"/>
  <c r="AE191" i="19"/>
  <c r="AD191" i="19"/>
  <c r="AC191" i="19"/>
  <c r="AB191" i="19"/>
  <c r="AA191" i="19"/>
  <c r="Z191" i="19"/>
  <c r="Y191" i="19"/>
  <c r="X191" i="19"/>
  <c r="W191" i="19"/>
  <c r="V191" i="19"/>
  <c r="U191" i="19"/>
  <c r="T191" i="19"/>
  <c r="S191" i="19"/>
  <c r="R191" i="19"/>
  <c r="Q191" i="19"/>
  <c r="P191" i="19"/>
  <c r="O191" i="19"/>
  <c r="N191" i="19"/>
  <c r="M191" i="19"/>
  <c r="L191" i="19"/>
  <c r="K191" i="19"/>
  <c r="J191" i="19"/>
  <c r="I191" i="19"/>
  <c r="CA190" i="19"/>
  <c r="BZ190" i="19"/>
  <c r="BY190" i="19"/>
  <c r="BX190" i="19"/>
  <c r="BW190" i="19"/>
  <c r="BV190" i="19"/>
  <c r="BU190" i="19"/>
  <c r="BT190" i="19"/>
  <c r="BS190" i="19"/>
  <c r="BR190" i="19"/>
  <c r="BQ190" i="19"/>
  <c r="BP190" i="19"/>
  <c r="BO190" i="19"/>
  <c r="BN190" i="19"/>
  <c r="BM190" i="19"/>
  <c r="BL190" i="19"/>
  <c r="BK190" i="19"/>
  <c r="BJ190" i="19"/>
  <c r="BI190" i="19"/>
  <c r="BH190" i="19"/>
  <c r="BG190" i="19"/>
  <c r="BF190" i="19"/>
  <c r="BE190" i="19"/>
  <c r="BD190" i="19"/>
  <c r="BC190" i="19"/>
  <c r="BB190" i="19"/>
  <c r="BA190" i="19"/>
  <c r="AZ190" i="19"/>
  <c r="AY190" i="19"/>
  <c r="AX190" i="19"/>
  <c r="AW190" i="19"/>
  <c r="AV190" i="19"/>
  <c r="AU190" i="19"/>
  <c r="AT190" i="19"/>
  <c r="AS190" i="19"/>
  <c r="AR190" i="19"/>
  <c r="AQ190" i="19"/>
  <c r="AP190" i="19"/>
  <c r="AO190" i="19"/>
  <c r="AN190" i="19"/>
  <c r="AM190" i="19"/>
  <c r="AL190" i="19"/>
  <c r="AK190" i="19"/>
  <c r="AJ190" i="19"/>
  <c r="AI190" i="19"/>
  <c r="AH190" i="19"/>
  <c r="AG190" i="19"/>
  <c r="AF190" i="19"/>
  <c r="AE190" i="19"/>
  <c r="AD190" i="19"/>
  <c r="AC190" i="19"/>
  <c r="AB190" i="19"/>
  <c r="AA190" i="19"/>
  <c r="Z190" i="19"/>
  <c r="Y190" i="19"/>
  <c r="X190" i="19"/>
  <c r="W190" i="19"/>
  <c r="V190" i="19"/>
  <c r="U190" i="19"/>
  <c r="T190" i="19"/>
  <c r="S190" i="19"/>
  <c r="R190" i="19"/>
  <c r="Q190" i="19"/>
  <c r="P190" i="19"/>
  <c r="O190" i="19"/>
  <c r="N190" i="19"/>
  <c r="M190" i="19"/>
  <c r="L190" i="19"/>
  <c r="K190" i="19"/>
  <c r="J190" i="19"/>
  <c r="I190" i="19"/>
  <c r="CA189" i="19"/>
  <c r="BZ189" i="19"/>
  <c r="BY189" i="19"/>
  <c r="BX189" i="19"/>
  <c r="BW189" i="19"/>
  <c r="BV189" i="19"/>
  <c r="BU189" i="19"/>
  <c r="BT189" i="19"/>
  <c r="BS189" i="19"/>
  <c r="BR189" i="19"/>
  <c r="BQ189" i="19"/>
  <c r="BP189" i="19"/>
  <c r="BO189" i="19"/>
  <c r="BN189" i="19"/>
  <c r="BM189" i="19"/>
  <c r="BL189" i="19"/>
  <c r="BK189" i="19"/>
  <c r="BJ189" i="19"/>
  <c r="BI189" i="19"/>
  <c r="BH189" i="19"/>
  <c r="BG189" i="19"/>
  <c r="BF189" i="19"/>
  <c r="BE189" i="19"/>
  <c r="BD189" i="19"/>
  <c r="BC189" i="19"/>
  <c r="BB189" i="19"/>
  <c r="BA189" i="19"/>
  <c r="AZ189" i="19"/>
  <c r="AY189" i="19"/>
  <c r="AX189" i="19"/>
  <c r="AW189" i="19"/>
  <c r="AV189" i="19"/>
  <c r="AU189" i="19"/>
  <c r="AT189" i="19"/>
  <c r="AS189" i="19"/>
  <c r="AR189" i="19"/>
  <c r="AQ189" i="19"/>
  <c r="AP189" i="19"/>
  <c r="AO189" i="19"/>
  <c r="AN189" i="19"/>
  <c r="AM189" i="19"/>
  <c r="AL189" i="19"/>
  <c r="AK189" i="19"/>
  <c r="AJ189" i="19"/>
  <c r="AI189" i="19"/>
  <c r="AH189" i="19"/>
  <c r="AG189" i="19"/>
  <c r="AF189" i="19"/>
  <c r="AE189" i="19"/>
  <c r="AD189" i="19"/>
  <c r="AC189" i="19"/>
  <c r="AB189" i="19"/>
  <c r="AA189" i="19"/>
  <c r="Z189" i="19"/>
  <c r="Y189" i="19"/>
  <c r="X189" i="19"/>
  <c r="W189" i="19"/>
  <c r="V189" i="19"/>
  <c r="U189" i="19"/>
  <c r="T189" i="19"/>
  <c r="S189" i="19"/>
  <c r="R189" i="19"/>
  <c r="Q189" i="19"/>
  <c r="P189" i="19"/>
  <c r="O189" i="19"/>
  <c r="N189" i="19"/>
  <c r="M189" i="19"/>
  <c r="L189" i="19"/>
  <c r="K189" i="19"/>
  <c r="J189" i="19"/>
  <c r="I189" i="19"/>
  <c r="CA188" i="19"/>
  <c r="BZ188" i="19"/>
  <c r="BY188" i="19"/>
  <c r="BX188" i="19"/>
  <c r="BW188" i="19"/>
  <c r="BV188" i="19"/>
  <c r="BU188" i="19"/>
  <c r="BT188" i="19"/>
  <c r="BS188" i="19"/>
  <c r="BR188" i="19"/>
  <c r="BQ188" i="19"/>
  <c r="BP188" i="19"/>
  <c r="BO188" i="19"/>
  <c r="BN188" i="19"/>
  <c r="BM188" i="19"/>
  <c r="BL188" i="19"/>
  <c r="BK188" i="19"/>
  <c r="BJ188" i="19"/>
  <c r="BI188" i="19"/>
  <c r="BH188" i="19"/>
  <c r="BG188" i="19"/>
  <c r="BF188" i="19"/>
  <c r="BE188" i="19"/>
  <c r="BD188" i="19"/>
  <c r="BC188" i="19"/>
  <c r="BB188" i="19"/>
  <c r="BA188" i="19"/>
  <c r="AZ188" i="19"/>
  <c r="AY188" i="19"/>
  <c r="AX188" i="19"/>
  <c r="AW188" i="19"/>
  <c r="AV188" i="19"/>
  <c r="AU188" i="19"/>
  <c r="AT188" i="19"/>
  <c r="AS188" i="19"/>
  <c r="AR188" i="19"/>
  <c r="AQ188" i="19"/>
  <c r="AP188" i="19"/>
  <c r="AO188" i="19"/>
  <c r="AN188" i="19"/>
  <c r="AM188" i="19"/>
  <c r="AL188" i="19"/>
  <c r="AK188" i="19"/>
  <c r="AJ188" i="19"/>
  <c r="AI188" i="19"/>
  <c r="AH188" i="19"/>
  <c r="AG188" i="19"/>
  <c r="AF188" i="19"/>
  <c r="AE188" i="19"/>
  <c r="AD188" i="19"/>
  <c r="AC188" i="19"/>
  <c r="AB188" i="19"/>
  <c r="AA188" i="19"/>
  <c r="Z188" i="19"/>
  <c r="Y188" i="19"/>
  <c r="X188" i="19"/>
  <c r="W188" i="19"/>
  <c r="V188" i="19"/>
  <c r="U188" i="19"/>
  <c r="T188" i="19"/>
  <c r="S188" i="19"/>
  <c r="R188" i="19"/>
  <c r="Q188" i="19"/>
  <c r="P188" i="19"/>
  <c r="O188" i="19"/>
  <c r="N188" i="19"/>
  <c r="M188" i="19"/>
  <c r="L188" i="19"/>
  <c r="K188" i="19"/>
  <c r="J188" i="19"/>
  <c r="I188" i="19"/>
  <c r="CA187" i="19"/>
  <c r="BZ187" i="19"/>
  <c r="BY187" i="19"/>
  <c r="BX187" i="19"/>
  <c r="BW187" i="19"/>
  <c r="BV187" i="19"/>
  <c r="BU187" i="19"/>
  <c r="BT187" i="19"/>
  <c r="BS187" i="19"/>
  <c r="BR187" i="19"/>
  <c r="BQ187" i="19"/>
  <c r="BP187" i="19"/>
  <c r="BO187" i="19"/>
  <c r="BN187" i="19"/>
  <c r="BM187" i="19"/>
  <c r="BL187" i="19"/>
  <c r="BK187" i="19"/>
  <c r="BJ187" i="19"/>
  <c r="BI187" i="19"/>
  <c r="BH187" i="19"/>
  <c r="BG187" i="19"/>
  <c r="BF187" i="19"/>
  <c r="BE187" i="19"/>
  <c r="BD187" i="19"/>
  <c r="BC187" i="19"/>
  <c r="BB187" i="19"/>
  <c r="BA187" i="19"/>
  <c r="AZ187" i="19"/>
  <c r="AY187" i="19"/>
  <c r="AX187" i="19"/>
  <c r="AW187" i="19"/>
  <c r="AV187" i="19"/>
  <c r="AU187" i="19"/>
  <c r="AT187" i="19"/>
  <c r="AS187" i="19"/>
  <c r="AR187" i="19"/>
  <c r="AQ187" i="19"/>
  <c r="AP187" i="19"/>
  <c r="AO187" i="19"/>
  <c r="AN187" i="19"/>
  <c r="AM187" i="19"/>
  <c r="AL187" i="19"/>
  <c r="AK187" i="19"/>
  <c r="AJ187" i="19"/>
  <c r="AI187" i="19"/>
  <c r="AH187" i="19"/>
  <c r="AG187" i="19"/>
  <c r="AF187" i="19"/>
  <c r="AE187" i="19"/>
  <c r="AD187" i="19"/>
  <c r="AC187" i="19"/>
  <c r="AB187" i="19"/>
  <c r="AA187" i="19"/>
  <c r="Z187" i="19"/>
  <c r="Y187" i="19"/>
  <c r="X187" i="19"/>
  <c r="W187" i="19"/>
  <c r="V187" i="19"/>
  <c r="U187" i="19"/>
  <c r="T187" i="19"/>
  <c r="S187" i="19"/>
  <c r="R187" i="19"/>
  <c r="Q187" i="19"/>
  <c r="P187" i="19"/>
  <c r="O187" i="19"/>
  <c r="N187" i="19"/>
  <c r="M187" i="19"/>
  <c r="L187" i="19"/>
  <c r="K187" i="19"/>
  <c r="J187" i="19"/>
  <c r="I187" i="19"/>
  <c r="CA186" i="19"/>
  <c r="BZ186" i="19"/>
  <c r="BY186" i="19"/>
  <c r="BX186" i="19"/>
  <c r="BW186" i="19"/>
  <c r="BV186" i="19"/>
  <c r="BU186" i="19"/>
  <c r="BT186" i="19"/>
  <c r="BS186" i="19"/>
  <c r="BR186" i="19"/>
  <c r="BQ186" i="19"/>
  <c r="BP186" i="19"/>
  <c r="BO186" i="19"/>
  <c r="BN186" i="19"/>
  <c r="BM186" i="19"/>
  <c r="BL186" i="19"/>
  <c r="BK186" i="19"/>
  <c r="BJ186" i="19"/>
  <c r="BI186" i="19"/>
  <c r="BH186" i="19"/>
  <c r="BG186" i="19"/>
  <c r="BF186" i="19"/>
  <c r="BE186" i="19"/>
  <c r="BD186" i="19"/>
  <c r="BC186" i="19"/>
  <c r="BB186" i="19"/>
  <c r="BA186" i="19"/>
  <c r="AZ186" i="19"/>
  <c r="AY186" i="19"/>
  <c r="AX186" i="19"/>
  <c r="AW186" i="19"/>
  <c r="AV186" i="19"/>
  <c r="AU186" i="19"/>
  <c r="AT186" i="19"/>
  <c r="AS186" i="19"/>
  <c r="AR186" i="19"/>
  <c r="AQ186" i="19"/>
  <c r="AP186" i="19"/>
  <c r="AO186" i="19"/>
  <c r="AN186" i="19"/>
  <c r="AM186" i="19"/>
  <c r="AL186" i="19"/>
  <c r="AK186" i="19"/>
  <c r="AJ186" i="19"/>
  <c r="AI186" i="19"/>
  <c r="AH186" i="19"/>
  <c r="AG186" i="19"/>
  <c r="AF186" i="19"/>
  <c r="AE186" i="19"/>
  <c r="AD186" i="19"/>
  <c r="AC186" i="19"/>
  <c r="AB186" i="19"/>
  <c r="AA186" i="19"/>
  <c r="Z186" i="19"/>
  <c r="Y186" i="19"/>
  <c r="X186" i="19"/>
  <c r="W186" i="19"/>
  <c r="V186" i="19"/>
  <c r="U186" i="19"/>
  <c r="T186" i="19"/>
  <c r="S186" i="19"/>
  <c r="R186" i="19"/>
  <c r="Q186" i="19"/>
  <c r="P186" i="19"/>
  <c r="O186" i="19"/>
  <c r="N186" i="19"/>
  <c r="M186" i="19"/>
  <c r="L186" i="19"/>
  <c r="K186" i="19"/>
  <c r="J186" i="19"/>
  <c r="I186" i="19"/>
  <c r="CA185" i="19"/>
  <c r="BZ185" i="19"/>
  <c r="BY185" i="19"/>
  <c r="BX185" i="19"/>
  <c r="BW185" i="19"/>
  <c r="BV185" i="19"/>
  <c r="BU185" i="19"/>
  <c r="BT185" i="19"/>
  <c r="BS185" i="19"/>
  <c r="BR185" i="19"/>
  <c r="BQ185" i="19"/>
  <c r="BP185" i="19"/>
  <c r="BO185" i="19"/>
  <c r="BN185" i="19"/>
  <c r="BM185" i="19"/>
  <c r="BL185" i="19"/>
  <c r="BK185" i="19"/>
  <c r="BJ185" i="19"/>
  <c r="BI185" i="19"/>
  <c r="BH185" i="19"/>
  <c r="BG185" i="19"/>
  <c r="BF185" i="19"/>
  <c r="BE185" i="19"/>
  <c r="BD185" i="19"/>
  <c r="BC185" i="19"/>
  <c r="BB185" i="19"/>
  <c r="BA185" i="19"/>
  <c r="AZ185" i="19"/>
  <c r="AY185" i="19"/>
  <c r="AX185" i="19"/>
  <c r="AW185" i="19"/>
  <c r="AV185" i="19"/>
  <c r="AU185" i="19"/>
  <c r="AT185" i="19"/>
  <c r="AS185" i="19"/>
  <c r="AR185" i="19"/>
  <c r="AQ185" i="19"/>
  <c r="AP185" i="19"/>
  <c r="AO185" i="19"/>
  <c r="AN185" i="19"/>
  <c r="AM185" i="19"/>
  <c r="AL185" i="19"/>
  <c r="AK185" i="19"/>
  <c r="AJ185" i="19"/>
  <c r="AI185" i="19"/>
  <c r="AH185" i="19"/>
  <c r="AG185" i="19"/>
  <c r="AF185" i="19"/>
  <c r="AE185" i="19"/>
  <c r="AD185" i="19"/>
  <c r="AC185" i="19"/>
  <c r="AB185" i="19"/>
  <c r="AA185" i="19"/>
  <c r="Z185" i="19"/>
  <c r="Y185" i="19"/>
  <c r="X185" i="19"/>
  <c r="W185" i="19"/>
  <c r="V185" i="19"/>
  <c r="U185" i="19"/>
  <c r="T185" i="19"/>
  <c r="S185" i="19"/>
  <c r="R185" i="19"/>
  <c r="Q185" i="19"/>
  <c r="P185" i="19"/>
  <c r="O185" i="19"/>
  <c r="N185" i="19"/>
  <c r="M185" i="19"/>
  <c r="L185" i="19"/>
  <c r="K185" i="19"/>
  <c r="J185" i="19"/>
  <c r="I185" i="19"/>
  <c r="CA184" i="19"/>
  <c r="BZ184" i="19"/>
  <c r="BY184" i="19"/>
  <c r="BX184" i="19"/>
  <c r="BW184" i="19"/>
  <c r="BV184" i="19"/>
  <c r="BU184" i="19"/>
  <c r="BT184" i="19"/>
  <c r="BS184" i="19"/>
  <c r="BR184" i="19"/>
  <c r="BQ184" i="19"/>
  <c r="BP184" i="19"/>
  <c r="BO184" i="19"/>
  <c r="BN184" i="19"/>
  <c r="BM184" i="19"/>
  <c r="BL184" i="19"/>
  <c r="BK184" i="19"/>
  <c r="BJ184" i="19"/>
  <c r="BI184" i="19"/>
  <c r="BH184" i="19"/>
  <c r="BG184" i="19"/>
  <c r="BF184" i="19"/>
  <c r="BE184" i="19"/>
  <c r="BD184" i="19"/>
  <c r="BC184" i="19"/>
  <c r="BB184" i="19"/>
  <c r="BA184" i="19"/>
  <c r="AZ184" i="19"/>
  <c r="AY184" i="19"/>
  <c r="AX184" i="19"/>
  <c r="AW184" i="19"/>
  <c r="AV184" i="19"/>
  <c r="AU184" i="19"/>
  <c r="AT184" i="19"/>
  <c r="AS184" i="19"/>
  <c r="AR184" i="19"/>
  <c r="AQ184" i="19"/>
  <c r="AP184" i="19"/>
  <c r="AO184" i="19"/>
  <c r="AN184" i="19"/>
  <c r="AM184" i="19"/>
  <c r="AL184" i="19"/>
  <c r="AK184" i="19"/>
  <c r="AJ184" i="19"/>
  <c r="AI184" i="19"/>
  <c r="AH184" i="19"/>
  <c r="AG184" i="19"/>
  <c r="AF184" i="19"/>
  <c r="AE184" i="19"/>
  <c r="AD184" i="19"/>
  <c r="AC184" i="19"/>
  <c r="AB184" i="19"/>
  <c r="AA184" i="19"/>
  <c r="Z184" i="19"/>
  <c r="Y184" i="19"/>
  <c r="X184" i="19"/>
  <c r="W184" i="19"/>
  <c r="V184" i="19"/>
  <c r="U184" i="19"/>
  <c r="T184" i="19"/>
  <c r="S184" i="19"/>
  <c r="R184" i="19"/>
  <c r="Q184" i="19"/>
  <c r="P184" i="19"/>
  <c r="O184" i="19"/>
  <c r="N184" i="19"/>
  <c r="M184" i="19"/>
  <c r="L184" i="19"/>
  <c r="K184" i="19"/>
  <c r="J184" i="19"/>
  <c r="I184" i="19"/>
  <c r="H230" i="19"/>
  <c r="G230" i="19"/>
  <c r="H229" i="19"/>
  <c r="G229" i="19"/>
  <c r="H228" i="19"/>
  <c r="G228" i="19"/>
  <c r="H227" i="19"/>
  <c r="G227" i="19"/>
  <c r="H226" i="19"/>
  <c r="G226" i="19"/>
  <c r="H225" i="19"/>
  <c r="G225" i="19"/>
  <c r="H224" i="19"/>
  <c r="G224" i="19"/>
  <c r="H223" i="19"/>
  <c r="G223" i="19"/>
  <c r="H222" i="19"/>
  <c r="G222" i="19"/>
  <c r="H221" i="19"/>
  <c r="G221" i="19"/>
  <c r="H220" i="19"/>
  <c r="G220" i="19"/>
  <c r="H219" i="19"/>
  <c r="G219" i="19"/>
  <c r="H218" i="19"/>
  <c r="G218" i="19"/>
  <c r="H217" i="19"/>
  <c r="G217" i="19"/>
  <c r="H216" i="19"/>
  <c r="G216" i="19"/>
  <c r="H215" i="19"/>
  <c r="G215" i="19"/>
  <c r="H214" i="19"/>
  <c r="G214" i="19"/>
  <c r="H213" i="19"/>
  <c r="G213" i="19"/>
  <c r="H212" i="19"/>
  <c r="G212" i="19"/>
  <c r="H211" i="19"/>
  <c r="G211" i="19"/>
  <c r="H210" i="19"/>
  <c r="G210" i="19"/>
  <c r="H209" i="19"/>
  <c r="G209" i="19"/>
  <c r="H208" i="19"/>
  <c r="G208" i="19"/>
  <c r="H207" i="19"/>
  <c r="G207" i="19"/>
  <c r="H206" i="19"/>
  <c r="G206" i="19"/>
  <c r="H205" i="19"/>
  <c r="G205" i="19"/>
  <c r="H204" i="19"/>
  <c r="G204" i="19"/>
  <c r="H203" i="19"/>
  <c r="G203" i="19"/>
  <c r="H202" i="19"/>
  <c r="G202" i="19"/>
  <c r="H201" i="19"/>
  <c r="G201" i="19"/>
  <c r="H200" i="19"/>
  <c r="G200" i="19"/>
  <c r="H199" i="19"/>
  <c r="G199" i="19"/>
  <c r="H198" i="19"/>
  <c r="G198" i="19"/>
  <c r="H197" i="19"/>
  <c r="G197" i="19"/>
  <c r="H196" i="19"/>
  <c r="G196" i="19"/>
  <c r="H195" i="19"/>
  <c r="G195" i="19"/>
  <c r="H194" i="19"/>
  <c r="G194" i="19"/>
  <c r="H193" i="19"/>
  <c r="G193" i="19"/>
  <c r="H192" i="19"/>
  <c r="G192" i="19"/>
  <c r="H191" i="19"/>
  <c r="G191" i="19"/>
  <c r="H190" i="19"/>
  <c r="G190" i="19"/>
  <c r="H189" i="19"/>
  <c r="G189" i="19"/>
  <c r="H188" i="19"/>
  <c r="G188" i="19"/>
  <c r="H187" i="19"/>
  <c r="G187" i="19"/>
  <c r="H186" i="19"/>
  <c r="G186" i="19"/>
  <c r="H185" i="19"/>
  <c r="G185" i="19"/>
  <c r="H184" i="19"/>
  <c r="G184" i="19"/>
  <c r="CA176" i="19"/>
  <c r="BZ176" i="19"/>
  <c r="BY176" i="19"/>
  <c r="BX176" i="19"/>
  <c r="BW176" i="19"/>
  <c r="BV176" i="19"/>
  <c r="BU176" i="19"/>
  <c r="BT176" i="19"/>
  <c r="BS176" i="19"/>
  <c r="BR176" i="19"/>
  <c r="BQ176" i="19"/>
  <c r="BP176" i="19"/>
  <c r="BO176" i="19"/>
  <c r="BN176" i="19"/>
  <c r="BM176" i="19"/>
  <c r="BL176" i="19"/>
  <c r="BK176" i="19"/>
  <c r="BJ176" i="19"/>
  <c r="BI176" i="19"/>
  <c r="BH176" i="19"/>
  <c r="BG176" i="19"/>
  <c r="BF176" i="19"/>
  <c r="BE176" i="19"/>
  <c r="BD176" i="19"/>
  <c r="BC176" i="19"/>
  <c r="BB176" i="19"/>
  <c r="BA176" i="19"/>
  <c r="AZ176" i="19"/>
  <c r="AY176" i="19"/>
  <c r="AX176" i="19"/>
  <c r="AW176" i="19"/>
  <c r="AV176" i="19"/>
  <c r="AU176" i="19"/>
  <c r="AT176" i="19"/>
  <c r="AS176" i="19"/>
  <c r="AR176" i="19"/>
  <c r="AQ176" i="19"/>
  <c r="AP176" i="19"/>
  <c r="AO176" i="19"/>
  <c r="AN176" i="19"/>
  <c r="AM176" i="19"/>
  <c r="AL176" i="19"/>
  <c r="AK176" i="19"/>
  <c r="AJ176" i="19"/>
  <c r="AI176" i="19"/>
  <c r="AH176" i="19"/>
  <c r="AG176" i="19"/>
  <c r="AF176" i="19"/>
  <c r="AE176" i="19"/>
  <c r="AD176" i="19"/>
  <c r="AC176" i="19"/>
  <c r="AB176" i="19"/>
  <c r="AA176" i="19"/>
  <c r="Z176" i="19"/>
  <c r="Y176" i="19"/>
  <c r="X176" i="19"/>
  <c r="W176" i="19"/>
  <c r="V176" i="19"/>
  <c r="U176" i="19"/>
  <c r="T176" i="19"/>
  <c r="S176" i="19"/>
  <c r="R176" i="19"/>
  <c r="Q176" i="19"/>
  <c r="P176" i="19"/>
  <c r="O176" i="19"/>
  <c r="N176" i="19"/>
  <c r="M176" i="19"/>
  <c r="L176" i="19"/>
  <c r="K176" i="19"/>
  <c r="J176" i="19"/>
  <c r="I176" i="19"/>
  <c r="H176" i="19"/>
  <c r="CA175" i="19"/>
  <c r="BZ175" i="19"/>
  <c r="BY175" i="19"/>
  <c r="BX175" i="19"/>
  <c r="BW175" i="19"/>
  <c r="BV175" i="19"/>
  <c r="BU175" i="19"/>
  <c r="BT175" i="19"/>
  <c r="BS175" i="19"/>
  <c r="BR175" i="19"/>
  <c r="BQ175" i="19"/>
  <c r="BP175" i="19"/>
  <c r="BO175" i="19"/>
  <c r="BN175" i="19"/>
  <c r="BM175" i="19"/>
  <c r="BL175" i="19"/>
  <c r="BK175" i="19"/>
  <c r="BJ175" i="19"/>
  <c r="BI175" i="19"/>
  <c r="BH175" i="19"/>
  <c r="BG175" i="19"/>
  <c r="BF175" i="19"/>
  <c r="BE175" i="19"/>
  <c r="BD175" i="19"/>
  <c r="BC175" i="19"/>
  <c r="BB175" i="19"/>
  <c r="BA175" i="19"/>
  <c r="AZ175" i="19"/>
  <c r="AY175" i="19"/>
  <c r="AX175" i="19"/>
  <c r="AW175" i="19"/>
  <c r="AV175" i="19"/>
  <c r="AU175" i="19"/>
  <c r="AT175" i="19"/>
  <c r="AS175" i="19"/>
  <c r="AR175" i="19"/>
  <c r="AQ175" i="19"/>
  <c r="AP175" i="19"/>
  <c r="AO175" i="19"/>
  <c r="AN175" i="19"/>
  <c r="AM175" i="19"/>
  <c r="AL175" i="19"/>
  <c r="AK175" i="19"/>
  <c r="AJ175" i="19"/>
  <c r="AI175" i="19"/>
  <c r="AH175" i="19"/>
  <c r="AG175" i="19"/>
  <c r="AF175" i="19"/>
  <c r="AE175" i="19"/>
  <c r="AD175" i="19"/>
  <c r="AC175" i="19"/>
  <c r="AB175" i="19"/>
  <c r="AA175" i="19"/>
  <c r="Z175" i="19"/>
  <c r="Y175" i="19"/>
  <c r="X175" i="19"/>
  <c r="W175" i="19"/>
  <c r="V175" i="19"/>
  <c r="U175" i="19"/>
  <c r="T175" i="19"/>
  <c r="S175" i="19"/>
  <c r="R175" i="19"/>
  <c r="Q175" i="19"/>
  <c r="P175" i="19"/>
  <c r="O175" i="19"/>
  <c r="N175" i="19"/>
  <c r="M175" i="19"/>
  <c r="L175" i="19"/>
  <c r="K175" i="19"/>
  <c r="J175" i="19"/>
  <c r="I175" i="19"/>
  <c r="H175" i="19"/>
  <c r="CA174" i="19"/>
  <c r="BZ174" i="19"/>
  <c r="BY174" i="19"/>
  <c r="BX174" i="19"/>
  <c r="BW174" i="19"/>
  <c r="BV174" i="19"/>
  <c r="BU174" i="19"/>
  <c r="BT174" i="19"/>
  <c r="BS174" i="19"/>
  <c r="BR174" i="19"/>
  <c r="BQ174" i="19"/>
  <c r="BP174" i="19"/>
  <c r="BO174" i="19"/>
  <c r="BN174" i="19"/>
  <c r="BM174" i="19"/>
  <c r="BL174" i="19"/>
  <c r="BK174" i="19"/>
  <c r="BJ174" i="19"/>
  <c r="BI174" i="19"/>
  <c r="BH174" i="19"/>
  <c r="BG174" i="19"/>
  <c r="BF174" i="19"/>
  <c r="BE174" i="19"/>
  <c r="BD174" i="19"/>
  <c r="BC174" i="19"/>
  <c r="BB174" i="19"/>
  <c r="BA174" i="19"/>
  <c r="AZ174" i="19"/>
  <c r="AY174" i="19"/>
  <c r="AX174" i="19"/>
  <c r="AW174" i="19"/>
  <c r="AV174" i="19"/>
  <c r="AU174" i="19"/>
  <c r="AT174" i="19"/>
  <c r="AS174" i="19"/>
  <c r="AR174" i="19"/>
  <c r="AQ174" i="19"/>
  <c r="AP174" i="19"/>
  <c r="AO174" i="19"/>
  <c r="AN174" i="19"/>
  <c r="AM174" i="19"/>
  <c r="AL174" i="19"/>
  <c r="AK174" i="19"/>
  <c r="AJ174" i="19"/>
  <c r="AI174" i="19"/>
  <c r="AH174" i="19"/>
  <c r="AG174" i="19"/>
  <c r="AF174" i="19"/>
  <c r="AE174" i="19"/>
  <c r="AD174" i="19"/>
  <c r="AC174" i="19"/>
  <c r="AB174" i="19"/>
  <c r="AA174" i="19"/>
  <c r="Z174" i="19"/>
  <c r="Y174" i="19"/>
  <c r="X174" i="19"/>
  <c r="W174" i="19"/>
  <c r="V174" i="19"/>
  <c r="U174" i="19"/>
  <c r="T174" i="19"/>
  <c r="S174" i="19"/>
  <c r="R174" i="19"/>
  <c r="Q174" i="19"/>
  <c r="P174" i="19"/>
  <c r="O174" i="19"/>
  <c r="N174" i="19"/>
  <c r="M174" i="19"/>
  <c r="L174" i="19"/>
  <c r="K174" i="19"/>
  <c r="J174" i="19"/>
  <c r="I174" i="19"/>
  <c r="H174" i="19"/>
  <c r="CA173" i="19"/>
  <c r="BZ173" i="19"/>
  <c r="BY173" i="19"/>
  <c r="BX173" i="19"/>
  <c r="BW173" i="19"/>
  <c r="BV173" i="19"/>
  <c r="BU173" i="19"/>
  <c r="BT173" i="19"/>
  <c r="BS173" i="19"/>
  <c r="BR173" i="19"/>
  <c r="BQ173" i="19"/>
  <c r="BP173" i="19"/>
  <c r="BO173" i="19"/>
  <c r="BN173" i="19"/>
  <c r="BM173" i="19"/>
  <c r="BL173" i="19"/>
  <c r="BK173" i="19"/>
  <c r="BJ173" i="19"/>
  <c r="BI173" i="19"/>
  <c r="BH173" i="19"/>
  <c r="BG173" i="19"/>
  <c r="BF173" i="19"/>
  <c r="BE173" i="19"/>
  <c r="BD173" i="19"/>
  <c r="BC173" i="19"/>
  <c r="BB173" i="19"/>
  <c r="BA173" i="19"/>
  <c r="AZ173" i="19"/>
  <c r="AY173" i="19"/>
  <c r="AX173" i="19"/>
  <c r="AW173" i="19"/>
  <c r="AV173" i="19"/>
  <c r="AU173" i="19"/>
  <c r="AT173" i="19"/>
  <c r="AS173" i="19"/>
  <c r="AR173" i="19"/>
  <c r="AQ173" i="19"/>
  <c r="AP173" i="19"/>
  <c r="AO173" i="19"/>
  <c r="AN173" i="19"/>
  <c r="AM173" i="19"/>
  <c r="AL173" i="19"/>
  <c r="AK173" i="19"/>
  <c r="AJ173" i="19"/>
  <c r="AI173" i="19"/>
  <c r="AH173" i="19"/>
  <c r="AG173" i="19"/>
  <c r="AF173" i="19"/>
  <c r="AE173" i="19"/>
  <c r="AD173" i="19"/>
  <c r="AC173" i="19"/>
  <c r="AB173" i="19"/>
  <c r="AA173" i="19"/>
  <c r="Z173" i="19"/>
  <c r="Y173" i="19"/>
  <c r="X173" i="19"/>
  <c r="W173" i="19"/>
  <c r="V173" i="19"/>
  <c r="U173" i="19"/>
  <c r="T173" i="19"/>
  <c r="S173" i="19"/>
  <c r="R173" i="19"/>
  <c r="Q173" i="19"/>
  <c r="P173" i="19"/>
  <c r="O173" i="19"/>
  <c r="N173" i="19"/>
  <c r="M173" i="19"/>
  <c r="L173" i="19"/>
  <c r="K173" i="19"/>
  <c r="J173" i="19"/>
  <c r="I173" i="19"/>
  <c r="H173" i="19"/>
  <c r="CA172" i="19"/>
  <c r="BZ172" i="19"/>
  <c r="BY172" i="19"/>
  <c r="BX172" i="19"/>
  <c r="BW172" i="19"/>
  <c r="BV172" i="19"/>
  <c r="BU172" i="19"/>
  <c r="BT172" i="19"/>
  <c r="BS172" i="19"/>
  <c r="BR172" i="19"/>
  <c r="BQ172" i="19"/>
  <c r="BP172" i="19"/>
  <c r="BO172" i="19"/>
  <c r="BN172" i="19"/>
  <c r="BM172" i="19"/>
  <c r="BL172" i="19"/>
  <c r="BK172" i="19"/>
  <c r="BJ172" i="19"/>
  <c r="BI172" i="19"/>
  <c r="BH172" i="19"/>
  <c r="BG172" i="19"/>
  <c r="BF172" i="19"/>
  <c r="BE172" i="19"/>
  <c r="BD172" i="19"/>
  <c r="BC172" i="19"/>
  <c r="BB172" i="19"/>
  <c r="BA172" i="19"/>
  <c r="AZ172" i="19"/>
  <c r="AY172" i="19"/>
  <c r="AX172" i="19"/>
  <c r="AW172" i="19"/>
  <c r="AV172" i="19"/>
  <c r="AU172" i="19"/>
  <c r="AT172" i="19"/>
  <c r="AS172" i="19"/>
  <c r="AR172" i="19"/>
  <c r="AQ172" i="19"/>
  <c r="AP172" i="19"/>
  <c r="AO172" i="19"/>
  <c r="AN172" i="19"/>
  <c r="AM172" i="19"/>
  <c r="AL172" i="19"/>
  <c r="AK172" i="19"/>
  <c r="AJ172" i="19"/>
  <c r="AI172" i="19"/>
  <c r="AH172" i="19"/>
  <c r="AG172" i="19"/>
  <c r="AF172" i="19"/>
  <c r="AE172" i="19"/>
  <c r="AD172" i="19"/>
  <c r="AC172" i="19"/>
  <c r="AB172" i="19"/>
  <c r="AA172" i="19"/>
  <c r="Z172" i="19"/>
  <c r="Y172" i="19"/>
  <c r="X172" i="19"/>
  <c r="W172" i="19"/>
  <c r="V172" i="19"/>
  <c r="U172" i="19"/>
  <c r="T172" i="19"/>
  <c r="S172" i="19"/>
  <c r="R172" i="19"/>
  <c r="Q172" i="19"/>
  <c r="P172" i="19"/>
  <c r="O172" i="19"/>
  <c r="N172" i="19"/>
  <c r="M172" i="19"/>
  <c r="L172" i="19"/>
  <c r="K172" i="19"/>
  <c r="J172" i="19"/>
  <c r="I172" i="19"/>
  <c r="H172" i="19"/>
  <c r="CA171" i="19"/>
  <c r="BZ171" i="19"/>
  <c r="BY171" i="19"/>
  <c r="BX171" i="19"/>
  <c r="BW171" i="19"/>
  <c r="BV171" i="19"/>
  <c r="BU171" i="19"/>
  <c r="BT171" i="19"/>
  <c r="BS171" i="19"/>
  <c r="BR171" i="19"/>
  <c r="BQ171" i="19"/>
  <c r="BP171" i="19"/>
  <c r="BO171" i="19"/>
  <c r="BN171" i="19"/>
  <c r="BM171" i="19"/>
  <c r="BL171" i="19"/>
  <c r="BK171" i="19"/>
  <c r="BJ171" i="19"/>
  <c r="BI171" i="19"/>
  <c r="BH171" i="19"/>
  <c r="BG171" i="19"/>
  <c r="BF171" i="19"/>
  <c r="BE171" i="19"/>
  <c r="BD171" i="19"/>
  <c r="BC171" i="19"/>
  <c r="BB171" i="19"/>
  <c r="BA171" i="19"/>
  <c r="AZ171" i="19"/>
  <c r="AY171" i="19"/>
  <c r="AX171" i="19"/>
  <c r="AW171" i="19"/>
  <c r="AV171" i="19"/>
  <c r="AU171" i="19"/>
  <c r="AT171" i="19"/>
  <c r="AS171" i="19"/>
  <c r="AR171" i="19"/>
  <c r="AQ171" i="19"/>
  <c r="AP171" i="19"/>
  <c r="AO171" i="19"/>
  <c r="AN171" i="19"/>
  <c r="AM171" i="19"/>
  <c r="AL171" i="19"/>
  <c r="AK171" i="19"/>
  <c r="AJ171" i="19"/>
  <c r="AI171" i="19"/>
  <c r="AH171" i="19"/>
  <c r="AG171" i="19"/>
  <c r="AF171" i="19"/>
  <c r="AE171" i="19"/>
  <c r="AD171" i="19"/>
  <c r="AC171" i="19"/>
  <c r="AB171" i="19"/>
  <c r="AA171" i="19"/>
  <c r="Z171" i="19"/>
  <c r="Y171" i="19"/>
  <c r="X171" i="19"/>
  <c r="W171" i="19"/>
  <c r="V171" i="19"/>
  <c r="U171" i="19"/>
  <c r="T171" i="19"/>
  <c r="S171" i="19"/>
  <c r="R171" i="19"/>
  <c r="Q171" i="19"/>
  <c r="P171" i="19"/>
  <c r="O171" i="19"/>
  <c r="N171" i="19"/>
  <c r="M171" i="19"/>
  <c r="L171" i="19"/>
  <c r="K171" i="19"/>
  <c r="J171" i="19"/>
  <c r="I171" i="19"/>
  <c r="H171" i="19"/>
  <c r="CA170" i="19"/>
  <c r="BZ170" i="19"/>
  <c r="BY170" i="19"/>
  <c r="BX170" i="19"/>
  <c r="BW170" i="19"/>
  <c r="BV170" i="19"/>
  <c r="BU170" i="19"/>
  <c r="BT170" i="19"/>
  <c r="BS170" i="19"/>
  <c r="BR170" i="19"/>
  <c r="BQ170" i="19"/>
  <c r="BP170" i="19"/>
  <c r="BO170" i="19"/>
  <c r="BN170" i="19"/>
  <c r="BM170" i="19"/>
  <c r="BL170" i="19"/>
  <c r="BK170" i="19"/>
  <c r="BJ170" i="19"/>
  <c r="BI170" i="19"/>
  <c r="BH170" i="19"/>
  <c r="BG170" i="19"/>
  <c r="BF170" i="19"/>
  <c r="BE170" i="19"/>
  <c r="BD170" i="19"/>
  <c r="BC170" i="19"/>
  <c r="BB170" i="19"/>
  <c r="BA170" i="19"/>
  <c r="AZ170" i="19"/>
  <c r="AY170" i="19"/>
  <c r="AX170" i="19"/>
  <c r="AW170" i="19"/>
  <c r="AV170" i="19"/>
  <c r="AU170" i="19"/>
  <c r="AT170" i="19"/>
  <c r="AS170" i="19"/>
  <c r="AR170" i="19"/>
  <c r="AQ170" i="19"/>
  <c r="AP170" i="19"/>
  <c r="AO170" i="19"/>
  <c r="AN170" i="19"/>
  <c r="AM170" i="19"/>
  <c r="AL170" i="19"/>
  <c r="AK170" i="19"/>
  <c r="AJ170" i="19"/>
  <c r="AI170" i="19"/>
  <c r="AH170" i="19"/>
  <c r="AG170" i="19"/>
  <c r="AF170" i="19"/>
  <c r="AE170" i="19"/>
  <c r="AD170" i="19"/>
  <c r="AC170" i="19"/>
  <c r="AB170" i="19"/>
  <c r="AA170" i="19"/>
  <c r="Z170" i="19"/>
  <c r="Y170" i="19"/>
  <c r="X170" i="19"/>
  <c r="W170" i="19"/>
  <c r="V170" i="19"/>
  <c r="U170" i="19"/>
  <c r="T170" i="19"/>
  <c r="S170" i="19"/>
  <c r="R170" i="19"/>
  <c r="Q170" i="19"/>
  <c r="P170" i="19"/>
  <c r="O170" i="19"/>
  <c r="N170" i="19"/>
  <c r="M170" i="19"/>
  <c r="L170" i="19"/>
  <c r="K170" i="19"/>
  <c r="J170" i="19"/>
  <c r="I170" i="19"/>
  <c r="H170" i="19"/>
  <c r="CA169" i="19"/>
  <c r="BZ169" i="19"/>
  <c r="BY169" i="19"/>
  <c r="BX169" i="19"/>
  <c r="BW169" i="19"/>
  <c r="BV169" i="19"/>
  <c r="BU169" i="19"/>
  <c r="BT169" i="19"/>
  <c r="BS169" i="19"/>
  <c r="BR169" i="19"/>
  <c r="BQ169" i="19"/>
  <c r="BP169" i="19"/>
  <c r="BO169" i="19"/>
  <c r="BN169" i="19"/>
  <c r="BM169" i="19"/>
  <c r="BL169" i="19"/>
  <c r="BK169" i="19"/>
  <c r="BJ169" i="19"/>
  <c r="BI169" i="19"/>
  <c r="BH169" i="19"/>
  <c r="BG169" i="19"/>
  <c r="BF169" i="19"/>
  <c r="BE169" i="19"/>
  <c r="BD169" i="19"/>
  <c r="BC169" i="19"/>
  <c r="BB169" i="19"/>
  <c r="BA169" i="19"/>
  <c r="AZ169" i="19"/>
  <c r="AY169" i="19"/>
  <c r="AX169" i="19"/>
  <c r="AW169" i="19"/>
  <c r="AV169" i="19"/>
  <c r="AU169" i="19"/>
  <c r="AT169" i="19"/>
  <c r="AS169" i="19"/>
  <c r="AR169" i="19"/>
  <c r="AQ169" i="19"/>
  <c r="AP169" i="19"/>
  <c r="AO169" i="19"/>
  <c r="AN169" i="19"/>
  <c r="AM169" i="19"/>
  <c r="AL169" i="19"/>
  <c r="AK169" i="19"/>
  <c r="AJ169" i="19"/>
  <c r="AI169" i="19"/>
  <c r="AH169" i="19"/>
  <c r="AG169" i="19"/>
  <c r="AF169" i="19"/>
  <c r="AE169" i="19"/>
  <c r="AD169" i="19"/>
  <c r="AC169" i="19"/>
  <c r="AB169" i="19"/>
  <c r="AA169" i="19"/>
  <c r="Z169" i="19"/>
  <c r="Y169" i="19"/>
  <c r="X169" i="19"/>
  <c r="W169" i="19"/>
  <c r="V169" i="19"/>
  <c r="U169" i="19"/>
  <c r="T169" i="19"/>
  <c r="S169" i="19"/>
  <c r="R169" i="19"/>
  <c r="Q169" i="19"/>
  <c r="P169" i="19"/>
  <c r="O169" i="19"/>
  <c r="N169" i="19"/>
  <c r="M169" i="19"/>
  <c r="L169" i="19"/>
  <c r="K169" i="19"/>
  <c r="J169" i="19"/>
  <c r="I169" i="19"/>
  <c r="H169" i="19"/>
  <c r="CA168" i="19"/>
  <c r="BZ168" i="19"/>
  <c r="BY168" i="19"/>
  <c r="BX168" i="19"/>
  <c r="BW168" i="19"/>
  <c r="BV168" i="19"/>
  <c r="BU168" i="19"/>
  <c r="BT168" i="19"/>
  <c r="BS168" i="19"/>
  <c r="BR168" i="19"/>
  <c r="BQ168" i="19"/>
  <c r="BP168" i="19"/>
  <c r="BO168" i="19"/>
  <c r="BN168" i="19"/>
  <c r="BM168" i="19"/>
  <c r="BL168" i="19"/>
  <c r="BK168" i="19"/>
  <c r="BJ168" i="19"/>
  <c r="BI168" i="19"/>
  <c r="BH168" i="19"/>
  <c r="BG168" i="19"/>
  <c r="BF168" i="19"/>
  <c r="BE168" i="19"/>
  <c r="BD168" i="19"/>
  <c r="BC168" i="19"/>
  <c r="BB168" i="19"/>
  <c r="BA168" i="19"/>
  <c r="AZ168" i="19"/>
  <c r="AY168" i="19"/>
  <c r="AX168" i="19"/>
  <c r="AW168" i="19"/>
  <c r="AV168" i="19"/>
  <c r="AU168" i="19"/>
  <c r="AT168" i="19"/>
  <c r="AS168" i="19"/>
  <c r="AR168" i="19"/>
  <c r="AQ168" i="19"/>
  <c r="AP168" i="19"/>
  <c r="AO168" i="19"/>
  <c r="AN168" i="19"/>
  <c r="AM168" i="19"/>
  <c r="AL168" i="19"/>
  <c r="AK168" i="19"/>
  <c r="AJ168" i="19"/>
  <c r="AI168" i="19"/>
  <c r="AH168" i="19"/>
  <c r="AG168" i="19"/>
  <c r="AF168" i="19"/>
  <c r="AE168" i="19"/>
  <c r="AD168" i="19"/>
  <c r="AC168" i="19"/>
  <c r="AB168" i="19"/>
  <c r="AA168" i="19"/>
  <c r="Z168" i="19"/>
  <c r="Y168" i="19"/>
  <c r="X168" i="19"/>
  <c r="W168" i="19"/>
  <c r="V168" i="19"/>
  <c r="U168" i="19"/>
  <c r="T168" i="19"/>
  <c r="S168" i="19"/>
  <c r="R168" i="19"/>
  <c r="Q168" i="19"/>
  <c r="P168" i="19"/>
  <c r="O168" i="19"/>
  <c r="N168" i="19"/>
  <c r="M168" i="19"/>
  <c r="L168" i="19"/>
  <c r="K168" i="19"/>
  <c r="J168" i="19"/>
  <c r="I168" i="19"/>
  <c r="H168" i="19"/>
  <c r="CA167" i="19"/>
  <c r="BZ167" i="19"/>
  <c r="BY167" i="19"/>
  <c r="BX167" i="19"/>
  <c r="BW167" i="19"/>
  <c r="BV167" i="19"/>
  <c r="BU167" i="19"/>
  <c r="BT167" i="19"/>
  <c r="BS167" i="19"/>
  <c r="BR167" i="19"/>
  <c r="BQ167" i="19"/>
  <c r="BP167" i="19"/>
  <c r="BO167" i="19"/>
  <c r="BN167" i="19"/>
  <c r="BM167" i="19"/>
  <c r="BL167" i="19"/>
  <c r="BK167" i="19"/>
  <c r="BJ167" i="19"/>
  <c r="BI167" i="19"/>
  <c r="BH167" i="19"/>
  <c r="BG167" i="19"/>
  <c r="BF167" i="19"/>
  <c r="BE167" i="19"/>
  <c r="BD167" i="19"/>
  <c r="BC167" i="19"/>
  <c r="BB167" i="19"/>
  <c r="BA167" i="19"/>
  <c r="AZ167" i="19"/>
  <c r="AY167" i="19"/>
  <c r="AX167" i="19"/>
  <c r="AW167" i="19"/>
  <c r="AV167" i="19"/>
  <c r="AU167" i="19"/>
  <c r="AT167" i="19"/>
  <c r="AS167" i="19"/>
  <c r="AR167" i="19"/>
  <c r="AQ167" i="19"/>
  <c r="AP167" i="19"/>
  <c r="AO167" i="19"/>
  <c r="AN167" i="19"/>
  <c r="AM167" i="19"/>
  <c r="AL167" i="19"/>
  <c r="AK167" i="19"/>
  <c r="AJ167" i="19"/>
  <c r="AI167" i="19"/>
  <c r="AH167" i="19"/>
  <c r="AG167" i="19"/>
  <c r="AF167" i="19"/>
  <c r="AE167" i="19"/>
  <c r="AD167" i="19"/>
  <c r="AC167" i="19"/>
  <c r="AB167" i="19"/>
  <c r="AA167" i="19"/>
  <c r="Z167" i="19"/>
  <c r="Y167" i="19"/>
  <c r="X167" i="19"/>
  <c r="W167" i="19"/>
  <c r="V167" i="19"/>
  <c r="U167" i="19"/>
  <c r="T167" i="19"/>
  <c r="S167" i="19"/>
  <c r="R167" i="19"/>
  <c r="Q167" i="19"/>
  <c r="P167" i="19"/>
  <c r="O167" i="19"/>
  <c r="N167" i="19"/>
  <c r="M167" i="19"/>
  <c r="L167" i="19"/>
  <c r="K167" i="19"/>
  <c r="J167" i="19"/>
  <c r="I167" i="19"/>
  <c r="H167" i="19"/>
  <c r="CA166" i="19"/>
  <c r="BZ166" i="19"/>
  <c r="BY166" i="19"/>
  <c r="BX166" i="19"/>
  <c r="BW166" i="19"/>
  <c r="BV166" i="19"/>
  <c r="BU166" i="19"/>
  <c r="BT166" i="19"/>
  <c r="BS166" i="19"/>
  <c r="BR166" i="19"/>
  <c r="BQ166" i="19"/>
  <c r="BP166" i="19"/>
  <c r="BO166" i="19"/>
  <c r="BN166" i="19"/>
  <c r="BM166" i="19"/>
  <c r="BL166" i="19"/>
  <c r="BK166" i="19"/>
  <c r="BJ166" i="19"/>
  <c r="BI166" i="19"/>
  <c r="BH166" i="19"/>
  <c r="BG166" i="19"/>
  <c r="BF166" i="19"/>
  <c r="BE166" i="19"/>
  <c r="BD166" i="19"/>
  <c r="BC166" i="19"/>
  <c r="BB166" i="19"/>
  <c r="BA166" i="19"/>
  <c r="AZ166" i="19"/>
  <c r="AY166" i="19"/>
  <c r="AX166" i="19"/>
  <c r="AW166" i="19"/>
  <c r="AV166" i="19"/>
  <c r="AU166" i="19"/>
  <c r="AT166" i="19"/>
  <c r="AS166" i="19"/>
  <c r="AR166" i="19"/>
  <c r="AQ166" i="19"/>
  <c r="AP166" i="19"/>
  <c r="AO166" i="19"/>
  <c r="AN166" i="19"/>
  <c r="AM166" i="19"/>
  <c r="AL166" i="19"/>
  <c r="AK166" i="19"/>
  <c r="AJ166" i="19"/>
  <c r="AI166" i="19"/>
  <c r="AH166" i="19"/>
  <c r="AG166" i="19"/>
  <c r="AF166" i="19"/>
  <c r="AE166" i="19"/>
  <c r="AD166" i="19"/>
  <c r="AC166" i="19"/>
  <c r="AB166" i="19"/>
  <c r="AA166" i="19"/>
  <c r="Z166" i="19"/>
  <c r="Y166" i="19"/>
  <c r="X166" i="19"/>
  <c r="W166" i="19"/>
  <c r="V166" i="19"/>
  <c r="U166" i="19"/>
  <c r="T166" i="19"/>
  <c r="S166" i="19"/>
  <c r="R166" i="19"/>
  <c r="Q166" i="19"/>
  <c r="P166" i="19"/>
  <c r="O166" i="19"/>
  <c r="N166" i="19"/>
  <c r="M166" i="19"/>
  <c r="L166" i="19"/>
  <c r="K166" i="19"/>
  <c r="J166" i="19"/>
  <c r="I166" i="19"/>
  <c r="H166" i="19"/>
  <c r="CA165" i="19"/>
  <c r="BZ165" i="19"/>
  <c r="BY165" i="19"/>
  <c r="BX165" i="19"/>
  <c r="BW165" i="19"/>
  <c r="BV165" i="19"/>
  <c r="BU165" i="19"/>
  <c r="BT165" i="19"/>
  <c r="BS165" i="19"/>
  <c r="BR165" i="19"/>
  <c r="BQ165" i="19"/>
  <c r="BP165" i="19"/>
  <c r="BO165" i="19"/>
  <c r="BN165" i="19"/>
  <c r="BM165" i="19"/>
  <c r="BL165" i="19"/>
  <c r="BK165" i="19"/>
  <c r="BJ165" i="19"/>
  <c r="BI165" i="19"/>
  <c r="BH165" i="19"/>
  <c r="BG165" i="19"/>
  <c r="BF165" i="19"/>
  <c r="BE165" i="19"/>
  <c r="BD165" i="19"/>
  <c r="BC165" i="19"/>
  <c r="BB165" i="19"/>
  <c r="BA165" i="19"/>
  <c r="AZ165" i="19"/>
  <c r="AY165" i="19"/>
  <c r="AX165" i="19"/>
  <c r="AW165" i="19"/>
  <c r="AV165" i="19"/>
  <c r="AU165" i="19"/>
  <c r="AT165" i="19"/>
  <c r="AS165" i="19"/>
  <c r="AR165" i="19"/>
  <c r="AQ165" i="19"/>
  <c r="AP165" i="19"/>
  <c r="AO165" i="19"/>
  <c r="AN165" i="19"/>
  <c r="AM165" i="19"/>
  <c r="AL165" i="19"/>
  <c r="AK165" i="19"/>
  <c r="AJ165" i="19"/>
  <c r="AI165" i="19"/>
  <c r="AH165" i="19"/>
  <c r="AG165" i="19"/>
  <c r="AF165" i="19"/>
  <c r="AE165" i="19"/>
  <c r="AD165" i="19"/>
  <c r="AC165" i="19"/>
  <c r="AB165" i="19"/>
  <c r="AA165" i="19"/>
  <c r="Z165" i="19"/>
  <c r="Y165" i="19"/>
  <c r="X165" i="19"/>
  <c r="W165" i="19"/>
  <c r="V165" i="19"/>
  <c r="U165" i="19"/>
  <c r="T165" i="19"/>
  <c r="S165" i="19"/>
  <c r="R165" i="19"/>
  <c r="Q165" i="19"/>
  <c r="P165" i="19"/>
  <c r="O165" i="19"/>
  <c r="N165" i="19"/>
  <c r="M165" i="19"/>
  <c r="L165" i="19"/>
  <c r="K165" i="19"/>
  <c r="J165" i="19"/>
  <c r="I165" i="19"/>
  <c r="H165" i="19"/>
  <c r="CA164" i="19"/>
  <c r="BZ164" i="19"/>
  <c r="BY164" i="19"/>
  <c r="BX164" i="19"/>
  <c r="BW164" i="19"/>
  <c r="BV164" i="19"/>
  <c r="BU164" i="19"/>
  <c r="BT164" i="19"/>
  <c r="BS164" i="19"/>
  <c r="BR164" i="19"/>
  <c r="BQ164" i="19"/>
  <c r="BP164" i="19"/>
  <c r="BO164" i="19"/>
  <c r="BN164" i="19"/>
  <c r="BM164" i="19"/>
  <c r="BL164" i="19"/>
  <c r="BK164" i="19"/>
  <c r="BJ164" i="19"/>
  <c r="BI164" i="19"/>
  <c r="BH164" i="19"/>
  <c r="BG164" i="19"/>
  <c r="BF164" i="19"/>
  <c r="BE164" i="19"/>
  <c r="BD164" i="19"/>
  <c r="BC164" i="19"/>
  <c r="BB164" i="19"/>
  <c r="BA164" i="19"/>
  <c r="AZ164" i="19"/>
  <c r="AY164" i="19"/>
  <c r="AX164" i="19"/>
  <c r="AW164" i="19"/>
  <c r="AV164" i="19"/>
  <c r="AU164" i="19"/>
  <c r="AT164" i="19"/>
  <c r="AS164" i="19"/>
  <c r="AR164" i="19"/>
  <c r="AQ164" i="19"/>
  <c r="AP164" i="19"/>
  <c r="AO164" i="19"/>
  <c r="AN164" i="19"/>
  <c r="AM164" i="19"/>
  <c r="AL164" i="19"/>
  <c r="AK164" i="19"/>
  <c r="AJ164" i="19"/>
  <c r="AI164" i="19"/>
  <c r="AH164" i="19"/>
  <c r="AG164" i="19"/>
  <c r="AF164" i="19"/>
  <c r="AE164" i="19"/>
  <c r="AD164" i="19"/>
  <c r="AC164" i="19"/>
  <c r="AB164" i="19"/>
  <c r="AA164" i="19"/>
  <c r="Z164" i="19"/>
  <c r="Y164" i="19"/>
  <c r="X164" i="19"/>
  <c r="W164" i="19"/>
  <c r="V164" i="19"/>
  <c r="U164" i="19"/>
  <c r="T164" i="19"/>
  <c r="S164" i="19"/>
  <c r="R164" i="19"/>
  <c r="Q164" i="19"/>
  <c r="P164" i="19"/>
  <c r="O164" i="19"/>
  <c r="N164" i="19"/>
  <c r="M164" i="19"/>
  <c r="L164" i="19"/>
  <c r="K164" i="19"/>
  <c r="J164" i="19"/>
  <c r="I164" i="19"/>
  <c r="H164" i="19"/>
  <c r="CA163" i="19"/>
  <c r="BZ163" i="19"/>
  <c r="BY163" i="19"/>
  <c r="BX163" i="19"/>
  <c r="BW163" i="19"/>
  <c r="BV163" i="19"/>
  <c r="BU163" i="19"/>
  <c r="BT163" i="19"/>
  <c r="BS163" i="19"/>
  <c r="BR163" i="19"/>
  <c r="BQ163" i="19"/>
  <c r="BP163" i="19"/>
  <c r="BO163" i="19"/>
  <c r="BN163" i="19"/>
  <c r="BM163" i="19"/>
  <c r="BL163" i="19"/>
  <c r="BK163" i="19"/>
  <c r="BJ163" i="19"/>
  <c r="BI163" i="19"/>
  <c r="BH163" i="19"/>
  <c r="BG163" i="19"/>
  <c r="BF163" i="19"/>
  <c r="BE163" i="19"/>
  <c r="BD163" i="19"/>
  <c r="BC163" i="19"/>
  <c r="BB163" i="19"/>
  <c r="BA163" i="19"/>
  <c r="AZ163" i="19"/>
  <c r="AY163" i="19"/>
  <c r="AX163" i="19"/>
  <c r="AW163" i="19"/>
  <c r="AV163" i="19"/>
  <c r="AU163" i="19"/>
  <c r="AT163" i="19"/>
  <c r="AS163" i="19"/>
  <c r="AR163" i="19"/>
  <c r="AQ163" i="19"/>
  <c r="AP163" i="19"/>
  <c r="AO163" i="19"/>
  <c r="AN163" i="19"/>
  <c r="AM163" i="19"/>
  <c r="AL163" i="19"/>
  <c r="AK163" i="19"/>
  <c r="AJ163" i="19"/>
  <c r="AI163" i="19"/>
  <c r="AH163" i="19"/>
  <c r="AG163" i="19"/>
  <c r="AF163" i="19"/>
  <c r="AE163" i="19"/>
  <c r="AD163" i="19"/>
  <c r="AC163" i="19"/>
  <c r="AB163" i="19"/>
  <c r="AA163" i="19"/>
  <c r="Z163" i="19"/>
  <c r="Y163" i="19"/>
  <c r="X163" i="19"/>
  <c r="W163" i="19"/>
  <c r="V163" i="19"/>
  <c r="U163" i="19"/>
  <c r="T163" i="19"/>
  <c r="S163" i="19"/>
  <c r="R163" i="19"/>
  <c r="Q163" i="19"/>
  <c r="P163" i="19"/>
  <c r="O163" i="19"/>
  <c r="N163" i="19"/>
  <c r="M163" i="19"/>
  <c r="L163" i="19"/>
  <c r="K163" i="19"/>
  <c r="J163" i="19"/>
  <c r="I163" i="19"/>
  <c r="H163" i="19"/>
  <c r="CA162" i="19"/>
  <c r="BZ162" i="19"/>
  <c r="BY162" i="19"/>
  <c r="BX162" i="19"/>
  <c r="BW162" i="19"/>
  <c r="BV162" i="19"/>
  <c r="BU162" i="19"/>
  <c r="BT162" i="19"/>
  <c r="BS162" i="19"/>
  <c r="BR162" i="19"/>
  <c r="BQ162" i="19"/>
  <c r="BP162" i="19"/>
  <c r="BO162" i="19"/>
  <c r="BN162" i="19"/>
  <c r="BM162" i="19"/>
  <c r="BL162" i="19"/>
  <c r="BK162" i="19"/>
  <c r="BJ162" i="19"/>
  <c r="BI162" i="19"/>
  <c r="BH162" i="19"/>
  <c r="BG162" i="19"/>
  <c r="BF162" i="19"/>
  <c r="BE162" i="19"/>
  <c r="BD162" i="19"/>
  <c r="BC162" i="19"/>
  <c r="BB162" i="19"/>
  <c r="BA162" i="19"/>
  <c r="AZ162" i="19"/>
  <c r="AY162" i="19"/>
  <c r="AX162" i="19"/>
  <c r="AW162" i="19"/>
  <c r="AV162" i="19"/>
  <c r="AU162" i="19"/>
  <c r="AT162" i="19"/>
  <c r="AS162" i="19"/>
  <c r="AR162" i="19"/>
  <c r="AQ162" i="19"/>
  <c r="AP162" i="19"/>
  <c r="AO162" i="19"/>
  <c r="AN162" i="19"/>
  <c r="AM162" i="19"/>
  <c r="AL162" i="19"/>
  <c r="AK162" i="19"/>
  <c r="AJ162" i="19"/>
  <c r="AI162" i="19"/>
  <c r="AH162" i="19"/>
  <c r="AG162" i="19"/>
  <c r="AF162" i="19"/>
  <c r="AE162" i="19"/>
  <c r="AD162" i="19"/>
  <c r="AC162" i="19"/>
  <c r="AB162" i="19"/>
  <c r="AA162" i="19"/>
  <c r="Z162" i="19"/>
  <c r="Y162" i="19"/>
  <c r="X162" i="19"/>
  <c r="W162" i="19"/>
  <c r="V162" i="19"/>
  <c r="U162" i="19"/>
  <c r="T162" i="19"/>
  <c r="S162" i="19"/>
  <c r="R162" i="19"/>
  <c r="Q162" i="19"/>
  <c r="P162" i="19"/>
  <c r="O162" i="19"/>
  <c r="N162" i="19"/>
  <c r="M162" i="19"/>
  <c r="L162" i="19"/>
  <c r="K162" i="19"/>
  <c r="J162" i="19"/>
  <c r="I162" i="19"/>
  <c r="H162" i="19"/>
  <c r="CA161" i="19"/>
  <c r="BZ161" i="19"/>
  <c r="BY161" i="19"/>
  <c r="BX161" i="19"/>
  <c r="BW161" i="19"/>
  <c r="BV161" i="19"/>
  <c r="BU161" i="19"/>
  <c r="BT161" i="19"/>
  <c r="BS161" i="19"/>
  <c r="BR161" i="19"/>
  <c r="BQ161" i="19"/>
  <c r="BP161" i="19"/>
  <c r="BO161" i="19"/>
  <c r="BN161" i="19"/>
  <c r="BM161" i="19"/>
  <c r="BL161" i="19"/>
  <c r="BK161" i="19"/>
  <c r="BJ161" i="19"/>
  <c r="BI161" i="19"/>
  <c r="BH161" i="19"/>
  <c r="BG161" i="19"/>
  <c r="BF161" i="19"/>
  <c r="BE161" i="19"/>
  <c r="BD161" i="19"/>
  <c r="BC161" i="19"/>
  <c r="BB161" i="19"/>
  <c r="BA161" i="19"/>
  <c r="AZ161" i="19"/>
  <c r="AY161" i="19"/>
  <c r="AX161" i="19"/>
  <c r="AW161" i="19"/>
  <c r="AV161" i="19"/>
  <c r="AU161" i="19"/>
  <c r="AT161" i="19"/>
  <c r="AS161" i="19"/>
  <c r="AR161" i="19"/>
  <c r="AQ161" i="19"/>
  <c r="AP161" i="19"/>
  <c r="AO161" i="19"/>
  <c r="AN161" i="19"/>
  <c r="AM161" i="19"/>
  <c r="AL161" i="19"/>
  <c r="AK161" i="19"/>
  <c r="AJ161" i="19"/>
  <c r="AI161" i="19"/>
  <c r="AH161" i="19"/>
  <c r="AG161" i="19"/>
  <c r="AF161" i="19"/>
  <c r="AE161" i="19"/>
  <c r="AD161" i="19"/>
  <c r="AC161" i="19"/>
  <c r="AB161" i="19"/>
  <c r="AA161" i="19"/>
  <c r="Z161" i="19"/>
  <c r="Y161" i="19"/>
  <c r="X161" i="19"/>
  <c r="W161" i="19"/>
  <c r="V161" i="19"/>
  <c r="U161" i="19"/>
  <c r="T161" i="19"/>
  <c r="S161" i="19"/>
  <c r="R161" i="19"/>
  <c r="Q161" i="19"/>
  <c r="P161" i="19"/>
  <c r="O161" i="19"/>
  <c r="N161" i="19"/>
  <c r="M161" i="19"/>
  <c r="L161" i="19"/>
  <c r="K161" i="19"/>
  <c r="J161" i="19"/>
  <c r="I161" i="19"/>
  <c r="H161" i="19"/>
  <c r="CA160" i="19"/>
  <c r="BZ160" i="19"/>
  <c r="BY160" i="19"/>
  <c r="BX160" i="19"/>
  <c r="BW160" i="19"/>
  <c r="BV160" i="19"/>
  <c r="BU160" i="19"/>
  <c r="BT160" i="19"/>
  <c r="BS160" i="19"/>
  <c r="BR160" i="19"/>
  <c r="BQ160" i="19"/>
  <c r="BP160" i="19"/>
  <c r="BO160" i="19"/>
  <c r="BN160" i="19"/>
  <c r="BM160" i="19"/>
  <c r="BL160" i="19"/>
  <c r="BK160" i="19"/>
  <c r="BJ160" i="19"/>
  <c r="BI160" i="19"/>
  <c r="BH160" i="19"/>
  <c r="BG160" i="19"/>
  <c r="BF160" i="19"/>
  <c r="BE160" i="19"/>
  <c r="BD160" i="19"/>
  <c r="BC160" i="19"/>
  <c r="BB160" i="19"/>
  <c r="BA160" i="19"/>
  <c r="AZ160" i="19"/>
  <c r="AY160" i="19"/>
  <c r="AX160" i="19"/>
  <c r="AW160" i="19"/>
  <c r="AV160" i="19"/>
  <c r="AU160" i="19"/>
  <c r="AT160" i="19"/>
  <c r="AS160" i="19"/>
  <c r="AR160" i="19"/>
  <c r="AQ160" i="19"/>
  <c r="AP160" i="19"/>
  <c r="AO160" i="19"/>
  <c r="AN160" i="19"/>
  <c r="AM160" i="19"/>
  <c r="AL160" i="19"/>
  <c r="AK160" i="19"/>
  <c r="AJ160" i="19"/>
  <c r="AI160" i="19"/>
  <c r="AH160" i="19"/>
  <c r="AG160" i="19"/>
  <c r="AF160" i="19"/>
  <c r="AE160" i="19"/>
  <c r="AD160" i="19"/>
  <c r="AC160" i="19"/>
  <c r="AB160" i="19"/>
  <c r="AA160" i="19"/>
  <c r="Z160" i="19"/>
  <c r="Y160" i="19"/>
  <c r="X160" i="19"/>
  <c r="W160" i="19"/>
  <c r="V160" i="19"/>
  <c r="U160" i="19"/>
  <c r="T160" i="19"/>
  <c r="S160" i="19"/>
  <c r="R160" i="19"/>
  <c r="Q160" i="19"/>
  <c r="P160" i="19"/>
  <c r="O160" i="19"/>
  <c r="N160" i="19"/>
  <c r="M160" i="19"/>
  <c r="L160" i="19"/>
  <c r="K160" i="19"/>
  <c r="J160" i="19"/>
  <c r="I160" i="19"/>
  <c r="H160" i="19"/>
  <c r="CA159" i="19"/>
  <c r="BZ159" i="19"/>
  <c r="BY159" i="19"/>
  <c r="BX159" i="19"/>
  <c r="BW159" i="19"/>
  <c r="BV159" i="19"/>
  <c r="BU159" i="19"/>
  <c r="BT159" i="19"/>
  <c r="BS159" i="19"/>
  <c r="BR159" i="19"/>
  <c r="BQ159" i="19"/>
  <c r="BP159" i="19"/>
  <c r="BO159" i="19"/>
  <c r="BN159" i="19"/>
  <c r="BM159" i="19"/>
  <c r="BL159" i="19"/>
  <c r="BK159" i="19"/>
  <c r="BJ159" i="19"/>
  <c r="BI159" i="19"/>
  <c r="BH159" i="19"/>
  <c r="BG159" i="19"/>
  <c r="BF159" i="19"/>
  <c r="BE159" i="19"/>
  <c r="BD159" i="19"/>
  <c r="BC159" i="19"/>
  <c r="BB159" i="19"/>
  <c r="BA159" i="19"/>
  <c r="AZ159" i="19"/>
  <c r="AY159" i="19"/>
  <c r="AX159" i="19"/>
  <c r="AW159" i="19"/>
  <c r="AV159" i="19"/>
  <c r="AU159" i="19"/>
  <c r="AT159" i="19"/>
  <c r="AS159" i="19"/>
  <c r="AR159" i="19"/>
  <c r="AQ159" i="19"/>
  <c r="AP159" i="19"/>
  <c r="AO159" i="19"/>
  <c r="AN159" i="19"/>
  <c r="AM159" i="19"/>
  <c r="AL159" i="19"/>
  <c r="AK159" i="19"/>
  <c r="AJ159" i="19"/>
  <c r="AI159" i="19"/>
  <c r="AH159" i="19"/>
  <c r="AG159" i="19"/>
  <c r="AF159" i="19"/>
  <c r="AE159" i="19"/>
  <c r="AD159" i="19"/>
  <c r="AC159" i="19"/>
  <c r="AB159" i="19"/>
  <c r="AA159" i="19"/>
  <c r="Z159" i="19"/>
  <c r="Y159" i="19"/>
  <c r="X159" i="19"/>
  <c r="W159" i="19"/>
  <c r="V159" i="19"/>
  <c r="U159" i="19"/>
  <c r="T159" i="19"/>
  <c r="S159" i="19"/>
  <c r="R159" i="19"/>
  <c r="Q159" i="19"/>
  <c r="P159" i="19"/>
  <c r="O159" i="19"/>
  <c r="N159" i="19"/>
  <c r="M159" i="19"/>
  <c r="L159" i="19"/>
  <c r="K159" i="19"/>
  <c r="J159" i="19"/>
  <c r="I159" i="19"/>
  <c r="H159" i="19"/>
  <c r="CA158" i="19"/>
  <c r="BZ158" i="19"/>
  <c r="BY158" i="19"/>
  <c r="BX158" i="19"/>
  <c r="BW158" i="19"/>
  <c r="BV158" i="19"/>
  <c r="BU158" i="19"/>
  <c r="BT158" i="19"/>
  <c r="BS158" i="19"/>
  <c r="BR158" i="19"/>
  <c r="BQ158" i="19"/>
  <c r="BP158" i="19"/>
  <c r="BO158" i="19"/>
  <c r="BN158" i="19"/>
  <c r="BM158" i="19"/>
  <c r="BL158" i="19"/>
  <c r="BK158" i="19"/>
  <c r="BJ158" i="19"/>
  <c r="BI158" i="19"/>
  <c r="BH158" i="19"/>
  <c r="BG158" i="19"/>
  <c r="BF158" i="19"/>
  <c r="BE158" i="19"/>
  <c r="BD158" i="19"/>
  <c r="BC158" i="19"/>
  <c r="BB158" i="19"/>
  <c r="BA158" i="19"/>
  <c r="AZ158" i="19"/>
  <c r="AY158" i="19"/>
  <c r="AX158" i="19"/>
  <c r="AW158" i="19"/>
  <c r="AV158" i="19"/>
  <c r="AU158" i="19"/>
  <c r="AT158" i="19"/>
  <c r="AS158" i="19"/>
  <c r="AR158" i="19"/>
  <c r="AQ158" i="19"/>
  <c r="AP158" i="19"/>
  <c r="AO158" i="19"/>
  <c r="AN158" i="19"/>
  <c r="AM158" i="19"/>
  <c r="AL158" i="19"/>
  <c r="AK158" i="19"/>
  <c r="AJ158" i="19"/>
  <c r="AI158" i="19"/>
  <c r="AH158" i="19"/>
  <c r="AG158" i="19"/>
  <c r="AF158" i="19"/>
  <c r="AE158" i="19"/>
  <c r="AD158" i="19"/>
  <c r="AC158" i="19"/>
  <c r="AB158" i="19"/>
  <c r="AA158" i="19"/>
  <c r="Z158" i="19"/>
  <c r="Y158" i="19"/>
  <c r="X158" i="19"/>
  <c r="W158" i="19"/>
  <c r="V158" i="19"/>
  <c r="U158" i="19"/>
  <c r="T158" i="19"/>
  <c r="S158" i="19"/>
  <c r="R158" i="19"/>
  <c r="Q158" i="19"/>
  <c r="P158" i="19"/>
  <c r="O158" i="19"/>
  <c r="N158" i="19"/>
  <c r="M158" i="19"/>
  <c r="L158" i="19"/>
  <c r="K158" i="19"/>
  <c r="J158" i="19"/>
  <c r="I158" i="19"/>
  <c r="H158" i="19"/>
  <c r="CA157" i="19"/>
  <c r="BZ157" i="19"/>
  <c r="BY157" i="19"/>
  <c r="BX157" i="19"/>
  <c r="BW157" i="19"/>
  <c r="BV157" i="19"/>
  <c r="BU157" i="19"/>
  <c r="BT157" i="19"/>
  <c r="BS157" i="19"/>
  <c r="BR157" i="19"/>
  <c r="BQ157" i="19"/>
  <c r="BP157" i="19"/>
  <c r="BO157" i="19"/>
  <c r="BN157" i="19"/>
  <c r="BM157" i="19"/>
  <c r="BL157" i="19"/>
  <c r="BK157" i="19"/>
  <c r="BJ157" i="19"/>
  <c r="BI157" i="19"/>
  <c r="BH157" i="19"/>
  <c r="BG157" i="19"/>
  <c r="BF157" i="19"/>
  <c r="BE157" i="19"/>
  <c r="BD157" i="19"/>
  <c r="BC157" i="19"/>
  <c r="BB157" i="19"/>
  <c r="BA157" i="19"/>
  <c r="AZ157" i="19"/>
  <c r="AY157" i="19"/>
  <c r="AX157" i="19"/>
  <c r="AW157" i="19"/>
  <c r="AV157" i="19"/>
  <c r="AU157" i="19"/>
  <c r="AT157" i="19"/>
  <c r="AS157" i="19"/>
  <c r="AR157" i="19"/>
  <c r="AQ157" i="19"/>
  <c r="AP157" i="19"/>
  <c r="AO157" i="19"/>
  <c r="AN157" i="19"/>
  <c r="AM157" i="19"/>
  <c r="AL157" i="19"/>
  <c r="AK157" i="19"/>
  <c r="AJ157" i="19"/>
  <c r="AI157" i="19"/>
  <c r="AH157" i="19"/>
  <c r="AG157" i="19"/>
  <c r="AF157" i="19"/>
  <c r="AE157" i="19"/>
  <c r="AD157" i="19"/>
  <c r="AC157" i="19"/>
  <c r="AB157" i="19"/>
  <c r="AA157" i="19"/>
  <c r="Z157" i="19"/>
  <c r="Y157" i="19"/>
  <c r="X157" i="19"/>
  <c r="W157" i="19"/>
  <c r="V157" i="19"/>
  <c r="U157" i="19"/>
  <c r="T157" i="19"/>
  <c r="S157" i="19"/>
  <c r="R157" i="19"/>
  <c r="Q157" i="19"/>
  <c r="P157" i="19"/>
  <c r="O157" i="19"/>
  <c r="N157" i="19"/>
  <c r="M157" i="19"/>
  <c r="L157" i="19"/>
  <c r="K157" i="19"/>
  <c r="J157" i="19"/>
  <c r="I157" i="19"/>
  <c r="H157" i="19"/>
  <c r="CA156" i="19"/>
  <c r="BZ156" i="19"/>
  <c r="BY156" i="19"/>
  <c r="BX156" i="19"/>
  <c r="BW156" i="19"/>
  <c r="BV156" i="19"/>
  <c r="BU156" i="19"/>
  <c r="BT156" i="19"/>
  <c r="BS156" i="19"/>
  <c r="BR156" i="19"/>
  <c r="BQ156" i="19"/>
  <c r="BP156" i="19"/>
  <c r="BO156" i="19"/>
  <c r="BN156" i="19"/>
  <c r="BM156" i="19"/>
  <c r="BL156" i="19"/>
  <c r="BK156" i="19"/>
  <c r="BJ156" i="19"/>
  <c r="BI156" i="19"/>
  <c r="BH156" i="19"/>
  <c r="BG156" i="19"/>
  <c r="BF156" i="19"/>
  <c r="BE156" i="19"/>
  <c r="BD156" i="19"/>
  <c r="BC156" i="19"/>
  <c r="BB156" i="19"/>
  <c r="BA156" i="19"/>
  <c r="AZ156" i="19"/>
  <c r="AY156" i="19"/>
  <c r="AX156" i="19"/>
  <c r="AW156" i="19"/>
  <c r="AV156" i="19"/>
  <c r="AU156" i="19"/>
  <c r="AT156" i="19"/>
  <c r="AS156" i="19"/>
  <c r="AR156" i="19"/>
  <c r="AQ156" i="19"/>
  <c r="AP156" i="19"/>
  <c r="AO156" i="19"/>
  <c r="AN156" i="19"/>
  <c r="AM156" i="19"/>
  <c r="AL156" i="19"/>
  <c r="AK156" i="19"/>
  <c r="AJ156" i="19"/>
  <c r="AI156" i="19"/>
  <c r="AH156" i="19"/>
  <c r="AG156" i="19"/>
  <c r="AF156" i="19"/>
  <c r="AE156" i="19"/>
  <c r="AD156" i="19"/>
  <c r="AC156" i="19"/>
  <c r="AB156" i="19"/>
  <c r="AA156" i="19"/>
  <c r="Z156" i="19"/>
  <c r="Y156" i="19"/>
  <c r="X156" i="19"/>
  <c r="W156" i="19"/>
  <c r="V156" i="19"/>
  <c r="U156" i="19"/>
  <c r="T156" i="19"/>
  <c r="S156" i="19"/>
  <c r="R156" i="19"/>
  <c r="Q156" i="19"/>
  <c r="P156" i="19"/>
  <c r="O156" i="19"/>
  <c r="N156" i="19"/>
  <c r="M156" i="19"/>
  <c r="L156" i="19"/>
  <c r="K156" i="19"/>
  <c r="J156" i="19"/>
  <c r="I156" i="19"/>
  <c r="H156" i="19"/>
  <c r="CA155" i="19"/>
  <c r="BZ155" i="19"/>
  <c r="BY155" i="19"/>
  <c r="BX155" i="19"/>
  <c r="BW155" i="19"/>
  <c r="BV155" i="19"/>
  <c r="BU155" i="19"/>
  <c r="BT155" i="19"/>
  <c r="BS155" i="19"/>
  <c r="BR155" i="19"/>
  <c r="BQ155" i="19"/>
  <c r="BP155" i="19"/>
  <c r="BO155" i="19"/>
  <c r="BN155" i="19"/>
  <c r="BM155" i="19"/>
  <c r="BL155" i="19"/>
  <c r="BK155" i="19"/>
  <c r="BJ155" i="19"/>
  <c r="BI155" i="19"/>
  <c r="BH155" i="19"/>
  <c r="BG155" i="19"/>
  <c r="BF155" i="19"/>
  <c r="BE155" i="19"/>
  <c r="BD155" i="19"/>
  <c r="BC155" i="19"/>
  <c r="BB155" i="19"/>
  <c r="BA155" i="19"/>
  <c r="AZ155" i="19"/>
  <c r="AY155" i="19"/>
  <c r="AX155" i="19"/>
  <c r="AW155" i="19"/>
  <c r="AV155" i="19"/>
  <c r="AU155" i="19"/>
  <c r="AT155" i="19"/>
  <c r="AS155" i="19"/>
  <c r="AR155" i="19"/>
  <c r="AQ155" i="19"/>
  <c r="AP155" i="19"/>
  <c r="AO155" i="19"/>
  <c r="AN155" i="19"/>
  <c r="AM155" i="19"/>
  <c r="AL155" i="19"/>
  <c r="AK155" i="19"/>
  <c r="AJ155" i="19"/>
  <c r="AI155" i="19"/>
  <c r="AH155" i="19"/>
  <c r="AG155" i="19"/>
  <c r="AF155" i="19"/>
  <c r="AE155" i="19"/>
  <c r="AD155" i="19"/>
  <c r="AC155" i="19"/>
  <c r="AB155" i="19"/>
  <c r="AA155" i="19"/>
  <c r="Z155" i="19"/>
  <c r="Y155" i="19"/>
  <c r="X155" i="19"/>
  <c r="W155" i="19"/>
  <c r="V155" i="19"/>
  <c r="U155" i="19"/>
  <c r="T155" i="19"/>
  <c r="S155" i="19"/>
  <c r="R155" i="19"/>
  <c r="Q155" i="19"/>
  <c r="P155" i="19"/>
  <c r="O155" i="19"/>
  <c r="N155" i="19"/>
  <c r="M155" i="19"/>
  <c r="L155" i="19"/>
  <c r="K155" i="19"/>
  <c r="J155" i="19"/>
  <c r="I155" i="19"/>
  <c r="H155" i="19"/>
  <c r="CA154" i="19"/>
  <c r="BZ154" i="19"/>
  <c r="BY154" i="19"/>
  <c r="BX154" i="19"/>
  <c r="BW154" i="19"/>
  <c r="BV154" i="19"/>
  <c r="BU154" i="19"/>
  <c r="BT154" i="19"/>
  <c r="BS154" i="19"/>
  <c r="BR154" i="19"/>
  <c r="BQ154" i="19"/>
  <c r="BP154" i="19"/>
  <c r="BO154" i="19"/>
  <c r="BN154" i="19"/>
  <c r="BM154" i="19"/>
  <c r="BL154" i="19"/>
  <c r="BK154" i="19"/>
  <c r="BJ154" i="19"/>
  <c r="BI154" i="19"/>
  <c r="BH154" i="19"/>
  <c r="BG154" i="19"/>
  <c r="BF154" i="19"/>
  <c r="BE154" i="19"/>
  <c r="BD154" i="19"/>
  <c r="BC154" i="19"/>
  <c r="BB154" i="19"/>
  <c r="BA154" i="19"/>
  <c r="AZ154" i="19"/>
  <c r="AY154" i="19"/>
  <c r="AX154" i="19"/>
  <c r="AW154" i="19"/>
  <c r="AV154" i="19"/>
  <c r="AU154" i="19"/>
  <c r="AT154" i="19"/>
  <c r="AS154" i="19"/>
  <c r="AR154" i="19"/>
  <c r="AQ154" i="19"/>
  <c r="AP154" i="19"/>
  <c r="AO154" i="19"/>
  <c r="AN154" i="19"/>
  <c r="AM154" i="19"/>
  <c r="AL154" i="19"/>
  <c r="AK154" i="19"/>
  <c r="AJ154" i="19"/>
  <c r="AI154" i="19"/>
  <c r="AH154" i="19"/>
  <c r="AG154" i="19"/>
  <c r="AF154" i="19"/>
  <c r="AE154" i="19"/>
  <c r="AD154" i="19"/>
  <c r="AC154" i="19"/>
  <c r="AB154" i="19"/>
  <c r="AA154" i="19"/>
  <c r="Z154" i="19"/>
  <c r="Y154" i="19"/>
  <c r="X154" i="19"/>
  <c r="W154" i="19"/>
  <c r="V154" i="19"/>
  <c r="U154" i="19"/>
  <c r="T154" i="19"/>
  <c r="S154" i="19"/>
  <c r="R154" i="19"/>
  <c r="Q154" i="19"/>
  <c r="P154" i="19"/>
  <c r="O154" i="19"/>
  <c r="N154" i="19"/>
  <c r="M154" i="19"/>
  <c r="L154" i="19"/>
  <c r="K154" i="19"/>
  <c r="J154" i="19"/>
  <c r="I154" i="19"/>
  <c r="H154" i="19"/>
  <c r="CA153" i="19"/>
  <c r="BZ153" i="19"/>
  <c r="BY153" i="19"/>
  <c r="BX153" i="19"/>
  <c r="BW153" i="19"/>
  <c r="BV153" i="19"/>
  <c r="BU153" i="19"/>
  <c r="BT153" i="19"/>
  <c r="BS153" i="19"/>
  <c r="BR153" i="19"/>
  <c r="BQ153" i="19"/>
  <c r="BP153" i="19"/>
  <c r="BO153" i="19"/>
  <c r="BN153" i="19"/>
  <c r="BM153" i="19"/>
  <c r="BL153" i="19"/>
  <c r="BK153" i="19"/>
  <c r="BJ153" i="19"/>
  <c r="BI153" i="19"/>
  <c r="BH153" i="19"/>
  <c r="BG153" i="19"/>
  <c r="BF153" i="19"/>
  <c r="BE153" i="19"/>
  <c r="BD153" i="19"/>
  <c r="BC153" i="19"/>
  <c r="BB153" i="19"/>
  <c r="BA153" i="19"/>
  <c r="AZ153" i="19"/>
  <c r="AY153" i="19"/>
  <c r="AX153" i="19"/>
  <c r="AW153" i="19"/>
  <c r="AV153" i="19"/>
  <c r="AU153" i="19"/>
  <c r="AT153" i="19"/>
  <c r="AS153" i="19"/>
  <c r="AR153" i="19"/>
  <c r="AQ153" i="19"/>
  <c r="AP153" i="19"/>
  <c r="AO153" i="19"/>
  <c r="AN153" i="19"/>
  <c r="AM153" i="19"/>
  <c r="AL153" i="19"/>
  <c r="AK153" i="19"/>
  <c r="AJ153" i="19"/>
  <c r="AI153" i="19"/>
  <c r="AH153" i="19"/>
  <c r="AG153" i="19"/>
  <c r="AF153" i="19"/>
  <c r="AE153" i="19"/>
  <c r="AD153" i="19"/>
  <c r="AC153" i="19"/>
  <c r="AB153" i="19"/>
  <c r="AA153" i="19"/>
  <c r="Z153" i="19"/>
  <c r="Y153" i="19"/>
  <c r="X153" i="19"/>
  <c r="W153" i="19"/>
  <c r="V153" i="19"/>
  <c r="U153" i="19"/>
  <c r="T153" i="19"/>
  <c r="S153" i="19"/>
  <c r="R153" i="19"/>
  <c r="Q153" i="19"/>
  <c r="P153" i="19"/>
  <c r="O153" i="19"/>
  <c r="N153" i="19"/>
  <c r="M153" i="19"/>
  <c r="L153" i="19"/>
  <c r="K153" i="19"/>
  <c r="J153" i="19"/>
  <c r="I153" i="19"/>
  <c r="H153" i="19"/>
  <c r="CA152" i="19"/>
  <c r="BZ152" i="19"/>
  <c r="BY152" i="19"/>
  <c r="BX152" i="19"/>
  <c r="BW152" i="19"/>
  <c r="BV152" i="19"/>
  <c r="BU152" i="19"/>
  <c r="BT152" i="19"/>
  <c r="BS152" i="19"/>
  <c r="BR152" i="19"/>
  <c r="BQ152" i="19"/>
  <c r="BP152" i="19"/>
  <c r="BO152" i="19"/>
  <c r="BN152" i="19"/>
  <c r="BM152" i="19"/>
  <c r="BL152" i="19"/>
  <c r="BK152" i="19"/>
  <c r="BJ152" i="19"/>
  <c r="BI152" i="19"/>
  <c r="BH152" i="19"/>
  <c r="BG152" i="19"/>
  <c r="BF152" i="19"/>
  <c r="BE152" i="19"/>
  <c r="BD152" i="19"/>
  <c r="BC152" i="19"/>
  <c r="BB152" i="19"/>
  <c r="BA152" i="19"/>
  <c r="AZ152" i="19"/>
  <c r="AY152" i="19"/>
  <c r="AX152" i="19"/>
  <c r="AW152" i="19"/>
  <c r="AV152" i="19"/>
  <c r="AU152" i="19"/>
  <c r="AT152" i="19"/>
  <c r="AS152" i="19"/>
  <c r="AR152" i="19"/>
  <c r="AQ152" i="19"/>
  <c r="AP152" i="19"/>
  <c r="AO152" i="19"/>
  <c r="AN152" i="19"/>
  <c r="AM152" i="19"/>
  <c r="AL152" i="19"/>
  <c r="AK152" i="19"/>
  <c r="AJ152" i="19"/>
  <c r="AI152" i="19"/>
  <c r="AH152" i="19"/>
  <c r="AG152" i="19"/>
  <c r="AF152" i="19"/>
  <c r="AE152" i="19"/>
  <c r="AD152" i="19"/>
  <c r="AC152" i="19"/>
  <c r="AB152" i="19"/>
  <c r="AA152" i="19"/>
  <c r="Z152" i="19"/>
  <c r="Y152" i="19"/>
  <c r="X152" i="19"/>
  <c r="W152" i="19"/>
  <c r="V152" i="19"/>
  <c r="U152" i="19"/>
  <c r="T152" i="19"/>
  <c r="S152" i="19"/>
  <c r="R152" i="19"/>
  <c r="Q152" i="19"/>
  <c r="P152" i="19"/>
  <c r="O152" i="19"/>
  <c r="N152" i="19"/>
  <c r="M152" i="19"/>
  <c r="L152" i="19"/>
  <c r="K152" i="19"/>
  <c r="J152" i="19"/>
  <c r="I152" i="19"/>
  <c r="H152" i="19"/>
  <c r="CA151" i="19"/>
  <c r="BZ151" i="19"/>
  <c r="BY151" i="19"/>
  <c r="BX151" i="19"/>
  <c r="BW151" i="19"/>
  <c r="BV151" i="19"/>
  <c r="BU151" i="19"/>
  <c r="BT151" i="19"/>
  <c r="BS151" i="19"/>
  <c r="BR151" i="19"/>
  <c r="BQ151" i="19"/>
  <c r="BP151" i="19"/>
  <c r="BO151" i="19"/>
  <c r="BN151" i="19"/>
  <c r="BM151" i="19"/>
  <c r="BL151" i="19"/>
  <c r="BK151" i="19"/>
  <c r="BJ151" i="19"/>
  <c r="BI151" i="19"/>
  <c r="BH151" i="19"/>
  <c r="BG151" i="19"/>
  <c r="BF151" i="19"/>
  <c r="BE151" i="19"/>
  <c r="BD151" i="19"/>
  <c r="BC151" i="19"/>
  <c r="BB151" i="19"/>
  <c r="BA151" i="19"/>
  <c r="AZ151" i="19"/>
  <c r="AY151" i="19"/>
  <c r="AX151" i="19"/>
  <c r="AW151" i="19"/>
  <c r="AV151" i="19"/>
  <c r="AU151" i="19"/>
  <c r="AT151" i="19"/>
  <c r="AS151" i="19"/>
  <c r="AR151" i="19"/>
  <c r="AQ151" i="19"/>
  <c r="AP151" i="19"/>
  <c r="AO151" i="19"/>
  <c r="AN151" i="19"/>
  <c r="AM151" i="19"/>
  <c r="AL151" i="19"/>
  <c r="AK151" i="19"/>
  <c r="AJ151" i="19"/>
  <c r="AI151" i="19"/>
  <c r="AH151" i="19"/>
  <c r="AG151" i="19"/>
  <c r="AF151" i="19"/>
  <c r="AE151" i="19"/>
  <c r="AD151" i="19"/>
  <c r="AC151" i="19"/>
  <c r="AB151" i="19"/>
  <c r="AA151" i="19"/>
  <c r="Z151" i="19"/>
  <c r="Y151" i="19"/>
  <c r="X151" i="19"/>
  <c r="W151" i="19"/>
  <c r="V151" i="19"/>
  <c r="U151" i="19"/>
  <c r="T151" i="19"/>
  <c r="S151" i="19"/>
  <c r="R151" i="19"/>
  <c r="Q151" i="19"/>
  <c r="P151" i="19"/>
  <c r="O151" i="19"/>
  <c r="N151" i="19"/>
  <c r="M151" i="19"/>
  <c r="L151" i="19"/>
  <c r="K151" i="19"/>
  <c r="J151" i="19"/>
  <c r="I151" i="19"/>
  <c r="H151" i="19"/>
  <c r="CA150" i="19"/>
  <c r="BZ150" i="19"/>
  <c r="BY150" i="19"/>
  <c r="BX150" i="19"/>
  <c r="BW150" i="19"/>
  <c r="BV150" i="19"/>
  <c r="BU150" i="19"/>
  <c r="BT150" i="19"/>
  <c r="BS150" i="19"/>
  <c r="BR150" i="19"/>
  <c r="BQ150" i="19"/>
  <c r="BP150" i="19"/>
  <c r="BO150" i="19"/>
  <c r="BN150" i="19"/>
  <c r="BM150" i="19"/>
  <c r="BL150" i="19"/>
  <c r="BK150" i="19"/>
  <c r="BJ150" i="19"/>
  <c r="BI150" i="19"/>
  <c r="BH150" i="19"/>
  <c r="BG150" i="19"/>
  <c r="BF150" i="19"/>
  <c r="BE150" i="19"/>
  <c r="BD150" i="19"/>
  <c r="BC150" i="19"/>
  <c r="BB150" i="19"/>
  <c r="BA150" i="19"/>
  <c r="AZ150" i="19"/>
  <c r="AY150" i="19"/>
  <c r="AX150" i="19"/>
  <c r="AW150" i="19"/>
  <c r="AV150" i="19"/>
  <c r="AU150" i="19"/>
  <c r="AT150" i="19"/>
  <c r="AS150" i="19"/>
  <c r="AR150" i="19"/>
  <c r="AQ150" i="19"/>
  <c r="AP150" i="19"/>
  <c r="AO150" i="19"/>
  <c r="AN150" i="19"/>
  <c r="AM150" i="19"/>
  <c r="AL150" i="19"/>
  <c r="AK150" i="19"/>
  <c r="AJ150" i="19"/>
  <c r="AI150" i="19"/>
  <c r="AH150" i="19"/>
  <c r="AG150" i="19"/>
  <c r="AF150" i="19"/>
  <c r="AE150" i="19"/>
  <c r="AD150" i="19"/>
  <c r="AC150" i="19"/>
  <c r="AB150" i="19"/>
  <c r="AA150" i="19"/>
  <c r="Z150" i="19"/>
  <c r="Y150" i="19"/>
  <c r="X150" i="19"/>
  <c r="W150" i="19"/>
  <c r="V150" i="19"/>
  <c r="U150" i="19"/>
  <c r="T150" i="19"/>
  <c r="S150" i="19"/>
  <c r="R150" i="19"/>
  <c r="Q150" i="19"/>
  <c r="P150" i="19"/>
  <c r="O150" i="19"/>
  <c r="N150" i="19"/>
  <c r="M150" i="19"/>
  <c r="L150" i="19"/>
  <c r="K150" i="19"/>
  <c r="J150" i="19"/>
  <c r="I150" i="19"/>
  <c r="H150" i="19"/>
  <c r="CA148" i="19"/>
  <c r="BZ148" i="19"/>
  <c r="BY148" i="19"/>
  <c r="BX148" i="19"/>
  <c r="BW148" i="19"/>
  <c r="BV148" i="19"/>
  <c r="BU148" i="19"/>
  <c r="BT148" i="19"/>
  <c r="BS148" i="19"/>
  <c r="BR148" i="19"/>
  <c r="BQ148" i="19"/>
  <c r="BP148" i="19"/>
  <c r="BO148" i="19"/>
  <c r="BN148" i="19"/>
  <c r="BM148" i="19"/>
  <c r="BL148" i="19"/>
  <c r="BK148" i="19"/>
  <c r="BJ148" i="19"/>
  <c r="BI148" i="19"/>
  <c r="BH148" i="19"/>
  <c r="BG148" i="19"/>
  <c r="BF148" i="19"/>
  <c r="BE148" i="19"/>
  <c r="BD148" i="19"/>
  <c r="BC148" i="19"/>
  <c r="BB148" i="19"/>
  <c r="BA148" i="19"/>
  <c r="AZ148" i="19"/>
  <c r="AY148" i="19"/>
  <c r="AX148" i="19"/>
  <c r="AW148" i="19"/>
  <c r="AV148" i="19"/>
  <c r="AU148" i="19"/>
  <c r="AT148" i="19"/>
  <c r="AS148" i="19"/>
  <c r="AR148" i="19"/>
  <c r="AQ148" i="19"/>
  <c r="AP148" i="19"/>
  <c r="AO148" i="19"/>
  <c r="AN148" i="19"/>
  <c r="AM148" i="19"/>
  <c r="AL148" i="19"/>
  <c r="AK148" i="19"/>
  <c r="AJ148" i="19"/>
  <c r="AI148" i="19"/>
  <c r="AH148" i="19"/>
  <c r="AG148" i="19"/>
  <c r="AF148" i="19"/>
  <c r="AE148" i="19"/>
  <c r="AD148" i="19"/>
  <c r="AC148" i="19"/>
  <c r="AB148" i="19"/>
  <c r="AA148" i="19"/>
  <c r="Z148" i="19"/>
  <c r="Y148" i="19"/>
  <c r="X148" i="19"/>
  <c r="W148" i="19"/>
  <c r="V148" i="19"/>
  <c r="U148" i="19"/>
  <c r="T148" i="19"/>
  <c r="S148" i="19"/>
  <c r="R148" i="19"/>
  <c r="Q148" i="19"/>
  <c r="P148" i="19"/>
  <c r="O148" i="19"/>
  <c r="N148" i="19"/>
  <c r="M148" i="19"/>
  <c r="L148" i="19"/>
  <c r="K148" i="19"/>
  <c r="J148" i="19"/>
  <c r="I148" i="19"/>
  <c r="H148" i="19"/>
  <c r="CA147" i="19"/>
  <c r="BZ147" i="19"/>
  <c r="BY147" i="19"/>
  <c r="BX147" i="19"/>
  <c r="BW147" i="19"/>
  <c r="BV147" i="19"/>
  <c r="BU147" i="19"/>
  <c r="BT147" i="19"/>
  <c r="BS147" i="19"/>
  <c r="BR147" i="19"/>
  <c r="BQ147" i="19"/>
  <c r="BP147" i="19"/>
  <c r="BO147" i="19"/>
  <c r="BN147" i="19"/>
  <c r="BM147" i="19"/>
  <c r="BL147" i="19"/>
  <c r="BK147" i="19"/>
  <c r="BJ147" i="19"/>
  <c r="BI147" i="19"/>
  <c r="BH147" i="19"/>
  <c r="BG147" i="19"/>
  <c r="BF147" i="19"/>
  <c r="BE147" i="19"/>
  <c r="BD147" i="19"/>
  <c r="BC147" i="19"/>
  <c r="BB147" i="19"/>
  <c r="BA147" i="19"/>
  <c r="AZ147" i="19"/>
  <c r="AY147" i="19"/>
  <c r="AX147" i="19"/>
  <c r="AW147" i="19"/>
  <c r="AV147" i="19"/>
  <c r="AU147" i="19"/>
  <c r="AT147" i="19"/>
  <c r="AS147" i="19"/>
  <c r="AR147" i="19"/>
  <c r="AQ147" i="19"/>
  <c r="AP147" i="19"/>
  <c r="AO147" i="19"/>
  <c r="AN147" i="19"/>
  <c r="AM147" i="19"/>
  <c r="AL147" i="19"/>
  <c r="AK147" i="19"/>
  <c r="AJ147" i="19"/>
  <c r="AI147" i="19"/>
  <c r="AH147" i="19"/>
  <c r="AG147" i="19"/>
  <c r="AF147" i="19"/>
  <c r="AE147" i="19"/>
  <c r="AD147" i="19"/>
  <c r="AC147" i="19"/>
  <c r="AB147" i="19"/>
  <c r="AA147" i="19"/>
  <c r="Z147" i="19"/>
  <c r="Y147" i="19"/>
  <c r="X147" i="19"/>
  <c r="W147" i="19"/>
  <c r="V147" i="19"/>
  <c r="U147" i="19"/>
  <c r="T147" i="19"/>
  <c r="S147" i="19"/>
  <c r="R147" i="19"/>
  <c r="Q147" i="19"/>
  <c r="P147" i="19"/>
  <c r="O147" i="19"/>
  <c r="N147" i="19"/>
  <c r="M147" i="19"/>
  <c r="L147" i="19"/>
  <c r="K147" i="19"/>
  <c r="J147" i="19"/>
  <c r="I147" i="19"/>
  <c r="H147" i="19"/>
  <c r="CA146" i="19"/>
  <c r="BZ146" i="19"/>
  <c r="BY146" i="19"/>
  <c r="BX146" i="19"/>
  <c r="BW146" i="19"/>
  <c r="BV146" i="19"/>
  <c r="BU146" i="19"/>
  <c r="BT146" i="19"/>
  <c r="BS146" i="19"/>
  <c r="BR146" i="19"/>
  <c r="BQ146" i="19"/>
  <c r="BP146" i="19"/>
  <c r="BO146" i="19"/>
  <c r="BN146" i="19"/>
  <c r="BM146" i="19"/>
  <c r="BL146" i="19"/>
  <c r="BK146" i="19"/>
  <c r="BJ146" i="19"/>
  <c r="BI146" i="19"/>
  <c r="BH146" i="19"/>
  <c r="BG146" i="19"/>
  <c r="BF146" i="19"/>
  <c r="BE146" i="19"/>
  <c r="BD146" i="19"/>
  <c r="BC146" i="19"/>
  <c r="BB146" i="19"/>
  <c r="BA146" i="19"/>
  <c r="AZ146" i="19"/>
  <c r="AY146" i="19"/>
  <c r="AX146" i="19"/>
  <c r="AW146" i="19"/>
  <c r="AV146" i="19"/>
  <c r="AU146" i="19"/>
  <c r="AT146" i="19"/>
  <c r="AS146" i="19"/>
  <c r="AR146" i="19"/>
  <c r="AQ146" i="19"/>
  <c r="AP146" i="19"/>
  <c r="AO146" i="19"/>
  <c r="AN146" i="19"/>
  <c r="AM146" i="19"/>
  <c r="AL146" i="19"/>
  <c r="AK146" i="19"/>
  <c r="AJ146" i="19"/>
  <c r="AI146" i="19"/>
  <c r="AH146" i="19"/>
  <c r="AG146" i="19"/>
  <c r="AF146" i="19"/>
  <c r="AE146" i="19"/>
  <c r="AD146" i="19"/>
  <c r="AC146" i="19"/>
  <c r="AB146" i="19"/>
  <c r="AA146" i="19"/>
  <c r="Z146" i="19"/>
  <c r="Y146" i="19"/>
  <c r="X146" i="19"/>
  <c r="W146" i="19"/>
  <c r="V146" i="19"/>
  <c r="U146" i="19"/>
  <c r="T146" i="19"/>
  <c r="S146" i="19"/>
  <c r="R146" i="19"/>
  <c r="Q146" i="19"/>
  <c r="P146" i="19"/>
  <c r="O146" i="19"/>
  <c r="N146" i="19"/>
  <c r="M146" i="19"/>
  <c r="L146" i="19"/>
  <c r="K146" i="19"/>
  <c r="J146" i="19"/>
  <c r="I146" i="19"/>
  <c r="H146" i="19"/>
  <c r="CA145" i="19"/>
  <c r="BZ145" i="19"/>
  <c r="BY145" i="19"/>
  <c r="BX145" i="19"/>
  <c r="BW145" i="19"/>
  <c r="BV145" i="19"/>
  <c r="BU145" i="19"/>
  <c r="BT145" i="19"/>
  <c r="BS145" i="19"/>
  <c r="BR145" i="19"/>
  <c r="BQ145" i="19"/>
  <c r="BP145" i="19"/>
  <c r="BO145" i="19"/>
  <c r="BN145" i="19"/>
  <c r="BM145" i="19"/>
  <c r="BL145" i="19"/>
  <c r="BK145" i="19"/>
  <c r="BJ145" i="19"/>
  <c r="BI145" i="19"/>
  <c r="BH145" i="19"/>
  <c r="BG145" i="19"/>
  <c r="BF145" i="19"/>
  <c r="BE145" i="19"/>
  <c r="BD145" i="19"/>
  <c r="BC145" i="19"/>
  <c r="BB145" i="19"/>
  <c r="BA145" i="19"/>
  <c r="AZ145" i="19"/>
  <c r="AY145" i="19"/>
  <c r="AX145" i="19"/>
  <c r="AW145" i="19"/>
  <c r="AV145" i="19"/>
  <c r="AU145" i="19"/>
  <c r="AT145" i="19"/>
  <c r="AS145" i="19"/>
  <c r="AR145" i="19"/>
  <c r="AQ145" i="19"/>
  <c r="AP145" i="19"/>
  <c r="AO145" i="19"/>
  <c r="AN145" i="19"/>
  <c r="AM145" i="19"/>
  <c r="AL145" i="19"/>
  <c r="AK145" i="19"/>
  <c r="AJ145" i="19"/>
  <c r="AI145" i="19"/>
  <c r="AH145" i="19"/>
  <c r="AG145" i="19"/>
  <c r="AF145" i="19"/>
  <c r="AE145" i="19"/>
  <c r="AD145" i="19"/>
  <c r="AC145" i="19"/>
  <c r="AB145" i="19"/>
  <c r="AA145" i="19"/>
  <c r="Z145" i="19"/>
  <c r="Y145" i="19"/>
  <c r="X145" i="19"/>
  <c r="W145" i="19"/>
  <c r="V145" i="19"/>
  <c r="U145" i="19"/>
  <c r="T145" i="19"/>
  <c r="S145" i="19"/>
  <c r="R145" i="19"/>
  <c r="Q145" i="19"/>
  <c r="P145" i="19"/>
  <c r="O145" i="19"/>
  <c r="N145" i="19"/>
  <c r="M145" i="19"/>
  <c r="L145" i="19"/>
  <c r="K145" i="19"/>
  <c r="J145" i="19"/>
  <c r="I145" i="19"/>
  <c r="H145" i="19"/>
  <c r="CA144" i="19"/>
  <c r="BZ144" i="19"/>
  <c r="BY144" i="19"/>
  <c r="BX144" i="19"/>
  <c r="BW144" i="19"/>
  <c r="BV144" i="19"/>
  <c r="BU144" i="19"/>
  <c r="BT144" i="19"/>
  <c r="BS144" i="19"/>
  <c r="BR144" i="19"/>
  <c r="BQ144" i="19"/>
  <c r="BP144" i="19"/>
  <c r="BO144" i="19"/>
  <c r="BN144" i="19"/>
  <c r="BM144" i="19"/>
  <c r="BL144" i="19"/>
  <c r="BK144" i="19"/>
  <c r="BJ144" i="19"/>
  <c r="BI144" i="19"/>
  <c r="BH144" i="19"/>
  <c r="BG144" i="19"/>
  <c r="BF144" i="19"/>
  <c r="BE144" i="19"/>
  <c r="BD144" i="19"/>
  <c r="BC144" i="19"/>
  <c r="BB144" i="19"/>
  <c r="BA144" i="19"/>
  <c r="AZ144" i="19"/>
  <c r="AY144" i="19"/>
  <c r="AX144" i="19"/>
  <c r="AW144" i="19"/>
  <c r="AV144" i="19"/>
  <c r="AU144" i="19"/>
  <c r="AT144" i="19"/>
  <c r="AS144" i="19"/>
  <c r="AR144" i="19"/>
  <c r="AQ144" i="19"/>
  <c r="AP144" i="19"/>
  <c r="AO144" i="19"/>
  <c r="AN144" i="19"/>
  <c r="AM144" i="19"/>
  <c r="AL144" i="19"/>
  <c r="AK144" i="19"/>
  <c r="AJ144" i="19"/>
  <c r="AI144" i="19"/>
  <c r="AH144" i="19"/>
  <c r="AG144" i="19"/>
  <c r="AF144" i="19"/>
  <c r="AE144" i="19"/>
  <c r="AD144" i="19"/>
  <c r="AC144" i="19"/>
  <c r="AB144" i="19"/>
  <c r="AA144" i="19"/>
  <c r="Z144" i="19"/>
  <c r="Y144" i="19"/>
  <c r="X144" i="19"/>
  <c r="W144" i="19"/>
  <c r="V144" i="19"/>
  <c r="U144" i="19"/>
  <c r="T144" i="19"/>
  <c r="S144" i="19"/>
  <c r="R144" i="19"/>
  <c r="Q144" i="19"/>
  <c r="P144" i="19"/>
  <c r="O144" i="19"/>
  <c r="N144" i="19"/>
  <c r="M144" i="19"/>
  <c r="L144" i="19"/>
  <c r="K144" i="19"/>
  <c r="J144" i="19"/>
  <c r="I144" i="19"/>
  <c r="H144" i="19"/>
  <c r="CA143" i="19"/>
  <c r="BZ143" i="19"/>
  <c r="BY143" i="19"/>
  <c r="BX143" i="19"/>
  <c r="BW143" i="19"/>
  <c r="BV143" i="19"/>
  <c r="BU143" i="19"/>
  <c r="BT143" i="19"/>
  <c r="BS143" i="19"/>
  <c r="BR143" i="19"/>
  <c r="BQ143" i="19"/>
  <c r="BP143" i="19"/>
  <c r="BO143" i="19"/>
  <c r="BN143" i="19"/>
  <c r="BM143" i="19"/>
  <c r="BL143" i="19"/>
  <c r="BK143" i="19"/>
  <c r="BJ143" i="19"/>
  <c r="BI143" i="19"/>
  <c r="BH143" i="19"/>
  <c r="BG143" i="19"/>
  <c r="BF143" i="19"/>
  <c r="BE143" i="19"/>
  <c r="BD143" i="19"/>
  <c r="BC143" i="19"/>
  <c r="BB143" i="19"/>
  <c r="BA143" i="19"/>
  <c r="AZ143" i="19"/>
  <c r="AY143" i="19"/>
  <c r="AX143" i="19"/>
  <c r="AW143" i="19"/>
  <c r="AV143" i="19"/>
  <c r="AU143" i="19"/>
  <c r="AT143" i="19"/>
  <c r="AS143" i="19"/>
  <c r="AR143" i="19"/>
  <c r="AQ143" i="19"/>
  <c r="AP143" i="19"/>
  <c r="AO143" i="19"/>
  <c r="AN143" i="19"/>
  <c r="AM143" i="19"/>
  <c r="AL143" i="19"/>
  <c r="AK143" i="19"/>
  <c r="AJ143" i="19"/>
  <c r="AI143" i="19"/>
  <c r="AH143" i="19"/>
  <c r="AG143" i="19"/>
  <c r="AF143" i="19"/>
  <c r="AE143" i="19"/>
  <c r="AD143" i="19"/>
  <c r="AC143" i="19"/>
  <c r="AB143" i="19"/>
  <c r="AA143" i="19"/>
  <c r="Z143" i="19"/>
  <c r="Y143" i="19"/>
  <c r="X143" i="19"/>
  <c r="W143" i="19"/>
  <c r="V143" i="19"/>
  <c r="U143" i="19"/>
  <c r="T143" i="19"/>
  <c r="S143" i="19"/>
  <c r="R143" i="19"/>
  <c r="Q143" i="19"/>
  <c r="P143" i="19"/>
  <c r="O143" i="19"/>
  <c r="N143" i="19"/>
  <c r="M143" i="19"/>
  <c r="L143" i="19"/>
  <c r="K143" i="19"/>
  <c r="J143" i="19"/>
  <c r="I143" i="19"/>
  <c r="H143" i="19"/>
  <c r="CA142" i="19"/>
  <c r="BZ142" i="19"/>
  <c r="BY142" i="19"/>
  <c r="BX142" i="19"/>
  <c r="BW142" i="19"/>
  <c r="BV142" i="19"/>
  <c r="BU142" i="19"/>
  <c r="BT142" i="19"/>
  <c r="BS142" i="19"/>
  <c r="BR142" i="19"/>
  <c r="BQ142" i="19"/>
  <c r="BP142" i="19"/>
  <c r="BO142" i="19"/>
  <c r="BN142" i="19"/>
  <c r="BM142" i="19"/>
  <c r="BL142" i="19"/>
  <c r="BK142" i="19"/>
  <c r="BJ142" i="19"/>
  <c r="BI142" i="19"/>
  <c r="BH142" i="19"/>
  <c r="BG142" i="19"/>
  <c r="BF142" i="19"/>
  <c r="BE142" i="19"/>
  <c r="BD142" i="19"/>
  <c r="BC142" i="19"/>
  <c r="BB142" i="19"/>
  <c r="BA142" i="19"/>
  <c r="AZ142" i="19"/>
  <c r="AY142" i="19"/>
  <c r="AX142" i="19"/>
  <c r="AW142" i="19"/>
  <c r="AV142" i="19"/>
  <c r="AU142" i="19"/>
  <c r="AT142" i="19"/>
  <c r="AS142" i="19"/>
  <c r="AR142" i="19"/>
  <c r="AQ142" i="19"/>
  <c r="AP142" i="19"/>
  <c r="AO142" i="19"/>
  <c r="AN142" i="19"/>
  <c r="AM142" i="19"/>
  <c r="AL142" i="19"/>
  <c r="AK142" i="19"/>
  <c r="AJ142" i="19"/>
  <c r="AI142" i="19"/>
  <c r="AH142" i="19"/>
  <c r="AG142" i="19"/>
  <c r="AF142" i="19"/>
  <c r="AE142" i="19"/>
  <c r="AD142" i="19"/>
  <c r="AC142" i="19"/>
  <c r="AB142" i="19"/>
  <c r="AA142" i="19"/>
  <c r="Z142" i="19"/>
  <c r="Y142" i="19"/>
  <c r="X142" i="19"/>
  <c r="W142" i="19"/>
  <c r="V142" i="19"/>
  <c r="U142" i="19"/>
  <c r="T142" i="19"/>
  <c r="S142" i="19"/>
  <c r="R142" i="19"/>
  <c r="Q142" i="19"/>
  <c r="P142" i="19"/>
  <c r="O142" i="19"/>
  <c r="N142" i="19"/>
  <c r="M142" i="19"/>
  <c r="L142" i="19"/>
  <c r="K142" i="19"/>
  <c r="J142" i="19"/>
  <c r="I142" i="19"/>
  <c r="H142" i="19"/>
  <c r="CA141" i="19"/>
  <c r="BZ141" i="19"/>
  <c r="BY141" i="19"/>
  <c r="BX141" i="19"/>
  <c r="BW141" i="19"/>
  <c r="BV141" i="19"/>
  <c r="BU141" i="19"/>
  <c r="BT141" i="19"/>
  <c r="BS141" i="19"/>
  <c r="BR141" i="19"/>
  <c r="BQ141" i="19"/>
  <c r="BP141" i="19"/>
  <c r="BO141" i="19"/>
  <c r="BN141" i="19"/>
  <c r="BM141" i="19"/>
  <c r="BL141" i="19"/>
  <c r="BK141" i="19"/>
  <c r="BJ141" i="19"/>
  <c r="BI141" i="19"/>
  <c r="BH141" i="19"/>
  <c r="BG141" i="19"/>
  <c r="BF141" i="19"/>
  <c r="BE141" i="19"/>
  <c r="BD141" i="19"/>
  <c r="BC141" i="19"/>
  <c r="BB141" i="19"/>
  <c r="BA141" i="19"/>
  <c r="AZ141" i="19"/>
  <c r="AY141" i="19"/>
  <c r="AX141" i="19"/>
  <c r="AW141" i="19"/>
  <c r="AV141" i="19"/>
  <c r="AU141" i="19"/>
  <c r="AT141" i="19"/>
  <c r="AS141" i="19"/>
  <c r="AR141" i="19"/>
  <c r="AQ141" i="19"/>
  <c r="AP141" i="19"/>
  <c r="AO141" i="19"/>
  <c r="AN141" i="19"/>
  <c r="AM141" i="19"/>
  <c r="AL141" i="19"/>
  <c r="AK141" i="19"/>
  <c r="AJ141" i="19"/>
  <c r="AI141" i="19"/>
  <c r="AH141" i="19"/>
  <c r="AG141" i="19"/>
  <c r="AF141" i="19"/>
  <c r="AE141" i="19"/>
  <c r="AD141" i="19"/>
  <c r="AC141" i="19"/>
  <c r="AB141" i="19"/>
  <c r="AA141" i="19"/>
  <c r="Z141" i="19"/>
  <c r="Y141" i="19"/>
  <c r="X141" i="19"/>
  <c r="W141" i="19"/>
  <c r="V141" i="19"/>
  <c r="U141" i="19"/>
  <c r="T141" i="19"/>
  <c r="S141" i="19"/>
  <c r="R141" i="19"/>
  <c r="Q141" i="19"/>
  <c r="P141" i="19"/>
  <c r="O141" i="19"/>
  <c r="N141" i="19"/>
  <c r="M141" i="19"/>
  <c r="L141" i="19"/>
  <c r="K141" i="19"/>
  <c r="J141" i="19"/>
  <c r="I141" i="19"/>
  <c r="H141" i="19"/>
  <c r="CA140" i="19"/>
  <c r="BZ140" i="19"/>
  <c r="BY140" i="19"/>
  <c r="BX140" i="19"/>
  <c r="BW140" i="19"/>
  <c r="BV140" i="19"/>
  <c r="BU140" i="19"/>
  <c r="BT140" i="19"/>
  <c r="BS140" i="19"/>
  <c r="BR140" i="19"/>
  <c r="BQ140" i="19"/>
  <c r="BP140" i="19"/>
  <c r="BO140" i="19"/>
  <c r="BN140" i="19"/>
  <c r="BM140" i="19"/>
  <c r="BL140" i="19"/>
  <c r="BK140" i="19"/>
  <c r="BJ140" i="19"/>
  <c r="BI140" i="19"/>
  <c r="BH140" i="19"/>
  <c r="BG140" i="19"/>
  <c r="BF140" i="19"/>
  <c r="BE140" i="19"/>
  <c r="BD140" i="19"/>
  <c r="BC140" i="19"/>
  <c r="BB140" i="19"/>
  <c r="BA140" i="19"/>
  <c r="AZ140" i="19"/>
  <c r="AY140" i="19"/>
  <c r="AX140" i="19"/>
  <c r="AW140" i="19"/>
  <c r="AV140" i="19"/>
  <c r="AU140" i="19"/>
  <c r="AT140" i="19"/>
  <c r="AS140" i="19"/>
  <c r="AR140" i="19"/>
  <c r="AQ140" i="19"/>
  <c r="AP140" i="19"/>
  <c r="AO140" i="19"/>
  <c r="AN140" i="19"/>
  <c r="AM140" i="19"/>
  <c r="AL140" i="19"/>
  <c r="AK140" i="19"/>
  <c r="AJ140" i="19"/>
  <c r="AI140" i="19"/>
  <c r="AH140" i="19"/>
  <c r="AG140" i="19"/>
  <c r="AF140" i="19"/>
  <c r="AE140" i="19"/>
  <c r="AD140" i="19"/>
  <c r="AC140" i="19"/>
  <c r="AB140" i="19"/>
  <c r="AA140" i="19"/>
  <c r="Z140" i="19"/>
  <c r="Y140" i="19"/>
  <c r="X140" i="19"/>
  <c r="W140" i="19"/>
  <c r="V140" i="19"/>
  <c r="U140" i="19"/>
  <c r="T140" i="19"/>
  <c r="S140" i="19"/>
  <c r="R140" i="19"/>
  <c r="Q140" i="19"/>
  <c r="P140" i="19"/>
  <c r="O140" i="19"/>
  <c r="N140" i="19"/>
  <c r="M140" i="19"/>
  <c r="L140" i="19"/>
  <c r="K140" i="19"/>
  <c r="J140" i="19"/>
  <c r="I140" i="19"/>
  <c r="H140" i="19"/>
  <c r="CA139" i="19"/>
  <c r="BZ139" i="19"/>
  <c r="BY139" i="19"/>
  <c r="BX139" i="19"/>
  <c r="BW139" i="19"/>
  <c r="BV139" i="19"/>
  <c r="BU139" i="19"/>
  <c r="BT139" i="19"/>
  <c r="BS139" i="19"/>
  <c r="BR139" i="19"/>
  <c r="BQ139" i="19"/>
  <c r="BP139" i="19"/>
  <c r="BO139" i="19"/>
  <c r="BN139" i="19"/>
  <c r="BM139" i="19"/>
  <c r="BL139" i="19"/>
  <c r="BK139" i="19"/>
  <c r="BJ139" i="19"/>
  <c r="BI139" i="19"/>
  <c r="BH139" i="19"/>
  <c r="BG139" i="19"/>
  <c r="BF139" i="19"/>
  <c r="BE139" i="19"/>
  <c r="BD139" i="19"/>
  <c r="BC139" i="19"/>
  <c r="BB139" i="19"/>
  <c r="BA139" i="19"/>
  <c r="AZ139" i="19"/>
  <c r="AY139" i="19"/>
  <c r="AX139" i="19"/>
  <c r="AW139" i="19"/>
  <c r="AV139" i="19"/>
  <c r="AU139" i="19"/>
  <c r="AT139" i="19"/>
  <c r="AS139" i="19"/>
  <c r="AR139" i="19"/>
  <c r="AQ139" i="19"/>
  <c r="AP139" i="19"/>
  <c r="AO139" i="19"/>
  <c r="AN139" i="19"/>
  <c r="AM139" i="19"/>
  <c r="AL139" i="19"/>
  <c r="AK139" i="19"/>
  <c r="AJ139" i="19"/>
  <c r="AI139" i="19"/>
  <c r="AH139" i="19"/>
  <c r="AG139" i="19"/>
  <c r="AF139" i="19"/>
  <c r="AE139" i="19"/>
  <c r="AD139" i="19"/>
  <c r="AC139" i="19"/>
  <c r="AB139" i="19"/>
  <c r="AA139" i="19"/>
  <c r="Z139" i="19"/>
  <c r="Y139" i="19"/>
  <c r="X139" i="19"/>
  <c r="W139" i="19"/>
  <c r="V139" i="19"/>
  <c r="U139" i="19"/>
  <c r="T139" i="19"/>
  <c r="S139" i="19"/>
  <c r="R139" i="19"/>
  <c r="Q139" i="19"/>
  <c r="P139" i="19"/>
  <c r="O139" i="19"/>
  <c r="N139" i="19"/>
  <c r="M139" i="19"/>
  <c r="L139" i="19"/>
  <c r="K139" i="19"/>
  <c r="J139" i="19"/>
  <c r="I139" i="19"/>
  <c r="H139" i="19"/>
  <c r="CA138" i="19"/>
  <c r="BZ138" i="19"/>
  <c r="BY138" i="19"/>
  <c r="BX138" i="19"/>
  <c r="BW138" i="19"/>
  <c r="BV138" i="19"/>
  <c r="BU138" i="19"/>
  <c r="BT138" i="19"/>
  <c r="BS138" i="19"/>
  <c r="BR138" i="19"/>
  <c r="BQ138" i="19"/>
  <c r="BP138" i="19"/>
  <c r="BO138" i="19"/>
  <c r="BN138" i="19"/>
  <c r="BM138" i="19"/>
  <c r="BL138" i="19"/>
  <c r="BK138" i="19"/>
  <c r="BJ138" i="19"/>
  <c r="BI138" i="19"/>
  <c r="BH138" i="19"/>
  <c r="BG138" i="19"/>
  <c r="BF138" i="19"/>
  <c r="BE138" i="19"/>
  <c r="BD138" i="19"/>
  <c r="BC138" i="19"/>
  <c r="BB138" i="19"/>
  <c r="BA138" i="19"/>
  <c r="AZ138" i="19"/>
  <c r="AY138" i="19"/>
  <c r="AX138" i="19"/>
  <c r="AW138" i="19"/>
  <c r="AV138" i="19"/>
  <c r="AU138" i="19"/>
  <c r="AT138" i="19"/>
  <c r="AS138" i="19"/>
  <c r="AR138" i="19"/>
  <c r="AQ138" i="19"/>
  <c r="AP138" i="19"/>
  <c r="AO138" i="19"/>
  <c r="AN138" i="19"/>
  <c r="AM138" i="19"/>
  <c r="AL138" i="19"/>
  <c r="AK138" i="19"/>
  <c r="AJ138" i="19"/>
  <c r="AI138" i="19"/>
  <c r="AH138" i="19"/>
  <c r="AG138" i="19"/>
  <c r="AF138" i="19"/>
  <c r="AE138" i="19"/>
  <c r="AD138" i="19"/>
  <c r="AC138" i="19"/>
  <c r="AB138" i="19"/>
  <c r="AA138" i="19"/>
  <c r="Z138" i="19"/>
  <c r="Y138" i="19"/>
  <c r="X138" i="19"/>
  <c r="W138" i="19"/>
  <c r="V138" i="19"/>
  <c r="U138" i="19"/>
  <c r="T138" i="19"/>
  <c r="S138" i="19"/>
  <c r="R138" i="19"/>
  <c r="Q138" i="19"/>
  <c r="P138" i="19"/>
  <c r="O138" i="19"/>
  <c r="N138" i="19"/>
  <c r="M138" i="19"/>
  <c r="L138" i="19"/>
  <c r="K138" i="19"/>
  <c r="J138" i="19"/>
  <c r="I138" i="19"/>
  <c r="H138" i="19"/>
  <c r="CA137" i="19"/>
  <c r="BZ137" i="19"/>
  <c r="BY137" i="19"/>
  <c r="BX137" i="19"/>
  <c r="BW137" i="19"/>
  <c r="BV137" i="19"/>
  <c r="BU137" i="19"/>
  <c r="BT137" i="19"/>
  <c r="BS137" i="19"/>
  <c r="BR137" i="19"/>
  <c r="BQ137" i="19"/>
  <c r="BP137" i="19"/>
  <c r="BO137" i="19"/>
  <c r="BN137" i="19"/>
  <c r="BM137" i="19"/>
  <c r="BL137" i="19"/>
  <c r="BK137" i="19"/>
  <c r="BJ137" i="19"/>
  <c r="BI137" i="19"/>
  <c r="BH137" i="19"/>
  <c r="BG137" i="19"/>
  <c r="BF137" i="19"/>
  <c r="BE137" i="19"/>
  <c r="BD137" i="19"/>
  <c r="BC137" i="19"/>
  <c r="BB137" i="19"/>
  <c r="BA137" i="19"/>
  <c r="AZ137" i="19"/>
  <c r="AY137" i="19"/>
  <c r="AX137" i="19"/>
  <c r="AW137" i="19"/>
  <c r="AV137" i="19"/>
  <c r="AU137" i="19"/>
  <c r="AT137" i="19"/>
  <c r="AS137" i="19"/>
  <c r="AR137" i="19"/>
  <c r="AQ137" i="19"/>
  <c r="AP137" i="19"/>
  <c r="AO137" i="19"/>
  <c r="AN137" i="19"/>
  <c r="AM137" i="19"/>
  <c r="AL137" i="19"/>
  <c r="AK137" i="19"/>
  <c r="AJ137" i="19"/>
  <c r="AI137" i="19"/>
  <c r="AH137" i="19"/>
  <c r="AG137" i="19"/>
  <c r="AF137" i="19"/>
  <c r="AE137" i="19"/>
  <c r="AD137" i="19"/>
  <c r="AC137" i="19"/>
  <c r="AB137" i="19"/>
  <c r="AA137" i="19"/>
  <c r="Z137" i="19"/>
  <c r="Y137" i="19"/>
  <c r="X137" i="19"/>
  <c r="W137" i="19"/>
  <c r="V137" i="19"/>
  <c r="U137" i="19"/>
  <c r="T137" i="19"/>
  <c r="S137" i="19"/>
  <c r="R137" i="19"/>
  <c r="Q137" i="19"/>
  <c r="P137" i="19"/>
  <c r="O137" i="19"/>
  <c r="N137" i="19"/>
  <c r="M137" i="19"/>
  <c r="L137" i="19"/>
  <c r="K137" i="19"/>
  <c r="J137" i="19"/>
  <c r="I137" i="19"/>
  <c r="H137" i="19"/>
  <c r="CA136" i="19"/>
  <c r="BZ136" i="19"/>
  <c r="BY136" i="19"/>
  <c r="BX136" i="19"/>
  <c r="BW136" i="19"/>
  <c r="BV136" i="19"/>
  <c r="BU136" i="19"/>
  <c r="BT136" i="19"/>
  <c r="BS136" i="19"/>
  <c r="BR136" i="19"/>
  <c r="BQ136" i="19"/>
  <c r="BP136" i="19"/>
  <c r="BO136" i="19"/>
  <c r="BN136" i="19"/>
  <c r="BM136" i="19"/>
  <c r="BL136" i="19"/>
  <c r="BK136" i="19"/>
  <c r="BJ136" i="19"/>
  <c r="BI136" i="19"/>
  <c r="BH136" i="19"/>
  <c r="BG136" i="19"/>
  <c r="BF136" i="19"/>
  <c r="BE136" i="19"/>
  <c r="BD136" i="19"/>
  <c r="BC136" i="19"/>
  <c r="BB136" i="19"/>
  <c r="BA136" i="19"/>
  <c r="AZ136" i="19"/>
  <c r="AY136" i="19"/>
  <c r="AX136" i="19"/>
  <c r="AW136" i="19"/>
  <c r="AV136" i="19"/>
  <c r="AU136" i="19"/>
  <c r="AT136" i="19"/>
  <c r="AS136" i="19"/>
  <c r="AR136" i="19"/>
  <c r="AQ136" i="19"/>
  <c r="AP136" i="19"/>
  <c r="AO136" i="19"/>
  <c r="AN136" i="19"/>
  <c r="AM136" i="19"/>
  <c r="AL136" i="19"/>
  <c r="AK136" i="19"/>
  <c r="AJ136" i="19"/>
  <c r="AI136" i="19"/>
  <c r="AH136" i="19"/>
  <c r="AG136" i="19"/>
  <c r="AF136" i="19"/>
  <c r="AE136" i="19"/>
  <c r="AD136" i="19"/>
  <c r="AC136" i="19"/>
  <c r="AB136" i="19"/>
  <c r="AA136" i="19"/>
  <c r="Z136" i="19"/>
  <c r="Y136" i="19"/>
  <c r="X136" i="19"/>
  <c r="W136" i="19"/>
  <c r="V136" i="19"/>
  <c r="U136" i="19"/>
  <c r="T136" i="19"/>
  <c r="S136" i="19"/>
  <c r="R136" i="19"/>
  <c r="Q136" i="19"/>
  <c r="P136" i="19"/>
  <c r="O136" i="19"/>
  <c r="N136" i="19"/>
  <c r="M136" i="19"/>
  <c r="L136" i="19"/>
  <c r="K136" i="19"/>
  <c r="J136" i="19"/>
  <c r="I136" i="19"/>
  <c r="H136" i="19"/>
  <c r="CA135" i="19"/>
  <c r="BZ135" i="19"/>
  <c r="BY135" i="19"/>
  <c r="BX135" i="19"/>
  <c r="BW135" i="19"/>
  <c r="BV135" i="19"/>
  <c r="BU135" i="19"/>
  <c r="BT135" i="19"/>
  <c r="BS135" i="19"/>
  <c r="BR135" i="19"/>
  <c r="BQ135" i="19"/>
  <c r="BP135" i="19"/>
  <c r="BO135" i="19"/>
  <c r="BN135" i="19"/>
  <c r="BM135" i="19"/>
  <c r="BL135" i="19"/>
  <c r="BK135" i="19"/>
  <c r="BJ135" i="19"/>
  <c r="BI135" i="19"/>
  <c r="BH135" i="19"/>
  <c r="BG135" i="19"/>
  <c r="BF135" i="19"/>
  <c r="BE135" i="19"/>
  <c r="BD135" i="19"/>
  <c r="BC135" i="19"/>
  <c r="BB135" i="19"/>
  <c r="BA135" i="19"/>
  <c r="AZ135" i="19"/>
  <c r="AY135" i="19"/>
  <c r="AX135" i="19"/>
  <c r="AW135" i="19"/>
  <c r="AV135" i="19"/>
  <c r="AU135" i="19"/>
  <c r="AT135" i="19"/>
  <c r="AS135" i="19"/>
  <c r="AR135" i="19"/>
  <c r="AQ135" i="19"/>
  <c r="AP135" i="19"/>
  <c r="AO135" i="19"/>
  <c r="AN135" i="19"/>
  <c r="AM135" i="19"/>
  <c r="AL135" i="19"/>
  <c r="AK135" i="19"/>
  <c r="AJ135" i="19"/>
  <c r="AI135" i="19"/>
  <c r="AH135" i="19"/>
  <c r="AG135" i="19"/>
  <c r="AF135" i="19"/>
  <c r="AE135" i="19"/>
  <c r="AD135" i="19"/>
  <c r="AC135" i="19"/>
  <c r="AB135" i="19"/>
  <c r="AA135" i="19"/>
  <c r="Z135" i="19"/>
  <c r="Y135" i="19"/>
  <c r="X135" i="19"/>
  <c r="W135" i="19"/>
  <c r="V135" i="19"/>
  <c r="U135" i="19"/>
  <c r="T135" i="19"/>
  <c r="S135" i="19"/>
  <c r="R135" i="19"/>
  <c r="Q135" i="19"/>
  <c r="P135" i="19"/>
  <c r="O135" i="19"/>
  <c r="N135" i="19"/>
  <c r="M135" i="19"/>
  <c r="L135" i="19"/>
  <c r="K135" i="19"/>
  <c r="J135" i="19"/>
  <c r="I135" i="19"/>
  <c r="H135" i="19"/>
  <c r="CA134" i="19"/>
  <c r="BZ134" i="19"/>
  <c r="BY134" i="19"/>
  <c r="BX134" i="19"/>
  <c r="BW134" i="19"/>
  <c r="BV134" i="19"/>
  <c r="BU134" i="19"/>
  <c r="BT134" i="19"/>
  <c r="BS134" i="19"/>
  <c r="BR134" i="19"/>
  <c r="BQ134" i="19"/>
  <c r="BP134" i="19"/>
  <c r="BO134" i="19"/>
  <c r="BN134" i="19"/>
  <c r="BM134" i="19"/>
  <c r="BL134" i="19"/>
  <c r="BK134" i="19"/>
  <c r="BJ134" i="19"/>
  <c r="BI134" i="19"/>
  <c r="BH134" i="19"/>
  <c r="BG134" i="19"/>
  <c r="BF134" i="19"/>
  <c r="BE134" i="19"/>
  <c r="BD134" i="19"/>
  <c r="BC134" i="19"/>
  <c r="BB134" i="19"/>
  <c r="BA134" i="19"/>
  <c r="AZ134" i="19"/>
  <c r="AY134" i="19"/>
  <c r="AX134" i="19"/>
  <c r="AW134" i="19"/>
  <c r="AV134" i="19"/>
  <c r="AU134" i="19"/>
  <c r="AT134" i="19"/>
  <c r="AS134" i="19"/>
  <c r="AR134" i="19"/>
  <c r="AQ134" i="19"/>
  <c r="AP134" i="19"/>
  <c r="AO134" i="19"/>
  <c r="AN134" i="19"/>
  <c r="AM134" i="19"/>
  <c r="AL134" i="19"/>
  <c r="AK134" i="19"/>
  <c r="AJ134" i="19"/>
  <c r="AI134" i="19"/>
  <c r="AH134" i="19"/>
  <c r="AG134" i="19"/>
  <c r="AF134" i="19"/>
  <c r="AE134" i="19"/>
  <c r="AD134" i="19"/>
  <c r="AC134" i="19"/>
  <c r="AB134" i="19"/>
  <c r="AA134" i="19"/>
  <c r="Z134" i="19"/>
  <c r="Y134" i="19"/>
  <c r="X134" i="19"/>
  <c r="W134" i="19"/>
  <c r="V134" i="19"/>
  <c r="U134" i="19"/>
  <c r="T134" i="19"/>
  <c r="S134" i="19"/>
  <c r="R134" i="19"/>
  <c r="Q134" i="19"/>
  <c r="P134" i="19"/>
  <c r="O134" i="19"/>
  <c r="N134" i="19"/>
  <c r="M134" i="19"/>
  <c r="L134" i="19"/>
  <c r="K134" i="19"/>
  <c r="J134" i="19"/>
  <c r="I134" i="19"/>
  <c r="H134" i="19"/>
  <c r="CA133" i="19"/>
  <c r="BZ133" i="19"/>
  <c r="BY133" i="19"/>
  <c r="BX133" i="19"/>
  <c r="BW133" i="19"/>
  <c r="BV133" i="19"/>
  <c r="BU133" i="19"/>
  <c r="BT133" i="19"/>
  <c r="BS133" i="19"/>
  <c r="BR133" i="19"/>
  <c r="BQ133" i="19"/>
  <c r="BP133" i="19"/>
  <c r="BO133" i="19"/>
  <c r="BN133" i="19"/>
  <c r="BM133" i="19"/>
  <c r="BL133" i="19"/>
  <c r="BK133" i="19"/>
  <c r="BJ133" i="19"/>
  <c r="BI133" i="19"/>
  <c r="BH133" i="19"/>
  <c r="BG133" i="19"/>
  <c r="BF133" i="19"/>
  <c r="BE133" i="19"/>
  <c r="BD133" i="19"/>
  <c r="BC133" i="19"/>
  <c r="BB133" i="19"/>
  <c r="BA133" i="19"/>
  <c r="AZ133" i="19"/>
  <c r="AY133" i="19"/>
  <c r="AX133" i="19"/>
  <c r="AW133" i="19"/>
  <c r="AV133" i="19"/>
  <c r="AU133" i="19"/>
  <c r="AT133" i="19"/>
  <c r="AS133" i="19"/>
  <c r="AR133" i="19"/>
  <c r="AQ133" i="19"/>
  <c r="AP133" i="19"/>
  <c r="AO133" i="19"/>
  <c r="AN133" i="19"/>
  <c r="AM133" i="19"/>
  <c r="AL133" i="19"/>
  <c r="AK133" i="19"/>
  <c r="AJ133" i="19"/>
  <c r="AI133" i="19"/>
  <c r="AH133" i="19"/>
  <c r="AG133" i="19"/>
  <c r="AF133" i="19"/>
  <c r="AE133" i="19"/>
  <c r="AD133" i="19"/>
  <c r="AC133" i="19"/>
  <c r="AB133" i="19"/>
  <c r="AA133" i="19"/>
  <c r="Z133" i="19"/>
  <c r="Y133" i="19"/>
  <c r="X133" i="19"/>
  <c r="W133" i="19"/>
  <c r="V133" i="19"/>
  <c r="U133" i="19"/>
  <c r="T133" i="19"/>
  <c r="S133" i="19"/>
  <c r="R133" i="19"/>
  <c r="Q133" i="19"/>
  <c r="P133" i="19"/>
  <c r="O133" i="19"/>
  <c r="N133" i="19"/>
  <c r="M133" i="19"/>
  <c r="L133" i="19"/>
  <c r="K133" i="19"/>
  <c r="J133" i="19"/>
  <c r="I133" i="19"/>
  <c r="H133" i="19"/>
  <c r="CA132" i="19"/>
  <c r="BZ132" i="19"/>
  <c r="BY132" i="19"/>
  <c r="BX132" i="19"/>
  <c r="BW132" i="19"/>
  <c r="BV132" i="19"/>
  <c r="BU132" i="19"/>
  <c r="BT132" i="19"/>
  <c r="BS132" i="19"/>
  <c r="BR132" i="19"/>
  <c r="BQ132" i="19"/>
  <c r="BP132" i="19"/>
  <c r="BO132" i="19"/>
  <c r="BN132" i="19"/>
  <c r="BM132" i="19"/>
  <c r="BL132" i="19"/>
  <c r="BK132" i="19"/>
  <c r="BJ132" i="19"/>
  <c r="BI132" i="19"/>
  <c r="BH132" i="19"/>
  <c r="BG132" i="19"/>
  <c r="BF132" i="19"/>
  <c r="BE132" i="19"/>
  <c r="BD132" i="19"/>
  <c r="BC132" i="19"/>
  <c r="BB132" i="19"/>
  <c r="BA132" i="19"/>
  <c r="AZ132" i="19"/>
  <c r="AY132" i="19"/>
  <c r="AX132" i="19"/>
  <c r="AW132" i="19"/>
  <c r="AV132" i="19"/>
  <c r="AU132" i="19"/>
  <c r="AT132" i="19"/>
  <c r="AS132" i="19"/>
  <c r="AR132" i="19"/>
  <c r="AQ132" i="19"/>
  <c r="AP132" i="19"/>
  <c r="AO132" i="19"/>
  <c r="AN132" i="19"/>
  <c r="AM132" i="19"/>
  <c r="AL132" i="19"/>
  <c r="AK132" i="19"/>
  <c r="AJ132" i="19"/>
  <c r="AI132" i="19"/>
  <c r="AH132" i="19"/>
  <c r="AG132" i="19"/>
  <c r="AF132" i="19"/>
  <c r="AE132" i="19"/>
  <c r="AD132" i="19"/>
  <c r="AC132" i="19"/>
  <c r="AB132" i="19"/>
  <c r="AA132" i="19"/>
  <c r="Z132" i="19"/>
  <c r="Y132" i="19"/>
  <c r="X132" i="19"/>
  <c r="W132" i="19"/>
  <c r="V132" i="19"/>
  <c r="U132" i="19"/>
  <c r="T132" i="19"/>
  <c r="S132" i="19"/>
  <c r="R132" i="19"/>
  <c r="Q132" i="19"/>
  <c r="P132" i="19"/>
  <c r="O132" i="19"/>
  <c r="N132" i="19"/>
  <c r="M132" i="19"/>
  <c r="L132" i="19"/>
  <c r="K132" i="19"/>
  <c r="J132" i="19"/>
  <c r="I132" i="19"/>
  <c r="H132" i="19"/>
  <c r="CA131" i="19"/>
  <c r="BZ131" i="19"/>
  <c r="BY131" i="19"/>
  <c r="BX131" i="19"/>
  <c r="BW131" i="19"/>
  <c r="BV131" i="19"/>
  <c r="BU131" i="19"/>
  <c r="BT131" i="19"/>
  <c r="BS131" i="19"/>
  <c r="BR131" i="19"/>
  <c r="BQ131" i="19"/>
  <c r="BP131" i="19"/>
  <c r="BO131" i="19"/>
  <c r="BN131" i="19"/>
  <c r="BM131" i="19"/>
  <c r="BL131" i="19"/>
  <c r="BK131" i="19"/>
  <c r="BJ131" i="19"/>
  <c r="BI131" i="19"/>
  <c r="BH131" i="19"/>
  <c r="BG131" i="19"/>
  <c r="BF131" i="19"/>
  <c r="BE131" i="19"/>
  <c r="BD131" i="19"/>
  <c r="BC131" i="19"/>
  <c r="BB131" i="19"/>
  <c r="BA131" i="19"/>
  <c r="AZ131" i="19"/>
  <c r="AY131" i="19"/>
  <c r="AX131" i="19"/>
  <c r="AW131" i="19"/>
  <c r="AV131" i="19"/>
  <c r="AU131" i="19"/>
  <c r="AT131" i="19"/>
  <c r="AS131" i="19"/>
  <c r="AR131" i="19"/>
  <c r="AQ131" i="19"/>
  <c r="AP131" i="19"/>
  <c r="AO131" i="19"/>
  <c r="AN131" i="19"/>
  <c r="AM131" i="19"/>
  <c r="AL131" i="19"/>
  <c r="AK131" i="19"/>
  <c r="AJ131" i="19"/>
  <c r="AI131" i="19"/>
  <c r="AH131" i="19"/>
  <c r="AG131" i="19"/>
  <c r="AF131" i="19"/>
  <c r="AE131" i="19"/>
  <c r="AD131" i="19"/>
  <c r="AC131" i="19"/>
  <c r="AB131" i="19"/>
  <c r="AA131" i="19"/>
  <c r="Z131" i="19"/>
  <c r="Y131" i="19"/>
  <c r="X131" i="19"/>
  <c r="W131" i="19"/>
  <c r="V131" i="19"/>
  <c r="U131" i="19"/>
  <c r="T131" i="19"/>
  <c r="S131" i="19"/>
  <c r="R131" i="19"/>
  <c r="Q131" i="19"/>
  <c r="P131" i="19"/>
  <c r="O131" i="19"/>
  <c r="N131" i="19"/>
  <c r="M131" i="19"/>
  <c r="L131" i="19"/>
  <c r="K131" i="19"/>
  <c r="J131" i="19"/>
  <c r="I131" i="19"/>
  <c r="H131" i="19"/>
  <c r="CA130" i="19"/>
  <c r="BZ130" i="19"/>
  <c r="BY130" i="19"/>
  <c r="BX130" i="19"/>
  <c r="BW130" i="19"/>
  <c r="BV130" i="19"/>
  <c r="BU130" i="19"/>
  <c r="BT130" i="19"/>
  <c r="BS130" i="19"/>
  <c r="BR130" i="19"/>
  <c r="BQ130" i="19"/>
  <c r="BP130" i="19"/>
  <c r="BO130" i="19"/>
  <c r="BN130" i="19"/>
  <c r="BM130" i="19"/>
  <c r="BL130" i="19"/>
  <c r="BK130" i="19"/>
  <c r="BJ130" i="19"/>
  <c r="BI130" i="19"/>
  <c r="BH130" i="19"/>
  <c r="BG130" i="19"/>
  <c r="BF130" i="19"/>
  <c r="BE130" i="19"/>
  <c r="BD130" i="19"/>
  <c r="BC130" i="19"/>
  <c r="BB130" i="19"/>
  <c r="BA130" i="19"/>
  <c r="AZ130" i="19"/>
  <c r="AY130" i="19"/>
  <c r="AX130" i="19"/>
  <c r="AW130" i="19"/>
  <c r="AV130" i="19"/>
  <c r="AU130" i="19"/>
  <c r="AT130" i="19"/>
  <c r="AS130" i="19"/>
  <c r="AR130" i="19"/>
  <c r="AQ130" i="19"/>
  <c r="AP130" i="19"/>
  <c r="AO130" i="19"/>
  <c r="AN130" i="19"/>
  <c r="AM130" i="19"/>
  <c r="AL130" i="19"/>
  <c r="AK130" i="19"/>
  <c r="AJ130" i="19"/>
  <c r="AI130" i="19"/>
  <c r="AH130" i="19"/>
  <c r="AG130" i="19"/>
  <c r="AF130" i="19"/>
  <c r="AE130" i="19"/>
  <c r="AD130" i="19"/>
  <c r="AC130" i="19"/>
  <c r="AB130" i="19"/>
  <c r="AA130" i="19"/>
  <c r="Z130" i="19"/>
  <c r="Y130" i="19"/>
  <c r="X130" i="19"/>
  <c r="W130" i="19"/>
  <c r="V130" i="19"/>
  <c r="U130" i="19"/>
  <c r="T130" i="19"/>
  <c r="S130" i="19"/>
  <c r="R130" i="19"/>
  <c r="Q130" i="19"/>
  <c r="P130" i="19"/>
  <c r="O130" i="19"/>
  <c r="N130" i="19"/>
  <c r="M130" i="19"/>
  <c r="L130" i="19"/>
  <c r="K130" i="19"/>
  <c r="J130" i="19"/>
  <c r="I130" i="19"/>
  <c r="H130"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8" i="19"/>
  <c r="G147" i="19"/>
  <c r="G146" i="19"/>
  <c r="G145" i="19"/>
  <c r="G144" i="19"/>
  <c r="G143" i="19"/>
  <c r="G142" i="19"/>
  <c r="G141" i="19"/>
  <c r="G140" i="19"/>
  <c r="G139" i="19"/>
  <c r="G138" i="19"/>
  <c r="G137" i="19"/>
  <c r="G136" i="19"/>
  <c r="G135" i="19"/>
  <c r="G134" i="19"/>
  <c r="G133" i="19"/>
  <c r="G132" i="19"/>
  <c r="G131" i="19"/>
  <c r="G130" i="19"/>
  <c r="J11" i="18" l="1"/>
  <c r="AX7" i="11" s="1"/>
  <c r="AH7" i="8" l="1"/>
  <c r="AH8" i="8"/>
  <c r="AH9" i="8"/>
  <c r="AH10" i="8"/>
  <c r="AH11" i="8"/>
  <c r="AH12" i="8"/>
  <c r="AH13" i="8"/>
  <c r="AH14"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AH6" i="8"/>
  <c r="W26" i="8"/>
  <c r="R26" i="8"/>
  <c r="M26" i="8"/>
  <c r="H26" i="8"/>
  <c r="C26" i="8"/>
  <c r="P43" i="8" l="1"/>
  <c r="Q43" i="8"/>
  <c r="K43" i="8"/>
  <c r="L43" i="8"/>
  <c r="Z43" i="8"/>
  <c r="AA43" i="8"/>
  <c r="Y43" i="8"/>
  <c r="U43" i="8"/>
  <c r="V43" i="8"/>
  <c r="AE39" i="8"/>
  <c r="AE35" i="8"/>
  <c r="AE31" i="8"/>
  <c r="AE27" i="8"/>
  <c r="AE23" i="8"/>
  <c r="AE19" i="8"/>
  <c r="AE15" i="8"/>
  <c r="AE11" i="8"/>
  <c r="AE17" i="8"/>
  <c r="AE13" i="8"/>
  <c r="AE40" i="8"/>
  <c r="AE24" i="8"/>
  <c r="AE20" i="8"/>
  <c r="AE16" i="8"/>
  <c r="AE12" i="8"/>
  <c r="AE8" i="8"/>
  <c r="AE36" i="8"/>
  <c r="H43" i="8"/>
  <c r="AE6" i="8"/>
  <c r="AE7" i="8"/>
  <c r="AE28" i="8"/>
  <c r="AE42" i="8"/>
  <c r="AE34" i="8"/>
  <c r="AE30" i="8"/>
  <c r="AE22" i="8"/>
  <c r="AE18" i="8"/>
  <c r="AE14" i="8"/>
  <c r="AE10" i="8"/>
  <c r="AE32" i="8"/>
  <c r="AE38" i="8"/>
  <c r="AE41" i="8"/>
  <c r="AE37" i="8"/>
  <c r="AE33" i="8"/>
  <c r="AE29" i="8"/>
  <c r="AE21" i="8"/>
  <c r="AE9" i="8"/>
  <c r="AE25" i="8"/>
  <c r="M43" i="8"/>
  <c r="AB26" i="8"/>
  <c r="R43" i="8"/>
  <c r="T43" i="8"/>
  <c r="W43" i="8"/>
  <c r="J43" i="8"/>
  <c r="O43" i="8"/>
  <c r="AD26" i="8" l="1"/>
  <c r="AD43" i="8" s="1"/>
  <c r="AX11" i="11" s="1"/>
  <c r="AB43" i="8"/>
  <c r="AX9" i="11" s="1"/>
  <c r="AX12" i="11" s="1"/>
  <c r="AC26" i="8"/>
  <c r="AC43" i="8" l="1"/>
  <c r="AX10" i="11" s="1"/>
  <c r="N43" i="8"/>
  <c r="S43" i="8"/>
  <c r="X43" i="8"/>
  <c r="G43" i="8" l="1"/>
  <c r="AE26" i="8"/>
  <c r="AE43" i="8" s="1"/>
  <c r="F43" i="8"/>
  <c r="C43" i="8"/>
  <c r="E43" i="8"/>
  <c r="AG9" i="8" l="1"/>
  <c r="AF9" i="8" s="1"/>
  <c r="AG13" i="8"/>
  <c r="AF13" i="8" s="1"/>
  <c r="AG17" i="8"/>
  <c r="AF17" i="8" s="1"/>
  <c r="AG21" i="8"/>
  <c r="AF21" i="8" s="1"/>
  <c r="AG25" i="8"/>
  <c r="AF25" i="8" s="1"/>
  <c r="AG29" i="8"/>
  <c r="AF29" i="8" s="1"/>
  <c r="AG33" i="8"/>
  <c r="AF33" i="8" s="1"/>
  <c r="AG37" i="8"/>
  <c r="AF37" i="8" s="1"/>
  <c r="AG41" i="8"/>
  <c r="AF41" i="8" s="1"/>
  <c r="AG12" i="8"/>
  <c r="AF12" i="8" s="1"/>
  <c r="AG16" i="8"/>
  <c r="AF16" i="8" s="1"/>
  <c r="AG24" i="8"/>
  <c r="AF24" i="8" s="1"/>
  <c r="AG36" i="8"/>
  <c r="AF36" i="8" s="1"/>
  <c r="AG10" i="8"/>
  <c r="AF10" i="8" s="1"/>
  <c r="AG14" i="8"/>
  <c r="AF14" i="8" s="1"/>
  <c r="AG18" i="8"/>
  <c r="AF18" i="8" s="1"/>
  <c r="AG22" i="8"/>
  <c r="AF22" i="8" s="1"/>
  <c r="AG26" i="8"/>
  <c r="AF26" i="8" s="1"/>
  <c r="AG30" i="8"/>
  <c r="AF30" i="8" s="1"/>
  <c r="AG34" i="8"/>
  <c r="AF34" i="8" s="1"/>
  <c r="AG38" i="8"/>
  <c r="AF38" i="8" s="1"/>
  <c r="AG42" i="8"/>
  <c r="AF42" i="8" s="1"/>
  <c r="AG32" i="8"/>
  <c r="AF32" i="8" s="1"/>
  <c r="AG7" i="8"/>
  <c r="AF7" i="8" s="1"/>
  <c r="AG11" i="8"/>
  <c r="AF11" i="8" s="1"/>
  <c r="AG15" i="8"/>
  <c r="AF15" i="8" s="1"/>
  <c r="AG19" i="8"/>
  <c r="AF19" i="8" s="1"/>
  <c r="AG23" i="8"/>
  <c r="AF23" i="8" s="1"/>
  <c r="AG27" i="8"/>
  <c r="AF27" i="8" s="1"/>
  <c r="AG31" i="8"/>
  <c r="AF31" i="8" s="1"/>
  <c r="AG35" i="8"/>
  <c r="AF35" i="8" s="1"/>
  <c r="AG39" i="8"/>
  <c r="AF39" i="8" s="1"/>
  <c r="AG6" i="8"/>
  <c r="AF6" i="8" s="1"/>
  <c r="AI6" i="8" s="1" a="1"/>
  <c r="AG8" i="8"/>
  <c r="AF8" i="8" s="1"/>
  <c r="AG20" i="8"/>
  <c r="AF20" i="8" s="1"/>
  <c r="AG28" i="8"/>
  <c r="AF28" i="8" s="1"/>
  <c r="AG40" i="8"/>
  <c r="AF40" i="8" s="1"/>
  <c r="AI39" i="8" l="1"/>
  <c r="AI35" i="8"/>
  <c r="AI31" i="8"/>
  <c r="AI27" i="8"/>
  <c r="AI23" i="8"/>
  <c r="AI19" i="8"/>
  <c r="AI15" i="8"/>
  <c r="AI11" i="8"/>
  <c r="AI7" i="8"/>
  <c r="AI42" i="8"/>
  <c r="AI38" i="8"/>
  <c r="AI34" i="8"/>
  <c r="AI30" i="8"/>
  <c r="AI26" i="8"/>
  <c r="AI22" i="8"/>
  <c r="AI18" i="8"/>
  <c r="AI14" i="8"/>
  <c r="AI10" i="8"/>
  <c r="AI6" i="8"/>
  <c r="AI28" i="8"/>
  <c r="AI16" i="8"/>
  <c r="AI8" i="8"/>
  <c r="AI41" i="8"/>
  <c r="AI37" i="8"/>
  <c r="AI33" i="8"/>
  <c r="AI29" i="8"/>
  <c r="AI25" i="8"/>
  <c r="AI21" i="8"/>
  <c r="AI17" i="8"/>
  <c r="AI13" i="8"/>
  <c r="AI9" i="8"/>
  <c r="AI40" i="8"/>
  <c r="AI36" i="8"/>
  <c r="AI32" i="8"/>
  <c r="AI24" i="8"/>
  <c r="AI20" i="8"/>
  <c r="AI12" i="8"/>
  <c r="AG43" i="8"/>
  <c r="D43" i="8"/>
  <c r="I43" i="8"/>
  <c r="F26" i="10" l="1"/>
  <c r="AK18" i="8"/>
  <c r="AJ18" i="8"/>
  <c r="AL18" i="8"/>
  <c r="F32" i="10"/>
  <c r="AL24" i="8"/>
  <c r="AK24" i="8"/>
  <c r="AJ24" i="8"/>
  <c r="F17" i="10"/>
  <c r="AJ9" i="8"/>
  <c r="AL9" i="8"/>
  <c r="AK9" i="8"/>
  <c r="F33" i="10"/>
  <c r="AL25" i="8"/>
  <c r="AK25" i="8"/>
  <c r="AJ25" i="8"/>
  <c r="AL41" i="8"/>
  <c r="F49" i="10"/>
  <c r="AK41" i="8"/>
  <c r="AJ41" i="8"/>
  <c r="F14" i="10"/>
  <c r="AJ6" i="8"/>
  <c r="AK6" i="8"/>
  <c r="AL6" i="8"/>
  <c r="F30" i="10"/>
  <c r="AK22" i="8"/>
  <c r="AJ22" i="8"/>
  <c r="AL22" i="8"/>
  <c r="F46" i="10"/>
  <c r="AJ38" i="8"/>
  <c r="AL38" i="8"/>
  <c r="AK38" i="8"/>
  <c r="F23" i="10"/>
  <c r="AL15" i="8"/>
  <c r="AK15" i="8"/>
  <c r="AJ15" i="8"/>
  <c r="F39" i="10"/>
  <c r="AL31" i="8"/>
  <c r="AK31" i="8"/>
  <c r="AJ31" i="8"/>
  <c r="F28" i="10"/>
  <c r="AL20" i="8"/>
  <c r="AK20" i="8"/>
  <c r="AJ20" i="8"/>
  <c r="F29" i="10"/>
  <c r="AJ21" i="8"/>
  <c r="AL21" i="8"/>
  <c r="AK21" i="8"/>
  <c r="AL37" i="8"/>
  <c r="F45" i="10"/>
  <c r="AK37" i="8"/>
  <c r="AJ37" i="8"/>
  <c r="F42" i="10"/>
  <c r="AL34" i="8"/>
  <c r="AK34" i="8"/>
  <c r="AJ34" i="8"/>
  <c r="F19" i="10"/>
  <c r="AL11" i="8"/>
  <c r="AK11" i="8"/>
  <c r="AJ11" i="8"/>
  <c r="F35" i="10"/>
  <c r="AL27" i="8"/>
  <c r="AK27" i="8"/>
  <c r="AJ27" i="8"/>
  <c r="F48" i="10"/>
  <c r="AL40" i="8"/>
  <c r="AK40" i="8"/>
  <c r="AJ40" i="8"/>
  <c r="F36" i="10"/>
  <c r="AJ28" i="8"/>
  <c r="AL28" i="8"/>
  <c r="AK28" i="8"/>
  <c r="F40" i="10"/>
  <c r="AJ32" i="8"/>
  <c r="AL32" i="8"/>
  <c r="AK32" i="8"/>
  <c r="F21" i="10"/>
  <c r="AJ13" i="8"/>
  <c r="AL13" i="8"/>
  <c r="AK13" i="8"/>
  <c r="F37" i="10"/>
  <c r="AK29" i="8"/>
  <c r="AJ29" i="8"/>
  <c r="AL29" i="8"/>
  <c r="F16" i="10"/>
  <c r="AK8" i="8"/>
  <c r="AL8" i="8"/>
  <c r="AJ8" i="8"/>
  <c r="F18" i="10"/>
  <c r="AK10" i="8"/>
  <c r="AJ10" i="8"/>
  <c r="AL10" i="8"/>
  <c r="F34" i="10"/>
  <c r="AL26" i="8"/>
  <c r="AK26" i="8"/>
  <c r="AJ26" i="8"/>
  <c r="F50" i="10"/>
  <c r="AJ42" i="8"/>
  <c r="AL42" i="8"/>
  <c r="AK42" i="8"/>
  <c r="F27" i="10"/>
  <c r="AL19" i="8"/>
  <c r="AK19" i="8"/>
  <c r="AJ19" i="8"/>
  <c r="F43" i="10"/>
  <c r="AL35" i="8"/>
  <c r="AK35" i="8"/>
  <c r="AJ35" i="8"/>
  <c r="F20" i="10"/>
  <c r="AL12" i="8"/>
  <c r="AK12" i="8"/>
  <c r="AJ12" i="8"/>
  <c r="F44" i="10"/>
  <c r="AJ36" i="8"/>
  <c r="AL36" i="8"/>
  <c r="AK36" i="8"/>
  <c r="F25" i="10"/>
  <c r="AJ17" i="8"/>
  <c r="AL17" i="8"/>
  <c r="AK17" i="8"/>
  <c r="F41" i="10"/>
  <c r="AK33" i="8"/>
  <c r="AJ33" i="8"/>
  <c r="AL33" i="8"/>
  <c r="F24" i="10"/>
  <c r="AL16" i="8"/>
  <c r="AK16" i="8"/>
  <c r="AJ16" i="8"/>
  <c r="F22" i="10"/>
  <c r="AK14" i="8"/>
  <c r="AJ14" i="8"/>
  <c r="AL14" i="8"/>
  <c r="F38" i="10"/>
  <c r="AL30" i="8"/>
  <c r="AK30" i="8"/>
  <c r="AJ30" i="8"/>
  <c r="F15" i="10"/>
  <c r="AL7" i="8"/>
  <c r="AJ7" i="8"/>
  <c r="AK7" i="8"/>
  <c r="F31" i="10"/>
  <c r="AJ23" i="8"/>
  <c r="AK23" i="8"/>
  <c r="AL23" i="8"/>
  <c r="AK39" i="8"/>
  <c r="AJ39" i="8"/>
  <c r="F47" i="10"/>
  <c r="AL39" i="8"/>
  <c r="AF43" i="8"/>
  <c r="F8" i="10" l="1"/>
  <c r="AM9" i="8"/>
  <c r="AN9" i="8"/>
  <c r="AO9" i="8"/>
  <c r="AN41" i="8"/>
  <c r="AM26" i="8" l="1"/>
  <c r="AM29" i="8"/>
  <c r="AM33" i="8"/>
  <c r="AM30" i="8"/>
  <c r="AM41" i="8"/>
  <c r="AM16" i="8"/>
  <c r="AM28" i="8"/>
  <c r="AN13" i="8"/>
  <c r="AN20" i="8"/>
  <c r="AM12" i="8"/>
  <c r="AM7" i="8"/>
  <c r="AM31" i="8"/>
  <c r="AM38" i="8"/>
  <c r="AM32" i="8"/>
  <c r="AM19" i="8"/>
  <c r="AM40" i="8"/>
  <c r="AM37" i="8"/>
  <c r="AM39" i="8"/>
  <c r="AM23" i="8"/>
  <c r="AM34" i="8"/>
  <c r="AM21" i="8"/>
  <c r="AM11" i="8"/>
  <c r="AM36" i="8"/>
  <c r="AM8" i="8"/>
  <c r="AM27" i="8"/>
  <c r="AM14" i="8"/>
  <c r="AO35" i="8"/>
  <c r="AO24" i="8"/>
  <c r="AO28" i="8"/>
  <c r="AO16" i="8"/>
  <c r="AN35" i="8"/>
  <c r="AO29" i="8"/>
  <c r="AO30" i="8"/>
  <c r="AO6" i="8"/>
  <c r="AM6" i="8"/>
  <c r="AO15" i="8"/>
  <c r="AM15" i="8"/>
  <c r="AM42" i="8"/>
  <c r="AN15" i="8"/>
  <c r="AM10" i="8"/>
  <c r="AN22" i="8"/>
  <c r="AM22" i="8"/>
  <c r="AM25" i="8"/>
  <c r="AM35" i="8"/>
  <c r="AM18" i="8"/>
  <c r="AM24" i="8"/>
  <c r="AM13" i="8"/>
  <c r="AM20" i="8"/>
  <c r="AN17" i="8"/>
  <c r="AM17" i="8"/>
  <c r="AO17" i="8"/>
  <c r="AN33" i="8"/>
  <c r="AO22" i="8"/>
  <c r="AN36" i="8"/>
  <c r="AO8" i="8"/>
  <c r="AO10" i="8"/>
  <c r="AN27" i="8"/>
  <c r="AO14" i="8"/>
  <c r="AO18" i="8"/>
  <c r="AN24" i="8"/>
  <c r="AO25" i="8"/>
  <c r="AO20" i="8"/>
  <c r="AO42" i="8"/>
  <c r="AO40" i="8"/>
  <c r="AN37" i="8"/>
  <c r="AO39" i="8"/>
  <c r="AO7" i="8"/>
  <c r="AO36" i="8"/>
  <c r="AN8" i="8"/>
  <c r="AN30" i="8"/>
  <c r="AN42" i="8"/>
  <c r="AN16" i="8"/>
  <c r="AN28" i="8"/>
  <c r="AN10" i="8"/>
  <c r="AO27" i="8"/>
  <c r="AN14" i="8"/>
  <c r="AN18" i="8"/>
  <c r="AO13" i="8"/>
  <c r="AN25" i="8"/>
  <c r="AO41" i="8"/>
  <c r="AP6" i="8"/>
  <c r="AO23" i="8"/>
  <c r="AN12" i="8"/>
  <c r="AO32" i="8"/>
  <c r="AN7" i="8"/>
  <c r="AN26" i="8"/>
  <c r="AO21" i="8"/>
  <c r="AN38" i="8"/>
  <c r="AO19" i="8"/>
  <c r="AO11" i="8"/>
  <c r="AN40" i="8"/>
  <c r="AN6" i="8"/>
  <c r="AN21" i="8"/>
  <c r="AO38" i="8"/>
  <c r="AN29" i="8"/>
  <c r="AN23" i="8"/>
  <c r="AO34" i="8"/>
  <c r="AN31" i="8"/>
  <c r="AO37" i="8"/>
  <c r="AN39" i="8"/>
  <c r="AO12" i="8"/>
  <c r="AO26" i="8"/>
  <c r="AN32" i="8"/>
  <c r="AN19" i="8"/>
  <c r="AI43" i="8"/>
  <c r="AX13" i="11" s="1"/>
  <c r="AN34" i="8"/>
  <c r="AO31" i="8"/>
  <c r="AN11" i="8"/>
  <c r="AO33" i="8"/>
  <c r="AO43" i="8" l="1"/>
  <c r="AN43" i="8"/>
  <c r="AM43" i="8"/>
  <c r="AX8" i="11" s="1"/>
  <c r="AR52" i="8" l="1"/>
  <c r="AZ56" i="16"/>
  <c r="AR53" i="8"/>
  <c r="AZ57" i="16"/>
  <c r="AR54" i="8"/>
  <c r="AZ58" i="16"/>
  <c r="AR55" i="8"/>
  <c r="AZ59" i="16"/>
  <c r="AR56" i="8"/>
  <c r="AZ60" i="16"/>
  <c r="AR57" i="8"/>
  <c r="AZ61" i="16"/>
  <c r="AR58" i="8"/>
  <c r="AZ62" i="16"/>
  <c r="AR59" i="8"/>
  <c r="AZ63" i="16"/>
  <c r="AR60" i="8"/>
  <c r="AZ64" i="16"/>
  <c r="AR61" i="8"/>
  <c r="AZ65" i="16"/>
  <c r="AR62" i="8"/>
  <c r="AZ66" i="16"/>
  <c r="AR63" i="8"/>
  <c r="AZ67" i="16"/>
  <c r="AR64" i="8"/>
  <c r="AZ68" i="16"/>
  <c r="AR65" i="8"/>
  <c r="AZ69" i="16"/>
  <c r="AR66" i="8"/>
  <c r="AZ70" i="16"/>
  <c r="AR67" i="8"/>
  <c r="AZ71" i="16"/>
  <c r="AR68" i="8"/>
  <c r="AZ72" i="16"/>
  <c r="AR69" i="8"/>
  <c r="AZ73" i="16"/>
  <c r="AR70" i="8"/>
  <c r="AZ74" i="16"/>
  <c r="AR71" i="8"/>
  <c r="AZ75" i="16"/>
  <c r="AR72" i="8"/>
  <c r="AZ76" i="16"/>
  <c r="AR73" i="8"/>
  <c r="AZ77" i="16"/>
  <c r="AR74" i="8"/>
  <c r="AZ78" i="16"/>
  <c r="AR75" i="8"/>
  <c r="AZ79" i="16"/>
  <c r="AR76" i="8"/>
  <c r="AZ80" i="16"/>
  <c r="AR77" i="8"/>
  <c r="AZ81" i="16"/>
  <c r="AR78" i="8"/>
  <c r="AZ82" i="16"/>
  <c r="AR79" i="8"/>
  <c r="AZ83" i="16"/>
  <c r="AR80" i="8"/>
  <c r="AZ84" i="16"/>
  <c r="AR81" i="8"/>
  <c r="AZ85" i="16"/>
  <c r="AR82" i="8"/>
  <c r="AZ86" i="16"/>
  <c r="AR83" i="8"/>
  <c r="AZ87" i="16"/>
  <c r="AR84" i="8"/>
  <c r="AZ88" i="16"/>
  <c r="AR85" i="8"/>
  <c r="AZ89" i="16"/>
  <c r="AR86" i="8"/>
  <c r="AZ90" i="16"/>
  <c r="AR87" i="8"/>
  <c r="AZ91" i="16"/>
  <c r="AR88" i="8"/>
  <c r="AZ92" i="16"/>
  <c r="AR89" i="8"/>
  <c r="AZ93" i="16"/>
  <c r="AJ43" i="8" l="1"/>
  <c r="AX14" i="11" s="1"/>
  <c r="AK43" i="8"/>
  <c r="AX15" i="11" s="1"/>
  <c r="AX16" i="11" s="1"/>
  <c r="AP7" i="8"/>
  <c r="AP8" i="8"/>
  <c r="AP9" i="8"/>
  <c r="AP10" i="8"/>
  <c r="AP11" i="8"/>
  <c r="AP12" i="8"/>
  <c r="AP13" i="8"/>
  <c r="AP14" i="8"/>
  <c r="AP15" i="8"/>
  <c r="AP16" i="8"/>
  <c r="AP17" i="8"/>
  <c r="AP18" i="8"/>
  <c r="AP19" i="8"/>
  <c r="AP20" i="8"/>
  <c r="AP21" i="8"/>
  <c r="AP22" i="8"/>
  <c r="AP23" i="8"/>
  <c r="AP24" i="8"/>
  <c r="AP25" i="8"/>
  <c r="AP26" i="8"/>
  <c r="AP27" i="8"/>
  <c r="AP28" i="8"/>
  <c r="AP29" i="8"/>
  <c r="AP30" i="8"/>
  <c r="AP31" i="8"/>
  <c r="AP32" i="8"/>
  <c r="AP33" i="8"/>
  <c r="AP34" i="8"/>
  <c r="AP35" i="8"/>
  <c r="AP36" i="8"/>
  <c r="AP37" i="8"/>
  <c r="AP38" i="8"/>
  <c r="AP39" i="8"/>
  <c r="AP40" i="8"/>
  <c r="AP41" i="8"/>
  <c r="AP42" i="8"/>
  <c r="AP43" i="8" l="1"/>
  <c r="AL43" i="8"/>
  <c r="BA93" i="16"/>
  <c r="BA91" i="16"/>
  <c r="BA89" i="16"/>
  <c r="BA87" i="16"/>
  <c r="BA85" i="16"/>
  <c r="BA83" i="16"/>
  <c r="BA81" i="16"/>
  <c r="BA79" i="16"/>
  <c r="BA77" i="16"/>
  <c r="BA75" i="16"/>
  <c r="BA73" i="16"/>
  <c r="BA71" i="16"/>
  <c r="BA69" i="16"/>
  <c r="BA67" i="16"/>
  <c r="BA65" i="16"/>
  <c r="BA63" i="16"/>
  <c r="BA61" i="16"/>
  <c r="BA59" i="16"/>
  <c r="BA57" i="16"/>
  <c r="BA92" i="16"/>
  <c r="BA90" i="16"/>
  <c r="BA88" i="16"/>
  <c r="BA86" i="16"/>
  <c r="BA84" i="16"/>
  <c r="BA82" i="16"/>
  <c r="BA80" i="16"/>
  <c r="BA78" i="16"/>
  <c r="BA76" i="16"/>
  <c r="BA74" i="16"/>
  <c r="BA72" i="16"/>
  <c r="BA70" i="16"/>
  <c r="BA68" i="16"/>
  <c r="BA66" i="16"/>
  <c r="BA64" i="16"/>
  <c r="BA62" i="16"/>
  <c r="BA60" i="16"/>
  <c r="BA58" i="16"/>
  <c r="BA56" i="16"/>
  <c r="F197" i="16" l="1"/>
  <c r="M6" i="18" s="1"/>
  <c r="AR43" i="8" s="1"/>
  <c r="F198" i="16"/>
  <c r="F196" i="16"/>
  <c r="AS89" i="8" l="1"/>
  <c r="AT52" i="8" s="1"/>
  <c r="AS6" i="8" s="1"/>
  <c r="AQ6" i="8" s="1"/>
  <c r="AT89" i="8" l="1"/>
  <c r="AT68" i="8"/>
  <c r="AS22" i="8" s="1"/>
  <c r="AQ22" i="8" s="1"/>
  <c r="AT81" i="8"/>
  <c r="AS35" i="8" s="1"/>
  <c r="AQ35" i="8" s="1"/>
  <c r="AT82" i="8"/>
  <c r="AS36" i="8" s="1"/>
  <c r="AQ36" i="8" s="1"/>
  <c r="AT72" i="8"/>
  <c r="AS26" i="8" s="1"/>
  <c r="AQ26" i="8" s="1"/>
  <c r="AT62" i="8"/>
  <c r="AS16" i="8" s="1"/>
  <c r="AQ16" i="8" s="1"/>
  <c r="AT61" i="8"/>
  <c r="AS15" i="8" s="1"/>
  <c r="AQ15" i="8" s="1"/>
  <c r="AT73" i="8"/>
  <c r="AS27" i="8" s="1"/>
  <c r="AQ27" i="8" s="1"/>
  <c r="AT76" i="8"/>
  <c r="AS30" i="8" s="1"/>
  <c r="AQ30" i="8" s="1"/>
  <c r="AT85" i="8"/>
  <c r="AS39" i="8" s="1"/>
  <c r="AQ39" i="8" s="1"/>
  <c r="AT77" i="8"/>
  <c r="AS31" i="8" s="1"/>
  <c r="AQ31" i="8" s="1"/>
  <c r="AT69" i="8"/>
  <c r="AS23" i="8" s="1"/>
  <c r="AQ23" i="8" s="1"/>
  <c r="AT64" i="8"/>
  <c r="AS18" i="8" s="1"/>
  <c r="AQ18" i="8" s="1"/>
  <c r="AT80" i="8"/>
  <c r="AS34" i="8" s="1"/>
  <c r="AQ34" i="8" s="1"/>
  <c r="AT59" i="8"/>
  <c r="AS13" i="8" s="1"/>
  <c r="AQ13" i="8" s="1"/>
  <c r="AT88" i="8"/>
  <c r="AS42" i="8" s="1"/>
  <c r="AQ42" i="8" s="1"/>
  <c r="AT54" i="8"/>
  <c r="AS8" i="8" s="1"/>
  <c r="AQ8" i="8" s="1"/>
  <c r="AT87" i="8"/>
  <c r="AS41" i="8" s="1"/>
  <c r="AQ41" i="8" s="1"/>
  <c r="AT83" i="8"/>
  <c r="AS37" i="8" s="1"/>
  <c r="AQ37" i="8" s="1"/>
  <c r="AT79" i="8"/>
  <c r="AS33" i="8" s="1"/>
  <c r="AQ33" i="8" s="1"/>
  <c r="AT75" i="8"/>
  <c r="AS29" i="8" s="1"/>
  <c r="AQ29" i="8" s="1"/>
  <c r="AT71" i="8"/>
  <c r="AS25" i="8" s="1"/>
  <c r="AQ25" i="8" s="1"/>
  <c r="AT65" i="8"/>
  <c r="AS19" i="8" s="1"/>
  <c r="AQ19" i="8" s="1"/>
  <c r="AT55" i="8"/>
  <c r="AS9" i="8" s="1"/>
  <c r="AQ9" i="8" s="1"/>
  <c r="AT84" i="8"/>
  <c r="AS38" i="8" s="1"/>
  <c r="AQ38" i="8" s="1"/>
  <c r="AT70" i="8"/>
  <c r="AS24" i="8" s="1"/>
  <c r="AQ24" i="8" s="1"/>
  <c r="AT58" i="8"/>
  <c r="AS12" i="8" s="1"/>
  <c r="AQ12" i="8" s="1"/>
  <c r="AT67" i="8"/>
  <c r="AS21" i="8" s="1"/>
  <c r="AQ21" i="8" s="1"/>
  <c r="AT63" i="8"/>
  <c r="AS17" i="8" s="1"/>
  <c r="AQ17" i="8" s="1"/>
  <c r="AT57" i="8"/>
  <c r="AS11" i="8" s="1"/>
  <c r="AQ11" i="8" s="1"/>
  <c r="AT53" i="8"/>
  <c r="AS7" i="8" s="1"/>
  <c r="AQ7" i="8" s="1"/>
  <c r="AT86" i="8"/>
  <c r="AS40" i="8" s="1"/>
  <c r="AQ40" i="8" s="1"/>
  <c r="AT78" i="8"/>
  <c r="AS32" i="8" s="1"/>
  <c r="AQ32" i="8" s="1"/>
  <c r="AT74" i="8"/>
  <c r="AS28" i="8" s="1"/>
  <c r="AQ28" i="8" s="1"/>
  <c r="AT66" i="8"/>
  <c r="AS20" i="8" s="1"/>
  <c r="AQ20" i="8" s="1"/>
  <c r="AT60" i="8"/>
  <c r="AS14" i="8" s="1"/>
  <c r="AQ14" i="8" s="1"/>
  <c r="AT56" i="8"/>
  <c r="AS10" i="8" s="1"/>
  <c r="AQ10" i="8" s="1"/>
  <c r="AT6" i="8" l="1" a="1"/>
  <c r="AT42" i="8"/>
  <c r="AT38" i="8"/>
  <c r="AT34" i="8"/>
  <c r="AT30" i="8"/>
  <c r="AT26" i="8"/>
  <c r="AT22" i="8"/>
  <c r="AT18" i="8"/>
  <c r="AT14" i="8"/>
  <c r="AT10" i="8"/>
  <c r="AT6" i="8"/>
  <c r="AT23" i="8"/>
  <c r="AT11" i="8"/>
  <c r="AT41" i="8"/>
  <c r="AT37" i="8"/>
  <c r="AT33" i="8"/>
  <c r="AT29" i="8"/>
  <c r="AT25" i="8"/>
  <c r="AT21" i="8"/>
  <c r="AT17" i="8"/>
  <c r="AT13" i="8"/>
  <c r="AT9" i="8"/>
  <c r="AT40" i="8"/>
  <c r="AT36" i="8"/>
  <c r="AT32" i="8"/>
  <c r="AT28" i="8"/>
  <c r="AT24" i="8"/>
  <c r="AT20" i="8"/>
  <c r="AT16" i="8"/>
  <c r="AT12" i="8"/>
  <c r="AT8" i="8"/>
  <c r="AT39" i="8"/>
  <c r="AT35" i="8"/>
  <c r="AT31" i="8"/>
  <c r="AT27" i="8"/>
  <c r="AT19" i="8"/>
  <c r="AT15" i="8"/>
  <c r="AT7" i="8"/>
  <c r="AS43" i="8"/>
  <c r="AQ43" i="8"/>
  <c r="AY7" i="11"/>
  <c r="W5" i="11" s="1"/>
  <c r="AU35" i="8" l="1"/>
  <c r="AW35" i="8"/>
  <c r="AV35" i="8"/>
  <c r="AV13" i="8"/>
  <c r="AU13" i="8"/>
  <c r="AW13" i="8"/>
  <c r="AW29" i="8"/>
  <c r="AV29" i="8"/>
  <c r="AU29" i="8"/>
  <c r="AW11" i="8"/>
  <c r="AV11" i="8"/>
  <c r="AU11" i="8"/>
  <c r="AW14" i="8"/>
  <c r="AV14" i="8"/>
  <c r="AU14" i="8"/>
  <c r="AW30" i="8"/>
  <c r="AV30" i="8"/>
  <c r="AU30" i="8"/>
  <c r="AW15" i="8"/>
  <c r="AV15" i="8"/>
  <c r="AU15" i="8"/>
  <c r="AU16" i="8"/>
  <c r="AW16" i="8"/>
  <c r="AV16" i="8"/>
  <c r="AW39" i="8"/>
  <c r="AV39" i="8"/>
  <c r="AU39" i="8"/>
  <c r="AV36" i="8"/>
  <c r="AU36" i="8"/>
  <c r="AW36" i="8"/>
  <c r="AW33" i="8"/>
  <c r="AV33" i="8"/>
  <c r="AU33" i="8"/>
  <c r="AV23" i="8"/>
  <c r="AW23" i="8"/>
  <c r="AU23" i="8"/>
  <c r="AW18" i="8"/>
  <c r="AV18" i="8"/>
  <c r="AU18" i="8"/>
  <c r="AV17" i="8"/>
  <c r="AU17" i="8"/>
  <c r="AW17" i="8"/>
  <c r="AW34" i="8"/>
  <c r="AV34" i="8"/>
  <c r="AU34" i="8"/>
  <c r="AV32" i="8"/>
  <c r="AU32" i="8"/>
  <c r="AW32" i="8"/>
  <c r="AW19" i="8"/>
  <c r="AV19" i="8"/>
  <c r="AU19" i="8"/>
  <c r="AU20" i="8"/>
  <c r="AW20" i="8"/>
  <c r="AV20" i="8"/>
  <c r="AU27" i="8"/>
  <c r="AW27" i="8"/>
  <c r="AV27" i="8"/>
  <c r="AU8" i="8"/>
  <c r="AW8" i="8"/>
  <c r="AV8" i="8"/>
  <c r="AW24" i="8"/>
  <c r="AV24" i="8"/>
  <c r="AU24" i="8"/>
  <c r="AW40" i="8"/>
  <c r="AV40" i="8"/>
  <c r="AU40" i="8"/>
  <c r="AV21" i="8"/>
  <c r="AU21" i="8"/>
  <c r="AW21" i="8"/>
  <c r="AU37" i="8"/>
  <c r="AV37" i="8"/>
  <c r="AW37" i="8"/>
  <c r="AU6" i="8"/>
  <c r="AW6" i="8"/>
  <c r="AV6" i="8"/>
  <c r="AW22" i="8"/>
  <c r="AV22" i="8"/>
  <c r="AU22" i="8"/>
  <c r="AV38" i="8"/>
  <c r="AU38" i="8"/>
  <c r="AW38" i="8"/>
  <c r="AU7" i="8"/>
  <c r="AV7" i="8"/>
  <c r="AW7" i="8"/>
  <c r="AU31" i="8"/>
  <c r="AW31" i="8"/>
  <c r="AV31" i="8"/>
  <c r="AU12" i="8"/>
  <c r="AW12" i="8"/>
  <c r="AV12" i="8"/>
  <c r="AV28" i="8"/>
  <c r="AU28" i="8"/>
  <c r="AW28" i="8"/>
  <c r="AV9" i="8"/>
  <c r="AU9" i="8"/>
  <c r="AW9" i="8"/>
  <c r="AU25" i="8"/>
  <c r="AW25" i="8"/>
  <c r="AV25" i="8"/>
  <c r="AU41" i="8"/>
  <c r="AW41" i="8"/>
  <c r="AV41" i="8"/>
  <c r="AW10" i="8"/>
  <c r="AV10" i="8"/>
  <c r="AU10" i="8"/>
  <c r="AW26" i="8"/>
  <c r="AV26" i="8"/>
  <c r="AU26" i="8"/>
  <c r="AV42" i="8"/>
  <c r="AU42" i="8"/>
  <c r="AW42" i="8"/>
  <c r="AT43" i="8"/>
  <c r="AV43" i="8" l="1"/>
  <c r="AY43" i="8" s="1"/>
  <c r="AU43" i="8"/>
  <c r="AW43" i="8"/>
  <c r="AZ40" i="8" l="1"/>
  <c r="AX40" i="8" s="1"/>
  <c r="AZ36" i="8"/>
  <c r="AX36" i="8" s="1"/>
  <c r="AZ32" i="8"/>
  <c r="AX32" i="8" s="1"/>
  <c r="AZ28" i="8"/>
  <c r="AX28" i="8" s="1"/>
  <c r="AZ24" i="8"/>
  <c r="AX24" i="8" s="1"/>
  <c r="AZ20" i="8"/>
  <c r="AX20" i="8" s="1"/>
  <c r="AZ16" i="8"/>
  <c r="AX16" i="8" s="1"/>
  <c r="AZ12" i="8"/>
  <c r="AX12" i="8" s="1"/>
  <c r="AZ8" i="8"/>
  <c r="AX8" i="8" s="1"/>
  <c r="AZ42" i="8"/>
  <c r="AX42" i="8" s="1"/>
  <c r="AZ38" i="8"/>
  <c r="AX38" i="8" s="1"/>
  <c r="AZ34" i="8"/>
  <c r="AX34" i="8" s="1"/>
  <c r="AZ30" i="8"/>
  <c r="AX30" i="8" s="1"/>
  <c r="AZ26" i="8"/>
  <c r="AX26" i="8" s="1"/>
  <c r="AZ22" i="8"/>
  <c r="AX22" i="8" s="1"/>
  <c r="AZ18" i="8"/>
  <c r="AX18" i="8" s="1"/>
  <c r="AZ10" i="8"/>
  <c r="AX10" i="8" s="1"/>
  <c r="AZ6" i="8"/>
  <c r="AX6" i="8" s="1"/>
  <c r="AZ39" i="8"/>
  <c r="AX39" i="8" s="1"/>
  <c r="AZ35" i="8"/>
  <c r="AX35" i="8" s="1"/>
  <c r="AZ31" i="8"/>
  <c r="AX31" i="8" s="1"/>
  <c r="AZ27" i="8"/>
  <c r="AX27" i="8" s="1"/>
  <c r="AZ23" i="8"/>
  <c r="AX23" i="8" s="1"/>
  <c r="AZ19" i="8"/>
  <c r="AX19" i="8" s="1"/>
  <c r="AZ15" i="8"/>
  <c r="AX15" i="8" s="1"/>
  <c r="AZ11" i="8"/>
  <c r="AX11" i="8" s="1"/>
  <c r="AZ7" i="8"/>
  <c r="AX7" i="8" s="1"/>
  <c r="AZ14" i="8"/>
  <c r="AX14" i="8" s="1"/>
  <c r="AZ37" i="8"/>
  <c r="AX37" i="8" s="1"/>
  <c r="AZ21" i="8"/>
  <c r="AX21" i="8" s="1"/>
  <c r="AZ29" i="8"/>
  <c r="AX29" i="8" s="1"/>
  <c r="AZ13" i="8"/>
  <c r="AX13" i="8" s="1"/>
  <c r="AZ41" i="8"/>
  <c r="AX41" i="8" s="1"/>
  <c r="AZ9" i="8"/>
  <c r="AX9" i="8" s="1"/>
  <c r="AZ33" i="8"/>
  <c r="AX33" i="8" s="1"/>
  <c r="AZ17" i="8"/>
  <c r="AX17" i="8" s="1"/>
  <c r="AZ25" i="8"/>
  <c r="AX25" i="8" s="1"/>
  <c r="BA6" i="8" l="1" a="1"/>
  <c r="BA41" i="8" s="1"/>
  <c r="AX43" i="8"/>
  <c r="AZ43" i="8"/>
  <c r="BA14" i="8" l="1"/>
  <c r="BA30" i="8"/>
  <c r="BA42" i="8"/>
  <c r="BA11" i="8"/>
  <c r="BA19" i="8"/>
  <c r="BA27" i="8"/>
  <c r="BA35" i="8"/>
  <c r="BA8" i="8"/>
  <c r="BA16" i="8"/>
  <c r="BA24" i="8"/>
  <c r="BA32" i="8"/>
  <c r="BA40" i="8"/>
  <c r="BA18" i="8"/>
  <c r="BA38" i="8"/>
  <c r="BA13" i="8"/>
  <c r="BA21" i="8"/>
  <c r="BA29" i="8"/>
  <c r="BA37" i="8"/>
  <c r="BA6" i="8"/>
  <c r="BA22" i="8"/>
  <c r="BA34" i="8"/>
  <c r="BA7" i="8"/>
  <c r="BA15" i="8"/>
  <c r="BA23" i="8"/>
  <c r="BA31" i="8"/>
  <c r="BA39" i="8"/>
  <c r="BA12" i="8"/>
  <c r="BA20" i="8"/>
  <c r="BA28" i="8"/>
  <c r="BA36" i="8"/>
  <c r="BA10" i="8"/>
  <c r="BA26" i="8"/>
  <c r="BA9" i="8"/>
  <c r="BA17" i="8"/>
  <c r="BA25" i="8"/>
  <c r="BA33" i="8"/>
  <c r="BB19" i="8"/>
  <c r="BD19" i="8"/>
  <c r="BC19" i="8"/>
  <c r="BD32" i="8"/>
  <c r="BC32" i="8"/>
  <c r="BB32" i="8"/>
  <c r="BD18" i="8"/>
  <c r="BC18" i="8"/>
  <c r="BB18" i="8"/>
  <c r="BD29" i="8"/>
  <c r="BC29" i="8"/>
  <c r="BB29" i="8"/>
  <c r="BD14" i="8"/>
  <c r="BC14" i="8"/>
  <c r="BB14" i="8"/>
  <c r="BC35" i="8"/>
  <c r="BB35" i="8"/>
  <c r="BD35" i="8"/>
  <c r="BD13" i="8"/>
  <c r="BC13" i="8"/>
  <c r="BB13" i="8"/>
  <c r="BC7" i="8"/>
  <c r="BB7" i="8"/>
  <c r="BD7" i="8"/>
  <c r="BD39" i="8"/>
  <c r="BC39" i="8"/>
  <c r="BB39" i="8"/>
  <c r="BD36" i="8"/>
  <c r="BC36" i="8"/>
  <c r="BB36" i="8"/>
  <c r="BB26" i="8"/>
  <c r="BD26" i="8"/>
  <c r="BC26" i="8"/>
  <c r="BD33" i="8"/>
  <c r="BC33" i="8"/>
  <c r="BB33" i="8"/>
  <c r="BD42" i="8"/>
  <c r="BC42" i="8"/>
  <c r="BB42" i="8"/>
  <c r="BC16" i="8"/>
  <c r="BB16" i="8"/>
  <c r="BD16" i="8"/>
  <c r="BD22" i="8"/>
  <c r="BC22" i="8"/>
  <c r="BB22" i="8"/>
  <c r="BD17" i="8"/>
  <c r="BC17" i="8"/>
  <c r="BB17" i="8"/>
  <c r="BD23" i="8"/>
  <c r="BB23" i="8"/>
  <c r="BC23" i="8"/>
  <c r="BC20" i="8"/>
  <c r="BB20" i="8"/>
  <c r="BD20" i="8"/>
  <c r="BB30" i="8"/>
  <c r="BD30" i="8"/>
  <c r="BC30" i="8"/>
  <c r="BB11" i="8"/>
  <c r="BD11" i="8"/>
  <c r="BC11" i="8"/>
  <c r="BC27" i="8"/>
  <c r="BB27" i="8"/>
  <c r="BD27" i="8"/>
  <c r="BC8" i="8"/>
  <c r="BD8" i="8"/>
  <c r="BB8" i="8"/>
  <c r="BB24" i="8"/>
  <c r="BD24" i="8"/>
  <c r="BC24" i="8"/>
  <c r="BB40" i="8"/>
  <c r="BD40" i="8"/>
  <c r="BC40" i="8"/>
  <c r="BD38" i="8"/>
  <c r="BC38" i="8"/>
  <c r="BB38" i="8"/>
  <c r="BD21" i="8"/>
  <c r="BC21" i="8"/>
  <c r="BB21" i="8"/>
  <c r="BC37" i="8"/>
  <c r="BB37" i="8"/>
  <c r="BD37" i="8"/>
  <c r="BD6" i="8"/>
  <c r="BC6" i="8"/>
  <c r="BB6" i="8"/>
  <c r="BB34" i="8"/>
  <c r="BD34" i="8"/>
  <c r="BC34" i="8"/>
  <c r="BB15" i="8"/>
  <c r="BD15" i="8"/>
  <c r="BC15" i="8"/>
  <c r="BC31" i="8"/>
  <c r="BB31" i="8"/>
  <c r="BD31" i="8"/>
  <c r="BC12" i="8"/>
  <c r="BB12" i="8"/>
  <c r="BD12" i="8"/>
  <c r="BD28" i="8"/>
  <c r="BC28" i="8"/>
  <c r="BB28" i="8"/>
  <c r="BD10" i="8"/>
  <c r="BC10" i="8"/>
  <c r="BB10" i="8"/>
  <c r="BD9" i="8"/>
  <c r="BC9" i="8"/>
  <c r="BB9" i="8"/>
  <c r="BC25" i="8"/>
  <c r="BB25" i="8"/>
  <c r="BD25" i="8"/>
  <c r="BC41" i="8"/>
  <c r="BB41" i="8"/>
  <c r="BD41" i="8"/>
  <c r="BA43" i="8"/>
  <c r="BD43" i="8" l="1"/>
  <c r="BC43" i="8"/>
  <c r="BB43" i="8"/>
  <c r="AY9" i="11"/>
  <c r="BF43" i="8" l="1"/>
  <c r="BG30" i="8" s="1"/>
  <c r="BE30" i="8" s="1"/>
  <c r="BG32" i="8"/>
  <c r="BE32" i="8" s="1"/>
  <c r="BG18" i="8"/>
  <c r="BE18" i="8" s="1"/>
  <c r="BG19" i="8"/>
  <c r="BE19" i="8" s="1"/>
  <c r="BG22" i="8"/>
  <c r="BE22" i="8" s="1"/>
  <c r="BG42" i="8"/>
  <c r="BE42" i="8" s="1"/>
  <c r="BG6" i="8"/>
  <c r="BE6" i="8" s="1"/>
  <c r="BG26" i="8"/>
  <c r="BE26" i="8" s="1"/>
  <c r="BG23" i="8"/>
  <c r="BE23" i="8" s="1"/>
  <c r="BG21" i="8"/>
  <c r="BE21" i="8" s="1"/>
  <c r="BG41" i="8"/>
  <c r="BE41" i="8" s="1"/>
  <c r="BG7" i="8"/>
  <c r="BE7" i="8" s="1"/>
  <c r="AY12" i="11"/>
  <c r="AM18" i="11" s="1"/>
  <c r="K16" i="11"/>
  <c r="AY10" i="11"/>
  <c r="BG14" i="8" l="1"/>
  <c r="BE14" i="8" s="1"/>
  <c r="BG29" i="8"/>
  <c r="BE29" i="8" s="1"/>
  <c r="BG10" i="8"/>
  <c r="BE10" i="8" s="1"/>
  <c r="BG36" i="8"/>
  <c r="BE36" i="8" s="1"/>
  <c r="BG37" i="8"/>
  <c r="BE37" i="8" s="1"/>
  <c r="BG24" i="8"/>
  <c r="BE24" i="8" s="1"/>
  <c r="BG34" i="8"/>
  <c r="BE34" i="8" s="1"/>
  <c r="BG12" i="8"/>
  <c r="BE12" i="8" s="1"/>
  <c r="BG33" i="8"/>
  <c r="BE33" i="8" s="1"/>
  <c r="BG39" i="8"/>
  <c r="BE39" i="8" s="1"/>
  <c r="BG9" i="8"/>
  <c r="BE9" i="8" s="1"/>
  <c r="BG17" i="8"/>
  <c r="BE17" i="8" s="1"/>
  <c r="BG16" i="8"/>
  <c r="BE16" i="8" s="1"/>
  <c r="BG40" i="8"/>
  <c r="BE40" i="8" s="1"/>
  <c r="BG15" i="8"/>
  <c r="BE15" i="8" s="1"/>
  <c r="BG13" i="8"/>
  <c r="BE13" i="8" s="1"/>
  <c r="BG25" i="8"/>
  <c r="BE25" i="8" s="1"/>
  <c r="BG35" i="8"/>
  <c r="BE35" i="8" s="1"/>
  <c r="BG20" i="8"/>
  <c r="BE20" i="8" s="1"/>
  <c r="BG27" i="8"/>
  <c r="BE27" i="8" s="1"/>
  <c r="BG28" i="8"/>
  <c r="BE28" i="8" s="1"/>
  <c r="BG38" i="8"/>
  <c r="BE38" i="8" s="1"/>
  <c r="BG8" i="8"/>
  <c r="BE8" i="8" s="1"/>
  <c r="BG11" i="8"/>
  <c r="BE11" i="8" s="1"/>
  <c r="BG31" i="8"/>
  <c r="BE31" i="8" s="1"/>
  <c r="AY11" i="11"/>
  <c r="AC20" i="11" s="1"/>
  <c r="Y18" i="11"/>
  <c r="BH6" i="8" l="1" a="1"/>
  <c r="BH36" i="8" s="1"/>
  <c r="BL36" i="8" s="1"/>
  <c r="G44" i="10" s="1"/>
  <c r="BE43" i="8"/>
  <c r="BG43" i="8"/>
  <c r="AY8" i="11"/>
  <c r="W11" i="11" s="1"/>
  <c r="BH6" i="8" l="1"/>
  <c r="BL6" i="8" s="1"/>
  <c r="G14" i="10" s="1"/>
  <c r="BH14" i="8"/>
  <c r="BL14" i="8" s="1"/>
  <c r="G22" i="10" s="1"/>
  <c r="BH22" i="8"/>
  <c r="BL22" i="8" s="1"/>
  <c r="G30" i="10" s="1"/>
  <c r="BH30" i="8"/>
  <c r="BL30" i="8" s="1"/>
  <c r="G38" i="10" s="1"/>
  <c r="BH38" i="8"/>
  <c r="BL38" i="8" s="1"/>
  <c r="G46" i="10" s="1"/>
  <c r="BH9" i="8"/>
  <c r="BL9" i="8" s="1"/>
  <c r="G17" i="10" s="1"/>
  <c r="BH17" i="8"/>
  <c r="BL17" i="8" s="1"/>
  <c r="G25" i="10" s="1"/>
  <c r="BH25" i="8"/>
  <c r="BL25" i="8" s="1"/>
  <c r="G33" i="10" s="1"/>
  <c r="BH33" i="8"/>
  <c r="BL33" i="8" s="1"/>
  <c r="G41" i="10" s="1"/>
  <c r="BH41" i="8"/>
  <c r="BL41" i="8" s="1"/>
  <c r="G49" i="10" s="1"/>
  <c r="BH11" i="8"/>
  <c r="BL11" i="8" s="1"/>
  <c r="G19" i="10" s="1"/>
  <c r="BH19" i="8"/>
  <c r="BL19" i="8" s="1"/>
  <c r="G27" i="10" s="1"/>
  <c r="BH27" i="8"/>
  <c r="BL27" i="8" s="1"/>
  <c r="G35" i="10" s="1"/>
  <c r="BH35" i="8"/>
  <c r="BL35" i="8" s="1"/>
  <c r="G43" i="10" s="1"/>
  <c r="BH8" i="8"/>
  <c r="BL8" i="8" s="1"/>
  <c r="G16" i="10" s="1"/>
  <c r="BH16" i="8"/>
  <c r="BL16" i="8" s="1"/>
  <c r="G24" i="10" s="1"/>
  <c r="BH24" i="8"/>
  <c r="BL24" i="8" s="1"/>
  <c r="G32" i="10" s="1"/>
  <c r="BH32" i="8"/>
  <c r="BL32" i="8" s="1"/>
  <c r="G40" i="10" s="1"/>
  <c r="BH40" i="8"/>
  <c r="BL40" i="8" s="1"/>
  <c r="G48" i="10" s="1"/>
  <c r="BH10" i="8"/>
  <c r="BL10" i="8" s="1"/>
  <c r="G18" i="10" s="1"/>
  <c r="BH18" i="8"/>
  <c r="BL18" i="8" s="1"/>
  <c r="G26" i="10" s="1"/>
  <c r="BH26" i="8"/>
  <c r="BL26" i="8" s="1"/>
  <c r="G34" i="10" s="1"/>
  <c r="BH34" i="8"/>
  <c r="BL34" i="8" s="1"/>
  <c r="G42" i="10" s="1"/>
  <c r="BH42" i="8"/>
  <c r="BL42" i="8" s="1"/>
  <c r="G50" i="10" s="1"/>
  <c r="BH13" i="8"/>
  <c r="BL13" i="8" s="1"/>
  <c r="G21" i="10" s="1"/>
  <c r="BH21" i="8"/>
  <c r="BL21" i="8" s="1"/>
  <c r="G29" i="10" s="1"/>
  <c r="BH29" i="8"/>
  <c r="BL29" i="8" s="1"/>
  <c r="G37" i="10" s="1"/>
  <c r="BH37" i="8"/>
  <c r="BL37" i="8" s="1"/>
  <c r="G45" i="10" s="1"/>
  <c r="BH7" i="8"/>
  <c r="BL7" i="8" s="1"/>
  <c r="G15" i="10" s="1"/>
  <c r="BH15" i="8"/>
  <c r="BL15" i="8" s="1"/>
  <c r="G23" i="10" s="1"/>
  <c r="BH23" i="8"/>
  <c r="BL23" i="8" s="1"/>
  <c r="G31" i="10" s="1"/>
  <c r="BH31" i="8"/>
  <c r="BL31" i="8" s="1"/>
  <c r="G39" i="10" s="1"/>
  <c r="BH39" i="8"/>
  <c r="BL39" i="8" s="1"/>
  <c r="G47" i="10" s="1"/>
  <c r="BH12" i="8"/>
  <c r="BL12" i="8" s="1"/>
  <c r="G20" i="10" s="1"/>
  <c r="BH20" i="8"/>
  <c r="BL20" i="8" s="1"/>
  <c r="G28" i="10" s="1"/>
  <c r="BH28" i="8"/>
  <c r="BL28" i="8" s="1"/>
  <c r="G36" i="10" s="1"/>
  <c r="BI10" i="8"/>
  <c r="BK10" i="8"/>
  <c r="BJ10" i="8"/>
  <c r="BJ26" i="8"/>
  <c r="BN26" i="8" s="1"/>
  <c r="BR26" i="8" s="1"/>
  <c r="J34" i="10" s="1"/>
  <c r="BI26" i="8"/>
  <c r="BK26" i="8"/>
  <c r="BK42" i="8"/>
  <c r="BJ42" i="8"/>
  <c r="BN42" i="8" s="1"/>
  <c r="BR42" i="8" s="1"/>
  <c r="J50" i="10" s="1"/>
  <c r="BI42" i="8"/>
  <c r="BK21" i="8"/>
  <c r="BJ21" i="8"/>
  <c r="BI21" i="8"/>
  <c r="BM21" i="8" s="1"/>
  <c r="BQ21" i="8" s="1"/>
  <c r="I29" i="10" s="1"/>
  <c r="BK37" i="8"/>
  <c r="BJ37" i="8"/>
  <c r="BI37" i="8"/>
  <c r="BJ15" i="8"/>
  <c r="BN15" i="8" s="1"/>
  <c r="BR15" i="8" s="1"/>
  <c r="J23" i="10" s="1"/>
  <c r="BI15" i="8"/>
  <c r="BK15" i="8"/>
  <c r="BK31" i="8"/>
  <c r="BJ31" i="8"/>
  <c r="BN31" i="8" s="1"/>
  <c r="BR31" i="8" s="1"/>
  <c r="J39" i="10" s="1"/>
  <c r="BI31" i="8"/>
  <c r="BK12" i="8"/>
  <c r="BJ12" i="8"/>
  <c r="BI12" i="8"/>
  <c r="BM12" i="8" s="1"/>
  <c r="BQ12" i="8" s="1"/>
  <c r="I20" i="10" s="1"/>
  <c r="BK28" i="8"/>
  <c r="BJ28" i="8"/>
  <c r="BI28" i="8"/>
  <c r="G8" i="10"/>
  <c r="BI14" i="8"/>
  <c r="BK14" i="8"/>
  <c r="BJ14" i="8"/>
  <c r="BJ30" i="8"/>
  <c r="BN30" i="8" s="1"/>
  <c r="BR30" i="8" s="1"/>
  <c r="J38" i="10" s="1"/>
  <c r="BI30" i="8"/>
  <c r="BK30" i="8"/>
  <c r="BK9" i="8"/>
  <c r="BJ9" i="8"/>
  <c r="BN9" i="8" s="1"/>
  <c r="BR9" i="8" s="1"/>
  <c r="J17" i="10" s="1"/>
  <c r="BI9" i="8"/>
  <c r="BK25" i="8"/>
  <c r="BJ25" i="8"/>
  <c r="BI25" i="8"/>
  <c r="BM25" i="8" s="1"/>
  <c r="BQ25" i="8" s="1"/>
  <c r="I33" i="10" s="1"/>
  <c r="BK41" i="8"/>
  <c r="BJ41" i="8"/>
  <c r="BI41" i="8"/>
  <c r="BJ19" i="8"/>
  <c r="BN19" i="8" s="1"/>
  <c r="BR19" i="8" s="1"/>
  <c r="J27" i="10" s="1"/>
  <c r="BI19" i="8"/>
  <c r="BK19" i="8"/>
  <c r="BK35" i="8"/>
  <c r="BJ35" i="8"/>
  <c r="BN35" i="8" s="1"/>
  <c r="BR35" i="8" s="1"/>
  <c r="J43" i="10" s="1"/>
  <c r="BI35" i="8"/>
  <c r="BK16" i="8"/>
  <c r="BJ16" i="8"/>
  <c r="BI16" i="8"/>
  <c r="BK32" i="8"/>
  <c r="BJ32" i="8"/>
  <c r="BI32" i="8"/>
  <c r="BI18" i="8"/>
  <c r="BM18" i="8" s="1"/>
  <c r="BQ18" i="8" s="1"/>
  <c r="I26" i="10" s="1"/>
  <c r="BK18" i="8"/>
  <c r="BJ18" i="8"/>
  <c r="BJ34" i="8"/>
  <c r="BN34" i="8" s="1"/>
  <c r="BR34" i="8" s="1"/>
  <c r="J42" i="10" s="1"/>
  <c r="BI34" i="8"/>
  <c r="BM34" i="8" s="1"/>
  <c r="BQ34" i="8" s="1"/>
  <c r="I42" i="10" s="1"/>
  <c r="BK34" i="8"/>
  <c r="BK13" i="8"/>
  <c r="BJ13" i="8"/>
  <c r="BI13" i="8"/>
  <c r="BM13" i="8" s="1"/>
  <c r="BQ13" i="8" s="1"/>
  <c r="I21" i="10" s="1"/>
  <c r="BI29" i="8"/>
  <c r="BK29" i="8"/>
  <c r="BJ29" i="8"/>
  <c r="BK7" i="8"/>
  <c r="BO7" i="8" s="1"/>
  <c r="BS7" i="8" s="1"/>
  <c r="BJ7" i="8"/>
  <c r="BI7" i="8"/>
  <c r="BK23" i="8"/>
  <c r="BO23" i="8" s="1"/>
  <c r="BS23" i="8" s="1"/>
  <c r="BJ23" i="8"/>
  <c r="BN23" i="8" s="1"/>
  <c r="BR23" i="8" s="1"/>
  <c r="J31" i="10" s="1"/>
  <c r="BI23" i="8"/>
  <c r="BI39" i="8"/>
  <c r="BK39" i="8"/>
  <c r="BJ39" i="8"/>
  <c r="BN39" i="8" s="1"/>
  <c r="BR39" i="8" s="1"/>
  <c r="J47" i="10" s="1"/>
  <c r="BK20" i="8"/>
  <c r="BJ20" i="8"/>
  <c r="BI20" i="8"/>
  <c r="BM20" i="8" s="1"/>
  <c r="BQ20" i="8" s="1"/>
  <c r="I28" i="10" s="1"/>
  <c r="BK36" i="8"/>
  <c r="BO36" i="8" s="1"/>
  <c r="BS36" i="8" s="1"/>
  <c r="BJ36" i="8"/>
  <c r="BN36" i="8" s="1"/>
  <c r="BR36" i="8" s="1"/>
  <c r="J44" i="10" s="1"/>
  <c r="BI36" i="8"/>
  <c r="BJ6" i="8"/>
  <c r="BI6" i="8"/>
  <c r="BM6" i="8" s="1"/>
  <c r="BK6" i="8"/>
  <c r="BI22" i="8"/>
  <c r="BK22" i="8"/>
  <c r="BJ22" i="8"/>
  <c r="BN22" i="8" s="1"/>
  <c r="BR22" i="8" s="1"/>
  <c r="J30" i="10" s="1"/>
  <c r="BK38" i="8"/>
  <c r="BJ38" i="8"/>
  <c r="BI38" i="8"/>
  <c r="BM38" i="8" s="1"/>
  <c r="BQ38" i="8" s="1"/>
  <c r="I46" i="10" s="1"/>
  <c r="BK17" i="8"/>
  <c r="BO17" i="8" s="1"/>
  <c r="BS17" i="8" s="1"/>
  <c r="BJ17" i="8"/>
  <c r="BI17" i="8"/>
  <c r="BI33" i="8"/>
  <c r="BM33" i="8" s="1"/>
  <c r="BQ33" i="8" s="1"/>
  <c r="I41" i="10" s="1"/>
  <c r="BK33" i="8"/>
  <c r="BO33" i="8" s="1"/>
  <c r="BS33" i="8" s="1"/>
  <c r="BJ33" i="8"/>
  <c r="BN33" i="8" s="1"/>
  <c r="BR33" i="8" s="1"/>
  <c r="J41" i="10" s="1"/>
  <c r="BJ11" i="8"/>
  <c r="BI11" i="8"/>
  <c r="BK11" i="8"/>
  <c r="BO11" i="8" s="1"/>
  <c r="BS11" i="8" s="1"/>
  <c r="BK27" i="8"/>
  <c r="BJ27" i="8"/>
  <c r="BI27" i="8"/>
  <c r="BK8" i="8"/>
  <c r="BO8" i="8" s="1"/>
  <c r="BS8" i="8" s="1"/>
  <c r="BI8" i="8"/>
  <c r="BJ8" i="8"/>
  <c r="BJ24" i="8"/>
  <c r="BI24" i="8"/>
  <c r="BM24" i="8" s="1"/>
  <c r="BQ24" i="8" s="1"/>
  <c r="I32" i="10" s="1"/>
  <c r="BK24" i="8"/>
  <c r="BJ40" i="8"/>
  <c r="BN40" i="8" s="1"/>
  <c r="BR40" i="8" s="1"/>
  <c r="J48" i="10" s="1"/>
  <c r="BI40" i="8"/>
  <c r="BK40" i="8"/>
  <c r="BO40" i="8" s="1"/>
  <c r="BS40" i="8" s="1"/>
  <c r="BP30" i="8"/>
  <c r="H38" i="10" s="1"/>
  <c r="BP20" i="8"/>
  <c r="H28" i="10" s="1"/>
  <c r="BP18" i="8"/>
  <c r="H26" i="10" s="1"/>
  <c r="BP8" i="8"/>
  <c r="H16" i="10" s="1"/>
  <c r="BP37" i="8"/>
  <c r="H45" i="10" s="1"/>
  <c r="BP19" i="8"/>
  <c r="H27" i="10" s="1"/>
  <c r="BP13" i="8"/>
  <c r="H21" i="10" s="1"/>
  <c r="BP15" i="8"/>
  <c r="H23" i="10" s="1"/>
  <c r="BP9" i="8"/>
  <c r="H17" i="10" s="1"/>
  <c r="BP7" i="8"/>
  <c r="H15" i="10" s="1"/>
  <c r="BP36" i="8"/>
  <c r="H44" i="10" s="1"/>
  <c r="BP34" i="8"/>
  <c r="H42" i="10" s="1"/>
  <c r="BP24" i="8"/>
  <c r="H32" i="10" s="1"/>
  <c r="BP10" i="8"/>
  <c r="H18" i="10" s="1"/>
  <c r="BP35" i="8"/>
  <c r="H43" i="10" s="1"/>
  <c r="BP29" i="8"/>
  <c r="H37" i="10" s="1"/>
  <c r="BP31" i="8"/>
  <c r="H39" i="10" s="1"/>
  <c r="BP25" i="8"/>
  <c r="H33" i="10" s="1"/>
  <c r="BP23" i="8"/>
  <c r="H31" i="10" s="1"/>
  <c r="BP17" i="8"/>
  <c r="H25" i="10" s="1"/>
  <c r="BP11" i="8"/>
  <c r="H19" i="10" s="1"/>
  <c r="BP40" i="8"/>
  <c r="H48" i="10" s="1"/>
  <c r="BP26" i="8"/>
  <c r="H34" i="10" s="1"/>
  <c r="BP16" i="8"/>
  <c r="H24" i="10" s="1"/>
  <c r="BP22" i="8"/>
  <c r="H30" i="10" s="1"/>
  <c r="BP12" i="8"/>
  <c r="H20" i="10" s="1"/>
  <c r="BP41" i="8"/>
  <c r="H49" i="10" s="1"/>
  <c r="BP14" i="8"/>
  <c r="H22" i="10" s="1"/>
  <c r="BP39" i="8"/>
  <c r="H47" i="10" s="1"/>
  <c r="BP33" i="8"/>
  <c r="H41" i="10" s="1"/>
  <c r="BP27" i="8"/>
  <c r="H35" i="10" s="1"/>
  <c r="BP21" i="8"/>
  <c r="H29" i="10" s="1"/>
  <c r="BP42" i="8"/>
  <c r="H50" i="10" s="1"/>
  <c r="BP32" i="8"/>
  <c r="H40" i="10" s="1"/>
  <c r="BP38" i="8"/>
  <c r="H46" i="10" s="1"/>
  <c r="BP28" i="8"/>
  <c r="H36" i="10" s="1"/>
  <c r="BL43" i="8"/>
  <c r="AX17" i="11" s="1"/>
  <c r="BP6" i="8"/>
  <c r="H14" i="10" s="1"/>
  <c r="BO18" i="8"/>
  <c r="BS18" i="8" s="1"/>
  <c r="BN18" i="8"/>
  <c r="BR18" i="8" s="1"/>
  <c r="J26" i="10" s="1"/>
  <c r="BH43" i="8"/>
  <c r="BN7" i="8"/>
  <c r="BR7" i="8" s="1"/>
  <c r="J15" i="10" s="1"/>
  <c r="BM7" i="8"/>
  <c r="BQ7" i="8" s="1"/>
  <c r="I15" i="10" s="1"/>
  <c r="BM36" i="8"/>
  <c r="BQ36" i="8" s="1"/>
  <c r="I44" i="10" s="1"/>
  <c r="BO34" i="8"/>
  <c r="BS34" i="8" s="1"/>
  <c r="BO24" i="8"/>
  <c r="BS24" i="8" s="1"/>
  <c r="BN24" i="8"/>
  <c r="BR24" i="8" s="1"/>
  <c r="J32" i="10" s="1"/>
  <c r="BO10" i="8"/>
  <c r="BS10" i="8" s="1"/>
  <c r="BM10" i="8"/>
  <c r="BQ10" i="8" s="1"/>
  <c r="I18" i="10" s="1"/>
  <c r="BN10" i="8"/>
  <c r="BR10" i="8" s="1"/>
  <c r="J18" i="10" s="1"/>
  <c r="BM35" i="8"/>
  <c r="BQ35" i="8" s="1"/>
  <c r="I43" i="10" s="1"/>
  <c r="BO35" i="8"/>
  <c r="BS35" i="8" s="1"/>
  <c r="BM29" i="8"/>
  <c r="BQ29" i="8" s="1"/>
  <c r="I37" i="10" s="1"/>
  <c r="BO29" i="8"/>
  <c r="BS29" i="8" s="1"/>
  <c r="BN29" i="8"/>
  <c r="BR29" i="8" s="1"/>
  <c r="J37" i="10" s="1"/>
  <c r="BO31" i="8"/>
  <c r="BS31" i="8" s="1"/>
  <c r="BM31" i="8"/>
  <c r="BQ31" i="8" s="1"/>
  <c r="I39" i="10" s="1"/>
  <c r="BN25" i="8"/>
  <c r="BR25" i="8" s="1"/>
  <c r="J33" i="10" s="1"/>
  <c r="BO25" i="8"/>
  <c r="BS25" i="8" s="1"/>
  <c r="BM30" i="8"/>
  <c r="BQ30" i="8" s="1"/>
  <c r="I38" i="10" s="1"/>
  <c r="BO30" i="8"/>
  <c r="BS30" i="8" s="1"/>
  <c r="BO20" i="8"/>
  <c r="BS20" i="8" s="1"/>
  <c r="BN20" i="8"/>
  <c r="BR20" i="8" s="1"/>
  <c r="J28" i="10" s="1"/>
  <c r="BN8" i="8"/>
  <c r="BR8" i="8" s="1"/>
  <c r="J16" i="10" s="1"/>
  <c r="BM8" i="8"/>
  <c r="BQ8" i="8" s="1"/>
  <c r="I16" i="10" s="1"/>
  <c r="BN37" i="8"/>
  <c r="BR37" i="8" s="1"/>
  <c r="J45" i="10" s="1"/>
  <c r="BO37" i="8"/>
  <c r="BS37" i="8" s="1"/>
  <c r="BM37" i="8"/>
  <c r="BQ37" i="8" s="1"/>
  <c r="I45" i="10" s="1"/>
  <c r="BO19" i="8"/>
  <c r="BS19" i="8" s="1"/>
  <c r="BM19" i="8"/>
  <c r="BQ19" i="8" s="1"/>
  <c r="I27" i="10" s="1"/>
  <c r="BO13" i="8"/>
  <c r="BS13" i="8" s="1"/>
  <c r="BN13" i="8"/>
  <c r="BR13" i="8" s="1"/>
  <c r="J21" i="10" s="1"/>
  <c r="BO15" i="8"/>
  <c r="BS15" i="8" s="1"/>
  <c r="BM15" i="8"/>
  <c r="BQ15" i="8" s="1"/>
  <c r="I23" i="10" s="1"/>
  <c r="BM9" i="8"/>
  <c r="BQ9" i="8" s="1"/>
  <c r="I17" i="10" s="1"/>
  <c r="BO9" i="8"/>
  <c r="BS9" i="8" s="1"/>
  <c r="BM23" i="8"/>
  <c r="BQ23" i="8" s="1"/>
  <c r="I31" i="10" s="1"/>
  <c r="BM17" i="8"/>
  <c r="BQ17" i="8" s="1"/>
  <c r="I25" i="10" s="1"/>
  <c r="BN17" i="8"/>
  <c r="BR17" i="8" s="1"/>
  <c r="J25" i="10" s="1"/>
  <c r="BN11" i="8"/>
  <c r="BR11" i="8" s="1"/>
  <c r="J19" i="10" s="1"/>
  <c r="BM11" i="8"/>
  <c r="BQ11" i="8" s="1"/>
  <c r="I19" i="10" s="1"/>
  <c r="BM40" i="8"/>
  <c r="BQ40" i="8" s="1"/>
  <c r="I48" i="10" s="1"/>
  <c r="BM26" i="8"/>
  <c r="BQ26" i="8" s="1"/>
  <c r="I34" i="10" s="1"/>
  <c r="BO26" i="8"/>
  <c r="BS26" i="8" s="1"/>
  <c r="BO16" i="8"/>
  <c r="BS16" i="8" s="1"/>
  <c r="BM16" i="8"/>
  <c r="BQ16" i="8" s="1"/>
  <c r="I24" i="10" s="1"/>
  <c r="BN16" i="8"/>
  <c r="BR16" i="8" s="1"/>
  <c r="J24" i="10" s="1"/>
  <c r="BM22" i="8"/>
  <c r="BQ22" i="8" s="1"/>
  <c r="I30" i="10" s="1"/>
  <c r="BO22" i="8"/>
  <c r="BS22" i="8" s="1"/>
  <c r="BO12" i="8"/>
  <c r="BS12" i="8" s="1"/>
  <c r="BN12" i="8"/>
  <c r="BR12" i="8" s="1"/>
  <c r="J20" i="10" s="1"/>
  <c r="BO41" i="8"/>
  <c r="BS41" i="8" s="1"/>
  <c r="BN41" i="8"/>
  <c r="BR41" i="8" s="1"/>
  <c r="J49" i="10" s="1"/>
  <c r="BM41" i="8"/>
  <c r="BQ41" i="8" s="1"/>
  <c r="I49" i="10" s="1"/>
  <c r="BM14" i="8"/>
  <c r="BQ14" i="8" s="1"/>
  <c r="I22" i="10" s="1"/>
  <c r="BO14" i="8"/>
  <c r="BS14" i="8" s="1"/>
  <c r="BN14" i="8"/>
  <c r="BR14" i="8" s="1"/>
  <c r="J22" i="10" s="1"/>
  <c r="BO39" i="8"/>
  <c r="BS39" i="8" s="1"/>
  <c r="BM39" i="8"/>
  <c r="BQ39" i="8" s="1"/>
  <c r="I47" i="10" s="1"/>
  <c r="BM27" i="8"/>
  <c r="BQ27" i="8" s="1"/>
  <c r="I35" i="10" s="1"/>
  <c r="BO27" i="8"/>
  <c r="BS27" i="8" s="1"/>
  <c r="BN27" i="8"/>
  <c r="BR27" i="8" s="1"/>
  <c r="J35" i="10" s="1"/>
  <c r="BN21" i="8"/>
  <c r="BR21" i="8" s="1"/>
  <c r="J29" i="10" s="1"/>
  <c r="BO21" i="8"/>
  <c r="BS21" i="8" s="1"/>
  <c r="BO42" i="8"/>
  <c r="BS42" i="8" s="1"/>
  <c r="BM42" i="8"/>
  <c r="BQ42" i="8" s="1"/>
  <c r="I50" i="10" s="1"/>
  <c r="BN32" i="8"/>
  <c r="BR32" i="8" s="1"/>
  <c r="J40" i="10" s="1"/>
  <c r="BM32" i="8"/>
  <c r="BQ32" i="8" s="1"/>
  <c r="I40" i="10" s="1"/>
  <c r="BO32" i="8"/>
  <c r="BS32" i="8" s="1"/>
  <c r="BO38" i="8"/>
  <c r="BS38" i="8" s="1"/>
  <c r="BN38" i="8"/>
  <c r="BR38" i="8" s="1"/>
  <c r="J46" i="10" s="1"/>
  <c r="BM28" i="8"/>
  <c r="BQ28" i="8" s="1"/>
  <c r="I36" i="10" s="1"/>
  <c r="BN28" i="8"/>
  <c r="BR28" i="8" s="1"/>
  <c r="J36" i="10" s="1"/>
  <c r="BO28" i="8"/>
  <c r="BS28" i="8" s="1"/>
  <c r="BN6" i="8"/>
  <c r="H8" i="10" l="1"/>
  <c r="BP43" i="8"/>
  <c r="BN43" i="8"/>
  <c r="AX19" i="11" s="1"/>
  <c r="BR6" i="8"/>
  <c r="J14" i="10" s="1"/>
  <c r="J8" i="10" s="1"/>
  <c r="BK43" i="8"/>
  <c r="BO6" i="8"/>
  <c r="BM43" i="8"/>
  <c r="AX18" i="11" s="1"/>
  <c r="BQ6" i="8"/>
  <c r="I14" i="10" s="1"/>
  <c r="I8" i="10" s="1"/>
  <c r="BI43" i="8"/>
  <c r="BJ43" i="8"/>
  <c r="AY14" i="11"/>
  <c r="BQ43" i="8" l="1"/>
  <c r="BR43" i="8"/>
  <c r="BO43" i="8"/>
  <c r="BS6" i="8"/>
  <c r="AY13" i="11"/>
  <c r="N25" i="11" s="1"/>
  <c r="Y27" i="11"/>
  <c r="BS43" i="8" l="1"/>
  <c r="AX21" i="11" s="1"/>
  <c r="AY15" i="11"/>
  <c r="AC29" i="11" s="1"/>
  <c r="AY16" i="11"/>
  <c r="AF35" i="11" s="1"/>
  <c r="AY18" i="11" l="1"/>
  <c r="AY17" i="11"/>
  <c r="AY19" i="11"/>
  <c r="W46" i="11" l="1"/>
  <c r="AK46" i="11"/>
  <c r="AK42" i="11"/>
  <c r="L42" i="11"/>
  <c r="AK44" i="11"/>
  <c r="S44" i="11"/>
  <c r="C46" i="11" l="1"/>
</calcChain>
</file>

<file path=xl/sharedStrings.xml><?xml version="1.0" encoding="utf-8"?>
<sst xmlns="http://schemas.openxmlformats.org/spreadsheetml/2006/main" count="5614" uniqueCount="2117">
  <si>
    <t>01</t>
  </si>
  <si>
    <t>06</t>
  </si>
  <si>
    <t>11</t>
  </si>
  <si>
    <t>15</t>
  </si>
  <si>
    <t>16</t>
  </si>
  <si>
    <t>20</t>
  </si>
  <si>
    <t>21</t>
  </si>
  <si>
    <t>22</t>
  </si>
  <si>
    <t>25</t>
  </si>
  <si>
    <t>26</t>
  </si>
  <si>
    <t>27</t>
  </si>
  <si>
    <t>28</t>
  </si>
  <si>
    <t>29</t>
  </si>
  <si>
    <t>30</t>
  </si>
  <si>
    <t>31</t>
  </si>
  <si>
    <t>32</t>
  </si>
  <si>
    <t>33</t>
  </si>
  <si>
    <t>34</t>
  </si>
  <si>
    <t>35</t>
  </si>
  <si>
    <t>39</t>
  </si>
  <si>
    <t>41</t>
  </si>
  <si>
    <t>46</t>
  </si>
  <si>
    <t>47</t>
  </si>
  <si>
    <t>48</t>
  </si>
  <si>
    <t>51</t>
  </si>
  <si>
    <t>53</t>
  </si>
  <si>
    <t>55</t>
  </si>
  <si>
    <t>57</t>
  </si>
  <si>
    <t>59</t>
  </si>
  <si>
    <t>61</t>
  </si>
  <si>
    <t>63</t>
  </si>
  <si>
    <t>64</t>
  </si>
  <si>
    <t>65</t>
  </si>
  <si>
    <t>66</t>
  </si>
  <si>
    <t>67</t>
  </si>
  <si>
    <t>68</t>
  </si>
  <si>
    <t>69</t>
  </si>
  <si>
    <t>鉱業</t>
  </si>
  <si>
    <t>飲食料品</t>
  </si>
  <si>
    <t>繊維製品</t>
  </si>
  <si>
    <t>パルプ・紙・木製品</t>
  </si>
  <si>
    <t>化学製品</t>
  </si>
  <si>
    <t>石油・石炭製品</t>
  </si>
  <si>
    <t>窯業・土石製品</t>
  </si>
  <si>
    <t>鉄鋼</t>
  </si>
  <si>
    <t>非鉄金属</t>
  </si>
  <si>
    <t>金属製品</t>
  </si>
  <si>
    <t>はん用機械</t>
  </si>
  <si>
    <t>生産用機械</t>
  </si>
  <si>
    <t>業務用機械</t>
  </si>
  <si>
    <t>電子部品</t>
  </si>
  <si>
    <t>電気機械</t>
  </si>
  <si>
    <t>輸送機械</t>
  </si>
  <si>
    <t>その他の製造工業製品</t>
  </si>
  <si>
    <t>建設</t>
  </si>
  <si>
    <t>電力・ガス・熱供給</t>
  </si>
  <si>
    <t>水道</t>
  </si>
  <si>
    <t>廃棄物処理</t>
  </si>
  <si>
    <t>商業</t>
  </si>
  <si>
    <t>金融・保険</t>
  </si>
  <si>
    <t>不動産</t>
  </si>
  <si>
    <t>運輸・郵便</t>
  </si>
  <si>
    <t>情報通信</t>
  </si>
  <si>
    <t>公務</t>
  </si>
  <si>
    <t>教育・研究</t>
  </si>
  <si>
    <t>医療・福祉</t>
  </si>
  <si>
    <t>対事業所サービス</t>
  </si>
  <si>
    <t>対個人サービス</t>
  </si>
  <si>
    <t>事務用品</t>
  </si>
  <si>
    <t>分類不明</t>
  </si>
  <si>
    <t>内生部門計</t>
  </si>
  <si>
    <t>家計外消費支出（列）</t>
  </si>
  <si>
    <t>民間消費支出</t>
  </si>
  <si>
    <t>一般政府消費支出</t>
  </si>
  <si>
    <t>在庫純増</t>
  </si>
  <si>
    <t>輸出</t>
  </si>
  <si>
    <t>最終需要計</t>
  </si>
  <si>
    <t>需要合計</t>
  </si>
  <si>
    <t>（控除）輸入</t>
  </si>
  <si>
    <t>最終需要部門計</t>
  </si>
  <si>
    <t>家計外消費支出（行）</t>
  </si>
  <si>
    <t>雇用者所得</t>
  </si>
  <si>
    <t>営業余剰</t>
  </si>
  <si>
    <t>間接税（関税・輸入品商品税を除く。）</t>
  </si>
  <si>
    <t>（控除）経常補助金</t>
  </si>
  <si>
    <t>粗付加価値部門計</t>
  </si>
  <si>
    <t>移出</t>
    <rPh sb="0" eb="2">
      <t>イシュツ</t>
    </rPh>
    <phoneticPr fontId="1"/>
  </si>
  <si>
    <t>輸移出計</t>
    <rPh sb="1" eb="2">
      <t>イ</t>
    </rPh>
    <phoneticPr fontId="1"/>
  </si>
  <si>
    <t>（控除）移入</t>
    <rPh sb="4" eb="6">
      <t>イニュウ</t>
    </rPh>
    <phoneticPr fontId="1"/>
  </si>
  <si>
    <t>（控除）輸移入計</t>
    <rPh sb="5" eb="6">
      <t>イ</t>
    </rPh>
    <phoneticPr fontId="1"/>
  </si>
  <si>
    <t>県内総固定資本形成（公的）</t>
  </si>
  <si>
    <t>県内総固定資本形成（民間）</t>
  </si>
  <si>
    <t>県内最終需要計</t>
  </si>
  <si>
    <t>県内需要合計</t>
  </si>
  <si>
    <t>県内生産額</t>
  </si>
  <si>
    <t>合計</t>
    <rPh sb="0" eb="1">
      <t>ゴウ</t>
    </rPh>
    <rPh sb="1" eb="2">
      <t>ケイ</t>
    </rPh>
    <phoneticPr fontId="1"/>
  </si>
  <si>
    <t>列符号・名称</t>
  </si>
  <si>
    <t>個人業主</t>
  </si>
  <si>
    <t>家族従業者</t>
  </si>
  <si>
    <t>有給役員_x000D_
雇用者</t>
  </si>
  <si>
    <t>有給役員</t>
  </si>
  <si>
    <t>雇用者</t>
  </si>
  <si>
    <t>常用雇用者</t>
  </si>
  <si>
    <t>臨時雇用者</t>
  </si>
  <si>
    <t>正社員・_x000D_
正職員以外</t>
  </si>
  <si>
    <t>県内生産額</t>
    <rPh sb="0" eb="2">
      <t>ケンナイ</t>
    </rPh>
    <rPh sb="2" eb="5">
      <t>セイサンガク</t>
    </rPh>
    <phoneticPr fontId="1"/>
  </si>
  <si>
    <t>雇用者誘発率</t>
    <rPh sb="0" eb="3">
      <t>コヨウシャ</t>
    </rPh>
    <rPh sb="3" eb="5">
      <t>ユウハツ</t>
    </rPh>
    <rPh sb="5" eb="6">
      <t>リツ</t>
    </rPh>
    <phoneticPr fontId="1"/>
  </si>
  <si>
    <t>(単位 : 100万円)</t>
    <phoneticPr fontId="1"/>
  </si>
  <si>
    <t>〇経済波及効果計算シート</t>
    <rPh sb="1" eb="3">
      <t>ケイザイ</t>
    </rPh>
    <rPh sb="3" eb="5">
      <t>ハキュウ</t>
    </rPh>
    <rPh sb="5" eb="7">
      <t>コウカ</t>
    </rPh>
    <rPh sb="7" eb="9">
      <t>ケイサン</t>
    </rPh>
    <phoneticPr fontId="6"/>
  </si>
  <si>
    <t>雇用者誘発数</t>
    <rPh sb="0" eb="3">
      <t>コヨウシャ</t>
    </rPh>
    <rPh sb="3" eb="5">
      <t>ユウハツ</t>
    </rPh>
    <rPh sb="5" eb="6">
      <t>スウ</t>
    </rPh>
    <phoneticPr fontId="6"/>
  </si>
  <si>
    <t>合計</t>
    <rPh sb="0" eb="1">
      <t>ゴウ</t>
    </rPh>
    <rPh sb="1" eb="2">
      <t>ケイ</t>
    </rPh>
    <phoneticPr fontId="6"/>
  </si>
  <si>
    <t>〇最終需要額（与件データ）の入力</t>
    <rPh sb="1" eb="3">
      <t>サイシュウ</t>
    </rPh>
    <rPh sb="3" eb="5">
      <t>ジュヨウ</t>
    </rPh>
    <rPh sb="5" eb="6">
      <t>ガク</t>
    </rPh>
    <rPh sb="7" eb="9">
      <t>ヨケン</t>
    </rPh>
    <rPh sb="14" eb="16">
      <t>ニュウリョク</t>
    </rPh>
    <phoneticPr fontId="6"/>
  </si>
  <si>
    <t>〇経済波及効果分析フロー図</t>
    <rPh sb="1" eb="3">
      <t>ケイザイ</t>
    </rPh>
    <rPh sb="3" eb="5">
      <t>ハキュウ</t>
    </rPh>
    <rPh sb="5" eb="7">
      <t>コウカ</t>
    </rPh>
    <rPh sb="7" eb="9">
      <t>ブンセキ</t>
    </rPh>
    <rPh sb="12" eb="13">
      <t>ズ</t>
    </rPh>
    <phoneticPr fontId="6"/>
  </si>
  <si>
    <t>最終需要額</t>
    <rPh sb="0" eb="2">
      <t>サイシュウ</t>
    </rPh>
    <rPh sb="2" eb="4">
      <t>ジュヨウ</t>
    </rPh>
    <rPh sb="4" eb="5">
      <t>ガク</t>
    </rPh>
    <phoneticPr fontId="6"/>
  </si>
  <si>
    <t>億円</t>
    <rPh sb="0" eb="2">
      <t>オクエン</t>
    </rPh>
    <phoneticPr fontId="6"/>
  </si>
  <si>
    <t>百万円</t>
    <rPh sb="0" eb="3">
      <t>ヒャクマンエン</t>
    </rPh>
    <phoneticPr fontId="6"/>
  </si>
  <si>
    <t>生産波及効果</t>
    <rPh sb="0" eb="2">
      <t>セイサン</t>
    </rPh>
    <rPh sb="2" eb="4">
      <t>ハキュウ</t>
    </rPh>
    <rPh sb="4" eb="6">
      <t>コウカ</t>
    </rPh>
    <phoneticPr fontId="6"/>
  </si>
  <si>
    <t>×【県内自給率】</t>
    <rPh sb="2" eb="4">
      <t>ケンナイ</t>
    </rPh>
    <rPh sb="4" eb="7">
      <t>ジキュウリツ</t>
    </rPh>
    <phoneticPr fontId="6"/>
  </si>
  <si>
    <t>直接効果額</t>
    <rPh sb="0" eb="2">
      <t>チョクセツ</t>
    </rPh>
    <rPh sb="2" eb="4">
      <t>コウカ</t>
    </rPh>
    <rPh sb="4" eb="5">
      <t>ガク</t>
    </rPh>
    <phoneticPr fontId="6"/>
  </si>
  <si>
    <t>生産誘発額（直接効果＋第１次間接効果）</t>
    <rPh sb="0" eb="2">
      <t>セイサン</t>
    </rPh>
    <rPh sb="2" eb="4">
      <t>ユウハツ</t>
    </rPh>
    <rPh sb="4" eb="5">
      <t>ガク</t>
    </rPh>
    <rPh sb="6" eb="8">
      <t>チョクセツ</t>
    </rPh>
    <rPh sb="8" eb="10">
      <t>コウカ</t>
    </rPh>
    <rPh sb="11" eb="12">
      <t>ダイ</t>
    </rPh>
    <rPh sb="13" eb="14">
      <t>ジ</t>
    </rPh>
    <rPh sb="14" eb="16">
      <t>カンセツ</t>
    </rPh>
    <rPh sb="16" eb="18">
      <t>コウカ</t>
    </rPh>
    <phoneticPr fontId="6"/>
  </si>
  <si>
    <t>　粗付加価値額</t>
    <rPh sb="1" eb="2">
      <t>アラ</t>
    </rPh>
    <rPh sb="2" eb="4">
      <t>フカ</t>
    </rPh>
    <rPh sb="4" eb="6">
      <t>カチ</t>
    </rPh>
    <rPh sb="6" eb="7">
      <t>ガク</t>
    </rPh>
    <phoneticPr fontId="6"/>
  </si>
  <si>
    <t>　雇用者所得額</t>
    <rPh sb="1" eb="4">
      <t>コヨウシャ</t>
    </rPh>
    <rPh sb="4" eb="6">
      <t>ショトク</t>
    </rPh>
    <rPh sb="6" eb="7">
      <t>ガク</t>
    </rPh>
    <phoneticPr fontId="6"/>
  </si>
  <si>
    <t>×【逆行列係数】</t>
    <rPh sb="2" eb="3">
      <t>ギャク</t>
    </rPh>
    <rPh sb="3" eb="5">
      <t>ギョウレツ</t>
    </rPh>
    <rPh sb="5" eb="7">
      <t>ケイスウ</t>
    </rPh>
    <phoneticPr fontId="6"/>
  </si>
  <si>
    <t>１次間接効果額</t>
    <rPh sb="1" eb="2">
      <t>ジ</t>
    </rPh>
    <rPh sb="2" eb="4">
      <t>カンセツ</t>
    </rPh>
    <rPh sb="4" eb="6">
      <t>コウカ</t>
    </rPh>
    <rPh sb="6" eb="7">
      <t>ガク</t>
    </rPh>
    <phoneticPr fontId="6"/>
  </si>
  <si>
    <t>雇用者所得計</t>
    <rPh sb="0" eb="3">
      <t>コヨウシャ</t>
    </rPh>
    <rPh sb="3" eb="5">
      <t>ショトク</t>
    </rPh>
    <rPh sb="5" eb="6">
      <t>ケイ</t>
    </rPh>
    <phoneticPr fontId="6"/>
  </si>
  <si>
    <t>（県外流出分）</t>
    <rPh sb="1" eb="3">
      <t>ケンガイ</t>
    </rPh>
    <rPh sb="3" eb="5">
      <t>リュウシュツ</t>
    </rPh>
    <rPh sb="5" eb="6">
      <t>ブン</t>
    </rPh>
    <phoneticPr fontId="6"/>
  </si>
  <si>
    <t>２次間接効果額</t>
    <rPh sb="1" eb="2">
      <t>ジ</t>
    </rPh>
    <rPh sb="2" eb="4">
      <t>カンセツ</t>
    </rPh>
    <rPh sb="4" eb="6">
      <t>コウカ</t>
    </rPh>
    <rPh sb="6" eb="7">
      <t>ガク</t>
    </rPh>
    <phoneticPr fontId="6"/>
  </si>
  <si>
    <t>うち粗付加価値誘発額</t>
    <rPh sb="2" eb="3">
      <t>アラ</t>
    </rPh>
    <rPh sb="3" eb="5">
      <t>フカ</t>
    </rPh>
    <rPh sb="5" eb="7">
      <t>カチ</t>
    </rPh>
    <rPh sb="7" eb="9">
      <t>ユウハツ</t>
    </rPh>
    <rPh sb="9" eb="10">
      <t>ガク</t>
    </rPh>
    <phoneticPr fontId="6"/>
  </si>
  <si>
    <t>うち雇用者所得誘発額</t>
    <rPh sb="2" eb="5">
      <t>コヨウシャ</t>
    </rPh>
    <rPh sb="5" eb="7">
      <t>ショトク</t>
    </rPh>
    <rPh sb="7" eb="9">
      <t>ユウハツ</t>
    </rPh>
    <rPh sb="9" eb="10">
      <t>ガク</t>
    </rPh>
    <phoneticPr fontId="6"/>
  </si>
  <si>
    <t>人</t>
    <rPh sb="0" eb="1">
      <t>ニン</t>
    </rPh>
    <phoneticPr fontId="6"/>
  </si>
  <si>
    <t>第１次間接効果</t>
    <rPh sb="0" eb="1">
      <t>ダイ</t>
    </rPh>
    <rPh sb="2" eb="3">
      <t>ジ</t>
    </rPh>
    <rPh sb="3" eb="5">
      <t>カンセツ</t>
    </rPh>
    <rPh sb="5" eb="7">
      <t>コウカ</t>
    </rPh>
    <phoneticPr fontId="6"/>
  </si>
  <si>
    <t>×【雇用者率】</t>
    <rPh sb="2" eb="5">
      <t>コヨウシャ</t>
    </rPh>
    <rPh sb="5" eb="6">
      <t>リツ</t>
    </rPh>
    <phoneticPr fontId="6"/>
  </si>
  <si>
    <t>第２次間接効果</t>
    <rPh sb="0" eb="1">
      <t>ダイ</t>
    </rPh>
    <rPh sb="2" eb="3">
      <t>ジ</t>
    </rPh>
    <rPh sb="3" eb="5">
      <t>カンセツ</t>
    </rPh>
    <rPh sb="5" eb="7">
      <t>コウカ</t>
    </rPh>
    <phoneticPr fontId="6"/>
  </si>
  <si>
    <t>効果合計</t>
    <rPh sb="0" eb="2">
      <t>コウカ</t>
    </rPh>
    <rPh sb="2" eb="4">
      <t>ゴウケイ</t>
    </rPh>
    <phoneticPr fontId="6"/>
  </si>
  <si>
    <t>粗付加価値誘発額</t>
    <rPh sb="0" eb="1">
      <t>アラ</t>
    </rPh>
    <rPh sb="1" eb="3">
      <t>フカ</t>
    </rPh>
    <rPh sb="3" eb="5">
      <t>カチ</t>
    </rPh>
    <rPh sb="5" eb="7">
      <t>ユウハツ</t>
    </rPh>
    <rPh sb="7" eb="8">
      <t>ガク</t>
    </rPh>
    <phoneticPr fontId="6"/>
  </si>
  <si>
    <t>雇用者所得誘発額</t>
    <rPh sb="0" eb="3">
      <t>コヨウシャ</t>
    </rPh>
    <rPh sb="3" eb="5">
      <t>ショトク</t>
    </rPh>
    <rPh sb="5" eb="7">
      <t>ユウハツ</t>
    </rPh>
    <rPh sb="7" eb="8">
      <t>ガク</t>
    </rPh>
    <phoneticPr fontId="6"/>
  </si>
  <si>
    <t>産業連関表を用いた経済波及効果計算方法の概要</t>
  </si>
  <si>
    <t>◆経済波及効果について</t>
  </si>
  <si>
    <t>経済波及効果のイメージ図</t>
  </si>
  <si>
    <t>　　　　　　　　生産誘発効果</t>
    <phoneticPr fontId="1"/>
  </si>
  <si>
    <t>　　　　　　　　商品等が消費されて新たに発生する生産誘発効果</t>
    <phoneticPr fontId="1"/>
  </si>
  <si>
    <t>【分析フロー】</t>
    <phoneticPr fontId="1"/>
  </si>
  <si>
    <t>① 直接効果となる県内需要増加額を算出する。</t>
    <phoneticPr fontId="1"/>
  </si>
  <si>
    <t>　　ａ　手持ちの最終需要額（与件データ）を各産業部門に振り分ける。（データ入力シート）</t>
    <phoneticPr fontId="1"/>
  </si>
  <si>
    <t>　　ａ　逆行列係数に直接効果額を乗じて生産誘発額（直接効果＋第１次間接効果）を算出する。</t>
    <phoneticPr fontId="1"/>
  </si>
  <si>
    <t>② 第１次間接効果を算出する。</t>
    <phoneticPr fontId="1"/>
  </si>
  <si>
    <t>　　　　支出額を算出する。</t>
    <phoneticPr fontId="1"/>
  </si>
  <si>
    <t>　　　　を算出する。</t>
    <phoneticPr fontId="1"/>
  </si>
  <si>
    <t>【産業連関分析における前提条件】</t>
  </si>
  <si>
    <t>　　「線形的な比例関係」を仮定する（「規模の経済性はないものと仮定する」）。</t>
    <phoneticPr fontId="1"/>
  </si>
  <si>
    <t>　　も外部不経済も存在しない）。</t>
    <phoneticPr fontId="1"/>
  </si>
  <si>
    <t>　　勤務による対応については想定していないなど現実とは乖離がある。</t>
    <phoneticPr fontId="1"/>
  </si>
  <si>
    <t>【用語の解説】</t>
  </si>
  <si>
    <t>粗付加価値誘発額：最終需要により誘発された各部門の粗付加価値額</t>
  </si>
  <si>
    <t>雇用者所得誘発額：最終需要により誘発された各部門の雇用者所得額</t>
  </si>
  <si>
    <t>民間消費支出構成比：雇用者の消費パターン</t>
  </si>
  <si>
    <t>粗付加価値率　　：生産額に対する粗付加価値額の割合</t>
    <phoneticPr fontId="1"/>
  </si>
  <si>
    <t>　　　　　　　　　　　　ぞれの産業の県内生産額で割る。</t>
    <phoneticPr fontId="1"/>
  </si>
  <si>
    <t>　　　　　　　　　　　 どれくらいになるかを示す係数。需要増加に対する生産波及効果の最終的な大きさを示す。</t>
    <phoneticPr fontId="1"/>
  </si>
  <si>
    <t>県内自給率　　　 ：県内生産品の割合</t>
    <phoneticPr fontId="1"/>
  </si>
  <si>
    <t>雇用者所得率　　：生産額に対する雇用者所得の割合</t>
    <phoneticPr fontId="1"/>
  </si>
  <si>
    <t>消費転換係数　　：雇用者所得のうち消費にまわされる割合</t>
    <phoneticPr fontId="1"/>
  </si>
  <si>
    <t>雇用者率　　　　　：生産額に対する雇用者の割合</t>
    <phoneticPr fontId="1"/>
  </si>
  <si>
    <t>　　　　　　　　　　　　ない。（時間外労働での対応などが考えられる。）</t>
    <phoneticPr fontId="1"/>
  </si>
  <si>
    <t>効果合計（ａ＋ｂ＋ｃ）</t>
    <phoneticPr fontId="1"/>
  </si>
  <si>
    <t>ａ．直接効果</t>
    <phoneticPr fontId="1"/>
  </si>
  <si>
    <t>ｂ．第１次
間接効果</t>
    <rPh sb="2" eb="3">
      <t>ダイ</t>
    </rPh>
    <rPh sb="6" eb="8">
      <t>カンセツ</t>
    </rPh>
    <phoneticPr fontId="1"/>
  </si>
  <si>
    <t>ｃ．第２次
間接効果</t>
    <rPh sb="2" eb="3">
      <t>ダイ</t>
    </rPh>
    <rPh sb="6" eb="8">
      <t>カンセツ</t>
    </rPh>
    <phoneticPr fontId="1"/>
  </si>
  <si>
    <t>うち粗付加価値額</t>
    <phoneticPr fontId="1"/>
  </si>
  <si>
    <t>うち雇用者所得</t>
    <phoneticPr fontId="1"/>
  </si>
  <si>
    <t>分析シートの構成</t>
    <rPh sb="0" eb="2">
      <t>ブンセキ</t>
    </rPh>
    <rPh sb="6" eb="8">
      <t>コウセイ</t>
    </rPh>
    <phoneticPr fontId="1"/>
  </si>
  <si>
    <t>シート名</t>
    <rPh sb="3" eb="4">
      <t>メイ</t>
    </rPh>
    <phoneticPr fontId="1"/>
  </si>
  <si>
    <t>内　　容</t>
    <rPh sb="0" eb="1">
      <t>ウチ</t>
    </rPh>
    <rPh sb="3" eb="4">
      <t>カタチ</t>
    </rPh>
    <phoneticPr fontId="1"/>
  </si>
  <si>
    <t>産業連関表</t>
    <rPh sb="0" eb="2">
      <t>サンギョウ</t>
    </rPh>
    <rPh sb="2" eb="4">
      <t>レンカン</t>
    </rPh>
    <rPh sb="4" eb="5">
      <t>ヒョウ</t>
    </rPh>
    <phoneticPr fontId="1"/>
  </si>
  <si>
    <t>民間消費</t>
    <rPh sb="0" eb="2">
      <t>ミンカン</t>
    </rPh>
    <rPh sb="2" eb="4">
      <t>ショウヒ</t>
    </rPh>
    <phoneticPr fontId="1"/>
  </si>
  <si>
    <t>支出構成</t>
    <rPh sb="0" eb="2">
      <t>シシュツ</t>
    </rPh>
    <rPh sb="2" eb="4">
      <t>コウセイ</t>
    </rPh>
    <phoneticPr fontId="1"/>
  </si>
  <si>
    <t>民間消費支出</t>
    <rPh sb="0" eb="2">
      <t>ミンカン</t>
    </rPh>
    <rPh sb="2" eb="4">
      <t>ショウヒ</t>
    </rPh>
    <rPh sb="4" eb="6">
      <t>シシュツ</t>
    </rPh>
    <phoneticPr fontId="1"/>
  </si>
  <si>
    <t>修正</t>
    <rPh sb="0" eb="2">
      <t>シュウセイ</t>
    </rPh>
    <phoneticPr fontId="1"/>
  </si>
  <si>
    <t>　（５）消費転換係数　</t>
    <rPh sb="4" eb="6">
      <t>ショウヒ</t>
    </rPh>
    <rPh sb="6" eb="8">
      <t>テンカン</t>
    </rPh>
    <rPh sb="8" eb="10">
      <t>ケイスウ</t>
    </rPh>
    <phoneticPr fontId="1"/>
  </si>
  <si>
    <t>消費転換係数</t>
    <rPh sb="0" eb="2">
      <t>ショウヒ</t>
    </rPh>
    <rPh sb="2" eb="4">
      <t>テンカン</t>
    </rPh>
    <rPh sb="4" eb="6">
      <t>ケイスウ</t>
    </rPh>
    <phoneticPr fontId="1"/>
  </si>
  <si>
    <t>消費支出額（円）</t>
    <rPh sb="0" eb="2">
      <t>ショウヒ</t>
    </rPh>
    <rPh sb="2" eb="4">
      <t>シシュツ</t>
    </rPh>
    <rPh sb="4" eb="5">
      <t>ガク</t>
    </rPh>
    <rPh sb="6" eb="7">
      <t>エン</t>
    </rPh>
    <phoneticPr fontId="1"/>
  </si>
  <si>
    <t>実収入（円）</t>
    <rPh sb="0" eb="3">
      <t>ジツシュウニュウ</t>
    </rPh>
    <rPh sb="4" eb="5">
      <t>エン</t>
    </rPh>
    <phoneticPr fontId="1"/>
  </si>
  <si>
    <t xml:space="preserve"> 波及効果概要</t>
    <rPh sb="1" eb="3">
      <t>ハキュウ</t>
    </rPh>
    <rPh sb="3" eb="5">
      <t>コウカ</t>
    </rPh>
    <rPh sb="5" eb="7">
      <t>ガイヨウ</t>
    </rPh>
    <phoneticPr fontId="1"/>
  </si>
  <si>
    <t xml:space="preserve"> データ入力</t>
    <rPh sb="4" eb="6">
      <t>ニュウリョク</t>
    </rPh>
    <phoneticPr fontId="1"/>
  </si>
  <si>
    <t xml:space="preserve"> 波及効果総括表</t>
    <rPh sb="1" eb="3">
      <t>ハキュウ</t>
    </rPh>
    <rPh sb="3" eb="5">
      <t>コウカ</t>
    </rPh>
    <rPh sb="5" eb="7">
      <t>ソウカツ</t>
    </rPh>
    <rPh sb="7" eb="8">
      <t>ヒョウ</t>
    </rPh>
    <phoneticPr fontId="1"/>
  </si>
  <si>
    <t xml:space="preserve"> 分析フロー図</t>
    <rPh sb="1" eb="3">
      <t>ブンセキ</t>
    </rPh>
    <rPh sb="6" eb="7">
      <t>ズ</t>
    </rPh>
    <phoneticPr fontId="1"/>
  </si>
  <si>
    <t xml:space="preserve"> 部門分類</t>
    <rPh sb="1" eb="3">
      <t>ブモン</t>
    </rPh>
    <rPh sb="3" eb="5">
      <t>ブンルイ</t>
    </rPh>
    <phoneticPr fontId="1"/>
  </si>
  <si>
    <t xml:space="preserve"> 波及効果計算</t>
    <rPh sb="1" eb="3">
      <t>ハキュウ</t>
    </rPh>
    <rPh sb="3" eb="5">
      <t>コウカ</t>
    </rPh>
    <rPh sb="5" eb="7">
      <t>ケイサン</t>
    </rPh>
    <phoneticPr fontId="1"/>
  </si>
  <si>
    <t xml:space="preserve"> 各種係数表</t>
    <rPh sb="1" eb="3">
      <t>カクシュ</t>
    </rPh>
    <rPh sb="3" eb="5">
      <t>ケイスウ</t>
    </rPh>
    <rPh sb="5" eb="6">
      <t>ヒョウ</t>
    </rPh>
    <phoneticPr fontId="1"/>
  </si>
  <si>
    <t xml:space="preserve"> 経済波及効果の概要・イメージについて説明</t>
    <rPh sb="1" eb="3">
      <t>ケイザイ</t>
    </rPh>
    <rPh sb="3" eb="5">
      <t>ハキュウ</t>
    </rPh>
    <rPh sb="5" eb="7">
      <t>コウカ</t>
    </rPh>
    <rPh sb="8" eb="10">
      <t>ガイヨウ</t>
    </rPh>
    <rPh sb="19" eb="21">
      <t>セツメイ</t>
    </rPh>
    <phoneticPr fontId="1"/>
  </si>
  <si>
    <t xml:space="preserve"> 経済波及効果計算結果が出力されるシート</t>
    <rPh sb="1" eb="3">
      <t>ケイザイ</t>
    </rPh>
    <rPh sb="3" eb="5">
      <t>ハキュウ</t>
    </rPh>
    <rPh sb="5" eb="7">
      <t>コウカ</t>
    </rPh>
    <rPh sb="7" eb="9">
      <t>ケイサン</t>
    </rPh>
    <rPh sb="9" eb="11">
      <t>ケッカ</t>
    </rPh>
    <rPh sb="12" eb="14">
      <t>シュツリョク</t>
    </rPh>
    <phoneticPr fontId="1"/>
  </si>
  <si>
    <t xml:space="preserve"> 経済波及効果分析フロー図が出力されるシート
 用語の解説や分析の前提条件について説明</t>
    <rPh sb="1" eb="3">
      <t>ケイザイ</t>
    </rPh>
    <rPh sb="3" eb="5">
      <t>ハキュウ</t>
    </rPh>
    <rPh sb="5" eb="7">
      <t>コウカ</t>
    </rPh>
    <rPh sb="7" eb="9">
      <t>ブンセキ</t>
    </rPh>
    <rPh sb="12" eb="13">
      <t>ズ</t>
    </rPh>
    <rPh sb="14" eb="16">
      <t>シュツリョク</t>
    </rPh>
    <rPh sb="24" eb="26">
      <t>ヨウゴ</t>
    </rPh>
    <rPh sb="27" eb="29">
      <t>カイセツ</t>
    </rPh>
    <rPh sb="30" eb="32">
      <t>ブンセキ</t>
    </rPh>
    <rPh sb="33" eb="35">
      <t>ゼンテイ</t>
    </rPh>
    <rPh sb="35" eb="37">
      <t>ジョウケン</t>
    </rPh>
    <rPh sb="41" eb="43">
      <t>セツメイ</t>
    </rPh>
    <phoneticPr fontId="1"/>
  </si>
  <si>
    <t xml:space="preserve"> 産業連関表の部門分類表</t>
    <rPh sb="1" eb="3">
      <t>サンギョウ</t>
    </rPh>
    <rPh sb="3" eb="5">
      <t>レンカン</t>
    </rPh>
    <rPh sb="5" eb="6">
      <t>ヒョウ</t>
    </rPh>
    <rPh sb="7" eb="9">
      <t>ブモン</t>
    </rPh>
    <rPh sb="9" eb="11">
      <t>ブンルイ</t>
    </rPh>
    <rPh sb="11" eb="12">
      <t>ヒョウ</t>
    </rPh>
    <phoneticPr fontId="1"/>
  </si>
  <si>
    <t xml:space="preserve"> 経済波及効果を計算するシート</t>
    <rPh sb="1" eb="3">
      <t>ケイザイ</t>
    </rPh>
    <rPh sb="3" eb="5">
      <t>ハキュウ</t>
    </rPh>
    <rPh sb="5" eb="7">
      <t>コウカ</t>
    </rPh>
    <rPh sb="8" eb="10">
      <t>ケイサン</t>
    </rPh>
    <phoneticPr fontId="1"/>
  </si>
  <si>
    <t xml:space="preserve"> 経済波及効果を計算するために用いる各種係数</t>
    <rPh sb="1" eb="3">
      <t>ケイザイ</t>
    </rPh>
    <rPh sb="3" eb="5">
      <t>ハキュウ</t>
    </rPh>
    <rPh sb="5" eb="7">
      <t>コウカ</t>
    </rPh>
    <rPh sb="8" eb="10">
      <t>ケイサン</t>
    </rPh>
    <rPh sb="15" eb="16">
      <t>モチ</t>
    </rPh>
    <rPh sb="18" eb="20">
      <t>カクシュ</t>
    </rPh>
    <rPh sb="20" eb="22">
      <t>ケイスウ</t>
    </rPh>
    <phoneticPr fontId="1"/>
  </si>
  <si>
    <t>１　内生部門</t>
    <rPh sb="2" eb="4">
      <t>ナイセイ</t>
    </rPh>
    <rPh sb="4" eb="6">
      <t>ブモン</t>
    </rPh>
    <phoneticPr fontId="6"/>
  </si>
  <si>
    <t>統合大分類　（37部門）</t>
    <rPh sb="0" eb="2">
      <t>トウゴウ</t>
    </rPh>
    <rPh sb="2" eb="5">
      <t>ダイブンルイ</t>
    </rPh>
    <rPh sb="9" eb="11">
      <t>ブモン</t>
    </rPh>
    <phoneticPr fontId="1"/>
  </si>
  <si>
    <t>分類コード</t>
    <rPh sb="0" eb="2">
      <t>ブンルイ</t>
    </rPh>
    <phoneticPr fontId="6"/>
  </si>
  <si>
    <t>部　門　名</t>
    <rPh sb="0" eb="1">
      <t>ブ</t>
    </rPh>
    <rPh sb="2" eb="3">
      <t>モン</t>
    </rPh>
    <rPh sb="4" eb="5">
      <t>メイ</t>
    </rPh>
    <phoneticPr fontId="6"/>
  </si>
  <si>
    <t>分類
コード</t>
    <rPh sb="0" eb="2">
      <t>ブンルイ</t>
    </rPh>
    <phoneticPr fontId="6"/>
  </si>
  <si>
    <t>列部門</t>
    <rPh sb="0" eb="1">
      <t>レツ</t>
    </rPh>
    <rPh sb="1" eb="3">
      <t>ブモン</t>
    </rPh>
    <phoneticPr fontId="6"/>
  </si>
  <si>
    <t>行部門</t>
    <rPh sb="0" eb="1">
      <t>ギョウ</t>
    </rPh>
    <rPh sb="1" eb="3">
      <t>ブモン</t>
    </rPh>
    <phoneticPr fontId="6"/>
  </si>
  <si>
    <t>0111</t>
  </si>
  <si>
    <t>穀類</t>
  </si>
  <si>
    <t>耕種農業</t>
  </si>
  <si>
    <t>01</t>
    <phoneticPr fontId="6"/>
  </si>
  <si>
    <t>米</t>
    <rPh sb="0" eb="1">
      <t>コメ</t>
    </rPh>
    <phoneticPr fontId="6"/>
  </si>
  <si>
    <t>012</t>
  </si>
  <si>
    <t>02</t>
  </si>
  <si>
    <t>021</t>
  </si>
  <si>
    <t>022</t>
  </si>
  <si>
    <t>023</t>
  </si>
  <si>
    <t>024</t>
  </si>
  <si>
    <t>0112</t>
  </si>
  <si>
    <t>いも類</t>
  </si>
  <si>
    <t>いも・豆類</t>
  </si>
  <si>
    <t>011</t>
  </si>
  <si>
    <t>かんしょ</t>
  </si>
  <si>
    <t>ばれいしょ</t>
  </si>
  <si>
    <t>029</t>
  </si>
  <si>
    <t>その他の豆類</t>
  </si>
  <si>
    <t>0113</t>
  </si>
  <si>
    <t>001</t>
  </si>
  <si>
    <t>野菜</t>
  </si>
  <si>
    <t>野菜（露地）</t>
    <rPh sb="3" eb="5">
      <t>ロジ</t>
    </rPh>
    <phoneticPr fontId="6"/>
  </si>
  <si>
    <t>野菜（施設）</t>
  </si>
  <si>
    <t>0114</t>
  </si>
  <si>
    <t>果実</t>
  </si>
  <si>
    <t>019</t>
  </si>
  <si>
    <t>0115</t>
  </si>
  <si>
    <t>砂糖原料作物</t>
  </si>
  <si>
    <t>その他の食用作物</t>
  </si>
  <si>
    <t>飲料用作物</t>
  </si>
  <si>
    <t>コーヒー豆・カカオ豆（輸入）</t>
  </si>
  <si>
    <t>その他の飲料用作物</t>
  </si>
  <si>
    <t>09</t>
  </si>
  <si>
    <t>その他の食用耕種作物</t>
  </si>
  <si>
    <t>091</t>
  </si>
  <si>
    <t>雑穀</t>
  </si>
  <si>
    <t>092</t>
  </si>
  <si>
    <t>他に分類されない食用耕種作物</t>
    <rPh sb="0" eb="1">
      <t>タ</t>
    </rPh>
    <rPh sb="2" eb="4">
      <t>ブンルイ</t>
    </rPh>
    <rPh sb="8" eb="10">
      <t>ショクヨウ</t>
    </rPh>
    <rPh sb="10" eb="12">
      <t>コウシュ</t>
    </rPh>
    <rPh sb="12" eb="14">
      <t>サクモツ</t>
    </rPh>
    <phoneticPr fontId="1"/>
  </si>
  <si>
    <t>0116</t>
  </si>
  <si>
    <t>飼料作物</t>
  </si>
  <si>
    <t>非食用作物</t>
  </si>
  <si>
    <t>種苗</t>
  </si>
  <si>
    <t>03</t>
  </si>
  <si>
    <t>031</t>
  </si>
  <si>
    <t>花き・花木類</t>
  </si>
  <si>
    <t>その他の非食用耕種作物</t>
  </si>
  <si>
    <t>葉たばこ</t>
  </si>
  <si>
    <t>生ゴム（輸入）</t>
  </si>
  <si>
    <t>093</t>
  </si>
  <si>
    <t>綿花（輸入）</t>
  </si>
  <si>
    <t>099</t>
  </si>
  <si>
    <t>他に分類されない非食用耕種作物</t>
    <rPh sb="0" eb="1">
      <t>タ</t>
    </rPh>
    <rPh sb="2" eb="4">
      <t>ブンルイ</t>
    </rPh>
    <rPh sb="8" eb="9">
      <t>ヒ</t>
    </rPh>
    <rPh sb="9" eb="11">
      <t>ショクヨウ</t>
    </rPh>
    <rPh sb="11" eb="13">
      <t>コウシュ</t>
    </rPh>
    <rPh sb="13" eb="15">
      <t>サクモツ</t>
    </rPh>
    <phoneticPr fontId="1"/>
  </si>
  <si>
    <t>0121</t>
  </si>
  <si>
    <t>酪農</t>
  </si>
  <si>
    <t>畜産</t>
  </si>
  <si>
    <t>012</t>
    <phoneticPr fontId="6"/>
  </si>
  <si>
    <t>その他の酪農生産物</t>
  </si>
  <si>
    <t>021</t>
    <phoneticPr fontId="1"/>
  </si>
  <si>
    <t>肉用牛</t>
  </si>
  <si>
    <t>豚</t>
  </si>
  <si>
    <t>04</t>
    <phoneticPr fontId="1"/>
  </si>
  <si>
    <t>鶏卵</t>
  </si>
  <si>
    <t>肉鶏</t>
  </si>
  <si>
    <t>その他の畜産</t>
  </si>
  <si>
    <t>0131</t>
  </si>
  <si>
    <t>獣医業</t>
  </si>
  <si>
    <t>農業サービス</t>
  </si>
  <si>
    <t>育林</t>
  </si>
  <si>
    <t>林業</t>
  </si>
  <si>
    <t>素材</t>
  </si>
  <si>
    <t>特用林産物</t>
  </si>
  <si>
    <t>海面漁業</t>
    <rPh sb="0" eb="2">
      <t>カイメン</t>
    </rPh>
    <rPh sb="2" eb="4">
      <t>ギョギョウ</t>
    </rPh>
    <phoneticPr fontId="1"/>
  </si>
  <si>
    <t>海面漁業</t>
  </si>
  <si>
    <t>漁業</t>
  </si>
  <si>
    <t>012</t>
    <phoneticPr fontId="1"/>
  </si>
  <si>
    <t>海面養殖業</t>
  </si>
  <si>
    <t>内水面漁業・養殖業</t>
  </si>
  <si>
    <t>内水面漁業</t>
  </si>
  <si>
    <t>内水面養殖業</t>
  </si>
  <si>
    <t>0611</t>
  </si>
  <si>
    <t>鉄鉱石</t>
  </si>
  <si>
    <t>非鉄金属鉱物</t>
  </si>
  <si>
    <t>011</t>
    <phoneticPr fontId="6"/>
  </si>
  <si>
    <t>石炭</t>
    <rPh sb="0" eb="2">
      <t>セキタン</t>
    </rPh>
    <phoneticPr fontId="6"/>
  </si>
  <si>
    <t>原油</t>
  </si>
  <si>
    <t>天然ガス</t>
  </si>
  <si>
    <t>砕石</t>
    <rPh sb="0" eb="2">
      <t>サイセキ</t>
    </rPh>
    <phoneticPr fontId="1"/>
  </si>
  <si>
    <t>09</t>
    <phoneticPr fontId="6"/>
  </si>
  <si>
    <t>その他の鉱物</t>
    <rPh sb="2" eb="3">
      <t>タ</t>
    </rPh>
    <rPh sb="4" eb="6">
      <t>コウブツ</t>
    </rPh>
    <phoneticPr fontId="6"/>
  </si>
  <si>
    <t>石灰石</t>
  </si>
  <si>
    <t>窯業原料鉱物（石灰石を除く。）</t>
    <rPh sb="7" eb="10">
      <t>セッカイセキ</t>
    </rPh>
    <rPh sb="11" eb="12">
      <t>ノゾ</t>
    </rPh>
    <phoneticPr fontId="6"/>
  </si>
  <si>
    <t>他に分類されない鉱物</t>
    <rPh sb="0" eb="1">
      <t>タ</t>
    </rPh>
    <rPh sb="2" eb="4">
      <t>ブンルイ</t>
    </rPh>
    <phoneticPr fontId="6"/>
  </si>
  <si>
    <t>1111</t>
  </si>
  <si>
    <t>食肉</t>
    <rPh sb="0" eb="2">
      <t>ショクニク</t>
    </rPh>
    <phoneticPr fontId="1"/>
  </si>
  <si>
    <t>食料品</t>
  </si>
  <si>
    <t>013</t>
  </si>
  <si>
    <t>鶏肉</t>
  </si>
  <si>
    <t>014</t>
  </si>
  <si>
    <t>その他の食肉</t>
    <rPh sb="4" eb="5">
      <t>ショク</t>
    </rPh>
    <phoneticPr fontId="1"/>
  </si>
  <si>
    <t>015</t>
  </si>
  <si>
    <t>1112</t>
  </si>
  <si>
    <t>畜産食料品</t>
  </si>
  <si>
    <t>酪農品</t>
  </si>
  <si>
    <t>乳製品</t>
  </si>
  <si>
    <t>1113</t>
  </si>
  <si>
    <t>冷凍魚介類</t>
  </si>
  <si>
    <t>水産食料品</t>
  </si>
  <si>
    <t>塩・干・くん製品</t>
  </si>
  <si>
    <t>水産びん・かん詰</t>
  </si>
  <si>
    <t>04</t>
  </si>
  <si>
    <t>041</t>
  </si>
  <si>
    <t>ねり製品</t>
  </si>
  <si>
    <t>1114</t>
  </si>
  <si>
    <t>精穀</t>
  </si>
  <si>
    <t>精米</t>
  </si>
  <si>
    <t>その他の精穀</t>
  </si>
  <si>
    <t>製粉</t>
  </si>
  <si>
    <t>小麦粉</t>
  </si>
  <si>
    <t>その他の製粉</t>
  </si>
  <si>
    <t>1115</t>
  </si>
  <si>
    <t>めん類</t>
  </si>
  <si>
    <t>パン類</t>
  </si>
  <si>
    <t>菓子類</t>
  </si>
  <si>
    <t>1116</t>
  </si>
  <si>
    <t>精製糖</t>
  </si>
  <si>
    <t>その他の砂糖・副産物</t>
  </si>
  <si>
    <t>でん粉</t>
  </si>
  <si>
    <t>ぶどう糖・水あめ・異性化糖</t>
  </si>
  <si>
    <t>動植物油脂</t>
    <rPh sb="0" eb="1">
      <t>ウゴ</t>
    </rPh>
    <phoneticPr fontId="1"/>
  </si>
  <si>
    <t>植物油脂</t>
  </si>
  <si>
    <t>動物油脂</t>
    <rPh sb="0" eb="2">
      <t>ドウブツ</t>
    </rPh>
    <rPh sb="2" eb="4">
      <t>ユシ</t>
    </rPh>
    <phoneticPr fontId="1"/>
  </si>
  <si>
    <t>加工油脂</t>
  </si>
  <si>
    <t>植物原油かす</t>
  </si>
  <si>
    <t>051</t>
    <phoneticPr fontId="6"/>
  </si>
  <si>
    <t>調味料</t>
  </si>
  <si>
    <t>1119</t>
  </si>
  <si>
    <t>冷凍調理食品</t>
  </si>
  <si>
    <t>レトルト食品</t>
  </si>
  <si>
    <t>そう菜・すし・弁当</t>
  </si>
  <si>
    <t>05</t>
  </si>
  <si>
    <t>051</t>
  </si>
  <si>
    <t>その他の食料品</t>
  </si>
  <si>
    <t>1121</t>
  </si>
  <si>
    <t>清酒</t>
  </si>
  <si>
    <t>ビール類</t>
    <rPh sb="3" eb="4">
      <t>ルイ</t>
    </rPh>
    <phoneticPr fontId="6"/>
  </si>
  <si>
    <t>その他の酒類</t>
  </si>
  <si>
    <t>1129</t>
  </si>
  <si>
    <t>茶・コーヒー</t>
  </si>
  <si>
    <t>その他の飲料</t>
  </si>
  <si>
    <t>清涼飲料</t>
  </si>
  <si>
    <t>製氷</t>
  </si>
  <si>
    <t>1131</t>
  </si>
  <si>
    <t>飼料</t>
  </si>
  <si>
    <t>1141</t>
  </si>
  <si>
    <t>たばこ</t>
  </si>
  <si>
    <t>1511</t>
  </si>
  <si>
    <t>紡績糸</t>
    <phoneticPr fontId="6"/>
  </si>
  <si>
    <t>繊維工業製品</t>
  </si>
  <si>
    <t>1512</t>
  </si>
  <si>
    <t>織物</t>
  </si>
  <si>
    <t>099</t>
    <phoneticPr fontId="1"/>
  </si>
  <si>
    <t>1513</t>
  </si>
  <si>
    <t>ニット生地</t>
  </si>
  <si>
    <t>1514</t>
  </si>
  <si>
    <t>染色整理</t>
  </si>
  <si>
    <t>その他の繊維工業製品</t>
  </si>
  <si>
    <t>1519</t>
  </si>
  <si>
    <t>綱・網</t>
  </si>
  <si>
    <t>他に分類されない繊維工業製品</t>
    <rPh sb="0" eb="1">
      <t>タ</t>
    </rPh>
    <rPh sb="2" eb="4">
      <t>ブンルイ</t>
    </rPh>
    <rPh sb="8" eb="10">
      <t>センイ</t>
    </rPh>
    <rPh sb="10" eb="12">
      <t>コウギョウ</t>
    </rPh>
    <rPh sb="12" eb="14">
      <t>セイヒン</t>
    </rPh>
    <phoneticPr fontId="6"/>
  </si>
  <si>
    <t>1521</t>
  </si>
  <si>
    <t>織物製衣服</t>
  </si>
  <si>
    <t>021</t>
    <phoneticPr fontId="6"/>
  </si>
  <si>
    <t>ニット製衣服</t>
  </si>
  <si>
    <t>1522</t>
  </si>
  <si>
    <t>その他の衣服・身の回り品</t>
  </si>
  <si>
    <t>1529</t>
  </si>
  <si>
    <t>寝具</t>
  </si>
  <si>
    <t>その他の繊維既製品</t>
  </si>
  <si>
    <t>じゅうたん・床敷物</t>
  </si>
  <si>
    <t>他に分類されない繊維既製品</t>
    <rPh sb="0" eb="1">
      <t>タ</t>
    </rPh>
    <rPh sb="2" eb="4">
      <t>ブンルイ</t>
    </rPh>
    <rPh sb="8" eb="10">
      <t>センイ</t>
    </rPh>
    <rPh sb="10" eb="13">
      <t>キセイヒン</t>
    </rPh>
    <phoneticPr fontId="6"/>
  </si>
  <si>
    <t>1611</t>
  </si>
  <si>
    <t>製材</t>
  </si>
  <si>
    <t>合板・集成材</t>
    <rPh sb="3" eb="6">
      <t>シュウセイザイ</t>
    </rPh>
    <phoneticPr fontId="1"/>
  </si>
  <si>
    <t>木材チップ</t>
  </si>
  <si>
    <t>1619</t>
  </si>
  <si>
    <t>その他の木製品</t>
  </si>
  <si>
    <t>建設用木製品</t>
  </si>
  <si>
    <t>他に分類されない木製品</t>
    <rPh sb="0" eb="1">
      <t>タ</t>
    </rPh>
    <rPh sb="2" eb="4">
      <t>ブンルイ</t>
    </rPh>
    <rPh sb="8" eb="11">
      <t>モクセイヒン</t>
    </rPh>
    <phoneticPr fontId="1"/>
  </si>
  <si>
    <t>家具・装備品</t>
  </si>
  <si>
    <t>木製建具</t>
  </si>
  <si>
    <t>その他の家具・装備品</t>
    <rPh sb="2" eb="3">
      <t>タ</t>
    </rPh>
    <phoneticPr fontId="6"/>
  </si>
  <si>
    <t>パルプ</t>
  </si>
  <si>
    <t>パルプ・紙・板紙・加工紙</t>
  </si>
  <si>
    <t>古紙</t>
  </si>
  <si>
    <t>洋紙・和紙</t>
  </si>
  <si>
    <t>紙・板紙</t>
  </si>
  <si>
    <t>板紙</t>
  </si>
  <si>
    <t>段ボール</t>
  </si>
  <si>
    <t>塗工紙・建設用加工紙</t>
  </si>
  <si>
    <t>段ボール箱</t>
  </si>
  <si>
    <t>紙製容器</t>
  </si>
  <si>
    <t>紙加工品</t>
  </si>
  <si>
    <t>その他の紙製容器</t>
  </si>
  <si>
    <t>その他の紙加工品</t>
  </si>
  <si>
    <t>その他のパルプ・紙・紙加工品</t>
    <rPh sb="2" eb="3">
      <t>タ</t>
    </rPh>
    <rPh sb="8" eb="9">
      <t>カミ</t>
    </rPh>
    <rPh sb="10" eb="11">
      <t>カミ</t>
    </rPh>
    <rPh sb="11" eb="14">
      <t>カコウヒン</t>
    </rPh>
    <phoneticPr fontId="6"/>
  </si>
  <si>
    <t>1911</t>
  </si>
  <si>
    <t>印刷・製版・製本</t>
  </si>
  <si>
    <t>その他の製造工業製品（１／３）</t>
    <phoneticPr fontId="6"/>
  </si>
  <si>
    <t>2011</t>
  </si>
  <si>
    <t>化学肥料</t>
  </si>
  <si>
    <t>化学製品  　　　  　</t>
  </si>
  <si>
    <t>2021</t>
  </si>
  <si>
    <t>ソーダ工業製品</t>
  </si>
  <si>
    <t>ソーダ灰</t>
  </si>
  <si>
    <t>か性ソーダ</t>
  </si>
  <si>
    <t>液体塩素</t>
  </si>
  <si>
    <t>その他のソーダ工業製品</t>
  </si>
  <si>
    <t>2029</t>
  </si>
  <si>
    <t>無機顔料</t>
  </si>
  <si>
    <t>酸化チタン</t>
  </si>
  <si>
    <t>カーボンブラック</t>
  </si>
  <si>
    <t>その他の無機顔料</t>
  </si>
  <si>
    <t>圧縮ガス・液化ガス</t>
  </si>
  <si>
    <t>塩</t>
  </si>
  <si>
    <t>原塩</t>
  </si>
  <si>
    <t>032</t>
  </si>
  <si>
    <t>その他の無機化学工業製品</t>
  </si>
  <si>
    <t>2031</t>
  </si>
  <si>
    <t>石油化学基礎製品</t>
  </si>
  <si>
    <t>エチレン</t>
  </si>
  <si>
    <t>プロピレン</t>
  </si>
  <si>
    <t>その他の石油化学基礎製品</t>
  </si>
  <si>
    <t>石油化学系芳香族製品</t>
  </si>
  <si>
    <t>純ベンゼン</t>
  </si>
  <si>
    <t>純トルエン</t>
  </si>
  <si>
    <t>キシレン</t>
  </si>
  <si>
    <t>その他の石油化学系芳香族製品</t>
  </si>
  <si>
    <t>脂肪族中間物</t>
  </si>
  <si>
    <t>2041</t>
  </si>
  <si>
    <t>酢酸</t>
  </si>
  <si>
    <t>二塩化エチレン</t>
  </si>
  <si>
    <t>アクリロニトリル</t>
  </si>
  <si>
    <t>エチレングリコール</t>
  </si>
  <si>
    <t>016</t>
  </si>
  <si>
    <t>酢酸ビニルモノマー</t>
  </si>
  <si>
    <t>その他の脂肪族中間物</t>
  </si>
  <si>
    <t>スチレンモノマー</t>
  </si>
  <si>
    <t>合成石炭酸</t>
  </si>
  <si>
    <t>テレフタル酸（高純度）</t>
  </si>
  <si>
    <t>カプロラクタム</t>
  </si>
  <si>
    <t>その他の環式中間物</t>
  </si>
  <si>
    <t>03</t>
    <phoneticPr fontId="6"/>
  </si>
  <si>
    <t>031</t>
    <phoneticPr fontId="6"/>
  </si>
  <si>
    <t>合成染料・有機顔料</t>
    <rPh sb="5" eb="7">
      <t>ユウキ</t>
    </rPh>
    <rPh sb="7" eb="9">
      <t>ガンリョウ</t>
    </rPh>
    <phoneticPr fontId="6"/>
  </si>
  <si>
    <t>合成ゴム</t>
  </si>
  <si>
    <t>メタン誘導品</t>
  </si>
  <si>
    <t>可塑剤</t>
  </si>
  <si>
    <t>その他の有機化学工業製品</t>
  </si>
  <si>
    <t>熱硬化性樹脂</t>
  </si>
  <si>
    <t>合成樹脂</t>
  </si>
  <si>
    <t>熱可塑性樹脂</t>
  </si>
  <si>
    <t>ポリエチレン（低密度）</t>
  </si>
  <si>
    <t>2051</t>
  </si>
  <si>
    <t>ポリエチレン（高密度）</t>
  </si>
  <si>
    <t>ポリスチレン</t>
  </si>
  <si>
    <t>ポリプロピレン</t>
  </si>
  <si>
    <t>025</t>
  </si>
  <si>
    <t>塩化ビニル樹脂</t>
  </si>
  <si>
    <t>高機能性樹脂</t>
  </si>
  <si>
    <t>その他の合成樹脂</t>
  </si>
  <si>
    <t>化学繊維</t>
  </si>
  <si>
    <t>合成繊維</t>
    <rPh sb="0" eb="2">
      <t>ゴウセイ</t>
    </rPh>
    <rPh sb="2" eb="4">
      <t>センイ</t>
    </rPh>
    <phoneticPr fontId="1"/>
  </si>
  <si>
    <t>医薬品</t>
  </si>
  <si>
    <t>2081</t>
  </si>
  <si>
    <t>石けん・合成洗剤</t>
  </si>
  <si>
    <t>化粧品・歯磨</t>
  </si>
  <si>
    <t>塗料</t>
  </si>
  <si>
    <t>塗料・印刷インキ</t>
  </si>
  <si>
    <t>写真感光材料</t>
  </si>
  <si>
    <t>農薬</t>
  </si>
  <si>
    <t>ゼラチン・接着剤</t>
  </si>
  <si>
    <t>その他の化学最終製品</t>
  </si>
  <si>
    <t>触媒</t>
  </si>
  <si>
    <t>他に分類されない化学最終製品</t>
    <rPh sb="0" eb="1">
      <t>タ</t>
    </rPh>
    <rPh sb="2" eb="4">
      <t>ブンルイ</t>
    </rPh>
    <rPh sb="8" eb="10">
      <t>カガク</t>
    </rPh>
    <rPh sb="10" eb="12">
      <t>サイシュウ</t>
    </rPh>
    <rPh sb="12" eb="14">
      <t>セイヒン</t>
    </rPh>
    <phoneticPr fontId="1"/>
  </si>
  <si>
    <t>2111</t>
  </si>
  <si>
    <t>石油製品</t>
  </si>
  <si>
    <t>石油・石炭製品　　　</t>
  </si>
  <si>
    <t>ジェット燃料油</t>
  </si>
  <si>
    <t>灯油</t>
  </si>
  <si>
    <t>軽油</t>
  </si>
  <si>
    <t>Ａ重油</t>
  </si>
  <si>
    <t>Ｂ重油・Ｃ重油</t>
  </si>
  <si>
    <t>017</t>
  </si>
  <si>
    <t>ナフサ</t>
  </si>
  <si>
    <t>018</t>
  </si>
  <si>
    <t>液化石油ガス</t>
  </si>
  <si>
    <t>その他の石油製品</t>
  </si>
  <si>
    <t>2121</t>
  </si>
  <si>
    <t>石炭製品</t>
  </si>
  <si>
    <t>コークス</t>
  </si>
  <si>
    <t>その他の石炭製品</t>
  </si>
  <si>
    <t>舗装材料</t>
  </si>
  <si>
    <t>2211</t>
  </si>
  <si>
    <t>プラスチック製品</t>
  </si>
  <si>
    <t>プラスチックフィルム・シート</t>
  </si>
  <si>
    <t>プラスチック板・管・棒</t>
  </si>
  <si>
    <t>プラスチック発泡製品</t>
  </si>
  <si>
    <t>工業用プラスチック製品</t>
  </si>
  <si>
    <t>強化プラスチック製品</t>
  </si>
  <si>
    <t>プラスチック製容器</t>
  </si>
  <si>
    <t>プラスチック製日用雑貨・食卓用品</t>
  </si>
  <si>
    <t>その他のプラスチック製品</t>
  </si>
  <si>
    <t>タイヤ・チューブ</t>
  </si>
  <si>
    <t>ゴム製品</t>
  </si>
  <si>
    <t>その他のゴム製品</t>
  </si>
  <si>
    <t>革製履物</t>
  </si>
  <si>
    <t>製革・毛皮</t>
  </si>
  <si>
    <t>かばん・袋物・その他の革製品</t>
  </si>
  <si>
    <t>2511</t>
  </si>
  <si>
    <t>板ガラス・安全ガラス</t>
  </si>
  <si>
    <t>ガラス・ガラス製品</t>
  </si>
  <si>
    <t>窯業・土石製品　　</t>
  </si>
  <si>
    <t>板ガラス</t>
  </si>
  <si>
    <t>安全ガラス・複層ガラス</t>
  </si>
  <si>
    <t>ガラス繊維・同製品</t>
  </si>
  <si>
    <t>その他のガラス製品</t>
  </si>
  <si>
    <t>ガラス製加工素材</t>
  </si>
  <si>
    <t>他に分類されないガラス製品</t>
    <rPh sb="0" eb="1">
      <t>タ</t>
    </rPh>
    <rPh sb="2" eb="4">
      <t>ブンルイ</t>
    </rPh>
    <rPh sb="11" eb="13">
      <t>セイヒン</t>
    </rPh>
    <phoneticPr fontId="1"/>
  </si>
  <si>
    <t>2521</t>
  </si>
  <si>
    <t>セメント</t>
  </si>
  <si>
    <t>セメント・セメント製品</t>
  </si>
  <si>
    <t>生コンクリート</t>
  </si>
  <si>
    <t>セメント製品</t>
  </si>
  <si>
    <t>2531</t>
  </si>
  <si>
    <t>陶磁器</t>
  </si>
  <si>
    <t>建設用陶磁器</t>
  </si>
  <si>
    <t>工業用陶磁器</t>
  </si>
  <si>
    <t>日用陶磁器</t>
  </si>
  <si>
    <t>2591</t>
    <phoneticPr fontId="6"/>
  </si>
  <si>
    <t>耐火物</t>
  </si>
  <si>
    <t>099</t>
    <phoneticPr fontId="6"/>
  </si>
  <si>
    <t>その他の建設用土石製品</t>
  </si>
  <si>
    <t>2599</t>
  </si>
  <si>
    <t>研磨材</t>
  </si>
  <si>
    <t>その他の窯業・土石製品</t>
  </si>
  <si>
    <t>2611</t>
  </si>
  <si>
    <t>銑鉄</t>
  </si>
  <si>
    <t>銑鉄・粗鋼</t>
  </si>
  <si>
    <t>鉄鋼　　　　　　　　</t>
  </si>
  <si>
    <t>フェロアロイ</t>
  </si>
  <si>
    <t>粗鋼（転炉）</t>
  </si>
  <si>
    <t>粗鋼（電気炉）</t>
  </si>
  <si>
    <t>2612</t>
  </si>
  <si>
    <t>011P</t>
  </si>
  <si>
    <t>2621</t>
  </si>
  <si>
    <t>熱間圧延鋼材</t>
  </si>
  <si>
    <t>鋼材</t>
  </si>
  <si>
    <t>普通鋼形鋼</t>
  </si>
  <si>
    <t>普通鋼鋼板</t>
  </si>
  <si>
    <t>普通鋼鋼帯</t>
  </si>
  <si>
    <t>普通鋼小棒</t>
  </si>
  <si>
    <t>その他の普通鋼熱間圧延鋼材</t>
  </si>
  <si>
    <t>特殊鋼熱間圧延鋼材</t>
  </si>
  <si>
    <t>2622</t>
  </si>
  <si>
    <t>鋼管</t>
  </si>
  <si>
    <t>普通鋼鋼管</t>
  </si>
  <si>
    <t>特殊鋼鋼管</t>
  </si>
  <si>
    <t>2623</t>
  </si>
  <si>
    <t>冷間仕上鋼材</t>
  </si>
  <si>
    <t>冷延・めっき鋼材</t>
  </si>
  <si>
    <t>普通鋼冷間仕上鋼材</t>
    <rPh sb="0" eb="2">
      <t>フツウ</t>
    </rPh>
    <rPh sb="2" eb="3">
      <t>コウ</t>
    </rPh>
    <rPh sb="3" eb="5">
      <t>レイカン</t>
    </rPh>
    <phoneticPr fontId="6"/>
  </si>
  <si>
    <t>特殊鋼冷間仕上鋼材</t>
    <rPh sb="0" eb="2">
      <t>トクシュ</t>
    </rPh>
    <rPh sb="2" eb="3">
      <t>コウ</t>
    </rPh>
    <phoneticPr fontId="6"/>
  </si>
  <si>
    <t>めっき鋼材</t>
  </si>
  <si>
    <t>2631</t>
  </si>
  <si>
    <t>鋳鍛鋼</t>
  </si>
  <si>
    <t>鍛鋼</t>
  </si>
  <si>
    <t>鋳鋼</t>
  </si>
  <si>
    <t>鋳鉄管</t>
  </si>
  <si>
    <t>鋳鉄品</t>
  </si>
  <si>
    <t>鍛工品（鉄）</t>
  </si>
  <si>
    <t>2699</t>
    <phoneticPr fontId="6"/>
  </si>
  <si>
    <t>鉄鋼シャースリット業</t>
  </si>
  <si>
    <t>その他の鉄鋼製品</t>
  </si>
  <si>
    <t>2711</t>
  </si>
  <si>
    <t>銅</t>
  </si>
  <si>
    <t>非鉄金属製錬・精製</t>
  </si>
  <si>
    <t>非鉄金属　　　　　　</t>
  </si>
  <si>
    <t>鉛・亜鉛（再生を含む。）</t>
    <phoneticPr fontId="1"/>
  </si>
  <si>
    <t>アルミニウム（再生を含む。）</t>
    <phoneticPr fontId="1"/>
  </si>
  <si>
    <t>その他の非鉄金属地金</t>
  </si>
  <si>
    <t>2712</t>
  </si>
  <si>
    <t>011P</t>
    <phoneticPr fontId="6"/>
  </si>
  <si>
    <t>非鉄金属屑</t>
  </si>
  <si>
    <t>2721</t>
  </si>
  <si>
    <t>電線・ケーブル</t>
  </si>
  <si>
    <t>非鉄金属加工製品</t>
  </si>
  <si>
    <t>光ファイバケーブル</t>
  </si>
  <si>
    <t>伸銅品</t>
  </si>
  <si>
    <t>その他の非鉄金属製品</t>
  </si>
  <si>
    <t>アルミ圧延製品</t>
  </si>
  <si>
    <t>非鉄金属素形材</t>
  </si>
  <si>
    <t>核燃料</t>
  </si>
  <si>
    <t>2811</t>
  </si>
  <si>
    <t>建設用金属製品</t>
  </si>
  <si>
    <t>金属製品　　　　　　</t>
  </si>
  <si>
    <t>2812</t>
  </si>
  <si>
    <t>建築用金属製品</t>
  </si>
  <si>
    <t>2891</t>
  </si>
  <si>
    <t>その他の金属製品</t>
  </si>
  <si>
    <t>2899</t>
  </si>
  <si>
    <t>金属製容器・製缶板金製品</t>
    <phoneticPr fontId="6"/>
  </si>
  <si>
    <t>配管工事附属品・粉末や金製品・道具類</t>
    <rPh sb="4" eb="6">
      <t>フゾク</t>
    </rPh>
    <phoneticPr fontId="6"/>
  </si>
  <si>
    <t>配管工事附属品</t>
    <rPh sb="4" eb="6">
      <t>フゾク</t>
    </rPh>
    <phoneticPr fontId="1"/>
  </si>
  <si>
    <t>粉末や金製品</t>
    <phoneticPr fontId="6"/>
  </si>
  <si>
    <t>033</t>
  </si>
  <si>
    <t>金属プレス製品</t>
  </si>
  <si>
    <t>金属線製品</t>
  </si>
  <si>
    <t>他に分類されない金属製品</t>
    <rPh sb="0" eb="1">
      <t>タ</t>
    </rPh>
    <rPh sb="2" eb="4">
      <t>ブンルイ</t>
    </rPh>
    <rPh sb="8" eb="10">
      <t>キンゾク</t>
    </rPh>
    <rPh sb="10" eb="12">
      <t>セイヒン</t>
    </rPh>
    <phoneticPr fontId="1"/>
  </si>
  <si>
    <t>ボイラ</t>
  </si>
  <si>
    <t>タービン</t>
  </si>
  <si>
    <t>原動機</t>
  </si>
  <si>
    <t>2913</t>
    <phoneticPr fontId="6"/>
  </si>
  <si>
    <t>運搬機械</t>
  </si>
  <si>
    <t>冷凍機・温湿調整装置</t>
  </si>
  <si>
    <t>ベアリング</t>
  </si>
  <si>
    <t>その他のはん用機械</t>
    <rPh sb="2" eb="3">
      <t>タ</t>
    </rPh>
    <rPh sb="6" eb="7">
      <t>ヨウ</t>
    </rPh>
    <rPh sb="7" eb="9">
      <t>キカイ</t>
    </rPh>
    <phoneticPr fontId="6"/>
  </si>
  <si>
    <t>動力伝導装置</t>
    <rPh sb="0" eb="2">
      <t>ドウリョク</t>
    </rPh>
    <rPh sb="2" eb="4">
      <t>デンドウ</t>
    </rPh>
    <rPh sb="4" eb="6">
      <t>ソウチ</t>
    </rPh>
    <phoneticPr fontId="6"/>
  </si>
  <si>
    <t>他に分類されないはん用機械</t>
    <rPh sb="0" eb="1">
      <t>タ</t>
    </rPh>
    <rPh sb="2" eb="4">
      <t>ブンルイ</t>
    </rPh>
    <rPh sb="10" eb="11">
      <t>ヨウ</t>
    </rPh>
    <rPh sb="11" eb="13">
      <t>キカイ</t>
    </rPh>
    <phoneticPr fontId="6"/>
  </si>
  <si>
    <t>農業用機械</t>
    <rPh sb="2" eb="3">
      <t>ヨウ</t>
    </rPh>
    <phoneticPr fontId="6"/>
  </si>
  <si>
    <t>建設・鉱山機械</t>
    <rPh sb="0" eb="2">
      <t>ケンセツ</t>
    </rPh>
    <rPh sb="3" eb="5">
      <t>コウザン</t>
    </rPh>
    <phoneticPr fontId="6"/>
  </si>
  <si>
    <t>繊維機械</t>
  </si>
  <si>
    <t>生活関連産業用機械</t>
    <rPh sb="7" eb="9">
      <t>キカイ</t>
    </rPh>
    <phoneticPr fontId="6"/>
  </si>
  <si>
    <t>食品機械・同装置</t>
    <rPh sb="5" eb="6">
      <t>ドウ</t>
    </rPh>
    <rPh sb="6" eb="8">
      <t>ソウチ</t>
    </rPh>
    <phoneticPr fontId="6"/>
  </si>
  <si>
    <t>木材加工機械</t>
    <rPh sb="0" eb="2">
      <t>モクザイ</t>
    </rPh>
    <rPh sb="2" eb="4">
      <t>カコウ</t>
    </rPh>
    <phoneticPr fontId="6"/>
  </si>
  <si>
    <t>パルプ装置・製紙機械</t>
  </si>
  <si>
    <t>包装・荷造機械</t>
    <rPh sb="0" eb="2">
      <t>ホウソウ</t>
    </rPh>
    <rPh sb="3" eb="4">
      <t>ニ</t>
    </rPh>
    <rPh sb="4" eb="5">
      <t>ヅクリ</t>
    </rPh>
    <rPh sb="5" eb="7">
      <t>キカイ</t>
    </rPh>
    <phoneticPr fontId="6"/>
  </si>
  <si>
    <t>化学機械</t>
  </si>
  <si>
    <t>金属工作機械</t>
  </si>
  <si>
    <t>金属加工機械</t>
  </si>
  <si>
    <t>機械工具</t>
  </si>
  <si>
    <t>半導体製造装置</t>
  </si>
  <si>
    <t>金型</t>
  </si>
  <si>
    <t>真空装置・真空機器</t>
    <rPh sb="0" eb="2">
      <t>シンクウ</t>
    </rPh>
    <rPh sb="2" eb="4">
      <t>ソウチ</t>
    </rPh>
    <rPh sb="5" eb="7">
      <t>シンクウ</t>
    </rPh>
    <rPh sb="7" eb="9">
      <t>キキ</t>
    </rPh>
    <phoneticPr fontId="6"/>
  </si>
  <si>
    <t>その他の生産用機械</t>
    <rPh sb="4" eb="7">
      <t>セイサンヨウ</t>
    </rPh>
    <rPh sb="7" eb="9">
      <t>キカイ</t>
    </rPh>
    <phoneticPr fontId="6"/>
  </si>
  <si>
    <t>3111</t>
  </si>
  <si>
    <t>複写機</t>
  </si>
  <si>
    <t>事務用機械</t>
  </si>
  <si>
    <t>その他の事務用機械</t>
  </si>
  <si>
    <t>3112</t>
  </si>
  <si>
    <t>自動販売機</t>
  </si>
  <si>
    <t>娯楽用機器</t>
  </si>
  <si>
    <t>計測機器</t>
    <rPh sb="0" eb="2">
      <t>ケイソク</t>
    </rPh>
    <rPh sb="2" eb="4">
      <t>キキ</t>
    </rPh>
    <phoneticPr fontId="6"/>
  </si>
  <si>
    <t>医療用機械器具</t>
  </si>
  <si>
    <t>光学機械・レンズ</t>
    <rPh sb="0" eb="2">
      <t>コウガク</t>
    </rPh>
    <rPh sb="2" eb="4">
      <t>キカイ</t>
    </rPh>
    <phoneticPr fontId="6"/>
  </si>
  <si>
    <t>武器</t>
  </si>
  <si>
    <t>半導体素子</t>
  </si>
  <si>
    <t>3211</t>
  </si>
  <si>
    <t>集積回路</t>
  </si>
  <si>
    <t>電子回路</t>
    <rPh sb="0" eb="2">
      <t>デンシ</t>
    </rPh>
    <rPh sb="2" eb="4">
      <t>カイロ</t>
    </rPh>
    <phoneticPr fontId="6"/>
  </si>
  <si>
    <t>その他の電子部品</t>
    <rPh sb="6" eb="7">
      <t>ブ</t>
    </rPh>
    <phoneticPr fontId="6"/>
  </si>
  <si>
    <t>回転電気機械</t>
  </si>
  <si>
    <t>電気機械　　　　　　</t>
  </si>
  <si>
    <t>発電機器</t>
  </si>
  <si>
    <t>電動機</t>
  </si>
  <si>
    <t>3311</t>
  </si>
  <si>
    <t>変圧器・変成器</t>
  </si>
  <si>
    <t>配線器具</t>
    <rPh sb="0" eb="2">
      <t>ハイセン</t>
    </rPh>
    <rPh sb="2" eb="4">
      <t>キグ</t>
    </rPh>
    <phoneticPr fontId="6"/>
  </si>
  <si>
    <t>05</t>
    <phoneticPr fontId="6"/>
  </si>
  <si>
    <t>内燃機関電装品</t>
    <rPh sb="0" eb="2">
      <t>ナイネン</t>
    </rPh>
    <rPh sb="2" eb="4">
      <t>キカン</t>
    </rPh>
    <rPh sb="4" eb="7">
      <t>デンソウヒン</t>
    </rPh>
    <phoneticPr fontId="6"/>
  </si>
  <si>
    <t>その他の産業用電気機器</t>
    <rPh sb="7" eb="9">
      <t>デンキ</t>
    </rPh>
    <rPh sb="9" eb="11">
      <t>キキ</t>
    </rPh>
    <phoneticPr fontId="6"/>
  </si>
  <si>
    <t>民生用エアコンディショナ</t>
    <rPh sb="0" eb="2">
      <t>ミンセイ</t>
    </rPh>
    <rPh sb="2" eb="3">
      <t>ヨウ</t>
    </rPh>
    <phoneticPr fontId="6"/>
  </si>
  <si>
    <t>民生用電気機器（エアコンを除く。）</t>
    <rPh sb="0" eb="2">
      <t>ミンセイ</t>
    </rPh>
    <rPh sb="2" eb="3">
      <t>ヨウ</t>
    </rPh>
    <rPh sb="3" eb="5">
      <t>デンキ</t>
    </rPh>
    <rPh sb="5" eb="7">
      <t>キキ</t>
    </rPh>
    <phoneticPr fontId="6"/>
  </si>
  <si>
    <t>電子応用装置</t>
  </si>
  <si>
    <t>電気計測器</t>
  </si>
  <si>
    <t>3399</t>
    <phoneticPr fontId="6"/>
  </si>
  <si>
    <t>電球類</t>
  </si>
  <si>
    <t>電気照明器具</t>
  </si>
  <si>
    <t>電池</t>
  </si>
  <si>
    <t>その他の電気機械器具</t>
  </si>
  <si>
    <t>3411</t>
    <phoneticPr fontId="6"/>
  </si>
  <si>
    <t>電気音響機器</t>
  </si>
  <si>
    <t>ラジオ・テレビ受信機</t>
  </si>
  <si>
    <t>有線電気通信機器</t>
  </si>
  <si>
    <t>携帯電話機</t>
    <rPh sb="0" eb="2">
      <t>ケイタイ</t>
    </rPh>
    <rPh sb="2" eb="4">
      <t>デンワ</t>
    </rPh>
    <rPh sb="4" eb="5">
      <t>キ</t>
    </rPh>
    <phoneticPr fontId="6"/>
  </si>
  <si>
    <t>無線電気通信機器（携帯電話機を除く。）</t>
    <rPh sb="9" eb="11">
      <t>ケイタイ</t>
    </rPh>
    <rPh sb="11" eb="13">
      <t>デンワ</t>
    </rPh>
    <rPh sb="13" eb="14">
      <t>キ</t>
    </rPh>
    <phoneticPr fontId="6"/>
  </si>
  <si>
    <t>その他の電気通信機器</t>
  </si>
  <si>
    <t>3421</t>
    <phoneticPr fontId="6"/>
  </si>
  <si>
    <t>パーソナルコンピュータ</t>
    <phoneticPr fontId="6"/>
  </si>
  <si>
    <t>電子計算機本体（パソコンを除く。）</t>
    <rPh sb="0" eb="2">
      <t>デンシ</t>
    </rPh>
    <rPh sb="2" eb="5">
      <t>ケイサンキ</t>
    </rPh>
    <rPh sb="5" eb="7">
      <t>ホンタイ</t>
    </rPh>
    <phoneticPr fontId="6"/>
  </si>
  <si>
    <t>電子計算機附属装置</t>
    <rPh sb="5" eb="7">
      <t>フゾク</t>
    </rPh>
    <phoneticPr fontId="6"/>
  </si>
  <si>
    <t>乗用車</t>
  </si>
  <si>
    <t>トラック・バス・その他の自動車</t>
  </si>
  <si>
    <t>二輪自動車</t>
  </si>
  <si>
    <t>自動車部品</t>
  </si>
  <si>
    <t>鋼船</t>
  </si>
  <si>
    <t>船舶・同修理</t>
  </si>
  <si>
    <t>その他の船舶</t>
  </si>
  <si>
    <t>舶用内燃機関</t>
  </si>
  <si>
    <t>10</t>
  </si>
  <si>
    <t>101</t>
  </si>
  <si>
    <t>船舶修理</t>
  </si>
  <si>
    <t>鉄道車両</t>
  </si>
  <si>
    <t>鉄道車両・同修理</t>
  </si>
  <si>
    <t>その他の輸送機械・同修理</t>
  </si>
  <si>
    <t>鉄道車両修理</t>
  </si>
  <si>
    <t>航空機</t>
  </si>
  <si>
    <t>航空機・同修理</t>
  </si>
  <si>
    <t>航空機修理</t>
  </si>
  <si>
    <t>自転車</t>
  </si>
  <si>
    <t>その他の輸送機械</t>
  </si>
  <si>
    <t>産業用運搬車両</t>
  </si>
  <si>
    <t>他に分類されない輸送機械</t>
    <rPh sb="0" eb="1">
      <t>タ</t>
    </rPh>
    <rPh sb="2" eb="4">
      <t>ブンルイ</t>
    </rPh>
    <rPh sb="8" eb="10">
      <t>ユソウ</t>
    </rPh>
    <rPh sb="10" eb="12">
      <t>キカイ</t>
    </rPh>
    <phoneticPr fontId="1"/>
  </si>
  <si>
    <t>3911</t>
  </si>
  <si>
    <t>運動用品</t>
  </si>
  <si>
    <t>3919</t>
  </si>
  <si>
    <t>身辺細貨品</t>
  </si>
  <si>
    <t>時計</t>
  </si>
  <si>
    <t>楽器</t>
  </si>
  <si>
    <t>筆記具・文具</t>
  </si>
  <si>
    <t>畳・わら加工品</t>
  </si>
  <si>
    <t>情報記録物</t>
  </si>
  <si>
    <t>再生資源回収・加工処理</t>
    <rPh sb="0" eb="2">
      <t>サイセイ</t>
    </rPh>
    <rPh sb="2" eb="4">
      <t>シゲン</t>
    </rPh>
    <rPh sb="4" eb="6">
      <t>カイシュウ</t>
    </rPh>
    <rPh sb="7" eb="9">
      <t>カコウ</t>
    </rPh>
    <rPh sb="9" eb="11">
      <t>ショリ</t>
    </rPh>
    <phoneticPr fontId="6"/>
  </si>
  <si>
    <t>4111</t>
  </si>
  <si>
    <t>住宅建築（木造）</t>
  </si>
  <si>
    <t>住宅建築</t>
  </si>
  <si>
    <t>建設　　　　　　　　</t>
  </si>
  <si>
    <t>住宅建築（非木造）</t>
  </si>
  <si>
    <t>4112</t>
  </si>
  <si>
    <t>非住宅建築（木造）</t>
  </si>
  <si>
    <t>非住宅建築</t>
  </si>
  <si>
    <t>非住宅建築（非木造）</t>
  </si>
  <si>
    <t>4121</t>
  </si>
  <si>
    <t>建設補修</t>
  </si>
  <si>
    <t>4131</t>
  </si>
  <si>
    <t>道路関係公共事業</t>
  </si>
  <si>
    <t>公共事業</t>
  </si>
  <si>
    <t>河川・下水道・その他の公共事業</t>
  </si>
  <si>
    <t>農林関係公共事業</t>
  </si>
  <si>
    <t>その他の土木建設</t>
  </si>
  <si>
    <t>4191</t>
  </si>
  <si>
    <t>電力施設建設</t>
  </si>
  <si>
    <t>電気通信施設建設</t>
  </si>
  <si>
    <t>事業用電力</t>
  </si>
  <si>
    <t>電力</t>
  </si>
  <si>
    <t>自家発電</t>
  </si>
  <si>
    <t>都市ガス</t>
  </si>
  <si>
    <t>ガス・熱供給</t>
  </si>
  <si>
    <t>熱供給業</t>
  </si>
  <si>
    <t>上水道・簡易水道</t>
  </si>
  <si>
    <t>工業用水</t>
  </si>
  <si>
    <t>廃棄物処理（公営）★★</t>
  </si>
  <si>
    <t>5111</t>
  </si>
  <si>
    <t>卸売</t>
  </si>
  <si>
    <t>商業　　　　　　　　</t>
  </si>
  <si>
    <t>5112</t>
  </si>
  <si>
    <t>小売</t>
  </si>
  <si>
    <t>金融</t>
  </si>
  <si>
    <t>金融・保険　　　　　</t>
  </si>
  <si>
    <t>民間金融（ＦＩＳＩＭ）</t>
    <phoneticPr fontId="6"/>
  </si>
  <si>
    <t>公的金融（手数料）</t>
  </si>
  <si>
    <t>民間金融（手数料）</t>
  </si>
  <si>
    <t>生命保険</t>
  </si>
  <si>
    <t>保険</t>
  </si>
  <si>
    <t>損害保険</t>
  </si>
  <si>
    <t>5511</t>
    <phoneticPr fontId="1"/>
  </si>
  <si>
    <t>不動産仲介・管理業</t>
  </si>
  <si>
    <t>不動産仲介及び賃貸</t>
  </si>
  <si>
    <t>不動産　　　　　　　</t>
  </si>
  <si>
    <t>不動産賃貸業</t>
  </si>
  <si>
    <t>5521</t>
  </si>
  <si>
    <t>住宅賃貸料</t>
    <phoneticPr fontId="6"/>
  </si>
  <si>
    <t>住宅賃貸料</t>
  </si>
  <si>
    <t>5531</t>
  </si>
  <si>
    <t>住宅賃貸料（帰属家賃）</t>
    <rPh sb="0" eb="2">
      <t>ジュウタク</t>
    </rPh>
    <rPh sb="2" eb="5">
      <t>チンタイリョウ</t>
    </rPh>
    <rPh sb="6" eb="8">
      <t>キゾク</t>
    </rPh>
    <rPh sb="8" eb="10">
      <t>ヤチン</t>
    </rPh>
    <phoneticPr fontId="6"/>
  </si>
  <si>
    <t>5711</t>
    <phoneticPr fontId="6"/>
  </si>
  <si>
    <t>鉄道旅客輸送</t>
  </si>
  <si>
    <t>鉄道輸送</t>
  </si>
  <si>
    <t>鉄道貨物輸送</t>
  </si>
  <si>
    <t>5721</t>
    <phoneticPr fontId="1"/>
  </si>
  <si>
    <t>バス</t>
  </si>
  <si>
    <t>道路旅客輸送</t>
  </si>
  <si>
    <t>ハイヤー・タクシー</t>
  </si>
  <si>
    <t>道路貨物輸送（自家輸送を除く。）</t>
    <rPh sb="7" eb="9">
      <t>ジカ</t>
    </rPh>
    <rPh sb="9" eb="11">
      <t>ユソウ</t>
    </rPh>
    <phoneticPr fontId="6"/>
  </si>
  <si>
    <t>01P</t>
  </si>
  <si>
    <t>自家輸送（旅客自動車）</t>
    <rPh sb="2" eb="4">
      <t>ユソウ</t>
    </rPh>
    <rPh sb="7" eb="10">
      <t>ジドウシャ</t>
    </rPh>
    <phoneticPr fontId="6"/>
  </si>
  <si>
    <t>自家輸送（貨物自動車）</t>
    <rPh sb="2" eb="4">
      <t>ユソウ</t>
    </rPh>
    <rPh sb="7" eb="10">
      <t>ジドウシャ</t>
    </rPh>
    <phoneticPr fontId="6"/>
  </si>
  <si>
    <t>外洋輸送</t>
  </si>
  <si>
    <t>水運</t>
  </si>
  <si>
    <t>沿海・内水面輸送</t>
  </si>
  <si>
    <t>沿海・内水面旅客輸送</t>
  </si>
  <si>
    <t>沿海・内水面貨物輸送</t>
  </si>
  <si>
    <t>港湾運送</t>
  </si>
  <si>
    <t>航空輸送</t>
  </si>
  <si>
    <t>国際航空輸送</t>
  </si>
  <si>
    <t>5751</t>
  </si>
  <si>
    <t>国内航空旅客輸送</t>
  </si>
  <si>
    <t>国内航空貨物輸送</t>
  </si>
  <si>
    <t>航空機使用事業</t>
  </si>
  <si>
    <t>貨物利用運送</t>
    <rPh sb="2" eb="4">
      <t>リヨウ</t>
    </rPh>
    <rPh sb="4" eb="6">
      <t>ウンソウ</t>
    </rPh>
    <phoneticPr fontId="6"/>
  </si>
  <si>
    <t>5771</t>
    <phoneticPr fontId="1"/>
  </si>
  <si>
    <t>倉庫</t>
  </si>
  <si>
    <t>こん包</t>
  </si>
  <si>
    <t>5789</t>
  </si>
  <si>
    <t>道路輸送施設提供</t>
  </si>
  <si>
    <t>水運附帯サービス</t>
    <rPh sb="2" eb="4">
      <t>フタイ</t>
    </rPh>
    <phoneticPr fontId="6"/>
  </si>
  <si>
    <t>061</t>
  </si>
  <si>
    <t>航空附帯サービス</t>
    <rPh sb="2" eb="4">
      <t>フタイ</t>
    </rPh>
    <phoneticPr fontId="6"/>
  </si>
  <si>
    <t>旅行・その他の運輸附帯サービス</t>
    <rPh sb="9" eb="11">
      <t>フタイ</t>
    </rPh>
    <phoneticPr fontId="6"/>
  </si>
  <si>
    <t>郵便・信書便</t>
    <rPh sb="3" eb="5">
      <t>シンショ</t>
    </rPh>
    <rPh sb="5" eb="6">
      <t>ビン</t>
    </rPh>
    <phoneticPr fontId="6"/>
  </si>
  <si>
    <t>移動電気通信</t>
    <rPh sb="0" eb="2">
      <t>イドウ</t>
    </rPh>
    <rPh sb="2" eb="4">
      <t>デンキ</t>
    </rPh>
    <rPh sb="4" eb="6">
      <t>ツウシン</t>
    </rPh>
    <phoneticPr fontId="6"/>
  </si>
  <si>
    <t>公共放送</t>
  </si>
  <si>
    <t>放送</t>
  </si>
  <si>
    <t>民間放送</t>
  </si>
  <si>
    <t>有線放送</t>
  </si>
  <si>
    <t>情報サービス</t>
  </si>
  <si>
    <t>ソフトウェア業</t>
  </si>
  <si>
    <t>情報処理・提供サービス</t>
  </si>
  <si>
    <t>インターネット附随サービス</t>
    <rPh sb="7" eb="9">
      <t>フズイ</t>
    </rPh>
    <phoneticPr fontId="6"/>
  </si>
  <si>
    <t>新聞</t>
    <rPh sb="0" eb="2">
      <t>シンブン</t>
    </rPh>
    <phoneticPr fontId="6"/>
  </si>
  <si>
    <t>出版</t>
    <rPh sb="0" eb="2">
      <t>シュッパン</t>
    </rPh>
    <phoneticPr fontId="6"/>
  </si>
  <si>
    <t>6111</t>
  </si>
  <si>
    <t>公務（中央）★★</t>
  </si>
  <si>
    <t>公務（中央）</t>
  </si>
  <si>
    <t>公務　　　　　　　　</t>
  </si>
  <si>
    <t>6112</t>
  </si>
  <si>
    <t>公務（地方）★★</t>
  </si>
  <si>
    <t>公務（地方）</t>
  </si>
  <si>
    <t>学校教育（国公立）★★</t>
  </si>
  <si>
    <t>学校教育</t>
  </si>
  <si>
    <t>教育</t>
  </si>
  <si>
    <t>教育・研究　　　　　</t>
  </si>
  <si>
    <t>学校教育（私立）★</t>
  </si>
  <si>
    <t>6312</t>
  </si>
  <si>
    <t>社会教育（国公立）★★</t>
  </si>
  <si>
    <t>社会教育（非営利）★</t>
  </si>
  <si>
    <t>6321</t>
  </si>
  <si>
    <t>自然科学研究機関（国公立）★★</t>
  </si>
  <si>
    <t>学術研究機関</t>
  </si>
  <si>
    <t>自然科学研究機関（非営利）★</t>
  </si>
  <si>
    <t>企業内研究開発</t>
  </si>
  <si>
    <t>6411</t>
  </si>
  <si>
    <t>医療（入院診療）</t>
    <rPh sb="3" eb="5">
      <t>ニュウイン</t>
    </rPh>
    <rPh sb="5" eb="7">
      <t>シンリョウ</t>
    </rPh>
    <phoneticPr fontId="6"/>
  </si>
  <si>
    <t>医療（入院外診療）</t>
    <rPh sb="3" eb="5">
      <t>ニュウイン</t>
    </rPh>
    <rPh sb="5" eb="6">
      <t>ガイ</t>
    </rPh>
    <rPh sb="6" eb="8">
      <t>シンリョウ</t>
    </rPh>
    <phoneticPr fontId="6"/>
  </si>
  <si>
    <t>医療（歯科診療）</t>
    <rPh sb="3" eb="5">
      <t>シカ</t>
    </rPh>
    <rPh sb="5" eb="7">
      <t>シンリョウ</t>
    </rPh>
    <phoneticPr fontId="6"/>
  </si>
  <si>
    <t>医療（調剤）</t>
    <rPh sb="0" eb="2">
      <t>イリョウ</t>
    </rPh>
    <rPh sb="3" eb="5">
      <t>チョウザイ</t>
    </rPh>
    <phoneticPr fontId="1"/>
  </si>
  <si>
    <t>医療（その他の医療サービス）</t>
    <rPh sb="0" eb="2">
      <t>イリョウ</t>
    </rPh>
    <rPh sb="5" eb="6">
      <t>タ</t>
    </rPh>
    <rPh sb="7" eb="9">
      <t>イリョウ</t>
    </rPh>
    <phoneticPr fontId="6"/>
  </si>
  <si>
    <t>6421</t>
  </si>
  <si>
    <t>保健衛生（国公立）★★</t>
  </si>
  <si>
    <t>6431</t>
  </si>
  <si>
    <t>社会福祉（国公立）★★</t>
  </si>
  <si>
    <t>社会福祉（非営利）★</t>
  </si>
  <si>
    <t>6441</t>
  </si>
  <si>
    <t>介護（施設サービス）</t>
    <rPh sb="0" eb="2">
      <t>カイゴ</t>
    </rPh>
    <rPh sb="3" eb="5">
      <t>シセツ</t>
    </rPh>
    <phoneticPr fontId="6"/>
  </si>
  <si>
    <t>介護（施設サービスを除く。）</t>
    <rPh sb="0" eb="2">
      <t>カイゴ</t>
    </rPh>
    <rPh sb="3" eb="5">
      <t>シセツ</t>
    </rPh>
    <rPh sb="10" eb="11">
      <t>ノゾ</t>
    </rPh>
    <phoneticPr fontId="6"/>
  </si>
  <si>
    <t>6611</t>
  </si>
  <si>
    <t>物品賃貸サービス</t>
  </si>
  <si>
    <t>建設機械器具賃貸業</t>
  </si>
  <si>
    <t>電子計算機・同関連機器賃貸業</t>
  </si>
  <si>
    <t>スポーツ・娯楽用品・その他の物品賃貸業</t>
  </si>
  <si>
    <t>6612</t>
  </si>
  <si>
    <t>貸自動車業</t>
  </si>
  <si>
    <t>6621</t>
  </si>
  <si>
    <t>広告</t>
  </si>
  <si>
    <t>テレビ・ラジオ広告</t>
  </si>
  <si>
    <t>新聞・雑誌・その他の広告</t>
  </si>
  <si>
    <t>6631</t>
  </si>
  <si>
    <t>自動車整備</t>
    <rPh sb="0" eb="3">
      <t>ジドウシャ</t>
    </rPh>
    <rPh sb="3" eb="5">
      <t>セイビ</t>
    </rPh>
    <phoneticPr fontId="1"/>
  </si>
  <si>
    <t>6632</t>
  </si>
  <si>
    <t>機械修理</t>
  </si>
  <si>
    <t>6699</t>
  </si>
  <si>
    <t>土木建築サービス</t>
  </si>
  <si>
    <t>労働者派遣サービス</t>
  </si>
  <si>
    <t>建物サービス</t>
  </si>
  <si>
    <t>警備業</t>
    <rPh sb="0" eb="3">
      <t>ケイビギョウ</t>
    </rPh>
    <phoneticPr fontId="6"/>
  </si>
  <si>
    <t>その他の対事業所サービス</t>
  </si>
  <si>
    <t>6711</t>
  </si>
  <si>
    <t>宿泊業</t>
    <rPh sb="0" eb="2">
      <t>シュクハク</t>
    </rPh>
    <rPh sb="2" eb="3">
      <t>ギョウ</t>
    </rPh>
    <phoneticPr fontId="6"/>
  </si>
  <si>
    <t>6721</t>
  </si>
  <si>
    <t>6731</t>
  </si>
  <si>
    <t>理容業</t>
  </si>
  <si>
    <t>美容業</t>
  </si>
  <si>
    <t>浴場業</t>
  </si>
  <si>
    <t>その他の洗濯・理容・美容・浴場業</t>
    <rPh sb="2" eb="3">
      <t>タ</t>
    </rPh>
    <rPh sb="4" eb="6">
      <t>センタク</t>
    </rPh>
    <rPh sb="7" eb="9">
      <t>リヨウ</t>
    </rPh>
    <rPh sb="10" eb="12">
      <t>ビヨウ</t>
    </rPh>
    <rPh sb="13" eb="15">
      <t>ヨクジョウ</t>
    </rPh>
    <rPh sb="15" eb="16">
      <t>ギョウ</t>
    </rPh>
    <phoneticPr fontId="6"/>
  </si>
  <si>
    <t>6741</t>
  </si>
  <si>
    <t>映画館</t>
  </si>
  <si>
    <t>興行場（映画館を除く。）・興行団</t>
    <rPh sb="0" eb="2">
      <t>コウギョウ</t>
    </rPh>
    <rPh sb="2" eb="3">
      <t>ジョウ</t>
    </rPh>
    <rPh sb="4" eb="7">
      <t>エイガカン</t>
    </rPh>
    <rPh sb="13" eb="15">
      <t>コウギョウ</t>
    </rPh>
    <rPh sb="15" eb="16">
      <t>ダン</t>
    </rPh>
    <phoneticPr fontId="6"/>
  </si>
  <si>
    <t>競輪・競馬等の競走場・競技団</t>
  </si>
  <si>
    <t>スポーツ施設提供業・公園・遊園地</t>
  </si>
  <si>
    <t>遊戯場</t>
  </si>
  <si>
    <t>その他の娯楽</t>
  </si>
  <si>
    <t>6799</t>
  </si>
  <si>
    <t>写真業</t>
  </si>
  <si>
    <t>その他の対個人サービス</t>
  </si>
  <si>
    <t>冠婚葬祭業</t>
  </si>
  <si>
    <t>個人教授業</t>
    <rPh sb="4" eb="5">
      <t>ギョウ</t>
    </rPh>
    <phoneticPr fontId="6"/>
  </si>
  <si>
    <t>00P</t>
  </si>
  <si>
    <t>000P</t>
  </si>
  <si>
    <t>事務用品</t>
    <rPh sb="0" eb="2">
      <t>ジム</t>
    </rPh>
    <rPh sb="2" eb="4">
      <t>ヨウヒン</t>
    </rPh>
    <phoneticPr fontId="6"/>
  </si>
  <si>
    <t>00</t>
  </si>
  <si>
    <t>000</t>
  </si>
  <si>
    <t>分類不明</t>
    <rPh sb="0" eb="2">
      <t>ブンルイ</t>
    </rPh>
    <rPh sb="2" eb="4">
      <t>フメイ</t>
    </rPh>
    <phoneticPr fontId="6"/>
  </si>
  <si>
    <t>内生部門計　　</t>
  </si>
  <si>
    <t>２　最終需要部門</t>
    <rPh sb="2" eb="4">
      <t>サイシュウ</t>
    </rPh>
    <rPh sb="4" eb="6">
      <t>ジュヨウ</t>
    </rPh>
    <rPh sb="6" eb="8">
      <t>ブモン</t>
    </rPh>
    <phoneticPr fontId="6"/>
  </si>
  <si>
    <t>基本分類</t>
    <rPh sb="0" eb="2">
      <t>キホン</t>
    </rPh>
    <rPh sb="2" eb="4">
      <t>ブンルイ</t>
    </rPh>
    <phoneticPr fontId="1"/>
  </si>
  <si>
    <t>家計消費支出</t>
  </si>
  <si>
    <t>対家計民間非営利団体消費支出</t>
  </si>
  <si>
    <t>7311</t>
  </si>
  <si>
    <t>中央政府集合的消費支出</t>
  </si>
  <si>
    <t>地方政府集合的消費支出</t>
  </si>
  <si>
    <t>中央政府個別的消費支出</t>
  </si>
  <si>
    <t>地方政府個別的消費支出</t>
  </si>
  <si>
    <t>7321</t>
  </si>
  <si>
    <t>中央政府集合的消費支出（社会資本等減耗分）</t>
    <rPh sb="16" eb="17">
      <t>トウ</t>
    </rPh>
    <rPh sb="19" eb="20">
      <t>ブン</t>
    </rPh>
    <phoneticPr fontId="6"/>
  </si>
  <si>
    <t>一般政府消費支出（社会資本等減耗分）</t>
    <rPh sb="9" eb="11">
      <t>シャカイ</t>
    </rPh>
    <rPh sb="11" eb="13">
      <t>シホン</t>
    </rPh>
    <rPh sb="13" eb="14">
      <t>トウ</t>
    </rPh>
    <rPh sb="14" eb="16">
      <t>ゲンモウ</t>
    </rPh>
    <rPh sb="16" eb="17">
      <t>ブン</t>
    </rPh>
    <phoneticPr fontId="6"/>
  </si>
  <si>
    <t>生産者製品在庫純増</t>
  </si>
  <si>
    <t>7611</t>
  </si>
  <si>
    <t>半製品・仕掛品在庫純増</t>
    <rPh sb="0" eb="1">
      <t>ハン</t>
    </rPh>
    <phoneticPr fontId="6"/>
  </si>
  <si>
    <t>流通在庫純増</t>
  </si>
  <si>
    <t>原材料在庫純増</t>
  </si>
  <si>
    <t>輸出（普通貿易）</t>
  </si>
  <si>
    <t>輸出（特殊貿易）</t>
  </si>
  <si>
    <t>輸出（直接購入）</t>
  </si>
  <si>
    <t>輸移出計</t>
    <rPh sb="0" eb="1">
      <t>ユ</t>
    </rPh>
    <rPh sb="1" eb="3">
      <t>イシュツ</t>
    </rPh>
    <rPh sb="3" eb="4">
      <t>ケイ</t>
    </rPh>
    <phoneticPr fontId="6"/>
  </si>
  <si>
    <t>（控除）輸入（普通貿易）</t>
  </si>
  <si>
    <t>（控除）輸入（特殊貿易）</t>
  </si>
  <si>
    <t>（控除）輸入（直接購入）</t>
  </si>
  <si>
    <t>（控除）関税</t>
  </si>
  <si>
    <t>（控除）輸入品商品税</t>
  </si>
  <si>
    <t>最終需要部門計</t>
    <rPh sb="4" eb="6">
      <t>ブモン</t>
    </rPh>
    <phoneticPr fontId="1"/>
  </si>
  <si>
    <t>9700</t>
  </si>
  <si>
    <t>３　粗付加価値部門</t>
    <rPh sb="2" eb="5">
      <t>ソフカ</t>
    </rPh>
    <rPh sb="5" eb="7">
      <t>カチ</t>
    </rPh>
    <rPh sb="7" eb="9">
      <t>ブモン</t>
    </rPh>
    <phoneticPr fontId="6"/>
  </si>
  <si>
    <t>宿泊・日当</t>
  </si>
  <si>
    <t>交際費</t>
  </si>
  <si>
    <t>福利厚生費</t>
  </si>
  <si>
    <t>賃金・俸給</t>
  </si>
  <si>
    <t>社会保険料（雇用主負担）</t>
  </si>
  <si>
    <t>その他の給与及び手当</t>
  </si>
  <si>
    <t>資本減耗引当</t>
  </si>
  <si>
    <t>資本減耗引当（社会資本等減耗分）</t>
    <rPh sb="0" eb="2">
      <t>シホン</t>
    </rPh>
    <rPh sb="2" eb="4">
      <t>ゲンモウ</t>
    </rPh>
    <rPh sb="4" eb="6">
      <t>ヒキアテ</t>
    </rPh>
    <rPh sb="7" eb="9">
      <t>シャカイ</t>
    </rPh>
    <rPh sb="9" eb="11">
      <t>シホン</t>
    </rPh>
    <rPh sb="11" eb="12">
      <t>トウ</t>
    </rPh>
    <rPh sb="12" eb="14">
      <t>ゲンモウ</t>
    </rPh>
    <rPh sb="14" eb="15">
      <t>ブン</t>
    </rPh>
    <phoneticPr fontId="6"/>
  </si>
  <si>
    <t>資本減耗引当（社会資本等減耗分）</t>
    <rPh sb="7" eb="9">
      <t>シャカイ</t>
    </rPh>
    <rPh sb="9" eb="11">
      <t>シホン</t>
    </rPh>
    <rPh sb="11" eb="12">
      <t>トウ</t>
    </rPh>
    <rPh sb="12" eb="14">
      <t>ゲンモウ</t>
    </rPh>
    <rPh sb="14" eb="15">
      <t>ブン</t>
    </rPh>
    <phoneticPr fontId="6"/>
  </si>
  <si>
    <t>間接税（関税・輸入品商品税を除く。）</t>
    <rPh sb="7" eb="9">
      <t>ユニュウ</t>
    </rPh>
    <rPh sb="9" eb="10">
      <t>ヒン</t>
    </rPh>
    <rPh sb="10" eb="12">
      <t>ショウヒン</t>
    </rPh>
    <rPh sb="12" eb="13">
      <t>ゼイ</t>
    </rPh>
    <phoneticPr fontId="6"/>
  </si>
  <si>
    <t>輸移入</t>
    <rPh sb="0" eb="1">
      <t>ユ</t>
    </rPh>
    <rPh sb="1" eb="3">
      <t>イニュウ</t>
    </rPh>
    <phoneticPr fontId="6"/>
  </si>
  <si>
    <t>062</t>
  </si>
  <si>
    <t>111</t>
  </si>
  <si>
    <t>112</t>
  </si>
  <si>
    <t>113</t>
  </si>
  <si>
    <t>114</t>
  </si>
  <si>
    <t>151</t>
  </si>
  <si>
    <t>152</t>
  </si>
  <si>
    <t>161</t>
  </si>
  <si>
    <t>162</t>
  </si>
  <si>
    <t>163</t>
  </si>
  <si>
    <t>164</t>
  </si>
  <si>
    <t>191</t>
  </si>
  <si>
    <t>201</t>
  </si>
  <si>
    <t>202</t>
  </si>
  <si>
    <t>203</t>
  </si>
  <si>
    <t>204</t>
  </si>
  <si>
    <t>205</t>
  </si>
  <si>
    <t>206</t>
  </si>
  <si>
    <t>207</t>
  </si>
  <si>
    <t>208</t>
  </si>
  <si>
    <t>211</t>
  </si>
  <si>
    <t>212</t>
  </si>
  <si>
    <t>221</t>
  </si>
  <si>
    <t>222</t>
  </si>
  <si>
    <t>231</t>
  </si>
  <si>
    <t>251</t>
  </si>
  <si>
    <t>252</t>
  </si>
  <si>
    <t>253</t>
  </si>
  <si>
    <t>259</t>
  </si>
  <si>
    <t>261</t>
  </si>
  <si>
    <t>262</t>
  </si>
  <si>
    <t>263</t>
  </si>
  <si>
    <t>269</t>
  </si>
  <si>
    <t>271</t>
  </si>
  <si>
    <t>272</t>
  </si>
  <si>
    <t>281</t>
  </si>
  <si>
    <t>289</t>
  </si>
  <si>
    <t>291</t>
  </si>
  <si>
    <t>301</t>
  </si>
  <si>
    <t>311</t>
  </si>
  <si>
    <t>321</t>
  </si>
  <si>
    <t>329</t>
  </si>
  <si>
    <t>331</t>
  </si>
  <si>
    <t>332</t>
  </si>
  <si>
    <t>333</t>
  </si>
  <si>
    <t>339</t>
  </si>
  <si>
    <t>341</t>
  </si>
  <si>
    <t>342</t>
  </si>
  <si>
    <t>351</t>
  </si>
  <si>
    <t>352</t>
  </si>
  <si>
    <t>353</t>
  </si>
  <si>
    <t>354</t>
  </si>
  <si>
    <t>359</t>
  </si>
  <si>
    <t>391</t>
  </si>
  <si>
    <t>392</t>
  </si>
  <si>
    <t>411</t>
  </si>
  <si>
    <t>412</t>
  </si>
  <si>
    <t>413</t>
  </si>
  <si>
    <t>419</t>
  </si>
  <si>
    <t>461</t>
  </si>
  <si>
    <t>462</t>
  </si>
  <si>
    <t>471</t>
  </si>
  <si>
    <t>481</t>
  </si>
  <si>
    <t>511</t>
  </si>
  <si>
    <t>531</t>
  </si>
  <si>
    <t>551</t>
  </si>
  <si>
    <t>552</t>
  </si>
  <si>
    <t>553</t>
  </si>
  <si>
    <t>571</t>
  </si>
  <si>
    <t>572</t>
  </si>
  <si>
    <t>573</t>
  </si>
  <si>
    <t>574</t>
  </si>
  <si>
    <t>575</t>
  </si>
  <si>
    <t>576</t>
  </si>
  <si>
    <t>577</t>
  </si>
  <si>
    <t>578</t>
  </si>
  <si>
    <t>579</t>
  </si>
  <si>
    <t>591</t>
  </si>
  <si>
    <t>592</t>
  </si>
  <si>
    <t>593</t>
  </si>
  <si>
    <t>594</t>
  </si>
  <si>
    <t>595</t>
  </si>
  <si>
    <t>611</t>
  </si>
  <si>
    <t>631</t>
  </si>
  <si>
    <t>641</t>
  </si>
  <si>
    <t>642</t>
  </si>
  <si>
    <t>643</t>
  </si>
  <si>
    <t>644</t>
  </si>
  <si>
    <t>659</t>
  </si>
  <si>
    <t>661</t>
  </si>
  <si>
    <t>662</t>
  </si>
  <si>
    <t>663</t>
  </si>
  <si>
    <t>669</t>
  </si>
  <si>
    <t>671</t>
  </si>
  <si>
    <t>672</t>
  </si>
  <si>
    <t>673</t>
  </si>
  <si>
    <t>674</t>
  </si>
  <si>
    <t>679</t>
  </si>
  <si>
    <t>700</t>
  </si>
  <si>
    <t>石炭・原油・天然ガス</t>
  </si>
  <si>
    <t>飲料</t>
  </si>
  <si>
    <t>飼料・有機質肥料（別掲を除く。）</t>
  </si>
  <si>
    <t>衣服・その他の繊維既製品</t>
  </si>
  <si>
    <t>木材・木製品</t>
  </si>
  <si>
    <t>無機化学工業製品</t>
  </si>
  <si>
    <t>化学最終製品（医薬品を除く。）</t>
  </si>
  <si>
    <t>電子デバイス</t>
  </si>
  <si>
    <t>その他の電子部品</t>
  </si>
  <si>
    <t>産業用電気機器</t>
  </si>
  <si>
    <t>民生用電気機器</t>
  </si>
  <si>
    <t>電子応用装置・電気計測器</t>
  </si>
  <si>
    <t>その他の電気機械</t>
  </si>
  <si>
    <t>電子計算機・同附属装置</t>
  </si>
  <si>
    <t>その他の自動車</t>
  </si>
  <si>
    <t>自動車部品・同附属品</t>
  </si>
  <si>
    <t>再生資源回収・加工処理</t>
  </si>
  <si>
    <t>建築</t>
  </si>
  <si>
    <t>住宅賃貸料（帰属家賃）</t>
  </si>
  <si>
    <t>道路輸送（自家輸送を除く。）</t>
  </si>
  <si>
    <t>自家輸送</t>
  </si>
  <si>
    <t>貨物利用運送</t>
  </si>
  <si>
    <t>運輸附帯サービス</t>
  </si>
  <si>
    <t>郵便・信書便</t>
  </si>
  <si>
    <t>通信</t>
  </si>
  <si>
    <t>インターネット附随サービス</t>
  </si>
  <si>
    <t>映像・音声・文字情報制作</t>
  </si>
  <si>
    <t>医療</t>
  </si>
  <si>
    <t>保健衛生</t>
  </si>
  <si>
    <t>社会保険・社会福祉</t>
  </si>
  <si>
    <t>介護</t>
  </si>
  <si>
    <t>自動車整備・機械修理</t>
  </si>
  <si>
    <t>宿泊業</t>
  </si>
  <si>
    <t>飲食サービス</t>
  </si>
  <si>
    <t>洗濯・理容・美容・浴場業</t>
  </si>
  <si>
    <t>娯楽サービス</t>
  </si>
  <si>
    <t>従業者総数</t>
  </si>
  <si>
    <t>正社員・
正職員</t>
    <phoneticPr fontId="1"/>
  </si>
  <si>
    <t>県内自給率</t>
    <rPh sb="0" eb="2">
      <t>ケンナイ</t>
    </rPh>
    <rPh sb="2" eb="5">
      <t>ジキュウリツ</t>
    </rPh>
    <phoneticPr fontId="1"/>
  </si>
  <si>
    <t>合計</t>
    <rPh sb="0" eb="1">
      <t>ゴウ</t>
    </rPh>
    <rPh sb="1" eb="2">
      <t>ケイ</t>
    </rPh>
    <phoneticPr fontId="1"/>
  </si>
  <si>
    <t>平成27年</t>
    <rPh sb="0" eb="2">
      <t>ヘイセイ</t>
    </rPh>
    <rPh sb="4" eb="5">
      <t>ネン</t>
    </rPh>
    <phoneticPr fontId="1"/>
  </si>
  <si>
    <t>その他の鉱業</t>
  </si>
  <si>
    <t>移出</t>
  </si>
  <si>
    <t>（控除）移入</t>
  </si>
  <si>
    <t>（控除）輸移入計</t>
  </si>
  <si>
    <t>輸移入率</t>
    <rPh sb="0" eb="1">
      <t>ユ</t>
    </rPh>
    <rPh sb="1" eb="3">
      <t>イニュウ</t>
    </rPh>
    <rPh sb="3" eb="4">
      <t>リツ</t>
    </rPh>
    <phoneticPr fontId="1"/>
  </si>
  <si>
    <t>行和</t>
    <rPh sb="0" eb="1">
      <t>ギョウ</t>
    </rPh>
    <rPh sb="1" eb="2">
      <t>ワ</t>
    </rPh>
    <phoneticPr fontId="6"/>
  </si>
  <si>
    <t>感応度係数</t>
    <rPh sb="0" eb="3">
      <t>カンノウド</t>
    </rPh>
    <rPh sb="3" eb="5">
      <t>ケイスウ</t>
    </rPh>
    <phoneticPr fontId="6"/>
  </si>
  <si>
    <t>列和</t>
    <rPh sb="0" eb="1">
      <t>レツ</t>
    </rPh>
    <rPh sb="1" eb="2">
      <t>ワ</t>
    </rPh>
    <phoneticPr fontId="6"/>
  </si>
  <si>
    <t>影響力係数</t>
    <rPh sb="0" eb="3">
      <t>エイキョウリョク</t>
    </rPh>
    <rPh sb="3" eb="5">
      <t>ケイスウ</t>
    </rPh>
    <phoneticPr fontId="6"/>
  </si>
  <si>
    <t>　（４）雇用表（107部門分類）</t>
    <rPh sb="4" eb="6">
      <t>コヨウ</t>
    </rPh>
    <rPh sb="6" eb="7">
      <t>ヒョウ</t>
    </rPh>
    <rPh sb="11" eb="13">
      <t>ブモン</t>
    </rPh>
    <rPh sb="13" eb="15">
      <t>ブンルイ</t>
    </rPh>
    <phoneticPr fontId="1"/>
  </si>
  <si>
    <t>基本分類　（行509部門×列391部門）</t>
    <rPh sb="0" eb="2">
      <t>キホン</t>
    </rPh>
    <rPh sb="2" eb="4">
      <t>ブンルイ</t>
    </rPh>
    <rPh sb="6" eb="7">
      <t>ギョウ</t>
    </rPh>
    <rPh sb="10" eb="12">
      <t>ブモン</t>
    </rPh>
    <rPh sb="13" eb="14">
      <t>レツ</t>
    </rPh>
    <rPh sb="17" eb="19">
      <t>ブモン</t>
    </rPh>
    <phoneticPr fontId="1"/>
  </si>
  <si>
    <t>統合小分類　（187部門）</t>
    <rPh sb="0" eb="2">
      <t>トウゴウ</t>
    </rPh>
    <rPh sb="2" eb="5">
      <t>ショウブンルイ</t>
    </rPh>
    <rPh sb="10" eb="12">
      <t>ブモン</t>
    </rPh>
    <phoneticPr fontId="1"/>
  </si>
  <si>
    <t>13部門分類　（13部門）</t>
    <rPh sb="2" eb="4">
      <t>ブモン</t>
    </rPh>
    <rPh sb="4" eb="6">
      <t>ブンルイ</t>
    </rPh>
    <rPh sb="10" eb="12">
      <t>ブモン</t>
    </rPh>
    <phoneticPr fontId="1"/>
  </si>
  <si>
    <t>米</t>
    <rPh sb="0" eb="1">
      <t>コメ</t>
    </rPh>
    <phoneticPr fontId="1"/>
  </si>
  <si>
    <t>農業</t>
    <phoneticPr fontId="1"/>
  </si>
  <si>
    <t>農林漁業</t>
  </si>
  <si>
    <t>0111</t>
    <phoneticPr fontId="6"/>
  </si>
  <si>
    <t>011</t>
    <phoneticPr fontId="6"/>
  </si>
  <si>
    <t>稲わら</t>
    <rPh sb="0" eb="1">
      <t>イナ</t>
    </rPh>
    <phoneticPr fontId="1"/>
  </si>
  <si>
    <t>0111</t>
    <phoneticPr fontId="1"/>
  </si>
  <si>
    <t>麦類</t>
    <rPh sb="0" eb="2">
      <t>ムギルイ</t>
    </rPh>
    <phoneticPr fontId="1"/>
  </si>
  <si>
    <t>小麦</t>
    <rPh sb="0" eb="2">
      <t>コムギ</t>
    </rPh>
    <phoneticPr fontId="1"/>
  </si>
  <si>
    <t>大麦</t>
    <rPh sb="0" eb="2">
      <t>オオムギ</t>
    </rPh>
    <phoneticPr fontId="1"/>
  </si>
  <si>
    <t>豆類</t>
    <phoneticPr fontId="1"/>
  </si>
  <si>
    <t>大豆</t>
    <phoneticPr fontId="1"/>
  </si>
  <si>
    <t>011</t>
    <phoneticPr fontId="1"/>
  </si>
  <si>
    <t>011</t>
    <phoneticPr fontId="1"/>
  </si>
  <si>
    <t>生乳</t>
    <phoneticPr fontId="1"/>
  </si>
  <si>
    <t>02</t>
    <phoneticPr fontId="1"/>
  </si>
  <si>
    <t>02</t>
    <phoneticPr fontId="1"/>
  </si>
  <si>
    <t>021</t>
    <phoneticPr fontId="1"/>
  </si>
  <si>
    <t>03</t>
    <phoneticPr fontId="1"/>
  </si>
  <si>
    <t>03</t>
    <phoneticPr fontId="1"/>
  </si>
  <si>
    <t>031</t>
    <phoneticPr fontId="1"/>
  </si>
  <si>
    <t>031</t>
    <phoneticPr fontId="1"/>
  </si>
  <si>
    <t>04</t>
    <phoneticPr fontId="1"/>
  </si>
  <si>
    <t>041</t>
    <phoneticPr fontId="1"/>
  </si>
  <si>
    <t>041</t>
    <phoneticPr fontId="1"/>
  </si>
  <si>
    <t>05</t>
    <phoneticPr fontId="1"/>
  </si>
  <si>
    <t>05</t>
    <phoneticPr fontId="1"/>
  </si>
  <si>
    <t>051</t>
    <phoneticPr fontId="1"/>
  </si>
  <si>
    <t>051</t>
    <phoneticPr fontId="1"/>
  </si>
  <si>
    <t>099</t>
    <phoneticPr fontId="1"/>
  </si>
  <si>
    <t>農業サービス（獣医業を除く。）</t>
    <phoneticPr fontId="1"/>
  </si>
  <si>
    <t>0151</t>
    <phoneticPr fontId="6"/>
  </si>
  <si>
    <t>0151</t>
  </si>
  <si>
    <t>0152</t>
    <phoneticPr fontId="6"/>
  </si>
  <si>
    <t>0152</t>
  </si>
  <si>
    <t>0153</t>
    <phoneticPr fontId="6"/>
  </si>
  <si>
    <t>特用林産物（狩猟業を含む。）</t>
    <phoneticPr fontId="1"/>
  </si>
  <si>
    <t>0153</t>
  </si>
  <si>
    <t>0171</t>
    <phoneticPr fontId="6"/>
  </si>
  <si>
    <t>0171</t>
  </si>
  <si>
    <t>0172</t>
    <phoneticPr fontId="6"/>
  </si>
  <si>
    <t>0172</t>
  </si>
  <si>
    <t>0172</t>
    <phoneticPr fontId="6"/>
  </si>
  <si>
    <t>0172</t>
    <phoneticPr fontId="6"/>
  </si>
  <si>
    <t>0611</t>
    <phoneticPr fontId="6"/>
  </si>
  <si>
    <t>石炭・原油・天然ガス</t>
    <phoneticPr fontId="6"/>
  </si>
  <si>
    <t>011</t>
    <phoneticPr fontId="6"/>
  </si>
  <si>
    <t>012</t>
    <phoneticPr fontId="6"/>
  </si>
  <si>
    <t>013</t>
    <phoneticPr fontId="6"/>
  </si>
  <si>
    <t>0621</t>
    <phoneticPr fontId="6"/>
  </si>
  <si>
    <t>砂利・採石</t>
    <phoneticPr fontId="6"/>
  </si>
  <si>
    <t>0621</t>
  </si>
  <si>
    <t>砂利・砕石</t>
  </si>
  <si>
    <t>0621</t>
    <phoneticPr fontId="1"/>
  </si>
  <si>
    <t>021</t>
    <phoneticPr fontId="1"/>
  </si>
  <si>
    <t>0629</t>
    <phoneticPr fontId="6"/>
  </si>
  <si>
    <t>09</t>
    <phoneticPr fontId="6"/>
  </si>
  <si>
    <t>0629</t>
  </si>
  <si>
    <t>その他の鉱物</t>
  </si>
  <si>
    <t>094</t>
  </si>
  <si>
    <t>飲食料品</t>
    <phoneticPr fontId="1"/>
  </si>
  <si>
    <t>製造業</t>
  </si>
  <si>
    <t>牛肉</t>
    <phoneticPr fontId="1"/>
  </si>
  <si>
    <t>豚肉</t>
    <phoneticPr fontId="1"/>
  </si>
  <si>
    <t>と畜副産物（肉鶏処理副産物を含む。）</t>
    <phoneticPr fontId="1"/>
  </si>
  <si>
    <t>1111</t>
    <phoneticPr fontId="1"/>
  </si>
  <si>
    <t>02</t>
    <phoneticPr fontId="6"/>
  </si>
  <si>
    <t>021</t>
    <phoneticPr fontId="6"/>
  </si>
  <si>
    <t>飲用牛乳</t>
    <phoneticPr fontId="1"/>
  </si>
  <si>
    <t>022</t>
    <phoneticPr fontId="6"/>
  </si>
  <si>
    <t>09</t>
    <phoneticPr fontId="1"/>
  </si>
  <si>
    <t>その他の畜産食料品</t>
  </si>
  <si>
    <t>1112</t>
    <phoneticPr fontId="1"/>
  </si>
  <si>
    <t>その他の水産食料品</t>
    <rPh sb="6" eb="9">
      <t>ショクリョウヒン</t>
    </rPh>
    <phoneticPr fontId="1"/>
  </si>
  <si>
    <t>1113</t>
    <phoneticPr fontId="1"/>
  </si>
  <si>
    <t>精穀・製粉</t>
  </si>
  <si>
    <t>（続き）食料品</t>
    <rPh sb="1" eb="2">
      <t>ツヅ</t>
    </rPh>
    <rPh sb="4" eb="7">
      <t>ショクリョウヒン</t>
    </rPh>
    <phoneticPr fontId="1"/>
  </si>
  <si>
    <t>（続き）飲食料品</t>
    <rPh sb="1" eb="2">
      <t>ツヅ</t>
    </rPh>
    <phoneticPr fontId="1"/>
  </si>
  <si>
    <t>1114</t>
    <phoneticPr fontId="1"/>
  </si>
  <si>
    <t>めん・パン・菓子類</t>
  </si>
  <si>
    <t>1115</t>
    <phoneticPr fontId="1"/>
  </si>
  <si>
    <t>農産保存食料品</t>
    <phoneticPr fontId="1"/>
  </si>
  <si>
    <t>農産保存食料品</t>
  </si>
  <si>
    <t>1116</t>
    <phoneticPr fontId="1"/>
  </si>
  <si>
    <t>砂糖</t>
    <phoneticPr fontId="1"/>
  </si>
  <si>
    <t>砂糖・油脂・調味料類</t>
  </si>
  <si>
    <t>042</t>
    <phoneticPr fontId="1"/>
  </si>
  <si>
    <t>043</t>
    <phoneticPr fontId="1"/>
  </si>
  <si>
    <t>044</t>
    <phoneticPr fontId="1"/>
  </si>
  <si>
    <t>05</t>
    <phoneticPr fontId="6"/>
  </si>
  <si>
    <t>051</t>
    <phoneticPr fontId="6"/>
  </si>
  <si>
    <t>酒類</t>
  </si>
  <si>
    <t>03</t>
    <phoneticPr fontId="6"/>
  </si>
  <si>
    <t>031</t>
    <phoneticPr fontId="6"/>
  </si>
  <si>
    <t>ウイスキー類</t>
    <phoneticPr fontId="1"/>
  </si>
  <si>
    <t>有機質肥料（別掲を除く。）</t>
    <phoneticPr fontId="1"/>
  </si>
  <si>
    <t>1511</t>
    <phoneticPr fontId="6"/>
  </si>
  <si>
    <t>紡績糸</t>
    <rPh sb="2" eb="3">
      <t>イト</t>
    </rPh>
    <phoneticPr fontId="1"/>
  </si>
  <si>
    <t>綿・スフ織物（合繊短繊維織物を含む。）</t>
    <phoneticPr fontId="1"/>
  </si>
  <si>
    <t>絹・人絹織物（合繊長繊維織物を含む。）</t>
    <phoneticPr fontId="1"/>
  </si>
  <si>
    <t>その他の織物</t>
    <phoneticPr fontId="1"/>
  </si>
  <si>
    <t>1519</t>
    <phoneticPr fontId="6"/>
  </si>
  <si>
    <t>09</t>
    <phoneticPr fontId="6"/>
  </si>
  <si>
    <t>091</t>
    <phoneticPr fontId="6"/>
  </si>
  <si>
    <t>織物製・ニット製衣服</t>
  </si>
  <si>
    <t>099</t>
    <phoneticPr fontId="6"/>
  </si>
  <si>
    <t>1529</t>
    <phoneticPr fontId="6"/>
  </si>
  <si>
    <t>繊維製衛生材料</t>
    <phoneticPr fontId="6"/>
  </si>
  <si>
    <t>木材</t>
  </si>
  <si>
    <t>1621</t>
    <phoneticPr fontId="6"/>
  </si>
  <si>
    <t>011</t>
    <phoneticPr fontId="6"/>
  </si>
  <si>
    <t>木製家具</t>
    <phoneticPr fontId="6"/>
  </si>
  <si>
    <t>1621</t>
  </si>
  <si>
    <t>02</t>
    <phoneticPr fontId="6"/>
  </si>
  <si>
    <t>金属製家具</t>
    <phoneticPr fontId="6"/>
  </si>
  <si>
    <t>1621</t>
    <phoneticPr fontId="6"/>
  </si>
  <si>
    <t>1631</t>
    <phoneticPr fontId="6"/>
  </si>
  <si>
    <t>1631</t>
  </si>
  <si>
    <t>021P</t>
    <phoneticPr fontId="6"/>
  </si>
  <si>
    <t>1632</t>
    <phoneticPr fontId="6"/>
  </si>
  <si>
    <t>1632</t>
  </si>
  <si>
    <t>1633</t>
    <phoneticPr fontId="6"/>
  </si>
  <si>
    <t>加工紙</t>
    <rPh sb="0" eb="2">
      <t>カコウ</t>
    </rPh>
    <rPh sb="2" eb="3">
      <t>カミ</t>
    </rPh>
    <phoneticPr fontId="1"/>
  </si>
  <si>
    <t>1641</t>
    <phoneticPr fontId="6"/>
  </si>
  <si>
    <t>1641</t>
  </si>
  <si>
    <t>1649</t>
    <phoneticPr fontId="1"/>
  </si>
  <si>
    <t>01</t>
    <phoneticPr fontId="1"/>
  </si>
  <si>
    <t>01</t>
    <phoneticPr fontId="1"/>
  </si>
  <si>
    <t>1649</t>
    <phoneticPr fontId="6"/>
  </si>
  <si>
    <t>紙製衛生材料・用品</t>
    <phoneticPr fontId="1"/>
  </si>
  <si>
    <t>1649</t>
  </si>
  <si>
    <t>1649</t>
    <phoneticPr fontId="6"/>
  </si>
  <si>
    <t>39</t>
    <phoneticPr fontId="6"/>
  </si>
  <si>
    <t>（続き）無機化学工業製品</t>
    <rPh sb="1" eb="2">
      <t>ツヅ</t>
    </rPh>
    <phoneticPr fontId="1"/>
  </si>
  <si>
    <t>（続き）化学製品</t>
    <rPh sb="1" eb="2">
      <t>ツヅ</t>
    </rPh>
    <phoneticPr fontId="1"/>
  </si>
  <si>
    <t>石油化学系基礎製品</t>
    <phoneticPr fontId="1"/>
  </si>
  <si>
    <t>脂肪族中間物・環式中間物・合成染料・有機顔料</t>
    <phoneticPr fontId="1"/>
  </si>
  <si>
    <t>有機化学工業製品（石油化学系基礎製品・合成樹脂を除く。）</t>
    <phoneticPr fontId="1"/>
  </si>
  <si>
    <t>合成オクタノール・ブタノール</t>
    <phoneticPr fontId="1"/>
  </si>
  <si>
    <t>2041</t>
    <phoneticPr fontId="6"/>
  </si>
  <si>
    <t>環式中間物・合成染料・有機顔料</t>
    <rPh sb="6" eb="8">
      <t>ゴウセイ</t>
    </rPh>
    <rPh sb="8" eb="10">
      <t>センリョウ</t>
    </rPh>
    <rPh sb="11" eb="13">
      <t>ユウキ</t>
    </rPh>
    <rPh sb="13" eb="15">
      <t>ガンリョウ</t>
    </rPh>
    <phoneticPr fontId="1"/>
  </si>
  <si>
    <t>025</t>
    <phoneticPr fontId="1"/>
  </si>
  <si>
    <t>2042</t>
    <phoneticPr fontId="6"/>
  </si>
  <si>
    <t>2042</t>
  </si>
  <si>
    <t>2049</t>
    <phoneticPr fontId="6"/>
  </si>
  <si>
    <t>2049</t>
  </si>
  <si>
    <t>2051</t>
    <phoneticPr fontId="6"/>
  </si>
  <si>
    <t>2051</t>
    <phoneticPr fontId="6"/>
  </si>
  <si>
    <t>2051</t>
    <phoneticPr fontId="6"/>
  </si>
  <si>
    <t>2061</t>
    <phoneticPr fontId="6"/>
  </si>
  <si>
    <t>化学繊維</t>
    <rPh sb="0" eb="2">
      <t>カガク</t>
    </rPh>
    <rPh sb="2" eb="4">
      <t>センイ</t>
    </rPh>
    <phoneticPr fontId="1"/>
  </si>
  <si>
    <t>2061</t>
  </si>
  <si>
    <t>レーヨン・アセテート</t>
  </si>
  <si>
    <t>2061</t>
    <phoneticPr fontId="6"/>
  </si>
  <si>
    <t>2071</t>
    <phoneticPr fontId="6"/>
  </si>
  <si>
    <t>2071</t>
    <phoneticPr fontId="6"/>
  </si>
  <si>
    <t>2071</t>
  </si>
  <si>
    <t>2081</t>
    <phoneticPr fontId="6"/>
  </si>
  <si>
    <t>油脂加工製品・界面活性剤</t>
    <phoneticPr fontId="6"/>
  </si>
  <si>
    <t>油脂加工製品・界面活性剤</t>
  </si>
  <si>
    <t>油脂加工製品</t>
    <phoneticPr fontId="6"/>
  </si>
  <si>
    <t>界面活性剤（石けん・合成洗剤を除く。）</t>
    <phoneticPr fontId="1"/>
  </si>
  <si>
    <t>2082</t>
    <phoneticPr fontId="1"/>
  </si>
  <si>
    <t>2082</t>
  </si>
  <si>
    <t>2083</t>
    <phoneticPr fontId="6"/>
  </si>
  <si>
    <t>2083</t>
  </si>
  <si>
    <t>2083</t>
    <phoneticPr fontId="6"/>
  </si>
  <si>
    <t>印刷インキ</t>
    <phoneticPr fontId="6"/>
  </si>
  <si>
    <t>2084</t>
    <phoneticPr fontId="6"/>
  </si>
  <si>
    <t>2084</t>
  </si>
  <si>
    <t>2089</t>
    <phoneticPr fontId="6"/>
  </si>
  <si>
    <t>2089</t>
  </si>
  <si>
    <t>ガソリン</t>
    <phoneticPr fontId="6"/>
  </si>
  <si>
    <t>2221</t>
    <phoneticPr fontId="6"/>
  </si>
  <si>
    <t>2221</t>
  </si>
  <si>
    <t>2229</t>
    <phoneticPr fontId="6"/>
  </si>
  <si>
    <t>2229</t>
  </si>
  <si>
    <t>2229</t>
    <phoneticPr fontId="1"/>
  </si>
  <si>
    <t>091</t>
    <phoneticPr fontId="1"/>
  </si>
  <si>
    <t>ゴム製・プラスチック製履物</t>
  </si>
  <si>
    <t>他に分類されないゴム製品</t>
    <rPh sb="0" eb="1">
      <t>ホカ</t>
    </rPh>
    <rPh sb="2" eb="4">
      <t>ブンルイ</t>
    </rPh>
    <rPh sb="10" eb="12">
      <t>セイヒン</t>
    </rPh>
    <phoneticPr fontId="1"/>
  </si>
  <si>
    <t>2311</t>
    <phoneticPr fontId="6"/>
  </si>
  <si>
    <t>2311</t>
  </si>
  <si>
    <t>なめし革・革製品・毛皮</t>
    <phoneticPr fontId="1"/>
  </si>
  <si>
    <t>39</t>
    <phoneticPr fontId="6"/>
  </si>
  <si>
    <t>その他の製造工業製品（２／３）</t>
    <phoneticPr fontId="6"/>
  </si>
  <si>
    <t>2312</t>
    <phoneticPr fontId="1"/>
  </si>
  <si>
    <t>なめし革・革製品・毛皮（革製履物を除く。）</t>
    <phoneticPr fontId="1"/>
  </si>
  <si>
    <t>2312</t>
  </si>
  <si>
    <t>2511</t>
    <phoneticPr fontId="6"/>
  </si>
  <si>
    <t>02</t>
    <phoneticPr fontId="6"/>
  </si>
  <si>
    <t>2521</t>
    <phoneticPr fontId="6"/>
  </si>
  <si>
    <t>2591</t>
  </si>
  <si>
    <t>建設用土石製品</t>
  </si>
  <si>
    <t>炭素・黒鉛製品</t>
    <phoneticPr fontId="1"/>
  </si>
  <si>
    <t>鉄屑</t>
    <phoneticPr fontId="1"/>
  </si>
  <si>
    <t>2623</t>
    <phoneticPr fontId="6"/>
  </si>
  <si>
    <t>鋳鍛造品（鉄）</t>
    <phoneticPr fontId="1"/>
  </si>
  <si>
    <t>鋳鉄品・鍛工品（鉄）</t>
    <phoneticPr fontId="1"/>
  </si>
  <si>
    <t>2699</t>
  </si>
  <si>
    <t>2729</t>
    <phoneticPr fontId="6"/>
  </si>
  <si>
    <t>2729</t>
  </si>
  <si>
    <t>建設用・建築用金属製品</t>
    <phoneticPr fontId="1"/>
  </si>
  <si>
    <t>ガス・石油機器・暖房・調理装置</t>
    <rPh sb="8" eb="10">
      <t>ダンボウ</t>
    </rPh>
    <rPh sb="11" eb="13">
      <t>チョウリ</t>
    </rPh>
    <rPh sb="13" eb="15">
      <t>ソウチ</t>
    </rPh>
    <phoneticPr fontId="6"/>
  </si>
  <si>
    <t>ガス・石油機器・暖房・調理装置</t>
    <phoneticPr fontId="1"/>
  </si>
  <si>
    <t>ボルト・ナット・リベット・スプリング</t>
    <phoneticPr fontId="6"/>
  </si>
  <si>
    <t>刃物・道具類</t>
    <phoneticPr fontId="6"/>
  </si>
  <si>
    <t>2911</t>
    <phoneticPr fontId="6"/>
  </si>
  <si>
    <t>2911</t>
  </si>
  <si>
    <t>ボイラ・原動機</t>
  </si>
  <si>
    <t>2912</t>
    <phoneticPr fontId="6"/>
  </si>
  <si>
    <t>ポンプ・圧縮機</t>
    <phoneticPr fontId="6"/>
  </si>
  <si>
    <t>2912</t>
  </si>
  <si>
    <t>ポンプ・圧縮機</t>
  </si>
  <si>
    <t>2913</t>
  </si>
  <si>
    <t>2914</t>
    <phoneticPr fontId="6"/>
  </si>
  <si>
    <t>2914</t>
  </si>
  <si>
    <t>2919</t>
    <phoneticPr fontId="6"/>
  </si>
  <si>
    <t>2919</t>
  </si>
  <si>
    <t>その他のはん用機械</t>
  </si>
  <si>
    <t>091</t>
    <phoneticPr fontId="6"/>
  </si>
  <si>
    <t>3011</t>
    <phoneticPr fontId="6"/>
  </si>
  <si>
    <t>3011</t>
  </si>
  <si>
    <t>農業用機械</t>
  </si>
  <si>
    <t>3012</t>
    <phoneticPr fontId="6"/>
  </si>
  <si>
    <t>3012</t>
  </si>
  <si>
    <t>建設・鉱山機械</t>
  </si>
  <si>
    <t>3013</t>
    <phoneticPr fontId="6"/>
  </si>
  <si>
    <t>3013</t>
  </si>
  <si>
    <t>3014</t>
    <phoneticPr fontId="6"/>
  </si>
  <si>
    <t>3014</t>
  </si>
  <si>
    <t>生活関連産業用機械</t>
  </si>
  <si>
    <t>013</t>
    <phoneticPr fontId="6"/>
  </si>
  <si>
    <t>014</t>
    <phoneticPr fontId="6"/>
  </si>
  <si>
    <t>印刷・製本・紙工機械</t>
    <phoneticPr fontId="6"/>
  </si>
  <si>
    <t>015</t>
    <phoneticPr fontId="6"/>
  </si>
  <si>
    <t>3015</t>
    <phoneticPr fontId="6"/>
  </si>
  <si>
    <t>3015</t>
  </si>
  <si>
    <t>基礎素材産業用機械</t>
  </si>
  <si>
    <t>鋳造装置・プラスチック加工機械</t>
    <phoneticPr fontId="6"/>
  </si>
  <si>
    <t>鋳造装置</t>
    <phoneticPr fontId="6"/>
  </si>
  <si>
    <t>022</t>
    <phoneticPr fontId="6"/>
  </si>
  <si>
    <t>プラスチック加工機械</t>
    <phoneticPr fontId="6"/>
  </si>
  <si>
    <t>3016</t>
    <phoneticPr fontId="6"/>
  </si>
  <si>
    <t>3016</t>
  </si>
  <si>
    <t>3017</t>
    <phoneticPr fontId="6"/>
  </si>
  <si>
    <t>3017</t>
  </si>
  <si>
    <t>3019</t>
    <phoneticPr fontId="6"/>
  </si>
  <si>
    <t>3019</t>
  </si>
  <si>
    <t>その他の生産用機械</t>
  </si>
  <si>
    <t>ロボット</t>
    <phoneticPr fontId="1"/>
  </si>
  <si>
    <t>3111</t>
    <phoneticPr fontId="6"/>
  </si>
  <si>
    <t>サービス用・娯楽用機器</t>
    <rPh sb="6" eb="9">
      <t>ゴラクヨウ</t>
    </rPh>
    <phoneticPr fontId="1"/>
  </si>
  <si>
    <t>サービス用・娯楽用機器</t>
  </si>
  <si>
    <t>その他のサービス用機器</t>
    <phoneticPr fontId="6"/>
  </si>
  <si>
    <t>3113</t>
    <phoneticPr fontId="6"/>
  </si>
  <si>
    <t>3113</t>
  </si>
  <si>
    <t>計測機器</t>
  </si>
  <si>
    <t>3114</t>
    <phoneticPr fontId="6"/>
  </si>
  <si>
    <t>3114</t>
  </si>
  <si>
    <t>3115</t>
    <phoneticPr fontId="6"/>
  </si>
  <si>
    <t>3115</t>
  </si>
  <si>
    <t>光学機械・レンズ</t>
  </si>
  <si>
    <t>3116</t>
    <phoneticPr fontId="6"/>
  </si>
  <si>
    <t>3116</t>
  </si>
  <si>
    <t>3211</t>
    <phoneticPr fontId="6"/>
  </si>
  <si>
    <t>液晶パネル</t>
    <phoneticPr fontId="6"/>
  </si>
  <si>
    <t>3211</t>
    <phoneticPr fontId="1"/>
  </si>
  <si>
    <t>フラットパネル・電子管</t>
    <rPh sb="8" eb="11">
      <t>デンシカン</t>
    </rPh>
    <phoneticPr fontId="1"/>
  </si>
  <si>
    <t>3299</t>
    <phoneticPr fontId="1"/>
  </si>
  <si>
    <t>記録メディア</t>
    <rPh sb="0" eb="2">
      <t>キロク</t>
    </rPh>
    <phoneticPr fontId="1"/>
  </si>
  <si>
    <t>3299</t>
  </si>
  <si>
    <t>3299</t>
    <phoneticPr fontId="6"/>
  </si>
  <si>
    <t>3311</t>
    <phoneticPr fontId="6"/>
  </si>
  <si>
    <t>開閉制御装置・配電盤</t>
    <phoneticPr fontId="6"/>
  </si>
  <si>
    <t>04</t>
    <phoneticPr fontId="6"/>
  </si>
  <si>
    <t>041</t>
    <phoneticPr fontId="6"/>
  </si>
  <si>
    <t>3321</t>
    <phoneticPr fontId="6"/>
  </si>
  <si>
    <t>3321</t>
  </si>
  <si>
    <t>3331</t>
    <phoneticPr fontId="6"/>
  </si>
  <si>
    <t>3331</t>
  </si>
  <si>
    <t>3332</t>
    <phoneticPr fontId="6"/>
  </si>
  <si>
    <t>3332</t>
  </si>
  <si>
    <t>3399</t>
  </si>
  <si>
    <t>3411</t>
  </si>
  <si>
    <t>通信機器</t>
  </si>
  <si>
    <t>通信・映像・音響機器</t>
  </si>
  <si>
    <t>情報通信機器</t>
  </si>
  <si>
    <t>3411</t>
    <phoneticPr fontId="1"/>
  </si>
  <si>
    <t>3412</t>
    <phoneticPr fontId="1"/>
  </si>
  <si>
    <t>3412</t>
  </si>
  <si>
    <t>ビデオ機器・デジタルカメラ</t>
  </si>
  <si>
    <t>映像・音響機器</t>
  </si>
  <si>
    <t>3421</t>
  </si>
  <si>
    <t>3511</t>
    <phoneticPr fontId="6"/>
  </si>
  <si>
    <t>3511</t>
  </si>
  <si>
    <t>3521</t>
    <phoneticPr fontId="6"/>
  </si>
  <si>
    <t>3521</t>
  </si>
  <si>
    <t>3522</t>
    <phoneticPr fontId="6"/>
  </si>
  <si>
    <t>3522</t>
  </si>
  <si>
    <t>3531</t>
    <phoneticPr fontId="6"/>
  </si>
  <si>
    <t>自動車用内燃機関</t>
    <phoneticPr fontId="6"/>
  </si>
  <si>
    <t>3531</t>
  </si>
  <si>
    <t>3541</t>
    <phoneticPr fontId="6"/>
  </si>
  <si>
    <t>3541</t>
  </si>
  <si>
    <t>3591</t>
    <phoneticPr fontId="6"/>
  </si>
  <si>
    <t>3591</t>
  </si>
  <si>
    <t>3592</t>
    <phoneticPr fontId="6"/>
  </si>
  <si>
    <t>3592</t>
  </si>
  <si>
    <t>3599</t>
    <phoneticPr fontId="6"/>
  </si>
  <si>
    <t>3599</t>
  </si>
  <si>
    <t>がん具</t>
    <phoneticPr fontId="6"/>
  </si>
  <si>
    <t>がん具・運動用品</t>
  </si>
  <si>
    <t>その他の製造工業製品（３／３）</t>
  </si>
  <si>
    <t>3919</t>
    <phoneticPr fontId="6"/>
  </si>
  <si>
    <t>06</t>
    <phoneticPr fontId="6"/>
  </si>
  <si>
    <t>061</t>
    <phoneticPr fontId="6"/>
  </si>
  <si>
    <t>3921</t>
    <phoneticPr fontId="6"/>
  </si>
  <si>
    <t>3921</t>
  </si>
  <si>
    <t>4191</t>
    <phoneticPr fontId="6"/>
  </si>
  <si>
    <t>鉄道軌道建設</t>
    <phoneticPr fontId="1"/>
  </si>
  <si>
    <t>4611</t>
    <phoneticPr fontId="1"/>
  </si>
  <si>
    <t>4611</t>
  </si>
  <si>
    <t>電力・ガス・水道</t>
  </si>
  <si>
    <t>事業用火力発電</t>
    <rPh sb="0" eb="3">
      <t>ジギョウヨウ</t>
    </rPh>
    <rPh sb="3" eb="5">
      <t>カリョク</t>
    </rPh>
    <rPh sb="5" eb="7">
      <t>ハツデン</t>
    </rPh>
    <phoneticPr fontId="1"/>
  </si>
  <si>
    <t>事業用発電（火力発電を除く。）</t>
    <rPh sb="0" eb="3">
      <t>ジギョウヨウ</t>
    </rPh>
    <rPh sb="3" eb="5">
      <t>ハツデン</t>
    </rPh>
    <rPh sb="6" eb="8">
      <t>カリョク</t>
    </rPh>
    <rPh sb="8" eb="10">
      <t>ハツデン</t>
    </rPh>
    <rPh sb="11" eb="12">
      <t>ノゾ</t>
    </rPh>
    <phoneticPr fontId="1"/>
  </si>
  <si>
    <t>4621</t>
    <phoneticPr fontId="1"/>
  </si>
  <si>
    <t>4621</t>
  </si>
  <si>
    <t>4622</t>
    <phoneticPr fontId="1"/>
  </si>
  <si>
    <t>4622</t>
  </si>
  <si>
    <t>4711</t>
    <phoneticPr fontId="1"/>
  </si>
  <si>
    <t>4711</t>
  </si>
  <si>
    <t>下水道★★</t>
    <phoneticPr fontId="1"/>
  </si>
  <si>
    <t>4811</t>
    <phoneticPr fontId="6"/>
  </si>
  <si>
    <t>4811</t>
  </si>
  <si>
    <t>12</t>
  </si>
  <si>
    <t>サービス</t>
  </si>
  <si>
    <t>5311</t>
    <phoneticPr fontId="1"/>
  </si>
  <si>
    <t>5311</t>
  </si>
  <si>
    <t>07</t>
  </si>
  <si>
    <t>公的金融（ＦＩＳＩＭ）</t>
    <phoneticPr fontId="6"/>
  </si>
  <si>
    <t>5312</t>
    <phoneticPr fontId="1"/>
  </si>
  <si>
    <t>5312</t>
  </si>
  <si>
    <t>5511</t>
  </si>
  <si>
    <t>08</t>
  </si>
  <si>
    <t>5711</t>
  </si>
  <si>
    <t>運輸・郵便　　　</t>
  </si>
  <si>
    <t>5712</t>
    <phoneticPr fontId="1"/>
  </si>
  <si>
    <t>5712</t>
  </si>
  <si>
    <t>5721</t>
  </si>
  <si>
    <t>5722</t>
    <phoneticPr fontId="1"/>
  </si>
  <si>
    <t>5722</t>
  </si>
  <si>
    <t>道路貨物輸送（自家輸送を除く。）</t>
  </si>
  <si>
    <t>5731</t>
    <phoneticPr fontId="1"/>
  </si>
  <si>
    <t>5731</t>
  </si>
  <si>
    <t>自家輸送（旅客自動車）</t>
  </si>
  <si>
    <t>（続き）運輸・郵便</t>
    <rPh sb="1" eb="2">
      <t>ツヅ</t>
    </rPh>
    <phoneticPr fontId="1"/>
  </si>
  <si>
    <t>5732</t>
    <phoneticPr fontId="1"/>
  </si>
  <si>
    <t>5732</t>
  </si>
  <si>
    <t>自家輸送（貨物自動車）</t>
  </si>
  <si>
    <t>5741</t>
    <phoneticPr fontId="1"/>
  </si>
  <si>
    <t>5741</t>
  </si>
  <si>
    <t>5742</t>
    <phoneticPr fontId="1"/>
  </si>
  <si>
    <t>5742</t>
  </si>
  <si>
    <t>5743</t>
    <phoneticPr fontId="1"/>
  </si>
  <si>
    <t>5743</t>
  </si>
  <si>
    <t>5751</t>
    <phoneticPr fontId="1"/>
  </si>
  <si>
    <t>5761</t>
    <phoneticPr fontId="1"/>
  </si>
  <si>
    <t>5761</t>
  </si>
  <si>
    <t>5771</t>
  </si>
  <si>
    <t>5781</t>
    <phoneticPr fontId="1"/>
  </si>
  <si>
    <t>5781</t>
  </si>
  <si>
    <t>その他の運輸附帯サービス</t>
  </si>
  <si>
    <t>水運施設管理（国公営）★★</t>
    <rPh sb="7" eb="10">
      <t>コッコウエイ</t>
    </rPh>
    <phoneticPr fontId="1"/>
  </si>
  <si>
    <t>水運施設管理</t>
    <rPh sb="0" eb="2">
      <t>スイウン</t>
    </rPh>
    <rPh sb="2" eb="4">
      <t>シセツ</t>
    </rPh>
    <rPh sb="4" eb="6">
      <t>カンリ</t>
    </rPh>
    <phoneticPr fontId="1"/>
  </si>
  <si>
    <t>航空施設管理（公営）★★</t>
    <phoneticPr fontId="1"/>
  </si>
  <si>
    <t>航空施設管理</t>
    <phoneticPr fontId="1"/>
  </si>
  <si>
    <t>071</t>
  </si>
  <si>
    <t>5789</t>
    <phoneticPr fontId="1"/>
  </si>
  <si>
    <t>5791</t>
    <phoneticPr fontId="6"/>
  </si>
  <si>
    <t>5791</t>
  </si>
  <si>
    <t>5911</t>
    <phoneticPr fontId="1"/>
  </si>
  <si>
    <t>固定電気通信</t>
    <rPh sb="0" eb="2">
      <t>コテイ</t>
    </rPh>
    <rPh sb="2" eb="4">
      <t>デンキ</t>
    </rPh>
    <rPh sb="4" eb="6">
      <t>ツウシン</t>
    </rPh>
    <phoneticPr fontId="1"/>
  </si>
  <si>
    <t>5911</t>
  </si>
  <si>
    <t>通信</t>
    <phoneticPr fontId="1"/>
  </si>
  <si>
    <t>5911</t>
    <phoneticPr fontId="6"/>
  </si>
  <si>
    <t>電気通信に附帯するサービス</t>
    <rPh sb="0" eb="2">
      <t>デンキ</t>
    </rPh>
    <rPh sb="2" eb="4">
      <t>ツウシン</t>
    </rPh>
    <rPh sb="5" eb="7">
      <t>フタイ</t>
    </rPh>
    <phoneticPr fontId="1"/>
  </si>
  <si>
    <t>5921</t>
    <phoneticPr fontId="1"/>
  </si>
  <si>
    <t>5921</t>
  </si>
  <si>
    <t>5931</t>
    <phoneticPr fontId="6"/>
  </si>
  <si>
    <t>情報サービス</t>
    <phoneticPr fontId="1"/>
  </si>
  <si>
    <t>5931</t>
  </si>
  <si>
    <t>5941</t>
    <phoneticPr fontId="6"/>
  </si>
  <si>
    <t>5941</t>
  </si>
  <si>
    <t>5951</t>
    <phoneticPr fontId="6"/>
  </si>
  <si>
    <t>映像・音声・文字情報制作（新聞・出版を除く。）</t>
    <rPh sb="0" eb="2">
      <t>エイゾウ</t>
    </rPh>
    <rPh sb="3" eb="5">
      <t>オンセイ</t>
    </rPh>
    <rPh sb="6" eb="8">
      <t>モジ</t>
    </rPh>
    <rPh sb="8" eb="10">
      <t>ジョウホウ</t>
    </rPh>
    <rPh sb="10" eb="12">
      <t>セイサク</t>
    </rPh>
    <rPh sb="13" eb="15">
      <t>シンブン</t>
    </rPh>
    <rPh sb="16" eb="18">
      <t>シュッパン</t>
    </rPh>
    <rPh sb="19" eb="20">
      <t>ノゾ</t>
    </rPh>
    <phoneticPr fontId="6"/>
  </si>
  <si>
    <t>5951</t>
  </si>
  <si>
    <t>6311</t>
    <phoneticPr fontId="1"/>
  </si>
  <si>
    <t>6311</t>
  </si>
  <si>
    <t>学校給食（国公立）★★</t>
    <rPh sb="2" eb="4">
      <t>キュウショク</t>
    </rPh>
    <phoneticPr fontId="1"/>
  </si>
  <si>
    <t>学校給食（私立）★</t>
    <rPh sb="2" eb="4">
      <t>キュウショク</t>
    </rPh>
    <phoneticPr fontId="1"/>
  </si>
  <si>
    <t>社会教育・その他の教育</t>
  </si>
  <si>
    <t>その他の教育訓練機関（国公立）★★</t>
    <phoneticPr fontId="6"/>
  </si>
  <si>
    <t>その他の教育訓練機関</t>
  </si>
  <si>
    <t>研究</t>
    <rPh sb="0" eb="2">
      <t>ケンキュウ</t>
    </rPh>
    <phoneticPr fontId="1"/>
  </si>
  <si>
    <t>人文・社会科学研究機関（国公立）★★</t>
    <rPh sb="3" eb="5">
      <t>シャカイ</t>
    </rPh>
    <phoneticPr fontId="1"/>
  </si>
  <si>
    <t>人文・社会科学研究機関（非営利）★</t>
    <rPh sb="3" eb="5">
      <t>シャカイ</t>
    </rPh>
    <phoneticPr fontId="1"/>
  </si>
  <si>
    <t>自然科学研究機関</t>
  </si>
  <si>
    <t>人文・社会科学研究機関</t>
    <rPh sb="3" eb="5">
      <t>シャカイ</t>
    </rPh>
    <phoneticPr fontId="1"/>
  </si>
  <si>
    <t>6322</t>
    <phoneticPr fontId="1"/>
  </si>
  <si>
    <t>6322</t>
  </si>
  <si>
    <t>6411</t>
    <phoneticPr fontId="1"/>
  </si>
  <si>
    <t>社会保険事業★★</t>
    <phoneticPr fontId="1"/>
  </si>
  <si>
    <t>社会福祉</t>
    <phoneticPr fontId="6"/>
  </si>
  <si>
    <t>6431</t>
    <phoneticPr fontId="1"/>
  </si>
  <si>
    <t>保育所</t>
    <rPh sb="0" eb="3">
      <t>ホイクショ</t>
    </rPh>
    <phoneticPr fontId="1"/>
  </si>
  <si>
    <t>6599</t>
  </si>
  <si>
    <t>会員制企業団体</t>
    <rPh sb="0" eb="3">
      <t>カイインセイ</t>
    </rPh>
    <rPh sb="3" eb="5">
      <t>キギョウ</t>
    </rPh>
    <rPh sb="5" eb="7">
      <t>ダンタイ</t>
    </rPh>
    <phoneticPr fontId="1"/>
  </si>
  <si>
    <t>他に分類されない会員制団体</t>
    <phoneticPr fontId="1"/>
  </si>
  <si>
    <t>6599</t>
    <phoneticPr fontId="1"/>
  </si>
  <si>
    <t>対家計民間非営利団体（別掲を除く。）★</t>
    <phoneticPr fontId="1"/>
  </si>
  <si>
    <t>物品賃貸業（貸自動車を除く。）</t>
    <phoneticPr fontId="1"/>
  </si>
  <si>
    <t>物品賃貸業（貸自動車業を除く。）</t>
  </si>
  <si>
    <t>産業用機械器具（建設機械器具を除く。）賃貸業</t>
    <phoneticPr fontId="1"/>
  </si>
  <si>
    <t>事務用機械器具（電算機等を除く。）賃貸業</t>
    <phoneticPr fontId="1"/>
  </si>
  <si>
    <t>自動車整備</t>
  </si>
  <si>
    <t>法務・財務・会計サービス</t>
    <phoneticPr fontId="1"/>
  </si>
  <si>
    <t>（続き）対事業所サービス</t>
    <rPh sb="1" eb="2">
      <t>ツヅ</t>
    </rPh>
    <phoneticPr fontId="1"/>
  </si>
  <si>
    <t>飲食店</t>
  </si>
  <si>
    <t>持ち帰り・配達飲食サービス</t>
  </si>
  <si>
    <t>洗濯業</t>
    <phoneticPr fontId="6"/>
  </si>
  <si>
    <t>各種修理業（別掲を除く。）</t>
    <phoneticPr fontId="1"/>
  </si>
  <si>
    <t>その他の対個人サービス</t>
    <phoneticPr fontId="1"/>
  </si>
  <si>
    <t>6811</t>
    <phoneticPr fontId="1"/>
  </si>
  <si>
    <t>6811</t>
    <phoneticPr fontId="6"/>
  </si>
  <si>
    <t>681</t>
    <phoneticPr fontId="6"/>
  </si>
  <si>
    <t>68</t>
    <phoneticPr fontId="6"/>
  </si>
  <si>
    <t>6911</t>
    <phoneticPr fontId="1"/>
  </si>
  <si>
    <t>分類不明</t>
    <phoneticPr fontId="6"/>
  </si>
  <si>
    <t>6911</t>
    <phoneticPr fontId="6"/>
  </si>
  <si>
    <t>691</t>
    <phoneticPr fontId="6"/>
  </si>
  <si>
    <t>69</t>
    <phoneticPr fontId="6"/>
  </si>
  <si>
    <t>13</t>
  </si>
  <si>
    <t>7000</t>
    <phoneticPr fontId="1"/>
  </si>
  <si>
    <t>7000</t>
    <phoneticPr fontId="6"/>
  </si>
  <si>
    <t>700</t>
    <phoneticPr fontId="1"/>
  </si>
  <si>
    <t>70</t>
    <phoneticPr fontId="1"/>
  </si>
  <si>
    <t>70</t>
  </si>
  <si>
    <r>
      <t>（注１）</t>
    </r>
    <r>
      <rPr>
        <sz val="10"/>
        <color rgb="FF000000"/>
        <rFont val="ＭＳ 明朝"/>
        <family val="1"/>
        <charset val="128"/>
      </rPr>
      <t>　基本分類の部門名欄の★印は、生産活動主体を次のように示す。</t>
    </r>
  </si>
  <si>
    <t>※　13部門分類の分類コードは、01～13を機械的に付番している。</t>
    <rPh sb="4" eb="6">
      <t>ブモン</t>
    </rPh>
    <rPh sb="6" eb="8">
      <t>ブンルイ</t>
    </rPh>
    <rPh sb="9" eb="11">
      <t>ブンルイ</t>
    </rPh>
    <rPh sb="22" eb="25">
      <t>キカイテキ</t>
    </rPh>
    <rPh sb="26" eb="27">
      <t>ツキ</t>
    </rPh>
    <rPh sb="27" eb="28">
      <t>バン</t>
    </rPh>
    <phoneticPr fontId="1"/>
  </si>
  <si>
    <t>　　　　★★・・・非市場生産者（一般政府）　　　　　★・・・・非市場生産者（対家計民間非営利団体）</t>
    <phoneticPr fontId="1"/>
  </si>
  <si>
    <r>
      <t>（注２）</t>
    </r>
    <r>
      <rPr>
        <sz val="10"/>
        <color rgb="FF000000"/>
        <rFont val="ＭＳ 明朝"/>
        <family val="1"/>
        <charset val="128"/>
      </rPr>
      <t>　Ｐは仮設部門を示す。</t>
    </r>
  </si>
  <si>
    <t>7111</t>
    <phoneticPr fontId="1"/>
  </si>
  <si>
    <t>7111</t>
    <phoneticPr fontId="6"/>
  </si>
  <si>
    <t>711</t>
    <phoneticPr fontId="6"/>
  </si>
  <si>
    <t>71</t>
    <phoneticPr fontId="1"/>
  </si>
  <si>
    <t>7211</t>
    <phoneticPr fontId="1"/>
  </si>
  <si>
    <t>7211</t>
    <phoneticPr fontId="6"/>
  </si>
  <si>
    <t>721</t>
    <phoneticPr fontId="6"/>
  </si>
  <si>
    <t>72</t>
    <phoneticPr fontId="1"/>
  </si>
  <si>
    <t>7212</t>
    <phoneticPr fontId="1"/>
  </si>
  <si>
    <t>対家計民間非営利団体消費支出</t>
    <phoneticPr fontId="1"/>
  </si>
  <si>
    <t>7212</t>
    <phoneticPr fontId="6"/>
  </si>
  <si>
    <t>7311</t>
    <phoneticPr fontId="6"/>
  </si>
  <si>
    <t>731</t>
    <phoneticPr fontId="6"/>
  </si>
  <si>
    <t>73</t>
    <phoneticPr fontId="1"/>
  </si>
  <si>
    <t>7321</t>
    <phoneticPr fontId="6"/>
  </si>
  <si>
    <t>732</t>
    <phoneticPr fontId="6"/>
  </si>
  <si>
    <t>地方政府集合的消費支出（社会資本等減耗分）</t>
    <phoneticPr fontId="6"/>
  </si>
  <si>
    <t>中央政府個別的消費支出（社会資本等減耗分）</t>
    <phoneticPr fontId="6"/>
  </si>
  <si>
    <t>地方政府個別的消費支出（社会資本等減耗分）</t>
    <phoneticPr fontId="6"/>
  </si>
  <si>
    <t>7411</t>
    <phoneticPr fontId="6"/>
  </si>
  <si>
    <t>741</t>
    <phoneticPr fontId="6"/>
  </si>
  <si>
    <t>74</t>
    <phoneticPr fontId="1"/>
  </si>
  <si>
    <t>県内総固定資本形成</t>
  </si>
  <si>
    <t>7511</t>
    <phoneticPr fontId="6"/>
  </si>
  <si>
    <t>751</t>
    <phoneticPr fontId="6"/>
  </si>
  <si>
    <t>75</t>
    <phoneticPr fontId="1"/>
  </si>
  <si>
    <t>7611</t>
    <phoneticPr fontId="6"/>
  </si>
  <si>
    <t>761</t>
    <phoneticPr fontId="6"/>
  </si>
  <si>
    <t>76</t>
    <phoneticPr fontId="1"/>
  </si>
  <si>
    <t>7800</t>
    <phoneticPr fontId="6"/>
  </si>
  <si>
    <t>780</t>
    <phoneticPr fontId="6"/>
  </si>
  <si>
    <t>78</t>
    <phoneticPr fontId="1"/>
  </si>
  <si>
    <t>7900</t>
    <phoneticPr fontId="6"/>
  </si>
  <si>
    <t>790</t>
    <phoneticPr fontId="6"/>
  </si>
  <si>
    <t>79</t>
    <phoneticPr fontId="1"/>
  </si>
  <si>
    <t>8011</t>
    <phoneticPr fontId="1"/>
  </si>
  <si>
    <t>8011</t>
    <phoneticPr fontId="6"/>
  </si>
  <si>
    <t>801</t>
    <phoneticPr fontId="1"/>
  </si>
  <si>
    <t>輸出</t>
    <phoneticPr fontId="1"/>
  </si>
  <si>
    <t>80</t>
    <phoneticPr fontId="1"/>
  </si>
  <si>
    <t>8012</t>
    <phoneticPr fontId="6"/>
  </si>
  <si>
    <t>8100</t>
    <phoneticPr fontId="1"/>
  </si>
  <si>
    <t>00</t>
    <phoneticPr fontId="6"/>
  </si>
  <si>
    <t>810</t>
    <phoneticPr fontId="1"/>
  </si>
  <si>
    <t>81</t>
    <phoneticPr fontId="1"/>
  </si>
  <si>
    <t>8200</t>
    <phoneticPr fontId="6"/>
  </si>
  <si>
    <t>輸出計</t>
    <rPh sb="0" eb="2">
      <t>ユシュツ</t>
    </rPh>
    <rPh sb="2" eb="3">
      <t>ケイ</t>
    </rPh>
    <phoneticPr fontId="6"/>
  </si>
  <si>
    <t>820</t>
    <phoneticPr fontId="6"/>
  </si>
  <si>
    <t>82</t>
  </si>
  <si>
    <t>8300</t>
    <phoneticPr fontId="6"/>
  </si>
  <si>
    <t>830</t>
    <phoneticPr fontId="6"/>
  </si>
  <si>
    <t>83</t>
  </si>
  <si>
    <t>8400</t>
    <phoneticPr fontId="6"/>
  </si>
  <si>
    <t>840</t>
    <phoneticPr fontId="6"/>
  </si>
  <si>
    <t>84</t>
  </si>
  <si>
    <t>8511</t>
    <phoneticPr fontId="1"/>
  </si>
  <si>
    <t>8511</t>
    <phoneticPr fontId="6"/>
  </si>
  <si>
    <t>851</t>
    <phoneticPr fontId="6"/>
  </si>
  <si>
    <t>85</t>
  </si>
  <si>
    <t>8511</t>
  </si>
  <si>
    <t>8600</t>
    <phoneticPr fontId="1"/>
  </si>
  <si>
    <t>00</t>
    <phoneticPr fontId="1"/>
  </si>
  <si>
    <t>860</t>
    <phoneticPr fontId="1"/>
  </si>
  <si>
    <t>86</t>
    <phoneticPr fontId="1"/>
  </si>
  <si>
    <t>8700</t>
    <phoneticPr fontId="6"/>
  </si>
  <si>
    <t>870</t>
    <phoneticPr fontId="6"/>
  </si>
  <si>
    <t>87</t>
    <phoneticPr fontId="1"/>
  </si>
  <si>
    <t>8800</t>
    <phoneticPr fontId="6"/>
  </si>
  <si>
    <t>880</t>
    <phoneticPr fontId="6"/>
  </si>
  <si>
    <t>88</t>
    <phoneticPr fontId="1"/>
  </si>
  <si>
    <t>9700</t>
    <phoneticPr fontId="6"/>
  </si>
  <si>
    <t>970</t>
    <phoneticPr fontId="6"/>
  </si>
  <si>
    <t>97</t>
    <phoneticPr fontId="1"/>
  </si>
  <si>
    <t>001</t>
    <phoneticPr fontId="6"/>
  </si>
  <si>
    <t>002</t>
    <phoneticPr fontId="6"/>
  </si>
  <si>
    <t>003</t>
    <phoneticPr fontId="6"/>
  </si>
  <si>
    <t>9111</t>
    <phoneticPr fontId="1"/>
  </si>
  <si>
    <t>9111</t>
    <phoneticPr fontId="6"/>
  </si>
  <si>
    <t>911</t>
    <phoneticPr fontId="6"/>
  </si>
  <si>
    <t>91</t>
    <phoneticPr fontId="1"/>
  </si>
  <si>
    <t>9112</t>
    <phoneticPr fontId="1"/>
  </si>
  <si>
    <t>9112</t>
    <phoneticPr fontId="6"/>
  </si>
  <si>
    <t>9113</t>
    <phoneticPr fontId="1"/>
  </si>
  <si>
    <t>9113</t>
    <phoneticPr fontId="6"/>
  </si>
  <si>
    <t>9211</t>
    <phoneticPr fontId="1"/>
  </si>
  <si>
    <t>9211</t>
    <phoneticPr fontId="6"/>
  </si>
  <si>
    <t>921</t>
    <phoneticPr fontId="6"/>
  </si>
  <si>
    <t>92</t>
    <phoneticPr fontId="1"/>
  </si>
  <si>
    <t>9311</t>
    <phoneticPr fontId="1"/>
  </si>
  <si>
    <t>000</t>
    <phoneticPr fontId="6"/>
  </si>
  <si>
    <t>9311</t>
    <phoneticPr fontId="6"/>
  </si>
  <si>
    <t>931</t>
    <phoneticPr fontId="6"/>
  </si>
  <si>
    <t>93</t>
    <phoneticPr fontId="1"/>
  </si>
  <si>
    <t>9321</t>
    <phoneticPr fontId="1"/>
  </si>
  <si>
    <t>9321</t>
    <phoneticPr fontId="6"/>
  </si>
  <si>
    <t>932</t>
    <phoneticPr fontId="6"/>
  </si>
  <si>
    <t>9411</t>
    <phoneticPr fontId="1"/>
  </si>
  <si>
    <t>9411</t>
    <phoneticPr fontId="6"/>
  </si>
  <si>
    <t>941</t>
    <phoneticPr fontId="6"/>
  </si>
  <si>
    <t>94</t>
    <phoneticPr fontId="1"/>
  </si>
  <si>
    <t>9511</t>
    <phoneticPr fontId="1"/>
  </si>
  <si>
    <t>9511</t>
    <phoneticPr fontId="6"/>
  </si>
  <si>
    <t>951</t>
    <phoneticPr fontId="6"/>
  </si>
  <si>
    <t>95</t>
    <phoneticPr fontId="1"/>
  </si>
  <si>
    <t>9600</t>
    <phoneticPr fontId="1"/>
  </si>
  <si>
    <t>9600</t>
    <phoneticPr fontId="6"/>
  </si>
  <si>
    <t>960</t>
    <phoneticPr fontId="6"/>
  </si>
  <si>
    <t>96</t>
    <phoneticPr fontId="1"/>
  </si>
  <si>
    <t>平成27年（2015年）茨城県産業連関表 部門分類表</t>
    <rPh sb="0" eb="2">
      <t>ヘイセイ</t>
    </rPh>
    <rPh sb="4" eb="5">
      <t>ネン</t>
    </rPh>
    <rPh sb="10" eb="11">
      <t>ネン</t>
    </rPh>
    <rPh sb="12" eb="15">
      <t>イバラキケン</t>
    </rPh>
    <rPh sb="15" eb="17">
      <t>サンギョウ</t>
    </rPh>
    <rPh sb="17" eb="19">
      <t>レンカン</t>
    </rPh>
    <rPh sb="19" eb="20">
      <t>ヒョウ</t>
    </rPh>
    <rPh sb="21" eb="23">
      <t>ブモン</t>
    </rPh>
    <rPh sb="23" eb="25">
      <t>ブンルイ</t>
    </rPh>
    <rPh sb="25" eb="26">
      <t>ヒョウ</t>
    </rPh>
    <phoneticPr fontId="6"/>
  </si>
  <si>
    <t>統合中分類　（107部門）</t>
    <rPh sb="0" eb="2">
      <t>トウゴウ</t>
    </rPh>
    <rPh sb="2" eb="5">
      <t>チュウブンルイ</t>
    </rPh>
    <rPh sb="10" eb="12">
      <t>ブモン</t>
    </rPh>
    <phoneticPr fontId="1"/>
  </si>
  <si>
    <t>　（１）取引基本表(生産者価格評価表)(37部門分類)</t>
    <rPh sb="4" eb="6">
      <t>トリヒキ</t>
    </rPh>
    <rPh sb="17" eb="18">
      <t>ヒョウ</t>
    </rPh>
    <rPh sb="22" eb="24">
      <t>ブモン</t>
    </rPh>
    <rPh sb="24" eb="26">
      <t>ブンルイ</t>
    </rPh>
    <phoneticPr fontId="1"/>
  </si>
  <si>
    <t>繊維製品　</t>
  </si>
  <si>
    <t>71</t>
  </si>
  <si>
    <t>91</t>
  </si>
  <si>
    <t>92</t>
  </si>
  <si>
    <t>93</t>
  </si>
  <si>
    <t>94</t>
  </si>
  <si>
    <t>95</t>
  </si>
  <si>
    <t>96</t>
  </si>
  <si>
    <t>97</t>
  </si>
  <si>
    <t>72</t>
  </si>
  <si>
    <t>73</t>
  </si>
  <si>
    <t>74</t>
  </si>
  <si>
    <t>75</t>
  </si>
  <si>
    <t>76</t>
  </si>
  <si>
    <t>78</t>
  </si>
  <si>
    <t>79</t>
  </si>
  <si>
    <t>80</t>
  </si>
  <si>
    <t>81</t>
  </si>
  <si>
    <t>86</t>
  </si>
  <si>
    <t>87</t>
  </si>
  <si>
    <t>88</t>
  </si>
  <si>
    <t>　（２）投入係数表(37部門分類)</t>
    <rPh sb="4" eb="6">
      <t>トウニュウ</t>
    </rPh>
    <rPh sb="6" eb="8">
      <t>ケイスウ</t>
    </rPh>
    <rPh sb="12" eb="14">
      <t>ブモン</t>
    </rPh>
    <rPh sb="14" eb="16">
      <t>ブンルイ</t>
    </rPh>
    <phoneticPr fontId="1"/>
  </si>
  <si>
    <t>　（３）逆行列係数表（37部門分類）</t>
    <rPh sb="4" eb="7">
      <t>ギャクギョウレツ</t>
    </rPh>
    <rPh sb="7" eb="9">
      <t>ケイスウ</t>
    </rPh>
    <rPh sb="9" eb="10">
      <t>ヒョウ</t>
    </rPh>
    <rPh sb="13" eb="15">
      <t>ブモン</t>
    </rPh>
    <rPh sb="15" eb="17">
      <t>ブンルイ</t>
    </rPh>
    <phoneticPr fontId="1"/>
  </si>
  <si>
    <t>〇〇による経済波及効果（37部門表）</t>
    <rPh sb="5" eb="7">
      <t>ケイザイ</t>
    </rPh>
    <rPh sb="7" eb="9">
      <t>ハキュウ</t>
    </rPh>
    <rPh sb="9" eb="11">
      <t>コウカ</t>
    </rPh>
    <rPh sb="14" eb="16">
      <t>ブモン</t>
    </rPh>
    <rPh sb="16" eb="17">
      <t>オモテ</t>
    </rPh>
    <phoneticPr fontId="6"/>
  </si>
  <si>
    <t>プラスチック・ゴム製品</t>
  </si>
  <si>
    <t>プラスチック・ゴム製品製品</t>
  </si>
  <si>
    <t>他に分類されない会員制団体</t>
  </si>
  <si>
    <t>（単位：百万円）</t>
  </si>
  <si>
    <t>工事の種類</t>
  </si>
  <si>
    <t>定義</t>
  </si>
  <si>
    <t>建築基準法第2条に規定する主要構造部（以下「主要構造部」という。）が居住専用建築物、居住産業併用建築物（居住の用に供せられる部分をいう。以下同じ。）の新築、増築及び改築</t>
  </si>
  <si>
    <t>木造在来住宅</t>
  </si>
  <si>
    <t>６以外の住宅</t>
  </si>
  <si>
    <t>木造量産住宅</t>
  </si>
  <si>
    <t>プレハブ工法住宅及びツーバイフォー工法住宅</t>
  </si>
  <si>
    <t>主要構造部が非木造の居住専用建築物、居住産業併用建築物の新築、増築及び改築</t>
  </si>
  <si>
    <t>ＳＲＣ住宅</t>
  </si>
  <si>
    <t>主要構造部が鉄骨鉄筋コンクリート造りのもの</t>
  </si>
  <si>
    <t>ＲＣ住宅</t>
  </si>
  <si>
    <t>主要構造部が鉄筋コンクリート造りのもの</t>
  </si>
  <si>
    <t>ＲＣ在来住宅</t>
  </si>
  <si>
    <t>11以外の住宅</t>
  </si>
  <si>
    <t>ＲＣ量産住宅</t>
  </si>
  <si>
    <t>プレハブ工法住宅</t>
  </si>
  <si>
    <t>Ｓ住宅</t>
  </si>
  <si>
    <t>主要構造部が鉄骨造またはその他の金属で作られたもの</t>
  </si>
  <si>
    <t>Ｓ在来住宅</t>
  </si>
  <si>
    <t>14以外の住宅</t>
  </si>
  <si>
    <t>Ｓ量産住宅</t>
  </si>
  <si>
    <t>ＣＢ住宅</t>
  </si>
  <si>
    <t>主要構造部がコンクリート・ブロック造及び他の分類に該当しないもの</t>
  </si>
  <si>
    <t>木造建築物のうち、4以外の建築物の新築、増築及び改築</t>
  </si>
  <si>
    <t>木造工場</t>
  </si>
  <si>
    <t>工場、作業場及び倉庫</t>
  </si>
  <si>
    <t>木造事務所</t>
  </si>
  <si>
    <t>事務所、店舗、学校、病院及び他に分類されないもの</t>
  </si>
  <si>
    <t>非木造の建築物のうち、7以外の建築物の新築、増築及び改築</t>
  </si>
  <si>
    <t>ＳＲＣ工場</t>
  </si>
  <si>
    <t>主要構造部が鉄骨鉄筋コンクリート造の工場、作業場及び倉庫</t>
  </si>
  <si>
    <t>ＳＲＣ事務所</t>
  </si>
  <si>
    <t>主要構造部が鉄骨鉄筋コンクリート造の事務所、店舗、学校、病院及びその他21に該当しないもの</t>
  </si>
  <si>
    <t>ＲＣ工場</t>
  </si>
  <si>
    <t>主要構造部が鉄筋コンクリート造の工場、作業場、倉庫</t>
  </si>
  <si>
    <t>ＲＣ学校</t>
  </si>
  <si>
    <t>主要構造部が鉄筋コンクリート造の学校</t>
  </si>
  <si>
    <t>ＲＣ事務所</t>
  </si>
  <si>
    <t>主要構造部が鉄筋コンクリート造の事務所、店舗、病院及びその他23、24に該当しないもの</t>
  </si>
  <si>
    <t>Ｓ工場</t>
  </si>
  <si>
    <t>主要構造部が鉄骨またはその他の金属で作られた工場、作業場、倉庫</t>
  </si>
  <si>
    <t>Ｓ事務所</t>
  </si>
  <si>
    <t>主要構造部が鉄骨またはその他の金属で作られた事務所、店舗、病院、学校及びその他26に該当しないもの</t>
  </si>
  <si>
    <t>ＣＢ非住宅</t>
  </si>
  <si>
    <t>主要構造部がコンクリートブロック造及び他の分類に該当しないもの</t>
  </si>
  <si>
    <t>土木</t>
  </si>
  <si>
    <t>農林関係公共事業を除く公共事業</t>
  </si>
  <si>
    <t>道路</t>
  </si>
  <si>
    <t>一般道路</t>
  </si>
  <si>
    <t>道路改良</t>
  </si>
  <si>
    <t>国及び地方公共団体の行う道路改良事業</t>
  </si>
  <si>
    <t>道路舗装</t>
  </si>
  <si>
    <t>国及び地方公共団体の行う道路舗装新設事業</t>
  </si>
  <si>
    <t>道路橋梁</t>
  </si>
  <si>
    <t>国及び地方公共団体の行う道路橋梁整備事業</t>
  </si>
  <si>
    <t>道路補修</t>
  </si>
  <si>
    <t>国及び地方公共団体の行う道路補修事業</t>
  </si>
  <si>
    <t>街路改良</t>
  </si>
  <si>
    <t>国及び地方公共団体の行う街路改良事業、街路補修事業</t>
  </si>
  <si>
    <t>街路舗装</t>
  </si>
  <si>
    <t>国及び地方公共団体の行う街路舗装新設事業</t>
  </si>
  <si>
    <t>街路橋梁</t>
  </si>
  <si>
    <t>国及び地方公共団体の行う街路橋梁整備事業</t>
  </si>
  <si>
    <t>有料道路</t>
  </si>
  <si>
    <t>高速有料道路</t>
  </si>
  <si>
    <t>東・中・西日本高速道路(株)</t>
  </si>
  <si>
    <t>東日本高速道路(株)、中日本高速道路(株)、西日本高速道路(株)の行う事業</t>
  </si>
  <si>
    <t>首都高速道路(株)</t>
  </si>
  <si>
    <t>首都高速道路(株)の行う事業</t>
  </si>
  <si>
    <t>阪神高速道路(株)</t>
  </si>
  <si>
    <t>阪神高速道路(株)の行う事業</t>
  </si>
  <si>
    <t>本州四国連絡高速道路(株)</t>
  </si>
  <si>
    <t>本州四国連絡高速道路(株)の行う事業</t>
  </si>
  <si>
    <t>一般有料道路</t>
  </si>
  <si>
    <t>一般有料道路建設事業、補修修繕事業</t>
  </si>
  <si>
    <t>地方道路公社等</t>
  </si>
  <si>
    <t>区画整理</t>
  </si>
  <si>
    <t>国及び地方公共団体の行う土地区画整理事業</t>
  </si>
  <si>
    <t>治水</t>
  </si>
  <si>
    <t>河川改修</t>
  </si>
  <si>
    <t>国及び地方公共団体の行う河川事業</t>
  </si>
  <si>
    <t>河川総合</t>
  </si>
  <si>
    <t>国及び地方公共団体の行う河川総合開発事業並びに独立行政法人水資源機構の行う事業</t>
  </si>
  <si>
    <t>海岸</t>
  </si>
  <si>
    <t>国及び地方公共団体の行う海岸事業</t>
  </si>
  <si>
    <t>砂防</t>
  </si>
  <si>
    <t>国及び地方公共団体の行う砂防事業及び地すべり対策事業</t>
  </si>
  <si>
    <t>下水道</t>
  </si>
  <si>
    <t>地方公共団体及び地方公営企業の行う下水道事業の構築物の建設事業</t>
  </si>
  <si>
    <t>港湾・漁港</t>
  </si>
  <si>
    <t>国及び地方公共団体の行う港湾事業、漁港事業、沿岸漁場整備事業及び離島電気事業</t>
  </si>
  <si>
    <t>空港</t>
  </si>
  <si>
    <t>国、地方公共団体、成田国際空港(株)、中部国際空港(株)及び関西国際空港(株)の行う空港整備事業</t>
  </si>
  <si>
    <t>廃棄物処理施設</t>
  </si>
  <si>
    <t>地方公共団体の行う廃棄物処理事業</t>
  </si>
  <si>
    <t>公園</t>
  </si>
  <si>
    <t>国及び地方公共団体の行う公園及び緑地保全事業</t>
  </si>
  <si>
    <t>災害復旧</t>
  </si>
  <si>
    <t>国及び地方公共団体の行う31～59の事業の災害復旧事業及び鉱害復旧事業</t>
  </si>
  <si>
    <t>国、地方公共団体の行う農業土木事業、林道事業、治山事業及びこれらの事業の災害復旧事業</t>
  </si>
  <si>
    <t>鉄道軌道建設</t>
  </si>
  <si>
    <t>JR、独立行政法人鉄道建設・運輸施設整備支援機構、公営鉄道及び私鉄の行う鉄道軌道に関する構築物の新設工事及び施設保全の取替補修工事</t>
  </si>
  <si>
    <t>10電力(株)、電源開発(株)、地方公営企業及びその他の電気事業者の行う電気事業の発送配電施設に関する構築物の建設及び施設保全で取替補修工事</t>
  </si>
  <si>
    <t>第一種電気事業者の行う電気通信線路施設等に関する構築物の建設事業及び施設保全で取替補修工事</t>
  </si>
  <si>
    <t>上・工業用水道</t>
  </si>
  <si>
    <t>地方公営企業等の行う上水道事業における建設事業、工業用水道事業及び簡易水道事業</t>
  </si>
  <si>
    <t>土地造成</t>
  </si>
  <si>
    <t>独立行政法人都市再生機構、地方公共団体、港湾整備関係等及び民間の行う土地造成、臨海部土地造成事業等</t>
  </si>
  <si>
    <t>その他の土木</t>
  </si>
  <si>
    <t>工事の種類</t>
    <rPh sb="0" eb="2">
      <t>コウジ</t>
    </rPh>
    <rPh sb="3" eb="5">
      <t>シュルイ</t>
    </rPh>
    <phoneticPr fontId="1"/>
  </si>
  <si>
    <t>プルダウンで選択</t>
    <rPh sb="6" eb="8">
      <t>センタク</t>
    </rPh>
    <phoneticPr fontId="1"/>
  </si>
  <si>
    <t>【工事の種類・定義】</t>
    <rPh sb="1" eb="3">
      <t>コウジ</t>
    </rPh>
    <rPh sb="4" eb="6">
      <t>シュルイ</t>
    </rPh>
    <rPh sb="7" eb="9">
      <t>テイギ</t>
    </rPh>
    <phoneticPr fontId="1"/>
  </si>
  <si>
    <t>プレハブ工法住宅</t>
    <phoneticPr fontId="1"/>
  </si>
  <si>
    <t>　出典：平成27年（2015年）建設部門分析用産業連関表（国土交通省）　建設部門分類体系</t>
    <rPh sb="1" eb="3">
      <t>シュッテン</t>
    </rPh>
    <rPh sb="4" eb="6">
      <t>ヘイセイ</t>
    </rPh>
    <rPh sb="8" eb="9">
      <t>ネン</t>
    </rPh>
    <rPh sb="14" eb="15">
      <t>ネン</t>
    </rPh>
    <rPh sb="16" eb="20">
      <t>ケンセツブモン</t>
    </rPh>
    <rPh sb="20" eb="23">
      <t>ブンセキヨウ</t>
    </rPh>
    <rPh sb="23" eb="25">
      <t>サンギョウ</t>
    </rPh>
    <rPh sb="25" eb="28">
      <t>レンカンヒョウ</t>
    </rPh>
    <rPh sb="29" eb="34">
      <t>コクドコウツウショウ</t>
    </rPh>
    <rPh sb="36" eb="38">
      <t>ケンセツ</t>
    </rPh>
    <rPh sb="38" eb="40">
      <t>ブモン</t>
    </rPh>
    <rPh sb="40" eb="42">
      <t>ブンルイ</t>
    </rPh>
    <rPh sb="42" eb="44">
      <t>タイケイ</t>
    </rPh>
    <phoneticPr fontId="1"/>
  </si>
  <si>
    <t>民間企業等が行う土木構築物の建設事業、民間ガス会社及び地方公営企業の行うガス事業の貯槽の建設工事、駐車場建設事業及び上記以外のその他の土木</t>
    <phoneticPr fontId="1"/>
  </si>
  <si>
    <t>932</t>
  </si>
  <si>
    <t>資本減耗引当（社会資本等減耗分）</t>
  </si>
  <si>
    <t>931</t>
    <phoneticPr fontId="1"/>
  </si>
  <si>
    <t>国内生産額</t>
  </si>
  <si>
    <t>２　平成27年(2015年）建設部門分析用産業連関表（国土交通省）</t>
    <rPh sb="14" eb="16">
      <t>ケンセツ</t>
    </rPh>
    <rPh sb="16" eb="18">
      <t>ブモン</t>
    </rPh>
    <rPh sb="18" eb="21">
      <t>ブンセキヨウ</t>
    </rPh>
    <rPh sb="21" eb="23">
      <t>サンギョウ</t>
    </rPh>
    <rPh sb="27" eb="32">
      <t>コクドコウツウショウ</t>
    </rPh>
    <phoneticPr fontId="1"/>
  </si>
  <si>
    <t>１　平成27年（2015年）茨城県産業連関表</t>
    <rPh sb="14" eb="17">
      <t>イバラキケン</t>
    </rPh>
    <phoneticPr fontId="1"/>
  </si>
  <si>
    <t>1 建設</t>
    <phoneticPr fontId="1"/>
  </si>
  <si>
    <t>2 建築</t>
    <phoneticPr fontId="1"/>
  </si>
  <si>
    <t>3 住宅建築</t>
    <phoneticPr fontId="1"/>
  </si>
  <si>
    <t>4 住宅建築（木造）</t>
    <phoneticPr fontId="1"/>
  </si>
  <si>
    <t>5 木造在来住宅</t>
    <phoneticPr fontId="1"/>
  </si>
  <si>
    <t>6 木造量産住宅</t>
    <phoneticPr fontId="1"/>
  </si>
  <si>
    <t>7 住宅建築（非木造）</t>
    <phoneticPr fontId="1"/>
  </si>
  <si>
    <t>8 ＳＲＣ住宅</t>
    <phoneticPr fontId="1"/>
  </si>
  <si>
    <t>9 Ｒ Ｃ 住 宅</t>
    <phoneticPr fontId="1"/>
  </si>
  <si>
    <t>10 ＲＣ在 来住宅</t>
    <phoneticPr fontId="1"/>
  </si>
  <si>
    <t>11 ＲＣ量産住宅</t>
    <phoneticPr fontId="1"/>
  </si>
  <si>
    <t>12 Ｓ住宅</t>
    <phoneticPr fontId="1"/>
  </si>
  <si>
    <t>13 Ｓ在来住宅</t>
    <phoneticPr fontId="1"/>
  </si>
  <si>
    <t>14 Ｓ量産住宅</t>
    <phoneticPr fontId="1"/>
  </si>
  <si>
    <t>15 ＣＢ住宅</t>
    <phoneticPr fontId="1"/>
  </si>
  <si>
    <t>16 非住宅建築</t>
    <phoneticPr fontId="1"/>
  </si>
  <si>
    <t>17 非住宅建築（木造）</t>
    <phoneticPr fontId="1"/>
  </si>
  <si>
    <t>18 木造工場</t>
    <phoneticPr fontId="1"/>
  </si>
  <si>
    <t>19 木造事務所</t>
    <phoneticPr fontId="1"/>
  </si>
  <si>
    <t>20 非住宅建築（非木造）</t>
    <phoneticPr fontId="1"/>
  </si>
  <si>
    <t>21 ＳＲＣ工場</t>
    <phoneticPr fontId="1"/>
  </si>
  <si>
    <t>22 ＳＲＣ事務所</t>
    <phoneticPr fontId="1"/>
  </si>
  <si>
    <t>23 ＲＣ工場</t>
    <phoneticPr fontId="1"/>
  </si>
  <si>
    <t>24 ＲＣ学校</t>
    <phoneticPr fontId="1"/>
  </si>
  <si>
    <t>25 ＲＣ事務所</t>
    <phoneticPr fontId="1"/>
  </si>
  <si>
    <t>26 Ｓ工場</t>
    <phoneticPr fontId="1"/>
  </si>
  <si>
    <t>27 Ｓ事務所</t>
    <phoneticPr fontId="1"/>
  </si>
  <si>
    <t>28 ＣＢ非住宅</t>
    <phoneticPr fontId="1"/>
  </si>
  <si>
    <t>29 土木</t>
    <phoneticPr fontId="1"/>
  </si>
  <si>
    <t>30 公共事業</t>
    <phoneticPr fontId="1"/>
  </si>
  <si>
    <t>31 道路関係公共事業</t>
    <phoneticPr fontId="1"/>
  </si>
  <si>
    <t>32 道路</t>
    <phoneticPr fontId="1"/>
  </si>
  <si>
    <t>33 一般道路</t>
    <phoneticPr fontId="1"/>
  </si>
  <si>
    <t>34 道路改良</t>
    <phoneticPr fontId="1"/>
  </si>
  <si>
    <t>35 道路舗装</t>
    <phoneticPr fontId="1"/>
  </si>
  <si>
    <t>36 道路橋梁</t>
    <phoneticPr fontId="1"/>
  </si>
  <si>
    <t>37 道路補修</t>
    <phoneticPr fontId="1"/>
  </si>
  <si>
    <t>38 街路改良</t>
    <phoneticPr fontId="1"/>
  </si>
  <si>
    <t>39 街路舗装</t>
    <phoneticPr fontId="1"/>
  </si>
  <si>
    <t>40 街路橋梁</t>
    <phoneticPr fontId="1"/>
  </si>
  <si>
    <t>71 建築補修</t>
    <phoneticPr fontId="1"/>
  </si>
  <si>
    <t>71 建設補修</t>
    <rPh sb="3" eb="5">
      <t>ケンセツ</t>
    </rPh>
    <rPh sb="5" eb="7">
      <t>ホシュウ</t>
    </rPh>
    <phoneticPr fontId="1"/>
  </si>
  <si>
    <t>建築物（住宅及び非住宅）に関する機能や耐用年数の向上を伴う改装・改修工事</t>
    <phoneticPr fontId="1"/>
  </si>
  <si>
    <t>41 有料道路</t>
    <phoneticPr fontId="1"/>
  </si>
  <si>
    <t>42 高速有料道路</t>
    <phoneticPr fontId="1"/>
  </si>
  <si>
    <t>43 東日本高速道路（株）、中日本高速道路（株）、西日本高速道路（株）</t>
    <phoneticPr fontId="1"/>
  </si>
  <si>
    <t>44 首都高速道路（株）</t>
    <phoneticPr fontId="1"/>
  </si>
  <si>
    <t>45 阪神高速道路（株）</t>
    <phoneticPr fontId="1"/>
  </si>
  <si>
    <t>46 本州四国連絡高速道路（株）</t>
    <phoneticPr fontId="1"/>
  </si>
  <si>
    <t>47 一般有料道路</t>
    <phoneticPr fontId="1"/>
  </si>
  <si>
    <t>48 東日本高速道路（株）、中日本高速道路（株）、西日本高速道路（株）</t>
    <phoneticPr fontId="1"/>
  </si>
  <si>
    <t>49 地方公社等</t>
    <rPh sb="5" eb="6">
      <t>コウ</t>
    </rPh>
    <rPh sb="6" eb="7">
      <t>シャ</t>
    </rPh>
    <rPh sb="7" eb="8">
      <t>トウ</t>
    </rPh>
    <phoneticPr fontId="17"/>
  </si>
  <si>
    <t>50 区画整理</t>
    <phoneticPr fontId="1"/>
  </si>
  <si>
    <t>51 河川・下水道・その他の公共事業</t>
    <phoneticPr fontId="1"/>
  </si>
  <si>
    <t>52 治水</t>
    <phoneticPr fontId="1"/>
  </si>
  <si>
    <t>53 河川改修</t>
    <phoneticPr fontId="1"/>
  </si>
  <si>
    <t>54 河川総合開発</t>
    <rPh sb="7" eb="8">
      <t>カイ</t>
    </rPh>
    <rPh sb="8" eb="9">
      <t>ハツ</t>
    </rPh>
    <phoneticPr fontId="17"/>
  </si>
  <si>
    <t>55 海岸</t>
    <phoneticPr fontId="1"/>
  </si>
  <si>
    <t>56 砂防</t>
    <phoneticPr fontId="1"/>
  </si>
  <si>
    <t>57 下水道</t>
    <phoneticPr fontId="1"/>
  </si>
  <si>
    <t>58 港湾・漁港</t>
    <phoneticPr fontId="1"/>
  </si>
  <si>
    <t>59 空港</t>
    <phoneticPr fontId="1"/>
  </si>
  <si>
    <t>60 廃棄物処理施設</t>
    <phoneticPr fontId="1"/>
  </si>
  <si>
    <t>61 公園</t>
    <phoneticPr fontId="1"/>
  </si>
  <si>
    <t>62 災害復旧</t>
    <phoneticPr fontId="1"/>
  </si>
  <si>
    <t>63 農林関係公共事業</t>
    <phoneticPr fontId="1"/>
  </si>
  <si>
    <t>64 その他の土木建設</t>
    <phoneticPr fontId="1"/>
  </si>
  <si>
    <t>65 鉄道軌道建設</t>
    <phoneticPr fontId="1"/>
  </si>
  <si>
    <t>66 電力施設建設</t>
    <phoneticPr fontId="1"/>
  </si>
  <si>
    <t>67 電気通信施設建設</t>
    <phoneticPr fontId="1"/>
  </si>
  <si>
    <t>68 上・工業用水道</t>
    <phoneticPr fontId="1"/>
  </si>
  <si>
    <t>69 土地造成</t>
    <phoneticPr fontId="1"/>
  </si>
  <si>
    <t>70 その他の土木</t>
    <phoneticPr fontId="1"/>
  </si>
  <si>
    <t>高速道路株式会社の行う高速有料道路建設事業、補修修繕事業</t>
    <phoneticPr fontId="1"/>
  </si>
  <si>
    <t>高速道路株式会社の行う一般有料道路建設事業、補修修繕事業</t>
    <phoneticPr fontId="1"/>
  </si>
  <si>
    <t>地方公共団体及び地方道路公社の行う一般有料道路建設事業、補修修繕事業</t>
    <phoneticPr fontId="1"/>
  </si>
  <si>
    <t>産業連関表対象年</t>
    <rPh sb="0" eb="2">
      <t>サンギョウ</t>
    </rPh>
    <rPh sb="2" eb="5">
      <t>レンカンヒョウ</t>
    </rPh>
    <rPh sb="5" eb="7">
      <t>タイショウ</t>
    </rPh>
    <rPh sb="7" eb="8">
      <t>ネン</t>
    </rPh>
    <phoneticPr fontId="1"/>
  </si>
  <si>
    <t>過去３か年</t>
    <rPh sb="0" eb="2">
      <t>カコ</t>
    </rPh>
    <rPh sb="4" eb="5">
      <t>ネン</t>
    </rPh>
    <phoneticPr fontId="1"/>
  </si>
  <si>
    <t>出典：家計調査年報（総務省） 表「都市階級・地方・都道府県庁所在市別１世帯当たり１か月間の収入と支出（総世帯のうち勤労者世帯）」の『地方別－関東』の値</t>
    <rPh sb="7" eb="9">
      <t>ネンポウ</t>
    </rPh>
    <rPh sb="15" eb="16">
      <t>ヒョウ</t>
    </rPh>
    <rPh sb="66" eb="68">
      <t>チホウ</t>
    </rPh>
    <rPh sb="68" eb="69">
      <t>ベツ</t>
    </rPh>
    <rPh sb="70" eb="72">
      <t>カントウ</t>
    </rPh>
    <rPh sb="74" eb="75">
      <t>アタイ</t>
    </rPh>
    <phoneticPr fontId="1"/>
  </si>
  <si>
    <t>令和３年</t>
    <rPh sb="0" eb="2">
      <t>レイワ</t>
    </rPh>
    <rPh sb="3" eb="4">
      <t>ネン</t>
    </rPh>
    <phoneticPr fontId="1"/>
  </si>
  <si>
    <t>②消費転換係数の設定</t>
    <rPh sb="1" eb="3">
      <t>ショウヒ</t>
    </rPh>
    <rPh sb="3" eb="5">
      <t>テンカン</t>
    </rPh>
    <rPh sb="5" eb="7">
      <t>ケイスウ</t>
    </rPh>
    <rPh sb="8" eb="10">
      <t>セッテイ</t>
    </rPh>
    <phoneticPr fontId="1"/>
  </si>
  <si>
    <t>対象年次</t>
    <rPh sb="0" eb="4">
      <t>タイショウネンジ</t>
    </rPh>
    <phoneticPr fontId="1"/>
  </si>
  <si>
    <t>プルダウンで選択</t>
    <phoneticPr fontId="1"/>
  </si>
  <si>
    <t>No.1　直接効果</t>
    <rPh sb="5" eb="9">
      <t>チョクセツコウカ</t>
    </rPh>
    <phoneticPr fontId="1"/>
  </si>
  <si>
    <t>最終需要額</t>
    <rPh sb="0" eb="2">
      <t>サイシュウ</t>
    </rPh>
    <rPh sb="2" eb="5">
      <t>ジュヨウガク</t>
    </rPh>
    <phoneticPr fontId="1"/>
  </si>
  <si>
    <t>粗付加価値
誘発額</t>
    <rPh sb="0" eb="1">
      <t>アラ</t>
    </rPh>
    <rPh sb="1" eb="3">
      <t>フカ</t>
    </rPh>
    <rPh sb="3" eb="5">
      <t>カチ</t>
    </rPh>
    <rPh sb="6" eb="8">
      <t>ユウハツ</t>
    </rPh>
    <rPh sb="8" eb="9">
      <t>ガク</t>
    </rPh>
    <phoneticPr fontId="1"/>
  </si>
  <si>
    <t>雇用者所得
誘発額</t>
    <rPh sb="0" eb="3">
      <t>コヨウシャ</t>
    </rPh>
    <rPh sb="3" eb="5">
      <t>ショトク</t>
    </rPh>
    <rPh sb="6" eb="8">
      <t>ユウハツ</t>
    </rPh>
    <rPh sb="8" eb="9">
      <t>ガク</t>
    </rPh>
    <phoneticPr fontId="1"/>
  </si>
  <si>
    <t>No.2　直接効果</t>
    <rPh sb="5" eb="9">
      <t>チョクセツコウカ</t>
    </rPh>
    <phoneticPr fontId="1"/>
  </si>
  <si>
    <t>雇用者
誘発数</t>
    <phoneticPr fontId="1"/>
  </si>
  <si>
    <t>原材料
投入額</t>
    <rPh sb="0" eb="3">
      <t>ゲンザイリョウ</t>
    </rPh>
    <rPh sb="4" eb="7">
      <t>トウニュウガク</t>
    </rPh>
    <phoneticPr fontId="1"/>
  </si>
  <si>
    <t>No.3　直接効果</t>
    <rPh sb="5" eb="9">
      <t>チョクセツコウカ</t>
    </rPh>
    <phoneticPr fontId="1"/>
  </si>
  <si>
    <t>No.4　直接効果</t>
    <rPh sb="5" eb="9">
      <t>チョクセツコウカ</t>
    </rPh>
    <phoneticPr fontId="1"/>
  </si>
  <si>
    <t>No.5　直接効果</t>
    <rPh sb="5" eb="9">
      <t>チョクセツコウカ</t>
    </rPh>
    <phoneticPr fontId="1"/>
  </si>
  <si>
    <t>直接効果額（No.1～No.5計）</t>
    <rPh sb="0" eb="4">
      <t>チョクセツコウカ</t>
    </rPh>
    <rPh sb="4" eb="5">
      <t>ガク</t>
    </rPh>
    <rPh sb="15" eb="16">
      <t>ケイ</t>
    </rPh>
    <phoneticPr fontId="1"/>
  </si>
  <si>
    <t>第１次間接効果</t>
    <rPh sb="0" eb="1">
      <t>ダイ</t>
    </rPh>
    <rPh sb="2" eb="3">
      <t>ジ</t>
    </rPh>
    <rPh sb="3" eb="5">
      <t>カンセツ</t>
    </rPh>
    <rPh sb="5" eb="7">
      <t>コウカ</t>
    </rPh>
    <phoneticPr fontId="1"/>
  </si>
  <si>
    <t>原材料の県内需要額</t>
    <rPh sb="0" eb="3">
      <t>ゲンザイリョウ</t>
    </rPh>
    <rPh sb="4" eb="6">
      <t>ケンナイ</t>
    </rPh>
    <rPh sb="6" eb="9">
      <t>ジュヨウガク</t>
    </rPh>
    <phoneticPr fontId="1"/>
  </si>
  <si>
    <t>県内自給率</t>
    <rPh sb="0" eb="2">
      <t>ケンナイ</t>
    </rPh>
    <rPh sb="2" eb="5">
      <t>ジキュウリツ</t>
    </rPh>
    <phoneticPr fontId="1"/>
  </si>
  <si>
    <t>直接効果＋
第１次間接効果</t>
    <rPh sb="0" eb="4">
      <t>チョクセツコウカ</t>
    </rPh>
    <rPh sb="6" eb="7">
      <t>ダイ</t>
    </rPh>
    <rPh sb="8" eb="9">
      <t>ジ</t>
    </rPh>
    <rPh sb="9" eb="11">
      <t>カンセツ</t>
    </rPh>
    <rPh sb="11" eb="13">
      <t>コウカ</t>
    </rPh>
    <phoneticPr fontId="1"/>
  </si>
  <si>
    <t>消費支出額</t>
    <rPh sb="0" eb="2">
      <t>ショウヒ</t>
    </rPh>
    <rPh sb="2" eb="5">
      <t>シシュツガク</t>
    </rPh>
    <phoneticPr fontId="1"/>
  </si>
  <si>
    <t>民間消費による需要増加額</t>
    <rPh sb="0" eb="4">
      <t>ミンカンショウヒ</t>
    </rPh>
    <rPh sb="7" eb="9">
      <t>ジュヨウ</t>
    </rPh>
    <rPh sb="9" eb="11">
      <t>ゾウカ</t>
    </rPh>
    <rPh sb="11" eb="12">
      <t>ガク</t>
    </rPh>
    <phoneticPr fontId="1"/>
  </si>
  <si>
    <t>①</t>
    <phoneticPr fontId="1"/>
  </si>
  <si>
    <t>①×工事種類別投入係数</t>
    <rPh sb="2" eb="4">
      <t>コウジ</t>
    </rPh>
    <rPh sb="4" eb="7">
      <t>シュルイベツ</t>
    </rPh>
    <rPh sb="7" eb="9">
      <t>トウニュウ</t>
    </rPh>
    <rPh sb="9" eb="11">
      <t>ケイスウ</t>
    </rPh>
    <phoneticPr fontId="1"/>
  </si>
  <si>
    <t>①×工事種類別粗付加価値率</t>
    <rPh sb="2" eb="4">
      <t>コウジ</t>
    </rPh>
    <rPh sb="4" eb="7">
      <t>シュルイベツ</t>
    </rPh>
    <rPh sb="7" eb="8">
      <t>ソ</t>
    </rPh>
    <rPh sb="8" eb="13">
      <t>フカカチリツ</t>
    </rPh>
    <phoneticPr fontId="1"/>
  </si>
  <si>
    <t>①×工事種類別雇用者所得率</t>
    <rPh sb="2" eb="4">
      <t>コウジ</t>
    </rPh>
    <rPh sb="4" eb="7">
      <t>シュルイベツ</t>
    </rPh>
    <rPh sb="7" eb="10">
      <t>コヨウシャ</t>
    </rPh>
    <rPh sb="10" eb="12">
      <t>ショトク</t>
    </rPh>
    <rPh sb="12" eb="13">
      <t>リツ</t>
    </rPh>
    <phoneticPr fontId="1"/>
  </si>
  <si>
    <t>③</t>
    <phoneticPr fontId="1"/>
  </si>
  <si>
    <t>③×工事種類別投入係数</t>
    <rPh sb="2" eb="4">
      <t>コウジ</t>
    </rPh>
    <rPh sb="4" eb="7">
      <t>シュルイベツ</t>
    </rPh>
    <rPh sb="7" eb="9">
      <t>トウニュウ</t>
    </rPh>
    <rPh sb="9" eb="11">
      <t>ケイスウ</t>
    </rPh>
    <phoneticPr fontId="1"/>
  </si>
  <si>
    <t>③×工事種類別粗付加価値率</t>
    <rPh sb="2" eb="4">
      <t>コウジ</t>
    </rPh>
    <rPh sb="4" eb="7">
      <t>シュルイベツ</t>
    </rPh>
    <rPh sb="7" eb="8">
      <t>ソ</t>
    </rPh>
    <rPh sb="8" eb="13">
      <t>フカカチリツ</t>
    </rPh>
    <phoneticPr fontId="1"/>
  </si>
  <si>
    <t>③×工事種類別雇用者所得率</t>
    <rPh sb="2" eb="4">
      <t>コウジ</t>
    </rPh>
    <rPh sb="4" eb="7">
      <t>シュルイベツ</t>
    </rPh>
    <rPh sb="7" eb="10">
      <t>コヨウシャ</t>
    </rPh>
    <rPh sb="10" eb="12">
      <t>ショトク</t>
    </rPh>
    <rPh sb="12" eb="13">
      <t>リツ</t>
    </rPh>
    <phoneticPr fontId="1"/>
  </si>
  <si>
    <t>④</t>
    <phoneticPr fontId="1"/>
  </si>
  <si>
    <t>④×工事種類別投入係数</t>
    <rPh sb="2" eb="4">
      <t>コウジ</t>
    </rPh>
    <rPh sb="4" eb="7">
      <t>シュルイベツ</t>
    </rPh>
    <rPh sb="7" eb="9">
      <t>トウニュウ</t>
    </rPh>
    <rPh sb="9" eb="11">
      <t>ケイスウ</t>
    </rPh>
    <phoneticPr fontId="1"/>
  </si>
  <si>
    <t>④×工事種類別粗付加価値率</t>
    <rPh sb="2" eb="4">
      <t>コウジ</t>
    </rPh>
    <rPh sb="4" eb="7">
      <t>シュルイベツ</t>
    </rPh>
    <rPh sb="7" eb="8">
      <t>ソ</t>
    </rPh>
    <rPh sb="8" eb="13">
      <t>フカカチリツ</t>
    </rPh>
    <phoneticPr fontId="1"/>
  </si>
  <si>
    <t>④×工事種類別雇用者所得率</t>
    <rPh sb="2" eb="4">
      <t>コウジ</t>
    </rPh>
    <rPh sb="4" eb="7">
      <t>シュルイベツ</t>
    </rPh>
    <rPh sb="7" eb="10">
      <t>コヨウシャ</t>
    </rPh>
    <rPh sb="10" eb="12">
      <t>ショトク</t>
    </rPh>
    <rPh sb="12" eb="13">
      <t>リツ</t>
    </rPh>
    <phoneticPr fontId="1"/>
  </si>
  <si>
    <t>⑤</t>
    <phoneticPr fontId="1"/>
  </si>
  <si>
    <t>⑤×工事種類別投入係数</t>
    <rPh sb="2" eb="4">
      <t>コウジ</t>
    </rPh>
    <rPh sb="4" eb="7">
      <t>シュルイベツ</t>
    </rPh>
    <rPh sb="7" eb="9">
      <t>トウニュウ</t>
    </rPh>
    <rPh sb="9" eb="11">
      <t>ケイスウ</t>
    </rPh>
    <phoneticPr fontId="1"/>
  </si>
  <si>
    <t>⑤×工事種類別粗付加価値率</t>
    <rPh sb="2" eb="4">
      <t>コウジ</t>
    </rPh>
    <rPh sb="4" eb="7">
      <t>シュルイベツ</t>
    </rPh>
    <rPh sb="7" eb="8">
      <t>ソ</t>
    </rPh>
    <rPh sb="8" eb="13">
      <t>フカカチリツ</t>
    </rPh>
    <phoneticPr fontId="1"/>
  </si>
  <si>
    <t>⑤×工事種類別雇用者所得率</t>
    <rPh sb="2" eb="4">
      <t>コウジ</t>
    </rPh>
    <rPh sb="4" eb="7">
      <t>シュルイベツ</t>
    </rPh>
    <rPh sb="7" eb="10">
      <t>コヨウシャ</t>
    </rPh>
    <rPh sb="10" eb="12">
      <t>ショトク</t>
    </rPh>
    <rPh sb="12" eb="13">
      <t>リツ</t>
    </rPh>
    <phoneticPr fontId="1"/>
  </si>
  <si>
    <t>⑥（No.1～No.5の計）</t>
    <phoneticPr fontId="1"/>
  </si>
  <si>
    <t>⑦（No.1～No.5の計）</t>
    <phoneticPr fontId="1"/>
  </si>
  <si>
    <t>⑧（No.1～No.5の計）</t>
    <phoneticPr fontId="1"/>
  </si>
  <si>
    <t>⑨（No.1～No.5の計）</t>
    <phoneticPr fontId="1"/>
  </si>
  <si>
    <t>⑩＝⑪×⑫</t>
    <phoneticPr fontId="1"/>
  </si>
  <si>
    <t>⑪（No.1～No.5の計）</t>
    <phoneticPr fontId="1"/>
  </si>
  <si>
    <t>⑫</t>
    <phoneticPr fontId="1"/>
  </si>
  <si>
    <t>⑬＝⑩×逆行列係数</t>
    <rPh sb="4" eb="7">
      <t>ギャクギョウレツ</t>
    </rPh>
    <rPh sb="7" eb="9">
      <t>ケイスウ</t>
    </rPh>
    <phoneticPr fontId="1"/>
  </si>
  <si>
    <t>⑭＝⑬×粗付加価値率</t>
    <rPh sb="4" eb="5">
      <t>アラ</t>
    </rPh>
    <rPh sb="5" eb="10">
      <t>フカカチリツ</t>
    </rPh>
    <phoneticPr fontId="1"/>
  </si>
  <si>
    <t>⑮＝⑬×雇用者所得率</t>
    <rPh sb="4" eb="7">
      <t>コヨウシャ</t>
    </rPh>
    <rPh sb="7" eb="9">
      <t>ショトク</t>
    </rPh>
    <rPh sb="9" eb="10">
      <t>リツ</t>
    </rPh>
    <phoneticPr fontId="1"/>
  </si>
  <si>
    <t>①×雇用者誘発率</t>
    <rPh sb="2" eb="5">
      <t>コヨウシャ</t>
    </rPh>
    <rPh sb="5" eb="7">
      <t>ユウハツ</t>
    </rPh>
    <rPh sb="7" eb="8">
      <t>リツ</t>
    </rPh>
    <phoneticPr fontId="1"/>
  </si>
  <si>
    <t>③×雇用者誘発率</t>
    <rPh sb="2" eb="5">
      <t>コヨウシャ</t>
    </rPh>
    <rPh sb="5" eb="7">
      <t>ユウハツ</t>
    </rPh>
    <rPh sb="7" eb="8">
      <t>リツ</t>
    </rPh>
    <phoneticPr fontId="1"/>
  </si>
  <si>
    <t>④×雇用者誘発率</t>
    <rPh sb="2" eb="5">
      <t>コヨウシャ</t>
    </rPh>
    <rPh sb="5" eb="7">
      <t>ユウハツ</t>
    </rPh>
    <rPh sb="7" eb="8">
      <t>リツ</t>
    </rPh>
    <phoneticPr fontId="1"/>
  </si>
  <si>
    <t>⑤×雇用者誘発率</t>
    <rPh sb="2" eb="5">
      <t>コヨウシャ</t>
    </rPh>
    <rPh sb="5" eb="7">
      <t>ユウハツ</t>
    </rPh>
    <rPh sb="7" eb="8">
      <t>リツ</t>
    </rPh>
    <phoneticPr fontId="1"/>
  </si>
  <si>
    <t>⑯＝⑬×雇用者誘発率</t>
    <rPh sb="4" eb="7">
      <t>コヨウシャ</t>
    </rPh>
    <rPh sb="7" eb="9">
      <t>ユウハツ</t>
    </rPh>
    <rPh sb="9" eb="10">
      <t>リツ</t>
    </rPh>
    <phoneticPr fontId="1"/>
  </si>
  <si>
    <t>⑰＝⑥＋⑬</t>
    <phoneticPr fontId="1"/>
  </si>
  <si>
    <t>⑱＝⑦＋⑭</t>
    <phoneticPr fontId="1"/>
  </si>
  <si>
    <t>⑲＝⑧＋⑮</t>
    <phoneticPr fontId="1"/>
  </si>
  <si>
    <t>⑳＝⑨＋⑯</t>
    <phoneticPr fontId="1"/>
  </si>
  <si>
    <t>民間消費による県内需要増加額</t>
    <phoneticPr fontId="1"/>
  </si>
  <si>
    <t>㉑＝㉓×県内自給率</t>
    <rPh sb="4" eb="6">
      <t>ケンナイ</t>
    </rPh>
    <rPh sb="6" eb="9">
      <t>ジキュウリツ</t>
    </rPh>
    <phoneticPr fontId="1"/>
  </si>
  <si>
    <t>㉒＝⑲×消費転換係数</t>
    <rPh sb="4" eb="6">
      <t>ショウヒ</t>
    </rPh>
    <rPh sb="6" eb="8">
      <t>テンカン</t>
    </rPh>
    <rPh sb="8" eb="10">
      <t>ケイスウ</t>
    </rPh>
    <phoneticPr fontId="1"/>
  </si>
  <si>
    <t>㉓＝㉒×民間消費支出構成</t>
    <rPh sb="4" eb="6">
      <t>ミンカン</t>
    </rPh>
    <rPh sb="6" eb="8">
      <t>ショウヒ</t>
    </rPh>
    <rPh sb="8" eb="10">
      <t>シシュツ</t>
    </rPh>
    <rPh sb="10" eb="12">
      <t>コウセイ</t>
    </rPh>
    <phoneticPr fontId="1"/>
  </si>
  <si>
    <t>㉔＝㉑×逆行列係数</t>
    <rPh sb="4" eb="7">
      <t>ギャクギョウレツ</t>
    </rPh>
    <rPh sb="7" eb="9">
      <t>ケイスウ</t>
    </rPh>
    <phoneticPr fontId="1"/>
  </si>
  <si>
    <t>第２次間接効果（第１次）</t>
    <rPh sb="0" eb="1">
      <t>ダイ</t>
    </rPh>
    <rPh sb="2" eb="3">
      <t>ジ</t>
    </rPh>
    <rPh sb="3" eb="5">
      <t>カンセツ</t>
    </rPh>
    <rPh sb="5" eb="7">
      <t>コウカ</t>
    </rPh>
    <rPh sb="8" eb="9">
      <t>ダイ</t>
    </rPh>
    <rPh sb="10" eb="11">
      <t>ジ</t>
    </rPh>
    <phoneticPr fontId="1"/>
  </si>
  <si>
    <t>第２次間接効果（第２次）</t>
    <rPh sb="0" eb="1">
      <t>ダイ</t>
    </rPh>
    <rPh sb="2" eb="3">
      <t>ジ</t>
    </rPh>
    <rPh sb="3" eb="5">
      <t>カンセツ</t>
    </rPh>
    <rPh sb="5" eb="7">
      <t>コウカ</t>
    </rPh>
    <rPh sb="8" eb="9">
      <t>ダイ</t>
    </rPh>
    <rPh sb="10" eb="11">
      <t>ジ</t>
    </rPh>
    <phoneticPr fontId="1"/>
  </si>
  <si>
    <t>第２次間接効果（第１次）に伴う民間消費による県内需要増加額</t>
    <rPh sb="13" eb="14">
      <t>トモナ</t>
    </rPh>
    <phoneticPr fontId="1"/>
  </si>
  <si>
    <t>第２次間接効果（第２次）に伴う民間消費による県内需要増加額</t>
    <rPh sb="13" eb="14">
      <t>トモナ</t>
    </rPh>
    <phoneticPr fontId="1"/>
  </si>
  <si>
    <t>第２次間接効果（第３次）</t>
    <rPh sb="0" eb="1">
      <t>ダイ</t>
    </rPh>
    <rPh sb="2" eb="3">
      <t>ジ</t>
    </rPh>
    <rPh sb="3" eb="5">
      <t>カンセツ</t>
    </rPh>
    <rPh sb="5" eb="7">
      <t>コウカ</t>
    </rPh>
    <rPh sb="8" eb="9">
      <t>ダイ</t>
    </rPh>
    <rPh sb="10" eb="11">
      <t>ジ</t>
    </rPh>
    <phoneticPr fontId="1"/>
  </si>
  <si>
    <t>第２次間接効果（第１～３次　計）</t>
    <rPh sb="0" eb="1">
      <t>ダイ</t>
    </rPh>
    <rPh sb="2" eb="3">
      <t>ジ</t>
    </rPh>
    <rPh sb="3" eb="5">
      <t>カンセツ</t>
    </rPh>
    <rPh sb="5" eb="7">
      <t>コウカ</t>
    </rPh>
    <rPh sb="8" eb="9">
      <t>ダイ</t>
    </rPh>
    <rPh sb="12" eb="13">
      <t>ジ</t>
    </rPh>
    <rPh sb="14" eb="15">
      <t>ケイ</t>
    </rPh>
    <phoneticPr fontId="1"/>
  </si>
  <si>
    <t>経済波及効果　合計</t>
    <rPh sb="0" eb="2">
      <t>ケイザイ</t>
    </rPh>
    <rPh sb="2" eb="6">
      <t>ハキュウコウカ</t>
    </rPh>
    <rPh sb="7" eb="9">
      <t>ゴウケイ</t>
    </rPh>
    <phoneticPr fontId="1"/>
  </si>
  <si>
    <t>計</t>
    <rPh sb="0" eb="1">
      <t>ケイ</t>
    </rPh>
    <phoneticPr fontId="1"/>
  </si>
  <si>
    <t>平成27年（2015年）茨城県産業連関表及び建設部門分析用産業連関表（国土交通省）より算出</t>
    <rPh sb="0" eb="2">
      <t>ヘイセイ</t>
    </rPh>
    <rPh sb="4" eb="5">
      <t>ネン</t>
    </rPh>
    <rPh sb="10" eb="11">
      <t>ネン</t>
    </rPh>
    <rPh sb="12" eb="14">
      <t>イバラキ</t>
    </rPh>
    <rPh sb="14" eb="15">
      <t>ケン</t>
    </rPh>
    <rPh sb="15" eb="17">
      <t>サンギョウ</t>
    </rPh>
    <rPh sb="17" eb="19">
      <t>レンカン</t>
    </rPh>
    <rPh sb="19" eb="20">
      <t>ヒョウ</t>
    </rPh>
    <rPh sb="20" eb="21">
      <t>オヨ</t>
    </rPh>
    <rPh sb="43" eb="45">
      <t>サンシュツ</t>
    </rPh>
    <phoneticPr fontId="6"/>
  </si>
  <si>
    <t>㉕＝㉔×粗付加価値率</t>
    <rPh sb="4" eb="5">
      <t>アラ</t>
    </rPh>
    <rPh sb="5" eb="10">
      <t>フカカチリツ</t>
    </rPh>
    <phoneticPr fontId="1"/>
  </si>
  <si>
    <t>㉖＝㉔×雇用者所得率</t>
    <rPh sb="4" eb="7">
      <t>コヨウシャ</t>
    </rPh>
    <rPh sb="7" eb="9">
      <t>ショトク</t>
    </rPh>
    <rPh sb="9" eb="10">
      <t>リツ</t>
    </rPh>
    <phoneticPr fontId="1"/>
  </si>
  <si>
    <t>㉗＝㉔×雇用者誘発率</t>
    <rPh sb="4" eb="7">
      <t>コヨウシャ</t>
    </rPh>
    <rPh sb="7" eb="9">
      <t>ユウハツ</t>
    </rPh>
    <rPh sb="9" eb="10">
      <t>リツ</t>
    </rPh>
    <phoneticPr fontId="1"/>
  </si>
  <si>
    <t>㉘＝㉚×県内自給率</t>
    <rPh sb="4" eb="6">
      <t>ケンナイ</t>
    </rPh>
    <rPh sb="6" eb="9">
      <t>ジキュウリツ</t>
    </rPh>
    <phoneticPr fontId="1"/>
  </si>
  <si>
    <t>㉙＝㉖×消費転換係数</t>
    <rPh sb="4" eb="6">
      <t>ショウヒ</t>
    </rPh>
    <rPh sb="6" eb="8">
      <t>テンカン</t>
    </rPh>
    <rPh sb="8" eb="10">
      <t>ケイスウ</t>
    </rPh>
    <phoneticPr fontId="1"/>
  </si>
  <si>
    <t>㉚＝㉙×民間消費支出構成</t>
    <rPh sb="4" eb="6">
      <t>ミンカン</t>
    </rPh>
    <rPh sb="6" eb="8">
      <t>ショウヒ</t>
    </rPh>
    <rPh sb="8" eb="10">
      <t>シシュツ</t>
    </rPh>
    <rPh sb="10" eb="12">
      <t>コウセイ</t>
    </rPh>
    <phoneticPr fontId="1"/>
  </si>
  <si>
    <t>㉛＝㉘×逆行列係数</t>
    <rPh sb="4" eb="7">
      <t>ギャクギョウレツ</t>
    </rPh>
    <rPh sb="7" eb="9">
      <t>ケイスウ</t>
    </rPh>
    <phoneticPr fontId="1"/>
  </si>
  <si>
    <t>㉜＝㉛×粗付加価値率</t>
    <rPh sb="4" eb="5">
      <t>アラ</t>
    </rPh>
    <rPh sb="5" eb="10">
      <t>フカカチリツ</t>
    </rPh>
    <phoneticPr fontId="1"/>
  </si>
  <si>
    <t>㉝＝㉛×雇用者所得率</t>
    <rPh sb="4" eb="7">
      <t>コヨウシャ</t>
    </rPh>
    <rPh sb="7" eb="9">
      <t>ショトク</t>
    </rPh>
    <rPh sb="9" eb="10">
      <t>リツ</t>
    </rPh>
    <phoneticPr fontId="1"/>
  </si>
  <si>
    <t>㉞＝㉛×雇用者誘発率</t>
    <rPh sb="4" eb="7">
      <t>コヨウシャ</t>
    </rPh>
    <rPh sb="7" eb="9">
      <t>ユウハツ</t>
    </rPh>
    <rPh sb="9" eb="10">
      <t>リツ</t>
    </rPh>
    <phoneticPr fontId="1"/>
  </si>
  <si>
    <t>㉟＝㊲×県内自給率</t>
    <rPh sb="4" eb="6">
      <t>ケンナイ</t>
    </rPh>
    <rPh sb="6" eb="9">
      <t>ジキュウリツ</t>
    </rPh>
    <phoneticPr fontId="1"/>
  </si>
  <si>
    <t>㊱＝㉝×消費転換係数</t>
    <rPh sb="4" eb="6">
      <t>ショウヒ</t>
    </rPh>
    <rPh sb="6" eb="8">
      <t>テンカン</t>
    </rPh>
    <rPh sb="8" eb="10">
      <t>ケイスウ</t>
    </rPh>
    <phoneticPr fontId="1"/>
  </si>
  <si>
    <t>㊲＝㊱×民間消費支出構成</t>
    <rPh sb="4" eb="6">
      <t>ミンカン</t>
    </rPh>
    <rPh sb="6" eb="8">
      <t>ショウヒ</t>
    </rPh>
    <rPh sb="8" eb="10">
      <t>シシュツ</t>
    </rPh>
    <rPh sb="10" eb="12">
      <t>コウセイ</t>
    </rPh>
    <phoneticPr fontId="1"/>
  </si>
  <si>
    <t>㊳＝㉟×逆行列係数</t>
    <rPh sb="4" eb="7">
      <t>ギャクギョウレツ</t>
    </rPh>
    <rPh sb="7" eb="9">
      <t>ケイスウ</t>
    </rPh>
    <phoneticPr fontId="1"/>
  </si>
  <si>
    <t>㊴＝㊳×粗付加価値率</t>
    <rPh sb="4" eb="5">
      <t>アラ</t>
    </rPh>
    <rPh sb="5" eb="10">
      <t>フカカチリツ</t>
    </rPh>
    <phoneticPr fontId="1"/>
  </si>
  <si>
    <t>㊵＝㊳×雇用者所得率</t>
    <rPh sb="4" eb="7">
      <t>コヨウシャ</t>
    </rPh>
    <rPh sb="7" eb="9">
      <t>ショトク</t>
    </rPh>
    <rPh sb="9" eb="10">
      <t>リツ</t>
    </rPh>
    <phoneticPr fontId="1"/>
  </si>
  <si>
    <t>㊶＝㊳×雇用者誘発率</t>
    <rPh sb="4" eb="7">
      <t>コヨウシャ</t>
    </rPh>
    <rPh sb="7" eb="9">
      <t>ユウハツ</t>
    </rPh>
    <rPh sb="9" eb="10">
      <t>リツ</t>
    </rPh>
    <phoneticPr fontId="1"/>
  </si>
  <si>
    <t>㊷＝㉔＋㉛＋㊳</t>
    <phoneticPr fontId="1"/>
  </si>
  <si>
    <t>㊸＝㉕＋㉜＋㊴</t>
    <phoneticPr fontId="1"/>
  </si>
  <si>
    <t>㊹＝㉖＋㉝＋㊵</t>
    <phoneticPr fontId="1"/>
  </si>
  <si>
    <t>㊺＝㉗＋㉞＋㊶</t>
    <phoneticPr fontId="1"/>
  </si>
  <si>
    <t>㊻＝⑰＋㊷</t>
    <phoneticPr fontId="1"/>
  </si>
  <si>
    <t>（単位：百万円）</t>
    <rPh sb="1" eb="3">
      <t>タンイ</t>
    </rPh>
    <rPh sb="4" eb="7">
      <t>ヒャクマンエン</t>
    </rPh>
    <phoneticPr fontId="6"/>
  </si>
  <si>
    <t>経済波及効果の産業別内訳</t>
    <rPh sb="0" eb="2">
      <t>ケイザイ</t>
    </rPh>
    <rPh sb="2" eb="4">
      <t>ハキュウ</t>
    </rPh>
    <rPh sb="4" eb="6">
      <t>コウカ</t>
    </rPh>
    <rPh sb="7" eb="10">
      <t>サンギョウベツ</t>
    </rPh>
    <rPh sb="10" eb="12">
      <t>ウチワケ</t>
    </rPh>
    <phoneticPr fontId="6"/>
  </si>
  <si>
    <t>経済波及効果（建設工事）</t>
    <rPh sb="0" eb="2">
      <t>ケイザイ</t>
    </rPh>
    <rPh sb="2" eb="4">
      <t>ハキュウ</t>
    </rPh>
    <rPh sb="4" eb="6">
      <t>コウカ</t>
    </rPh>
    <rPh sb="7" eb="9">
      <t>ケンセツ</t>
    </rPh>
    <rPh sb="9" eb="11">
      <t>コウジ</t>
    </rPh>
    <phoneticPr fontId="1"/>
  </si>
  <si>
    <t>波及倍率</t>
    <rPh sb="0" eb="4">
      <t>ハキュウバイリツ</t>
    </rPh>
    <phoneticPr fontId="1"/>
  </si>
  <si>
    <r>
      <t xml:space="preserve">建設投資額
</t>
    </r>
    <r>
      <rPr>
        <sz val="11"/>
        <color rgb="FFFF0000"/>
        <rFont val="ＭＳ Ｐゴシック"/>
        <family val="3"/>
        <charset val="128"/>
      </rPr>
      <t>入力欄</t>
    </r>
    <rPh sb="0" eb="2">
      <t>ケンセツ</t>
    </rPh>
    <rPh sb="2" eb="5">
      <t>トウシガク</t>
    </rPh>
    <rPh sb="6" eb="8">
      <t>ニュウリョク</t>
    </rPh>
    <rPh sb="8" eb="9">
      <t>ラン</t>
    </rPh>
    <phoneticPr fontId="1"/>
  </si>
  <si>
    <t>①建設投資額（工事費）の入力</t>
    <rPh sb="1" eb="3">
      <t>ケンセツ</t>
    </rPh>
    <rPh sb="3" eb="5">
      <t>トウシ</t>
    </rPh>
    <rPh sb="5" eb="6">
      <t>ガク</t>
    </rPh>
    <rPh sb="7" eb="9">
      <t>コウジ</t>
    </rPh>
    <rPh sb="9" eb="10">
      <t>ヒ</t>
    </rPh>
    <rPh sb="12" eb="14">
      <t>ニュウリョク</t>
    </rPh>
    <phoneticPr fontId="1"/>
  </si>
  <si>
    <t>平成27年（2015年）建設部門分析用産業連関表　　第17表　一般分類建設部門取引額表（生産者価格）　107部門</t>
    <rPh sb="0" eb="2">
      <t>ヘイセイ</t>
    </rPh>
    <rPh sb="4" eb="5">
      <t>ネン</t>
    </rPh>
    <rPh sb="10" eb="11">
      <t>ネン</t>
    </rPh>
    <rPh sb="12" eb="16">
      <t>ケンセツブモン</t>
    </rPh>
    <rPh sb="16" eb="19">
      <t>ブンセキヨウ</t>
    </rPh>
    <rPh sb="19" eb="21">
      <t>サンギョウ</t>
    </rPh>
    <rPh sb="21" eb="24">
      <t>レンカンヒョウ</t>
    </rPh>
    <rPh sb="31" eb="33">
      <t>イッパン</t>
    </rPh>
    <rPh sb="33" eb="35">
      <t>ブンルイ</t>
    </rPh>
    <rPh sb="35" eb="37">
      <t>ケンセツ</t>
    </rPh>
    <rPh sb="37" eb="39">
      <t>ブモン</t>
    </rPh>
    <rPh sb="39" eb="42">
      <t>トリヒキガク</t>
    </rPh>
    <rPh sb="42" eb="43">
      <t>ヒョウ</t>
    </rPh>
    <rPh sb="44" eb="47">
      <t>セイサンシャ</t>
    </rPh>
    <rPh sb="47" eb="49">
      <t>カカク</t>
    </rPh>
    <rPh sb="54" eb="56">
      <t>ブモン</t>
    </rPh>
    <phoneticPr fontId="6"/>
  </si>
  <si>
    <t>（単位：100万円）</t>
    <rPh sb="1" eb="3">
      <t>タンイ</t>
    </rPh>
    <rPh sb="7" eb="9">
      <t>マンエン</t>
    </rPh>
    <phoneticPr fontId="6"/>
  </si>
  <si>
    <t>中間消費</t>
    <rPh sb="0" eb="2">
      <t>チュウカン</t>
    </rPh>
    <rPh sb="2" eb="4">
      <t>ショウヒ</t>
    </rPh>
    <phoneticPr fontId="6"/>
  </si>
  <si>
    <t>固定資本形成</t>
    <rPh sb="0" eb="2">
      <t>コテイ</t>
    </rPh>
    <rPh sb="2" eb="4">
      <t>シホン</t>
    </rPh>
    <rPh sb="4" eb="6">
      <t>ケイセイ</t>
    </rPh>
    <phoneticPr fontId="6"/>
  </si>
  <si>
    <t>建 築 補 修</t>
    <phoneticPr fontId="6"/>
  </si>
  <si>
    <t>土 木 補 修</t>
    <phoneticPr fontId="6"/>
  </si>
  <si>
    <t>建      設</t>
  </si>
  <si>
    <t>建　　　築</t>
  </si>
  <si>
    <t>住宅建築
（木造）</t>
  </si>
  <si>
    <t>木造在来
住宅</t>
  </si>
  <si>
    <t>木造量産
住宅</t>
  </si>
  <si>
    <t>住宅建築
（非木造）</t>
  </si>
  <si>
    <t>Ｒ Ｃ 住 宅</t>
  </si>
  <si>
    <t>Ｒ Ｃ 在 来
住       宅</t>
  </si>
  <si>
    <t>Ｒ Ｃ 量 産
住       宅</t>
  </si>
  <si>
    <t>Ｓ  住  宅</t>
  </si>
  <si>
    <t>Ｃ Ｂ 住 宅</t>
  </si>
  <si>
    <t>非住宅建築
（ 木 造 ）</t>
  </si>
  <si>
    <t>木 造 工 場</t>
  </si>
  <si>
    <t>非住宅建築
（非木造）</t>
  </si>
  <si>
    <t>Ｓ  Ｒ  Ｃ
事  務  所</t>
  </si>
  <si>
    <t>Ｒ Ｃ 工 場</t>
  </si>
  <si>
    <t>Ｒ Ｃ 学 校</t>
  </si>
  <si>
    <t>Ｓ  工  場</t>
  </si>
  <si>
    <t>Ｓ 事 務 所</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</si>
  <si>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</si>
  <si>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</si>
  <si>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</si>
  <si>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</si>
  <si>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</si>
  <si>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</si>
  <si>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</si>
  <si>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</si>
  <si>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</si>
  <si>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</si>
  <si>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</si>
  <si>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</si>
  <si>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</si>
  <si>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</si>
  <si>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東日本高速
道路 （株）、
中日本高速
道路 （株）、
西日本高速
道路 （株）</t>
  </si>
  <si>
    <t>首 都 高 速
道 路 （株）</t>
  </si>
  <si>
    <t>阪 神 高 速
道 路 （株）</t>
  </si>
  <si>
    <t>本 州 四 国 
連 絡 高 速
道 路 （株）</t>
  </si>
  <si>
    <t>一 般 有 料
道         路</t>
  </si>
  <si>
    <t>地 方 公 社 等</t>
    <rPh sb="4" eb="5">
      <t>コウ</t>
    </rPh>
    <rPh sb="6" eb="7">
      <t>シャ</t>
    </rPh>
    <rPh sb="8" eb="9">
      <t>トウ</t>
    </rPh>
    <phoneticPr fontId="6"/>
  </si>
  <si>
    <t>区 画 整 理</t>
  </si>
  <si>
    <t>河川・下水
道・その他
の公共事業</t>
  </si>
  <si>
    <t>治     水</t>
  </si>
  <si>
    <t>河 川 改 修</t>
  </si>
  <si>
    <t>河 川 総 合 開 発</t>
    <rPh sb="8" eb="9">
      <t>カイ</t>
    </rPh>
    <rPh sb="10" eb="11">
      <t>ハツ</t>
    </rPh>
    <phoneticPr fontId="6"/>
  </si>
  <si>
    <t>海     岸</t>
  </si>
  <si>
    <t>砂     防</t>
  </si>
  <si>
    <t>下 水 道</t>
  </si>
  <si>
    <t>空     港</t>
  </si>
  <si>
    <t>廃棄物処理
施設</t>
    <phoneticPr fontId="6"/>
  </si>
  <si>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</si>
  <si>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</si>
  <si>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</si>
  <si>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</si>
  <si>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</si>
  <si>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</si>
  <si>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</si>
  <si>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</si>
  <si>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</si>
  <si>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</si>
  <si>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石油化学系基礎製品</t>
  </si>
  <si>
    <t>有機化学工業製品（石油化学系基礎製品・合成樹脂を除く。）</t>
  </si>
  <si>
    <t>なめし革・革製品・毛皮</t>
  </si>
  <si>
    <t>鋳鍛造品（鉄）</t>
  </si>
  <si>
    <t>建設用・建築用金属製品</t>
  </si>
  <si>
    <t>632</t>
  </si>
  <si>
    <t>研究</t>
  </si>
  <si>
    <t>681</t>
  </si>
  <si>
    <t>691</t>
  </si>
  <si>
    <t>711</t>
  </si>
  <si>
    <t>911</t>
  </si>
  <si>
    <t>921</t>
  </si>
  <si>
    <t>931</t>
  </si>
  <si>
    <t>941</t>
  </si>
  <si>
    <t>951</t>
  </si>
  <si>
    <t>960</t>
  </si>
  <si>
    <t>970</t>
  </si>
  <si>
    <t>プラスチック・ゴム</t>
  </si>
  <si>
    <t>情報・通信機器</t>
  </si>
  <si>
    <t>電力・ガス・熱供給</t>
    <phoneticPr fontId="6"/>
  </si>
  <si>
    <t>その他の非営利団体サービス</t>
  </si>
  <si>
    <t>一般分類建設部門取引額表（生産者価格）　107部門→37部門変換</t>
    <rPh sb="0" eb="2">
      <t>イッパン</t>
    </rPh>
    <rPh sb="2" eb="4">
      <t>ブンルイ</t>
    </rPh>
    <rPh sb="4" eb="6">
      <t>ケンセツ</t>
    </rPh>
    <rPh sb="6" eb="8">
      <t>ブモン</t>
    </rPh>
    <rPh sb="8" eb="11">
      <t>トリヒキガク</t>
    </rPh>
    <rPh sb="11" eb="12">
      <t>ヒョウ</t>
    </rPh>
    <rPh sb="13" eb="16">
      <t>セイサンシャ</t>
    </rPh>
    <rPh sb="16" eb="18">
      <t>カカク</t>
    </rPh>
    <rPh sb="23" eb="25">
      <t>ブモン</t>
    </rPh>
    <rPh sb="28" eb="30">
      <t>ブモン</t>
    </rPh>
    <rPh sb="30" eb="32">
      <t>ヘンカン</t>
    </rPh>
    <phoneticPr fontId="6"/>
  </si>
  <si>
    <t>一般分類建設部門投入係数表（生産者価格）　37部門</t>
    <rPh sb="0" eb="2">
      <t>イッパン</t>
    </rPh>
    <rPh sb="2" eb="4">
      <t>ブンルイ</t>
    </rPh>
    <rPh sb="4" eb="6">
      <t>ケンセツ</t>
    </rPh>
    <rPh sb="6" eb="8">
      <t>ブモン</t>
    </rPh>
    <rPh sb="8" eb="10">
      <t>トウニュウ</t>
    </rPh>
    <rPh sb="10" eb="12">
      <t>ケイスウ</t>
    </rPh>
    <rPh sb="12" eb="13">
      <t>ヒョウ</t>
    </rPh>
    <rPh sb="14" eb="17">
      <t>セイサンシャ</t>
    </rPh>
    <rPh sb="17" eb="19">
      <t>カカク</t>
    </rPh>
    <rPh sb="23" eb="25">
      <t>ブモン</t>
    </rPh>
    <phoneticPr fontId="6"/>
  </si>
  <si>
    <t>　　　　投入係数表(生産者価格評価表、37部門分類)</t>
    <rPh sb="4" eb="6">
      <t>トウニュウ</t>
    </rPh>
    <rPh sb="6" eb="8">
      <t>ケイスウ</t>
    </rPh>
    <rPh sb="8" eb="9">
      <t>ヒョウ</t>
    </rPh>
    <rPh sb="17" eb="18">
      <t>ヒョウ</t>
    </rPh>
    <rPh sb="21" eb="23">
      <t>ブモン</t>
    </rPh>
    <rPh sb="23" eb="25">
      <t>ブンルイ</t>
    </rPh>
    <phoneticPr fontId="1"/>
  </si>
  <si>
    <t>建設部門分析用産業連関表</t>
    <rPh sb="0" eb="2">
      <t>ケンセツ</t>
    </rPh>
    <rPh sb="2" eb="4">
      <t>ブモン</t>
    </rPh>
    <rPh sb="4" eb="7">
      <t>ブンセキヨウ</t>
    </rPh>
    <rPh sb="7" eb="9">
      <t>サンギョウ</t>
    </rPh>
    <rPh sb="9" eb="12">
      <t>レンカンヒョウ</t>
    </rPh>
    <phoneticPr fontId="1"/>
  </si>
  <si>
    <t xml:space="preserve"> 経済波及効果を計算するために用いる係数のうち「建設部門分析用産業連関表」（国土交通省）の、資料元データ及び本分析シートに使用するために加工したデータ</t>
    <rPh sb="1" eb="3">
      <t>ケイザイ</t>
    </rPh>
    <rPh sb="3" eb="5">
      <t>ハキュウ</t>
    </rPh>
    <rPh sb="5" eb="7">
      <t>コウカ</t>
    </rPh>
    <rPh sb="8" eb="10">
      <t>ケイサン</t>
    </rPh>
    <rPh sb="15" eb="16">
      <t>モチ</t>
    </rPh>
    <rPh sb="18" eb="20">
      <t>ケイスウ</t>
    </rPh>
    <rPh sb="38" eb="43">
      <t>コクドコウツウショウ</t>
    </rPh>
    <rPh sb="46" eb="49">
      <t>シリョウモト</t>
    </rPh>
    <rPh sb="52" eb="53">
      <t>オヨ</t>
    </rPh>
    <rPh sb="54" eb="55">
      <t>ホン</t>
    </rPh>
    <rPh sb="55" eb="57">
      <t>ブンセキ</t>
    </rPh>
    <rPh sb="61" eb="63">
      <t>シヨウ</t>
    </rPh>
    <rPh sb="68" eb="70">
      <t>カコウ</t>
    </rPh>
    <phoneticPr fontId="1"/>
  </si>
  <si>
    <r>
      <t xml:space="preserve">新規需要額（建設工事費）を入力するシート
</t>
    </r>
    <r>
      <rPr>
        <sz val="12"/>
        <color rgb="FFFF0000"/>
        <rFont val="ＭＳ Ｐゴシック"/>
        <family val="3"/>
        <charset val="128"/>
      </rPr>
      <t>（※入力箇所は、このシートのみ）</t>
    </r>
    <rPh sb="0" eb="2">
      <t>シンキ</t>
    </rPh>
    <rPh sb="2" eb="4">
      <t>ジュヨウ</t>
    </rPh>
    <rPh sb="4" eb="5">
      <t>ガク</t>
    </rPh>
    <rPh sb="6" eb="8">
      <t>ケンセツ</t>
    </rPh>
    <rPh sb="8" eb="10">
      <t>コウジ</t>
    </rPh>
    <rPh sb="10" eb="11">
      <t>ヒ</t>
    </rPh>
    <rPh sb="13" eb="15">
      <t>ニュウリョク</t>
    </rPh>
    <rPh sb="23" eb="25">
      <t>ニュウリョク</t>
    </rPh>
    <rPh sb="25" eb="27">
      <t>カショ</t>
    </rPh>
    <phoneticPr fontId="1"/>
  </si>
  <si>
    <t>×【粗付加価値率、雇用者所得率】</t>
    <rPh sb="2" eb="3">
      <t>アラ</t>
    </rPh>
    <rPh sb="3" eb="5">
      <t>フカ</t>
    </rPh>
    <rPh sb="5" eb="7">
      <t>カチ</t>
    </rPh>
    <rPh sb="7" eb="8">
      <t>リツ</t>
    </rPh>
    <rPh sb="9" eb="12">
      <t>コヨウシャ</t>
    </rPh>
    <rPh sb="12" eb="14">
      <t>ショトク</t>
    </rPh>
    <rPh sb="14" eb="15">
      <t>リツ</t>
    </rPh>
    <phoneticPr fontId="6"/>
  </si>
  <si>
    <t>×【消費転換係数、消費支出構成比、県内自給率、逆行列係数】</t>
  </si>
  <si>
    <t>　　ｂ　当該データが「購入者価格」による場合、商業・運輸マージンの皮はぎを行う。</t>
  </si>
  <si>
    <t>　　ｃ　当該データが「県外産品への需要も含む」場合は、自給率を乗じて県内産業に対する最終需要増加額を算出する。</t>
    <rPh sb="48" eb="49">
      <t>ガク</t>
    </rPh>
    <rPh sb="50" eb="52">
      <t>サンシュツ</t>
    </rPh>
    <phoneticPr fontId="1"/>
  </si>
  <si>
    <t>　　ｂ　生産誘発額から直接効果額を差し引いて、第１次間接効果を算出する。</t>
  </si>
  <si>
    <t>③ 新たな民間消費支出の増加額を算出し、第２次間接効果を算出する。</t>
  </si>
  <si>
    <t>　　ａ　直接効果及び第１次間接効果から得られた生産誘発額に、各部門の雇用者所得率を乗じて、雇用者所得誘発額</t>
    <rPh sb="48" eb="50">
      <t>ショトク</t>
    </rPh>
    <rPh sb="50" eb="52">
      <t>ユウハツ</t>
    </rPh>
    <rPh sb="52" eb="53">
      <t>ガク</t>
    </rPh>
    <phoneticPr fontId="1"/>
  </si>
  <si>
    <t>　　ｂ　誘発された雇用者所得のうち、支出に回る分を算出するため、家計調査より得られた消費転換係数を乗じて消費</t>
    <rPh sb="49" eb="50">
      <t>ジョウ</t>
    </rPh>
    <rPh sb="52" eb="54">
      <t>ショウヒ</t>
    </rPh>
    <phoneticPr fontId="1"/>
  </si>
  <si>
    <t>　　ｃ　得られた消費支出額を、産業連関表の民間消費支出構成比を用いて、各部門に振り分ける。</t>
  </si>
  <si>
    <t>　　ｄ　第１次間接効果の場合と同様、自給率を乗じて、民間消費による県内需要増加額を算出する。</t>
  </si>
  <si>
    <t>　　ｅ　逆行列係数に上述の県内需要増加額を乗じて、第２次間接効果を算出する。</t>
  </si>
  <si>
    <t>　　　　（第２次間接効果は、１次から３次まで３回計算。）</t>
  </si>
  <si>
    <t>① 全ての「生産」は、「最終需要」を満たすために行われる。</t>
  </si>
  <si>
    <t>② 生産を行う上での「制約条件（ボトルネック）」は、一切無いものと仮定する。</t>
  </si>
  <si>
    <t>③ 分析の前提となる産業構造は平成23年当時のものである。また、商品の生産に必要な「投入構造」は、各商品</t>
    <rPh sb="49" eb="52">
      <t>カクショウヒン</t>
    </rPh>
    <phoneticPr fontId="1"/>
  </si>
  <si>
    <t>　　毎に固有であり、かつ、短期的には変化せず「一定」であると仮定する（実質投入係数一定）。</t>
    <rPh sb="2" eb="3">
      <t>ゴト</t>
    </rPh>
    <phoneticPr fontId="1"/>
  </si>
  <si>
    <t>④ 各部門が使用する投入量は、その部門の生産水準に比例し、生産量が２倍になれば投入量も２倍になるという</t>
  </si>
  <si>
    <t>⑤ 生産波及は、途中で中断することなく、最後まで波及するものと仮定する（追加需要の増加には全て生産増で</t>
    <rPh sb="48" eb="49">
      <t>サン</t>
    </rPh>
    <rPh sb="49" eb="50">
      <t>ゾウ</t>
    </rPh>
    <phoneticPr fontId="1"/>
  </si>
  <si>
    <t>　　対応し、在庫取り崩し等による波及の中断がない）。</t>
  </si>
  <si>
    <t>⑥ 各部門が生産活動を個別に行った効果の和は、それらの部門が同時に行ったときの総効果に等しい（外部経済</t>
    <rPh sb="47" eb="49">
      <t>ガイブ</t>
    </rPh>
    <rPh sb="49" eb="51">
      <t>ケイザイ</t>
    </rPh>
    <phoneticPr fontId="1"/>
  </si>
  <si>
    <t>⑦ 産業連関分析には時間の概念がないため、波及効果が達成される時期は不明である。また、分析は理論上の</t>
    <rPh sb="43" eb="45">
      <t>ブンセキ</t>
    </rPh>
    <rPh sb="46" eb="48">
      <t>リロン</t>
    </rPh>
    <rPh sb="48" eb="49">
      <t>ジョウ</t>
    </rPh>
    <phoneticPr fontId="1"/>
  </si>
  <si>
    <t>　　ものであり、結果を検証することはできない。</t>
  </si>
  <si>
    <t>⑧ 当該分析シートでは、第２次間接効果まで分析を行っているが、その算出に当たっては、「必ず一定の割合を</t>
    <rPh sb="48" eb="50">
      <t>ワリアイ</t>
    </rPh>
    <phoneticPr fontId="1"/>
  </si>
  <si>
    <t>　　消費に回す」という前提にたっている。また雇用者所得には自営業者などの所得が含まれていないことから、</t>
  </si>
  <si>
    <t>　　その分、波及効果が過小となっている。</t>
  </si>
  <si>
    <t>⑨ 雇用者誘発数は、生産誘発額を満たすために理論上必要となる労働力であり（新規雇用者数ではない）、超過</t>
    <rPh sb="49" eb="51">
      <t>チョウカ</t>
    </rPh>
    <phoneticPr fontId="1"/>
  </si>
  <si>
    <t>投入係数　　　　　：産業連関表のタテ方向の費用構成に着目したもので、ある産業で、生産物を１単位生産するのに</t>
  </si>
  <si>
    <t>　　　　　　　　　　　　必要な各産業からの原材料投入の構成を示す係数。求め方は、各産業の原材料投入額を、それ</t>
  </si>
  <si>
    <t>逆行列係数　　　 ：ある産業に１単位の需要が生じると、直接・間接の波及効果により、各産業の生産額が最終的に</t>
  </si>
  <si>
    <t>　　　　　　　　　　　　粗付加価値…雇用者所得（人件費）、減価償却費、利益など</t>
  </si>
  <si>
    <t>雇用者誘発数　　：波及効果の生産規模に必要な雇用者数。ただし、これが全部雇用の増加に結び付くわけでは</t>
  </si>
  <si>
    <t>単位：百万円、人</t>
    <rPh sb="0" eb="2">
      <t>タンイ</t>
    </rPh>
    <rPh sb="3" eb="6">
      <t>ヒャクマンエン</t>
    </rPh>
    <rPh sb="7" eb="8">
      <t>ニン</t>
    </rPh>
    <phoneticPr fontId="6"/>
  </si>
  <si>
    <t>　ある産業に需要（消費や投資など）が発生したとき、その産業の生産を誘発するとともに、その産業と取引のある他産業にも原材料需要が発生し、さらに他産業に、といったように地域産業全体に次々に波及していくことになります。
　こうした特定産業の需要増加による地域内全産業への波及効果は、産業連関表を用いて測定することができます。</t>
  </si>
  <si>
    <t>直　接　効　果：消費額や投資額のうち、県外から調達された財やサービスを除いた県内生産分のこと</t>
  </si>
  <si>
    <t>第１次間接効果：直接効果によって生産が増加した産業で必要となる原材料等を満たすために、新たに発生する</t>
    <rPh sb="46" eb="48">
      <t>ハッセイ</t>
    </rPh>
    <phoneticPr fontId="1"/>
  </si>
  <si>
    <t>第２次間接効果：直接効果と第１次間接効果で増加した雇用者所得のうち消費にまわされた分により、各産業の</t>
    <rPh sb="46" eb="49">
      <t>カクサンギョウ</t>
    </rPh>
    <phoneticPr fontId="1"/>
  </si>
  <si>
    <t>令和４年</t>
    <rPh sb="0" eb="2">
      <t>レイワ</t>
    </rPh>
    <rPh sb="3" eb="4">
      <t>ネン</t>
    </rPh>
    <phoneticPr fontId="1"/>
  </si>
  <si>
    <t>令和５年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</si>
</sst>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000;[Red]\-#,##0.000000"/>
    <numFmt numFmtId="177" formatCode="#,##0_ ;[Red]\-#,##0\ "/>
    <numFmt numFmtId="178" formatCode="#,##0.000000_ ;[Red]\-#,##0.000000\ "/>
    <numFmt numFmtId="179" formatCode="#,##0.0;[Red]\-#,##0.0"/>
    <numFmt numFmtId="180" formatCode="0.0"/>
    <numFmt numFmtId="181" formatCode="\-@"/>
    <numFmt numFmtId="182" formatCode="0.000000"/>
    <numFmt numFmtId="183" formatCode="#,##0.000;[Red]\-#,##0.000"/>
    <numFmt numFmtId="184" formatCode="###0;\-###0;&quot;   -  &quot;"/>
    <numFmt numFmtId="185" formatCode="0.000000_ "/>
  </numFmts>
  <fonts count="5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1"/>
      <name val="ＭＳ Ｐゴシック"/>
      <family val="3"/>
      <charset val="128"/>
    </font>
    <font>
      <b/>
      <sz val="12"/>
      <name val="ＭＳ 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8.5"/>
      <name val="ＭＳ Ｐゴシック"/>
      <family val="3"/>
      <charset val="128"/>
    </font>
    <font>
      <sz val="11"/>
      <name val="ＭＳ 明朝"/>
      <family val="1"/>
      <charset val="128"/>
    </font>
    <font>
      <b/>
      <sz val="12"/>
      <name val="ＭＳ Ｐゴシック"/>
      <family val="3"/>
      <charset val="128"/>
    </font>
    <font>
      <b/>
      <sz val="11"/>
      <name val="ＭＳ Ｐゴシック"/>
      <family val="3"/>
      <charset val="128"/>
    </font>
    <font>
      <sz val="12"/>
      <name val="ＭＳ Ｐゴシック"/>
      <family val="3"/>
      <charset val="128"/>
    </font>
    <font>
      <sz val="12"/>
      <color theme="1"/>
      <name val="ＭＳ 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1"/>
      <name val="ＭＳ Ｐ明朝"/>
      <family val="1"/>
      <charset val="128"/>
    </font>
    <font>
      <sz val="12"/>
      <name val="ＭＳ 明朝"/>
      <family val="1"/>
      <charset val="128"/>
    </font>
    <font>
      <b/>
      <sz val="12"/>
      <color theme="1"/>
      <name val="ＭＳ Ｐゴシック"/>
      <family val="3"/>
      <charset val="128"/>
    </font>
    <font>
      <sz val="14"/>
      <color theme="1"/>
      <name val="ＭＳ ゴシック"/>
      <family val="3"/>
      <charset val="128"/>
    </font>
    <font>
      <b/>
      <sz val="14"/>
      <color theme="1"/>
      <name val="ＭＳ ゴシック"/>
      <family val="3"/>
      <charset val="128"/>
    </font>
    <font>
      <sz val="11"/>
      <color theme="1"/>
      <name val="ＭＳ ゴシック"/>
      <family val="3"/>
      <charset val="128"/>
    </font>
    <font>
      <sz val="12"/>
      <color theme="1"/>
      <name val="ＭＳ Ｐゴシック"/>
      <family val="3"/>
      <charset val="128"/>
      <scheme val="minor"/>
    </font>
    <font>
      <b/>
      <sz val="12"/>
      <color theme="1"/>
      <name val="ＭＳ Ｐゴシック"/>
      <family val="3"/>
      <charset val="128"/>
      <scheme val="minor"/>
    </font>
    <font>
      <sz val="16"/>
      <name val="ＭＳ ゴシック"/>
      <family val="3"/>
      <charset val="128"/>
    </font>
    <font>
      <sz val="18"/>
      <name val="ＭＳ Ｐゴシック"/>
      <family val="3"/>
      <charset val="128"/>
    </font>
    <font>
      <sz val="14"/>
      <name val="ＭＳ ゴシック"/>
      <family val="3"/>
      <charset val="128"/>
    </font>
    <font>
      <sz val="10"/>
      <name val="ＭＳ Ｐ明朝"/>
      <family val="1"/>
      <charset val="128"/>
    </font>
    <font>
      <b/>
      <sz val="11"/>
      <color rgb="FFFF0000"/>
      <name val="ＭＳ Ｐゴシック"/>
      <family val="3"/>
      <charset val="128"/>
      <scheme val="minor"/>
    </font>
    <font>
      <b/>
      <sz val="12"/>
      <color rgb="FFFF0000"/>
      <name val="ＭＳ Ｐゴシック"/>
      <family val="3"/>
      <charset val="128"/>
      <scheme val="minor"/>
    </font>
    <font>
      <b/>
      <sz val="26"/>
      <color rgb="FFFF0000"/>
      <name val="ＭＳ Ｐゴシック"/>
      <family val="3"/>
      <charset val="128"/>
      <scheme val="minor"/>
    </font>
    <font>
      <sz val="10"/>
      <color rgb="FF000000"/>
      <name val="ＭＳ ゴシック"/>
      <family val="3"/>
      <charset val="128"/>
    </font>
    <font>
      <sz val="10"/>
      <color rgb="FF000000"/>
      <name val="ＭＳ 明朝"/>
      <family val="1"/>
      <charset val="128"/>
    </font>
    <font>
      <sz val="11"/>
      <color theme="1"/>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rgb="FFFF0000"/>
      <name val="ＭＳ Ｐゴシック"/>
      <family val="3"/>
      <charset val="128"/>
    </font>
    <font>
      <sz val="36"/>
      <name val="ＭＳ Ｐゴシック"/>
      <family val="3"/>
      <charset val="128"/>
    </font>
    <font>
      <u/>
      <sz val="11"/>
      <color indexed="12"/>
      <name val="ＭＳ Ｐゴシック"/>
      <family val="3"/>
      <charset val="128"/>
    </font>
    <font>
      <sz val="24"/>
      <name val="ＭＳ Ｐ明朝"/>
      <family val="1"/>
      <charset val="128"/>
    </font>
    <font>
      <sz val="36"/>
      <name val="ＭＳ Ｐ明朝"/>
      <family val="1"/>
      <charset val="128"/>
    </font>
    <font>
      <sz val="12"/>
      <name val="ＭＳ Ｐ明朝"/>
      <family val="1"/>
      <charset val="128"/>
    </font>
    <font>
      <sz val="13"/>
      <name val="ＭＳ Ｐ明朝"/>
      <family val="1"/>
      <charset val="128"/>
    </font>
    <font>
      <sz val="12"/>
      <color indexed="10"/>
      <name val="ＭＳ Ｐ明朝"/>
      <family val="1"/>
      <charset val="128"/>
    </font>
    <font>
      <sz val="13"/>
      <name val="ＭＳ Ｐゴシック"/>
      <family val="3"/>
      <charset val="128"/>
    </font>
    <font>
      <sz val="14"/>
      <name val="ＭＳ Ｐゴシック"/>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99"/>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tint="-0.249977111117893"/>
        <bgColor indexed="64"/>
      </patternFill>
    </fill>
    <fill>
      <patternFill patternType="solid">
        <fgColor rgb="FF66FF66"/>
        <bgColor indexed="64"/>
      </patternFill>
    </fill>
    <fill>
      <patternFill patternType="solid">
        <fgColor rgb="FFFFCCFF"/>
        <bgColor indexed="64"/>
      </patternFill>
    </fill>
    <fill>
      <patternFill patternType="solid">
        <fgColor rgb="FF99CCFF"/>
        <bgColor indexed="64"/>
      </patternFill>
    </fill>
    <fill>
      <patternFill patternType="solid">
        <fgColor rgb="FFCCFFCC"/>
        <bgColor indexed="64"/>
      </patternFill>
    </fill>
    <fill>
      <patternFill patternType="solid">
        <fgColor rgb="FF6699FF"/>
        <bgColor indexed="64"/>
      </patternFill>
    </fill>
  </fills>
  <borders count="7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thin">
        <color indexed="64"/>
      </left>
      <right style="thin">
        <color auto="1"/>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medium">
        <color indexed="64"/>
      </left>
      <right style="dotted">
        <color indexed="64"/>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hair">
        <color auto="1"/>
      </left>
      <right style="hair">
        <color auto="1"/>
      </right>
      <top style="thin">
        <color indexed="64"/>
      </top>
      <bottom/>
      <diagonal/>
    </border>
    <border>
      <left style="hair">
        <color auto="1"/>
      </left>
      <right style="hair">
        <color auto="1"/>
      </right>
      <top style="hair">
        <color indexed="64"/>
      </top>
      <bottom style="hair">
        <color indexed="64"/>
      </bottom>
      <diagonal/>
    </border>
    <border>
      <left style="hair">
        <color indexed="64"/>
      </left>
      <right/>
      <top/>
      <bottom style="thin">
        <color indexed="64"/>
      </bottom>
      <diagonal/>
    </border>
    <border>
      <left style="hair">
        <color indexed="64"/>
      </left>
      <right/>
      <top/>
      <bottom/>
      <diagonal/>
    </border>
    <border>
      <left style="thin">
        <color indexed="64"/>
      </left>
      <right style="hair">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hair">
        <color auto="1"/>
      </right>
      <top style="hair">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4" fillId="0" borderId="0"/>
    <xf numFmtId="38" fontId="4" fillId="0" borderId="0" applyFont="0" applyFill="0" applyBorder="0" applyAlignment="0" applyProtection="0"/>
    <xf numFmtId="38" fontId="36" fillId="0" borderId="0" applyFont="0" applyFill="0" applyBorder="0" applyAlignment="0" applyProtection="0">
      <alignment vertical="center"/>
    </xf>
    <xf numFmtId="0" fontId="36" fillId="0" borderId="0">
      <alignment vertical="center"/>
    </xf>
    <xf numFmtId="0" fontId="44" fillId="0" borderId="0" applyNumberFormat="0" applyFill="0" applyBorder="0" applyAlignment="0" applyProtection="0">
      <alignment vertical="top"/>
      <protection locked="0"/>
    </xf>
  </cellStyleXfs>
  <cellXfs count="747">
    <xf numFmtId="0" fontId="0" fillId="0" borderId="0" xfId="0">
      <alignment vertical="center"/>
    </xf>
    <xf numFmtId="176" fontId="0" fillId="2" borderId="11" xfId="1" applyNumberFormat="1" applyFont="1" applyFill="1" applyBorder="1">
      <alignment vertical="center"/>
    </xf>
    <xf numFmtId="176" fontId="0" fillId="2" borderId="10" xfId="1" applyNumberFormat="1" applyFont="1" applyFill="1" applyBorder="1">
      <alignment vertical="center"/>
    </xf>
    <xf numFmtId="176" fontId="0" fillId="2" borderId="0" xfId="1" applyNumberFormat="1" applyFont="1" applyFill="1" applyBorder="1">
      <alignment vertical="center"/>
    </xf>
    <xf numFmtId="176" fontId="0" fillId="2" borderId="9" xfId="1" applyNumberFormat="1" applyFont="1" applyFill="1" applyBorder="1">
      <alignment vertical="center"/>
    </xf>
    <xf numFmtId="0" fontId="0" fillId="2" borderId="12" xfId="0" applyFill="1" applyBorder="1">
      <alignment vertical="center"/>
    </xf>
    <xf numFmtId="0" fontId="0" fillId="2" borderId="13" xfId="0" applyFill="1" applyBorder="1" applyAlignment="1">
      <alignment vertical="center" wrapText="1"/>
    </xf>
    <xf numFmtId="176" fontId="0" fillId="2" borderId="14" xfId="1" applyNumberFormat="1" applyFont="1" applyFill="1" applyBorder="1">
      <alignment vertical="center"/>
    </xf>
    <xf numFmtId="176" fontId="0" fillId="2" borderId="13" xfId="1" applyNumberFormat="1" applyFont="1" applyFill="1" applyBorder="1">
      <alignment vertical="center"/>
    </xf>
    <xf numFmtId="0" fontId="0" fillId="2" borderId="11" xfId="0" applyFill="1" applyBorder="1">
      <alignment vertical="center"/>
    </xf>
    <xf numFmtId="0" fontId="0" fillId="2" borderId="10" xfId="0" applyFill="1" applyBorder="1">
      <alignment vertical="center"/>
    </xf>
    <xf numFmtId="0" fontId="0" fillId="3" borderId="11" xfId="0" applyFill="1" applyBorder="1" applyAlignment="1">
      <alignment vertical="center"/>
    </xf>
    <xf numFmtId="0" fontId="0" fillId="3" borderId="0" xfId="0" applyFill="1" applyBorder="1" applyAlignment="1">
      <alignment vertical="center"/>
    </xf>
    <xf numFmtId="0" fontId="0" fillId="3" borderId="0" xfId="0" applyFill="1">
      <alignment vertical="center"/>
    </xf>
    <xf numFmtId="0" fontId="0" fillId="3" borderId="0" xfId="0" applyFill="1" applyAlignment="1">
      <alignment horizontal="right" vertical="center"/>
    </xf>
    <xf numFmtId="0" fontId="0" fillId="3" borderId="5" xfId="0" applyFill="1" applyBorder="1" applyAlignment="1">
      <alignment vertical="center"/>
    </xf>
    <xf numFmtId="176" fontId="0" fillId="2" borderId="15" xfId="1" applyNumberFormat="1" applyFont="1" applyFill="1" applyBorder="1">
      <alignment vertical="center"/>
    </xf>
    <xf numFmtId="177" fontId="7" fillId="3" borderId="0" xfId="1" applyNumberFormat="1" applyFont="1" applyFill="1" applyAlignment="1">
      <alignment vertical="center"/>
    </xf>
    <xf numFmtId="178" fontId="7" fillId="3" borderId="0" xfId="1" applyNumberFormat="1" applyFont="1" applyFill="1" applyAlignment="1">
      <alignment vertical="center"/>
    </xf>
    <xf numFmtId="177" fontId="7" fillId="3" borderId="15" xfId="1" applyNumberFormat="1" applyFont="1" applyFill="1" applyBorder="1" applyAlignment="1">
      <alignment vertical="center"/>
    </xf>
    <xf numFmtId="0" fontId="5" fillId="3" borderId="0" xfId="0" applyFont="1" applyFill="1" applyAlignment="1">
      <alignment vertical="center"/>
    </xf>
    <xf numFmtId="0" fontId="12" fillId="3" borderId="0" xfId="0" applyFont="1" applyFill="1" applyAlignment="1">
      <alignment vertical="center"/>
    </xf>
    <xf numFmtId="0" fontId="13" fillId="3" borderId="7" xfId="0" applyFont="1" applyFill="1" applyBorder="1" applyAlignment="1">
      <alignment vertical="center"/>
    </xf>
    <xf numFmtId="177" fontId="12" fillId="3" borderId="0" xfId="1" applyNumberFormat="1" applyFont="1" applyFill="1" applyAlignment="1">
      <alignment vertical="center"/>
    </xf>
    <xf numFmtId="177" fontId="7" fillId="3" borderId="0" xfId="1" applyNumberFormat="1" applyFont="1" applyFill="1" applyBorder="1" applyAlignment="1">
      <alignment vertical="center"/>
    </xf>
    <xf numFmtId="177" fontId="7" fillId="3" borderId="7" xfId="1" applyNumberFormat="1" applyFont="1" applyFill="1" applyBorder="1" applyAlignment="1">
      <alignment vertical="center"/>
    </xf>
    <xf numFmtId="177" fontId="7" fillId="3" borderId="2" xfId="1" applyNumberFormat="1" applyFont="1" applyFill="1" applyBorder="1" applyAlignment="1">
      <alignment vertical="center"/>
    </xf>
    <xf numFmtId="177" fontId="7" fillId="3" borderId="11" xfId="1" applyNumberFormat="1" applyFont="1" applyFill="1" applyBorder="1" applyAlignment="1">
      <alignment vertical="center"/>
    </xf>
    <xf numFmtId="177" fontId="7" fillId="3" borderId="3" xfId="1" applyNumberFormat="1" applyFont="1" applyFill="1" applyBorder="1" applyAlignment="1">
      <alignment vertical="center"/>
    </xf>
    <xf numFmtId="177" fontId="7" fillId="3" borderId="8" xfId="1" applyNumberFormat="1" applyFont="1" applyFill="1" applyBorder="1" applyAlignment="1">
      <alignment vertical="center"/>
    </xf>
    <xf numFmtId="177" fontId="7" fillId="3" borderId="6" xfId="1" applyNumberFormat="1" applyFont="1" applyFill="1" applyBorder="1" applyAlignment="1">
      <alignment vertical="center"/>
    </xf>
    <xf numFmtId="178" fontId="7" fillId="3" borderId="13" xfId="1" applyNumberFormat="1" applyFont="1" applyFill="1" applyBorder="1" applyAlignment="1">
      <alignment horizontal="center" vertical="center"/>
    </xf>
    <xf numFmtId="178" fontId="7" fillId="3" borderId="15" xfId="1" applyNumberFormat="1" applyFont="1" applyFill="1" applyBorder="1" applyAlignment="1">
      <alignment vertical="center"/>
    </xf>
    <xf numFmtId="178" fontId="7" fillId="3" borderId="8" xfId="1" applyNumberFormat="1" applyFont="1" applyFill="1" applyBorder="1" applyAlignment="1">
      <alignment vertical="center"/>
    </xf>
    <xf numFmtId="178" fontId="7" fillId="3" borderId="13" xfId="1" applyNumberFormat="1" applyFont="1" applyFill="1" applyBorder="1" applyAlignment="1">
      <alignment vertical="center"/>
    </xf>
    <xf numFmtId="177" fontId="7" fillId="3" borderId="12" xfId="1" applyNumberFormat="1" applyFont="1" applyFill="1" applyBorder="1" applyAlignment="1">
      <alignment vertical="center"/>
    </xf>
    <xf numFmtId="178" fontId="7" fillId="3" borderId="10" xfId="1" applyNumberFormat="1" applyFont="1" applyFill="1" applyBorder="1" applyAlignment="1">
      <alignment vertical="center"/>
    </xf>
    <xf numFmtId="177" fontId="7" fillId="3" borderId="15" xfId="1" quotePrefix="1" applyNumberFormat="1" applyFont="1" applyFill="1" applyBorder="1" applyAlignment="1">
      <alignment horizontal="center" vertical="center"/>
    </xf>
    <xf numFmtId="38" fontId="18" fillId="3" borderId="0" xfId="1" applyFont="1" applyFill="1" applyAlignment="1">
      <alignment vertical="center" shrinkToFit="1"/>
    </xf>
    <xf numFmtId="0" fontId="0" fillId="3" borderId="0" xfId="0" applyFill="1" applyAlignment="1">
      <alignment vertical="center"/>
    </xf>
    <xf numFmtId="0" fontId="7" fillId="6" borderId="0" xfId="0" applyFont="1" applyFill="1" applyAlignment="1">
      <alignment vertical="center"/>
    </xf>
    <xf numFmtId="0" fontId="0" fillId="6" borderId="0" xfId="0" applyFill="1" applyAlignment="1">
      <alignment vertical="center"/>
    </xf>
    <xf numFmtId="0" fontId="0" fillId="0" borderId="0" xfId="0" applyAlignment="1">
      <alignment vertical="center"/>
    </xf>
    <xf numFmtId="0" fontId="0" fillId="3" borderId="7" xfId="0" applyFill="1"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7" fillId="6" borderId="0" xfId="0" applyFont="1" applyFill="1" applyAlignment="1">
      <alignment horizontal="right" vertical="center"/>
    </xf>
    <xf numFmtId="0" fontId="0" fillId="3" borderId="8" xfId="0" applyFill="1" applyBorder="1" applyAlignment="1">
      <alignment vertical="center"/>
    </xf>
    <xf numFmtId="0" fontId="0" fillId="3" borderId="6" xfId="0" applyFill="1" applyBorder="1" applyAlignment="1">
      <alignment vertical="center"/>
    </xf>
    <xf numFmtId="38" fontId="7" fillId="6" borderId="0" xfId="1" applyFont="1" applyFill="1" applyAlignment="1">
      <alignment vertical="center"/>
    </xf>
    <xf numFmtId="0" fontId="0" fillId="3" borderId="17" xfId="0" applyFill="1" applyBorder="1" applyAlignment="1">
      <alignment vertical="center"/>
    </xf>
    <xf numFmtId="0" fontId="0" fillId="3" borderId="18" xfId="0" applyFill="1" applyBorder="1" applyAlignment="1">
      <alignment vertical="center"/>
    </xf>
    <xf numFmtId="0" fontId="0" fillId="3" borderId="26" xfId="0" applyFill="1" applyBorder="1" applyAlignment="1">
      <alignment vertical="center"/>
    </xf>
    <xf numFmtId="0" fontId="0" fillId="3" borderId="16" xfId="0" applyFill="1" applyBorder="1" applyAlignment="1">
      <alignment vertical="center"/>
    </xf>
    <xf numFmtId="0" fontId="0" fillId="3" borderId="27"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3" borderId="28" xfId="0" applyFill="1" applyBorder="1" applyAlignment="1">
      <alignment vertical="center"/>
    </xf>
    <xf numFmtId="0" fontId="19" fillId="3" borderId="0" xfId="0" applyFont="1" applyFill="1" applyBorder="1" applyAlignment="1">
      <alignment vertical="center"/>
    </xf>
    <xf numFmtId="0" fontId="0" fillId="3" borderId="29" xfId="0"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19" fillId="3" borderId="7" xfId="0" applyFont="1" applyFill="1" applyBorder="1" applyAlignment="1">
      <alignment vertical="center"/>
    </xf>
    <xf numFmtId="0" fontId="0" fillId="3" borderId="0" xfId="0" applyFill="1" applyBorder="1" applyAlignment="1">
      <alignment horizontal="right" vertical="center"/>
    </xf>
    <xf numFmtId="38" fontId="7" fillId="6" borderId="0" xfId="1" applyFont="1" applyFill="1" applyAlignment="1">
      <alignment horizontal="right" vertical="center"/>
    </xf>
    <xf numFmtId="0" fontId="0" fillId="3" borderId="34" xfId="0" applyFill="1" applyBorder="1" applyAlignment="1">
      <alignment vertical="center"/>
    </xf>
    <xf numFmtId="0" fontId="0" fillId="3" borderId="35" xfId="0" applyFill="1" applyBorder="1" applyAlignment="1">
      <alignment vertical="center"/>
    </xf>
    <xf numFmtId="0" fontId="0" fillId="3" borderId="10" xfId="0" applyFill="1" applyBorder="1" applyAlignment="1">
      <alignment vertical="center"/>
    </xf>
    <xf numFmtId="0" fontId="0" fillId="3" borderId="9" xfId="0" applyFill="1" applyBorder="1" applyAlignment="1">
      <alignment vertical="center"/>
    </xf>
    <xf numFmtId="0" fontId="0" fillId="3" borderId="4" xfId="0" applyFill="1" applyBorder="1" applyAlignment="1">
      <alignment vertical="center"/>
    </xf>
    <xf numFmtId="0" fontId="19" fillId="3" borderId="0" xfId="0" applyFont="1" applyFill="1" applyAlignment="1">
      <alignment vertical="center"/>
    </xf>
    <xf numFmtId="0" fontId="0" fillId="3" borderId="36" xfId="0" applyFill="1" applyBorder="1" applyAlignment="1">
      <alignment vertical="center"/>
    </xf>
    <xf numFmtId="0" fontId="7" fillId="3" borderId="37" xfId="0" applyFont="1" applyFill="1" applyBorder="1" applyAlignment="1">
      <alignment vertical="center"/>
    </xf>
    <xf numFmtId="0" fontId="0" fillId="3" borderId="38" xfId="0" applyFill="1" applyBorder="1" applyAlignment="1">
      <alignment vertical="center"/>
    </xf>
    <xf numFmtId="0" fontId="0" fillId="3" borderId="27" xfId="0" applyFill="1" applyBorder="1" applyAlignment="1">
      <alignment horizontal="right" vertical="center"/>
    </xf>
    <xf numFmtId="0" fontId="0" fillId="3" borderId="0" xfId="0" applyFill="1" applyAlignment="1"/>
    <xf numFmtId="0" fontId="7" fillId="6" borderId="0" xfId="0" applyFont="1" applyFill="1" applyAlignment="1"/>
    <xf numFmtId="0" fontId="0" fillId="6" borderId="0" xfId="0" applyFill="1" applyAlignment="1"/>
    <xf numFmtId="0" fontId="0" fillId="0" borderId="0" xfId="0" applyAlignment="1"/>
    <xf numFmtId="38" fontId="18" fillId="3" borderId="0" xfId="1" applyFont="1" applyFill="1" applyAlignment="1">
      <alignment horizontal="center" vertical="center"/>
    </xf>
    <xf numFmtId="38" fontId="18" fillId="3" borderId="0" xfId="1" applyFont="1" applyFill="1" applyAlignment="1">
      <alignment vertical="center"/>
    </xf>
    <xf numFmtId="38" fontId="21" fillId="3" borderId="0" xfId="1" applyFont="1" applyFill="1" applyAlignment="1">
      <alignment vertical="center"/>
    </xf>
    <xf numFmtId="38" fontId="18" fillId="3" borderId="0" xfId="1" applyFont="1" applyFill="1" applyBorder="1" applyAlignment="1">
      <alignment vertical="center" shrinkToFit="1"/>
    </xf>
    <xf numFmtId="38" fontId="18" fillId="3" borderId="0" xfId="1" applyFont="1" applyFill="1" applyBorder="1" applyAlignment="1">
      <alignment vertical="center"/>
    </xf>
    <xf numFmtId="0" fontId="22" fillId="3" borderId="0" xfId="0" applyFont="1" applyFill="1" applyAlignment="1">
      <alignment vertical="top"/>
    </xf>
    <xf numFmtId="0" fontId="22" fillId="3" borderId="0" xfId="0" applyFont="1" applyFill="1" applyAlignment="1"/>
    <xf numFmtId="0" fontId="0" fillId="3" borderId="0" xfId="0" applyFill="1" applyAlignment="1">
      <alignment vertical="top"/>
    </xf>
    <xf numFmtId="0" fontId="0" fillId="3" borderId="0" xfId="0" applyFill="1" applyBorder="1" applyAlignment="1">
      <alignment vertical="top"/>
    </xf>
    <xf numFmtId="0" fontId="0" fillId="3" borderId="11" xfId="0" applyFill="1" applyBorder="1" applyAlignment="1">
      <alignment vertical="center"/>
    </xf>
    <xf numFmtId="0" fontId="20" fillId="3" borderId="0" xfId="0" applyFont="1" applyFill="1" applyAlignment="1">
      <alignment vertical="top" wrapText="1"/>
    </xf>
    <xf numFmtId="0" fontId="11" fillId="3" borderId="0" xfId="0" applyFont="1" applyFill="1" applyAlignment="1">
      <alignment vertical="top" wrapText="1"/>
    </xf>
    <xf numFmtId="0" fontId="11" fillId="3" borderId="0" xfId="0" applyFont="1" applyFill="1" applyAlignment="1">
      <alignment vertical="top"/>
    </xf>
    <xf numFmtId="0" fontId="17" fillId="3" borderId="7" xfId="0" applyFont="1" applyFill="1" applyBorder="1" applyAlignment="1">
      <alignment vertical="center"/>
    </xf>
    <xf numFmtId="0" fontId="20" fillId="3" borderId="1" xfId="0" applyFont="1" applyFill="1" applyBorder="1" applyAlignment="1">
      <alignment vertical="top" wrapText="1"/>
    </xf>
    <xf numFmtId="0" fontId="20" fillId="3" borderId="2" xfId="0" applyFont="1" applyFill="1" applyBorder="1" applyAlignment="1">
      <alignment vertical="top" wrapText="1"/>
    </xf>
    <xf numFmtId="0" fontId="16" fillId="3" borderId="11" xfId="0" applyFont="1" applyFill="1" applyBorder="1" applyAlignment="1">
      <alignment vertical="center"/>
    </xf>
    <xf numFmtId="0" fontId="20" fillId="3" borderId="0" xfId="0" applyFont="1" applyFill="1" applyBorder="1" applyAlignment="1">
      <alignment vertical="top" wrapText="1"/>
    </xf>
    <xf numFmtId="0" fontId="20" fillId="3" borderId="3" xfId="0" applyFont="1" applyFill="1" applyBorder="1" applyAlignment="1">
      <alignment vertical="top" wrapText="1"/>
    </xf>
    <xf numFmtId="0" fontId="14" fillId="3" borderId="0" xfId="0" applyFont="1" applyFill="1" applyBorder="1" applyAlignment="1">
      <alignment vertical="top" wrapText="1"/>
    </xf>
    <xf numFmtId="0" fontId="4" fillId="3" borderId="0" xfId="0" applyFont="1" applyFill="1" applyBorder="1" applyAlignment="1">
      <alignment vertical="top" wrapText="1"/>
    </xf>
    <xf numFmtId="0" fontId="11" fillId="3" borderId="0" xfId="0" applyFont="1" applyFill="1" applyBorder="1" applyAlignment="1">
      <alignment vertical="top" wrapText="1"/>
    </xf>
    <xf numFmtId="0" fontId="11" fillId="3" borderId="3" xfId="0" applyFont="1" applyFill="1" applyBorder="1" applyAlignment="1">
      <alignment vertical="top" wrapText="1"/>
    </xf>
    <xf numFmtId="0" fontId="16" fillId="3" borderId="8" xfId="0" applyFont="1" applyFill="1" applyBorder="1" applyAlignment="1">
      <alignment vertical="center"/>
    </xf>
    <xf numFmtId="0" fontId="4" fillId="3" borderId="5" xfId="0" applyFont="1" applyFill="1" applyBorder="1" applyAlignment="1">
      <alignment vertical="top" wrapText="1"/>
    </xf>
    <xf numFmtId="0" fontId="11" fillId="3" borderId="5" xfId="0" applyFont="1" applyFill="1" applyBorder="1" applyAlignment="1">
      <alignment vertical="top" wrapText="1"/>
    </xf>
    <xf numFmtId="0" fontId="11" fillId="3" borderId="6" xfId="0" applyFont="1" applyFill="1" applyBorder="1" applyAlignment="1">
      <alignment vertical="top" wrapText="1"/>
    </xf>
    <xf numFmtId="0" fontId="4" fillId="3" borderId="1" xfId="0" applyFont="1" applyFill="1" applyBorder="1" applyAlignment="1">
      <alignment vertical="top" wrapText="1"/>
    </xf>
    <xf numFmtId="0" fontId="11" fillId="3" borderId="1" xfId="0" applyFont="1" applyFill="1" applyBorder="1" applyAlignment="1">
      <alignment vertical="top" wrapText="1"/>
    </xf>
    <xf numFmtId="0" fontId="11" fillId="3" borderId="2" xfId="0" applyFont="1" applyFill="1" applyBorder="1" applyAlignment="1">
      <alignment vertical="top" wrapText="1"/>
    </xf>
    <xf numFmtId="0" fontId="20" fillId="3" borderId="5" xfId="0" applyFont="1" applyFill="1" applyBorder="1" applyAlignment="1">
      <alignment vertical="top" wrapText="1"/>
    </xf>
    <xf numFmtId="0" fontId="20" fillId="3" borderId="6" xfId="0" applyFont="1" applyFill="1" applyBorder="1" applyAlignment="1">
      <alignment vertical="top" wrapText="1"/>
    </xf>
    <xf numFmtId="0" fontId="11" fillId="3" borderId="0" xfId="0" applyFont="1" applyFill="1" applyBorder="1" applyAlignment="1">
      <alignment vertical="top"/>
    </xf>
    <xf numFmtId="0" fontId="11" fillId="3" borderId="3" xfId="0" applyFont="1" applyFill="1" applyBorder="1" applyAlignment="1">
      <alignment vertical="top"/>
    </xf>
    <xf numFmtId="0" fontId="0" fillId="3" borderId="0" xfId="0" applyFill="1" applyBorder="1" applyAlignment="1"/>
    <xf numFmtId="0" fontId="0" fillId="3" borderId="3" xfId="0" applyFill="1" applyBorder="1" applyAlignment="1"/>
    <xf numFmtId="0" fontId="0" fillId="3" borderId="5" xfId="0" applyFill="1" applyBorder="1" applyAlignment="1"/>
    <xf numFmtId="0" fontId="0" fillId="3" borderId="6" xfId="0" applyFill="1" applyBorder="1" applyAlignment="1"/>
    <xf numFmtId="0" fontId="15" fillId="3" borderId="0" xfId="0" applyFont="1" applyFill="1">
      <alignment vertical="center"/>
    </xf>
    <xf numFmtId="0" fontId="24" fillId="3" borderId="0" xfId="0" applyFont="1" applyFill="1">
      <alignment vertical="center"/>
    </xf>
    <xf numFmtId="38" fontId="16" fillId="3" borderId="0" xfId="1" applyFont="1" applyFill="1" applyAlignment="1">
      <alignment vertical="center"/>
    </xf>
    <xf numFmtId="38" fontId="16" fillId="3" borderId="0" xfId="1" applyFont="1" applyFill="1" applyAlignment="1">
      <alignment horizontal="right" vertical="center"/>
    </xf>
    <xf numFmtId="38" fontId="16" fillId="3" borderId="2" xfId="1" applyFont="1" applyFill="1" applyBorder="1" applyAlignment="1">
      <alignment vertical="center" shrinkToFit="1"/>
    </xf>
    <xf numFmtId="38" fontId="16" fillId="3" borderId="7" xfId="1" applyFont="1" applyFill="1" applyBorder="1" applyAlignment="1">
      <alignment vertical="center"/>
    </xf>
    <xf numFmtId="38" fontId="16" fillId="3" borderId="24" xfId="1" applyFont="1" applyFill="1" applyBorder="1" applyAlignment="1">
      <alignment vertical="center" shrinkToFit="1"/>
    </xf>
    <xf numFmtId="38" fontId="16" fillId="3" borderId="2" xfId="1" applyFont="1" applyFill="1" applyBorder="1" applyAlignment="1">
      <alignment vertical="center"/>
    </xf>
    <xf numFmtId="38" fontId="16" fillId="3" borderId="12" xfId="1" applyFont="1" applyFill="1" applyBorder="1" applyAlignment="1">
      <alignment vertical="center"/>
    </xf>
    <xf numFmtId="38" fontId="16" fillId="3" borderId="23" xfId="1" applyFont="1" applyFill="1" applyBorder="1" applyAlignment="1">
      <alignment vertical="center"/>
    </xf>
    <xf numFmtId="38" fontId="16" fillId="3" borderId="24" xfId="1" applyFont="1" applyFill="1" applyBorder="1" applyAlignment="1">
      <alignment vertical="center"/>
    </xf>
    <xf numFmtId="38" fontId="16" fillId="3" borderId="22" xfId="1" applyFont="1" applyFill="1" applyBorder="1" applyAlignment="1">
      <alignment vertical="center"/>
    </xf>
    <xf numFmtId="0" fontId="26" fillId="3" borderId="5" xfId="0" applyFont="1" applyFill="1" applyBorder="1">
      <alignment vertical="center"/>
    </xf>
    <xf numFmtId="0" fontId="25" fillId="3" borderId="0" xfId="0" applyFont="1" applyFill="1">
      <alignment vertical="center"/>
    </xf>
    <xf numFmtId="0" fontId="25" fillId="3" borderId="15" xfId="0" applyFont="1" applyFill="1" applyBorder="1">
      <alignment vertical="center"/>
    </xf>
    <xf numFmtId="0" fontId="25" fillId="3" borderId="15" xfId="0" applyFont="1" applyFill="1" applyBorder="1" applyAlignment="1">
      <alignment vertical="center" wrapText="1"/>
    </xf>
    <xf numFmtId="178" fontId="7" fillId="3" borderId="3" xfId="1" applyNumberFormat="1" applyFont="1" applyFill="1" applyBorder="1" applyAlignment="1">
      <alignment vertical="center"/>
    </xf>
    <xf numFmtId="178" fontId="7" fillId="3" borderId="7" xfId="1" applyNumberFormat="1" applyFont="1" applyFill="1" applyBorder="1" applyAlignment="1">
      <alignment vertical="center"/>
    </xf>
    <xf numFmtId="178" fontId="7" fillId="3" borderId="2" xfId="1" applyNumberFormat="1" applyFont="1" applyFill="1" applyBorder="1" applyAlignment="1">
      <alignment horizontal="center" vertical="center"/>
    </xf>
    <xf numFmtId="178" fontId="7" fillId="3" borderId="6" xfId="1" applyNumberFormat="1" applyFont="1" applyFill="1" applyBorder="1" applyAlignment="1">
      <alignment horizontal="center" vertical="center"/>
    </xf>
    <xf numFmtId="38" fontId="7" fillId="3" borderId="14" xfId="1" applyFont="1" applyFill="1" applyBorder="1" applyAlignment="1">
      <alignment vertical="center"/>
    </xf>
    <xf numFmtId="0" fontId="26" fillId="3" borderId="15" xfId="0" applyFont="1" applyFill="1" applyBorder="1" applyAlignment="1">
      <alignment horizontal="center" vertical="center"/>
    </xf>
    <xf numFmtId="0" fontId="27" fillId="3" borderId="0" xfId="0" applyFont="1" applyFill="1" applyBorder="1" applyAlignment="1">
      <alignment vertical="center"/>
    </xf>
    <xf numFmtId="0" fontId="19" fillId="3" borderId="0" xfId="0" applyFont="1" applyFill="1" applyAlignment="1"/>
    <xf numFmtId="0" fontId="28" fillId="3" borderId="0" xfId="0" applyFont="1" applyFill="1" applyAlignment="1">
      <alignment horizontal="center"/>
    </xf>
    <xf numFmtId="178" fontId="7" fillId="3" borderId="12" xfId="1" applyNumberFormat="1" applyFont="1" applyFill="1" applyBorder="1" applyAlignment="1">
      <alignment horizontal="center" vertical="center"/>
    </xf>
    <xf numFmtId="176" fontId="0" fillId="4" borderId="14" xfId="1" applyNumberFormat="1" applyFont="1" applyFill="1" applyBorder="1">
      <alignment vertical="center"/>
    </xf>
    <xf numFmtId="176" fontId="0" fillId="2" borderId="12" xfId="1" applyNumberFormat="1" applyFont="1" applyFill="1" applyBorder="1">
      <alignment vertical="center"/>
    </xf>
    <xf numFmtId="38" fontId="16" fillId="3" borderId="1" xfId="1" applyFont="1" applyFill="1" applyBorder="1" applyAlignment="1">
      <alignment vertical="center" shrinkToFit="1"/>
    </xf>
    <xf numFmtId="38" fontId="16" fillId="3" borderId="5" xfId="1" applyFont="1" applyFill="1" applyBorder="1" applyAlignment="1">
      <alignment vertical="center" shrinkToFit="1"/>
    </xf>
    <xf numFmtId="38" fontId="16" fillId="3" borderId="23" xfId="1" applyFont="1" applyFill="1" applyBorder="1" applyAlignment="1">
      <alignment horizontal="center" vertical="center"/>
    </xf>
    <xf numFmtId="38" fontId="16" fillId="3" borderId="56" xfId="1" applyFont="1" applyFill="1" applyBorder="1" applyAlignment="1">
      <alignment vertical="center"/>
    </xf>
    <xf numFmtId="38" fontId="16" fillId="3" borderId="57" xfId="1" applyFont="1" applyFill="1" applyBorder="1" applyAlignment="1">
      <alignment vertical="center"/>
    </xf>
    <xf numFmtId="38" fontId="7" fillId="3" borderId="15" xfId="1" applyFont="1" applyFill="1" applyBorder="1" applyAlignment="1">
      <alignment vertical="center"/>
    </xf>
    <xf numFmtId="38" fontId="31" fillId="0" borderId="7" xfId="1" applyFont="1" applyFill="1" applyBorder="1" applyAlignment="1">
      <alignment horizontal="center"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xf>
    <xf numFmtId="0" fontId="0" fillId="0" borderId="0" xfId="0" applyBorder="1" applyAlignment="1">
      <alignment horizontal="left" vertical="center"/>
    </xf>
    <xf numFmtId="38" fontId="0" fillId="0" borderId="0" xfId="1" applyFont="1" applyBorder="1">
      <alignment vertical="center"/>
    </xf>
    <xf numFmtId="38" fontId="0" fillId="0" borderId="14" xfId="1" applyFont="1" applyBorder="1">
      <alignment vertical="center"/>
    </xf>
    <xf numFmtId="38" fontId="0" fillId="0" borderId="3" xfId="1" applyFont="1" applyBorder="1">
      <alignment vertical="center"/>
    </xf>
    <xf numFmtId="0" fontId="0" fillId="0" borderId="11" xfId="0" applyBorder="1">
      <alignment vertical="center"/>
    </xf>
    <xf numFmtId="0" fontId="0" fillId="0" borderId="10" xfId="0" applyBorder="1">
      <alignment vertical="center"/>
    </xf>
    <xf numFmtId="38" fontId="0" fillId="0" borderId="9" xfId="1" applyFont="1" applyBorder="1">
      <alignment vertical="center"/>
    </xf>
    <xf numFmtId="38" fontId="0" fillId="0" borderId="15" xfId="1" applyFont="1" applyBorder="1">
      <alignment vertical="center"/>
    </xf>
    <xf numFmtId="38" fontId="0" fillId="0" borderId="4" xfId="1" applyFont="1" applyBorder="1">
      <alignment vertical="center"/>
    </xf>
    <xf numFmtId="38" fontId="0" fillId="0" borderId="0" xfId="1" applyFont="1">
      <alignment vertical="center"/>
    </xf>
    <xf numFmtId="0" fontId="0" fillId="0" borderId="0" xfId="0" applyBorder="1" applyAlignment="1">
      <alignment horizontal="left" vertical="center" wrapText="1"/>
    </xf>
    <xf numFmtId="0" fontId="0" fillId="0" borderId="0" xfId="0" applyFill="1">
      <alignment vertical="center"/>
    </xf>
    <xf numFmtId="0" fontId="0" fillId="0" borderId="0" xfId="0" applyFill="1" applyBorder="1">
      <alignment vertical="center"/>
    </xf>
    <xf numFmtId="0" fontId="3" fillId="0" borderId="0" xfId="0" applyFont="1" applyFill="1">
      <alignment vertical="center"/>
    </xf>
    <xf numFmtId="0" fontId="0" fillId="0" borderId="0" xfId="0" applyFill="1" applyAlignment="1">
      <alignment vertical="center" wrapText="1"/>
    </xf>
    <xf numFmtId="0" fontId="0" fillId="0" borderId="5" xfId="0" applyFill="1" applyBorder="1" applyAlignment="1">
      <alignment vertical="center"/>
    </xf>
    <xf numFmtId="0" fontId="0" fillId="0" borderId="0" xfId="0" applyFill="1" applyAlignment="1">
      <alignment horizontal="right" vertical="center"/>
    </xf>
    <xf numFmtId="0" fontId="0" fillId="0" borderId="0" xfId="0" applyFill="1" applyBorder="1" applyAlignment="1">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12" xfId="0" applyFill="1" applyBorder="1">
      <alignment vertical="center"/>
    </xf>
    <xf numFmtId="0" fontId="0" fillId="0" borderId="13" xfId="0" applyFill="1" applyBorder="1" applyAlignment="1">
      <alignment vertical="center" wrapText="1"/>
    </xf>
    <xf numFmtId="176" fontId="0" fillId="0" borderId="14" xfId="1" applyNumberFormat="1" applyFont="1" applyFill="1" applyBorder="1">
      <alignment vertical="center"/>
    </xf>
    <xf numFmtId="176" fontId="0" fillId="0" borderId="15" xfId="1" applyNumberFormat="1" applyFont="1" applyFill="1" applyBorder="1">
      <alignment vertical="center"/>
    </xf>
    <xf numFmtId="0" fontId="33" fillId="0" borderId="6" xfId="0" applyFont="1" applyFill="1" applyBorder="1" applyAlignment="1">
      <alignment horizontal="center" vertical="center" wrapText="1"/>
    </xf>
    <xf numFmtId="38" fontId="0" fillId="0" borderId="0" xfId="1" applyFont="1" applyFill="1" applyBorder="1">
      <alignment vertical="center"/>
    </xf>
    <xf numFmtId="0" fontId="0" fillId="0" borderId="10" xfId="0" applyFill="1" applyBorder="1">
      <alignment vertical="center"/>
    </xf>
    <xf numFmtId="0" fontId="0" fillId="0" borderId="9" xfId="0" applyFill="1" applyBorder="1" applyAlignment="1">
      <alignment vertical="center" wrapText="1"/>
    </xf>
    <xf numFmtId="176" fontId="0" fillId="0" borderId="9" xfId="1" applyNumberFormat="1" applyFont="1" applyFill="1" applyBorder="1">
      <alignment vertical="center"/>
    </xf>
    <xf numFmtId="0" fontId="0" fillId="0" borderId="0" xfId="0" applyFill="1" applyBorder="1" applyAlignment="1">
      <alignment vertical="center" wrapText="1"/>
    </xf>
    <xf numFmtId="176" fontId="0" fillId="0" borderId="0" xfId="1" applyNumberFormat="1" applyFont="1" applyFill="1" applyBorder="1">
      <alignment vertical="center"/>
    </xf>
    <xf numFmtId="0" fontId="0" fillId="0" borderId="0" xfId="0" applyFill="1" applyAlignment="1">
      <alignment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38" fontId="0" fillId="0" borderId="14" xfId="1" applyFont="1" applyFill="1" applyBorder="1">
      <alignment vertical="center"/>
    </xf>
    <xf numFmtId="176" fontId="0" fillId="0" borderId="12" xfId="1" applyNumberFormat="1" applyFont="1" applyFill="1" applyBorder="1">
      <alignment vertical="center"/>
    </xf>
    <xf numFmtId="38" fontId="0" fillId="0" borderId="13" xfId="1" applyFont="1" applyFill="1" applyBorder="1">
      <alignment vertical="center"/>
    </xf>
    <xf numFmtId="177" fontId="7" fillId="3" borderId="12" xfId="1" applyNumberFormat="1" applyFont="1" applyFill="1" applyBorder="1" applyAlignment="1">
      <alignment horizontal="center" vertical="center" wrapText="1"/>
    </xf>
    <xf numFmtId="0" fontId="0" fillId="0" borderId="7" xfId="0" applyFill="1" applyBorder="1">
      <alignment vertical="center"/>
    </xf>
    <xf numFmtId="0" fontId="0" fillId="0" borderId="1" xfId="0" applyFill="1" applyBorder="1">
      <alignment vertical="center"/>
    </xf>
    <xf numFmtId="0" fontId="0" fillId="0" borderId="7"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9" xfId="0" applyFill="1" applyBorder="1" applyAlignment="1">
      <alignment horizontal="center" vertical="center" wrapText="1"/>
    </xf>
    <xf numFmtId="0" fontId="0" fillId="0" borderId="8" xfId="0" applyFill="1" applyBorder="1">
      <alignment vertical="center"/>
    </xf>
    <xf numFmtId="0" fontId="0" fillId="0" borderId="5" xfId="0" applyFill="1" applyBorder="1">
      <alignment vertical="center"/>
    </xf>
    <xf numFmtId="0" fontId="0" fillId="0" borderId="10" xfId="0" applyFill="1" applyBorder="1" applyAlignment="1">
      <alignment horizontal="center" vertical="center" wrapText="1"/>
    </xf>
    <xf numFmtId="0" fontId="0" fillId="0" borderId="1" xfId="0" applyFill="1" applyBorder="1" applyAlignment="1">
      <alignment vertical="center" wrapText="1"/>
    </xf>
    <xf numFmtId="38" fontId="0" fillId="0" borderId="11" xfId="1" applyFont="1" applyFill="1" applyBorder="1">
      <alignment vertical="center"/>
    </xf>
    <xf numFmtId="38" fontId="0" fillId="0" borderId="12" xfId="0" applyNumberFormat="1" applyFill="1" applyBorder="1">
      <alignment vertical="center"/>
    </xf>
    <xf numFmtId="0" fontId="0" fillId="0" borderId="11" xfId="0" applyFill="1" applyBorder="1">
      <alignment vertical="center"/>
    </xf>
    <xf numFmtId="38" fontId="0" fillId="0" borderId="10" xfId="1" applyFont="1" applyFill="1" applyBorder="1">
      <alignment vertical="center"/>
    </xf>
    <xf numFmtId="38" fontId="0" fillId="0" borderId="15" xfId="1" applyFont="1" applyFill="1" applyBorder="1">
      <alignment vertical="center"/>
    </xf>
    <xf numFmtId="0" fontId="0" fillId="0" borderId="1" xfId="0" applyFill="1" applyBorder="1" applyAlignment="1">
      <alignment horizontal="left" vertical="center"/>
    </xf>
    <xf numFmtId="0" fontId="19" fillId="0" borderId="0" xfId="2" applyFont="1" applyFill="1"/>
    <xf numFmtId="0" fontId="28" fillId="0" borderId="0" xfId="2" applyFont="1" applyFill="1" applyAlignment="1">
      <alignment horizontal="center"/>
    </xf>
    <xf numFmtId="0" fontId="19" fillId="0" borderId="0" xfId="2" applyFont="1" applyFill="1" applyAlignment="1">
      <alignment horizontal="center"/>
    </xf>
    <xf numFmtId="0" fontId="29" fillId="0" borderId="0" xfId="2" applyFont="1" applyFill="1" applyBorder="1" applyAlignment="1"/>
    <xf numFmtId="0" fontId="19" fillId="0" borderId="0" xfId="2" applyFont="1" applyFill="1" applyBorder="1" applyAlignment="1">
      <alignment vertical="center" shrinkToFit="1"/>
    </xf>
    <xf numFmtId="0" fontId="19" fillId="0" borderId="0" xfId="2" applyFont="1" applyFill="1" applyBorder="1" applyAlignment="1"/>
    <xf numFmtId="0" fontId="19" fillId="0" borderId="0" xfId="2" applyFont="1" applyFill="1" applyBorder="1" applyAlignment="1">
      <alignment vertical="center"/>
    </xf>
    <xf numFmtId="0" fontId="29" fillId="0" borderId="0" xfId="2" applyFont="1" applyFill="1" applyBorder="1" applyAlignment="1">
      <alignment vertical="center"/>
    </xf>
    <xf numFmtId="0" fontId="19" fillId="0" borderId="0" xfId="2" applyFont="1" applyFill="1" applyBorder="1" applyAlignment="1">
      <alignment horizontal="center" vertical="center"/>
    </xf>
    <xf numFmtId="0" fontId="30" fillId="0" borderId="0" xfId="2" applyFont="1" applyFill="1"/>
    <xf numFmtId="49" fontId="30" fillId="0" borderId="7" xfId="2" applyNumberFormat="1" applyFont="1" applyFill="1" applyBorder="1" applyAlignment="1">
      <alignment horizontal="center" vertical="top" shrinkToFit="1"/>
    </xf>
    <xf numFmtId="181" fontId="30" fillId="0" borderId="1" xfId="2" applyNumberFormat="1" applyFont="1" applyFill="1" applyBorder="1" applyAlignment="1">
      <alignment horizontal="center" vertical="top" shrinkToFit="1"/>
    </xf>
    <xf numFmtId="0" fontId="30" fillId="0" borderId="14" xfId="2" applyFont="1" applyFill="1" applyBorder="1" applyAlignment="1">
      <alignment vertical="top" shrinkToFit="1"/>
    </xf>
    <xf numFmtId="0" fontId="30" fillId="0" borderId="12" xfId="2" applyFont="1" applyFill="1" applyBorder="1" applyAlignment="1">
      <alignment horizontal="center" vertical="top"/>
    </xf>
    <xf numFmtId="0" fontId="30" fillId="0" borderId="2" xfId="2" applyFont="1" applyFill="1" applyBorder="1" applyAlignment="1">
      <alignment vertical="top"/>
    </xf>
    <xf numFmtId="0" fontId="30" fillId="0" borderId="0" xfId="2" applyFont="1" applyFill="1" applyBorder="1" applyAlignment="1">
      <alignment vertical="top"/>
    </xf>
    <xf numFmtId="0" fontId="30" fillId="0" borderId="0" xfId="2" applyFont="1" applyFill="1" applyBorder="1" applyAlignment="1">
      <alignment horizontal="center" vertical="center"/>
    </xf>
    <xf numFmtId="0" fontId="30" fillId="0" borderId="12" xfId="2" applyFont="1" applyFill="1" applyBorder="1" applyAlignment="1">
      <alignment vertical="center"/>
    </xf>
    <xf numFmtId="0" fontId="30" fillId="0" borderId="0" xfId="2" applyFont="1" applyFill="1" applyAlignment="1">
      <alignment vertical="center"/>
    </xf>
    <xf numFmtId="49" fontId="30" fillId="0" borderId="11" xfId="2" applyNumberFormat="1" applyFont="1" applyFill="1" applyBorder="1" applyAlignment="1">
      <alignment horizontal="center" vertical="top" shrinkToFit="1"/>
    </xf>
    <xf numFmtId="181" fontId="30" fillId="0" borderId="0" xfId="2" applyNumberFormat="1" applyFont="1" applyFill="1" applyBorder="1" applyAlignment="1">
      <alignment horizontal="center" vertical="top" shrinkToFit="1"/>
    </xf>
    <xf numFmtId="0" fontId="30" fillId="0" borderId="14" xfId="2" applyFont="1" applyFill="1" applyBorder="1" applyAlignment="1">
      <alignment horizontal="center" vertical="top"/>
    </xf>
    <xf numFmtId="0" fontId="30" fillId="0" borderId="3" xfId="2" applyFont="1" applyFill="1" applyBorder="1" applyAlignment="1">
      <alignment vertical="top"/>
    </xf>
    <xf numFmtId="0" fontId="30" fillId="0" borderId="14" xfId="2" applyFont="1" applyFill="1" applyBorder="1" applyAlignment="1">
      <alignment vertical="center"/>
    </xf>
    <xf numFmtId="0" fontId="19" fillId="0" borderId="0" xfId="2" applyFont="1" applyFill="1" applyAlignment="1">
      <alignment vertical="top"/>
    </xf>
    <xf numFmtId="0" fontId="30" fillId="0" borderId="41" xfId="2" applyFont="1" applyFill="1" applyBorder="1" applyAlignment="1">
      <alignment vertical="top" shrinkToFit="1"/>
    </xf>
    <xf numFmtId="49" fontId="30" fillId="0" borderId="42" xfId="2" applyNumberFormat="1" applyFont="1" applyFill="1" applyBorder="1" applyAlignment="1">
      <alignment horizontal="center" vertical="top" shrinkToFit="1"/>
    </xf>
    <xf numFmtId="181" fontId="30" fillId="0" borderId="43" xfId="2" applyNumberFormat="1" applyFont="1" applyFill="1" applyBorder="1" applyAlignment="1">
      <alignment horizontal="center" vertical="top" shrinkToFit="1"/>
    </xf>
    <xf numFmtId="0" fontId="30" fillId="0" borderId="44" xfId="2" applyFont="1" applyFill="1" applyBorder="1" applyAlignment="1">
      <alignment vertical="top" shrinkToFit="1"/>
    </xf>
    <xf numFmtId="0" fontId="30" fillId="0" borderId="13" xfId="2" applyFont="1" applyFill="1" applyBorder="1" applyAlignment="1">
      <alignment horizontal="center" vertical="top"/>
    </xf>
    <xf numFmtId="0" fontId="30" fillId="0" borderId="6" xfId="2" applyFont="1" applyFill="1" applyBorder="1" applyAlignment="1">
      <alignment vertical="top"/>
    </xf>
    <xf numFmtId="0" fontId="30" fillId="0" borderId="12" xfId="2" applyFont="1" applyFill="1" applyBorder="1" applyAlignment="1">
      <alignment vertical="top" shrinkToFit="1"/>
    </xf>
    <xf numFmtId="49" fontId="30" fillId="0" borderId="45" xfId="2" applyNumberFormat="1" applyFont="1" applyFill="1" applyBorder="1" applyAlignment="1">
      <alignment horizontal="center" vertical="top" shrinkToFit="1"/>
    </xf>
    <xf numFmtId="181" fontId="30" fillId="0" borderId="46" xfId="2" applyNumberFormat="1" applyFont="1" applyFill="1" applyBorder="1" applyAlignment="1">
      <alignment horizontal="center" vertical="top" shrinkToFit="1"/>
    </xf>
    <xf numFmtId="0" fontId="30" fillId="0" borderId="13" xfId="2" applyFont="1" applyFill="1" applyBorder="1" applyAlignment="1">
      <alignment vertical="top" shrinkToFit="1"/>
    </xf>
    <xf numFmtId="181" fontId="30" fillId="0" borderId="2" xfId="2" applyNumberFormat="1" applyFont="1" applyFill="1" applyBorder="1" applyAlignment="1">
      <alignment horizontal="center" vertical="top" shrinkToFit="1"/>
    </xf>
    <xf numFmtId="0" fontId="30" fillId="0" borderId="15" xfId="2" applyFont="1" applyFill="1" applyBorder="1" applyAlignment="1">
      <alignment horizontal="center" vertical="top"/>
    </xf>
    <xf numFmtId="0" fontId="30" fillId="0" borderId="4" xfId="2" applyFont="1" applyFill="1" applyBorder="1" applyAlignment="1">
      <alignment vertical="top"/>
    </xf>
    <xf numFmtId="49" fontId="30" fillId="0" borderId="47" xfId="2" applyNumberFormat="1" applyFont="1" applyFill="1" applyBorder="1" applyAlignment="1">
      <alignment horizontal="center" vertical="top" shrinkToFit="1"/>
    </xf>
    <xf numFmtId="181" fontId="30" fillId="0" borderId="48" xfId="2" applyNumberFormat="1" applyFont="1" applyFill="1" applyBorder="1" applyAlignment="1">
      <alignment horizontal="center" vertical="top" shrinkToFit="1"/>
    </xf>
    <xf numFmtId="0" fontId="30" fillId="0" borderId="49" xfId="2" applyFont="1" applyFill="1" applyBorder="1" applyAlignment="1">
      <alignment vertical="top" shrinkToFit="1"/>
    </xf>
    <xf numFmtId="49" fontId="30" fillId="0" borderId="8" xfId="2" applyNumberFormat="1" applyFont="1" applyFill="1" applyBorder="1" applyAlignment="1">
      <alignment horizontal="center" vertical="top" shrinkToFit="1"/>
    </xf>
    <xf numFmtId="181" fontId="30" fillId="0" borderId="5" xfId="2" applyNumberFormat="1" applyFont="1" applyFill="1" applyBorder="1" applyAlignment="1">
      <alignment horizontal="center" vertical="top" shrinkToFit="1"/>
    </xf>
    <xf numFmtId="49" fontId="30" fillId="0" borderId="23" xfId="2" applyNumberFormat="1" applyFont="1" applyFill="1" applyBorder="1" applyAlignment="1">
      <alignment horizontal="center" vertical="top" shrinkToFit="1"/>
    </xf>
    <xf numFmtId="181" fontId="30" fillId="0" borderId="25" xfId="2" applyNumberFormat="1" applyFont="1" applyFill="1" applyBorder="1" applyAlignment="1">
      <alignment horizontal="center" vertical="top" shrinkToFit="1"/>
    </xf>
    <xf numFmtId="0" fontId="30" fillId="0" borderId="22" xfId="2" applyFont="1" applyFill="1" applyBorder="1" applyAlignment="1">
      <alignment vertical="top" shrinkToFit="1"/>
    </xf>
    <xf numFmtId="0" fontId="30" fillId="0" borderId="50" xfId="2" applyFont="1" applyFill="1" applyBorder="1" applyAlignment="1">
      <alignment vertical="top" shrinkToFit="1"/>
    </xf>
    <xf numFmtId="49" fontId="30" fillId="0" borderId="10" xfId="2" applyNumberFormat="1" applyFont="1" applyFill="1" applyBorder="1" applyAlignment="1">
      <alignment horizontal="center" vertical="top" shrinkToFit="1"/>
    </xf>
    <xf numFmtId="181" fontId="30" fillId="0" borderId="9" xfId="2" applyNumberFormat="1" applyFont="1" applyFill="1" applyBorder="1" applyAlignment="1">
      <alignment horizontal="center" vertical="top" shrinkToFit="1"/>
    </xf>
    <xf numFmtId="0" fontId="30" fillId="0" borderId="15" xfId="2" applyFont="1" applyFill="1" applyBorder="1" applyAlignment="1">
      <alignment vertical="top" shrinkToFit="1"/>
    </xf>
    <xf numFmtId="0" fontId="30" fillId="0" borderId="7" xfId="2" applyFont="1" applyFill="1" applyBorder="1" applyAlignment="1">
      <alignment horizontal="center" vertical="center"/>
    </xf>
    <xf numFmtId="0" fontId="30" fillId="0" borderId="11" xfId="2" applyFont="1" applyFill="1" applyBorder="1" applyAlignment="1">
      <alignment horizontal="center" vertical="center"/>
    </xf>
    <xf numFmtId="49" fontId="30" fillId="0" borderId="51" xfId="2" applyNumberFormat="1" applyFont="1" applyFill="1" applyBorder="1" applyAlignment="1">
      <alignment horizontal="center" vertical="top" shrinkToFit="1"/>
    </xf>
    <xf numFmtId="181" fontId="30" fillId="0" borderId="52" xfId="2" applyNumberFormat="1" applyFont="1" applyFill="1" applyBorder="1" applyAlignment="1">
      <alignment horizontal="center" vertical="top" shrinkToFit="1"/>
    </xf>
    <xf numFmtId="181" fontId="30" fillId="0" borderId="3" xfId="2" applyNumberFormat="1" applyFont="1" applyFill="1" applyBorder="1" applyAlignment="1">
      <alignment horizontal="center" vertical="top" shrinkToFit="1"/>
    </xf>
    <xf numFmtId="181" fontId="30" fillId="0" borderId="6" xfId="2" applyNumberFormat="1" applyFont="1" applyFill="1" applyBorder="1" applyAlignment="1">
      <alignment horizontal="center" vertical="top" shrinkToFit="1"/>
    </xf>
    <xf numFmtId="0" fontId="30" fillId="0" borderId="13" xfId="2" applyFont="1" applyFill="1" applyBorder="1" applyAlignment="1">
      <alignment vertical="top"/>
    </xf>
    <xf numFmtId="0" fontId="30" fillId="0" borderId="8" xfId="2" applyFont="1" applyFill="1" applyBorder="1" applyAlignment="1">
      <alignment horizontal="center" vertical="center"/>
    </xf>
    <xf numFmtId="0" fontId="30" fillId="0" borderId="13" xfId="2" applyFont="1" applyFill="1" applyBorder="1" applyAlignment="1">
      <alignment vertical="center"/>
    </xf>
    <xf numFmtId="0" fontId="30" fillId="0" borderId="1" xfId="2" applyFont="1" applyFill="1" applyBorder="1" applyAlignment="1">
      <alignment vertical="top"/>
    </xf>
    <xf numFmtId="0" fontId="30" fillId="0" borderId="1" xfId="2" applyFont="1" applyFill="1" applyBorder="1" applyAlignment="1">
      <alignment horizontal="center" vertical="center"/>
    </xf>
    <xf numFmtId="0" fontId="30" fillId="0" borderId="5" xfId="2" applyFont="1" applyFill="1" applyBorder="1" applyAlignment="1">
      <alignment vertical="top"/>
    </xf>
    <xf numFmtId="0" fontId="30" fillId="0" borderId="5" xfId="2" applyFont="1" applyFill="1" applyBorder="1" applyAlignment="1">
      <alignment horizontal="center" vertical="center"/>
    </xf>
    <xf numFmtId="0" fontId="19" fillId="0" borderId="0" xfId="2" applyFont="1" applyFill="1" applyAlignment="1">
      <alignment vertical="center"/>
    </xf>
    <xf numFmtId="0" fontId="30" fillId="0" borderId="3" xfId="2" applyFont="1" applyFill="1" applyBorder="1" applyAlignment="1">
      <alignment vertical="top" shrinkToFit="1"/>
    </xf>
    <xf numFmtId="0" fontId="30" fillId="0" borderId="6" xfId="2" applyFont="1" applyFill="1" applyBorder="1" applyAlignment="1">
      <alignment vertical="top" shrinkToFit="1"/>
    </xf>
    <xf numFmtId="0" fontId="30" fillId="0" borderId="4" xfId="2" applyFont="1" applyFill="1" applyBorder="1" applyAlignment="1">
      <alignment vertical="top" shrinkToFit="1"/>
    </xf>
    <xf numFmtId="0" fontId="30" fillId="0" borderId="2" xfId="2" applyFont="1" applyFill="1" applyBorder="1" applyAlignment="1">
      <alignment vertical="top" shrinkToFit="1"/>
    </xf>
    <xf numFmtId="49" fontId="30" fillId="0" borderId="15" xfId="2" applyNumberFormat="1" applyFont="1" applyFill="1" applyBorder="1" applyAlignment="1">
      <alignment horizontal="center" vertical="top" shrinkToFit="1"/>
    </xf>
    <xf numFmtId="0" fontId="30" fillId="0" borderId="14" xfId="2" applyFont="1" applyFill="1" applyBorder="1" applyAlignment="1">
      <alignment vertical="top" wrapText="1"/>
    </xf>
    <xf numFmtId="181" fontId="30" fillId="0" borderId="39" xfId="2" applyNumberFormat="1" applyFont="1" applyFill="1" applyBorder="1" applyAlignment="1">
      <alignment horizontal="center" vertical="top" shrinkToFit="1"/>
    </xf>
    <xf numFmtId="181" fontId="30" fillId="0" borderId="54" xfId="2" applyNumberFormat="1" applyFont="1" applyFill="1" applyBorder="1" applyAlignment="1">
      <alignment horizontal="center" vertical="top" shrinkToFit="1"/>
    </xf>
    <xf numFmtId="181" fontId="30" fillId="0" borderId="24" xfId="2" applyNumberFormat="1" applyFont="1" applyFill="1" applyBorder="1" applyAlignment="1">
      <alignment horizontal="center" vertical="top" shrinkToFit="1"/>
    </xf>
    <xf numFmtId="0" fontId="30" fillId="0" borderId="4" xfId="2" applyFont="1" applyFill="1" applyBorder="1" applyAlignment="1">
      <alignment vertical="top" wrapText="1"/>
    </xf>
    <xf numFmtId="181" fontId="30" fillId="0" borderId="4" xfId="2" applyNumberFormat="1" applyFont="1" applyFill="1" applyBorder="1" applyAlignment="1">
      <alignment horizontal="center" vertical="top" shrinkToFit="1"/>
    </xf>
    <xf numFmtId="181" fontId="30" fillId="0" borderId="53" xfId="2" applyNumberFormat="1" applyFont="1" applyFill="1" applyBorder="1" applyAlignment="1">
      <alignment horizontal="center" vertical="top" shrinkToFit="1"/>
    </xf>
    <xf numFmtId="0" fontId="30" fillId="0" borderId="45" xfId="2" applyFont="1" applyFill="1" applyBorder="1" applyAlignment="1">
      <alignment horizontal="center" vertical="top"/>
    </xf>
    <xf numFmtId="0" fontId="30" fillId="0" borderId="0" xfId="2" applyFont="1" applyFill="1" applyBorder="1" applyAlignment="1">
      <alignment horizontal="center" vertical="top"/>
    </xf>
    <xf numFmtId="0" fontId="30" fillId="0" borderId="22" xfId="2" applyFont="1" applyFill="1" applyBorder="1" applyAlignment="1">
      <alignment vertical="top"/>
    </xf>
    <xf numFmtId="181" fontId="30" fillId="0" borderId="55" xfId="2" applyNumberFormat="1" applyFont="1" applyFill="1" applyBorder="1" applyAlignment="1">
      <alignment horizontal="center" vertical="top" shrinkToFit="1"/>
    </xf>
    <xf numFmtId="0" fontId="30" fillId="0" borderId="0" xfId="2" applyFont="1" applyFill="1" applyBorder="1" applyAlignment="1">
      <alignment vertical="top" wrapText="1" shrinkToFit="1"/>
    </xf>
    <xf numFmtId="0" fontId="30" fillId="0" borderId="0" xfId="2" applyFont="1" applyFill="1" applyBorder="1" applyAlignment="1">
      <alignment vertical="top" shrinkToFit="1"/>
    </xf>
    <xf numFmtId="181" fontId="30" fillId="0" borderId="9" xfId="2" applyNumberFormat="1" applyFont="1" applyFill="1" applyBorder="1" applyAlignment="1">
      <alignment horizontal="center" vertical="top"/>
    </xf>
    <xf numFmtId="0" fontId="30" fillId="0" borderId="4" xfId="2" applyFont="1" applyFill="1" applyBorder="1" applyAlignment="1">
      <alignment horizontal="left" vertical="top" wrapText="1"/>
    </xf>
    <xf numFmtId="0" fontId="19" fillId="0" borderId="0" xfId="2" applyFont="1" applyFill="1" applyBorder="1" applyAlignment="1">
      <alignment vertical="top"/>
    </xf>
    <xf numFmtId="49" fontId="30" fillId="0" borderId="15" xfId="2" applyNumberFormat="1" applyFont="1" applyFill="1" applyBorder="1" applyAlignment="1">
      <alignment horizontal="center" vertical="top"/>
    </xf>
    <xf numFmtId="0" fontId="30" fillId="0" borderId="10" xfId="2" applyFont="1" applyFill="1" applyBorder="1" applyAlignment="1">
      <alignment horizontal="center" vertical="center"/>
    </xf>
    <xf numFmtId="0" fontId="30" fillId="0" borderId="15" xfId="2" applyFont="1" applyFill="1" applyBorder="1" applyAlignment="1">
      <alignment vertical="center"/>
    </xf>
    <xf numFmtId="0" fontId="30" fillId="0" borderId="10" xfId="2" applyFont="1" applyFill="1" applyBorder="1" applyAlignment="1">
      <alignment vertical="top" shrinkToFit="1"/>
    </xf>
    <xf numFmtId="0" fontId="30" fillId="0" borderId="8" xfId="2" applyFont="1" applyFill="1" applyBorder="1" applyAlignment="1">
      <alignment vertical="top" shrinkToFit="1"/>
    </xf>
    <xf numFmtId="0" fontId="34" fillId="0" borderId="0" xfId="0" applyFont="1" applyAlignment="1">
      <alignment horizontal="left" vertical="center" readingOrder="1"/>
    </xf>
    <xf numFmtId="49" fontId="30" fillId="0" borderId="0" xfId="2" applyNumberFormat="1" applyFont="1" applyFill="1" applyAlignment="1">
      <alignment horizontal="left" vertical="center"/>
    </xf>
    <xf numFmtId="0" fontId="35" fillId="0" borderId="0" xfId="0" applyFont="1" applyAlignment="1">
      <alignment horizontal="left" vertical="center" readingOrder="1"/>
    </xf>
    <xf numFmtId="0" fontId="29" fillId="0" borderId="0" xfId="2" applyFont="1" applyFill="1" applyBorder="1" applyAlignment="1">
      <alignment horizontal="left" vertical="center"/>
    </xf>
    <xf numFmtId="0" fontId="11" fillId="0" borderId="0" xfId="2" applyFont="1" applyFill="1" applyBorder="1" applyAlignment="1">
      <alignment horizontal="center" shrinkToFit="1"/>
    </xf>
    <xf numFmtId="0" fontId="11" fillId="0" borderId="0" xfId="2" applyFont="1" applyFill="1" applyBorder="1" applyAlignment="1">
      <alignment shrinkToFit="1"/>
    </xf>
    <xf numFmtId="0" fontId="11" fillId="0" borderId="0" xfId="2" applyFont="1"/>
    <xf numFmtId="49" fontId="11" fillId="0" borderId="0" xfId="2" applyNumberFormat="1" applyFont="1" applyFill="1" applyBorder="1" applyAlignment="1">
      <alignment horizontal="center" vertical="center" shrinkToFit="1"/>
    </xf>
    <xf numFmtId="0" fontId="11" fillId="0" borderId="0" xfId="2" applyFont="1" applyFill="1" applyBorder="1" applyAlignment="1">
      <alignment vertical="center" shrinkToFit="1"/>
    </xf>
    <xf numFmtId="0" fontId="30" fillId="0" borderId="7" xfId="2" applyFont="1" applyFill="1" applyBorder="1" applyAlignment="1">
      <alignment vertical="top" shrinkToFit="1"/>
    </xf>
    <xf numFmtId="49" fontId="30" fillId="0" borderId="12" xfId="2" applyNumberFormat="1" applyFont="1" applyFill="1" applyBorder="1" applyAlignment="1">
      <alignment horizontal="center" vertical="top" shrinkToFit="1"/>
    </xf>
    <xf numFmtId="0" fontId="30" fillId="0" borderId="10" xfId="2" applyFont="1" applyFill="1" applyBorder="1" applyAlignment="1">
      <alignment horizontal="left" vertical="top" shrinkToFit="1"/>
    </xf>
    <xf numFmtId="49" fontId="30" fillId="0" borderId="13" xfId="2" applyNumberFormat="1" applyFont="1" applyFill="1" applyBorder="1" applyAlignment="1">
      <alignment horizontal="center" vertical="top" shrinkToFit="1"/>
    </xf>
    <xf numFmtId="0" fontId="30" fillId="0" borderId="11" xfId="2" applyFont="1" applyFill="1" applyBorder="1" applyAlignment="1">
      <alignment vertical="top" shrinkToFit="1"/>
    </xf>
    <xf numFmtId="49" fontId="30" fillId="0" borderId="14" xfId="2" applyNumberFormat="1" applyFont="1" applyFill="1" applyBorder="1" applyAlignment="1">
      <alignment horizontal="center" vertical="top" shrinkToFit="1"/>
    </xf>
    <xf numFmtId="49" fontId="30" fillId="0" borderId="13" xfId="2" applyNumberFormat="1" applyFont="1" applyFill="1" applyBorder="1" applyAlignment="1">
      <alignment vertical="top" shrinkToFit="1"/>
    </xf>
    <xf numFmtId="0" fontId="30" fillId="0" borderId="14" xfId="2" applyFont="1" applyFill="1" applyBorder="1" applyAlignment="1">
      <alignment vertical="top" wrapText="1" shrinkToFit="1"/>
    </xf>
    <xf numFmtId="49" fontId="30" fillId="0" borderId="1" xfId="2" applyNumberFormat="1" applyFont="1" applyFill="1" applyBorder="1" applyAlignment="1">
      <alignment horizontal="center" vertical="center" shrinkToFit="1"/>
    </xf>
    <xf numFmtId="181" fontId="30" fillId="0" borderId="1" xfId="2" applyNumberFormat="1" applyFont="1" applyFill="1" applyBorder="1" applyAlignment="1">
      <alignment horizontal="center" vertical="center" shrinkToFit="1"/>
    </xf>
    <xf numFmtId="0" fontId="30" fillId="0" borderId="1" xfId="2" applyFont="1" applyFill="1" applyBorder="1" applyAlignment="1">
      <alignment vertical="center" shrinkToFit="1"/>
    </xf>
    <xf numFmtId="49" fontId="30" fillId="0" borderId="0" xfId="2" applyNumberFormat="1" applyFont="1" applyFill="1" applyBorder="1" applyAlignment="1">
      <alignment horizontal="center" vertical="center" shrinkToFit="1"/>
    </xf>
    <xf numFmtId="0" fontId="30" fillId="0" borderId="0" xfId="2" applyFont="1" applyFill="1" applyBorder="1" applyAlignment="1">
      <alignment vertical="center" shrinkToFit="1"/>
    </xf>
    <xf numFmtId="181" fontId="11" fillId="0" borderId="0" xfId="2" applyNumberFormat="1" applyFont="1" applyFill="1" applyBorder="1" applyAlignment="1">
      <alignment horizontal="center" vertical="top" shrinkToFit="1"/>
    </xf>
    <xf numFmtId="49" fontId="11" fillId="0" borderId="0" xfId="2" applyNumberFormat="1" applyFont="1" applyFill="1" applyBorder="1" applyAlignment="1">
      <alignment horizontal="center" vertical="top" shrinkToFit="1"/>
    </xf>
    <xf numFmtId="0" fontId="11" fillId="0" borderId="0" xfId="2" applyFont="1" applyFill="1" applyBorder="1" applyAlignment="1">
      <alignment vertical="top" shrinkToFit="1"/>
    </xf>
    <xf numFmtId="0" fontId="19" fillId="0" borderId="0" xfId="2" applyFont="1" applyFill="1" applyAlignment="1">
      <alignment shrinkToFit="1"/>
    </xf>
    <xf numFmtId="0" fontId="30" fillId="2" borderId="12" xfId="2" applyFont="1" applyFill="1" applyBorder="1" applyAlignment="1">
      <alignment horizontal="center" vertical="top"/>
    </xf>
    <xf numFmtId="0" fontId="30" fillId="2" borderId="14" xfId="2" applyFont="1" applyFill="1" applyBorder="1" applyAlignment="1">
      <alignment horizontal="center" vertical="top"/>
    </xf>
    <xf numFmtId="0" fontId="30" fillId="2" borderId="2" xfId="2" applyFont="1" applyFill="1" applyBorder="1" applyAlignment="1">
      <alignment vertical="top"/>
    </xf>
    <xf numFmtId="0" fontId="30" fillId="2" borderId="3" xfId="2" applyFont="1" applyFill="1" applyBorder="1" applyAlignment="1">
      <alignment vertical="top"/>
    </xf>
    <xf numFmtId="0" fontId="30" fillId="2" borderId="13" xfId="2" applyFont="1" applyFill="1" applyBorder="1" applyAlignment="1">
      <alignment horizontal="center" vertical="top"/>
    </xf>
    <xf numFmtId="0" fontId="30" fillId="2" borderId="6" xfId="2" applyFont="1" applyFill="1" applyBorder="1" applyAlignment="1">
      <alignment vertical="top"/>
    </xf>
    <xf numFmtId="49" fontId="30" fillId="2" borderId="15" xfId="2" applyNumberFormat="1" applyFont="1" applyFill="1" applyBorder="1" applyAlignment="1">
      <alignment horizontal="center" vertical="top"/>
    </xf>
    <xf numFmtId="0" fontId="30" fillId="2" borderId="15" xfId="2" applyFont="1" applyFill="1" applyBorder="1" applyAlignment="1">
      <alignment vertical="top" shrinkToFit="1"/>
    </xf>
    <xf numFmtId="0" fontId="28" fillId="0" borderId="0" xfId="0" applyFont="1" applyFill="1" applyAlignment="1">
      <alignment horizontal="center"/>
    </xf>
    <xf numFmtId="0" fontId="30" fillId="2" borderId="12" xfId="2" applyFont="1" applyFill="1" applyBorder="1" applyAlignment="1">
      <alignment vertical="top"/>
    </xf>
    <xf numFmtId="0" fontId="30" fillId="2" borderId="14" xfId="2" applyFont="1" applyFill="1" applyBorder="1" applyAlignment="1">
      <alignment vertical="top"/>
    </xf>
    <xf numFmtId="0" fontId="30" fillId="2" borderId="12" xfId="2" quotePrefix="1" applyFont="1" applyFill="1" applyBorder="1" applyAlignment="1">
      <alignment horizontal="center" vertical="top"/>
    </xf>
    <xf numFmtId="0" fontId="30" fillId="2" borderId="13" xfId="2" applyFont="1" applyFill="1" applyBorder="1" applyAlignment="1">
      <alignment vertical="top"/>
    </xf>
    <xf numFmtId="49" fontId="30" fillId="2" borderId="15" xfId="2" applyNumberFormat="1" applyFont="1" applyFill="1" applyBorder="1" applyAlignment="1">
      <alignment horizontal="center" vertical="top" shrinkToFit="1"/>
    </xf>
    <xf numFmtId="0" fontId="30" fillId="2" borderId="15" xfId="2" applyFont="1" applyFill="1" applyBorder="1" applyAlignment="1">
      <alignment vertical="center" shrinkToFit="1"/>
    </xf>
    <xf numFmtId="49" fontId="30" fillId="2" borderId="12" xfId="2" applyNumberFormat="1" applyFont="1" applyFill="1" applyBorder="1" applyAlignment="1">
      <alignment horizontal="center" vertical="center" shrinkToFit="1"/>
    </xf>
    <xf numFmtId="0" fontId="30" fillId="2" borderId="2" xfId="2" applyFont="1" applyFill="1" applyBorder="1" applyAlignment="1">
      <alignment vertical="center" shrinkToFit="1"/>
    </xf>
    <xf numFmtId="0" fontId="30" fillId="2" borderId="12" xfId="2" applyFont="1" applyFill="1" applyBorder="1" applyAlignment="1">
      <alignment vertical="center" shrinkToFit="1"/>
    </xf>
    <xf numFmtId="0" fontId="30" fillId="2" borderId="12" xfId="2" applyFont="1" applyFill="1" applyBorder="1" applyAlignment="1">
      <alignment vertical="top" shrinkToFit="1"/>
    </xf>
    <xf numFmtId="0" fontId="30" fillId="2" borderId="13" xfId="2" applyFont="1" applyFill="1" applyBorder="1" applyAlignment="1">
      <alignment vertical="top" shrinkToFit="1"/>
    </xf>
    <xf numFmtId="0" fontId="30" fillId="2" borderId="14" xfId="2" applyFont="1" applyFill="1" applyBorder="1" applyAlignment="1">
      <alignment vertical="top" shrinkToFit="1"/>
    </xf>
    <xf numFmtId="0" fontId="0" fillId="0" borderId="7" xfId="0" applyBorder="1" applyAlignment="1">
      <alignment horizontal="left" vertical="center"/>
    </xf>
    <xf numFmtId="0" fontId="0" fillId="0" borderId="12" xfId="0" applyBorder="1">
      <alignment vertical="center"/>
    </xf>
    <xf numFmtId="38" fontId="0" fillId="0" borderId="8" xfId="1" applyFont="1" applyBorder="1" applyAlignment="1">
      <alignment horizontal="left" vertical="center" wrapText="1"/>
    </xf>
    <xf numFmtId="38" fontId="0" fillId="0" borderId="5" xfId="1" applyFont="1" applyBorder="1" applyAlignment="1">
      <alignment horizontal="left" vertical="center" wrapText="1"/>
    </xf>
    <xf numFmtId="0" fontId="0" fillId="0" borderId="13" xfId="0" applyBorder="1" applyAlignment="1">
      <alignment vertical="center" wrapText="1"/>
    </xf>
    <xf numFmtId="0" fontId="0" fillId="0" borderId="3" xfId="0" applyBorder="1" applyAlignment="1">
      <alignment horizontal="lef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6" xfId="0" applyBorder="1">
      <alignment vertical="center"/>
    </xf>
    <xf numFmtId="38" fontId="0" fillId="0" borderId="13" xfId="1" applyFont="1" applyBorder="1" applyAlignment="1">
      <alignment horizontal="left" vertical="center" wrapText="1"/>
    </xf>
    <xf numFmtId="38" fontId="0" fillId="0" borderId="6" xfId="1" applyFont="1" applyBorder="1" applyAlignment="1">
      <alignment horizontal="left" vertical="center" wrapText="1"/>
    </xf>
    <xf numFmtId="38" fontId="0" fillId="0" borderId="11" xfId="1" applyFont="1" applyBorder="1">
      <alignment vertical="center"/>
    </xf>
    <xf numFmtId="38" fontId="0" fillId="0" borderId="10" xfId="1" applyFont="1" applyBorder="1">
      <alignment vertical="center"/>
    </xf>
    <xf numFmtId="38" fontId="0" fillId="0" borderId="8" xfId="1" applyFont="1" applyBorder="1">
      <alignment vertical="center"/>
    </xf>
    <xf numFmtId="38" fontId="0" fillId="0" borderId="5" xfId="1" applyFont="1" applyBorder="1">
      <alignment vertical="center"/>
    </xf>
    <xf numFmtId="38" fontId="0" fillId="0" borderId="13" xfId="1" applyFont="1" applyBorder="1">
      <alignment vertical="center"/>
    </xf>
    <xf numFmtId="176" fontId="0" fillId="0" borderId="11" xfId="1" applyNumberFormat="1" applyFont="1" applyBorder="1">
      <alignment vertical="center"/>
    </xf>
    <xf numFmtId="176" fontId="0" fillId="0" borderId="0" xfId="1" applyNumberFormat="1" applyFont="1" applyBorder="1">
      <alignment vertical="center"/>
    </xf>
    <xf numFmtId="176" fontId="0" fillId="0" borderId="14" xfId="1" applyNumberFormat="1" applyFont="1" applyBorder="1">
      <alignment vertical="center"/>
    </xf>
    <xf numFmtId="176" fontId="0" fillId="0" borderId="10" xfId="1" applyNumberFormat="1" applyFont="1" applyBorder="1">
      <alignment vertical="center"/>
    </xf>
    <xf numFmtId="176" fontId="0" fillId="0" borderId="9" xfId="1" applyNumberFormat="1" applyFont="1" applyBorder="1">
      <alignment vertical="center"/>
    </xf>
    <xf numFmtId="176" fontId="0" fillId="0" borderId="15" xfId="1" applyNumberFormat="1" applyFont="1" applyBorder="1">
      <alignment vertical="center"/>
    </xf>
    <xf numFmtId="176" fontId="0" fillId="0" borderId="8" xfId="1" applyNumberFormat="1" applyFont="1" applyBorder="1">
      <alignment vertical="center"/>
    </xf>
    <xf numFmtId="176" fontId="0" fillId="0" borderId="5" xfId="1" applyNumberFormat="1" applyFont="1" applyBorder="1">
      <alignment vertical="center"/>
    </xf>
    <xf numFmtId="176" fontId="0" fillId="0" borderId="13" xfId="1" applyNumberFormat="1" applyFont="1" applyBorder="1">
      <alignment vertical="center"/>
    </xf>
    <xf numFmtId="0" fontId="0" fillId="2" borderId="4" xfId="0" applyFill="1" applyBorder="1">
      <alignment vertical="center"/>
    </xf>
    <xf numFmtId="0" fontId="0" fillId="2" borderId="3" xfId="0" applyFill="1" applyBorder="1">
      <alignment vertical="center"/>
    </xf>
    <xf numFmtId="0" fontId="0" fillId="2" borderId="1" xfId="0" applyFill="1" applyBorder="1" applyAlignment="1">
      <alignment horizontal="left" vertical="center"/>
    </xf>
    <xf numFmtId="38" fontId="0" fillId="2" borderId="5" xfId="1" applyFont="1" applyFill="1" applyBorder="1" applyAlignment="1">
      <alignment horizontal="left" vertical="center" wrapText="1"/>
    </xf>
    <xf numFmtId="38" fontId="0" fillId="2" borderId="0" xfId="1" applyFont="1" applyFill="1" applyBorder="1">
      <alignment vertical="center"/>
    </xf>
    <xf numFmtId="38" fontId="0" fillId="2" borderId="9" xfId="1" applyFont="1" applyFill="1" applyBorder="1">
      <alignment vertical="center"/>
    </xf>
    <xf numFmtId="176" fontId="0" fillId="0" borderId="12" xfId="0" applyNumberFormat="1" applyBorder="1">
      <alignment vertical="center"/>
    </xf>
    <xf numFmtId="182" fontId="0" fillId="0" borderId="12" xfId="0" applyNumberFormat="1" applyBorder="1">
      <alignment vertical="center"/>
    </xf>
    <xf numFmtId="176" fontId="0" fillId="0" borderId="14" xfId="0" applyNumberFormat="1" applyBorder="1">
      <alignment vertical="center"/>
    </xf>
    <xf numFmtId="182" fontId="0" fillId="0" borderId="14" xfId="0" applyNumberFormat="1" applyBorder="1">
      <alignment vertical="center"/>
    </xf>
    <xf numFmtId="176" fontId="0" fillId="0" borderId="13" xfId="0" applyNumberFormat="1" applyBorder="1">
      <alignment vertical="center"/>
    </xf>
    <xf numFmtId="182" fontId="0" fillId="0" borderId="13" xfId="0" applyNumberFormat="1" applyBorder="1">
      <alignment vertical="center"/>
    </xf>
    <xf numFmtId="0" fontId="0" fillId="0" borderId="9" xfId="0" applyBorder="1" applyAlignment="1">
      <alignment vertical="center" wrapText="1"/>
    </xf>
    <xf numFmtId="176" fontId="0" fillId="0" borderId="1" xfId="0" applyNumberFormat="1" applyBorder="1">
      <alignment vertical="center"/>
    </xf>
    <xf numFmtId="176" fontId="0" fillId="0" borderId="2" xfId="0" applyNumberFormat="1" applyBorder="1">
      <alignment vertical="center"/>
    </xf>
    <xf numFmtId="176" fontId="0" fillId="0" borderId="0" xfId="0" applyNumberFormat="1">
      <alignment vertical="center"/>
    </xf>
    <xf numFmtId="182" fontId="0" fillId="0" borderId="9" xfId="0" applyNumberFormat="1" applyBorder="1">
      <alignment vertical="center"/>
    </xf>
    <xf numFmtId="182" fontId="0" fillId="0" borderId="4" xfId="0" applyNumberFormat="1" applyBorder="1">
      <alignment vertical="center"/>
    </xf>
    <xf numFmtId="0" fontId="32" fillId="0" borderId="5" xfId="0" applyFont="1" applyFill="1" applyBorder="1">
      <alignment vertical="center"/>
    </xf>
    <xf numFmtId="38" fontId="0" fillId="0" borderId="5" xfId="1" applyFont="1" applyFill="1" applyBorder="1" applyAlignment="1">
      <alignment horizontal="left" vertical="center" wrapText="1"/>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vertical="center"/>
    </xf>
    <xf numFmtId="0" fontId="0" fillId="0" borderId="13" xfId="0" applyFill="1" applyBorder="1" applyAlignment="1">
      <alignment horizontal="center" vertical="center" wrapText="1"/>
    </xf>
    <xf numFmtId="0" fontId="0" fillId="3" borderId="9" xfId="0" applyFill="1" applyBorder="1" applyAlignment="1">
      <alignment vertical="center"/>
    </xf>
    <xf numFmtId="0" fontId="4" fillId="0" borderId="0" xfId="2" applyFont="1" applyFill="1" applyBorder="1" applyAlignment="1" applyProtection="1">
      <alignment vertical="center"/>
    </xf>
    <xf numFmtId="0" fontId="4" fillId="0" borderId="0" xfId="2" applyNumberFormat="1" applyFont="1" applyFill="1" applyBorder="1" applyAlignment="1" applyProtection="1">
      <alignment vertical="center"/>
    </xf>
    <xf numFmtId="38" fontId="4" fillId="0" borderId="0" xfId="3" applyFont="1" applyFill="1" applyBorder="1" applyAlignment="1" applyProtection="1">
      <alignment vertical="center"/>
    </xf>
    <xf numFmtId="0" fontId="14" fillId="0" borderId="0" xfId="2" applyFont="1" applyFill="1" applyBorder="1" applyAlignment="1" applyProtection="1">
      <alignment vertical="center"/>
    </xf>
    <xf numFmtId="0" fontId="14" fillId="0" borderId="0" xfId="2" applyNumberFormat="1" applyFont="1" applyFill="1" applyBorder="1" applyAlignment="1" applyProtection="1">
      <alignment vertical="center"/>
    </xf>
    <xf numFmtId="0" fontId="14" fillId="0" borderId="0" xfId="2" applyNumberFormat="1" applyFont="1" applyFill="1" applyAlignment="1" applyProtection="1">
      <alignment vertical="center"/>
    </xf>
    <xf numFmtId="0" fontId="14" fillId="0" borderId="0" xfId="2" applyFont="1" applyFill="1" applyAlignment="1" applyProtection="1">
      <alignment horizontal="right" vertical="center"/>
    </xf>
    <xf numFmtId="0" fontId="4" fillId="0" borderId="11" xfId="2" applyNumberFormat="1" applyFont="1" applyFill="1" applyBorder="1" applyAlignment="1" applyProtection="1">
      <alignment vertical="center"/>
    </xf>
    <xf numFmtId="0" fontId="4" fillId="0" borderId="1" xfId="2" applyNumberFormat="1" applyFont="1" applyFill="1" applyBorder="1" applyAlignment="1" applyProtection="1">
      <alignment vertical="center"/>
    </xf>
    <xf numFmtId="0" fontId="4" fillId="0" borderId="7" xfId="2" applyNumberFormat="1" applyFont="1" applyFill="1" applyBorder="1" applyAlignment="1" applyProtection="1">
      <alignment vertical="center"/>
    </xf>
    <xf numFmtId="0" fontId="4" fillId="0" borderId="10" xfId="2" applyNumberFormat="1" applyFont="1" applyFill="1" applyBorder="1" applyAlignment="1" applyProtection="1">
      <alignment vertical="center"/>
    </xf>
    <xf numFmtId="0" fontId="4" fillId="0" borderId="9" xfId="2" applyNumberFormat="1" applyFont="1" applyFill="1" applyBorder="1" applyAlignment="1" applyProtection="1">
      <alignment vertical="center"/>
    </xf>
    <xf numFmtId="0" fontId="4" fillId="0" borderId="8" xfId="2" applyNumberFormat="1" applyFont="1" applyFill="1" applyBorder="1" applyAlignment="1" applyProtection="1">
      <alignment vertical="center"/>
    </xf>
    <xf numFmtId="0" fontId="4" fillId="0" borderId="15" xfId="2" applyFont="1" applyFill="1" applyBorder="1" applyAlignment="1" applyProtection="1">
      <alignment vertical="center"/>
    </xf>
    <xf numFmtId="0" fontId="4" fillId="0" borderId="15" xfId="2" applyFont="1" applyFill="1" applyBorder="1" applyAlignment="1" applyProtection="1">
      <alignment horizontal="center" vertical="center"/>
    </xf>
    <xf numFmtId="0" fontId="4" fillId="0" borderId="0" xfId="2" applyFont="1" applyFill="1" applyAlignment="1" applyProtection="1">
      <alignment horizontal="right" vertical="center"/>
    </xf>
    <xf numFmtId="0" fontId="12" fillId="0" borderId="0" xfId="2" applyFont="1" applyFill="1" applyBorder="1" applyAlignment="1" applyProtection="1">
      <alignment vertical="center"/>
    </xf>
    <xf numFmtId="0" fontId="4" fillId="0" borderId="2" xfId="2" applyNumberFormat="1" applyFont="1" applyFill="1" applyBorder="1" applyAlignment="1" applyProtection="1">
      <alignment vertical="center"/>
    </xf>
    <xf numFmtId="0" fontId="4" fillId="0" borderId="4" xfId="2" applyNumberFormat="1" applyFont="1" applyFill="1" applyBorder="1" applyAlignment="1" applyProtection="1">
      <alignment vertical="center"/>
    </xf>
    <xf numFmtId="0" fontId="4" fillId="0" borderId="4" xfId="2" applyNumberFormat="1" applyFont="1" applyFill="1" applyBorder="1" applyAlignment="1" applyProtection="1">
      <alignment vertical="center" shrinkToFit="1"/>
    </xf>
    <xf numFmtId="0" fontId="4" fillId="8" borderId="10" xfId="2" applyFont="1" applyFill="1" applyBorder="1" applyAlignment="1" applyProtection="1">
      <alignment horizontal="centerContinuous" vertical="center"/>
    </xf>
    <xf numFmtId="0" fontId="4" fillId="8" borderId="9" xfId="2" applyNumberFormat="1" applyFont="1" applyFill="1" applyBorder="1" applyAlignment="1" applyProtection="1">
      <alignment horizontal="centerContinuous" vertical="center"/>
    </xf>
    <xf numFmtId="0" fontId="4" fillId="8" borderId="4" xfId="2" applyNumberFormat="1" applyFont="1" applyFill="1" applyBorder="1" applyAlignment="1" applyProtection="1">
      <alignment horizontal="centerContinuous" vertical="center"/>
    </xf>
    <xf numFmtId="0" fontId="39" fillId="0" borderId="0" xfId="0" applyFont="1" applyFill="1">
      <alignment vertical="center"/>
    </xf>
    <xf numFmtId="0" fontId="0" fillId="0" borderId="11" xfId="0" quotePrefix="1" applyBorder="1">
      <alignment vertical="center"/>
    </xf>
    <xf numFmtId="0" fontId="4" fillId="10" borderId="11" xfId="2" applyNumberFormat="1" applyFont="1" applyFill="1" applyBorder="1" applyAlignment="1" applyProtection="1">
      <alignment vertical="center"/>
    </xf>
    <xf numFmtId="0" fontId="4" fillId="10" borderId="0" xfId="2" applyNumberFormat="1" applyFont="1" applyFill="1" applyBorder="1" applyAlignment="1" applyProtection="1">
      <alignment vertical="center"/>
    </xf>
    <xf numFmtId="0" fontId="4" fillId="10" borderId="1" xfId="2" applyNumberFormat="1" applyFont="1" applyFill="1" applyBorder="1" applyAlignment="1" applyProtection="1">
      <alignment vertical="center"/>
    </xf>
    <xf numFmtId="0" fontId="4" fillId="10" borderId="2" xfId="2" applyNumberFormat="1" applyFont="1" applyFill="1" applyBorder="1" applyAlignment="1" applyProtection="1">
      <alignment vertical="center"/>
    </xf>
    <xf numFmtId="0" fontId="4" fillId="10" borderId="11" xfId="2" applyFont="1" applyFill="1" applyBorder="1" applyAlignment="1" applyProtection="1">
      <alignment vertical="center"/>
    </xf>
    <xf numFmtId="0" fontId="4" fillId="10" borderId="7" xfId="2" applyNumberFormat="1" applyFont="1" applyFill="1" applyBorder="1" applyAlignment="1" applyProtection="1">
      <alignment vertical="center"/>
    </xf>
    <xf numFmtId="0" fontId="4" fillId="10" borderId="11" xfId="2" applyFont="1" applyFill="1" applyBorder="1" applyAlignment="1" applyProtection="1">
      <alignment horizontal="left" vertical="center"/>
    </xf>
    <xf numFmtId="0" fontId="4" fillId="10" borderId="8" xfId="2" applyNumberFormat="1" applyFont="1" applyFill="1" applyBorder="1" applyAlignment="1" applyProtection="1">
      <alignment vertical="center"/>
    </xf>
    <xf numFmtId="0" fontId="4" fillId="10" borderId="8" xfId="2" applyFont="1" applyFill="1" applyBorder="1" applyAlignment="1" applyProtection="1">
      <alignment vertical="center"/>
    </xf>
    <xf numFmtId="0" fontId="4" fillId="10" borderId="4" xfId="2" applyNumberFormat="1" applyFont="1" applyFill="1" applyBorder="1" applyAlignment="1" applyProtection="1">
      <alignment vertical="center"/>
    </xf>
    <xf numFmtId="0" fontId="0" fillId="0" borderId="4" xfId="0" applyFill="1" applyBorder="1" applyAlignment="1">
      <alignment horizontal="center" vertical="center"/>
    </xf>
    <xf numFmtId="0" fontId="0" fillId="0" borderId="14" xfId="0" applyFill="1" applyBorder="1">
      <alignment vertical="center"/>
    </xf>
    <xf numFmtId="0" fontId="0" fillId="0" borderId="13" xfId="0" applyFill="1" applyBorder="1">
      <alignment vertical="center"/>
    </xf>
    <xf numFmtId="38" fontId="0" fillId="0" borderId="12" xfId="1" applyFont="1" applyFill="1" applyBorder="1">
      <alignment vertical="center"/>
    </xf>
    <xf numFmtId="0" fontId="4" fillId="7" borderId="12" xfId="2" applyNumberFormat="1" applyFont="1" applyFill="1" applyBorder="1" applyAlignment="1" applyProtection="1">
      <alignment horizontal="center" vertical="center"/>
    </xf>
    <xf numFmtId="0" fontId="38" fillId="7" borderId="13" xfId="0" applyFont="1" applyFill="1" applyBorder="1" applyAlignment="1">
      <alignment horizontal="center" vertical="center"/>
    </xf>
    <xf numFmtId="38" fontId="4" fillId="0" borderId="15" xfId="3" applyFont="1" applyFill="1" applyBorder="1" applyAlignment="1" applyProtection="1">
      <alignment vertical="center"/>
    </xf>
    <xf numFmtId="177" fontId="7" fillId="11" borderId="15" xfId="1" applyNumberFormat="1" applyFont="1" applyFill="1" applyBorder="1" applyAlignment="1">
      <alignment vertical="center"/>
    </xf>
    <xf numFmtId="177" fontId="7" fillId="0" borderId="15" xfId="1" applyNumberFormat="1" applyFont="1" applyFill="1" applyBorder="1" applyAlignment="1">
      <alignment vertical="center"/>
    </xf>
    <xf numFmtId="3" fontId="4" fillId="9" borderId="15" xfId="2" applyNumberFormat="1" applyFont="1" applyFill="1" applyBorder="1" applyAlignment="1" applyProtection="1">
      <alignment vertical="center"/>
    </xf>
    <xf numFmtId="177" fontId="7" fillId="3" borderId="3" xfId="1" applyNumberFormat="1" applyFont="1" applyFill="1" applyBorder="1" applyAlignment="1">
      <alignment horizontal="center" vertical="center" wrapText="1"/>
    </xf>
    <xf numFmtId="177" fontId="7" fillId="3" borderId="3" xfId="1" applyNumberFormat="1" applyFont="1" applyFill="1" applyBorder="1" applyAlignment="1">
      <alignment vertical="center" wrapText="1"/>
    </xf>
    <xf numFmtId="0" fontId="0" fillId="5" borderId="9" xfId="0" applyFill="1" applyBorder="1" applyAlignment="1">
      <alignment vertical="center"/>
    </xf>
    <xf numFmtId="0" fontId="0" fillId="5" borderId="4" xfId="0" applyFill="1" applyBorder="1" applyAlignment="1">
      <alignment vertical="center"/>
    </xf>
    <xf numFmtId="0" fontId="0" fillId="12" borderId="9" xfId="0" applyFill="1" applyBorder="1" applyAlignment="1">
      <alignment vertical="center"/>
    </xf>
    <xf numFmtId="0" fontId="0" fillId="12" borderId="4" xfId="0" applyFill="1" applyBorder="1" applyAlignment="1">
      <alignment vertical="center"/>
    </xf>
    <xf numFmtId="177" fontId="7" fillId="12" borderId="14" xfId="1" applyNumberFormat="1" applyFont="1" applyFill="1" applyBorder="1" applyAlignment="1">
      <alignment vertical="center"/>
    </xf>
    <xf numFmtId="0" fontId="0" fillId="9" borderId="9" xfId="0" applyFill="1" applyBorder="1" applyAlignment="1">
      <alignment vertical="center"/>
    </xf>
    <xf numFmtId="0" fontId="0" fillId="9" borderId="4" xfId="0" applyFill="1" applyBorder="1" applyAlignment="1">
      <alignment vertical="center"/>
    </xf>
    <xf numFmtId="0" fontId="0" fillId="4" borderId="1" xfId="0" applyFill="1" applyBorder="1" applyAlignment="1">
      <alignment vertical="center"/>
    </xf>
    <xf numFmtId="0" fontId="0" fillId="4" borderId="9" xfId="0" applyFill="1" applyBorder="1" applyAlignment="1">
      <alignment vertical="center"/>
    </xf>
    <xf numFmtId="0" fontId="0" fillId="4" borderId="4" xfId="0" applyFill="1" applyBorder="1" applyAlignment="1">
      <alignment vertical="center"/>
    </xf>
    <xf numFmtId="177" fontId="7" fillId="4" borderId="14" xfId="1" applyNumberFormat="1" applyFont="1" applyFill="1" applyBorder="1" applyAlignment="1">
      <alignment vertical="center"/>
    </xf>
    <xf numFmtId="177" fontId="7" fillId="3" borderId="13" xfId="1" applyNumberFormat="1" applyFont="1" applyFill="1" applyBorder="1" applyAlignment="1">
      <alignment vertical="center"/>
    </xf>
    <xf numFmtId="0" fontId="0" fillId="13" borderId="1" xfId="0" applyFill="1" applyBorder="1" applyAlignment="1">
      <alignment vertical="center"/>
    </xf>
    <xf numFmtId="177" fontId="7" fillId="13" borderId="3" xfId="1" applyNumberFormat="1" applyFont="1" applyFill="1" applyBorder="1" applyAlignment="1">
      <alignment horizontal="center" vertical="center" wrapText="1"/>
    </xf>
    <xf numFmtId="177" fontId="7" fillId="3" borderId="1" xfId="1" applyNumberFormat="1" applyFont="1" applyFill="1" applyBorder="1" applyAlignment="1">
      <alignment horizontal="center" vertical="center" wrapText="1"/>
    </xf>
    <xf numFmtId="0" fontId="0" fillId="12" borderId="7" xfId="0" applyFill="1" applyBorder="1" applyAlignment="1">
      <alignment vertical="center"/>
    </xf>
    <xf numFmtId="0" fontId="40" fillId="3" borderId="14" xfId="0" applyFont="1" applyFill="1" applyBorder="1" applyAlignment="1">
      <alignment vertical="center"/>
    </xf>
    <xf numFmtId="0" fontId="0" fillId="3" borderId="12" xfId="0" applyFont="1" applyFill="1" applyBorder="1" applyAlignment="1">
      <alignment vertical="center"/>
    </xf>
    <xf numFmtId="177" fontId="7" fillId="11" borderId="3" xfId="1" applyNumberFormat="1" applyFont="1" applyFill="1" applyBorder="1" applyAlignment="1">
      <alignment vertical="center"/>
    </xf>
    <xf numFmtId="177" fontId="9" fillId="3" borderId="6" xfId="1" applyNumberFormat="1" applyFont="1" applyFill="1" applyBorder="1" applyAlignment="1">
      <alignment horizontal="center" vertical="center" wrapText="1"/>
    </xf>
    <xf numFmtId="177" fontId="9" fillId="3" borderId="6" xfId="1" applyNumberFormat="1" applyFont="1" applyFill="1" applyBorder="1" applyAlignment="1">
      <alignment vertical="center" wrapText="1"/>
    </xf>
    <xf numFmtId="177" fontId="9" fillId="4" borderId="13" xfId="1" applyNumberFormat="1" applyFont="1" applyFill="1" applyBorder="1" applyAlignment="1">
      <alignment horizontal="center" vertical="center" wrapText="1"/>
    </xf>
    <xf numFmtId="177" fontId="9" fillId="3" borderId="13" xfId="1" applyNumberFormat="1" applyFont="1" applyFill="1" applyBorder="1" applyAlignment="1">
      <alignment horizontal="center" vertical="center" wrapText="1"/>
    </xf>
    <xf numFmtId="177" fontId="9" fillId="13" borderId="6" xfId="1" applyNumberFormat="1" applyFont="1" applyFill="1" applyBorder="1" applyAlignment="1">
      <alignment horizontal="center" vertical="center"/>
    </xf>
    <xf numFmtId="177" fontId="9" fillId="3" borderId="5" xfId="1" applyNumberFormat="1" applyFont="1" applyFill="1" applyBorder="1" applyAlignment="1">
      <alignment horizontal="center" vertical="center"/>
    </xf>
    <xf numFmtId="177" fontId="9" fillId="12" borderId="13" xfId="1" applyNumberFormat="1" applyFont="1" applyFill="1" applyBorder="1" applyAlignment="1">
      <alignment vertical="center" wrapText="1"/>
    </xf>
    <xf numFmtId="177" fontId="9" fillId="3" borderId="13" xfId="1" applyNumberFormat="1" applyFont="1" applyFill="1" applyBorder="1" applyAlignment="1">
      <alignment vertical="center" wrapText="1"/>
    </xf>
    <xf numFmtId="0" fontId="0" fillId="5" borderId="7" xfId="0" applyFill="1" applyBorder="1" applyAlignment="1">
      <alignment vertical="center"/>
    </xf>
    <xf numFmtId="177" fontId="9" fillId="5" borderId="13" xfId="1" applyNumberFormat="1" applyFont="1" applyFill="1" applyBorder="1" applyAlignment="1">
      <alignment vertical="center" wrapText="1"/>
    </xf>
    <xf numFmtId="0" fontId="0" fillId="9" borderId="7" xfId="0" applyFill="1" applyBorder="1" applyAlignment="1">
      <alignment vertical="center"/>
    </xf>
    <xf numFmtId="177" fontId="10" fillId="9" borderId="14" xfId="1" applyNumberFormat="1" applyFont="1" applyFill="1" applyBorder="1" applyAlignment="1">
      <alignment vertical="center" wrapText="1"/>
    </xf>
    <xf numFmtId="177" fontId="9" fillId="9" borderId="13" xfId="1" applyNumberFormat="1" applyFont="1" applyFill="1" applyBorder="1" applyAlignment="1">
      <alignment vertical="center" wrapText="1"/>
    </xf>
    <xf numFmtId="177" fontId="7" fillId="5" borderId="14" xfId="1" applyNumberFormat="1" applyFont="1" applyFill="1" applyBorder="1" applyAlignment="1">
      <alignment vertical="center"/>
    </xf>
    <xf numFmtId="177" fontId="7" fillId="3" borderId="0" xfId="1" applyNumberFormat="1" applyFont="1" applyFill="1" applyBorder="1" applyAlignment="1">
      <alignment vertical="top"/>
    </xf>
    <xf numFmtId="0" fontId="0" fillId="14" borderId="7" xfId="0" applyFill="1" applyBorder="1" applyAlignment="1">
      <alignment vertical="center"/>
    </xf>
    <xf numFmtId="177" fontId="7" fillId="14" borderId="14" xfId="1" applyNumberFormat="1" applyFont="1" applyFill="1" applyBorder="1" applyAlignment="1">
      <alignment vertical="center"/>
    </xf>
    <xf numFmtId="0" fontId="0" fillId="14" borderId="9" xfId="0" applyFill="1" applyBorder="1" applyAlignment="1">
      <alignment vertical="center"/>
    </xf>
    <xf numFmtId="0" fontId="0" fillId="14" borderId="4" xfId="0" applyFill="1" applyBorder="1" applyAlignment="1">
      <alignment vertical="center"/>
    </xf>
    <xf numFmtId="177" fontId="7" fillId="9" borderId="14" xfId="1" applyNumberFormat="1" applyFont="1" applyFill="1" applyBorder="1" applyAlignment="1">
      <alignment vertical="center" wrapText="1"/>
    </xf>
    <xf numFmtId="177" fontId="7" fillId="3" borderId="12" xfId="1" applyNumberFormat="1" applyFont="1" applyFill="1" applyBorder="1" applyAlignment="1">
      <alignment vertical="center" wrapText="1"/>
    </xf>
    <xf numFmtId="3" fontId="7" fillId="6" borderId="0" xfId="0" applyNumberFormat="1" applyFont="1" applyFill="1" applyAlignment="1">
      <alignment vertical="center"/>
    </xf>
    <xf numFmtId="3" fontId="4" fillId="3" borderId="15" xfId="2" applyNumberFormat="1" applyFont="1" applyFill="1" applyBorder="1" applyAlignment="1" applyProtection="1">
      <alignment vertical="center"/>
    </xf>
    <xf numFmtId="38" fontId="16" fillId="3" borderId="10" xfId="1" applyFont="1" applyFill="1" applyBorder="1" applyAlignment="1">
      <alignment vertical="center"/>
    </xf>
    <xf numFmtId="38" fontId="16" fillId="3" borderId="15" xfId="1" applyFont="1" applyFill="1" applyBorder="1" applyAlignment="1">
      <alignment vertical="center"/>
    </xf>
    <xf numFmtId="38" fontId="16" fillId="3" borderId="7" xfId="1" applyFont="1" applyFill="1" applyBorder="1" applyAlignment="1">
      <alignment horizontal="center" vertical="center"/>
    </xf>
    <xf numFmtId="177" fontId="9" fillId="14" borderId="13" xfId="1" applyNumberFormat="1" applyFont="1" applyFill="1" applyBorder="1" applyAlignment="1">
      <alignment horizontal="center" vertical="center" wrapText="1"/>
    </xf>
    <xf numFmtId="38" fontId="16" fillId="3" borderId="1" xfId="1" applyFont="1" applyFill="1" applyBorder="1" applyAlignment="1">
      <alignment horizontal="center" vertical="center" shrinkToFit="1"/>
    </xf>
    <xf numFmtId="38" fontId="16" fillId="15" borderId="7" xfId="1" applyFont="1" applyFill="1" applyBorder="1" applyAlignment="1">
      <alignment horizontal="center" vertical="center" shrinkToFit="1"/>
    </xf>
    <xf numFmtId="38" fontId="16" fillId="15" borderId="1" xfId="1" applyFont="1" applyFill="1" applyBorder="1" applyAlignment="1">
      <alignment vertical="center" shrinkToFit="1"/>
    </xf>
    <xf numFmtId="38" fontId="16" fillId="15" borderId="11" xfId="1" applyFont="1" applyFill="1" applyBorder="1" applyAlignment="1">
      <alignment horizontal="center" vertical="center" shrinkToFit="1"/>
    </xf>
    <xf numFmtId="38" fontId="16" fillId="15" borderId="0" xfId="1" applyFont="1" applyFill="1" applyBorder="1" applyAlignment="1">
      <alignment vertical="center" shrinkToFit="1"/>
    </xf>
    <xf numFmtId="38" fontId="16" fillId="15" borderId="60" xfId="1" applyFont="1" applyFill="1" applyBorder="1" applyAlignment="1">
      <alignment vertical="center"/>
    </xf>
    <xf numFmtId="38" fontId="16" fillId="15" borderId="39" xfId="1" applyFont="1" applyFill="1" applyBorder="1" applyAlignment="1">
      <alignment vertical="center" shrinkToFit="1"/>
    </xf>
    <xf numFmtId="38" fontId="16" fillId="15" borderId="8" xfId="1" applyFont="1" applyFill="1" applyBorder="1" applyAlignment="1">
      <alignment horizontal="center" vertical="center" shrinkToFit="1"/>
    </xf>
    <xf numFmtId="38" fontId="16" fillId="15" borderId="5" xfId="1" applyFont="1" applyFill="1" applyBorder="1" applyAlignment="1">
      <alignment vertical="center" shrinkToFit="1"/>
    </xf>
    <xf numFmtId="38" fontId="16" fillId="15" borderId="8" xfId="1" applyFont="1" applyFill="1" applyBorder="1" applyAlignment="1">
      <alignment vertical="center" shrinkToFit="1"/>
    </xf>
    <xf numFmtId="38" fontId="18" fillId="15" borderId="40" xfId="1" applyFont="1" applyFill="1" applyBorder="1" applyAlignment="1">
      <alignment horizontal="center" vertical="center" shrinkToFit="1"/>
    </xf>
    <xf numFmtId="38" fontId="16" fillId="3" borderId="4" xfId="1" applyFont="1" applyFill="1" applyBorder="1" applyAlignment="1">
      <alignment vertical="center"/>
    </xf>
    <xf numFmtId="38" fontId="16" fillId="3" borderId="67" xfId="1" applyFont="1" applyFill="1" applyBorder="1" applyAlignment="1">
      <alignment vertical="center" shrinkToFit="1"/>
    </xf>
    <xf numFmtId="38" fontId="18" fillId="3" borderId="68" xfId="1" applyFont="1" applyFill="1" applyBorder="1" applyAlignment="1">
      <alignment vertical="center" shrinkToFit="1"/>
    </xf>
    <xf numFmtId="38" fontId="18" fillId="3" borderId="69" xfId="1" applyFont="1" applyFill="1" applyBorder="1" applyAlignment="1">
      <alignment vertical="center" shrinkToFit="1"/>
    </xf>
    <xf numFmtId="38" fontId="16" fillId="3" borderId="1" xfId="1" applyFont="1" applyFill="1" applyBorder="1" applyAlignment="1">
      <alignment horizontal="center" vertical="center"/>
    </xf>
    <xf numFmtId="38" fontId="18" fillId="3" borderId="1" xfId="1" applyFont="1" applyFill="1" applyBorder="1" applyAlignment="1">
      <alignment horizontal="center" vertical="center" shrinkToFit="1"/>
    </xf>
    <xf numFmtId="38" fontId="21" fillId="3" borderId="5" xfId="1" applyFont="1" applyFill="1" applyBorder="1" applyAlignment="1">
      <alignment vertical="center"/>
    </xf>
    <xf numFmtId="38" fontId="16" fillId="3" borderId="5" xfId="1" applyFont="1" applyFill="1" applyBorder="1" applyAlignment="1">
      <alignment horizontal="center" vertical="center"/>
    </xf>
    <xf numFmtId="38" fontId="18" fillId="3" borderId="5" xfId="1" applyFont="1" applyFill="1" applyBorder="1" applyAlignment="1">
      <alignment horizontal="center" vertical="center" shrinkToFit="1"/>
    </xf>
    <xf numFmtId="38" fontId="16" fillId="3" borderId="51" xfId="1" applyFont="1" applyFill="1" applyBorder="1" applyAlignment="1">
      <alignment horizontal="center" vertical="center"/>
    </xf>
    <xf numFmtId="38" fontId="16" fillId="3" borderId="53" xfId="1" applyFont="1" applyFill="1" applyBorder="1" applyAlignment="1">
      <alignment vertical="center" shrinkToFit="1"/>
    </xf>
    <xf numFmtId="38" fontId="16" fillId="3" borderId="51" xfId="1" applyFont="1" applyFill="1" applyBorder="1" applyAlignment="1">
      <alignment vertical="center"/>
    </xf>
    <xf numFmtId="38" fontId="16" fillId="3" borderId="50" xfId="1" applyFont="1" applyFill="1" applyBorder="1" applyAlignment="1">
      <alignment vertical="center"/>
    </xf>
    <xf numFmtId="38" fontId="16" fillId="3" borderId="53" xfId="1" applyFont="1" applyFill="1" applyBorder="1" applyAlignment="1">
      <alignment vertical="center"/>
    </xf>
    <xf numFmtId="38" fontId="16" fillId="3" borderId="70" xfId="1" applyFont="1" applyFill="1" applyBorder="1" applyAlignment="1">
      <alignment vertical="center"/>
    </xf>
    <xf numFmtId="183" fontId="18" fillId="3" borderId="15" xfId="1" applyNumberFormat="1" applyFont="1" applyFill="1" applyBorder="1" applyAlignment="1">
      <alignment vertical="center" shrinkToFit="1"/>
    </xf>
    <xf numFmtId="0" fontId="43" fillId="0" borderId="0" xfId="2" applyFont="1" applyAlignment="1">
      <alignment horizontal="right" vertical="center"/>
    </xf>
    <xf numFmtId="0" fontId="44" fillId="0" borderId="0" xfId="6" applyAlignment="1" applyProtection="1">
      <alignment horizontal="left"/>
    </xf>
    <xf numFmtId="0" fontId="44" fillId="0" borderId="0" xfId="6" applyAlignment="1" applyProtection="1">
      <alignment vertical="center"/>
    </xf>
    <xf numFmtId="0" fontId="43" fillId="0" borderId="0" xfId="2" applyFont="1" applyAlignment="1">
      <alignment horizontal="distributed" vertical="center"/>
    </xf>
    <xf numFmtId="0" fontId="45" fillId="0" borderId="0" xfId="2" applyFont="1" applyAlignment="1">
      <alignment vertical="center"/>
    </xf>
    <xf numFmtId="0" fontId="46" fillId="0" borderId="0" xfId="2" applyFont="1" applyAlignment="1">
      <alignment vertical="center"/>
    </xf>
    <xf numFmtId="0" fontId="43" fillId="0" borderId="0" xfId="2" applyFont="1" applyAlignment="1">
      <alignment vertical="center"/>
    </xf>
    <xf numFmtId="0" fontId="4" fillId="0" borderId="0" xfId="2" applyAlignment="1">
      <alignment horizontal="right" vertical="center"/>
    </xf>
    <xf numFmtId="0" fontId="19" fillId="0" borderId="0" xfId="2" applyFont="1" applyAlignment="1">
      <alignment horizontal="right" vertical="center"/>
    </xf>
    <xf numFmtId="0" fontId="19" fillId="0" borderId="0" xfId="2" applyFont="1" applyAlignment="1">
      <alignment horizontal="distributed" vertical="center"/>
    </xf>
    <xf numFmtId="0" fontId="4" fillId="0" borderId="0" xfId="2" applyAlignment="1">
      <alignment horizontal="distributed" vertical="center"/>
    </xf>
    <xf numFmtId="0" fontId="4" fillId="0" borderId="0" xfId="2" applyAlignment="1">
      <alignment vertical="center"/>
    </xf>
    <xf numFmtId="0" fontId="47" fillId="0" borderId="0" xfId="2" applyFont="1" applyAlignment="1">
      <alignment horizontal="right" vertical="center"/>
    </xf>
    <xf numFmtId="0" fontId="19" fillId="0" borderId="17" xfId="2" applyFont="1" applyBorder="1" applyAlignment="1">
      <alignment horizontal="center" vertical="center"/>
    </xf>
    <xf numFmtId="0" fontId="48" fillId="0" borderId="18" xfId="2" applyFont="1" applyBorder="1" applyAlignment="1">
      <alignment horizontal="center" vertical="center"/>
    </xf>
    <xf numFmtId="0" fontId="48" fillId="0" borderId="19" xfId="2" applyFont="1" applyBorder="1" applyAlignment="1">
      <alignment horizontal="center" vertical="center"/>
    </xf>
    <xf numFmtId="0" fontId="19" fillId="0" borderId="0" xfId="2" applyFont="1" applyAlignment="1">
      <alignment horizontal="center" vertical="center"/>
    </xf>
    <xf numFmtId="0" fontId="19" fillId="0" borderId="20" xfId="2" applyFont="1" applyBorder="1" applyAlignment="1">
      <alignment horizontal="center" vertical="center"/>
    </xf>
    <xf numFmtId="0" fontId="48" fillId="0" borderId="0" xfId="2" applyFont="1" applyBorder="1" applyAlignment="1">
      <alignment horizontal="center" vertical="center"/>
    </xf>
    <xf numFmtId="0" fontId="48" fillId="0" borderId="28" xfId="2" applyFont="1" applyBorder="1" applyAlignment="1">
      <alignment horizontal="center" vertical="center"/>
    </xf>
    <xf numFmtId="38" fontId="48" fillId="0" borderId="1" xfId="2" applyNumberFormat="1" applyFont="1" applyBorder="1" applyAlignment="1">
      <alignment horizontal="center" vertical="center"/>
    </xf>
    <xf numFmtId="38" fontId="48" fillId="0" borderId="2" xfId="2" applyNumberFormat="1" applyFont="1" applyBorder="1" applyAlignment="1">
      <alignment horizontal="center" vertical="center"/>
    </xf>
    <xf numFmtId="49" fontId="48" fillId="0" borderId="7" xfId="2" applyNumberFormat="1" applyFont="1" applyBorder="1" applyAlignment="1">
      <alignment horizontal="center" vertical="center"/>
    </xf>
    <xf numFmtId="49" fontId="48" fillId="0" borderId="1" xfId="2" applyNumberFormat="1" applyFont="1" applyBorder="1" applyAlignment="1">
      <alignment horizontal="center" vertical="center"/>
    </xf>
    <xf numFmtId="49" fontId="48" fillId="0" borderId="38" xfId="2" applyNumberFormat="1" applyFont="1" applyBorder="1" applyAlignment="1">
      <alignment horizontal="center" vertical="center"/>
    </xf>
    <xf numFmtId="49" fontId="49" fillId="0" borderId="21" xfId="2" applyNumberFormat="1" applyFont="1" applyBorder="1" applyAlignment="1">
      <alignment horizontal="center" vertical="center" wrapText="1"/>
    </xf>
    <xf numFmtId="49" fontId="49" fillId="0" borderId="5" xfId="2" applyNumberFormat="1" applyFont="1" applyBorder="1" applyAlignment="1">
      <alignment horizontal="center" vertical="center" wrapText="1"/>
    </xf>
    <xf numFmtId="49" fontId="49" fillId="0" borderId="36" xfId="2" applyNumberFormat="1" applyFont="1" applyBorder="1" applyAlignment="1">
      <alignment horizontal="center" vertical="center" wrapText="1"/>
    </xf>
    <xf numFmtId="0" fontId="47" fillId="0" borderId="5" xfId="2" applyFont="1" applyBorder="1" applyAlignment="1">
      <alignment horizontal="center" vertical="center" wrapText="1"/>
    </xf>
    <xf numFmtId="0" fontId="47" fillId="0" borderId="6" xfId="2" applyFont="1" applyBorder="1" applyAlignment="1">
      <alignment horizontal="center" vertical="center" wrapText="1"/>
    </xf>
    <xf numFmtId="0" fontId="47" fillId="0" borderId="8" xfId="2" applyFont="1" applyBorder="1" applyAlignment="1">
      <alignment horizontal="center" vertical="center" wrapText="1"/>
    </xf>
    <xf numFmtId="0" fontId="47" fillId="0" borderId="36" xfId="2" applyFont="1" applyBorder="1" applyAlignment="1">
      <alignment horizontal="center" vertical="center" wrapText="1"/>
    </xf>
    <xf numFmtId="0" fontId="49" fillId="0" borderId="0" xfId="2" applyFont="1" applyAlignment="1">
      <alignment horizontal="center" vertical="center" wrapText="1"/>
    </xf>
    <xf numFmtId="49" fontId="4" fillId="0" borderId="20" xfId="2" applyNumberFormat="1" applyBorder="1" applyAlignment="1">
      <alignment horizontal="right" vertical="center"/>
    </xf>
    <xf numFmtId="0" fontId="48" fillId="0" borderId="0" xfId="2" applyFont="1" applyBorder="1" applyAlignment="1">
      <alignment horizontal="right" vertical="top"/>
    </xf>
    <xf numFmtId="49" fontId="50" fillId="0" borderId="3" xfId="2" applyNumberFormat="1" applyFont="1" applyBorder="1" applyAlignment="1">
      <alignment horizontal="right" vertical="top"/>
    </xf>
    <xf numFmtId="49" fontId="50" fillId="0" borderId="0" xfId="2" applyNumberFormat="1" applyFont="1" applyBorder="1" applyAlignment="1">
      <alignment horizontal="right" vertical="top"/>
    </xf>
    <xf numFmtId="0" fontId="48" fillId="0" borderId="0" xfId="2" applyFont="1" applyBorder="1" applyAlignment="1">
      <alignment horizontal="distributed" vertical="top"/>
    </xf>
    <xf numFmtId="49" fontId="50" fillId="0" borderId="28" xfId="2" applyNumberFormat="1" applyFont="1" applyBorder="1" applyAlignment="1">
      <alignment horizontal="distributed" vertical="top"/>
    </xf>
    <xf numFmtId="184" fontId="51" fillId="0" borderId="0" xfId="2" applyNumberFormat="1" applyFont="1" applyBorder="1" applyAlignment="1">
      <alignment horizontal="right" vertical="top"/>
    </xf>
    <xf numFmtId="184" fontId="51" fillId="0" borderId="2" xfId="2" applyNumberFormat="1" applyFont="1" applyBorder="1" applyAlignment="1">
      <alignment horizontal="right" vertical="top"/>
    </xf>
    <xf numFmtId="184" fontId="51" fillId="0" borderId="11" xfId="2" applyNumberFormat="1" applyFont="1" applyBorder="1" applyAlignment="1">
      <alignment horizontal="right" vertical="top"/>
    </xf>
    <xf numFmtId="184" fontId="51" fillId="0" borderId="28" xfId="2" applyNumberFormat="1" applyFont="1" applyBorder="1" applyAlignment="1">
      <alignment horizontal="right" vertical="top"/>
    </xf>
    <xf numFmtId="184" fontId="51" fillId="0" borderId="3" xfId="2" applyNumberFormat="1" applyFont="1" applyBorder="1" applyAlignment="1">
      <alignment horizontal="right" vertical="top"/>
    </xf>
    <xf numFmtId="0" fontId="48" fillId="0" borderId="0" xfId="2" applyFont="1" applyBorder="1" applyAlignment="1">
      <alignment horizontal="left" vertical="top" shrinkToFit="1"/>
    </xf>
    <xf numFmtId="49" fontId="4" fillId="0" borderId="26" xfId="2" applyNumberFormat="1" applyBorder="1" applyAlignment="1">
      <alignment horizontal="right" vertical="center"/>
    </xf>
    <xf numFmtId="0" fontId="48" fillId="0" borderId="16" xfId="2" applyFont="1" applyBorder="1" applyAlignment="1">
      <alignment horizontal="right" vertical="top"/>
    </xf>
    <xf numFmtId="49" fontId="50" fillId="0" borderId="75" xfId="2" applyNumberFormat="1" applyFont="1" applyBorder="1" applyAlignment="1">
      <alignment horizontal="right" vertical="top"/>
    </xf>
    <xf numFmtId="49" fontId="50" fillId="0" borderId="16" xfId="2" applyNumberFormat="1" applyFont="1" applyBorder="1" applyAlignment="1">
      <alignment horizontal="right" vertical="top"/>
    </xf>
    <xf numFmtId="0" fontId="48" fillId="0" borderId="16" xfId="2" applyFont="1" applyBorder="1" applyAlignment="1">
      <alignment horizontal="distributed" vertical="top"/>
    </xf>
    <xf numFmtId="49" fontId="50" fillId="0" borderId="27" xfId="2" applyNumberFormat="1" applyFont="1" applyBorder="1" applyAlignment="1">
      <alignment horizontal="distributed" vertical="top"/>
    </xf>
    <xf numFmtId="184" fontId="51" fillId="0" borderId="16" xfId="2" applyNumberFormat="1" applyFont="1" applyBorder="1" applyAlignment="1">
      <alignment horizontal="right" vertical="top"/>
    </xf>
    <xf numFmtId="184" fontId="51" fillId="0" borderId="75" xfId="2" applyNumberFormat="1" applyFont="1" applyBorder="1" applyAlignment="1">
      <alignment horizontal="right" vertical="top"/>
    </xf>
    <xf numFmtId="184" fontId="51" fillId="0" borderId="76" xfId="2" applyNumberFormat="1" applyFont="1" applyBorder="1" applyAlignment="1">
      <alignment horizontal="right" vertical="top"/>
    </xf>
    <xf numFmtId="184" fontId="51" fillId="0" borderId="16" xfId="2" applyNumberFormat="1" applyFont="1" applyFill="1" applyBorder="1" applyAlignment="1">
      <alignment horizontal="right" vertical="top"/>
    </xf>
    <xf numFmtId="184" fontId="51" fillId="0" borderId="27" xfId="2" applyNumberFormat="1" applyFont="1" applyFill="1" applyBorder="1" applyAlignment="1">
      <alignment horizontal="right" vertical="top"/>
    </xf>
    <xf numFmtId="0" fontId="48" fillId="0" borderId="9" xfId="2" applyFont="1" applyBorder="1" applyAlignment="1">
      <alignment horizontal="right" vertical="top"/>
    </xf>
    <xf numFmtId="49" fontId="50" fillId="0" borderId="4" xfId="2" applyNumberFormat="1" applyFont="1" applyBorder="1" applyAlignment="1">
      <alignment horizontal="right" vertical="top"/>
    </xf>
    <xf numFmtId="49" fontId="50" fillId="0" borderId="9" xfId="2" applyNumberFormat="1" applyFont="1" applyBorder="1" applyAlignment="1">
      <alignment horizontal="right" vertical="top"/>
    </xf>
    <xf numFmtId="0" fontId="48" fillId="0" borderId="9" xfId="2" applyFont="1" applyBorder="1" applyAlignment="1">
      <alignment horizontal="distributed" vertical="top"/>
    </xf>
    <xf numFmtId="49" fontId="50" fillId="0" borderId="77" xfId="2" applyNumberFormat="1" applyFont="1" applyBorder="1" applyAlignment="1">
      <alignment horizontal="distributed" vertical="top"/>
    </xf>
    <xf numFmtId="184" fontId="51" fillId="0" borderId="9" xfId="2" applyNumberFormat="1" applyFont="1" applyBorder="1" applyAlignment="1">
      <alignment horizontal="right" vertical="top"/>
    </xf>
    <xf numFmtId="184" fontId="51" fillId="0" borderId="4" xfId="2" applyNumberFormat="1" applyFont="1" applyBorder="1" applyAlignment="1">
      <alignment horizontal="right" vertical="top"/>
    </xf>
    <xf numFmtId="184" fontId="51" fillId="0" borderId="10" xfId="2" applyNumberFormat="1" applyFont="1" applyBorder="1" applyAlignment="1">
      <alignment horizontal="right" vertical="top"/>
    </xf>
    <xf numFmtId="184" fontId="51" fillId="0" borderId="77" xfId="2" applyNumberFormat="1" applyFont="1" applyBorder="1" applyAlignment="1">
      <alignment horizontal="right" vertical="top"/>
    </xf>
    <xf numFmtId="185" fontId="51" fillId="0" borderId="0" xfId="2" applyNumberFormat="1" applyFont="1" applyBorder="1" applyAlignment="1">
      <alignment horizontal="right" vertical="top"/>
    </xf>
    <xf numFmtId="185" fontId="51" fillId="0" borderId="2" xfId="2" applyNumberFormat="1" applyFont="1" applyBorder="1" applyAlignment="1">
      <alignment horizontal="right" vertical="top"/>
    </xf>
    <xf numFmtId="185" fontId="51" fillId="0" borderId="28" xfId="2" applyNumberFormat="1" applyFont="1" applyBorder="1" applyAlignment="1">
      <alignment horizontal="right" vertical="top"/>
    </xf>
    <xf numFmtId="185" fontId="51" fillId="0" borderId="3" xfId="2" applyNumberFormat="1" applyFont="1" applyBorder="1" applyAlignment="1">
      <alignment horizontal="right" vertical="top"/>
    </xf>
    <xf numFmtId="185" fontId="51" fillId="0" borderId="9" xfId="2" applyNumberFormat="1" applyFont="1" applyBorder="1" applyAlignment="1">
      <alignment horizontal="right" vertical="top"/>
    </xf>
    <xf numFmtId="185" fontId="51" fillId="0" borderId="4" xfId="2" applyNumberFormat="1" applyFont="1" applyBorder="1" applyAlignment="1">
      <alignment horizontal="right" vertical="top"/>
    </xf>
    <xf numFmtId="185" fontId="51" fillId="0" borderId="77" xfId="2" applyNumberFormat="1" applyFont="1" applyBorder="1" applyAlignment="1">
      <alignment horizontal="right" vertical="top"/>
    </xf>
    <xf numFmtId="185" fontId="51" fillId="0" borderId="16" xfId="2" applyNumberFormat="1" applyFont="1" applyBorder="1" applyAlignment="1">
      <alignment horizontal="right" vertical="top"/>
    </xf>
    <xf numFmtId="185" fontId="51" fillId="0" borderId="75" xfId="2" applyNumberFormat="1" applyFont="1" applyBorder="1" applyAlignment="1">
      <alignment horizontal="right" vertical="top"/>
    </xf>
    <xf numFmtId="185" fontId="51" fillId="0" borderId="27" xfId="2" applyNumberFormat="1" applyFont="1" applyBorder="1" applyAlignment="1">
      <alignment horizontal="right" vertical="top"/>
    </xf>
    <xf numFmtId="185" fontId="51" fillId="0" borderId="16" xfId="2" applyNumberFormat="1" applyFont="1" applyFill="1" applyBorder="1" applyAlignment="1">
      <alignment horizontal="right" vertical="top"/>
    </xf>
    <xf numFmtId="185" fontId="51" fillId="0" borderId="27" xfId="2" applyNumberFormat="1" applyFont="1" applyFill="1" applyBorder="1" applyAlignment="1">
      <alignment horizontal="right" vertical="top"/>
    </xf>
    <xf numFmtId="184" fontId="4" fillId="0" borderId="0" xfId="2" applyNumberFormat="1" applyAlignment="1">
      <alignment horizontal="distributed" vertical="center"/>
    </xf>
    <xf numFmtId="0" fontId="25" fillId="4" borderId="15" xfId="0" applyFont="1" applyFill="1" applyBorder="1">
      <alignment vertical="center"/>
    </xf>
    <xf numFmtId="0" fontId="25" fillId="16" borderId="15" xfId="0" applyFont="1" applyFill="1" applyBorder="1" applyAlignment="1">
      <alignment vertical="center" wrapText="1"/>
    </xf>
    <xf numFmtId="0" fontId="23" fillId="3" borderId="0" xfId="0" applyFont="1" applyFill="1" applyAlignment="1">
      <alignment horizontal="center" vertical="center"/>
    </xf>
    <xf numFmtId="0" fontId="15" fillId="3" borderId="17" xfId="0" applyFont="1" applyFill="1" applyBorder="1" applyAlignment="1">
      <alignment vertical="center" wrapText="1"/>
    </xf>
    <xf numFmtId="0" fontId="15" fillId="3" borderId="18" xfId="0" applyFont="1" applyFill="1" applyBorder="1" applyAlignment="1">
      <alignment vertical="center" wrapText="1"/>
    </xf>
    <xf numFmtId="0" fontId="15" fillId="3" borderId="19" xfId="0" applyFont="1" applyFill="1" applyBorder="1" applyAlignment="1">
      <alignment vertical="center" wrapText="1"/>
    </xf>
    <xf numFmtId="0" fontId="15" fillId="3" borderId="20" xfId="0" applyFont="1" applyFill="1" applyBorder="1" applyAlignment="1">
      <alignment vertical="center" wrapText="1"/>
    </xf>
    <xf numFmtId="0" fontId="15" fillId="3" borderId="0" xfId="0" applyFont="1" applyFill="1" applyBorder="1" applyAlignment="1">
      <alignment vertical="center" wrapText="1"/>
    </xf>
    <xf numFmtId="0" fontId="15" fillId="3" borderId="28" xfId="0" applyFont="1" applyFill="1" applyBorder="1" applyAlignment="1">
      <alignment vertical="center" wrapText="1"/>
    </xf>
    <xf numFmtId="0" fontId="15" fillId="3" borderId="26" xfId="0" applyFont="1" applyFill="1" applyBorder="1" applyAlignment="1">
      <alignment vertical="center" wrapText="1"/>
    </xf>
    <xf numFmtId="0" fontId="15" fillId="3" borderId="16" xfId="0" applyFont="1" applyFill="1" applyBorder="1" applyAlignment="1">
      <alignment vertical="center" wrapText="1"/>
    </xf>
    <xf numFmtId="0" fontId="15" fillId="3" borderId="27" xfId="0" applyFont="1" applyFill="1" applyBorder="1" applyAlignment="1">
      <alignment vertical="center" wrapText="1"/>
    </xf>
    <xf numFmtId="0" fontId="4" fillId="0" borderId="10" xfId="2" applyFont="1" applyFill="1" applyBorder="1" applyAlignment="1" applyProtection="1">
      <alignment vertical="center" wrapText="1"/>
    </xf>
    <xf numFmtId="0" fontId="4" fillId="0" borderId="9" xfId="2" applyFont="1"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4" fillId="0" borderId="10" xfId="2" applyFont="1" applyFill="1" applyBorder="1" applyAlignment="1" applyProtection="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38" fontId="4" fillId="3" borderId="10" xfId="3" applyFont="1" applyFill="1" applyBorder="1" applyAlignment="1" applyProtection="1">
      <alignment vertical="center" wrapText="1"/>
    </xf>
    <xf numFmtId="38" fontId="4" fillId="10" borderId="10" xfId="3" applyFont="1" applyFill="1" applyBorder="1" applyAlignment="1" applyProtection="1">
      <alignment vertical="center" wrapText="1"/>
    </xf>
    <xf numFmtId="0" fontId="4" fillId="10" borderId="9" xfId="2" applyFont="1" applyFill="1" applyBorder="1" applyAlignment="1">
      <alignment vertical="center" wrapText="1"/>
    </xf>
    <xf numFmtId="0" fontId="4" fillId="0" borderId="10" xfId="2" applyNumberFormat="1" applyFont="1" applyFill="1" applyBorder="1" applyAlignment="1" applyProtection="1">
      <alignment vertical="center"/>
    </xf>
    <xf numFmtId="0" fontId="0" fillId="0" borderId="9" xfId="0" applyBorder="1" applyAlignment="1">
      <alignment vertical="center"/>
    </xf>
    <xf numFmtId="0" fontId="0" fillId="0" borderId="4" xfId="0" applyBorder="1" applyAlignment="1">
      <alignment vertical="center"/>
    </xf>
    <xf numFmtId="0" fontId="4" fillId="7" borderId="15" xfId="2" applyNumberFormat="1" applyFont="1" applyFill="1" applyBorder="1" applyAlignment="1" applyProtection="1">
      <alignment horizontal="center" vertical="center" wrapText="1"/>
    </xf>
    <xf numFmtId="0" fontId="36" fillId="7" borderId="15" xfId="0" applyFont="1" applyFill="1" applyBorder="1" applyAlignment="1">
      <alignment horizontal="center" vertical="center"/>
    </xf>
    <xf numFmtId="0" fontId="4" fillId="8" borderId="10" xfId="2" applyFont="1" applyFill="1" applyBorder="1" applyAlignment="1" applyProtection="1">
      <alignment horizontal="center" vertical="center" wrapText="1"/>
    </xf>
    <xf numFmtId="0" fontId="4" fillId="8" borderId="9" xfId="2" applyFont="1" applyFill="1" applyBorder="1" applyAlignment="1">
      <alignment vertical="center" wrapText="1"/>
    </xf>
    <xf numFmtId="0" fontId="4" fillId="0" borderId="9" xfId="2" applyNumberFormat="1" applyFont="1" applyFill="1" applyBorder="1" applyAlignment="1" applyProtection="1">
      <alignment vertical="center" shrinkToFit="1"/>
    </xf>
    <xf numFmtId="0" fontId="4" fillId="0" borderId="4" xfId="2" applyNumberFormat="1" applyFont="1" applyFill="1" applyBorder="1" applyAlignment="1" applyProtection="1">
      <alignment vertical="center" shrinkToFit="1"/>
    </xf>
    <xf numFmtId="38" fontId="4" fillId="0" borderId="10" xfId="3" applyFont="1" applyFill="1" applyBorder="1" applyAlignment="1" applyProtection="1">
      <alignment vertical="center" wrapText="1"/>
    </xf>
    <xf numFmtId="0" fontId="4" fillId="7" borderId="7" xfId="2" applyFont="1" applyFill="1" applyBorder="1" applyAlignment="1" applyProtection="1">
      <alignment horizontal="center" vertical="center"/>
    </xf>
    <xf numFmtId="0" fontId="36" fillId="7" borderId="1" xfId="0" applyFont="1" applyFill="1" applyBorder="1" applyAlignment="1">
      <alignment horizontal="center" vertical="center"/>
    </xf>
    <xf numFmtId="0" fontId="36" fillId="7" borderId="2" xfId="0" applyFont="1" applyFill="1" applyBorder="1" applyAlignment="1">
      <alignment horizontal="center" vertical="center"/>
    </xf>
    <xf numFmtId="0" fontId="37" fillId="7" borderId="8" xfId="2" applyFont="1" applyFill="1" applyBorder="1" applyAlignment="1" applyProtection="1">
      <alignment horizontal="center" vertical="center"/>
    </xf>
    <xf numFmtId="0" fontId="38" fillId="7" borderId="5" xfId="0" applyFont="1" applyFill="1" applyBorder="1" applyAlignment="1">
      <alignment horizontal="center" vertical="center"/>
    </xf>
    <xf numFmtId="0" fontId="38" fillId="7" borderId="6" xfId="0" applyFont="1" applyFill="1" applyBorder="1" applyAlignment="1">
      <alignment horizontal="center" vertical="center"/>
    </xf>
    <xf numFmtId="38" fontId="16" fillId="15" borderId="10" xfId="1" applyFont="1" applyFill="1" applyBorder="1" applyAlignment="1">
      <alignment horizontal="center" vertical="center" shrinkToFit="1"/>
    </xf>
    <xf numFmtId="0" fontId="0" fillId="15" borderId="4" xfId="0" applyFill="1" applyBorder="1" applyAlignment="1">
      <alignment vertical="center" shrinkToFit="1"/>
    </xf>
    <xf numFmtId="38" fontId="16" fillId="15" borderId="7" xfId="1" applyFont="1" applyFill="1" applyBorder="1" applyAlignment="1">
      <alignment horizontal="center" vertical="center"/>
    </xf>
    <xf numFmtId="38" fontId="16" fillId="15" borderId="11" xfId="1" applyFont="1" applyFill="1" applyBorder="1" applyAlignment="1">
      <alignment horizontal="center" vertical="center"/>
    </xf>
    <xf numFmtId="38" fontId="16" fillId="15" borderId="8" xfId="1" applyFont="1" applyFill="1" applyBorder="1" applyAlignment="1">
      <alignment horizontal="center" vertical="center"/>
    </xf>
    <xf numFmtId="38" fontId="16" fillId="15" borderId="12" xfId="1" applyFont="1" applyFill="1" applyBorder="1" applyAlignment="1">
      <alignment horizontal="center" vertical="center" wrapText="1"/>
    </xf>
    <xf numFmtId="38" fontId="16" fillId="15" borderId="14" xfId="1" applyFont="1" applyFill="1" applyBorder="1" applyAlignment="1">
      <alignment horizontal="center" vertical="center"/>
    </xf>
    <xf numFmtId="38" fontId="16" fillId="15" borderId="13" xfId="1" applyFont="1" applyFill="1" applyBorder="1" applyAlignment="1">
      <alignment horizontal="center" vertical="center"/>
    </xf>
    <xf numFmtId="38" fontId="16" fillId="15" borderId="2" xfId="1" applyFont="1" applyFill="1" applyBorder="1" applyAlignment="1">
      <alignment horizontal="center" vertical="center" wrapText="1"/>
    </xf>
    <xf numFmtId="38" fontId="16" fillId="15" borderId="3" xfId="1" applyFont="1" applyFill="1" applyBorder="1" applyAlignment="1">
      <alignment horizontal="center" vertical="center"/>
    </xf>
    <xf numFmtId="38" fontId="16" fillId="15" borderId="6" xfId="1" applyFont="1" applyFill="1" applyBorder="1" applyAlignment="1">
      <alignment horizontal="center" vertical="center"/>
    </xf>
    <xf numFmtId="38" fontId="16" fillId="15" borderId="48" xfId="1" applyFont="1" applyFill="1" applyBorder="1" applyAlignment="1">
      <alignment horizontal="center" vertical="center"/>
    </xf>
    <xf numFmtId="38" fontId="16" fillId="15" borderId="54" xfId="1" applyFont="1" applyFill="1" applyBorder="1" applyAlignment="1">
      <alignment horizontal="center" vertical="center"/>
    </xf>
    <xf numFmtId="38" fontId="18" fillId="15" borderId="59" xfId="1" applyFont="1" applyFill="1" applyBorder="1" applyAlignment="1">
      <alignment horizontal="center" vertical="center" shrinkToFit="1"/>
    </xf>
    <xf numFmtId="38" fontId="18" fillId="15" borderId="58" xfId="1" applyFont="1" applyFill="1" applyBorder="1" applyAlignment="1">
      <alignment horizontal="center" vertical="center" shrinkToFit="1"/>
    </xf>
    <xf numFmtId="38" fontId="16" fillId="15" borderId="12" xfId="1" applyFont="1" applyFill="1" applyBorder="1" applyAlignment="1">
      <alignment horizontal="center" vertical="center"/>
    </xf>
    <xf numFmtId="0" fontId="41" fillId="9" borderId="7" xfId="0" applyFont="1" applyFill="1" applyBorder="1" applyAlignment="1">
      <alignment vertical="center" wrapText="1"/>
    </xf>
    <xf numFmtId="0" fontId="40" fillId="0" borderId="1" xfId="0" applyFont="1" applyBorder="1" applyAlignment="1">
      <alignment vertical="center" wrapText="1"/>
    </xf>
    <xf numFmtId="0" fontId="40" fillId="0" borderId="2" xfId="0" applyFont="1" applyBorder="1" applyAlignment="1">
      <alignment vertical="center" wrapText="1"/>
    </xf>
    <xf numFmtId="177" fontId="7" fillId="10" borderId="10" xfId="1" applyNumberFormat="1" applyFont="1" applyFill="1" applyBorder="1" applyAlignment="1">
      <alignment vertical="center"/>
    </xf>
    <xf numFmtId="0" fontId="0" fillId="10" borderId="9" xfId="0" applyFill="1" applyBorder="1" applyAlignment="1">
      <alignment vertical="center"/>
    </xf>
    <xf numFmtId="0" fontId="0" fillId="10" borderId="4" xfId="0" applyFill="1" applyBorder="1" applyAlignment="1">
      <alignment vertical="center"/>
    </xf>
    <xf numFmtId="179" fontId="14" fillId="3" borderId="21" xfId="0" applyNumberFormat="1" applyFont="1" applyFill="1" applyBorder="1" applyAlignment="1">
      <alignment vertical="center"/>
    </xf>
    <xf numFmtId="179" fontId="14" fillId="3" borderId="5" xfId="0" applyNumberFormat="1" applyFont="1" applyFill="1" applyBorder="1" applyAlignment="1">
      <alignment vertical="center"/>
    </xf>
    <xf numFmtId="180" fontId="0" fillId="3" borderId="0" xfId="0" applyNumberFormat="1" applyFill="1" applyBorder="1" applyAlignment="1">
      <alignment vertical="center"/>
    </xf>
    <xf numFmtId="0" fontId="0" fillId="3" borderId="0" xfId="0" applyFill="1" applyBorder="1" applyAlignment="1">
      <alignment vertical="center"/>
    </xf>
    <xf numFmtId="179" fontId="14" fillId="3" borderId="21" xfId="1" applyNumberFormat="1" applyFont="1" applyFill="1" applyBorder="1" applyAlignment="1">
      <alignment vertical="center"/>
    </xf>
    <xf numFmtId="179" fontId="14" fillId="3" borderId="5" xfId="1" applyNumberFormat="1" applyFont="1" applyFill="1" applyBorder="1" applyAlignment="1">
      <alignment vertical="center"/>
    </xf>
    <xf numFmtId="38" fontId="0" fillId="3" borderId="8" xfId="0" applyNumberFormat="1" applyFill="1" applyBorder="1" applyAlignment="1">
      <alignment vertical="center"/>
    </xf>
    <xf numFmtId="0" fontId="0" fillId="3" borderId="5" xfId="0" applyFill="1" applyBorder="1" applyAlignment="1">
      <alignment vertical="center"/>
    </xf>
    <xf numFmtId="180" fontId="0" fillId="3" borderId="5" xfId="0" applyNumberFormat="1" applyFill="1" applyBorder="1" applyAlignment="1">
      <alignment vertical="center"/>
    </xf>
    <xf numFmtId="179" fontId="14" fillId="3" borderId="26" xfId="1" applyNumberFormat="1" applyFont="1" applyFill="1" applyBorder="1" applyAlignment="1">
      <alignment vertical="center"/>
    </xf>
    <xf numFmtId="179" fontId="14" fillId="3" borderId="16" xfId="1" applyNumberFormat="1" applyFont="1" applyFill="1" applyBorder="1" applyAlignment="1">
      <alignment vertical="center"/>
    </xf>
    <xf numFmtId="180" fontId="14" fillId="3" borderId="0" xfId="0" applyNumberFormat="1" applyFont="1" applyFill="1" applyBorder="1" applyAlignment="1">
      <alignment vertical="center"/>
    </xf>
    <xf numFmtId="0" fontId="14" fillId="3" borderId="0" xfId="0" applyFont="1" applyFill="1" applyBorder="1" applyAlignment="1">
      <alignment vertical="center"/>
    </xf>
    <xf numFmtId="180" fontId="0" fillId="3" borderId="1" xfId="0" applyNumberFormat="1" applyFill="1" applyBorder="1" applyAlignment="1">
      <alignment vertical="center"/>
    </xf>
    <xf numFmtId="0" fontId="0" fillId="3" borderId="1" xfId="0" applyFill="1" applyBorder="1" applyAlignment="1">
      <alignment vertical="center"/>
    </xf>
    <xf numFmtId="180" fontId="14" fillId="3" borderId="1" xfId="0" applyNumberFormat="1" applyFont="1" applyFill="1" applyBorder="1" applyAlignment="1">
      <alignment vertical="center"/>
    </xf>
    <xf numFmtId="0" fontId="14" fillId="3" borderId="1" xfId="0" applyFont="1" applyFill="1" applyBorder="1" applyAlignment="1">
      <alignment vertical="center"/>
    </xf>
    <xf numFmtId="180" fontId="0" fillId="3" borderId="9" xfId="0" applyNumberFormat="1" applyFill="1" applyBorder="1" applyAlignment="1">
      <alignment vertical="center"/>
    </xf>
    <xf numFmtId="0" fontId="0" fillId="3" borderId="9" xfId="0" applyFill="1" applyBorder="1" applyAlignment="1">
      <alignment vertical="center"/>
    </xf>
    <xf numFmtId="180" fontId="0" fillId="3" borderId="31" xfId="0" applyNumberFormat="1" applyFill="1" applyBorder="1" applyAlignment="1">
      <alignment vertical="center"/>
    </xf>
    <xf numFmtId="0" fontId="0" fillId="3" borderId="33" xfId="0" applyFill="1" applyBorder="1" applyAlignment="1">
      <alignment vertical="center"/>
    </xf>
    <xf numFmtId="179" fontId="14" fillId="3" borderId="0" xfId="1" applyNumberFormat="1" applyFont="1" applyFill="1" applyBorder="1" applyAlignment="1">
      <alignment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180" fontId="14" fillId="3" borderId="16" xfId="0" applyNumberFormat="1" applyFont="1" applyFill="1" applyBorder="1" applyAlignment="1">
      <alignment vertical="center"/>
    </xf>
    <xf numFmtId="0" fontId="14" fillId="3" borderId="16" xfId="0" applyFont="1" applyFill="1" applyBorder="1" applyAlignment="1">
      <alignment vertical="center"/>
    </xf>
    <xf numFmtId="0" fontId="7" fillId="3" borderId="31"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33" xfId="0" applyFont="1" applyFill="1" applyBorder="1" applyAlignment="1">
      <alignment horizontal="center" vertical="center" shrinkToFit="1"/>
    </xf>
    <xf numFmtId="0" fontId="8" fillId="0" borderId="10" xfId="2" applyFont="1" applyFill="1" applyBorder="1" applyAlignment="1">
      <alignment horizontal="center" vertical="center" shrinkToFit="1"/>
    </xf>
    <xf numFmtId="0" fontId="8" fillId="0" borderId="9"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8" fillId="2" borderId="10" xfId="2" applyFont="1" applyFill="1" applyBorder="1" applyAlignment="1">
      <alignment horizontal="center" vertical="center" shrinkToFit="1"/>
    </xf>
    <xf numFmtId="0" fontId="8" fillId="2" borderId="4" xfId="2" applyFont="1" applyFill="1" applyBorder="1" applyAlignment="1">
      <alignment horizontal="center" vertical="center" shrinkToFit="1"/>
    </xf>
    <xf numFmtId="49" fontId="8" fillId="0" borderId="10" xfId="2" applyNumberFormat="1"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10"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12" xfId="2" applyFont="1" applyFill="1" applyBorder="1" applyAlignment="1">
      <alignment horizontal="center" vertical="center" wrapText="1"/>
    </xf>
    <xf numFmtId="0" fontId="8" fillId="0" borderId="13" xfId="2" applyFont="1" applyFill="1" applyBorder="1" applyAlignment="1">
      <alignment horizontal="center" vertical="center"/>
    </xf>
    <xf numFmtId="49" fontId="8" fillId="0" borderId="15" xfId="2" applyNumberFormat="1" applyFont="1" applyFill="1" applyBorder="1" applyAlignment="1">
      <alignment horizontal="center" vertical="center" wrapText="1"/>
    </xf>
    <xf numFmtId="49" fontId="8" fillId="0" borderId="15" xfId="2" applyNumberFormat="1" applyFont="1" applyFill="1" applyBorder="1" applyAlignment="1">
      <alignment horizontal="center" vertical="center"/>
    </xf>
    <xf numFmtId="0" fontId="30" fillId="0" borderId="12" xfId="2" applyFont="1" applyFill="1" applyBorder="1" applyAlignment="1">
      <alignment horizontal="left" vertical="top" wrapText="1"/>
    </xf>
    <xf numFmtId="0" fontId="30" fillId="0" borderId="14" xfId="2" applyFont="1" applyFill="1" applyBorder="1" applyAlignment="1">
      <alignment horizontal="left" vertical="top" wrapText="1"/>
    </xf>
    <xf numFmtId="49" fontId="8" fillId="2" borderId="15" xfId="2" applyNumberFormat="1" applyFont="1" applyFill="1" applyBorder="1" applyAlignment="1">
      <alignment horizontal="center" vertical="center" wrapText="1"/>
    </xf>
    <xf numFmtId="49" fontId="8" fillId="2" borderId="15" xfId="2" applyNumberFormat="1" applyFont="1" applyFill="1" applyBorder="1" applyAlignment="1">
      <alignment horizontal="center" vertical="center"/>
    </xf>
    <xf numFmtId="0" fontId="8" fillId="2" borderId="15" xfId="2" applyFont="1" applyFill="1" applyBorder="1" applyAlignment="1">
      <alignment horizontal="center" vertical="center"/>
    </xf>
    <xf numFmtId="0" fontId="8" fillId="2" borderId="15" xfId="2" applyFont="1" applyFill="1" applyBorder="1" applyAlignment="1">
      <alignment vertical="center"/>
    </xf>
    <xf numFmtId="0" fontId="8" fillId="0" borderId="15" xfId="2" applyFont="1" applyFill="1" applyBorder="1" applyAlignment="1">
      <alignment horizontal="center" vertical="center"/>
    </xf>
    <xf numFmtId="0" fontId="8" fillId="0" borderId="15" xfId="2" applyFont="1" applyFill="1" applyBorder="1" applyAlignment="1">
      <alignment vertical="center"/>
    </xf>
    <xf numFmtId="0" fontId="30" fillId="0" borderId="13" xfId="2" applyFont="1" applyFill="1" applyBorder="1" applyAlignment="1">
      <alignment horizontal="left" vertical="top" wrapText="1"/>
    </xf>
    <xf numFmtId="0" fontId="0" fillId="0" borderId="13" xfId="0" applyFill="1" applyBorder="1" applyAlignment="1">
      <alignment horizontal="left" vertical="top" wrapText="1"/>
    </xf>
    <xf numFmtId="0" fontId="30" fillId="0" borderId="12" xfId="2" applyFont="1" applyFill="1" applyBorder="1" applyAlignment="1">
      <alignment horizontal="left" vertical="top" wrapText="1" shrinkToFit="1"/>
    </xf>
    <xf numFmtId="0" fontId="30" fillId="0" borderId="14" xfId="2" applyFont="1" applyFill="1" applyBorder="1" applyAlignment="1">
      <alignment horizontal="left" vertical="top" wrapText="1" shrinkToFit="1"/>
    </xf>
    <xf numFmtId="0" fontId="30" fillId="2" borderId="12" xfId="2" applyFont="1" applyFill="1" applyBorder="1" applyAlignment="1">
      <alignment horizontal="left" vertical="top" wrapText="1"/>
    </xf>
    <xf numFmtId="0" fontId="0" fillId="2" borderId="13" xfId="0" applyFill="1" applyBorder="1" applyAlignment="1">
      <alignment horizontal="left" vertical="top" wrapText="1"/>
    </xf>
    <xf numFmtId="0" fontId="0" fillId="0" borderId="14" xfId="0" applyBorder="1" applyAlignment="1">
      <alignment horizontal="left" vertical="top" wrapText="1" shrinkToFit="1"/>
    </xf>
    <xf numFmtId="49" fontId="30" fillId="0" borderId="61" xfId="2" applyNumberFormat="1" applyFont="1" applyFill="1" applyBorder="1" applyAlignment="1">
      <alignment horizontal="center" vertical="top" shrinkToFit="1"/>
    </xf>
    <xf numFmtId="49" fontId="30" fillId="0" borderId="62" xfId="2" applyNumberFormat="1" applyFont="1" applyFill="1" applyBorder="1" applyAlignment="1">
      <alignment horizontal="center" vertical="top" shrinkToFit="1"/>
    </xf>
    <xf numFmtId="49" fontId="30" fillId="0" borderId="63" xfId="2" applyNumberFormat="1" applyFont="1" applyFill="1" applyBorder="1" applyAlignment="1">
      <alignment horizontal="center" vertical="top" shrinkToFit="1"/>
    </xf>
    <xf numFmtId="49" fontId="30" fillId="0" borderId="64" xfId="2" applyNumberFormat="1" applyFont="1" applyFill="1" applyBorder="1" applyAlignment="1">
      <alignment horizontal="center" vertical="top" shrinkToFit="1"/>
    </xf>
    <xf numFmtId="49" fontId="30" fillId="0" borderId="65" xfId="2" applyNumberFormat="1" applyFont="1" applyFill="1" applyBorder="1" applyAlignment="1">
      <alignment horizontal="center" vertical="top" shrinkToFit="1"/>
    </xf>
    <xf numFmtId="49" fontId="30" fillId="0" borderId="66" xfId="2" applyNumberFormat="1" applyFont="1" applyFill="1" applyBorder="1" applyAlignment="1">
      <alignment horizontal="center" vertical="top" shrinkToFi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0" fillId="0" borderId="13" xfId="0" applyFill="1" applyBorder="1" applyAlignment="1">
      <alignment horizontal="center"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0" borderId="11" xfId="0" applyFill="1" applyBorder="1" applyAlignment="1">
      <alignment vertical="center"/>
    </xf>
    <xf numFmtId="0" fontId="0" fillId="0" borderId="0" xfId="0" applyFill="1" applyBorder="1" applyAlignment="1">
      <alignment vertical="center"/>
    </xf>
    <xf numFmtId="0" fontId="0" fillId="0" borderId="11"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49" fontId="48" fillId="0" borderId="71" xfId="2" applyNumberFormat="1" applyFont="1" applyBorder="1" applyAlignment="1">
      <alignment horizontal="center" vertical="center"/>
    </xf>
    <xf numFmtId="49" fontId="48" fillId="0" borderId="74" xfId="2" applyNumberFormat="1" applyFont="1" applyBorder="1" applyAlignment="1">
      <alignment horizontal="center" vertical="center"/>
    </xf>
    <xf numFmtId="38" fontId="48" fillId="0" borderId="71" xfId="2" applyNumberFormat="1" applyFont="1" applyBorder="1" applyAlignment="1">
      <alignment horizontal="center" vertical="center"/>
    </xf>
    <xf numFmtId="38" fontId="48" fillId="0" borderId="72" xfId="2" applyNumberFormat="1" applyFont="1" applyBorder="1" applyAlignment="1">
      <alignment horizontal="center" vertical="center"/>
    </xf>
    <xf numFmtId="49" fontId="48" fillId="0" borderId="73" xfId="2" applyNumberFormat="1" applyFont="1" applyBorder="1" applyAlignment="1">
      <alignment horizontal="center" vertical="center"/>
    </xf>
  </cellXfs>
  <cellStyles count="7">
    <cellStyle name="ハイパーリンク" xfId="6" builtinId="8"/>
    <cellStyle name="桁区切り" xfId="1" builtinId="6"/>
    <cellStyle name="桁区切り 2" xfId="3"/>
    <cellStyle name="桁区切り 3" xfId="4"/>
    <cellStyle name="標準" xfId="0" builtinId="0"/>
    <cellStyle name="標準 2" xfId="2"/>
    <cellStyle name="標準 3" xfId="5"/>
  </cellStyles>
  <dxfs count="1">
    <dxf>
      <fill>
        <patternFill>
          <bgColor theme="5" tint="0.79998168889431442"/>
        </patternFill>
      </fill>
    </dxf>
  </dxfs>
  <tableStyles count="0" defaultTableStyle="TableStyleMedium2" defaultPivotStyle="PivotStyleLight16"/>
  <colors>
    <mruColors>
      <color rgb="FF6699FF"/>
      <color rgb="FFCCFFCC"/>
      <color rgb="FF99CCFF"/>
      <color rgb="FFCCFFFF"/>
      <color rgb="FF66FF66"/>
      <color rgb="FFFFCCFF"/>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26194</xdr:colOff>
      <xdr:row>16</xdr:row>
      <xdr:rowOff>252412</xdr:rowOff>
    </xdr:from>
    <xdr:to>
      <xdr:col>3</xdr:col>
      <xdr:colOff>100013</xdr:colOff>
      <xdr:row>18</xdr:row>
      <xdr:rowOff>157162</xdr:rowOff>
    </xdr:to>
    <xdr:sp macro="" textlink="">
      <xdr:nvSpPr>
        <xdr:cNvPr id="2" name="角丸四角形 1"/>
        <xdr:cNvSpPr/>
      </xdr:nvSpPr>
      <xdr:spPr>
        <a:xfrm>
          <a:off x="1721644" y="5338762"/>
          <a:ext cx="921544" cy="5143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自動車</a:t>
          </a:r>
        </a:p>
      </xdr:txBody>
    </xdr:sp>
    <xdr:clientData/>
  </xdr:twoCellAnchor>
  <xdr:twoCellAnchor>
    <xdr:from>
      <xdr:col>5</xdr:col>
      <xdr:colOff>676275</xdr:colOff>
      <xdr:row>19</xdr:row>
      <xdr:rowOff>126207</xdr:rowOff>
    </xdr:from>
    <xdr:to>
      <xdr:col>6</xdr:col>
      <xdr:colOff>752475</xdr:colOff>
      <xdr:row>21</xdr:row>
      <xdr:rowOff>26195</xdr:rowOff>
    </xdr:to>
    <xdr:sp macro="" textlink="">
      <xdr:nvSpPr>
        <xdr:cNvPr id="3" name="角丸四角形 2"/>
        <xdr:cNvSpPr/>
      </xdr:nvSpPr>
      <xdr:spPr>
        <a:xfrm>
          <a:off x="4914900" y="6126957"/>
          <a:ext cx="923925" cy="50958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塗料</a:t>
          </a:r>
        </a:p>
      </xdr:txBody>
    </xdr:sp>
    <xdr:clientData/>
  </xdr:twoCellAnchor>
  <xdr:twoCellAnchor>
    <xdr:from>
      <xdr:col>5</xdr:col>
      <xdr:colOff>685800</xdr:colOff>
      <xdr:row>21</xdr:row>
      <xdr:rowOff>238125</xdr:rowOff>
    </xdr:from>
    <xdr:to>
      <xdr:col>6</xdr:col>
      <xdr:colOff>762000</xdr:colOff>
      <xdr:row>23</xdr:row>
      <xdr:rowOff>142875</xdr:rowOff>
    </xdr:to>
    <xdr:sp macro="" textlink="">
      <xdr:nvSpPr>
        <xdr:cNvPr id="4" name="角丸四角形 3"/>
        <xdr:cNvSpPr/>
      </xdr:nvSpPr>
      <xdr:spPr>
        <a:xfrm>
          <a:off x="4924425" y="6848475"/>
          <a:ext cx="923925" cy="5143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石英</a:t>
          </a:r>
        </a:p>
      </xdr:txBody>
    </xdr:sp>
    <xdr:clientData/>
  </xdr:twoCellAnchor>
  <xdr:twoCellAnchor>
    <xdr:from>
      <xdr:col>5</xdr:col>
      <xdr:colOff>681038</xdr:colOff>
      <xdr:row>17</xdr:row>
      <xdr:rowOff>116681</xdr:rowOff>
    </xdr:from>
    <xdr:to>
      <xdr:col>6</xdr:col>
      <xdr:colOff>757238</xdr:colOff>
      <xdr:row>19</xdr:row>
      <xdr:rowOff>16669</xdr:rowOff>
    </xdr:to>
    <xdr:sp macro="" textlink="">
      <xdr:nvSpPr>
        <xdr:cNvPr id="5" name="角丸四角形 4"/>
        <xdr:cNvSpPr/>
      </xdr:nvSpPr>
      <xdr:spPr>
        <a:xfrm>
          <a:off x="4919663" y="5507831"/>
          <a:ext cx="923925" cy="50958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鉄鋼</a:t>
          </a:r>
        </a:p>
      </xdr:txBody>
    </xdr:sp>
    <xdr:clientData/>
  </xdr:twoCellAnchor>
  <xdr:twoCellAnchor>
    <xdr:from>
      <xdr:col>5</xdr:col>
      <xdr:colOff>681037</xdr:colOff>
      <xdr:row>15</xdr:row>
      <xdr:rowOff>83344</xdr:rowOff>
    </xdr:from>
    <xdr:to>
      <xdr:col>6</xdr:col>
      <xdr:colOff>757237</xdr:colOff>
      <xdr:row>16</xdr:row>
      <xdr:rowOff>297656</xdr:rowOff>
    </xdr:to>
    <xdr:sp macro="" textlink="">
      <xdr:nvSpPr>
        <xdr:cNvPr id="6" name="角丸四角形 5"/>
        <xdr:cNvSpPr/>
      </xdr:nvSpPr>
      <xdr:spPr>
        <a:xfrm>
          <a:off x="4919662" y="4864894"/>
          <a:ext cx="923925" cy="5191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繊維</a:t>
          </a:r>
        </a:p>
      </xdr:txBody>
    </xdr:sp>
    <xdr:clientData/>
  </xdr:twoCellAnchor>
  <xdr:twoCellAnchor>
    <xdr:from>
      <xdr:col>4</xdr:col>
      <xdr:colOff>14288</xdr:colOff>
      <xdr:row>21</xdr:row>
      <xdr:rowOff>238123</xdr:rowOff>
    </xdr:from>
    <xdr:to>
      <xdr:col>5</xdr:col>
      <xdr:colOff>90488</xdr:colOff>
      <xdr:row>23</xdr:row>
      <xdr:rowOff>142873</xdr:rowOff>
    </xdr:to>
    <xdr:sp macro="" textlink="">
      <xdr:nvSpPr>
        <xdr:cNvPr id="7" name="角丸四角形 6"/>
        <xdr:cNvSpPr/>
      </xdr:nvSpPr>
      <xdr:spPr>
        <a:xfrm>
          <a:off x="3405188" y="6848473"/>
          <a:ext cx="923925" cy="5143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ガラス</a:t>
          </a:r>
        </a:p>
      </xdr:txBody>
    </xdr:sp>
    <xdr:clientData/>
  </xdr:twoCellAnchor>
  <xdr:twoCellAnchor>
    <xdr:from>
      <xdr:col>5</xdr:col>
      <xdr:colOff>669131</xdr:colOff>
      <xdr:row>12</xdr:row>
      <xdr:rowOff>302418</xdr:rowOff>
    </xdr:from>
    <xdr:to>
      <xdr:col>6</xdr:col>
      <xdr:colOff>745331</xdr:colOff>
      <xdr:row>14</xdr:row>
      <xdr:rowOff>207168</xdr:rowOff>
    </xdr:to>
    <xdr:sp macro="" textlink="">
      <xdr:nvSpPr>
        <xdr:cNvPr id="8" name="角丸四角形 7"/>
        <xdr:cNvSpPr/>
      </xdr:nvSpPr>
      <xdr:spPr>
        <a:xfrm>
          <a:off x="4907756" y="4169568"/>
          <a:ext cx="923925" cy="5143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ゴム</a:t>
          </a:r>
        </a:p>
      </xdr:txBody>
    </xdr:sp>
    <xdr:clientData/>
  </xdr:twoCellAnchor>
  <xdr:twoCellAnchor>
    <xdr:from>
      <xdr:col>4</xdr:col>
      <xdr:colOff>33337</xdr:colOff>
      <xdr:row>14</xdr:row>
      <xdr:rowOff>73818</xdr:rowOff>
    </xdr:from>
    <xdr:to>
      <xdr:col>5</xdr:col>
      <xdr:colOff>109537</xdr:colOff>
      <xdr:row>15</xdr:row>
      <xdr:rowOff>288131</xdr:rowOff>
    </xdr:to>
    <xdr:sp macro="" textlink="">
      <xdr:nvSpPr>
        <xdr:cNvPr id="9" name="角丸四角形 8"/>
        <xdr:cNvSpPr/>
      </xdr:nvSpPr>
      <xdr:spPr>
        <a:xfrm>
          <a:off x="3424237" y="4550568"/>
          <a:ext cx="923925" cy="51911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タイヤ</a:t>
          </a:r>
        </a:p>
      </xdr:txBody>
    </xdr:sp>
    <xdr:clientData/>
  </xdr:twoCellAnchor>
  <xdr:twoCellAnchor>
    <xdr:from>
      <xdr:col>4</xdr:col>
      <xdr:colOff>9523</xdr:colOff>
      <xdr:row>17</xdr:row>
      <xdr:rowOff>107155</xdr:rowOff>
    </xdr:from>
    <xdr:to>
      <xdr:col>5</xdr:col>
      <xdr:colOff>85723</xdr:colOff>
      <xdr:row>19</xdr:row>
      <xdr:rowOff>11905</xdr:rowOff>
    </xdr:to>
    <xdr:sp macro="" textlink="">
      <xdr:nvSpPr>
        <xdr:cNvPr id="10" name="角丸四角形 9"/>
        <xdr:cNvSpPr/>
      </xdr:nvSpPr>
      <xdr:spPr>
        <a:xfrm>
          <a:off x="3400423" y="5498305"/>
          <a:ext cx="923925" cy="5143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車体</a:t>
          </a:r>
        </a:p>
      </xdr:txBody>
    </xdr:sp>
    <xdr:clientData/>
  </xdr:twoCellAnchor>
  <xdr:twoCellAnchor>
    <xdr:from>
      <xdr:col>1</xdr:col>
      <xdr:colOff>683418</xdr:colOff>
      <xdr:row>10</xdr:row>
      <xdr:rowOff>159544</xdr:rowOff>
    </xdr:from>
    <xdr:to>
      <xdr:col>3</xdr:col>
      <xdr:colOff>245269</xdr:colOff>
      <xdr:row>25</xdr:row>
      <xdr:rowOff>0</xdr:rowOff>
    </xdr:to>
    <xdr:sp macro="" textlink="">
      <xdr:nvSpPr>
        <xdr:cNvPr id="11" name="角丸四角形 10"/>
        <xdr:cNvSpPr/>
      </xdr:nvSpPr>
      <xdr:spPr>
        <a:xfrm>
          <a:off x="1531143" y="3417094"/>
          <a:ext cx="1257301" cy="4412456"/>
        </a:xfrm>
        <a:prstGeom prst="roundRect">
          <a:avLst/>
        </a:prstGeom>
        <a:noFill/>
        <a:ln>
          <a:solidFill>
            <a:schemeClr val="accent6"/>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自動車の</a:t>
          </a:r>
          <a:endParaRPr kumimoji="1" lang="en-US" altLang="ja-JP" sz="1100"/>
        </a:p>
        <a:p>
          <a:pPr algn="ctr"/>
          <a:r>
            <a:rPr kumimoji="1" lang="ja-JP" altLang="en-US" sz="1100"/>
            <a:t>生産増加</a:t>
          </a:r>
          <a:endParaRPr kumimoji="1" lang="en-US" altLang="ja-JP" sz="1100"/>
        </a:p>
        <a:p>
          <a:pPr algn="l"/>
          <a:endParaRPr kumimoji="1" lang="ja-JP" altLang="en-US" sz="1100"/>
        </a:p>
      </xdr:txBody>
    </xdr:sp>
    <xdr:clientData/>
  </xdr:twoCellAnchor>
  <xdr:twoCellAnchor>
    <xdr:from>
      <xdr:col>3</xdr:col>
      <xdr:colOff>535782</xdr:colOff>
      <xdr:row>10</xdr:row>
      <xdr:rowOff>166687</xdr:rowOff>
    </xdr:from>
    <xdr:to>
      <xdr:col>7</xdr:col>
      <xdr:colOff>333375</xdr:colOff>
      <xdr:row>25</xdr:row>
      <xdr:rowOff>23813</xdr:rowOff>
    </xdr:to>
    <xdr:sp macro="" textlink="">
      <xdr:nvSpPr>
        <xdr:cNvPr id="12" name="角丸四角形 11"/>
        <xdr:cNvSpPr/>
      </xdr:nvSpPr>
      <xdr:spPr>
        <a:xfrm>
          <a:off x="3078957" y="3424237"/>
          <a:ext cx="3188493" cy="4429126"/>
        </a:xfrm>
        <a:prstGeom prst="roundRect">
          <a:avLst/>
        </a:prstGeom>
        <a:noFill/>
        <a:ln>
          <a:solidFill>
            <a:schemeClr val="accent6"/>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原材料を取り扱う関連産業の生産増加</a:t>
          </a:r>
          <a:endParaRPr kumimoji="1" lang="en-US" altLang="ja-JP" sz="1100"/>
        </a:p>
      </xdr:txBody>
    </xdr:sp>
    <xdr:clientData/>
  </xdr:twoCellAnchor>
  <xdr:twoCellAnchor>
    <xdr:from>
      <xdr:col>9</xdr:col>
      <xdr:colOff>23814</xdr:colOff>
      <xdr:row>10</xdr:row>
      <xdr:rowOff>178595</xdr:rowOff>
    </xdr:from>
    <xdr:to>
      <xdr:col>11</xdr:col>
      <xdr:colOff>95251</xdr:colOff>
      <xdr:row>25</xdr:row>
      <xdr:rowOff>59531</xdr:rowOff>
    </xdr:to>
    <xdr:sp macro="" textlink="">
      <xdr:nvSpPr>
        <xdr:cNvPr id="13" name="角丸四角形 12"/>
        <xdr:cNvSpPr/>
      </xdr:nvSpPr>
      <xdr:spPr>
        <a:xfrm>
          <a:off x="7653339" y="3436145"/>
          <a:ext cx="1443037" cy="4452936"/>
        </a:xfrm>
        <a:prstGeom prst="roundRect">
          <a:avLst/>
        </a:prstGeom>
        <a:noFill/>
        <a:ln>
          <a:solidFill>
            <a:schemeClr val="accent6"/>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消費関連産業の</a:t>
          </a:r>
          <a:endParaRPr kumimoji="1" lang="en-US" altLang="ja-JP" sz="1100"/>
        </a:p>
        <a:p>
          <a:pPr algn="ctr"/>
          <a:r>
            <a:rPr kumimoji="1" lang="ja-JP" altLang="en-US" sz="1100"/>
            <a:t>新たな生産増加</a:t>
          </a:r>
          <a:endParaRPr kumimoji="1" lang="en-US" altLang="ja-JP" sz="1100"/>
        </a:p>
        <a:p>
          <a:pPr algn="l"/>
          <a:r>
            <a:rPr kumimoji="1" lang="ja-JP" altLang="en-US" sz="1100"/>
            <a:t>（生産の増加</a:t>
          </a:r>
          <a:endParaRPr kumimoji="1" lang="en-US" altLang="ja-JP" sz="1100"/>
        </a:p>
        <a:p>
          <a:pPr algn="l"/>
          <a:r>
            <a:rPr kumimoji="1" lang="ja-JP" altLang="en-US" sz="1100"/>
            <a:t>→従業者の給料の</a:t>
          </a:r>
          <a:endParaRPr kumimoji="1" lang="en-US" altLang="ja-JP" sz="1100"/>
        </a:p>
        <a:p>
          <a:pPr algn="l"/>
          <a:r>
            <a:rPr kumimoji="1" lang="ja-JP" altLang="en-US" sz="1100"/>
            <a:t>　</a:t>
          </a:r>
          <a:r>
            <a:rPr kumimoji="1" lang="ja-JP" altLang="en-US" sz="1100" baseline="0"/>
            <a:t> </a:t>
          </a:r>
          <a:r>
            <a:rPr kumimoji="1" lang="ja-JP" altLang="en-US" sz="1100"/>
            <a:t>増加</a:t>
          </a:r>
          <a:endParaRPr kumimoji="1" lang="en-US" altLang="ja-JP" sz="1100"/>
        </a:p>
        <a:p>
          <a:pPr algn="l"/>
          <a:r>
            <a:rPr kumimoji="1" lang="ja-JP" altLang="en-US" sz="1100"/>
            <a:t>→消費の増加）</a:t>
          </a:r>
          <a:endParaRPr kumimoji="1" lang="en-US" altLang="ja-JP" sz="1100"/>
        </a:p>
        <a:p>
          <a:pPr algn="l"/>
          <a:endParaRPr kumimoji="1" lang="ja-JP" altLang="en-US" sz="1100"/>
        </a:p>
      </xdr:txBody>
    </xdr:sp>
    <xdr:clientData/>
  </xdr:twoCellAnchor>
  <xdr:twoCellAnchor>
    <xdr:from>
      <xdr:col>9</xdr:col>
      <xdr:colOff>297656</xdr:colOff>
      <xdr:row>15</xdr:row>
      <xdr:rowOff>130969</xdr:rowOff>
    </xdr:from>
    <xdr:to>
      <xdr:col>10</xdr:col>
      <xdr:colOff>535781</xdr:colOff>
      <xdr:row>17</xdr:row>
      <xdr:rowOff>30956</xdr:rowOff>
    </xdr:to>
    <xdr:sp macro="" textlink="">
      <xdr:nvSpPr>
        <xdr:cNvPr id="14" name="角丸四角形 13"/>
        <xdr:cNvSpPr/>
      </xdr:nvSpPr>
      <xdr:spPr>
        <a:xfrm>
          <a:off x="7927181" y="4912519"/>
          <a:ext cx="923925" cy="50958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買い物</a:t>
          </a:r>
        </a:p>
      </xdr:txBody>
    </xdr:sp>
    <xdr:clientData/>
  </xdr:twoCellAnchor>
  <xdr:twoCellAnchor>
    <xdr:from>
      <xdr:col>9</xdr:col>
      <xdr:colOff>297656</xdr:colOff>
      <xdr:row>17</xdr:row>
      <xdr:rowOff>202406</xdr:rowOff>
    </xdr:from>
    <xdr:to>
      <xdr:col>10</xdr:col>
      <xdr:colOff>535781</xdr:colOff>
      <xdr:row>19</xdr:row>
      <xdr:rowOff>102393</xdr:rowOff>
    </xdr:to>
    <xdr:sp macro="" textlink="">
      <xdr:nvSpPr>
        <xdr:cNvPr id="15" name="角丸四角形 14"/>
        <xdr:cNvSpPr/>
      </xdr:nvSpPr>
      <xdr:spPr>
        <a:xfrm>
          <a:off x="7927181" y="5593556"/>
          <a:ext cx="923925" cy="50958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飲食</a:t>
          </a:r>
        </a:p>
      </xdr:txBody>
    </xdr:sp>
    <xdr:clientData/>
  </xdr:twoCellAnchor>
  <xdr:twoCellAnchor>
    <xdr:from>
      <xdr:col>9</xdr:col>
      <xdr:colOff>309563</xdr:colOff>
      <xdr:row>19</xdr:row>
      <xdr:rowOff>285750</xdr:rowOff>
    </xdr:from>
    <xdr:to>
      <xdr:col>10</xdr:col>
      <xdr:colOff>547688</xdr:colOff>
      <xdr:row>21</xdr:row>
      <xdr:rowOff>185737</xdr:rowOff>
    </xdr:to>
    <xdr:sp macro="" textlink="">
      <xdr:nvSpPr>
        <xdr:cNvPr id="16" name="角丸四角形 15"/>
        <xdr:cNvSpPr/>
      </xdr:nvSpPr>
      <xdr:spPr>
        <a:xfrm>
          <a:off x="7939088" y="6286500"/>
          <a:ext cx="923925" cy="50958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サービス</a:t>
          </a:r>
        </a:p>
      </xdr:txBody>
    </xdr:sp>
    <xdr:clientData/>
  </xdr:twoCellAnchor>
  <xdr:twoCellAnchor>
    <xdr:from>
      <xdr:col>1</xdr:col>
      <xdr:colOff>61912</xdr:colOff>
      <xdr:row>8</xdr:row>
      <xdr:rowOff>61912</xdr:rowOff>
    </xdr:from>
    <xdr:to>
      <xdr:col>11</xdr:col>
      <xdr:colOff>381000</xdr:colOff>
      <xdr:row>26</xdr:row>
      <xdr:rowOff>250031</xdr:rowOff>
    </xdr:to>
    <xdr:sp macro="" textlink="">
      <xdr:nvSpPr>
        <xdr:cNvPr id="17" name="角丸四角形 16"/>
        <xdr:cNvSpPr/>
      </xdr:nvSpPr>
      <xdr:spPr>
        <a:xfrm>
          <a:off x="909637" y="2709862"/>
          <a:ext cx="8472488" cy="5674519"/>
        </a:xfrm>
        <a:prstGeom prst="roundRect">
          <a:avLst/>
        </a:prstGeom>
        <a:noFill/>
        <a:ln w="38100">
          <a:solidFill>
            <a:schemeClr val="accent6"/>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l"/>
          <a:endParaRPr kumimoji="1" lang="ja-JP" altLang="en-US" sz="1100"/>
        </a:p>
      </xdr:txBody>
    </xdr:sp>
    <xdr:clientData/>
  </xdr:twoCellAnchor>
  <xdr:twoCellAnchor>
    <xdr:from>
      <xdr:col>1</xdr:col>
      <xdr:colOff>809625</xdr:colOff>
      <xdr:row>9</xdr:row>
      <xdr:rowOff>297656</xdr:rowOff>
    </xdr:from>
    <xdr:to>
      <xdr:col>3</xdr:col>
      <xdr:colOff>119063</xdr:colOff>
      <xdr:row>11</xdr:row>
      <xdr:rowOff>42523</xdr:rowOff>
    </xdr:to>
    <xdr:sp macro="" textlink="">
      <xdr:nvSpPr>
        <xdr:cNvPr id="18" name="正方形/長方形 17"/>
        <xdr:cNvSpPr/>
      </xdr:nvSpPr>
      <xdr:spPr>
        <a:xfrm>
          <a:off x="1657350" y="3250406"/>
          <a:ext cx="1004888" cy="3544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直接効果</a:t>
          </a:r>
        </a:p>
      </xdr:txBody>
    </xdr:sp>
    <xdr:clientData/>
  </xdr:twoCellAnchor>
  <xdr:twoCellAnchor>
    <xdr:from>
      <xdr:col>7</xdr:col>
      <xdr:colOff>561976</xdr:colOff>
      <xdr:row>15</xdr:row>
      <xdr:rowOff>9525</xdr:rowOff>
    </xdr:from>
    <xdr:to>
      <xdr:col>9</xdr:col>
      <xdr:colOff>135731</xdr:colOff>
      <xdr:row>18</xdr:row>
      <xdr:rowOff>185738</xdr:rowOff>
    </xdr:to>
    <xdr:sp macro="" textlink="">
      <xdr:nvSpPr>
        <xdr:cNvPr id="19" name="右矢印 18"/>
        <xdr:cNvSpPr/>
      </xdr:nvSpPr>
      <xdr:spPr>
        <a:xfrm>
          <a:off x="6496051" y="4791075"/>
          <a:ext cx="1269205" cy="1090613"/>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t>雇用者所得の増加</a:t>
          </a:r>
        </a:p>
      </xdr:txBody>
    </xdr:sp>
    <xdr:clientData/>
  </xdr:twoCellAnchor>
  <xdr:twoCellAnchor>
    <xdr:from>
      <xdr:col>1</xdr:col>
      <xdr:colOff>523873</xdr:colOff>
      <xdr:row>9</xdr:row>
      <xdr:rowOff>119062</xdr:rowOff>
    </xdr:from>
    <xdr:to>
      <xdr:col>7</xdr:col>
      <xdr:colOff>559593</xdr:colOff>
      <xdr:row>25</xdr:row>
      <xdr:rowOff>214312</xdr:rowOff>
    </xdr:to>
    <xdr:sp macro="" textlink="">
      <xdr:nvSpPr>
        <xdr:cNvPr id="20" name="正方形/長方形 19"/>
        <xdr:cNvSpPr/>
      </xdr:nvSpPr>
      <xdr:spPr>
        <a:xfrm>
          <a:off x="1371598" y="3071812"/>
          <a:ext cx="5122070" cy="497205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571500</xdr:colOff>
      <xdr:row>9</xdr:row>
      <xdr:rowOff>273844</xdr:rowOff>
    </xdr:from>
    <xdr:to>
      <xdr:col>6</xdr:col>
      <xdr:colOff>166687</xdr:colOff>
      <xdr:row>11</xdr:row>
      <xdr:rowOff>18711</xdr:rowOff>
    </xdr:to>
    <xdr:sp macro="" textlink="">
      <xdr:nvSpPr>
        <xdr:cNvPr id="21" name="正方形/長方形 20"/>
        <xdr:cNvSpPr/>
      </xdr:nvSpPr>
      <xdr:spPr>
        <a:xfrm>
          <a:off x="3962400" y="3226594"/>
          <a:ext cx="1290637" cy="3544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１次間接効果</a:t>
          </a:r>
        </a:p>
      </xdr:txBody>
    </xdr:sp>
    <xdr:clientData/>
  </xdr:twoCellAnchor>
  <xdr:twoCellAnchor>
    <xdr:from>
      <xdr:col>9</xdr:col>
      <xdr:colOff>130968</xdr:colOff>
      <xdr:row>9</xdr:row>
      <xdr:rowOff>261938</xdr:rowOff>
    </xdr:from>
    <xdr:to>
      <xdr:col>11</xdr:col>
      <xdr:colOff>35718</xdr:colOff>
      <xdr:row>11</xdr:row>
      <xdr:rowOff>6805</xdr:rowOff>
    </xdr:to>
    <xdr:sp macro="" textlink="">
      <xdr:nvSpPr>
        <xdr:cNvPr id="22" name="正方形/長方形 21"/>
        <xdr:cNvSpPr/>
      </xdr:nvSpPr>
      <xdr:spPr>
        <a:xfrm>
          <a:off x="7760493" y="3214688"/>
          <a:ext cx="1276350" cy="3544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２次間接効果</a:t>
          </a:r>
        </a:p>
      </xdr:txBody>
    </xdr:sp>
    <xdr:clientData/>
  </xdr:twoCellAnchor>
  <xdr:twoCellAnchor>
    <xdr:from>
      <xdr:col>5</xdr:col>
      <xdr:colOff>59531</xdr:colOff>
      <xdr:row>7</xdr:row>
      <xdr:rowOff>59532</xdr:rowOff>
    </xdr:from>
    <xdr:to>
      <xdr:col>7</xdr:col>
      <xdr:colOff>166688</xdr:colOff>
      <xdr:row>8</xdr:row>
      <xdr:rowOff>209211</xdr:rowOff>
    </xdr:to>
    <xdr:sp macro="" textlink="">
      <xdr:nvSpPr>
        <xdr:cNvPr id="23" name="正方形/長方形 22"/>
        <xdr:cNvSpPr/>
      </xdr:nvSpPr>
      <xdr:spPr>
        <a:xfrm>
          <a:off x="4298156" y="2497932"/>
          <a:ext cx="1802607" cy="35922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経済波及効果</a:t>
          </a:r>
        </a:p>
      </xdr:txBody>
    </xdr:sp>
    <xdr:clientData/>
  </xdr:twoCellAnchor>
  <xdr:twoCellAnchor>
    <xdr:from>
      <xdr:col>3</xdr:col>
      <xdr:colOff>100013</xdr:colOff>
      <xdr:row>15</xdr:row>
      <xdr:rowOff>28575</xdr:rowOff>
    </xdr:from>
    <xdr:to>
      <xdr:col>4</xdr:col>
      <xdr:colOff>33337</xdr:colOff>
      <xdr:row>17</xdr:row>
      <xdr:rowOff>204787</xdr:rowOff>
    </xdr:to>
    <xdr:cxnSp macro="">
      <xdr:nvCxnSpPr>
        <xdr:cNvPr id="24" name="直線矢印コネクタ 23"/>
        <xdr:cNvCxnSpPr>
          <a:stCxn id="2" idx="3"/>
          <a:endCxn id="9" idx="1"/>
        </xdr:cNvCxnSpPr>
      </xdr:nvCxnSpPr>
      <xdr:spPr>
        <a:xfrm flipV="1">
          <a:off x="2643188" y="4810125"/>
          <a:ext cx="781049" cy="785812"/>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100013</xdr:colOff>
      <xdr:row>17</xdr:row>
      <xdr:rowOff>204787</xdr:rowOff>
    </xdr:from>
    <xdr:to>
      <xdr:col>4</xdr:col>
      <xdr:colOff>19050</xdr:colOff>
      <xdr:row>17</xdr:row>
      <xdr:rowOff>219075</xdr:rowOff>
    </xdr:to>
    <xdr:cxnSp macro="">
      <xdr:nvCxnSpPr>
        <xdr:cNvPr id="25" name="直線矢印コネクタ 24"/>
        <xdr:cNvCxnSpPr>
          <a:stCxn id="2" idx="3"/>
        </xdr:cNvCxnSpPr>
      </xdr:nvCxnSpPr>
      <xdr:spPr>
        <a:xfrm>
          <a:off x="2643188" y="5595937"/>
          <a:ext cx="766762" cy="14288"/>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100013</xdr:colOff>
      <xdr:row>17</xdr:row>
      <xdr:rowOff>204787</xdr:rowOff>
    </xdr:from>
    <xdr:to>
      <xdr:col>4</xdr:col>
      <xdr:colOff>14288</xdr:colOff>
      <xdr:row>22</xdr:row>
      <xdr:rowOff>190498</xdr:rowOff>
    </xdr:to>
    <xdr:cxnSp macro="">
      <xdr:nvCxnSpPr>
        <xdr:cNvPr id="26" name="直線矢印コネクタ 25"/>
        <xdr:cNvCxnSpPr>
          <a:stCxn id="2" idx="3"/>
          <a:endCxn id="7" idx="1"/>
        </xdr:cNvCxnSpPr>
      </xdr:nvCxnSpPr>
      <xdr:spPr>
        <a:xfrm>
          <a:off x="2643188" y="5595937"/>
          <a:ext cx="762000" cy="1509711"/>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13</xdr:row>
      <xdr:rowOff>254793</xdr:rowOff>
    </xdr:from>
    <xdr:to>
      <xdr:col>5</xdr:col>
      <xdr:colOff>669131</xdr:colOff>
      <xdr:row>15</xdr:row>
      <xdr:rowOff>38100</xdr:rowOff>
    </xdr:to>
    <xdr:cxnSp macro="">
      <xdr:nvCxnSpPr>
        <xdr:cNvPr id="27" name="直線矢印コネクタ 26"/>
        <xdr:cNvCxnSpPr>
          <a:endCxn id="8" idx="1"/>
        </xdr:cNvCxnSpPr>
      </xdr:nvCxnSpPr>
      <xdr:spPr>
        <a:xfrm flipV="1">
          <a:off x="4343400" y="4426743"/>
          <a:ext cx="564356" cy="392907"/>
        </a:xfrm>
        <a:prstGeom prst="straightConnector1">
          <a:avLst/>
        </a:prstGeom>
        <a:ln w="15875">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109537</xdr:colOff>
      <xdr:row>15</xdr:row>
      <xdr:rowOff>28575</xdr:rowOff>
    </xdr:from>
    <xdr:to>
      <xdr:col>5</xdr:col>
      <xdr:colOff>681037</xdr:colOff>
      <xdr:row>16</xdr:row>
      <xdr:rowOff>38100</xdr:rowOff>
    </xdr:to>
    <xdr:cxnSp macro="">
      <xdr:nvCxnSpPr>
        <xdr:cNvPr id="28" name="直線矢印コネクタ 27"/>
        <xdr:cNvCxnSpPr>
          <a:stCxn id="9" idx="3"/>
          <a:endCxn id="6" idx="1"/>
        </xdr:cNvCxnSpPr>
      </xdr:nvCxnSpPr>
      <xdr:spPr>
        <a:xfrm>
          <a:off x="4348162" y="4810125"/>
          <a:ext cx="571500" cy="314325"/>
        </a:xfrm>
        <a:prstGeom prst="straightConnector1">
          <a:avLst/>
        </a:prstGeom>
        <a:ln w="15875">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85723</xdr:colOff>
      <xdr:row>18</xdr:row>
      <xdr:rowOff>59530</xdr:rowOff>
    </xdr:from>
    <xdr:to>
      <xdr:col>5</xdr:col>
      <xdr:colOff>681038</xdr:colOff>
      <xdr:row>18</xdr:row>
      <xdr:rowOff>66675</xdr:rowOff>
    </xdr:to>
    <xdr:cxnSp macro="">
      <xdr:nvCxnSpPr>
        <xdr:cNvPr id="29" name="直線矢印コネクタ 28"/>
        <xdr:cNvCxnSpPr>
          <a:stCxn id="10" idx="3"/>
          <a:endCxn id="5" idx="1"/>
        </xdr:cNvCxnSpPr>
      </xdr:nvCxnSpPr>
      <xdr:spPr>
        <a:xfrm>
          <a:off x="4324348" y="5755480"/>
          <a:ext cx="595315" cy="7145"/>
        </a:xfrm>
        <a:prstGeom prst="straightConnector1">
          <a:avLst/>
        </a:prstGeom>
        <a:ln w="15875">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85723</xdr:colOff>
      <xdr:row>18</xdr:row>
      <xdr:rowOff>59530</xdr:rowOff>
    </xdr:from>
    <xdr:to>
      <xdr:col>5</xdr:col>
      <xdr:colOff>676275</xdr:colOff>
      <xdr:row>20</xdr:row>
      <xdr:rowOff>76201</xdr:rowOff>
    </xdr:to>
    <xdr:cxnSp macro="">
      <xdr:nvCxnSpPr>
        <xdr:cNvPr id="30" name="直線矢印コネクタ 29"/>
        <xdr:cNvCxnSpPr>
          <a:stCxn id="10" idx="3"/>
          <a:endCxn id="3" idx="1"/>
        </xdr:cNvCxnSpPr>
      </xdr:nvCxnSpPr>
      <xdr:spPr>
        <a:xfrm>
          <a:off x="4324348" y="5755480"/>
          <a:ext cx="590552" cy="626271"/>
        </a:xfrm>
        <a:prstGeom prst="straightConnector1">
          <a:avLst/>
        </a:prstGeom>
        <a:ln w="15875">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90488</xdr:colOff>
      <xdr:row>22</xdr:row>
      <xdr:rowOff>190498</xdr:rowOff>
    </xdr:from>
    <xdr:to>
      <xdr:col>5</xdr:col>
      <xdr:colOff>685800</xdr:colOff>
      <xdr:row>22</xdr:row>
      <xdr:rowOff>190500</xdr:rowOff>
    </xdr:to>
    <xdr:cxnSp macro="">
      <xdr:nvCxnSpPr>
        <xdr:cNvPr id="31" name="直線矢印コネクタ 30"/>
        <xdr:cNvCxnSpPr>
          <a:stCxn id="7" idx="3"/>
          <a:endCxn id="4" idx="1"/>
        </xdr:cNvCxnSpPr>
      </xdr:nvCxnSpPr>
      <xdr:spPr>
        <a:xfrm>
          <a:off x="4329113" y="7105648"/>
          <a:ext cx="595312" cy="2"/>
        </a:xfrm>
        <a:prstGeom prst="straightConnector1">
          <a:avLst/>
        </a:prstGeom>
        <a:ln w="15875">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212911</xdr:colOff>
      <xdr:row>8</xdr:row>
      <xdr:rowOff>67235</xdr:rowOff>
    </xdr:from>
    <xdr:to>
      <xdr:col>12</xdr:col>
      <xdr:colOff>481852</xdr:colOff>
      <xdr:row>12</xdr:row>
      <xdr:rowOff>78441</xdr:rowOff>
    </xdr:to>
    <xdr:sp macro="" textlink="">
      <xdr:nvSpPr>
        <xdr:cNvPr id="2" name="四角形吹き出し 1"/>
        <xdr:cNvSpPr/>
      </xdr:nvSpPr>
      <xdr:spPr>
        <a:xfrm>
          <a:off x="3406587" y="1860176"/>
          <a:ext cx="1804147" cy="907677"/>
        </a:xfrm>
        <a:prstGeom prst="wedgeRectCallout">
          <a:avLst>
            <a:gd name="adj1" fmla="val -60044"/>
            <a:gd name="adj2" fmla="val -96483"/>
          </a:avLst>
        </a:prstGeom>
        <a:solidFill>
          <a:srgbClr val="FFFF00"/>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道路工事費、住宅建築費等、建設工事に係る費用を入力</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　用地取得費は除く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133350</xdr:colOff>
      <xdr:row>7</xdr:row>
      <xdr:rowOff>9525</xdr:rowOff>
    </xdr:from>
    <xdr:to>
      <xdr:col>32</xdr:col>
      <xdr:colOff>133350</xdr:colOff>
      <xdr:row>15</xdr:row>
      <xdr:rowOff>0</xdr:rowOff>
    </xdr:to>
    <xdr:cxnSp macro="">
      <xdr:nvCxnSpPr>
        <xdr:cNvPr id="2" name="直線矢印コネクタ 2"/>
        <xdr:cNvCxnSpPr>
          <a:cxnSpLocks noChangeShapeType="1"/>
        </xdr:cNvCxnSpPr>
      </xdr:nvCxnSpPr>
      <xdr:spPr bwMode="auto">
        <a:xfrm flipH="1">
          <a:off x="6276975" y="1743075"/>
          <a:ext cx="0" cy="21050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28575</xdr:colOff>
      <xdr:row>10</xdr:row>
      <xdr:rowOff>9525</xdr:rowOff>
    </xdr:from>
    <xdr:to>
      <xdr:col>8</xdr:col>
      <xdr:colOff>9525</xdr:colOff>
      <xdr:row>15</xdr:row>
      <xdr:rowOff>9525</xdr:rowOff>
    </xdr:to>
    <xdr:sp macro="" textlink="">
      <xdr:nvSpPr>
        <xdr:cNvPr id="3" name="上矢印 4"/>
        <xdr:cNvSpPr>
          <a:spLocks noChangeArrowheads="1"/>
        </xdr:cNvSpPr>
      </xdr:nvSpPr>
      <xdr:spPr bwMode="auto">
        <a:xfrm>
          <a:off x="1219200" y="2486025"/>
          <a:ext cx="361950" cy="1371600"/>
        </a:xfrm>
        <a:prstGeom prst="upArrow">
          <a:avLst>
            <a:gd name="adj1" fmla="val 50000"/>
            <a:gd name="adj2" fmla="val 79965"/>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66675</xdr:colOff>
      <xdr:row>14</xdr:row>
      <xdr:rowOff>28575</xdr:rowOff>
    </xdr:from>
    <xdr:to>
      <xdr:col>8</xdr:col>
      <xdr:colOff>66675</xdr:colOff>
      <xdr:row>15</xdr:row>
      <xdr:rowOff>0</xdr:rowOff>
    </xdr:to>
    <xdr:cxnSp macro="">
      <xdr:nvCxnSpPr>
        <xdr:cNvPr id="4" name="直線コネクタ 15"/>
        <xdr:cNvCxnSpPr>
          <a:cxnSpLocks noChangeShapeType="1"/>
        </xdr:cNvCxnSpPr>
      </xdr:nvCxnSpPr>
      <xdr:spPr bwMode="auto">
        <a:xfrm flipH="1">
          <a:off x="1638300" y="3629025"/>
          <a:ext cx="0" cy="2190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19050</xdr:colOff>
      <xdr:row>35</xdr:row>
      <xdr:rowOff>238125</xdr:rowOff>
    </xdr:from>
    <xdr:to>
      <xdr:col>35</xdr:col>
      <xdr:colOff>28575</xdr:colOff>
      <xdr:row>35</xdr:row>
      <xdr:rowOff>238125</xdr:rowOff>
    </xdr:to>
    <xdr:cxnSp macro="">
      <xdr:nvCxnSpPr>
        <xdr:cNvPr id="5" name="直線コネクタ 18"/>
        <xdr:cNvCxnSpPr>
          <a:cxnSpLocks noChangeShapeType="1"/>
        </xdr:cNvCxnSpPr>
      </xdr:nvCxnSpPr>
      <xdr:spPr bwMode="auto">
        <a:xfrm>
          <a:off x="2352675" y="9039225"/>
          <a:ext cx="439102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66675</xdr:colOff>
      <xdr:row>14</xdr:row>
      <xdr:rowOff>28575</xdr:rowOff>
    </xdr:from>
    <xdr:to>
      <xdr:col>24</xdr:col>
      <xdr:colOff>114300</xdr:colOff>
      <xdr:row>14</xdr:row>
      <xdr:rowOff>28575</xdr:rowOff>
    </xdr:to>
    <xdr:cxnSp macro="">
      <xdr:nvCxnSpPr>
        <xdr:cNvPr id="6" name="直線コネクタ 19"/>
        <xdr:cNvCxnSpPr>
          <a:cxnSpLocks noChangeShapeType="1"/>
        </xdr:cNvCxnSpPr>
      </xdr:nvCxnSpPr>
      <xdr:spPr bwMode="auto">
        <a:xfrm>
          <a:off x="1638300" y="3629025"/>
          <a:ext cx="309562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171450</xdr:colOff>
      <xdr:row>14</xdr:row>
      <xdr:rowOff>28575</xdr:rowOff>
    </xdr:from>
    <xdr:to>
      <xdr:col>19</xdr:col>
      <xdr:colOff>171450</xdr:colOff>
      <xdr:row>16</xdr:row>
      <xdr:rowOff>247650</xdr:rowOff>
    </xdr:to>
    <xdr:cxnSp macro="">
      <xdr:nvCxnSpPr>
        <xdr:cNvPr id="7" name="直線矢印コネクタ 29"/>
        <xdr:cNvCxnSpPr>
          <a:cxnSpLocks noChangeShapeType="1"/>
        </xdr:cNvCxnSpPr>
      </xdr:nvCxnSpPr>
      <xdr:spPr bwMode="auto">
        <a:xfrm flipH="1">
          <a:off x="3838575" y="3629025"/>
          <a:ext cx="0" cy="714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114300</xdr:colOff>
      <xdr:row>14</xdr:row>
      <xdr:rowOff>38100</xdr:rowOff>
    </xdr:from>
    <xdr:to>
      <xdr:col>24</xdr:col>
      <xdr:colOff>114300</xdr:colOff>
      <xdr:row>18</xdr:row>
      <xdr:rowOff>247650</xdr:rowOff>
    </xdr:to>
    <xdr:cxnSp macro="">
      <xdr:nvCxnSpPr>
        <xdr:cNvPr id="8" name="直線矢印コネクタ 31"/>
        <xdr:cNvCxnSpPr>
          <a:cxnSpLocks noChangeShapeType="1"/>
        </xdr:cNvCxnSpPr>
      </xdr:nvCxnSpPr>
      <xdr:spPr bwMode="auto">
        <a:xfrm flipH="1">
          <a:off x="4733925" y="3638550"/>
          <a:ext cx="0" cy="12001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9525</xdr:colOff>
      <xdr:row>23</xdr:row>
      <xdr:rowOff>38100</xdr:rowOff>
    </xdr:from>
    <xdr:to>
      <xdr:col>24</xdr:col>
      <xdr:colOff>133350</xdr:colOff>
      <xdr:row>23</xdr:row>
      <xdr:rowOff>38100</xdr:rowOff>
    </xdr:to>
    <xdr:cxnSp macro="">
      <xdr:nvCxnSpPr>
        <xdr:cNvPr id="9" name="直線コネクタ 36"/>
        <xdr:cNvCxnSpPr>
          <a:cxnSpLocks noChangeShapeType="1"/>
        </xdr:cNvCxnSpPr>
      </xdr:nvCxnSpPr>
      <xdr:spPr bwMode="auto">
        <a:xfrm flipV="1">
          <a:off x="1771650" y="5867400"/>
          <a:ext cx="298132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9525</xdr:colOff>
      <xdr:row>23</xdr:row>
      <xdr:rowOff>38100</xdr:rowOff>
    </xdr:from>
    <xdr:to>
      <xdr:col>9</xdr:col>
      <xdr:colOff>9525</xdr:colOff>
      <xdr:row>24</xdr:row>
      <xdr:rowOff>0</xdr:rowOff>
    </xdr:to>
    <xdr:cxnSp macro="">
      <xdr:nvCxnSpPr>
        <xdr:cNvPr id="10" name="直線コネクタ 37"/>
        <xdr:cNvCxnSpPr>
          <a:cxnSpLocks noChangeShapeType="1"/>
        </xdr:cNvCxnSpPr>
      </xdr:nvCxnSpPr>
      <xdr:spPr bwMode="auto">
        <a:xfrm>
          <a:off x="1771650" y="5867400"/>
          <a:ext cx="0" cy="2095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161925</xdr:colOff>
      <xdr:row>23</xdr:row>
      <xdr:rowOff>38100</xdr:rowOff>
    </xdr:from>
    <xdr:to>
      <xdr:col>19</xdr:col>
      <xdr:colOff>161925</xdr:colOff>
      <xdr:row>26</xdr:row>
      <xdr:rowOff>0</xdr:rowOff>
    </xdr:to>
    <xdr:cxnSp macro="">
      <xdr:nvCxnSpPr>
        <xdr:cNvPr id="11" name="直線矢印コネクタ 39"/>
        <xdr:cNvCxnSpPr>
          <a:cxnSpLocks noChangeShapeType="1"/>
        </xdr:cNvCxnSpPr>
      </xdr:nvCxnSpPr>
      <xdr:spPr bwMode="auto">
        <a:xfrm>
          <a:off x="3829050" y="5867400"/>
          <a:ext cx="0" cy="7048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133350</xdr:colOff>
      <xdr:row>23</xdr:row>
      <xdr:rowOff>38100</xdr:rowOff>
    </xdr:from>
    <xdr:to>
      <xdr:col>24</xdr:col>
      <xdr:colOff>133350</xdr:colOff>
      <xdr:row>28</xdr:row>
      <xdr:rowOff>9525</xdr:rowOff>
    </xdr:to>
    <xdr:cxnSp macro="">
      <xdr:nvCxnSpPr>
        <xdr:cNvPr id="12" name="直線矢印コネクタ 41"/>
        <xdr:cNvCxnSpPr>
          <a:cxnSpLocks noChangeShapeType="1"/>
        </xdr:cNvCxnSpPr>
      </xdr:nvCxnSpPr>
      <xdr:spPr bwMode="auto">
        <a:xfrm>
          <a:off x="4752975" y="5867400"/>
          <a:ext cx="0" cy="12096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35</xdr:col>
      <xdr:colOff>9525</xdr:colOff>
      <xdr:row>20</xdr:row>
      <xdr:rowOff>104775</xdr:rowOff>
    </xdr:from>
    <xdr:to>
      <xdr:col>35</xdr:col>
      <xdr:colOff>9525</xdr:colOff>
      <xdr:row>33</xdr:row>
      <xdr:rowOff>238125</xdr:rowOff>
    </xdr:to>
    <xdr:cxnSp macro="">
      <xdr:nvCxnSpPr>
        <xdr:cNvPr id="13" name="直線コネクタ 42"/>
        <xdr:cNvCxnSpPr>
          <a:cxnSpLocks noChangeShapeType="1"/>
        </xdr:cNvCxnSpPr>
      </xdr:nvCxnSpPr>
      <xdr:spPr bwMode="auto">
        <a:xfrm flipH="1">
          <a:off x="6724650" y="5191125"/>
          <a:ext cx="0" cy="33528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33</xdr:col>
      <xdr:colOff>19050</xdr:colOff>
      <xdr:row>29</xdr:row>
      <xdr:rowOff>57150</xdr:rowOff>
    </xdr:from>
    <xdr:to>
      <xdr:col>33</xdr:col>
      <xdr:colOff>19050</xdr:colOff>
      <xdr:row>34</xdr:row>
      <xdr:rowOff>0</xdr:rowOff>
    </xdr:to>
    <xdr:cxnSp macro="">
      <xdr:nvCxnSpPr>
        <xdr:cNvPr id="14" name="直線コネクタ 43"/>
        <xdr:cNvCxnSpPr>
          <a:cxnSpLocks noChangeShapeType="1"/>
        </xdr:cNvCxnSpPr>
      </xdr:nvCxnSpPr>
      <xdr:spPr bwMode="auto">
        <a:xfrm>
          <a:off x="6353175" y="7372350"/>
          <a:ext cx="0" cy="11811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19050</xdr:colOff>
      <xdr:row>35</xdr:row>
      <xdr:rowOff>247650</xdr:rowOff>
    </xdr:from>
    <xdr:to>
      <xdr:col>12</xdr:col>
      <xdr:colOff>19050</xdr:colOff>
      <xdr:row>40</xdr:row>
      <xdr:rowOff>0</xdr:rowOff>
    </xdr:to>
    <xdr:cxnSp macro="">
      <xdr:nvCxnSpPr>
        <xdr:cNvPr id="15" name="直線矢印コネクタ 45"/>
        <xdr:cNvCxnSpPr>
          <a:cxnSpLocks noChangeShapeType="1"/>
        </xdr:cNvCxnSpPr>
      </xdr:nvCxnSpPr>
      <xdr:spPr bwMode="auto">
        <a:xfrm>
          <a:off x="2352675" y="9048750"/>
          <a:ext cx="0" cy="9906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190500</xdr:colOff>
      <xdr:row>39</xdr:row>
      <xdr:rowOff>0</xdr:rowOff>
    </xdr:from>
    <xdr:to>
      <xdr:col>12</xdr:col>
      <xdr:colOff>190500</xdr:colOff>
      <xdr:row>40</xdr:row>
      <xdr:rowOff>0</xdr:rowOff>
    </xdr:to>
    <xdr:cxnSp macro="">
      <xdr:nvCxnSpPr>
        <xdr:cNvPr id="16" name="直線コネクタ 57"/>
        <xdr:cNvCxnSpPr>
          <a:cxnSpLocks noChangeShapeType="1"/>
        </xdr:cNvCxnSpPr>
      </xdr:nvCxnSpPr>
      <xdr:spPr bwMode="auto">
        <a:xfrm>
          <a:off x="2524125" y="9791700"/>
          <a:ext cx="0" cy="2476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0</xdr:colOff>
      <xdr:row>39</xdr:row>
      <xdr:rowOff>0</xdr:rowOff>
    </xdr:from>
    <xdr:to>
      <xdr:col>25</xdr:col>
      <xdr:colOff>180975</xdr:colOff>
      <xdr:row>39</xdr:row>
      <xdr:rowOff>0</xdr:rowOff>
    </xdr:to>
    <xdr:cxnSp macro="">
      <xdr:nvCxnSpPr>
        <xdr:cNvPr id="17" name="直線コネクタ 58"/>
        <xdr:cNvCxnSpPr>
          <a:cxnSpLocks noChangeShapeType="1"/>
        </xdr:cNvCxnSpPr>
      </xdr:nvCxnSpPr>
      <xdr:spPr bwMode="auto">
        <a:xfrm>
          <a:off x="2524125" y="9791700"/>
          <a:ext cx="246697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133350</xdr:colOff>
      <xdr:row>39</xdr:row>
      <xdr:rowOff>9525</xdr:rowOff>
    </xdr:from>
    <xdr:to>
      <xdr:col>19</xdr:col>
      <xdr:colOff>133350</xdr:colOff>
      <xdr:row>42</xdr:row>
      <xdr:rowOff>0</xdr:rowOff>
    </xdr:to>
    <xdr:cxnSp macro="">
      <xdr:nvCxnSpPr>
        <xdr:cNvPr id="18" name="直線矢印コネクタ 59"/>
        <xdr:cNvCxnSpPr>
          <a:cxnSpLocks noChangeShapeType="1"/>
        </xdr:cNvCxnSpPr>
      </xdr:nvCxnSpPr>
      <xdr:spPr bwMode="auto">
        <a:xfrm>
          <a:off x="3800475" y="9801225"/>
          <a:ext cx="0" cy="7334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180975</xdr:colOff>
      <xdr:row>39</xdr:row>
      <xdr:rowOff>0</xdr:rowOff>
    </xdr:from>
    <xdr:to>
      <xdr:col>25</xdr:col>
      <xdr:colOff>180975</xdr:colOff>
      <xdr:row>44</xdr:row>
      <xdr:rowOff>0</xdr:rowOff>
    </xdr:to>
    <xdr:cxnSp macro="">
      <xdr:nvCxnSpPr>
        <xdr:cNvPr id="19" name="直線矢印コネクタ 60"/>
        <xdr:cNvCxnSpPr>
          <a:cxnSpLocks noChangeShapeType="1"/>
        </xdr:cNvCxnSpPr>
      </xdr:nvCxnSpPr>
      <xdr:spPr bwMode="auto">
        <a:xfrm>
          <a:off x="4991100" y="9791700"/>
          <a:ext cx="0" cy="12382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9525</xdr:colOff>
      <xdr:row>41</xdr:row>
      <xdr:rowOff>85725</xdr:rowOff>
    </xdr:from>
    <xdr:to>
      <xdr:col>8</xdr:col>
      <xdr:colOff>190500</xdr:colOff>
      <xdr:row>41</xdr:row>
      <xdr:rowOff>85725</xdr:rowOff>
    </xdr:to>
    <xdr:cxnSp macro="">
      <xdr:nvCxnSpPr>
        <xdr:cNvPr id="20" name="直線コネクタ 66"/>
        <xdr:cNvCxnSpPr>
          <a:cxnSpLocks noChangeShapeType="1"/>
        </xdr:cNvCxnSpPr>
      </xdr:nvCxnSpPr>
      <xdr:spPr bwMode="auto">
        <a:xfrm>
          <a:off x="628650" y="10372725"/>
          <a:ext cx="113347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16</xdr:row>
      <xdr:rowOff>123825</xdr:rowOff>
    </xdr:from>
    <xdr:to>
      <xdr:col>5</xdr:col>
      <xdr:colOff>0</xdr:colOff>
      <xdr:row>16</xdr:row>
      <xdr:rowOff>123825</xdr:rowOff>
    </xdr:to>
    <xdr:cxnSp macro="">
      <xdr:nvCxnSpPr>
        <xdr:cNvPr id="21" name="直線コネクタ 68"/>
        <xdr:cNvCxnSpPr>
          <a:cxnSpLocks noChangeShapeType="1"/>
        </xdr:cNvCxnSpPr>
      </xdr:nvCxnSpPr>
      <xdr:spPr bwMode="auto">
        <a:xfrm flipV="1">
          <a:off x="619125" y="4219575"/>
          <a:ext cx="3810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190500</xdr:colOff>
      <xdr:row>25</xdr:row>
      <xdr:rowOff>104775</xdr:rowOff>
    </xdr:from>
    <xdr:to>
      <xdr:col>6</xdr:col>
      <xdr:colOff>190500</xdr:colOff>
      <xdr:row>25</xdr:row>
      <xdr:rowOff>104775</xdr:rowOff>
    </xdr:to>
    <xdr:cxnSp macro="">
      <xdr:nvCxnSpPr>
        <xdr:cNvPr id="22" name="直線コネクタ 70"/>
        <xdr:cNvCxnSpPr>
          <a:cxnSpLocks noChangeShapeType="1"/>
        </xdr:cNvCxnSpPr>
      </xdr:nvCxnSpPr>
      <xdr:spPr bwMode="auto">
        <a:xfrm flipV="1">
          <a:off x="619125" y="6429375"/>
          <a:ext cx="7620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9525</xdr:colOff>
      <xdr:row>16</xdr:row>
      <xdr:rowOff>133350</xdr:rowOff>
    </xdr:from>
    <xdr:to>
      <xdr:col>3</xdr:col>
      <xdr:colOff>9525</xdr:colOff>
      <xdr:row>43</xdr:row>
      <xdr:rowOff>19050</xdr:rowOff>
    </xdr:to>
    <xdr:cxnSp macro="">
      <xdr:nvCxnSpPr>
        <xdr:cNvPr id="23" name="直線矢印コネクタ 71"/>
        <xdr:cNvCxnSpPr>
          <a:cxnSpLocks noChangeShapeType="1"/>
        </xdr:cNvCxnSpPr>
      </xdr:nvCxnSpPr>
      <xdr:spPr bwMode="auto">
        <a:xfrm>
          <a:off x="628650" y="4229100"/>
          <a:ext cx="0" cy="65722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33</xdr:col>
      <xdr:colOff>28575</xdr:colOff>
      <xdr:row>35</xdr:row>
      <xdr:rowOff>0</xdr:rowOff>
    </xdr:from>
    <xdr:to>
      <xdr:col>33</xdr:col>
      <xdr:colOff>28575</xdr:colOff>
      <xdr:row>35</xdr:row>
      <xdr:rowOff>238125</xdr:rowOff>
    </xdr:to>
    <xdr:cxnSp macro="">
      <xdr:nvCxnSpPr>
        <xdr:cNvPr id="24" name="直線コネクタ 43"/>
        <xdr:cNvCxnSpPr>
          <a:cxnSpLocks noChangeShapeType="1"/>
        </xdr:cNvCxnSpPr>
      </xdr:nvCxnSpPr>
      <xdr:spPr bwMode="auto">
        <a:xfrm flipH="1">
          <a:off x="6362700" y="8801100"/>
          <a:ext cx="0" cy="2381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35</xdr:col>
      <xdr:colOff>19050</xdr:colOff>
      <xdr:row>35</xdr:row>
      <xdr:rowOff>9525</xdr:rowOff>
    </xdr:from>
    <xdr:to>
      <xdr:col>35</xdr:col>
      <xdr:colOff>19050</xdr:colOff>
      <xdr:row>35</xdr:row>
      <xdr:rowOff>238125</xdr:rowOff>
    </xdr:to>
    <xdr:cxnSp macro="">
      <xdr:nvCxnSpPr>
        <xdr:cNvPr id="25" name="直線コネクタ 43"/>
        <xdr:cNvCxnSpPr>
          <a:cxnSpLocks noChangeShapeType="1"/>
        </xdr:cNvCxnSpPr>
      </xdr:nvCxnSpPr>
      <xdr:spPr bwMode="auto">
        <a:xfrm flipH="1">
          <a:off x="6734175" y="8810625"/>
          <a:ext cx="0" cy="2286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workbookViewId="0">
      <selection activeCell="P11" sqref="P11"/>
    </sheetView>
  </sheetViews>
  <sheetFormatPr defaultRowHeight="13.5" x14ac:dyDescent="0.15"/>
  <cols>
    <col min="1" max="1" width="9" style="13"/>
    <col min="2" max="2" width="18.375" style="13" customWidth="1"/>
    <col min="3" max="3" width="58" style="13" customWidth="1"/>
    <col min="4" max="16384" width="9" style="13"/>
  </cols>
  <sheetData>
    <row r="2" spans="2:3" ht="21" customHeight="1" x14ac:dyDescent="0.15">
      <c r="B2" s="131" t="s">
        <v>170</v>
      </c>
      <c r="C2" s="132"/>
    </row>
    <row r="3" spans="2:3" ht="30" customHeight="1" x14ac:dyDescent="0.15">
      <c r="B3" s="140" t="s">
        <v>171</v>
      </c>
      <c r="C3" s="140" t="s">
        <v>172</v>
      </c>
    </row>
    <row r="4" spans="2:3" ht="30" customHeight="1" x14ac:dyDescent="0.15">
      <c r="B4" s="133" t="s">
        <v>182</v>
      </c>
      <c r="C4" s="133" t="s">
        <v>189</v>
      </c>
    </row>
    <row r="5" spans="2:3" ht="50.1" customHeight="1" x14ac:dyDescent="0.15">
      <c r="B5" s="602" t="s">
        <v>183</v>
      </c>
      <c r="C5" s="134" t="s">
        <v>2078</v>
      </c>
    </row>
    <row r="6" spans="2:3" ht="30" customHeight="1" x14ac:dyDescent="0.15">
      <c r="B6" s="602" t="s">
        <v>184</v>
      </c>
      <c r="C6" s="133" t="s">
        <v>190</v>
      </c>
    </row>
    <row r="7" spans="2:3" ht="30" customHeight="1" x14ac:dyDescent="0.15">
      <c r="B7" s="133" t="s">
        <v>187</v>
      </c>
      <c r="C7" s="133" t="s">
        <v>193</v>
      </c>
    </row>
    <row r="8" spans="2:3" ht="50.1" customHeight="1" x14ac:dyDescent="0.15">
      <c r="B8" s="133" t="s">
        <v>185</v>
      </c>
      <c r="C8" s="134" t="s">
        <v>191</v>
      </c>
    </row>
    <row r="9" spans="2:3" ht="30" customHeight="1" x14ac:dyDescent="0.15">
      <c r="B9" s="133" t="s">
        <v>186</v>
      </c>
      <c r="C9" s="133" t="s">
        <v>192</v>
      </c>
    </row>
    <row r="10" spans="2:3" ht="30" customHeight="1" x14ac:dyDescent="0.15">
      <c r="B10" s="133" t="s">
        <v>188</v>
      </c>
      <c r="C10" s="133" t="s">
        <v>194</v>
      </c>
    </row>
    <row r="11" spans="2:3" ht="50.1" customHeight="1" x14ac:dyDescent="0.15">
      <c r="B11" s="603" t="s">
        <v>2076</v>
      </c>
      <c r="C11" s="134" t="s">
        <v>2077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zoomScaleNormal="100" workbookViewId="0">
      <selection activeCell="A8" sqref="A8"/>
    </sheetView>
  </sheetViews>
  <sheetFormatPr defaultRowHeight="13.5" x14ac:dyDescent="0.15"/>
  <cols>
    <col min="1" max="9" width="11.125" style="13" customWidth="1"/>
    <col min="10" max="11" width="9" style="13"/>
    <col min="12" max="12" width="5.875" style="13" customWidth="1"/>
    <col min="13" max="256" width="9" style="13"/>
    <col min="257" max="265" width="11.125" style="13" customWidth="1"/>
    <col min="266" max="267" width="9" style="13"/>
    <col min="268" max="268" width="5.875" style="13" customWidth="1"/>
    <col min="269" max="512" width="9" style="13"/>
    <col min="513" max="521" width="11.125" style="13" customWidth="1"/>
    <col min="522" max="523" width="9" style="13"/>
    <col min="524" max="524" width="5.875" style="13" customWidth="1"/>
    <col min="525" max="768" width="9" style="13"/>
    <col min="769" max="777" width="11.125" style="13" customWidth="1"/>
    <col min="778" max="779" width="9" style="13"/>
    <col min="780" max="780" width="5.875" style="13" customWidth="1"/>
    <col min="781" max="1024" width="9" style="13"/>
    <col min="1025" max="1033" width="11.125" style="13" customWidth="1"/>
    <col min="1034" max="1035" width="9" style="13"/>
    <col min="1036" max="1036" width="5.875" style="13" customWidth="1"/>
    <col min="1037" max="1280" width="9" style="13"/>
    <col min="1281" max="1289" width="11.125" style="13" customWidth="1"/>
    <col min="1290" max="1291" width="9" style="13"/>
    <col min="1292" max="1292" width="5.875" style="13" customWidth="1"/>
    <col min="1293" max="1536" width="9" style="13"/>
    <col min="1537" max="1545" width="11.125" style="13" customWidth="1"/>
    <col min="1546" max="1547" width="9" style="13"/>
    <col min="1548" max="1548" width="5.875" style="13" customWidth="1"/>
    <col min="1549" max="1792" width="9" style="13"/>
    <col min="1793" max="1801" width="11.125" style="13" customWidth="1"/>
    <col min="1802" max="1803" width="9" style="13"/>
    <col min="1804" max="1804" width="5.875" style="13" customWidth="1"/>
    <col min="1805" max="2048" width="9" style="13"/>
    <col min="2049" max="2057" width="11.125" style="13" customWidth="1"/>
    <col min="2058" max="2059" width="9" style="13"/>
    <col min="2060" max="2060" width="5.875" style="13" customWidth="1"/>
    <col min="2061" max="2304" width="9" style="13"/>
    <col min="2305" max="2313" width="11.125" style="13" customWidth="1"/>
    <col min="2314" max="2315" width="9" style="13"/>
    <col min="2316" max="2316" width="5.875" style="13" customWidth="1"/>
    <col min="2317" max="2560" width="9" style="13"/>
    <col min="2561" max="2569" width="11.125" style="13" customWidth="1"/>
    <col min="2570" max="2571" width="9" style="13"/>
    <col min="2572" max="2572" width="5.875" style="13" customWidth="1"/>
    <col min="2573" max="2816" width="9" style="13"/>
    <col min="2817" max="2825" width="11.125" style="13" customWidth="1"/>
    <col min="2826" max="2827" width="9" style="13"/>
    <col min="2828" max="2828" width="5.875" style="13" customWidth="1"/>
    <col min="2829" max="3072" width="9" style="13"/>
    <col min="3073" max="3081" width="11.125" style="13" customWidth="1"/>
    <col min="3082" max="3083" width="9" style="13"/>
    <col min="3084" max="3084" width="5.875" style="13" customWidth="1"/>
    <col min="3085" max="3328" width="9" style="13"/>
    <col min="3329" max="3337" width="11.125" style="13" customWidth="1"/>
    <col min="3338" max="3339" width="9" style="13"/>
    <col min="3340" max="3340" width="5.875" style="13" customWidth="1"/>
    <col min="3341" max="3584" width="9" style="13"/>
    <col min="3585" max="3593" width="11.125" style="13" customWidth="1"/>
    <col min="3594" max="3595" width="9" style="13"/>
    <col min="3596" max="3596" width="5.875" style="13" customWidth="1"/>
    <col min="3597" max="3840" width="9" style="13"/>
    <col min="3841" max="3849" width="11.125" style="13" customWidth="1"/>
    <col min="3850" max="3851" width="9" style="13"/>
    <col min="3852" max="3852" width="5.875" style="13" customWidth="1"/>
    <col min="3853" max="4096" width="9" style="13"/>
    <col min="4097" max="4105" width="11.125" style="13" customWidth="1"/>
    <col min="4106" max="4107" width="9" style="13"/>
    <col min="4108" max="4108" width="5.875" style="13" customWidth="1"/>
    <col min="4109" max="4352" width="9" style="13"/>
    <col min="4353" max="4361" width="11.125" style="13" customWidth="1"/>
    <col min="4362" max="4363" width="9" style="13"/>
    <col min="4364" max="4364" width="5.875" style="13" customWidth="1"/>
    <col min="4365" max="4608" width="9" style="13"/>
    <col min="4609" max="4617" width="11.125" style="13" customWidth="1"/>
    <col min="4618" max="4619" width="9" style="13"/>
    <col min="4620" max="4620" width="5.875" style="13" customWidth="1"/>
    <col min="4621" max="4864" width="9" style="13"/>
    <col min="4865" max="4873" width="11.125" style="13" customWidth="1"/>
    <col min="4874" max="4875" width="9" style="13"/>
    <col min="4876" max="4876" width="5.875" style="13" customWidth="1"/>
    <col min="4877" max="5120" width="9" style="13"/>
    <col min="5121" max="5129" width="11.125" style="13" customWidth="1"/>
    <col min="5130" max="5131" width="9" style="13"/>
    <col min="5132" max="5132" width="5.875" style="13" customWidth="1"/>
    <col min="5133" max="5376" width="9" style="13"/>
    <col min="5377" max="5385" width="11.125" style="13" customWidth="1"/>
    <col min="5386" max="5387" width="9" style="13"/>
    <col min="5388" max="5388" width="5.875" style="13" customWidth="1"/>
    <col min="5389" max="5632" width="9" style="13"/>
    <col min="5633" max="5641" width="11.125" style="13" customWidth="1"/>
    <col min="5642" max="5643" width="9" style="13"/>
    <col min="5644" max="5644" width="5.875" style="13" customWidth="1"/>
    <col min="5645" max="5888" width="9" style="13"/>
    <col min="5889" max="5897" width="11.125" style="13" customWidth="1"/>
    <col min="5898" max="5899" width="9" style="13"/>
    <col min="5900" max="5900" width="5.875" style="13" customWidth="1"/>
    <col min="5901" max="6144" width="9" style="13"/>
    <col min="6145" max="6153" width="11.125" style="13" customWidth="1"/>
    <col min="6154" max="6155" width="9" style="13"/>
    <col min="6156" max="6156" width="5.875" style="13" customWidth="1"/>
    <col min="6157" max="6400" width="9" style="13"/>
    <col min="6401" max="6409" width="11.125" style="13" customWidth="1"/>
    <col min="6410" max="6411" width="9" style="13"/>
    <col min="6412" max="6412" width="5.875" style="13" customWidth="1"/>
    <col min="6413" max="6656" width="9" style="13"/>
    <col min="6657" max="6665" width="11.125" style="13" customWidth="1"/>
    <col min="6666" max="6667" width="9" style="13"/>
    <col min="6668" max="6668" width="5.875" style="13" customWidth="1"/>
    <col min="6669" max="6912" width="9" style="13"/>
    <col min="6913" max="6921" width="11.125" style="13" customWidth="1"/>
    <col min="6922" max="6923" width="9" style="13"/>
    <col min="6924" max="6924" width="5.875" style="13" customWidth="1"/>
    <col min="6925" max="7168" width="9" style="13"/>
    <col min="7169" max="7177" width="11.125" style="13" customWidth="1"/>
    <col min="7178" max="7179" width="9" style="13"/>
    <col min="7180" max="7180" width="5.875" style="13" customWidth="1"/>
    <col min="7181" max="7424" width="9" style="13"/>
    <col min="7425" max="7433" width="11.125" style="13" customWidth="1"/>
    <col min="7434" max="7435" width="9" style="13"/>
    <col min="7436" max="7436" width="5.875" style="13" customWidth="1"/>
    <col min="7437" max="7680" width="9" style="13"/>
    <col min="7681" max="7689" width="11.125" style="13" customWidth="1"/>
    <col min="7690" max="7691" width="9" style="13"/>
    <col min="7692" max="7692" width="5.875" style="13" customWidth="1"/>
    <col min="7693" max="7936" width="9" style="13"/>
    <col min="7937" max="7945" width="11.125" style="13" customWidth="1"/>
    <col min="7946" max="7947" width="9" style="13"/>
    <col min="7948" max="7948" width="5.875" style="13" customWidth="1"/>
    <col min="7949" max="8192" width="9" style="13"/>
    <col min="8193" max="8201" width="11.125" style="13" customWidth="1"/>
    <col min="8202" max="8203" width="9" style="13"/>
    <col min="8204" max="8204" width="5.875" style="13" customWidth="1"/>
    <col min="8205" max="8448" width="9" style="13"/>
    <col min="8449" max="8457" width="11.125" style="13" customWidth="1"/>
    <col min="8458" max="8459" width="9" style="13"/>
    <col min="8460" max="8460" width="5.875" style="13" customWidth="1"/>
    <col min="8461" max="8704" width="9" style="13"/>
    <col min="8705" max="8713" width="11.125" style="13" customWidth="1"/>
    <col min="8714" max="8715" width="9" style="13"/>
    <col min="8716" max="8716" width="5.875" style="13" customWidth="1"/>
    <col min="8717" max="8960" width="9" style="13"/>
    <col min="8961" max="8969" width="11.125" style="13" customWidth="1"/>
    <col min="8970" max="8971" width="9" style="13"/>
    <col min="8972" max="8972" width="5.875" style="13" customWidth="1"/>
    <col min="8973" max="9216" width="9" style="13"/>
    <col min="9217" max="9225" width="11.125" style="13" customWidth="1"/>
    <col min="9226" max="9227" width="9" style="13"/>
    <col min="9228" max="9228" width="5.875" style="13" customWidth="1"/>
    <col min="9229" max="9472" width="9" style="13"/>
    <col min="9473" max="9481" width="11.125" style="13" customWidth="1"/>
    <col min="9482" max="9483" width="9" style="13"/>
    <col min="9484" max="9484" width="5.875" style="13" customWidth="1"/>
    <col min="9485" max="9728" width="9" style="13"/>
    <col min="9729" max="9737" width="11.125" style="13" customWidth="1"/>
    <col min="9738" max="9739" width="9" style="13"/>
    <col min="9740" max="9740" width="5.875" style="13" customWidth="1"/>
    <col min="9741" max="9984" width="9" style="13"/>
    <col min="9985" max="9993" width="11.125" style="13" customWidth="1"/>
    <col min="9994" max="9995" width="9" style="13"/>
    <col min="9996" max="9996" width="5.875" style="13" customWidth="1"/>
    <col min="9997" max="10240" width="9" style="13"/>
    <col min="10241" max="10249" width="11.125" style="13" customWidth="1"/>
    <col min="10250" max="10251" width="9" style="13"/>
    <col min="10252" max="10252" width="5.875" style="13" customWidth="1"/>
    <col min="10253" max="10496" width="9" style="13"/>
    <col min="10497" max="10505" width="11.125" style="13" customWidth="1"/>
    <col min="10506" max="10507" width="9" style="13"/>
    <col min="10508" max="10508" width="5.875" style="13" customWidth="1"/>
    <col min="10509" max="10752" width="9" style="13"/>
    <col min="10753" max="10761" width="11.125" style="13" customWidth="1"/>
    <col min="10762" max="10763" width="9" style="13"/>
    <col min="10764" max="10764" width="5.875" style="13" customWidth="1"/>
    <col min="10765" max="11008" width="9" style="13"/>
    <col min="11009" max="11017" width="11.125" style="13" customWidth="1"/>
    <col min="11018" max="11019" width="9" style="13"/>
    <col min="11020" max="11020" width="5.875" style="13" customWidth="1"/>
    <col min="11021" max="11264" width="9" style="13"/>
    <col min="11265" max="11273" width="11.125" style="13" customWidth="1"/>
    <col min="11274" max="11275" width="9" style="13"/>
    <col min="11276" max="11276" width="5.875" style="13" customWidth="1"/>
    <col min="11277" max="11520" width="9" style="13"/>
    <col min="11521" max="11529" width="11.125" style="13" customWidth="1"/>
    <col min="11530" max="11531" width="9" style="13"/>
    <col min="11532" max="11532" width="5.875" style="13" customWidth="1"/>
    <col min="11533" max="11776" width="9" style="13"/>
    <col min="11777" max="11785" width="11.125" style="13" customWidth="1"/>
    <col min="11786" max="11787" width="9" style="13"/>
    <col min="11788" max="11788" width="5.875" style="13" customWidth="1"/>
    <col min="11789" max="12032" width="9" style="13"/>
    <col min="12033" max="12041" width="11.125" style="13" customWidth="1"/>
    <col min="12042" max="12043" width="9" style="13"/>
    <col min="12044" max="12044" width="5.875" style="13" customWidth="1"/>
    <col min="12045" max="12288" width="9" style="13"/>
    <col min="12289" max="12297" width="11.125" style="13" customWidth="1"/>
    <col min="12298" max="12299" width="9" style="13"/>
    <col min="12300" max="12300" width="5.875" style="13" customWidth="1"/>
    <col min="12301" max="12544" width="9" style="13"/>
    <col min="12545" max="12553" width="11.125" style="13" customWidth="1"/>
    <col min="12554" max="12555" width="9" style="13"/>
    <col min="12556" max="12556" width="5.875" style="13" customWidth="1"/>
    <col min="12557" max="12800" width="9" style="13"/>
    <col min="12801" max="12809" width="11.125" style="13" customWidth="1"/>
    <col min="12810" max="12811" width="9" style="13"/>
    <col min="12812" max="12812" width="5.875" style="13" customWidth="1"/>
    <col min="12813" max="13056" width="9" style="13"/>
    <col min="13057" max="13065" width="11.125" style="13" customWidth="1"/>
    <col min="13066" max="13067" width="9" style="13"/>
    <col min="13068" max="13068" width="5.875" style="13" customWidth="1"/>
    <col min="13069" max="13312" width="9" style="13"/>
    <col min="13313" max="13321" width="11.125" style="13" customWidth="1"/>
    <col min="13322" max="13323" width="9" style="13"/>
    <col min="13324" max="13324" width="5.875" style="13" customWidth="1"/>
    <col min="13325" max="13568" width="9" style="13"/>
    <col min="13569" max="13577" width="11.125" style="13" customWidth="1"/>
    <col min="13578" max="13579" width="9" style="13"/>
    <col min="13580" max="13580" width="5.875" style="13" customWidth="1"/>
    <col min="13581" max="13824" width="9" style="13"/>
    <col min="13825" max="13833" width="11.125" style="13" customWidth="1"/>
    <col min="13834" max="13835" width="9" style="13"/>
    <col min="13836" max="13836" width="5.875" style="13" customWidth="1"/>
    <col min="13837" max="14080" width="9" style="13"/>
    <col min="14081" max="14089" width="11.125" style="13" customWidth="1"/>
    <col min="14090" max="14091" width="9" style="13"/>
    <col min="14092" max="14092" width="5.875" style="13" customWidth="1"/>
    <col min="14093" max="14336" width="9" style="13"/>
    <col min="14337" max="14345" width="11.125" style="13" customWidth="1"/>
    <col min="14346" max="14347" width="9" style="13"/>
    <col min="14348" max="14348" width="5.875" style="13" customWidth="1"/>
    <col min="14349" max="14592" width="9" style="13"/>
    <col min="14593" max="14601" width="11.125" style="13" customWidth="1"/>
    <col min="14602" max="14603" width="9" style="13"/>
    <col min="14604" max="14604" width="5.875" style="13" customWidth="1"/>
    <col min="14605" max="14848" width="9" style="13"/>
    <col min="14849" max="14857" width="11.125" style="13" customWidth="1"/>
    <col min="14858" max="14859" width="9" style="13"/>
    <col min="14860" max="14860" width="5.875" style="13" customWidth="1"/>
    <col min="14861" max="15104" width="9" style="13"/>
    <col min="15105" max="15113" width="11.125" style="13" customWidth="1"/>
    <col min="15114" max="15115" width="9" style="13"/>
    <col min="15116" max="15116" width="5.875" style="13" customWidth="1"/>
    <col min="15117" max="15360" width="9" style="13"/>
    <col min="15361" max="15369" width="11.125" style="13" customWidth="1"/>
    <col min="15370" max="15371" width="9" style="13"/>
    <col min="15372" max="15372" width="5.875" style="13" customWidth="1"/>
    <col min="15373" max="15616" width="9" style="13"/>
    <col min="15617" max="15625" width="11.125" style="13" customWidth="1"/>
    <col min="15626" max="15627" width="9" style="13"/>
    <col min="15628" max="15628" width="5.875" style="13" customWidth="1"/>
    <col min="15629" max="15872" width="9" style="13"/>
    <col min="15873" max="15881" width="11.125" style="13" customWidth="1"/>
    <col min="15882" max="15883" width="9" style="13"/>
    <col min="15884" max="15884" width="5.875" style="13" customWidth="1"/>
    <col min="15885" max="16128" width="9" style="13"/>
    <col min="16129" max="16137" width="11.125" style="13" customWidth="1"/>
    <col min="16138" max="16139" width="9" style="13"/>
    <col min="16140" max="16140" width="5.875" style="13" customWidth="1"/>
    <col min="16141" max="16384" width="9" style="13"/>
  </cols>
  <sheetData>
    <row r="1" spans="2:12" ht="24" customHeight="1" x14ac:dyDescent="0.15">
      <c r="B1" s="604" t="s">
        <v>136</v>
      </c>
      <c r="C1" s="604"/>
      <c r="D1" s="604"/>
      <c r="E1" s="604"/>
      <c r="F1" s="604"/>
      <c r="G1" s="604"/>
      <c r="H1" s="604"/>
      <c r="I1" s="604"/>
      <c r="J1" s="604"/>
      <c r="K1" s="604"/>
      <c r="L1" s="604"/>
    </row>
    <row r="2" spans="2:12" ht="7.5" customHeight="1" x14ac:dyDescent="0.15"/>
    <row r="3" spans="2:12" s="88" customFormat="1" ht="24" customHeight="1" thickBot="1" x14ac:dyDescent="0.2">
      <c r="B3" s="86" t="s">
        <v>137</v>
      </c>
      <c r="C3" s="89"/>
    </row>
    <row r="4" spans="2:12" ht="24" customHeight="1" x14ac:dyDescent="0.15">
      <c r="B4" s="605" t="s">
        <v>2111</v>
      </c>
      <c r="C4" s="606"/>
      <c r="D4" s="606"/>
      <c r="E4" s="606"/>
      <c r="F4" s="606"/>
      <c r="G4" s="606"/>
      <c r="H4" s="606"/>
      <c r="I4" s="606"/>
      <c r="J4" s="606"/>
      <c r="K4" s="606"/>
      <c r="L4" s="607"/>
    </row>
    <row r="5" spans="2:12" ht="13.5" customHeight="1" x14ac:dyDescent="0.15">
      <c r="B5" s="608"/>
      <c r="C5" s="609"/>
      <c r="D5" s="609"/>
      <c r="E5" s="609"/>
      <c r="F5" s="609"/>
      <c r="G5" s="609"/>
      <c r="H5" s="609"/>
      <c r="I5" s="609"/>
      <c r="J5" s="609"/>
      <c r="K5" s="609"/>
      <c r="L5" s="610"/>
    </row>
    <row r="6" spans="2:12" ht="24" customHeight="1" thickBot="1" x14ac:dyDescent="0.2">
      <c r="B6" s="611"/>
      <c r="C6" s="612"/>
      <c r="D6" s="612"/>
      <c r="E6" s="612"/>
      <c r="F6" s="612"/>
      <c r="G6" s="612"/>
      <c r="H6" s="612"/>
      <c r="I6" s="612"/>
      <c r="J6" s="612"/>
      <c r="K6" s="612"/>
      <c r="L6" s="613"/>
    </row>
    <row r="7" spans="2:12" ht="24" customHeight="1" x14ac:dyDescent="0.2">
      <c r="B7" s="87" t="s">
        <v>138</v>
      </c>
    </row>
    <row r="8" spans="2:12" ht="16.5" customHeight="1" x14ac:dyDescent="0.15"/>
    <row r="9" spans="2:12" ht="24" customHeight="1" x14ac:dyDescent="0.15"/>
    <row r="10" spans="2:12" ht="24" customHeight="1" x14ac:dyDescent="0.15"/>
    <row r="11" spans="2:12" ht="24" customHeight="1" x14ac:dyDescent="0.15"/>
    <row r="12" spans="2:12" ht="24" customHeight="1" x14ac:dyDescent="0.15"/>
    <row r="13" spans="2:12" ht="24" customHeight="1" x14ac:dyDescent="0.15"/>
    <row r="14" spans="2:12" ht="24" customHeight="1" x14ac:dyDescent="0.15"/>
    <row r="15" spans="2:12" ht="24" customHeight="1" x14ac:dyDescent="0.15"/>
    <row r="16" spans="2:12" ht="24" customHeight="1" x14ac:dyDescent="0.15"/>
    <row r="17" spans="2:3" ht="24" customHeight="1" x14ac:dyDescent="0.15"/>
    <row r="18" spans="2:3" ht="24" customHeight="1" x14ac:dyDescent="0.15"/>
    <row r="19" spans="2:3" ht="24" customHeight="1" x14ac:dyDescent="0.15"/>
    <row r="20" spans="2:3" ht="24" customHeight="1" x14ac:dyDescent="0.15"/>
    <row r="21" spans="2:3" ht="24" customHeight="1" x14ac:dyDescent="0.15"/>
    <row r="22" spans="2:3" ht="24" customHeight="1" x14ac:dyDescent="0.15"/>
    <row r="23" spans="2:3" ht="24" customHeight="1" x14ac:dyDescent="0.15"/>
    <row r="24" spans="2:3" ht="24" customHeight="1" x14ac:dyDescent="0.15"/>
    <row r="25" spans="2:3" ht="24" customHeight="1" x14ac:dyDescent="0.15"/>
    <row r="26" spans="2:3" ht="24" customHeight="1" x14ac:dyDescent="0.15"/>
    <row r="27" spans="2:3" ht="24" customHeight="1" x14ac:dyDescent="0.15"/>
    <row r="28" spans="2:3" ht="21" customHeight="1" x14ac:dyDescent="0.15">
      <c r="B28" s="119" t="s">
        <v>2112</v>
      </c>
      <c r="C28" s="120"/>
    </row>
    <row r="29" spans="2:3" ht="21" customHeight="1" x14ac:dyDescent="0.15">
      <c r="B29" s="119" t="s">
        <v>2113</v>
      </c>
      <c r="C29" s="120"/>
    </row>
    <row r="30" spans="2:3" ht="21" customHeight="1" x14ac:dyDescent="0.15">
      <c r="B30" s="119" t="s">
        <v>139</v>
      </c>
      <c r="C30" s="120"/>
    </row>
    <row r="31" spans="2:3" ht="21" customHeight="1" x14ac:dyDescent="0.15">
      <c r="B31" s="119" t="s">
        <v>2114</v>
      </c>
      <c r="C31" s="120"/>
    </row>
    <row r="32" spans="2:3" ht="21" customHeight="1" x14ac:dyDescent="0.15">
      <c r="B32" s="119" t="s">
        <v>140</v>
      </c>
      <c r="C32" s="120"/>
    </row>
    <row r="33" ht="24" customHeight="1" x14ac:dyDescent="0.15"/>
  </sheetData>
  <mergeCells count="2">
    <mergeCell ref="B1:L1"/>
    <mergeCell ref="B4:L6"/>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R86"/>
  <sheetViews>
    <sheetView showGridLines="0" tabSelected="1" zoomScale="85" zoomScaleNormal="85" workbookViewId="0"/>
  </sheetViews>
  <sheetFormatPr defaultColWidth="10.5" defaultRowHeight="15" customHeight="1" x14ac:dyDescent="0.15"/>
  <cols>
    <col min="1" max="1" width="1.625" style="404" customWidth="1"/>
    <col min="2" max="2" width="3.125" style="404" customWidth="1"/>
    <col min="3" max="9" width="3.125" style="405" customWidth="1"/>
    <col min="10" max="10" width="15.625" style="405" customWidth="1"/>
    <col min="11" max="11" width="4.625" style="406" customWidth="1"/>
    <col min="12" max="12" width="15.625" style="406" customWidth="1"/>
    <col min="13" max="13" width="15.625" style="404" customWidth="1"/>
    <col min="14" max="14" width="4.625" style="404" customWidth="1"/>
    <col min="15" max="18" width="6.625" style="404" customWidth="1"/>
    <col min="19" max="16384" width="10.5" style="404"/>
  </cols>
  <sheetData>
    <row r="1" spans="2:18" ht="18" customHeight="1" x14ac:dyDescent="0.15">
      <c r="B1" s="21" t="s">
        <v>111</v>
      </c>
    </row>
    <row r="2" spans="2:18" ht="18" customHeight="1" x14ac:dyDescent="0.15">
      <c r="B2" s="21"/>
    </row>
    <row r="3" spans="2:18" ht="18" customHeight="1" x14ac:dyDescent="0.15">
      <c r="B3" s="404" t="s">
        <v>1986</v>
      </c>
      <c r="J3" s="419" t="s">
        <v>1688</v>
      </c>
      <c r="L3" s="406" t="s">
        <v>1890</v>
      </c>
    </row>
    <row r="4" spans="2:18" ht="18" customHeight="1" x14ac:dyDescent="0.15">
      <c r="B4" s="634" t="s">
        <v>1798</v>
      </c>
      <c r="C4" s="635"/>
      <c r="D4" s="635"/>
      <c r="E4" s="635"/>
      <c r="F4" s="635"/>
      <c r="G4" s="635"/>
      <c r="H4" s="635"/>
      <c r="I4" s="636"/>
      <c r="J4" s="627" t="s">
        <v>1985</v>
      </c>
      <c r="L4" s="443" t="s">
        <v>1891</v>
      </c>
      <c r="M4" s="627" t="s">
        <v>179</v>
      </c>
    </row>
    <row r="5" spans="2:18" ht="18" customHeight="1" x14ac:dyDescent="0.15">
      <c r="B5" s="637" t="s">
        <v>1799</v>
      </c>
      <c r="C5" s="638"/>
      <c r="D5" s="638"/>
      <c r="E5" s="638"/>
      <c r="F5" s="638"/>
      <c r="G5" s="638"/>
      <c r="H5" s="638"/>
      <c r="I5" s="639"/>
      <c r="J5" s="628"/>
      <c r="L5" s="444" t="s">
        <v>1892</v>
      </c>
      <c r="M5" s="628"/>
    </row>
    <row r="6" spans="2:18" ht="18" customHeight="1" x14ac:dyDescent="0.15">
      <c r="B6" s="418">
        <v>1</v>
      </c>
      <c r="C6" s="624"/>
      <c r="D6" s="625"/>
      <c r="E6" s="625"/>
      <c r="F6" s="625"/>
      <c r="G6" s="625"/>
      <c r="H6" s="625"/>
      <c r="I6" s="626"/>
      <c r="J6" s="448"/>
      <c r="L6" s="445" t="s">
        <v>2116</v>
      </c>
      <c r="M6" s="417">
        <f>IF(L6="","",VLOOKUP(L6,各種係数表!C195:F198,4,FALSE))</f>
        <v>0.5084931605020111</v>
      </c>
    </row>
    <row r="7" spans="2:18" ht="18" customHeight="1" x14ac:dyDescent="0.15">
      <c r="B7" s="418">
        <v>2</v>
      </c>
      <c r="C7" s="624"/>
      <c r="D7" s="625"/>
      <c r="E7" s="625"/>
      <c r="F7" s="625"/>
      <c r="G7" s="625"/>
      <c r="H7" s="625"/>
      <c r="I7" s="626"/>
      <c r="J7" s="448"/>
    </row>
    <row r="8" spans="2:18" ht="18" customHeight="1" x14ac:dyDescent="0.15">
      <c r="B8" s="418">
        <v>3</v>
      </c>
      <c r="C8" s="624"/>
      <c r="D8" s="625"/>
      <c r="E8" s="625"/>
      <c r="F8" s="625"/>
      <c r="G8" s="625"/>
      <c r="H8" s="625"/>
      <c r="I8" s="626"/>
      <c r="J8" s="448"/>
    </row>
    <row r="9" spans="2:18" ht="18" customHeight="1" x14ac:dyDescent="0.15">
      <c r="B9" s="418">
        <v>4</v>
      </c>
      <c r="C9" s="624"/>
      <c r="D9" s="625"/>
      <c r="E9" s="625"/>
      <c r="F9" s="625"/>
      <c r="G9" s="625"/>
      <c r="H9" s="625"/>
      <c r="I9" s="626"/>
      <c r="J9" s="448"/>
    </row>
    <row r="10" spans="2:18" ht="18" customHeight="1" x14ac:dyDescent="0.15">
      <c r="B10" s="418">
        <v>5</v>
      </c>
      <c r="C10" s="624"/>
      <c r="D10" s="625"/>
      <c r="E10" s="625"/>
      <c r="F10" s="625"/>
      <c r="G10" s="625"/>
      <c r="H10" s="625"/>
      <c r="I10" s="626"/>
      <c r="J10" s="448"/>
    </row>
    <row r="11" spans="2:18" ht="18" customHeight="1" x14ac:dyDescent="0.15">
      <c r="B11" s="618" t="s">
        <v>1957</v>
      </c>
      <c r="C11" s="619"/>
      <c r="D11" s="619"/>
      <c r="E11" s="619"/>
      <c r="F11" s="619"/>
      <c r="G11" s="619"/>
      <c r="H11" s="619"/>
      <c r="I11" s="620"/>
      <c r="J11" s="492">
        <f>SUM(J6:J10)</f>
        <v>0</v>
      </c>
    </row>
    <row r="12" spans="2:18" ht="18" customHeight="1" x14ac:dyDescent="0.15"/>
    <row r="13" spans="2:18" ht="18" customHeight="1" x14ac:dyDescent="0.15">
      <c r="B13" s="420" t="s">
        <v>1800</v>
      </c>
    </row>
    <row r="14" spans="2:18" s="407" customFormat="1" ht="14.25" customHeight="1" x14ac:dyDescent="0.15">
      <c r="B14" s="407" t="s">
        <v>1802</v>
      </c>
      <c r="C14" s="409"/>
      <c r="D14" s="408"/>
      <c r="E14" s="408"/>
      <c r="F14" s="408"/>
      <c r="G14" s="408"/>
      <c r="H14" s="408"/>
      <c r="I14" s="408"/>
      <c r="J14" s="408"/>
      <c r="K14" s="410"/>
    </row>
    <row r="15" spans="2:18" ht="13.5" x14ac:dyDescent="0.15">
      <c r="B15" s="424" t="s">
        <v>1689</v>
      </c>
      <c r="C15" s="425"/>
      <c r="D15" s="425"/>
      <c r="E15" s="425"/>
      <c r="F15" s="425"/>
      <c r="G15" s="425"/>
      <c r="H15" s="425"/>
      <c r="I15" s="425"/>
      <c r="J15" s="426"/>
      <c r="K15" s="629" t="s">
        <v>1690</v>
      </c>
      <c r="L15" s="630"/>
      <c r="M15" s="616"/>
      <c r="N15" s="616"/>
      <c r="O15" s="616"/>
      <c r="P15" s="616"/>
      <c r="Q15" s="616"/>
      <c r="R15" s="617"/>
    </row>
    <row r="16" spans="2:18" ht="15" customHeight="1" x14ac:dyDescent="0.15">
      <c r="B16" s="429">
        <v>1</v>
      </c>
      <c r="C16" s="430" t="s">
        <v>54</v>
      </c>
      <c r="D16" s="430"/>
      <c r="E16" s="430"/>
      <c r="F16" s="430"/>
      <c r="G16" s="430"/>
      <c r="H16" s="430"/>
      <c r="I16" s="431"/>
      <c r="J16" s="432"/>
      <c r="K16" s="622"/>
      <c r="L16" s="623"/>
      <c r="M16" s="625"/>
      <c r="N16" s="625"/>
      <c r="O16" s="625"/>
      <c r="P16" s="625"/>
      <c r="Q16" s="625"/>
      <c r="R16" s="626"/>
    </row>
    <row r="17" spans="2:18" ht="15" customHeight="1" x14ac:dyDescent="0.15">
      <c r="B17" s="433"/>
      <c r="C17" s="434">
        <v>2</v>
      </c>
      <c r="D17" s="431" t="s">
        <v>1061</v>
      </c>
      <c r="E17" s="431"/>
      <c r="F17" s="431"/>
      <c r="G17" s="431"/>
      <c r="H17" s="431"/>
      <c r="I17" s="431"/>
      <c r="J17" s="432"/>
      <c r="K17" s="622"/>
      <c r="L17" s="623"/>
      <c r="M17" s="616"/>
      <c r="N17" s="616"/>
      <c r="O17" s="616"/>
      <c r="P17" s="616"/>
      <c r="Q17" s="616"/>
      <c r="R17" s="617"/>
    </row>
    <row r="18" spans="2:18" ht="15" customHeight="1" x14ac:dyDescent="0.15">
      <c r="B18" s="435"/>
      <c r="C18" s="429"/>
      <c r="D18" s="434">
        <v>3</v>
      </c>
      <c r="E18" s="431" t="s">
        <v>727</v>
      </c>
      <c r="F18" s="431"/>
      <c r="G18" s="431"/>
      <c r="H18" s="431"/>
      <c r="I18" s="431"/>
      <c r="J18" s="432"/>
      <c r="K18" s="622"/>
      <c r="L18" s="623"/>
      <c r="M18" s="616"/>
      <c r="N18" s="616"/>
      <c r="O18" s="616"/>
      <c r="P18" s="616"/>
      <c r="Q18" s="616"/>
      <c r="R18" s="617"/>
    </row>
    <row r="19" spans="2:18" ht="45" customHeight="1" x14ac:dyDescent="0.15">
      <c r="B19" s="435"/>
      <c r="C19" s="429"/>
      <c r="D19" s="429"/>
      <c r="E19" s="413">
        <v>4</v>
      </c>
      <c r="F19" s="412" t="s">
        <v>726</v>
      </c>
      <c r="G19" s="412"/>
      <c r="H19" s="412"/>
      <c r="I19" s="412"/>
      <c r="J19" s="421"/>
      <c r="K19" s="614" t="s">
        <v>1691</v>
      </c>
      <c r="L19" s="615"/>
      <c r="M19" s="616"/>
      <c r="N19" s="616"/>
      <c r="O19" s="616"/>
      <c r="P19" s="616"/>
      <c r="Q19" s="616"/>
      <c r="R19" s="617"/>
    </row>
    <row r="20" spans="2:18" ht="15" customHeight="1" x14ac:dyDescent="0.15">
      <c r="B20" s="433"/>
      <c r="C20" s="429"/>
      <c r="D20" s="429"/>
      <c r="E20" s="411"/>
      <c r="F20" s="414">
        <v>5</v>
      </c>
      <c r="G20" s="415" t="s">
        <v>1692</v>
      </c>
      <c r="H20" s="415"/>
      <c r="I20" s="415"/>
      <c r="J20" s="422"/>
      <c r="K20" s="614" t="s">
        <v>1693</v>
      </c>
      <c r="L20" s="615"/>
      <c r="M20" s="616"/>
      <c r="N20" s="616"/>
      <c r="O20" s="616"/>
      <c r="P20" s="616"/>
      <c r="Q20" s="616"/>
      <c r="R20" s="617"/>
    </row>
    <row r="21" spans="2:18" ht="15" customHeight="1" x14ac:dyDescent="0.15">
      <c r="B21" s="433"/>
      <c r="C21" s="429"/>
      <c r="D21" s="429"/>
      <c r="E21" s="416"/>
      <c r="F21" s="414">
        <v>6</v>
      </c>
      <c r="G21" s="415" t="s">
        <v>1694</v>
      </c>
      <c r="H21" s="415"/>
      <c r="I21" s="415"/>
      <c r="J21" s="422"/>
      <c r="K21" s="614" t="s">
        <v>1695</v>
      </c>
      <c r="L21" s="615"/>
      <c r="M21" s="616"/>
      <c r="N21" s="616"/>
      <c r="O21" s="616"/>
      <c r="P21" s="616"/>
      <c r="Q21" s="616"/>
      <c r="R21" s="617"/>
    </row>
    <row r="22" spans="2:18" ht="15" customHeight="1" x14ac:dyDescent="0.15">
      <c r="B22" s="433"/>
      <c r="C22" s="429"/>
      <c r="D22" s="429"/>
      <c r="E22" s="413">
        <v>7</v>
      </c>
      <c r="F22" s="412" t="s">
        <v>729</v>
      </c>
      <c r="G22" s="412"/>
      <c r="H22" s="412"/>
      <c r="I22" s="412"/>
      <c r="J22" s="421"/>
      <c r="K22" s="614" t="s">
        <v>1696</v>
      </c>
      <c r="L22" s="615"/>
      <c r="M22" s="616"/>
      <c r="N22" s="616"/>
      <c r="O22" s="616"/>
      <c r="P22" s="616"/>
      <c r="Q22" s="616"/>
      <c r="R22" s="617"/>
    </row>
    <row r="23" spans="2:18" ht="15" customHeight="1" x14ac:dyDescent="0.15">
      <c r="B23" s="433"/>
      <c r="C23" s="429"/>
      <c r="D23" s="429"/>
      <c r="E23" s="411"/>
      <c r="F23" s="414">
        <v>8</v>
      </c>
      <c r="G23" s="415" t="s">
        <v>1697</v>
      </c>
      <c r="H23" s="415"/>
      <c r="I23" s="415"/>
      <c r="J23" s="422"/>
      <c r="K23" s="614" t="s">
        <v>1698</v>
      </c>
      <c r="L23" s="615"/>
      <c r="M23" s="616"/>
      <c r="N23" s="616"/>
      <c r="O23" s="616"/>
      <c r="P23" s="616"/>
      <c r="Q23" s="616"/>
      <c r="R23" s="617"/>
    </row>
    <row r="24" spans="2:18" ht="15" customHeight="1" x14ac:dyDescent="0.15">
      <c r="B24" s="433"/>
      <c r="C24" s="429"/>
      <c r="D24" s="429"/>
      <c r="E24" s="411"/>
      <c r="F24" s="413">
        <v>9</v>
      </c>
      <c r="G24" s="412" t="s">
        <v>1699</v>
      </c>
      <c r="H24" s="412"/>
      <c r="I24" s="412"/>
      <c r="J24" s="421"/>
      <c r="K24" s="614" t="s">
        <v>1700</v>
      </c>
      <c r="L24" s="615"/>
      <c r="M24" s="616"/>
      <c r="N24" s="616"/>
      <c r="O24" s="616"/>
      <c r="P24" s="616"/>
      <c r="Q24" s="616"/>
      <c r="R24" s="617"/>
    </row>
    <row r="25" spans="2:18" ht="15" customHeight="1" x14ac:dyDescent="0.15">
      <c r="B25" s="433"/>
      <c r="C25" s="429"/>
      <c r="D25" s="429"/>
      <c r="E25" s="411"/>
      <c r="F25" s="411"/>
      <c r="G25" s="414">
        <v>10</v>
      </c>
      <c r="H25" s="415" t="s">
        <v>1701</v>
      </c>
      <c r="I25" s="415"/>
      <c r="J25" s="422"/>
      <c r="K25" s="614" t="s">
        <v>1702</v>
      </c>
      <c r="L25" s="615"/>
      <c r="M25" s="616"/>
      <c r="N25" s="616"/>
      <c r="O25" s="616"/>
      <c r="P25" s="616"/>
      <c r="Q25" s="616"/>
      <c r="R25" s="617"/>
    </row>
    <row r="26" spans="2:18" ht="15" customHeight="1" x14ac:dyDescent="0.15">
      <c r="B26" s="433"/>
      <c r="C26" s="429"/>
      <c r="D26" s="429"/>
      <c r="E26" s="411"/>
      <c r="F26" s="416"/>
      <c r="G26" s="414">
        <v>11</v>
      </c>
      <c r="H26" s="415" t="s">
        <v>1703</v>
      </c>
      <c r="I26" s="415"/>
      <c r="J26" s="422"/>
      <c r="K26" s="614" t="s">
        <v>1704</v>
      </c>
      <c r="L26" s="615"/>
      <c r="M26" s="616"/>
      <c r="N26" s="616"/>
      <c r="O26" s="616"/>
      <c r="P26" s="616"/>
      <c r="Q26" s="616"/>
      <c r="R26" s="617"/>
    </row>
    <row r="27" spans="2:18" ht="15" customHeight="1" x14ac:dyDescent="0.15">
      <c r="B27" s="433"/>
      <c r="C27" s="429"/>
      <c r="D27" s="429"/>
      <c r="E27" s="411"/>
      <c r="F27" s="413">
        <v>12</v>
      </c>
      <c r="G27" s="412" t="s">
        <v>1705</v>
      </c>
      <c r="H27" s="412"/>
      <c r="I27" s="412"/>
      <c r="J27" s="421"/>
      <c r="K27" s="614" t="s">
        <v>1706</v>
      </c>
      <c r="L27" s="615"/>
      <c r="M27" s="616"/>
      <c r="N27" s="616"/>
      <c r="O27" s="616"/>
      <c r="P27" s="616"/>
      <c r="Q27" s="616"/>
      <c r="R27" s="617"/>
    </row>
    <row r="28" spans="2:18" ht="15" customHeight="1" x14ac:dyDescent="0.15">
      <c r="B28" s="433"/>
      <c r="C28" s="429"/>
      <c r="D28" s="429"/>
      <c r="E28" s="411"/>
      <c r="F28" s="411"/>
      <c r="G28" s="414">
        <v>13</v>
      </c>
      <c r="H28" s="415" t="s">
        <v>1707</v>
      </c>
      <c r="I28" s="415"/>
      <c r="J28" s="422"/>
      <c r="K28" s="614" t="s">
        <v>1708</v>
      </c>
      <c r="L28" s="615"/>
      <c r="M28" s="616"/>
      <c r="N28" s="616"/>
      <c r="O28" s="616"/>
      <c r="P28" s="616"/>
      <c r="Q28" s="616"/>
      <c r="R28" s="617"/>
    </row>
    <row r="29" spans="2:18" ht="15" customHeight="1" x14ac:dyDescent="0.15">
      <c r="B29" s="433"/>
      <c r="C29" s="429"/>
      <c r="D29" s="429"/>
      <c r="E29" s="411"/>
      <c r="F29" s="416"/>
      <c r="G29" s="414">
        <v>14</v>
      </c>
      <c r="H29" s="415" t="s">
        <v>1709</v>
      </c>
      <c r="I29" s="415"/>
      <c r="J29" s="422"/>
      <c r="K29" s="614" t="s">
        <v>1801</v>
      </c>
      <c r="L29" s="615"/>
      <c r="M29" s="616"/>
      <c r="N29" s="616"/>
      <c r="O29" s="616"/>
      <c r="P29" s="616"/>
      <c r="Q29" s="616"/>
      <c r="R29" s="617"/>
    </row>
    <row r="30" spans="2:18" ht="15" customHeight="1" x14ac:dyDescent="0.15">
      <c r="B30" s="433"/>
      <c r="C30" s="429"/>
      <c r="D30" s="436"/>
      <c r="E30" s="416"/>
      <c r="F30" s="414">
        <v>15</v>
      </c>
      <c r="G30" s="415" t="s">
        <v>1710</v>
      </c>
      <c r="H30" s="415"/>
      <c r="I30" s="415"/>
      <c r="J30" s="422"/>
      <c r="K30" s="614" t="s">
        <v>1711</v>
      </c>
      <c r="L30" s="615"/>
      <c r="M30" s="616"/>
      <c r="N30" s="616"/>
      <c r="O30" s="616"/>
      <c r="P30" s="616"/>
      <c r="Q30" s="616"/>
      <c r="R30" s="617"/>
    </row>
    <row r="31" spans="2:18" ht="15" customHeight="1" x14ac:dyDescent="0.15">
      <c r="B31" s="433"/>
      <c r="C31" s="429"/>
      <c r="D31" s="434">
        <v>16</v>
      </c>
      <c r="E31" s="431" t="s">
        <v>732</v>
      </c>
      <c r="F31" s="431"/>
      <c r="G31" s="431"/>
      <c r="H31" s="431"/>
      <c r="I31" s="431"/>
      <c r="J31" s="432"/>
      <c r="K31" s="622"/>
      <c r="L31" s="623"/>
      <c r="M31" s="616"/>
      <c r="N31" s="616"/>
      <c r="O31" s="616"/>
      <c r="P31" s="616"/>
      <c r="Q31" s="616"/>
      <c r="R31" s="617"/>
    </row>
    <row r="32" spans="2:18" ht="15" customHeight="1" x14ac:dyDescent="0.15">
      <c r="B32" s="433"/>
      <c r="C32" s="429"/>
      <c r="D32" s="429"/>
      <c r="E32" s="413">
        <v>17</v>
      </c>
      <c r="F32" s="412" t="s">
        <v>731</v>
      </c>
      <c r="G32" s="412"/>
      <c r="H32" s="412"/>
      <c r="I32" s="412"/>
      <c r="J32" s="421"/>
      <c r="K32" s="614" t="s">
        <v>1712</v>
      </c>
      <c r="L32" s="615"/>
      <c r="M32" s="616"/>
      <c r="N32" s="616"/>
      <c r="O32" s="616"/>
      <c r="P32" s="616"/>
      <c r="Q32" s="616"/>
      <c r="R32" s="617"/>
    </row>
    <row r="33" spans="2:18" ht="15" customHeight="1" x14ac:dyDescent="0.15">
      <c r="B33" s="433"/>
      <c r="C33" s="429"/>
      <c r="D33" s="429"/>
      <c r="E33" s="411"/>
      <c r="F33" s="414">
        <v>18</v>
      </c>
      <c r="G33" s="415" t="s">
        <v>1713</v>
      </c>
      <c r="H33" s="415"/>
      <c r="I33" s="415"/>
      <c r="J33" s="422"/>
      <c r="K33" s="614" t="s">
        <v>1714</v>
      </c>
      <c r="L33" s="615"/>
      <c r="M33" s="616"/>
      <c r="N33" s="616"/>
      <c r="O33" s="616"/>
      <c r="P33" s="616"/>
      <c r="Q33" s="616"/>
      <c r="R33" s="617"/>
    </row>
    <row r="34" spans="2:18" ht="15" customHeight="1" x14ac:dyDescent="0.15">
      <c r="B34" s="433"/>
      <c r="C34" s="429"/>
      <c r="D34" s="429"/>
      <c r="E34" s="416"/>
      <c r="F34" s="414">
        <v>19</v>
      </c>
      <c r="G34" s="415" t="s">
        <v>1715</v>
      </c>
      <c r="H34" s="415"/>
      <c r="I34" s="415"/>
      <c r="J34" s="422"/>
      <c r="K34" s="614" t="s">
        <v>1716</v>
      </c>
      <c r="L34" s="615"/>
      <c r="M34" s="616"/>
      <c r="N34" s="616"/>
      <c r="O34" s="616"/>
      <c r="P34" s="616"/>
      <c r="Q34" s="616"/>
      <c r="R34" s="617"/>
    </row>
    <row r="35" spans="2:18" ht="15" customHeight="1" x14ac:dyDescent="0.15">
      <c r="B35" s="433"/>
      <c r="C35" s="429"/>
      <c r="D35" s="429"/>
      <c r="E35" s="413">
        <v>20</v>
      </c>
      <c r="F35" s="412" t="s">
        <v>733</v>
      </c>
      <c r="G35" s="412"/>
      <c r="H35" s="412"/>
      <c r="I35" s="412"/>
      <c r="J35" s="421"/>
      <c r="K35" s="614" t="s">
        <v>1717</v>
      </c>
      <c r="L35" s="615"/>
      <c r="M35" s="616"/>
      <c r="N35" s="616"/>
      <c r="O35" s="616"/>
      <c r="P35" s="616"/>
      <c r="Q35" s="616"/>
      <c r="R35" s="617"/>
    </row>
    <row r="36" spans="2:18" ht="15" customHeight="1" x14ac:dyDescent="0.15">
      <c r="B36" s="433"/>
      <c r="C36" s="429"/>
      <c r="D36" s="429"/>
      <c r="E36" s="411"/>
      <c r="F36" s="414">
        <v>21</v>
      </c>
      <c r="G36" s="415" t="s">
        <v>1718</v>
      </c>
      <c r="H36" s="415"/>
      <c r="I36" s="415"/>
      <c r="J36" s="422"/>
      <c r="K36" s="614" t="s">
        <v>1719</v>
      </c>
      <c r="L36" s="615"/>
      <c r="M36" s="616"/>
      <c r="N36" s="616"/>
      <c r="O36" s="616"/>
      <c r="P36" s="616"/>
      <c r="Q36" s="616"/>
      <c r="R36" s="617"/>
    </row>
    <row r="37" spans="2:18" ht="30" customHeight="1" x14ac:dyDescent="0.15">
      <c r="B37" s="433"/>
      <c r="C37" s="429"/>
      <c r="D37" s="429"/>
      <c r="E37" s="411"/>
      <c r="F37" s="414">
        <v>22</v>
      </c>
      <c r="G37" s="415" t="s">
        <v>1720</v>
      </c>
      <c r="H37" s="415"/>
      <c r="I37" s="415"/>
      <c r="J37" s="422"/>
      <c r="K37" s="614" t="s">
        <v>1721</v>
      </c>
      <c r="L37" s="615"/>
      <c r="M37" s="616"/>
      <c r="N37" s="616"/>
      <c r="O37" s="616"/>
      <c r="P37" s="616"/>
      <c r="Q37" s="616"/>
      <c r="R37" s="617"/>
    </row>
    <row r="38" spans="2:18" ht="15" customHeight="1" x14ac:dyDescent="0.15">
      <c r="B38" s="433"/>
      <c r="C38" s="429"/>
      <c r="D38" s="429"/>
      <c r="E38" s="411"/>
      <c r="F38" s="414">
        <v>23</v>
      </c>
      <c r="G38" s="415" t="s">
        <v>1722</v>
      </c>
      <c r="H38" s="415"/>
      <c r="I38" s="415"/>
      <c r="J38" s="422"/>
      <c r="K38" s="614" t="s">
        <v>1723</v>
      </c>
      <c r="L38" s="615"/>
      <c r="M38" s="616"/>
      <c r="N38" s="616"/>
      <c r="O38" s="616"/>
      <c r="P38" s="616"/>
      <c r="Q38" s="616"/>
      <c r="R38" s="617"/>
    </row>
    <row r="39" spans="2:18" ht="15" customHeight="1" x14ac:dyDescent="0.15">
      <c r="B39" s="433"/>
      <c r="C39" s="429"/>
      <c r="D39" s="429"/>
      <c r="E39" s="411"/>
      <c r="F39" s="414">
        <v>24</v>
      </c>
      <c r="G39" s="415" t="s">
        <v>1724</v>
      </c>
      <c r="H39" s="415"/>
      <c r="I39" s="415"/>
      <c r="J39" s="422"/>
      <c r="K39" s="614" t="s">
        <v>1725</v>
      </c>
      <c r="L39" s="615"/>
      <c r="M39" s="616"/>
      <c r="N39" s="616"/>
      <c r="O39" s="616"/>
      <c r="P39" s="616"/>
      <c r="Q39" s="616"/>
      <c r="R39" s="617"/>
    </row>
    <row r="40" spans="2:18" ht="30" customHeight="1" x14ac:dyDescent="0.15">
      <c r="B40" s="433"/>
      <c r="C40" s="429"/>
      <c r="D40" s="429"/>
      <c r="E40" s="411"/>
      <c r="F40" s="414">
        <v>25</v>
      </c>
      <c r="G40" s="415" t="s">
        <v>1726</v>
      </c>
      <c r="H40" s="415"/>
      <c r="I40" s="415"/>
      <c r="J40" s="422"/>
      <c r="K40" s="614" t="s">
        <v>1727</v>
      </c>
      <c r="L40" s="615"/>
      <c r="M40" s="616"/>
      <c r="N40" s="616"/>
      <c r="O40" s="616"/>
      <c r="P40" s="616"/>
      <c r="Q40" s="616"/>
      <c r="R40" s="617"/>
    </row>
    <row r="41" spans="2:18" ht="15" customHeight="1" x14ac:dyDescent="0.15">
      <c r="B41" s="433"/>
      <c r="C41" s="429"/>
      <c r="D41" s="429"/>
      <c r="E41" s="411"/>
      <c r="F41" s="414">
        <v>26</v>
      </c>
      <c r="G41" s="415" t="s">
        <v>1728</v>
      </c>
      <c r="H41" s="415"/>
      <c r="I41" s="415"/>
      <c r="J41" s="422"/>
      <c r="K41" s="614" t="s">
        <v>1729</v>
      </c>
      <c r="L41" s="615"/>
      <c r="M41" s="616"/>
      <c r="N41" s="616"/>
      <c r="O41" s="616"/>
      <c r="P41" s="616"/>
      <c r="Q41" s="616"/>
      <c r="R41" s="617"/>
    </row>
    <row r="42" spans="2:18" ht="30" customHeight="1" x14ac:dyDescent="0.15">
      <c r="B42" s="433"/>
      <c r="C42" s="429"/>
      <c r="D42" s="429"/>
      <c r="E42" s="411"/>
      <c r="F42" s="414">
        <v>27</v>
      </c>
      <c r="G42" s="415" t="s">
        <v>1730</v>
      </c>
      <c r="H42" s="415"/>
      <c r="I42" s="415"/>
      <c r="J42" s="422"/>
      <c r="K42" s="614" t="s">
        <v>1731</v>
      </c>
      <c r="L42" s="615"/>
      <c r="M42" s="616"/>
      <c r="N42" s="616"/>
      <c r="O42" s="616"/>
      <c r="P42" s="616"/>
      <c r="Q42" s="616"/>
      <c r="R42" s="617"/>
    </row>
    <row r="43" spans="2:18" ht="15" customHeight="1" x14ac:dyDescent="0.15">
      <c r="B43" s="433"/>
      <c r="C43" s="436"/>
      <c r="D43" s="436"/>
      <c r="E43" s="416"/>
      <c r="F43" s="414">
        <v>28</v>
      </c>
      <c r="G43" s="415" t="s">
        <v>1732</v>
      </c>
      <c r="H43" s="415"/>
      <c r="I43" s="415"/>
      <c r="J43" s="422"/>
      <c r="K43" s="614" t="s">
        <v>1733</v>
      </c>
      <c r="L43" s="615"/>
      <c r="M43" s="616"/>
      <c r="N43" s="616"/>
      <c r="O43" s="616"/>
      <c r="P43" s="616"/>
      <c r="Q43" s="616"/>
      <c r="R43" s="617"/>
    </row>
    <row r="44" spans="2:18" ht="15" customHeight="1" x14ac:dyDescent="0.15">
      <c r="B44" s="433"/>
      <c r="C44" s="411" t="s">
        <v>1851</v>
      </c>
      <c r="F44" s="412"/>
      <c r="G44" s="412"/>
      <c r="H44" s="412"/>
      <c r="I44" s="412"/>
      <c r="J44" s="421"/>
      <c r="K44" s="614" t="s">
        <v>1852</v>
      </c>
      <c r="L44" s="616"/>
      <c r="M44" s="616"/>
      <c r="N44" s="616"/>
      <c r="O44" s="616"/>
      <c r="P44" s="616"/>
      <c r="Q44" s="616"/>
      <c r="R44" s="617"/>
    </row>
    <row r="45" spans="2:18" ht="15" customHeight="1" x14ac:dyDescent="0.15">
      <c r="B45" s="433"/>
      <c r="C45" s="434">
        <v>29</v>
      </c>
      <c r="D45" s="431" t="s">
        <v>1734</v>
      </c>
      <c r="E45" s="431"/>
      <c r="F45" s="431"/>
      <c r="G45" s="431"/>
      <c r="H45" s="431"/>
      <c r="I45" s="431"/>
      <c r="J45" s="432"/>
      <c r="K45" s="622"/>
      <c r="L45" s="623"/>
      <c r="M45" s="616"/>
      <c r="N45" s="616"/>
      <c r="O45" s="616"/>
      <c r="P45" s="616"/>
      <c r="Q45" s="616"/>
      <c r="R45" s="617"/>
    </row>
    <row r="46" spans="2:18" ht="15" customHeight="1" x14ac:dyDescent="0.15">
      <c r="B46" s="433"/>
      <c r="C46" s="429"/>
      <c r="D46" s="413">
        <v>30</v>
      </c>
      <c r="E46" s="412" t="s">
        <v>738</v>
      </c>
      <c r="F46" s="412"/>
      <c r="G46" s="412"/>
      <c r="H46" s="412"/>
      <c r="I46" s="412"/>
      <c r="J46" s="421"/>
      <c r="K46" s="614" t="s">
        <v>1735</v>
      </c>
      <c r="L46" s="615"/>
      <c r="M46" s="616"/>
      <c r="N46" s="616"/>
      <c r="O46" s="616"/>
      <c r="P46" s="616"/>
      <c r="Q46" s="616"/>
      <c r="R46" s="617"/>
    </row>
    <row r="47" spans="2:18" ht="15" customHeight="1" x14ac:dyDescent="0.15">
      <c r="B47" s="433"/>
      <c r="C47" s="429"/>
      <c r="D47" s="411"/>
      <c r="E47" s="413">
        <v>31</v>
      </c>
      <c r="F47" s="412" t="s">
        <v>737</v>
      </c>
      <c r="G47" s="412"/>
      <c r="H47" s="412"/>
      <c r="I47" s="412"/>
      <c r="J47" s="421"/>
      <c r="K47" s="621"/>
      <c r="L47" s="615"/>
      <c r="M47" s="616"/>
      <c r="N47" s="616"/>
      <c r="O47" s="616"/>
      <c r="P47" s="616"/>
      <c r="Q47" s="616"/>
      <c r="R47" s="617"/>
    </row>
    <row r="48" spans="2:18" ht="15" customHeight="1" x14ac:dyDescent="0.15">
      <c r="B48" s="433"/>
      <c r="C48" s="429"/>
      <c r="D48" s="411"/>
      <c r="E48" s="411"/>
      <c r="F48" s="413">
        <v>32</v>
      </c>
      <c r="G48" s="412" t="s">
        <v>1736</v>
      </c>
      <c r="H48" s="412"/>
      <c r="I48" s="412"/>
      <c r="J48" s="421"/>
      <c r="K48" s="621"/>
      <c r="L48" s="615"/>
      <c r="M48" s="616"/>
      <c r="N48" s="616"/>
      <c r="O48" s="616"/>
      <c r="P48" s="616"/>
      <c r="Q48" s="616"/>
      <c r="R48" s="617"/>
    </row>
    <row r="49" spans="2:18" ht="15" customHeight="1" x14ac:dyDescent="0.15">
      <c r="B49" s="433"/>
      <c r="C49" s="429"/>
      <c r="D49" s="411"/>
      <c r="E49" s="411"/>
      <c r="F49" s="411"/>
      <c r="G49" s="413">
        <v>33</v>
      </c>
      <c r="H49" s="412" t="s">
        <v>1737</v>
      </c>
      <c r="I49" s="412"/>
      <c r="J49" s="421"/>
      <c r="K49" s="621"/>
      <c r="L49" s="615"/>
      <c r="M49" s="616"/>
      <c r="N49" s="616"/>
      <c r="O49" s="616"/>
      <c r="P49" s="616"/>
      <c r="Q49" s="616"/>
      <c r="R49" s="617"/>
    </row>
    <row r="50" spans="2:18" ht="15" customHeight="1" x14ac:dyDescent="0.15">
      <c r="B50" s="433"/>
      <c r="C50" s="429"/>
      <c r="D50" s="411"/>
      <c r="E50" s="411"/>
      <c r="F50" s="411"/>
      <c r="G50" s="411"/>
      <c r="H50" s="414">
        <v>34</v>
      </c>
      <c r="I50" s="415" t="s">
        <v>1738</v>
      </c>
      <c r="J50" s="422"/>
      <c r="K50" s="614" t="s">
        <v>1739</v>
      </c>
      <c r="L50" s="615"/>
      <c r="M50" s="616"/>
      <c r="N50" s="616"/>
      <c r="O50" s="616"/>
      <c r="P50" s="616"/>
      <c r="Q50" s="616"/>
      <c r="R50" s="617"/>
    </row>
    <row r="51" spans="2:18" ht="15" customHeight="1" x14ac:dyDescent="0.15">
      <c r="B51" s="433"/>
      <c r="C51" s="429"/>
      <c r="D51" s="411"/>
      <c r="E51" s="411"/>
      <c r="F51" s="411"/>
      <c r="G51" s="411"/>
      <c r="H51" s="414">
        <v>35</v>
      </c>
      <c r="I51" s="415" t="s">
        <v>1740</v>
      </c>
      <c r="J51" s="422"/>
      <c r="K51" s="614" t="s">
        <v>1741</v>
      </c>
      <c r="L51" s="615"/>
      <c r="M51" s="616"/>
      <c r="N51" s="616"/>
      <c r="O51" s="616"/>
      <c r="P51" s="616"/>
      <c r="Q51" s="616"/>
      <c r="R51" s="617"/>
    </row>
    <row r="52" spans="2:18" ht="15" customHeight="1" x14ac:dyDescent="0.15">
      <c r="B52" s="433"/>
      <c r="C52" s="429"/>
      <c r="D52" s="411"/>
      <c r="E52" s="411"/>
      <c r="F52" s="411"/>
      <c r="G52" s="411"/>
      <c r="H52" s="414">
        <v>36</v>
      </c>
      <c r="I52" s="415" t="s">
        <v>1742</v>
      </c>
      <c r="J52" s="422"/>
      <c r="K52" s="614" t="s">
        <v>1743</v>
      </c>
      <c r="L52" s="615"/>
      <c r="M52" s="616"/>
      <c r="N52" s="616"/>
      <c r="O52" s="616"/>
      <c r="P52" s="616"/>
      <c r="Q52" s="616"/>
      <c r="R52" s="617"/>
    </row>
    <row r="53" spans="2:18" ht="15" customHeight="1" x14ac:dyDescent="0.15">
      <c r="B53" s="433"/>
      <c r="C53" s="429"/>
      <c r="D53" s="411"/>
      <c r="E53" s="411"/>
      <c r="F53" s="411"/>
      <c r="G53" s="411"/>
      <c r="H53" s="414">
        <v>37</v>
      </c>
      <c r="I53" s="415" t="s">
        <v>1744</v>
      </c>
      <c r="J53" s="422"/>
      <c r="K53" s="614" t="s">
        <v>1745</v>
      </c>
      <c r="L53" s="615"/>
      <c r="M53" s="616"/>
      <c r="N53" s="616"/>
      <c r="O53" s="616"/>
      <c r="P53" s="616"/>
      <c r="Q53" s="616"/>
      <c r="R53" s="617"/>
    </row>
    <row r="54" spans="2:18" ht="15" customHeight="1" x14ac:dyDescent="0.15">
      <c r="B54" s="433"/>
      <c r="C54" s="429"/>
      <c r="D54" s="411"/>
      <c r="E54" s="411"/>
      <c r="F54" s="411"/>
      <c r="G54" s="411"/>
      <c r="H54" s="414">
        <v>38</v>
      </c>
      <c r="I54" s="415" t="s">
        <v>1746</v>
      </c>
      <c r="J54" s="422"/>
      <c r="K54" s="614" t="s">
        <v>1747</v>
      </c>
      <c r="L54" s="615"/>
      <c r="M54" s="616"/>
      <c r="N54" s="616"/>
      <c r="O54" s="616"/>
      <c r="P54" s="616"/>
      <c r="Q54" s="616"/>
      <c r="R54" s="617"/>
    </row>
    <row r="55" spans="2:18" ht="15" customHeight="1" x14ac:dyDescent="0.15">
      <c r="B55" s="433"/>
      <c r="C55" s="429"/>
      <c r="D55" s="411"/>
      <c r="E55" s="411"/>
      <c r="F55" s="411"/>
      <c r="G55" s="411"/>
      <c r="H55" s="414">
        <v>39</v>
      </c>
      <c r="I55" s="415" t="s">
        <v>1748</v>
      </c>
      <c r="J55" s="422"/>
      <c r="K55" s="614" t="s">
        <v>1749</v>
      </c>
      <c r="L55" s="615"/>
      <c r="M55" s="616"/>
      <c r="N55" s="616"/>
      <c r="O55" s="616"/>
      <c r="P55" s="616"/>
      <c r="Q55" s="616"/>
      <c r="R55" s="617"/>
    </row>
    <row r="56" spans="2:18" ht="15" customHeight="1" x14ac:dyDescent="0.15">
      <c r="B56" s="433"/>
      <c r="C56" s="429"/>
      <c r="D56" s="411"/>
      <c r="E56" s="411"/>
      <c r="F56" s="411"/>
      <c r="G56" s="416"/>
      <c r="H56" s="414">
        <v>40</v>
      </c>
      <c r="I56" s="415" t="s">
        <v>1750</v>
      </c>
      <c r="J56" s="422"/>
      <c r="K56" s="614" t="s">
        <v>1751</v>
      </c>
      <c r="L56" s="615"/>
      <c r="M56" s="616"/>
      <c r="N56" s="616"/>
      <c r="O56" s="616"/>
      <c r="P56" s="616"/>
      <c r="Q56" s="616"/>
      <c r="R56" s="617"/>
    </row>
    <row r="57" spans="2:18" ht="15" customHeight="1" x14ac:dyDescent="0.15">
      <c r="B57" s="433"/>
      <c r="C57" s="429"/>
      <c r="D57" s="411"/>
      <c r="E57" s="411"/>
      <c r="F57" s="411"/>
      <c r="G57" s="413">
        <v>41</v>
      </c>
      <c r="H57" s="412" t="s">
        <v>1752</v>
      </c>
      <c r="I57" s="412"/>
      <c r="J57" s="421"/>
      <c r="K57" s="621"/>
      <c r="L57" s="615"/>
      <c r="M57" s="616"/>
      <c r="N57" s="616"/>
      <c r="O57" s="616"/>
      <c r="P57" s="616"/>
      <c r="Q57" s="616"/>
      <c r="R57" s="617"/>
    </row>
    <row r="58" spans="2:18" ht="15" customHeight="1" x14ac:dyDescent="0.15">
      <c r="B58" s="433"/>
      <c r="C58" s="429"/>
      <c r="D58" s="411"/>
      <c r="E58" s="411"/>
      <c r="F58" s="411"/>
      <c r="G58" s="411"/>
      <c r="H58" s="413">
        <v>42</v>
      </c>
      <c r="I58" s="415" t="s">
        <v>1753</v>
      </c>
      <c r="J58" s="422"/>
      <c r="K58" s="614" t="s">
        <v>1883</v>
      </c>
      <c r="L58" s="615"/>
      <c r="M58" s="616"/>
      <c r="N58" s="616"/>
      <c r="O58" s="616"/>
      <c r="P58" s="616"/>
      <c r="Q58" s="616"/>
      <c r="R58" s="617"/>
    </row>
    <row r="59" spans="2:18" ht="15" customHeight="1" x14ac:dyDescent="0.15">
      <c r="B59" s="433"/>
      <c r="C59" s="429"/>
      <c r="D59" s="411"/>
      <c r="E59" s="411"/>
      <c r="F59" s="411"/>
      <c r="G59" s="411"/>
      <c r="H59" s="411"/>
      <c r="I59" s="414">
        <v>43</v>
      </c>
      <c r="J59" s="423" t="s">
        <v>1754</v>
      </c>
      <c r="K59" s="633" t="s">
        <v>1755</v>
      </c>
      <c r="L59" s="615"/>
      <c r="M59" s="616"/>
      <c r="N59" s="616"/>
      <c r="O59" s="616"/>
      <c r="P59" s="616"/>
      <c r="Q59" s="616"/>
      <c r="R59" s="617"/>
    </row>
    <row r="60" spans="2:18" ht="15" customHeight="1" x14ac:dyDescent="0.15">
      <c r="B60" s="433"/>
      <c r="C60" s="429"/>
      <c r="D60" s="411"/>
      <c r="E60" s="411"/>
      <c r="F60" s="411"/>
      <c r="G60" s="411"/>
      <c r="H60" s="411"/>
      <c r="I60" s="414">
        <v>44</v>
      </c>
      <c r="J60" s="422" t="s">
        <v>1756</v>
      </c>
      <c r="K60" s="633" t="s">
        <v>1757</v>
      </c>
      <c r="L60" s="615"/>
      <c r="M60" s="616"/>
      <c r="N60" s="616"/>
      <c r="O60" s="616"/>
      <c r="P60" s="616"/>
      <c r="Q60" s="616"/>
      <c r="R60" s="617"/>
    </row>
    <row r="61" spans="2:18" ht="15" customHeight="1" x14ac:dyDescent="0.15">
      <c r="B61" s="433"/>
      <c r="C61" s="429"/>
      <c r="D61" s="411"/>
      <c r="E61" s="411"/>
      <c r="F61" s="411"/>
      <c r="G61" s="411"/>
      <c r="H61" s="411"/>
      <c r="I61" s="414">
        <v>45</v>
      </c>
      <c r="J61" s="422" t="s">
        <v>1758</v>
      </c>
      <c r="K61" s="633" t="s">
        <v>1759</v>
      </c>
      <c r="L61" s="615"/>
      <c r="M61" s="616"/>
      <c r="N61" s="616"/>
      <c r="O61" s="616"/>
      <c r="P61" s="616"/>
      <c r="Q61" s="616"/>
      <c r="R61" s="617"/>
    </row>
    <row r="62" spans="2:18" ht="15" customHeight="1" x14ac:dyDescent="0.15">
      <c r="B62" s="433"/>
      <c r="C62" s="429"/>
      <c r="D62" s="411"/>
      <c r="E62" s="411"/>
      <c r="F62" s="411"/>
      <c r="G62" s="411"/>
      <c r="H62" s="416"/>
      <c r="I62" s="414">
        <v>46</v>
      </c>
      <c r="J62" s="423" t="s">
        <v>1760</v>
      </c>
      <c r="K62" s="633" t="s">
        <v>1761</v>
      </c>
      <c r="L62" s="615"/>
      <c r="M62" s="616"/>
      <c r="N62" s="616"/>
      <c r="O62" s="616"/>
      <c r="P62" s="616"/>
      <c r="Q62" s="616"/>
      <c r="R62" s="617"/>
    </row>
    <row r="63" spans="2:18" ht="15" customHeight="1" x14ac:dyDescent="0.15">
      <c r="B63" s="433"/>
      <c r="C63" s="429"/>
      <c r="D63" s="411"/>
      <c r="E63" s="411"/>
      <c r="F63" s="411"/>
      <c r="G63" s="411"/>
      <c r="H63" s="413">
        <v>47</v>
      </c>
      <c r="I63" s="415" t="s">
        <v>1762</v>
      </c>
      <c r="J63" s="422"/>
      <c r="K63" s="633" t="s">
        <v>1763</v>
      </c>
      <c r="L63" s="615"/>
      <c r="M63" s="616"/>
      <c r="N63" s="616"/>
      <c r="O63" s="616"/>
      <c r="P63" s="616"/>
      <c r="Q63" s="616"/>
      <c r="R63" s="617"/>
    </row>
    <row r="64" spans="2:18" ht="15" customHeight="1" x14ac:dyDescent="0.15">
      <c r="B64" s="433"/>
      <c r="C64" s="429"/>
      <c r="D64" s="411"/>
      <c r="E64" s="411"/>
      <c r="F64" s="411"/>
      <c r="G64" s="411"/>
      <c r="H64" s="411"/>
      <c r="I64" s="414">
        <v>48</v>
      </c>
      <c r="J64" s="423" t="s">
        <v>1754</v>
      </c>
      <c r="K64" s="633" t="s">
        <v>1884</v>
      </c>
      <c r="L64" s="615"/>
      <c r="M64" s="616"/>
      <c r="N64" s="616"/>
      <c r="O64" s="616"/>
      <c r="P64" s="616"/>
      <c r="Q64" s="616"/>
      <c r="R64" s="617"/>
    </row>
    <row r="65" spans="2:18" ht="15" customHeight="1" x14ac:dyDescent="0.15">
      <c r="B65" s="433"/>
      <c r="C65" s="429"/>
      <c r="D65" s="411"/>
      <c r="E65" s="411"/>
      <c r="F65" s="416"/>
      <c r="G65" s="416"/>
      <c r="H65" s="416"/>
      <c r="I65" s="414">
        <v>49</v>
      </c>
      <c r="J65" s="422" t="s">
        <v>1764</v>
      </c>
      <c r="K65" s="614" t="s">
        <v>1885</v>
      </c>
      <c r="L65" s="615"/>
      <c r="M65" s="616"/>
      <c r="N65" s="616"/>
      <c r="O65" s="616"/>
      <c r="P65" s="616"/>
      <c r="Q65" s="616"/>
      <c r="R65" s="617"/>
    </row>
    <row r="66" spans="2:18" ht="15" customHeight="1" x14ac:dyDescent="0.15">
      <c r="B66" s="433"/>
      <c r="C66" s="429"/>
      <c r="D66" s="411"/>
      <c r="E66" s="416"/>
      <c r="F66" s="414">
        <v>50</v>
      </c>
      <c r="G66" s="415" t="s">
        <v>1765</v>
      </c>
      <c r="H66" s="415"/>
      <c r="I66" s="415"/>
      <c r="J66" s="422"/>
      <c r="K66" s="614" t="s">
        <v>1766</v>
      </c>
      <c r="L66" s="615"/>
      <c r="M66" s="616"/>
      <c r="N66" s="616"/>
      <c r="O66" s="616"/>
      <c r="P66" s="616"/>
      <c r="Q66" s="616"/>
      <c r="R66" s="617"/>
    </row>
    <row r="67" spans="2:18" ht="15" customHeight="1" x14ac:dyDescent="0.15">
      <c r="B67" s="433"/>
      <c r="C67" s="429"/>
      <c r="D67" s="411"/>
      <c r="E67" s="413">
        <v>51</v>
      </c>
      <c r="F67" s="631" t="s">
        <v>739</v>
      </c>
      <c r="G67" s="631"/>
      <c r="H67" s="631"/>
      <c r="I67" s="631"/>
      <c r="J67" s="632"/>
      <c r="K67" s="621"/>
      <c r="L67" s="615"/>
      <c r="M67" s="616"/>
      <c r="N67" s="616"/>
      <c r="O67" s="616"/>
      <c r="P67" s="616"/>
      <c r="Q67" s="616"/>
      <c r="R67" s="617"/>
    </row>
    <row r="68" spans="2:18" ht="15" customHeight="1" x14ac:dyDescent="0.15">
      <c r="B68" s="433"/>
      <c r="C68" s="429"/>
      <c r="D68" s="411"/>
      <c r="E68" s="411"/>
      <c r="F68" s="413">
        <v>52</v>
      </c>
      <c r="G68" s="412" t="s">
        <v>1767</v>
      </c>
      <c r="H68" s="412"/>
      <c r="I68" s="412"/>
      <c r="J68" s="421"/>
      <c r="K68" s="621"/>
      <c r="L68" s="615"/>
      <c r="M68" s="616"/>
      <c r="N68" s="616"/>
      <c r="O68" s="616"/>
      <c r="P68" s="616"/>
      <c r="Q68" s="616"/>
      <c r="R68" s="617"/>
    </row>
    <row r="69" spans="2:18" ht="15" customHeight="1" x14ac:dyDescent="0.15">
      <c r="B69" s="433"/>
      <c r="C69" s="429"/>
      <c r="D69" s="411"/>
      <c r="E69" s="411"/>
      <c r="F69" s="411"/>
      <c r="G69" s="414">
        <v>53</v>
      </c>
      <c r="H69" s="415" t="s">
        <v>1768</v>
      </c>
      <c r="I69" s="415"/>
      <c r="J69" s="422"/>
      <c r="K69" s="614" t="s">
        <v>1769</v>
      </c>
      <c r="L69" s="615"/>
      <c r="M69" s="616"/>
      <c r="N69" s="616"/>
      <c r="O69" s="616"/>
      <c r="P69" s="616"/>
      <c r="Q69" s="616"/>
      <c r="R69" s="617"/>
    </row>
    <row r="70" spans="2:18" ht="30" customHeight="1" x14ac:dyDescent="0.15">
      <c r="B70" s="433"/>
      <c r="C70" s="429"/>
      <c r="D70" s="411"/>
      <c r="E70" s="411"/>
      <c r="F70" s="411"/>
      <c r="G70" s="414">
        <v>54</v>
      </c>
      <c r="H70" s="415" t="s">
        <v>1770</v>
      </c>
      <c r="I70" s="415"/>
      <c r="J70" s="422"/>
      <c r="K70" s="614" t="s">
        <v>1771</v>
      </c>
      <c r="L70" s="615"/>
      <c r="M70" s="616"/>
      <c r="N70" s="616"/>
      <c r="O70" s="616"/>
      <c r="P70" s="616"/>
      <c r="Q70" s="616"/>
      <c r="R70" s="617"/>
    </row>
    <row r="71" spans="2:18" ht="15" customHeight="1" x14ac:dyDescent="0.15">
      <c r="B71" s="433"/>
      <c r="C71" s="429"/>
      <c r="D71" s="411"/>
      <c r="E71" s="411"/>
      <c r="F71" s="411"/>
      <c r="G71" s="414">
        <v>55</v>
      </c>
      <c r="H71" s="415" t="s">
        <v>1772</v>
      </c>
      <c r="I71" s="415"/>
      <c r="J71" s="422"/>
      <c r="K71" s="614" t="s">
        <v>1773</v>
      </c>
      <c r="L71" s="615"/>
      <c r="M71" s="616"/>
      <c r="N71" s="616"/>
      <c r="O71" s="616"/>
      <c r="P71" s="616"/>
      <c r="Q71" s="616"/>
      <c r="R71" s="617"/>
    </row>
    <row r="72" spans="2:18" ht="15" customHeight="1" x14ac:dyDescent="0.15">
      <c r="B72" s="433"/>
      <c r="C72" s="429"/>
      <c r="D72" s="411"/>
      <c r="E72" s="411"/>
      <c r="F72" s="416"/>
      <c r="G72" s="414">
        <v>56</v>
      </c>
      <c r="H72" s="415" t="s">
        <v>1774</v>
      </c>
      <c r="I72" s="415"/>
      <c r="J72" s="422"/>
      <c r="K72" s="614" t="s">
        <v>1775</v>
      </c>
      <c r="L72" s="615"/>
      <c r="M72" s="616"/>
      <c r="N72" s="616"/>
      <c r="O72" s="616"/>
      <c r="P72" s="616"/>
      <c r="Q72" s="616"/>
      <c r="R72" s="617"/>
    </row>
    <row r="73" spans="2:18" ht="15" customHeight="1" x14ac:dyDescent="0.15">
      <c r="B73" s="433"/>
      <c r="C73" s="429"/>
      <c r="D73" s="411"/>
      <c r="E73" s="411"/>
      <c r="F73" s="414">
        <v>57</v>
      </c>
      <c r="G73" s="415" t="s">
        <v>1776</v>
      </c>
      <c r="H73" s="415"/>
      <c r="I73" s="415"/>
      <c r="J73" s="422"/>
      <c r="K73" s="614" t="s">
        <v>1777</v>
      </c>
      <c r="L73" s="615"/>
      <c r="M73" s="616"/>
      <c r="N73" s="616"/>
      <c r="O73" s="616"/>
      <c r="P73" s="616"/>
      <c r="Q73" s="616"/>
      <c r="R73" s="617"/>
    </row>
    <row r="74" spans="2:18" ht="15" customHeight="1" x14ac:dyDescent="0.15">
      <c r="B74" s="433"/>
      <c r="C74" s="429"/>
      <c r="D74" s="411"/>
      <c r="E74" s="411"/>
      <c r="F74" s="414">
        <v>58</v>
      </c>
      <c r="G74" s="415" t="s">
        <v>1778</v>
      </c>
      <c r="H74" s="415"/>
      <c r="I74" s="415"/>
      <c r="J74" s="422"/>
      <c r="K74" s="614" t="s">
        <v>1779</v>
      </c>
      <c r="L74" s="615"/>
      <c r="M74" s="616"/>
      <c r="N74" s="616"/>
      <c r="O74" s="616"/>
      <c r="P74" s="616"/>
      <c r="Q74" s="616"/>
      <c r="R74" s="617"/>
    </row>
    <row r="75" spans="2:18" ht="30" customHeight="1" x14ac:dyDescent="0.15">
      <c r="B75" s="433"/>
      <c r="C75" s="429"/>
      <c r="D75" s="411"/>
      <c r="E75" s="411"/>
      <c r="F75" s="414">
        <v>59</v>
      </c>
      <c r="G75" s="415" t="s">
        <v>1780</v>
      </c>
      <c r="H75" s="415"/>
      <c r="I75" s="415"/>
      <c r="J75" s="422"/>
      <c r="K75" s="614" t="s">
        <v>1781</v>
      </c>
      <c r="L75" s="615"/>
      <c r="M75" s="616"/>
      <c r="N75" s="616"/>
      <c r="O75" s="616"/>
      <c r="P75" s="616"/>
      <c r="Q75" s="616"/>
      <c r="R75" s="617"/>
    </row>
    <row r="76" spans="2:18" ht="15" customHeight="1" x14ac:dyDescent="0.15">
      <c r="B76" s="433"/>
      <c r="C76" s="429"/>
      <c r="D76" s="411"/>
      <c r="E76" s="411"/>
      <c r="F76" s="414">
        <v>60</v>
      </c>
      <c r="G76" s="415" t="s">
        <v>1782</v>
      </c>
      <c r="H76" s="415"/>
      <c r="I76" s="415"/>
      <c r="J76" s="422"/>
      <c r="K76" s="614" t="s">
        <v>1783</v>
      </c>
      <c r="L76" s="615"/>
      <c r="M76" s="616"/>
      <c r="N76" s="616"/>
      <c r="O76" s="616"/>
      <c r="P76" s="616"/>
      <c r="Q76" s="616"/>
      <c r="R76" s="617"/>
    </row>
    <row r="77" spans="2:18" ht="15" customHeight="1" x14ac:dyDescent="0.15">
      <c r="B77" s="433"/>
      <c r="C77" s="429"/>
      <c r="D77" s="411"/>
      <c r="E77" s="411"/>
      <c r="F77" s="414">
        <v>61</v>
      </c>
      <c r="G77" s="415" t="s">
        <v>1784</v>
      </c>
      <c r="H77" s="415"/>
      <c r="I77" s="415"/>
      <c r="J77" s="422"/>
      <c r="K77" s="614" t="s">
        <v>1785</v>
      </c>
      <c r="L77" s="615"/>
      <c r="M77" s="616"/>
      <c r="N77" s="616"/>
      <c r="O77" s="616"/>
      <c r="P77" s="616"/>
      <c r="Q77" s="616"/>
      <c r="R77" s="617"/>
    </row>
    <row r="78" spans="2:18" ht="15" customHeight="1" x14ac:dyDescent="0.15">
      <c r="B78" s="433"/>
      <c r="C78" s="429"/>
      <c r="D78" s="416"/>
      <c r="E78" s="416"/>
      <c r="F78" s="414">
        <v>62</v>
      </c>
      <c r="G78" s="415" t="s">
        <v>1786</v>
      </c>
      <c r="H78" s="415"/>
      <c r="I78" s="415"/>
      <c r="J78" s="422"/>
      <c r="K78" s="614" t="s">
        <v>1787</v>
      </c>
      <c r="L78" s="615"/>
      <c r="M78" s="616"/>
      <c r="N78" s="616"/>
      <c r="O78" s="616"/>
      <c r="P78" s="616"/>
      <c r="Q78" s="616"/>
      <c r="R78" s="617"/>
    </row>
    <row r="79" spans="2:18" ht="30" customHeight="1" x14ac:dyDescent="0.15">
      <c r="B79" s="433"/>
      <c r="C79" s="429"/>
      <c r="D79" s="414">
        <v>63</v>
      </c>
      <c r="E79" s="415" t="s">
        <v>740</v>
      </c>
      <c r="F79" s="415"/>
      <c r="G79" s="415"/>
      <c r="H79" s="415"/>
      <c r="I79" s="415"/>
      <c r="J79" s="422"/>
      <c r="K79" s="614" t="s">
        <v>1788</v>
      </c>
      <c r="L79" s="615"/>
      <c r="M79" s="616"/>
      <c r="N79" s="616"/>
      <c r="O79" s="616"/>
      <c r="P79" s="616"/>
      <c r="Q79" s="616"/>
      <c r="R79" s="617"/>
    </row>
    <row r="80" spans="2:18" ht="15" customHeight="1" x14ac:dyDescent="0.15">
      <c r="B80" s="433"/>
      <c r="C80" s="429"/>
      <c r="D80" s="434">
        <v>64</v>
      </c>
      <c r="E80" s="431" t="s">
        <v>741</v>
      </c>
      <c r="F80" s="431"/>
      <c r="G80" s="431"/>
      <c r="H80" s="431"/>
      <c r="I80" s="431"/>
      <c r="J80" s="438"/>
      <c r="K80" s="622"/>
      <c r="L80" s="623"/>
      <c r="M80" s="616"/>
      <c r="N80" s="616"/>
      <c r="O80" s="616"/>
      <c r="P80" s="616"/>
      <c r="Q80" s="616"/>
      <c r="R80" s="617"/>
    </row>
    <row r="81" spans="2:18" ht="30" customHeight="1" x14ac:dyDescent="0.15">
      <c r="B81" s="433"/>
      <c r="C81" s="429"/>
      <c r="D81" s="429"/>
      <c r="E81" s="414">
        <v>65</v>
      </c>
      <c r="F81" s="415" t="s">
        <v>1789</v>
      </c>
      <c r="G81" s="415"/>
      <c r="H81" s="415"/>
      <c r="I81" s="415"/>
      <c r="J81" s="422"/>
      <c r="K81" s="614" t="s">
        <v>1790</v>
      </c>
      <c r="L81" s="615"/>
      <c r="M81" s="616"/>
      <c r="N81" s="616"/>
      <c r="O81" s="616"/>
      <c r="P81" s="616"/>
      <c r="Q81" s="616"/>
      <c r="R81" s="617"/>
    </row>
    <row r="82" spans="2:18" ht="30" customHeight="1" x14ac:dyDescent="0.15">
      <c r="B82" s="433"/>
      <c r="C82" s="429"/>
      <c r="D82" s="429"/>
      <c r="E82" s="414">
        <v>66</v>
      </c>
      <c r="F82" s="415" t="s">
        <v>743</v>
      </c>
      <c r="G82" s="415"/>
      <c r="H82" s="415"/>
      <c r="I82" s="415"/>
      <c r="J82" s="422"/>
      <c r="K82" s="614" t="s">
        <v>1791</v>
      </c>
      <c r="L82" s="615"/>
      <c r="M82" s="616"/>
      <c r="N82" s="616"/>
      <c r="O82" s="616"/>
      <c r="P82" s="616"/>
      <c r="Q82" s="616"/>
      <c r="R82" s="617"/>
    </row>
    <row r="83" spans="2:18" ht="30" customHeight="1" x14ac:dyDescent="0.15">
      <c r="B83" s="433"/>
      <c r="C83" s="429"/>
      <c r="D83" s="429"/>
      <c r="E83" s="414">
        <v>67</v>
      </c>
      <c r="F83" s="415" t="s">
        <v>744</v>
      </c>
      <c r="G83" s="415"/>
      <c r="H83" s="415"/>
      <c r="I83" s="415"/>
      <c r="J83" s="422"/>
      <c r="K83" s="614" t="s">
        <v>1792</v>
      </c>
      <c r="L83" s="615"/>
      <c r="M83" s="616"/>
      <c r="N83" s="616"/>
      <c r="O83" s="616"/>
      <c r="P83" s="616"/>
      <c r="Q83" s="616"/>
      <c r="R83" s="617"/>
    </row>
    <row r="84" spans="2:18" ht="30" customHeight="1" x14ac:dyDescent="0.15">
      <c r="B84" s="433"/>
      <c r="C84" s="429"/>
      <c r="D84" s="429"/>
      <c r="E84" s="414">
        <v>68</v>
      </c>
      <c r="F84" s="415" t="s">
        <v>1793</v>
      </c>
      <c r="G84" s="415"/>
      <c r="H84" s="415"/>
      <c r="I84" s="415"/>
      <c r="J84" s="422"/>
      <c r="K84" s="614" t="s">
        <v>1794</v>
      </c>
      <c r="L84" s="615"/>
      <c r="M84" s="616"/>
      <c r="N84" s="616"/>
      <c r="O84" s="616"/>
      <c r="P84" s="616"/>
      <c r="Q84" s="616"/>
      <c r="R84" s="617"/>
    </row>
    <row r="85" spans="2:18" ht="30" customHeight="1" x14ac:dyDescent="0.15">
      <c r="B85" s="433"/>
      <c r="C85" s="429"/>
      <c r="D85" s="429"/>
      <c r="E85" s="414">
        <v>69</v>
      </c>
      <c r="F85" s="415" t="s">
        <v>1795</v>
      </c>
      <c r="G85" s="415"/>
      <c r="H85" s="415"/>
      <c r="I85" s="415"/>
      <c r="J85" s="422"/>
      <c r="K85" s="614" t="s">
        <v>1796</v>
      </c>
      <c r="L85" s="615"/>
      <c r="M85" s="616"/>
      <c r="N85" s="616"/>
      <c r="O85" s="616"/>
      <c r="P85" s="616"/>
      <c r="Q85" s="616"/>
      <c r="R85" s="617"/>
    </row>
    <row r="86" spans="2:18" ht="42" customHeight="1" x14ac:dyDescent="0.15">
      <c r="B86" s="437"/>
      <c r="C86" s="436"/>
      <c r="D86" s="436"/>
      <c r="E86" s="414">
        <v>70</v>
      </c>
      <c r="F86" s="415" t="s">
        <v>1797</v>
      </c>
      <c r="G86" s="415"/>
      <c r="H86" s="415"/>
      <c r="I86" s="415"/>
      <c r="J86" s="422"/>
      <c r="K86" s="633" t="s">
        <v>1803</v>
      </c>
      <c r="L86" s="615"/>
      <c r="M86" s="616"/>
      <c r="N86" s="616"/>
      <c r="O86" s="616"/>
      <c r="P86" s="616"/>
      <c r="Q86" s="616"/>
      <c r="R86" s="617"/>
    </row>
  </sheetData>
  <mergeCells count="83">
    <mergeCell ref="K75:R75"/>
    <mergeCell ref="K74:R74"/>
    <mergeCell ref="K73:R73"/>
    <mergeCell ref="K72:R72"/>
    <mergeCell ref="K71:R71"/>
    <mergeCell ref="K63:R63"/>
    <mergeCell ref="K62:R62"/>
    <mergeCell ref="K61:R61"/>
    <mergeCell ref="K58:R58"/>
    <mergeCell ref="K59:R59"/>
    <mergeCell ref="K60:R60"/>
    <mergeCell ref="K49:R49"/>
    <mergeCell ref="K51:R51"/>
    <mergeCell ref="K52:R52"/>
    <mergeCell ref="K53:R53"/>
    <mergeCell ref="K54:R54"/>
    <mergeCell ref="K33:R33"/>
    <mergeCell ref="K36:R36"/>
    <mergeCell ref="K42:R42"/>
    <mergeCell ref="K41:R41"/>
    <mergeCell ref="K40:R40"/>
    <mergeCell ref="K39:R39"/>
    <mergeCell ref="K38:R38"/>
    <mergeCell ref="K37:R37"/>
    <mergeCell ref="K86:R86"/>
    <mergeCell ref="K85:R85"/>
    <mergeCell ref="K81:R81"/>
    <mergeCell ref="K84:R84"/>
    <mergeCell ref="K83:R83"/>
    <mergeCell ref="K82:R82"/>
    <mergeCell ref="M4:M5"/>
    <mergeCell ref="K31:R31"/>
    <mergeCell ref="K30:R30"/>
    <mergeCell ref="K29:R29"/>
    <mergeCell ref="K28:R28"/>
    <mergeCell ref="K27:R27"/>
    <mergeCell ref="K24:R24"/>
    <mergeCell ref="K26:R26"/>
    <mergeCell ref="K25:R25"/>
    <mergeCell ref="K20:R20"/>
    <mergeCell ref="K21:R21"/>
    <mergeCell ref="K22:R22"/>
    <mergeCell ref="K23:R23"/>
    <mergeCell ref="K16:R16"/>
    <mergeCell ref="K17:R17"/>
    <mergeCell ref="K18:R18"/>
    <mergeCell ref="B4:I4"/>
    <mergeCell ref="B5:I5"/>
    <mergeCell ref="C6:I6"/>
    <mergeCell ref="C7:I7"/>
    <mergeCell ref="C8:I8"/>
    <mergeCell ref="C9:I9"/>
    <mergeCell ref="C10:I10"/>
    <mergeCell ref="J4:J5"/>
    <mergeCell ref="K15:R15"/>
    <mergeCell ref="K80:R80"/>
    <mergeCell ref="K79:R79"/>
    <mergeCell ref="K78:R78"/>
    <mergeCell ref="K77:R77"/>
    <mergeCell ref="K76:R76"/>
    <mergeCell ref="K69:R69"/>
    <mergeCell ref="K68:R68"/>
    <mergeCell ref="K70:R70"/>
    <mergeCell ref="F67:J67"/>
    <mergeCell ref="K66:R66"/>
    <mergeCell ref="K65:R65"/>
    <mergeCell ref="K64:R64"/>
    <mergeCell ref="K19:R19"/>
    <mergeCell ref="B11:I11"/>
    <mergeCell ref="K67:R67"/>
    <mergeCell ref="K57:R57"/>
    <mergeCell ref="K56:R56"/>
    <mergeCell ref="K45:R45"/>
    <mergeCell ref="K47:R47"/>
    <mergeCell ref="K50:R50"/>
    <mergeCell ref="K48:R48"/>
    <mergeCell ref="K55:R55"/>
    <mergeCell ref="K44:R44"/>
    <mergeCell ref="K43:R43"/>
    <mergeCell ref="K32:R32"/>
    <mergeCell ref="K46:R46"/>
    <mergeCell ref="K34:R34"/>
    <mergeCell ref="K35:R35"/>
  </mergeCells>
  <phoneticPr fontId="1"/>
  <pageMargins left="0.39370078740157483" right="0.39370078740157483" top="0.59055118110236227" bottom="0.39370078740157483" header="0.19685039370078741" footer="0.19685039370078741"/>
  <pageSetup paperSize="9" scale="86" fitToWidth="0" pageOrder="overThenDown" orientation="portrait" horizontalDpi="300" verticalDpi="300"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各種係数表!$C$205:$BU$205</xm:f>
          </x14:formula1>
          <xm:sqref>C6:I10</xm:sqref>
        </x14:dataValidation>
        <x14:dataValidation type="list" allowBlank="1" showInputMessage="1" showErrorMessage="1">
          <x14:formula1>
            <xm:f>各種係数表!$C$195:$C$198</xm:f>
          </x14:formula1>
          <xm:sqref>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20"/>
  <sheetViews>
    <sheetView zoomScaleNormal="100" workbookViewId="0">
      <pane ySplit="7" topLeftCell="A8" activePane="bottomLeft" state="frozen"/>
      <selection activeCell="P11" sqref="P11"/>
      <selection pane="bottomLeft" activeCell="P11" sqref="P11"/>
    </sheetView>
  </sheetViews>
  <sheetFormatPr defaultRowHeight="12" x14ac:dyDescent="0.15"/>
  <cols>
    <col min="1" max="2" width="3.375" style="82" customWidth="1"/>
    <col min="3" max="3" width="4.75" style="81" customWidth="1"/>
    <col min="4" max="4" width="22.75" style="38" customWidth="1"/>
    <col min="5" max="10" width="13.25" style="82" customWidth="1"/>
    <col min="11" max="11" width="2.625" style="82" customWidth="1"/>
    <col min="12" max="12" width="13.25" style="82" customWidth="1"/>
    <col min="13" max="249" width="9" style="82"/>
    <col min="250" max="251" width="3.375" style="82" customWidth="1"/>
    <col min="252" max="252" width="4" style="82" customWidth="1"/>
    <col min="253" max="253" width="18.875" style="82" customWidth="1"/>
    <col min="254" max="266" width="7.625" style="82" customWidth="1"/>
    <col min="267" max="505" width="9" style="82"/>
    <col min="506" max="507" width="3.375" style="82" customWidth="1"/>
    <col min="508" max="508" width="4" style="82" customWidth="1"/>
    <col min="509" max="509" width="18.875" style="82" customWidth="1"/>
    <col min="510" max="522" width="7.625" style="82" customWidth="1"/>
    <col min="523" max="761" width="9" style="82"/>
    <col min="762" max="763" width="3.375" style="82" customWidth="1"/>
    <col min="764" max="764" width="4" style="82" customWidth="1"/>
    <col min="765" max="765" width="18.875" style="82" customWidth="1"/>
    <col min="766" max="778" width="7.625" style="82" customWidth="1"/>
    <col min="779" max="1017" width="9" style="82"/>
    <col min="1018" max="1019" width="3.375" style="82" customWidth="1"/>
    <col min="1020" max="1020" width="4" style="82" customWidth="1"/>
    <col min="1021" max="1021" width="18.875" style="82" customWidth="1"/>
    <col min="1022" max="1034" width="7.625" style="82" customWidth="1"/>
    <col min="1035" max="1273" width="9" style="82"/>
    <col min="1274" max="1275" width="3.375" style="82" customWidth="1"/>
    <col min="1276" max="1276" width="4" style="82" customWidth="1"/>
    <col min="1277" max="1277" width="18.875" style="82" customWidth="1"/>
    <col min="1278" max="1290" width="7.625" style="82" customWidth="1"/>
    <col min="1291" max="1529" width="9" style="82"/>
    <col min="1530" max="1531" width="3.375" style="82" customWidth="1"/>
    <col min="1532" max="1532" width="4" style="82" customWidth="1"/>
    <col min="1533" max="1533" width="18.875" style="82" customWidth="1"/>
    <col min="1534" max="1546" width="7.625" style="82" customWidth="1"/>
    <col min="1547" max="1785" width="9" style="82"/>
    <col min="1786" max="1787" width="3.375" style="82" customWidth="1"/>
    <col min="1788" max="1788" width="4" style="82" customWidth="1"/>
    <col min="1789" max="1789" width="18.875" style="82" customWidth="1"/>
    <col min="1790" max="1802" width="7.625" style="82" customWidth="1"/>
    <col min="1803" max="2041" width="9" style="82"/>
    <col min="2042" max="2043" width="3.375" style="82" customWidth="1"/>
    <col min="2044" max="2044" width="4" style="82" customWidth="1"/>
    <col min="2045" max="2045" width="18.875" style="82" customWidth="1"/>
    <col min="2046" max="2058" width="7.625" style="82" customWidth="1"/>
    <col min="2059" max="2297" width="9" style="82"/>
    <col min="2298" max="2299" width="3.375" style="82" customWidth="1"/>
    <col min="2300" max="2300" width="4" style="82" customWidth="1"/>
    <col min="2301" max="2301" width="18.875" style="82" customWidth="1"/>
    <col min="2302" max="2314" width="7.625" style="82" customWidth="1"/>
    <col min="2315" max="2553" width="9" style="82"/>
    <col min="2554" max="2555" width="3.375" style="82" customWidth="1"/>
    <col min="2556" max="2556" width="4" style="82" customWidth="1"/>
    <col min="2557" max="2557" width="18.875" style="82" customWidth="1"/>
    <col min="2558" max="2570" width="7.625" style="82" customWidth="1"/>
    <col min="2571" max="2809" width="9" style="82"/>
    <col min="2810" max="2811" width="3.375" style="82" customWidth="1"/>
    <col min="2812" max="2812" width="4" style="82" customWidth="1"/>
    <col min="2813" max="2813" width="18.875" style="82" customWidth="1"/>
    <col min="2814" max="2826" width="7.625" style="82" customWidth="1"/>
    <col min="2827" max="3065" width="9" style="82"/>
    <col min="3066" max="3067" width="3.375" style="82" customWidth="1"/>
    <col min="3068" max="3068" width="4" style="82" customWidth="1"/>
    <col min="3069" max="3069" width="18.875" style="82" customWidth="1"/>
    <col min="3070" max="3082" width="7.625" style="82" customWidth="1"/>
    <col min="3083" max="3321" width="9" style="82"/>
    <col min="3322" max="3323" width="3.375" style="82" customWidth="1"/>
    <col min="3324" max="3324" width="4" style="82" customWidth="1"/>
    <col min="3325" max="3325" width="18.875" style="82" customWidth="1"/>
    <col min="3326" max="3338" width="7.625" style="82" customWidth="1"/>
    <col min="3339" max="3577" width="9" style="82"/>
    <col min="3578" max="3579" width="3.375" style="82" customWidth="1"/>
    <col min="3580" max="3580" width="4" style="82" customWidth="1"/>
    <col min="3581" max="3581" width="18.875" style="82" customWidth="1"/>
    <col min="3582" max="3594" width="7.625" style="82" customWidth="1"/>
    <col min="3595" max="3833" width="9" style="82"/>
    <col min="3834" max="3835" width="3.375" style="82" customWidth="1"/>
    <col min="3836" max="3836" width="4" style="82" customWidth="1"/>
    <col min="3837" max="3837" width="18.875" style="82" customWidth="1"/>
    <col min="3838" max="3850" width="7.625" style="82" customWidth="1"/>
    <col min="3851" max="4089" width="9" style="82"/>
    <col min="4090" max="4091" width="3.375" style="82" customWidth="1"/>
    <col min="4092" max="4092" width="4" style="82" customWidth="1"/>
    <col min="4093" max="4093" width="18.875" style="82" customWidth="1"/>
    <col min="4094" max="4106" width="7.625" style="82" customWidth="1"/>
    <col min="4107" max="4345" width="9" style="82"/>
    <col min="4346" max="4347" width="3.375" style="82" customWidth="1"/>
    <col min="4348" max="4348" width="4" style="82" customWidth="1"/>
    <col min="4349" max="4349" width="18.875" style="82" customWidth="1"/>
    <col min="4350" max="4362" width="7.625" style="82" customWidth="1"/>
    <col min="4363" max="4601" width="9" style="82"/>
    <col min="4602" max="4603" width="3.375" style="82" customWidth="1"/>
    <col min="4604" max="4604" width="4" style="82" customWidth="1"/>
    <col min="4605" max="4605" width="18.875" style="82" customWidth="1"/>
    <col min="4606" max="4618" width="7.625" style="82" customWidth="1"/>
    <col min="4619" max="4857" width="9" style="82"/>
    <col min="4858" max="4859" width="3.375" style="82" customWidth="1"/>
    <col min="4860" max="4860" width="4" style="82" customWidth="1"/>
    <col min="4861" max="4861" width="18.875" style="82" customWidth="1"/>
    <col min="4862" max="4874" width="7.625" style="82" customWidth="1"/>
    <col min="4875" max="5113" width="9" style="82"/>
    <col min="5114" max="5115" width="3.375" style="82" customWidth="1"/>
    <col min="5116" max="5116" width="4" style="82" customWidth="1"/>
    <col min="5117" max="5117" width="18.875" style="82" customWidth="1"/>
    <col min="5118" max="5130" width="7.625" style="82" customWidth="1"/>
    <col min="5131" max="5369" width="9" style="82"/>
    <col min="5370" max="5371" width="3.375" style="82" customWidth="1"/>
    <col min="5372" max="5372" width="4" style="82" customWidth="1"/>
    <col min="5373" max="5373" width="18.875" style="82" customWidth="1"/>
    <col min="5374" max="5386" width="7.625" style="82" customWidth="1"/>
    <col min="5387" max="5625" width="9" style="82"/>
    <col min="5626" max="5627" width="3.375" style="82" customWidth="1"/>
    <col min="5628" max="5628" width="4" style="82" customWidth="1"/>
    <col min="5629" max="5629" width="18.875" style="82" customWidth="1"/>
    <col min="5630" max="5642" width="7.625" style="82" customWidth="1"/>
    <col min="5643" max="5881" width="9" style="82"/>
    <col min="5882" max="5883" width="3.375" style="82" customWidth="1"/>
    <col min="5884" max="5884" width="4" style="82" customWidth="1"/>
    <col min="5885" max="5885" width="18.875" style="82" customWidth="1"/>
    <col min="5886" max="5898" width="7.625" style="82" customWidth="1"/>
    <col min="5899" max="6137" width="9" style="82"/>
    <col min="6138" max="6139" width="3.375" style="82" customWidth="1"/>
    <col min="6140" max="6140" width="4" style="82" customWidth="1"/>
    <col min="6141" max="6141" width="18.875" style="82" customWidth="1"/>
    <col min="6142" max="6154" width="7.625" style="82" customWidth="1"/>
    <col min="6155" max="6393" width="9" style="82"/>
    <col min="6394" max="6395" width="3.375" style="82" customWidth="1"/>
    <col min="6396" max="6396" width="4" style="82" customWidth="1"/>
    <col min="6397" max="6397" width="18.875" style="82" customWidth="1"/>
    <col min="6398" max="6410" width="7.625" style="82" customWidth="1"/>
    <col min="6411" max="6649" width="9" style="82"/>
    <col min="6650" max="6651" width="3.375" style="82" customWidth="1"/>
    <col min="6652" max="6652" width="4" style="82" customWidth="1"/>
    <col min="6653" max="6653" width="18.875" style="82" customWidth="1"/>
    <col min="6654" max="6666" width="7.625" style="82" customWidth="1"/>
    <col min="6667" max="6905" width="9" style="82"/>
    <col min="6906" max="6907" width="3.375" style="82" customWidth="1"/>
    <col min="6908" max="6908" width="4" style="82" customWidth="1"/>
    <col min="6909" max="6909" width="18.875" style="82" customWidth="1"/>
    <col min="6910" max="6922" width="7.625" style="82" customWidth="1"/>
    <col min="6923" max="7161" width="9" style="82"/>
    <col min="7162" max="7163" width="3.375" style="82" customWidth="1"/>
    <col min="7164" max="7164" width="4" style="82" customWidth="1"/>
    <col min="7165" max="7165" width="18.875" style="82" customWidth="1"/>
    <col min="7166" max="7178" width="7.625" style="82" customWidth="1"/>
    <col min="7179" max="7417" width="9" style="82"/>
    <col min="7418" max="7419" width="3.375" style="82" customWidth="1"/>
    <col min="7420" max="7420" width="4" style="82" customWidth="1"/>
    <col min="7421" max="7421" width="18.875" style="82" customWidth="1"/>
    <col min="7422" max="7434" width="7.625" style="82" customWidth="1"/>
    <col min="7435" max="7673" width="9" style="82"/>
    <col min="7674" max="7675" width="3.375" style="82" customWidth="1"/>
    <col min="7676" max="7676" width="4" style="82" customWidth="1"/>
    <col min="7677" max="7677" width="18.875" style="82" customWidth="1"/>
    <col min="7678" max="7690" width="7.625" style="82" customWidth="1"/>
    <col min="7691" max="7929" width="9" style="82"/>
    <col min="7930" max="7931" width="3.375" style="82" customWidth="1"/>
    <col min="7932" max="7932" width="4" style="82" customWidth="1"/>
    <col min="7933" max="7933" width="18.875" style="82" customWidth="1"/>
    <col min="7934" max="7946" width="7.625" style="82" customWidth="1"/>
    <col min="7947" max="8185" width="9" style="82"/>
    <col min="8186" max="8187" width="3.375" style="82" customWidth="1"/>
    <col min="8188" max="8188" width="4" style="82" customWidth="1"/>
    <col min="8189" max="8189" width="18.875" style="82" customWidth="1"/>
    <col min="8190" max="8202" width="7.625" style="82" customWidth="1"/>
    <col min="8203" max="8441" width="9" style="82"/>
    <col min="8442" max="8443" width="3.375" style="82" customWidth="1"/>
    <col min="8444" max="8444" width="4" style="82" customWidth="1"/>
    <col min="8445" max="8445" width="18.875" style="82" customWidth="1"/>
    <col min="8446" max="8458" width="7.625" style="82" customWidth="1"/>
    <col min="8459" max="8697" width="9" style="82"/>
    <col min="8698" max="8699" width="3.375" style="82" customWidth="1"/>
    <col min="8700" max="8700" width="4" style="82" customWidth="1"/>
    <col min="8701" max="8701" width="18.875" style="82" customWidth="1"/>
    <col min="8702" max="8714" width="7.625" style="82" customWidth="1"/>
    <col min="8715" max="8953" width="9" style="82"/>
    <col min="8954" max="8955" width="3.375" style="82" customWidth="1"/>
    <col min="8956" max="8956" width="4" style="82" customWidth="1"/>
    <col min="8957" max="8957" width="18.875" style="82" customWidth="1"/>
    <col min="8958" max="8970" width="7.625" style="82" customWidth="1"/>
    <col min="8971" max="9209" width="9" style="82"/>
    <col min="9210" max="9211" width="3.375" style="82" customWidth="1"/>
    <col min="9212" max="9212" width="4" style="82" customWidth="1"/>
    <col min="9213" max="9213" width="18.875" style="82" customWidth="1"/>
    <col min="9214" max="9226" width="7.625" style="82" customWidth="1"/>
    <col min="9227" max="9465" width="9" style="82"/>
    <col min="9466" max="9467" width="3.375" style="82" customWidth="1"/>
    <col min="9468" max="9468" width="4" style="82" customWidth="1"/>
    <col min="9469" max="9469" width="18.875" style="82" customWidth="1"/>
    <col min="9470" max="9482" width="7.625" style="82" customWidth="1"/>
    <col min="9483" max="9721" width="9" style="82"/>
    <col min="9722" max="9723" width="3.375" style="82" customWidth="1"/>
    <col min="9724" max="9724" width="4" style="82" customWidth="1"/>
    <col min="9725" max="9725" width="18.875" style="82" customWidth="1"/>
    <col min="9726" max="9738" width="7.625" style="82" customWidth="1"/>
    <col min="9739" max="9977" width="9" style="82"/>
    <col min="9978" max="9979" width="3.375" style="82" customWidth="1"/>
    <col min="9980" max="9980" width="4" style="82" customWidth="1"/>
    <col min="9981" max="9981" width="18.875" style="82" customWidth="1"/>
    <col min="9982" max="9994" width="7.625" style="82" customWidth="1"/>
    <col min="9995" max="10233" width="9" style="82"/>
    <col min="10234" max="10235" width="3.375" style="82" customWidth="1"/>
    <col min="10236" max="10236" width="4" style="82" customWidth="1"/>
    <col min="10237" max="10237" width="18.875" style="82" customWidth="1"/>
    <col min="10238" max="10250" width="7.625" style="82" customWidth="1"/>
    <col min="10251" max="10489" width="9" style="82"/>
    <col min="10490" max="10491" width="3.375" style="82" customWidth="1"/>
    <col min="10492" max="10492" width="4" style="82" customWidth="1"/>
    <col min="10493" max="10493" width="18.875" style="82" customWidth="1"/>
    <col min="10494" max="10506" width="7.625" style="82" customWidth="1"/>
    <col min="10507" max="10745" width="9" style="82"/>
    <col min="10746" max="10747" width="3.375" style="82" customWidth="1"/>
    <col min="10748" max="10748" width="4" style="82" customWidth="1"/>
    <col min="10749" max="10749" width="18.875" style="82" customWidth="1"/>
    <col min="10750" max="10762" width="7.625" style="82" customWidth="1"/>
    <col min="10763" max="11001" width="9" style="82"/>
    <col min="11002" max="11003" width="3.375" style="82" customWidth="1"/>
    <col min="11004" max="11004" width="4" style="82" customWidth="1"/>
    <col min="11005" max="11005" width="18.875" style="82" customWidth="1"/>
    <col min="11006" max="11018" width="7.625" style="82" customWidth="1"/>
    <col min="11019" max="11257" width="9" style="82"/>
    <col min="11258" max="11259" width="3.375" style="82" customWidth="1"/>
    <col min="11260" max="11260" width="4" style="82" customWidth="1"/>
    <col min="11261" max="11261" width="18.875" style="82" customWidth="1"/>
    <col min="11262" max="11274" width="7.625" style="82" customWidth="1"/>
    <col min="11275" max="11513" width="9" style="82"/>
    <col min="11514" max="11515" width="3.375" style="82" customWidth="1"/>
    <col min="11516" max="11516" width="4" style="82" customWidth="1"/>
    <col min="11517" max="11517" width="18.875" style="82" customWidth="1"/>
    <col min="11518" max="11530" width="7.625" style="82" customWidth="1"/>
    <col min="11531" max="11769" width="9" style="82"/>
    <col min="11770" max="11771" width="3.375" style="82" customWidth="1"/>
    <col min="11772" max="11772" width="4" style="82" customWidth="1"/>
    <col min="11773" max="11773" width="18.875" style="82" customWidth="1"/>
    <col min="11774" max="11786" width="7.625" style="82" customWidth="1"/>
    <col min="11787" max="12025" width="9" style="82"/>
    <col min="12026" max="12027" width="3.375" style="82" customWidth="1"/>
    <col min="12028" max="12028" width="4" style="82" customWidth="1"/>
    <col min="12029" max="12029" width="18.875" style="82" customWidth="1"/>
    <col min="12030" max="12042" width="7.625" style="82" customWidth="1"/>
    <col min="12043" max="12281" width="9" style="82"/>
    <col min="12282" max="12283" width="3.375" style="82" customWidth="1"/>
    <col min="12284" max="12284" width="4" style="82" customWidth="1"/>
    <col min="12285" max="12285" width="18.875" style="82" customWidth="1"/>
    <col min="12286" max="12298" width="7.625" style="82" customWidth="1"/>
    <col min="12299" max="12537" width="9" style="82"/>
    <col min="12538" max="12539" width="3.375" style="82" customWidth="1"/>
    <col min="12540" max="12540" width="4" style="82" customWidth="1"/>
    <col min="12541" max="12541" width="18.875" style="82" customWidth="1"/>
    <col min="12542" max="12554" width="7.625" style="82" customWidth="1"/>
    <col min="12555" max="12793" width="9" style="82"/>
    <col min="12794" max="12795" width="3.375" style="82" customWidth="1"/>
    <col min="12796" max="12796" width="4" style="82" customWidth="1"/>
    <col min="12797" max="12797" width="18.875" style="82" customWidth="1"/>
    <col min="12798" max="12810" width="7.625" style="82" customWidth="1"/>
    <col min="12811" max="13049" width="9" style="82"/>
    <col min="13050" max="13051" width="3.375" style="82" customWidth="1"/>
    <col min="13052" max="13052" width="4" style="82" customWidth="1"/>
    <col min="13053" max="13053" width="18.875" style="82" customWidth="1"/>
    <col min="13054" max="13066" width="7.625" style="82" customWidth="1"/>
    <col min="13067" max="13305" width="9" style="82"/>
    <col min="13306" max="13307" width="3.375" style="82" customWidth="1"/>
    <col min="13308" max="13308" width="4" style="82" customWidth="1"/>
    <col min="13309" max="13309" width="18.875" style="82" customWidth="1"/>
    <col min="13310" max="13322" width="7.625" style="82" customWidth="1"/>
    <col min="13323" max="13561" width="9" style="82"/>
    <col min="13562" max="13563" width="3.375" style="82" customWidth="1"/>
    <col min="13564" max="13564" width="4" style="82" customWidth="1"/>
    <col min="13565" max="13565" width="18.875" style="82" customWidth="1"/>
    <col min="13566" max="13578" width="7.625" style="82" customWidth="1"/>
    <col min="13579" max="13817" width="9" style="82"/>
    <col min="13818" max="13819" width="3.375" style="82" customWidth="1"/>
    <col min="13820" max="13820" width="4" style="82" customWidth="1"/>
    <col min="13821" max="13821" width="18.875" style="82" customWidth="1"/>
    <col min="13822" max="13834" width="7.625" style="82" customWidth="1"/>
    <col min="13835" max="14073" width="9" style="82"/>
    <col min="14074" max="14075" width="3.375" style="82" customWidth="1"/>
    <col min="14076" max="14076" width="4" style="82" customWidth="1"/>
    <col min="14077" max="14077" width="18.875" style="82" customWidth="1"/>
    <col min="14078" max="14090" width="7.625" style="82" customWidth="1"/>
    <col min="14091" max="14329" width="9" style="82"/>
    <col min="14330" max="14331" width="3.375" style="82" customWidth="1"/>
    <col min="14332" max="14332" width="4" style="82" customWidth="1"/>
    <col min="14333" max="14333" width="18.875" style="82" customWidth="1"/>
    <col min="14334" max="14346" width="7.625" style="82" customWidth="1"/>
    <col min="14347" max="14585" width="9" style="82"/>
    <col min="14586" max="14587" width="3.375" style="82" customWidth="1"/>
    <col min="14588" max="14588" width="4" style="82" customWidth="1"/>
    <col min="14589" max="14589" width="18.875" style="82" customWidth="1"/>
    <col min="14590" max="14602" width="7.625" style="82" customWidth="1"/>
    <col min="14603" max="14841" width="9" style="82"/>
    <col min="14842" max="14843" width="3.375" style="82" customWidth="1"/>
    <col min="14844" max="14844" width="4" style="82" customWidth="1"/>
    <col min="14845" max="14845" width="18.875" style="82" customWidth="1"/>
    <col min="14846" max="14858" width="7.625" style="82" customWidth="1"/>
    <col min="14859" max="15097" width="9" style="82"/>
    <col min="15098" max="15099" width="3.375" style="82" customWidth="1"/>
    <col min="15100" max="15100" width="4" style="82" customWidth="1"/>
    <col min="15101" max="15101" width="18.875" style="82" customWidth="1"/>
    <col min="15102" max="15114" width="7.625" style="82" customWidth="1"/>
    <col min="15115" max="15353" width="9" style="82"/>
    <col min="15354" max="15355" width="3.375" style="82" customWidth="1"/>
    <col min="15356" max="15356" width="4" style="82" customWidth="1"/>
    <col min="15357" max="15357" width="18.875" style="82" customWidth="1"/>
    <col min="15358" max="15370" width="7.625" style="82" customWidth="1"/>
    <col min="15371" max="15609" width="9" style="82"/>
    <col min="15610" max="15611" width="3.375" style="82" customWidth="1"/>
    <col min="15612" max="15612" width="4" style="82" customWidth="1"/>
    <col min="15613" max="15613" width="18.875" style="82" customWidth="1"/>
    <col min="15614" max="15626" width="7.625" style="82" customWidth="1"/>
    <col min="15627" max="15865" width="9" style="82"/>
    <col min="15866" max="15867" width="3.375" style="82" customWidth="1"/>
    <col min="15868" max="15868" width="4" style="82" customWidth="1"/>
    <col min="15869" max="15869" width="18.875" style="82" customWidth="1"/>
    <col min="15870" max="15882" width="7.625" style="82" customWidth="1"/>
    <col min="15883" max="16121" width="9" style="82"/>
    <col min="16122" max="16123" width="3.375" style="82" customWidth="1"/>
    <col min="16124" max="16124" width="4" style="82" customWidth="1"/>
    <col min="16125" max="16125" width="18.875" style="82" customWidth="1"/>
    <col min="16126" max="16138" width="7.625" style="82" customWidth="1"/>
    <col min="16139" max="16384" width="9" style="82"/>
  </cols>
  <sheetData>
    <row r="1" spans="1:13" ht="5.0999999999999996" customHeight="1" x14ac:dyDescent="0.15"/>
    <row r="2" spans="1:13" ht="5.0999999999999996" customHeight="1" x14ac:dyDescent="0.15"/>
    <row r="3" spans="1:13" ht="20.100000000000001" customHeight="1" x14ac:dyDescent="0.15">
      <c r="A3" s="85"/>
      <c r="C3" s="83" t="s">
        <v>1684</v>
      </c>
    </row>
    <row r="4" spans="1:13" ht="18" customHeight="1" x14ac:dyDescent="0.15">
      <c r="C4" s="121"/>
      <c r="D4" s="121" t="s">
        <v>1958</v>
      </c>
      <c r="E4" s="121"/>
      <c r="F4" s="121"/>
      <c r="G4" s="121"/>
      <c r="H4" s="121"/>
      <c r="I4" s="121"/>
      <c r="J4" s="122" t="s">
        <v>1981</v>
      </c>
    </row>
    <row r="5" spans="1:13" s="38" customFormat="1" ht="19.5" customHeight="1" x14ac:dyDescent="0.15">
      <c r="C5" s="498"/>
      <c r="D5" s="499"/>
      <c r="E5" s="642" t="s">
        <v>165</v>
      </c>
      <c r="F5" s="645" t="s">
        <v>166</v>
      </c>
      <c r="G5" s="648" t="s">
        <v>167</v>
      </c>
      <c r="H5" s="642" t="s">
        <v>164</v>
      </c>
      <c r="I5" s="651"/>
      <c r="J5" s="652"/>
      <c r="L5" s="655" t="s">
        <v>1984</v>
      </c>
      <c r="M5" s="84"/>
    </row>
    <row r="6" spans="1:13" s="38" customFormat="1" ht="12.75" customHeight="1" x14ac:dyDescent="0.15">
      <c r="C6" s="500"/>
      <c r="D6" s="501"/>
      <c r="E6" s="643"/>
      <c r="F6" s="646"/>
      <c r="G6" s="649"/>
      <c r="H6" s="502"/>
      <c r="I6" s="653" t="s">
        <v>168</v>
      </c>
      <c r="J6" s="503"/>
      <c r="L6" s="646"/>
      <c r="M6" s="84"/>
    </row>
    <row r="7" spans="1:13" s="38" customFormat="1" ht="18" customHeight="1" x14ac:dyDescent="0.15">
      <c r="C7" s="504"/>
      <c r="D7" s="505"/>
      <c r="E7" s="644"/>
      <c r="F7" s="647"/>
      <c r="G7" s="650"/>
      <c r="H7" s="506"/>
      <c r="I7" s="654"/>
      <c r="J7" s="507" t="s">
        <v>169</v>
      </c>
      <c r="L7" s="647"/>
    </row>
    <row r="8" spans="1:13" s="38" customFormat="1" ht="18" customHeight="1" x14ac:dyDescent="0.15">
      <c r="C8" s="640" t="s">
        <v>1983</v>
      </c>
      <c r="D8" s="641"/>
      <c r="E8" s="493" t="str">
        <f t="shared" ref="E8:J8" si="0">IF(SUM(E14:E50)=0,"",SUM(E14:E50))</f>
        <v/>
      </c>
      <c r="F8" s="494" t="str">
        <f t="shared" si="0"/>
        <v/>
      </c>
      <c r="G8" s="508" t="str">
        <f t="shared" si="0"/>
        <v/>
      </c>
      <c r="H8" s="509" t="str">
        <f t="shared" si="0"/>
        <v/>
      </c>
      <c r="I8" s="510" t="str">
        <f t="shared" si="0"/>
        <v/>
      </c>
      <c r="J8" s="511" t="str">
        <f t="shared" si="0"/>
        <v/>
      </c>
      <c r="L8" s="523" t="str">
        <f>IF(E8="","",H8/E8)</f>
        <v/>
      </c>
    </row>
    <row r="9" spans="1:13" s="38" customFormat="1" ht="18" customHeight="1" x14ac:dyDescent="0.15">
      <c r="C9" s="497"/>
      <c r="D9" s="147"/>
      <c r="E9" s="512"/>
      <c r="F9" s="512"/>
      <c r="G9" s="512"/>
      <c r="H9" s="147"/>
      <c r="I9" s="513"/>
      <c r="J9" s="513"/>
    </row>
    <row r="10" spans="1:13" s="38" customFormat="1" ht="18" customHeight="1" x14ac:dyDescent="0.15">
      <c r="C10" s="514" t="s">
        <v>1982</v>
      </c>
      <c r="D10" s="148"/>
      <c r="E10" s="515"/>
      <c r="F10" s="515"/>
      <c r="G10" s="515"/>
      <c r="H10" s="148"/>
      <c r="I10" s="516"/>
      <c r="J10" s="516"/>
    </row>
    <row r="11" spans="1:13" s="38" customFormat="1" ht="19.5" customHeight="1" x14ac:dyDescent="0.15">
      <c r="C11" s="498"/>
      <c r="D11" s="499"/>
      <c r="E11" s="642" t="s">
        <v>165</v>
      </c>
      <c r="F11" s="645" t="s">
        <v>166</v>
      </c>
      <c r="G11" s="648" t="s">
        <v>167</v>
      </c>
      <c r="H11" s="642" t="s">
        <v>164</v>
      </c>
      <c r="I11" s="651"/>
      <c r="J11" s="652"/>
      <c r="M11" s="84"/>
    </row>
    <row r="12" spans="1:13" s="38" customFormat="1" ht="12.75" customHeight="1" x14ac:dyDescent="0.15">
      <c r="C12" s="500"/>
      <c r="D12" s="501"/>
      <c r="E12" s="643"/>
      <c r="F12" s="646"/>
      <c r="G12" s="649"/>
      <c r="H12" s="502"/>
      <c r="I12" s="653" t="s">
        <v>168</v>
      </c>
      <c r="J12" s="503"/>
      <c r="M12" s="84"/>
    </row>
    <row r="13" spans="1:13" s="38" customFormat="1" ht="18" customHeight="1" x14ac:dyDescent="0.15">
      <c r="C13" s="504"/>
      <c r="D13" s="505"/>
      <c r="E13" s="644"/>
      <c r="F13" s="647"/>
      <c r="G13" s="650"/>
      <c r="H13" s="506"/>
      <c r="I13" s="654"/>
      <c r="J13" s="507" t="s">
        <v>169</v>
      </c>
    </row>
    <row r="14" spans="1:13" ht="18" customHeight="1" x14ac:dyDescent="0.15">
      <c r="C14" s="495" t="s">
        <v>0</v>
      </c>
      <c r="D14" s="123" t="s">
        <v>1100</v>
      </c>
      <c r="E14" s="124">
        <f>ROUND(波及効果計算!AB6,3)</f>
        <v>0</v>
      </c>
      <c r="F14" s="127">
        <f>ROUND(波及効果計算!AI6,3)</f>
        <v>0</v>
      </c>
      <c r="G14" s="126">
        <f>ROUND(波及効果計算!BL6,3)</f>
        <v>0</v>
      </c>
      <c r="H14" s="124">
        <f>ROUND(波及効果計算!BP6,3)</f>
        <v>0</v>
      </c>
      <c r="I14" s="150">
        <f>ROUND(波及効果計算!BQ6,3)</f>
        <v>0</v>
      </c>
      <c r="J14" s="126">
        <f>ROUND(波及効果計算!BR6,3)</f>
        <v>0</v>
      </c>
      <c r="K14" s="38"/>
      <c r="L14" s="38"/>
    </row>
    <row r="15" spans="1:13" ht="18" customHeight="1" x14ac:dyDescent="0.15">
      <c r="C15" s="149" t="s">
        <v>1</v>
      </c>
      <c r="D15" s="125" t="s">
        <v>37</v>
      </c>
      <c r="E15" s="128">
        <f>ROUND(波及効果計算!AB7,3)</f>
        <v>0</v>
      </c>
      <c r="F15" s="130">
        <f>ROUND(波及効果計算!AI7,3)</f>
        <v>0</v>
      </c>
      <c r="G15" s="129">
        <f>ROUND(波及効果計算!BL7,3)</f>
        <v>0</v>
      </c>
      <c r="H15" s="128">
        <f>ROUND(波及効果計算!BP7,3)</f>
        <v>0</v>
      </c>
      <c r="I15" s="151">
        <f>ROUND(波及効果計算!BQ7,3)</f>
        <v>0</v>
      </c>
      <c r="J15" s="129">
        <f>ROUND(波及効果計算!BR7,3)</f>
        <v>0</v>
      </c>
    </row>
    <row r="16" spans="1:13" ht="18" customHeight="1" x14ac:dyDescent="0.15">
      <c r="C16" s="149" t="s">
        <v>2</v>
      </c>
      <c r="D16" s="125" t="s">
        <v>38</v>
      </c>
      <c r="E16" s="128">
        <f>ROUND(波及効果計算!AB8,3)</f>
        <v>0</v>
      </c>
      <c r="F16" s="130">
        <f>ROUND(波及効果計算!AI8,3)</f>
        <v>0</v>
      </c>
      <c r="G16" s="129">
        <f>ROUND(波及効果計算!BL8,3)</f>
        <v>0</v>
      </c>
      <c r="H16" s="128">
        <f>ROUND(波及効果計算!BP8,3)</f>
        <v>0</v>
      </c>
      <c r="I16" s="151">
        <f>ROUND(波及効果計算!BQ8,3)</f>
        <v>0</v>
      </c>
      <c r="J16" s="129">
        <f>ROUND(波及効果計算!BR8,3)</f>
        <v>0</v>
      </c>
    </row>
    <row r="17" spans="3:10" ht="18" customHeight="1" x14ac:dyDescent="0.15">
      <c r="C17" s="149" t="s">
        <v>3</v>
      </c>
      <c r="D17" s="125" t="s">
        <v>1661</v>
      </c>
      <c r="E17" s="128">
        <f>ROUND(波及効果計算!AB9,3)</f>
        <v>0</v>
      </c>
      <c r="F17" s="130">
        <f>ROUND(波及効果計算!AI9,3)</f>
        <v>0</v>
      </c>
      <c r="G17" s="129">
        <f>ROUND(波及効果計算!BL9,3)</f>
        <v>0</v>
      </c>
      <c r="H17" s="128">
        <f>ROUND(波及効果計算!BP9,3)</f>
        <v>0</v>
      </c>
      <c r="I17" s="151">
        <f>ROUND(波及効果計算!BQ9,3)</f>
        <v>0</v>
      </c>
      <c r="J17" s="129">
        <f>ROUND(波及効果計算!BR9,3)</f>
        <v>0</v>
      </c>
    </row>
    <row r="18" spans="3:10" ht="18" customHeight="1" x14ac:dyDescent="0.15">
      <c r="C18" s="149" t="s">
        <v>4</v>
      </c>
      <c r="D18" s="125" t="s">
        <v>40</v>
      </c>
      <c r="E18" s="128">
        <f>ROUND(波及効果計算!AB10,3)</f>
        <v>0</v>
      </c>
      <c r="F18" s="130">
        <f>ROUND(波及効果計算!AI10,3)</f>
        <v>0</v>
      </c>
      <c r="G18" s="129">
        <f>ROUND(波及効果計算!BL10,3)</f>
        <v>0</v>
      </c>
      <c r="H18" s="128">
        <f>ROUND(波及効果計算!BP10,3)</f>
        <v>0</v>
      </c>
      <c r="I18" s="151">
        <f>ROUND(波及効果計算!BQ10,3)</f>
        <v>0</v>
      </c>
      <c r="J18" s="129">
        <f>ROUND(波及効果計算!BR10,3)</f>
        <v>0</v>
      </c>
    </row>
    <row r="19" spans="3:10" ht="18" customHeight="1" x14ac:dyDescent="0.15">
      <c r="C19" s="149" t="s">
        <v>5</v>
      </c>
      <c r="D19" s="125" t="s">
        <v>413</v>
      </c>
      <c r="E19" s="128">
        <f>ROUND(波及効果計算!AB11,3)</f>
        <v>0</v>
      </c>
      <c r="F19" s="130">
        <f>ROUND(波及効果計算!AI11,3)</f>
        <v>0</v>
      </c>
      <c r="G19" s="129">
        <f>ROUND(波及効果計算!BL11,3)</f>
        <v>0</v>
      </c>
      <c r="H19" s="128">
        <f>ROUND(波及効果計算!BP11,3)</f>
        <v>0</v>
      </c>
      <c r="I19" s="151">
        <f>ROUND(波及効果計算!BQ11,3)</f>
        <v>0</v>
      </c>
      <c r="J19" s="129">
        <f>ROUND(波及効果計算!BR11,3)</f>
        <v>0</v>
      </c>
    </row>
    <row r="20" spans="3:10" ht="18" customHeight="1" x14ac:dyDescent="0.15">
      <c r="C20" s="149" t="s">
        <v>6</v>
      </c>
      <c r="D20" s="125" t="s">
        <v>489</v>
      </c>
      <c r="E20" s="128">
        <f>ROUND(波及効果計算!AB12,3)</f>
        <v>0</v>
      </c>
      <c r="F20" s="130">
        <f>ROUND(波及効果計算!AI12,3)</f>
        <v>0</v>
      </c>
      <c r="G20" s="129">
        <f>ROUND(波及効果計算!BL12,3)</f>
        <v>0</v>
      </c>
      <c r="H20" s="128">
        <f>ROUND(波及効果計算!BP12,3)</f>
        <v>0</v>
      </c>
      <c r="I20" s="151">
        <f>ROUND(波及効果計算!BQ12,3)</f>
        <v>0</v>
      </c>
      <c r="J20" s="129">
        <f>ROUND(波及効果計算!BR12,3)</f>
        <v>0</v>
      </c>
    </row>
    <row r="21" spans="3:10" ht="18" customHeight="1" x14ac:dyDescent="0.15">
      <c r="C21" s="149" t="s">
        <v>7</v>
      </c>
      <c r="D21" s="125" t="s">
        <v>1685</v>
      </c>
      <c r="E21" s="128">
        <f>ROUND(波及効果計算!AB13,3)</f>
        <v>0</v>
      </c>
      <c r="F21" s="130">
        <f>ROUND(波及効果計算!AI13,3)</f>
        <v>0</v>
      </c>
      <c r="G21" s="129">
        <f>ROUND(波及効果計算!BL13,3)</f>
        <v>0</v>
      </c>
      <c r="H21" s="128">
        <f>ROUND(波及効果計算!BP13,3)</f>
        <v>0</v>
      </c>
      <c r="I21" s="151">
        <f>ROUND(波及効果計算!BQ13,3)</f>
        <v>0</v>
      </c>
      <c r="J21" s="129">
        <f>ROUND(波及効果計算!BR13,3)</f>
        <v>0</v>
      </c>
    </row>
    <row r="22" spans="3:10" ht="18" customHeight="1" x14ac:dyDescent="0.15">
      <c r="C22" s="149" t="s">
        <v>8</v>
      </c>
      <c r="D22" s="125" t="s">
        <v>524</v>
      </c>
      <c r="E22" s="128">
        <f>ROUND(波及効果計算!AB14,3)</f>
        <v>0</v>
      </c>
      <c r="F22" s="130">
        <f>ROUND(波及効果計算!AI14,3)</f>
        <v>0</v>
      </c>
      <c r="G22" s="129">
        <f>ROUND(波及効果計算!BL14,3)</f>
        <v>0</v>
      </c>
      <c r="H22" s="128">
        <f>ROUND(波及効果計算!BP14,3)</f>
        <v>0</v>
      </c>
      <c r="I22" s="151">
        <f>ROUND(波及効果計算!BQ14,3)</f>
        <v>0</v>
      </c>
      <c r="J22" s="129">
        <f>ROUND(波及効果計算!BR14,3)</f>
        <v>0</v>
      </c>
    </row>
    <row r="23" spans="3:10" ht="18" customHeight="1" x14ac:dyDescent="0.15">
      <c r="C23" s="149" t="s">
        <v>9</v>
      </c>
      <c r="D23" s="125" t="s">
        <v>551</v>
      </c>
      <c r="E23" s="128">
        <f>ROUND(波及効果計算!AB15,3)</f>
        <v>0</v>
      </c>
      <c r="F23" s="130">
        <f>ROUND(波及効果計算!AI15,3)</f>
        <v>0</v>
      </c>
      <c r="G23" s="129">
        <f>ROUND(波及効果計算!BL15,3)</f>
        <v>0</v>
      </c>
      <c r="H23" s="128">
        <f>ROUND(波及効果計算!BP15,3)</f>
        <v>0</v>
      </c>
      <c r="I23" s="151">
        <f>ROUND(波及効果計算!BQ15,3)</f>
        <v>0</v>
      </c>
      <c r="J23" s="129">
        <f>ROUND(波及効果計算!BR15,3)</f>
        <v>0</v>
      </c>
    </row>
    <row r="24" spans="3:10" ht="18" customHeight="1" x14ac:dyDescent="0.15">
      <c r="C24" s="149" t="s">
        <v>10</v>
      </c>
      <c r="D24" s="125" t="s">
        <v>589</v>
      </c>
      <c r="E24" s="128">
        <f>ROUND(波及効果計算!AB16,3)</f>
        <v>0</v>
      </c>
      <c r="F24" s="130">
        <f>ROUND(波及効果計算!AI16,3)</f>
        <v>0</v>
      </c>
      <c r="G24" s="129">
        <f>ROUND(波及効果計算!BL16,3)</f>
        <v>0</v>
      </c>
      <c r="H24" s="128">
        <f>ROUND(波及効果計算!BP16,3)</f>
        <v>0</v>
      </c>
      <c r="I24" s="151">
        <f>ROUND(波及効果計算!BQ16,3)</f>
        <v>0</v>
      </c>
      <c r="J24" s="129">
        <f>ROUND(波及効果計算!BR16,3)</f>
        <v>0</v>
      </c>
    </row>
    <row r="25" spans="3:10" ht="18" customHeight="1" x14ac:dyDescent="0.15">
      <c r="C25" s="149" t="s">
        <v>11</v>
      </c>
      <c r="D25" s="125" t="s">
        <v>607</v>
      </c>
      <c r="E25" s="128">
        <f>ROUND(波及効果計算!AB17,3)</f>
        <v>0</v>
      </c>
      <c r="F25" s="130">
        <f>ROUND(波及効果計算!AI17,3)</f>
        <v>0</v>
      </c>
      <c r="G25" s="129">
        <f>ROUND(波及効果計算!BL17,3)</f>
        <v>0</v>
      </c>
      <c r="H25" s="128">
        <f>ROUND(波及効果計算!BP17,3)</f>
        <v>0</v>
      </c>
      <c r="I25" s="151">
        <f>ROUND(波及効果計算!BQ17,3)</f>
        <v>0</v>
      </c>
      <c r="J25" s="129">
        <f>ROUND(波及効果計算!BR17,3)</f>
        <v>0</v>
      </c>
    </row>
    <row r="26" spans="3:10" ht="18" customHeight="1" x14ac:dyDescent="0.15">
      <c r="C26" s="149" t="s">
        <v>12</v>
      </c>
      <c r="D26" s="125" t="s">
        <v>47</v>
      </c>
      <c r="E26" s="128">
        <f>ROUND(波及効果計算!AB18,3)</f>
        <v>0</v>
      </c>
      <c r="F26" s="130">
        <f>ROUND(波及効果計算!AI18,3)</f>
        <v>0</v>
      </c>
      <c r="G26" s="129">
        <f>ROUND(波及効果計算!BL18,3)</f>
        <v>0</v>
      </c>
      <c r="H26" s="128">
        <f>ROUND(波及効果計算!BP18,3)</f>
        <v>0</v>
      </c>
      <c r="I26" s="151">
        <f>ROUND(波及効果計算!BQ18,3)</f>
        <v>0</v>
      </c>
      <c r="J26" s="129">
        <f>ROUND(波及効果計算!BR18,3)</f>
        <v>0</v>
      </c>
    </row>
    <row r="27" spans="3:10" ht="18" customHeight="1" x14ac:dyDescent="0.15">
      <c r="C27" s="149" t="s">
        <v>13</v>
      </c>
      <c r="D27" s="125" t="s">
        <v>48</v>
      </c>
      <c r="E27" s="128">
        <f>ROUND(波及効果計算!AB19,3)</f>
        <v>0</v>
      </c>
      <c r="F27" s="130">
        <f>ROUND(波及効果計算!AI19,3)</f>
        <v>0</v>
      </c>
      <c r="G27" s="129">
        <f>ROUND(波及効果計算!BL19,3)</f>
        <v>0</v>
      </c>
      <c r="H27" s="128">
        <f>ROUND(波及効果計算!BP19,3)</f>
        <v>0</v>
      </c>
      <c r="I27" s="151">
        <f>ROUND(波及効果計算!BQ19,3)</f>
        <v>0</v>
      </c>
      <c r="J27" s="129">
        <f>ROUND(波及効果計算!BR19,3)</f>
        <v>0</v>
      </c>
    </row>
    <row r="28" spans="3:10" ht="18" customHeight="1" x14ac:dyDescent="0.15">
      <c r="C28" s="149" t="s">
        <v>14</v>
      </c>
      <c r="D28" s="125" t="s">
        <v>49</v>
      </c>
      <c r="E28" s="128">
        <f>ROUND(波及効果計算!AB20,3)</f>
        <v>0</v>
      </c>
      <c r="F28" s="130">
        <f>ROUND(波及効果計算!AI20,3)</f>
        <v>0</v>
      </c>
      <c r="G28" s="129">
        <f>ROUND(波及効果計算!BL20,3)</f>
        <v>0</v>
      </c>
      <c r="H28" s="128">
        <f>ROUND(波及効果計算!BP20,3)</f>
        <v>0</v>
      </c>
      <c r="I28" s="151">
        <f>ROUND(波及効果計算!BQ20,3)</f>
        <v>0</v>
      </c>
      <c r="J28" s="129">
        <f>ROUND(波及効果計算!BR20,3)</f>
        <v>0</v>
      </c>
    </row>
    <row r="29" spans="3:10" ht="18" customHeight="1" x14ac:dyDescent="0.15">
      <c r="C29" s="149" t="s">
        <v>15</v>
      </c>
      <c r="D29" s="125" t="s">
        <v>50</v>
      </c>
      <c r="E29" s="128">
        <f>ROUND(波及効果計算!AB21,3)</f>
        <v>0</v>
      </c>
      <c r="F29" s="130">
        <f>ROUND(波及効果計算!AI21,3)</f>
        <v>0</v>
      </c>
      <c r="G29" s="129">
        <f>ROUND(波及効果計算!BL21,3)</f>
        <v>0</v>
      </c>
      <c r="H29" s="128">
        <f>ROUND(波及効果計算!BP21,3)</f>
        <v>0</v>
      </c>
      <c r="I29" s="151">
        <f>ROUND(波及効果計算!BQ21,3)</f>
        <v>0</v>
      </c>
      <c r="J29" s="129">
        <f>ROUND(波及効果計算!BR21,3)</f>
        <v>0</v>
      </c>
    </row>
    <row r="30" spans="3:10" ht="18" customHeight="1" x14ac:dyDescent="0.15">
      <c r="C30" s="149" t="s">
        <v>16</v>
      </c>
      <c r="D30" s="125" t="s">
        <v>664</v>
      </c>
      <c r="E30" s="128">
        <f>ROUND(波及効果計算!AB22,3)</f>
        <v>0</v>
      </c>
      <c r="F30" s="130">
        <f>ROUND(波及効果計算!AI22,3)</f>
        <v>0</v>
      </c>
      <c r="G30" s="129">
        <f>ROUND(波及効果計算!BL22,3)</f>
        <v>0</v>
      </c>
      <c r="H30" s="128">
        <f>ROUND(波及効果計算!BP22,3)</f>
        <v>0</v>
      </c>
      <c r="I30" s="151">
        <f>ROUND(波及効果計算!BQ22,3)</f>
        <v>0</v>
      </c>
      <c r="J30" s="129">
        <f>ROUND(波及効果計算!BR22,3)</f>
        <v>0</v>
      </c>
    </row>
    <row r="31" spans="3:10" ht="18" customHeight="1" x14ac:dyDescent="0.15">
      <c r="C31" s="149" t="s">
        <v>17</v>
      </c>
      <c r="D31" s="125" t="s">
        <v>1385</v>
      </c>
      <c r="E31" s="128">
        <f>ROUND(波及効果計算!AB23,3)</f>
        <v>0</v>
      </c>
      <c r="F31" s="130">
        <f>ROUND(波及効果計算!AI23,3)</f>
        <v>0</v>
      </c>
      <c r="G31" s="129">
        <f>ROUND(波及効果計算!BL23,3)</f>
        <v>0</v>
      </c>
      <c r="H31" s="128">
        <f>ROUND(波及効果計算!BP23,3)</f>
        <v>0</v>
      </c>
      <c r="I31" s="151">
        <f>ROUND(波及効果計算!BQ23,3)</f>
        <v>0</v>
      </c>
      <c r="J31" s="129">
        <f>ROUND(波及効果計算!BR23,3)</f>
        <v>0</v>
      </c>
    </row>
    <row r="32" spans="3:10" ht="18" customHeight="1" x14ac:dyDescent="0.15">
      <c r="C32" s="149" t="s">
        <v>18</v>
      </c>
      <c r="D32" s="125" t="s">
        <v>52</v>
      </c>
      <c r="E32" s="128">
        <f>ROUND(波及効果計算!AB24,3)</f>
        <v>0</v>
      </c>
      <c r="F32" s="130">
        <f>ROUND(波及効果計算!AI24,3)</f>
        <v>0</v>
      </c>
      <c r="G32" s="129">
        <f>ROUND(波及効果計算!BL24,3)</f>
        <v>0</v>
      </c>
      <c r="H32" s="128">
        <f>ROUND(波及効果計算!BP24,3)</f>
        <v>0</v>
      </c>
      <c r="I32" s="151">
        <f>ROUND(波及効果計算!BQ24,3)</f>
        <v>0</v>
      </c>
      <c r="J32" s="129">
        <f>ROUND(波及効果計算!BR24,3)</f>
        <v>0</v>
      </c>
    </row>
    <row r="33" spans="3:10" ht="18" customHeight="1" x14ac:dyDescent="0.15">
      <c r="C33" s="149" t="s">
        <v>19</v>
      </c>
      <c r="D33" s="125" t="s">
        <v>53</v>
      </c>
      <c r="E33" s="128">
        <f>ROUND(波及効果計算!AB25,3)</f>
        <v>0</v>
      </c>
      <c r="F33" s="130">
        <f>ROUND(波及効果計算!AI25,3)</f>
        <v>0</v>
      </c>
      <c r="G33" s="129">
        <f>ROUND(波及効果計算!BL25,3)</f>
        <v>0</v>
      </c>
      <c r="H33" s="128">
        <f>ROUND(波及効果計算!BP25,3)</f>
        <v>0</v>
      </c>
      <c r="I33" s="151">
        <f>ROUND(波及効果計算!BQ25,3)</f>
        <v>0</v>
      </c>
      <c r="J33" s="129">
        <f>ROUND(波及効果計算!BR25,3)</f>
        <v>0</v>
      </c>
    </row>
    <row r="34" spans="3:10" ht="18" customHeight="1" x14ac:dyDescent="0.15">
      <c r="C34" s="149" t="s">
        <v>20</v>
      </c>
      <c r="D34" s="125" t="s">
        <v>728</v>
      </c>
      <c r="E34" s="128">
        <f>ROUND(波及効果計算!AB26,3)</f>
        <v>0</v>
      </c>
      <c r="F34" s="130">
        <f>ROUND(波及効果計算!AI26,3)</f>
        <v>0</v>
      </c>
      <c r="G34" s="129">
        <f>ROUND(波及効果計算!BL26,3)</f>
        <v>0</v>
      </c>
      <c r="H34" s="128">
        <f>ROUND(波及効果計算!BP26,3)</f>
        <v>0</v>
      </c>
      <c r="I34" s="151">
        <f>ROUND(波及効果計算!BQ26,3)</f>
        <v>0</v>
      </c>
      <c r="J34" s="129">
        <f>ROUND(波及効果計算!BR26,3)</f>
        <v>0</v>
      </c>
    </row>
    <row r="35" spans="3:10" ht="18" customHeight="1" x14ac:dyDescent="0.15">
      <c r="C35" s="149" t="s">
        <v>21</v>
      </c>
      <c r="D35" s="125" t="s">
        <v>55</v>
      </c>
      <c r="E35" s="128">
        <f>ROUND(波及効果計算!AB27,3)</f>
        <v>0</v>
      </c>
      <c r="F35" s="130">
        <f>ROUND(波及効果計算!AI27,3)</f>
        <v>0</v>
      </c>
      <c r="G35" s="129">
        <f>ROUND(波及効果計算!BL27,3)</f>
        <v>0</v>
      </c>
      <c r="H35" s="128">
        <f>ROUND(波及効果計算!BP27,3)</f>
        <v>0</v>
      </c>
      <c r="I35" s="151">
        <f>ROUND(波及効果計算!BQ27,3)</f>
        <v>0</v>
      </c>
      <c r="J35" s="129">
        <f>ROUND(波及効果計算!BR27,3)</f>
        <v>0</v>
      </c>
    </row>
    <row r="36" spans="3:10" ht="18" customHeight="1" x14ac:dyDescent="0.15">
      <c r="C36" s="149" t="s">
        <v>22</v>
      </c>
      <c r="D36" s="125" t="s">
        <v>56</v>
      </c>
      <c r="E36" s="128">
        <f>ROUND(波及効果計算!AB28,3)</f>
        <v>0</v>
      </c>
      <c r="F36" s="130">
        <f>ROUND(波及効果計算!AI28,3)</f>
        <v>0</v>
      </c>
      <c r="G36" s="129">
        <f>ROUND(波及効果計算!BL28,3)</f>
        <v>0</v>
      </c>
      <c r="H36" s="128">
        <f>ROUND(波及効果計算!BP28,3)</f>
        <v>0</v>
      </c>
      <c r="I36" s="151">
        <f>ROUND(波及効果計算!BQ28,3)</f>
        <v>0</v>
      </c>
      <c r="J36" s="129">
        <f>ROUND(波及効果計算!BR28,3)</f>
        <v>0</v>
      </c>
    </row>
    <row r="37" spans="3:10" ht="18" customHeight="1" x14ac:dyDescent="0.15">
      <c r="C37" s="149" t="s">
        <v>23</v>
      </c>
      <c r="D37" s="125" t="s">
        <v>57</v>
      </c>
      <c r="E37" s="128">
        <f>ROUND(波及効果計算!AB29,3)</f>
        <v>0</v>
      </c>
      <c r="F37" s="130">
        <f>ROUND(波及効果計算!AI29,3)</f>
        <v>0</v>
      </c>
      <c r="G37" s="129">
        <f>ROUND(波及効果計算!BL29,3)</f>
        <v>0</v>
      </c>
      <c r="H37" s="128">
        <f>ROUND(波及効果計算!BP29,3)</f>
        <v>0</v>
      </c>
      <c r="I37" s="151">
        <f>ROUND(波及効果計算!BQ29,3)</f>
        <v>0</v>
      </c>
      <c r="J37" s="129">
        <f>ROUND(波及効果計算!BR29,3)</f>
        <v>0</v>
      </c>
    </row>
    <row r="38" spans="3:10" ht="18" customHeight="1" x14ac:dyDescent="0.15">
      <c r="C38" s="149" t="s">
        <v>24</v>
      </c>
      <c r="D38" s="125" t="s">
        <v>58</v>
      </c>
      <c r="E38" s="128">
        <f>ROUND(波及効果計算!AB30,3)</f>
        <v>0</v>
      </c>
      <c r="F38" s="130">
        <f>ROUND(波及効果計算!AI30,3)</f>
        <v>0</v>
      </c>
      <c r="G38" s="129">
        <f>ROUND(波及効果計算!BL30,3)</f>
        <v>0</v>
      </c>
      <c r="H38" s="128">
        <f>ROUND(波及効果計算!BP30,3)</f>
        <v>0</v>
      </c>
      <c r="I38" s="151">
        <f>ROUND(波及効果計算!BQ30,3)</f>
        <v>0</v>
      </c>
      <c r="J38" s="129">
        <f>ROUND(波及効果計算!BR30,3)</f>
        <v>0</v>
      </c>
    </row>
    <row r="39" spans="3:10" ht="18" customHeight="1" x14ac:dyDescent="0.15">
      <c r="C39" s="149" t="s">
        <v>25</v>
      </c>
      <c r="D39" s="125" t="s">
        <v>760</v>
      </c>
      <c r="E39" s="128">
        <f>ROUND(波及効果計算!AB31,3)</f>
        <v>0</v>
      </c>
      <c r="F39" s="130">
        <f>ROUND(波及効果計算!AI31,3)</f>
        <v>0</v>
      </c>
      <c r="G39" s="129">
        <f>ROUND(波及効果計算!BL31,3)</f>
        <v>0</v>
      </c>
      <c r="H39" s="128">
        <f>ROUND(波及効果計算!BP31,3)</f>
        <v>0</v>
      </c>
      <c r="I39" s="151">
        <f>ROUND(波及効果計算!BQ31,3)</f>
        <v>0</v>
      </c>
      <c r="J39" s="129">
        <f>ROUND(波及効果計算!BR31,3)</f>
        <v>0</v>
      </c>
    </row>
    <row r="40" spans="3:10" ht="18" customHeight="1" x14ac:dyDescent="0.15">
      <c r="C40" s="149" t="s">
        <v>26</v>
      </c>
      <c r="D40" s="125" t="s">
        <v>770</v>
      </c>
      <c r="E40" s="128">
        <f>ROUND(波及効果計算!AB32,3)</f>
        <v>0</v>
      </c>
      <c r="F40" s="130">
        <f>ROUND(波及効果計算!AI32,3)</f>
        <v>0</v>
      </c>
      <c r="G40" s="129">
        <f>ROUND(波及効果計算!BL32,3)</f>
        <v>0</v>
      </c>
      <c r="H40" s="128">
        <f>ROUND(波及効果計算!BP32,3)</f>
        <v>0</v>
      </c>
      <c r="I40" s="151">
        <f>ROUND(波及効果計算!BQ32,3)</f>
        <v>0</v>
      </c>
      <c r="J40" s="129">
        <f>ROUND(波及効果計算!BR32,3)</f>
        <v>0</v>
      </c>
    </row>
    <row r="41" spans="3:10" ht="18" customHeight="1" x14ac:dyDescent="0.15">
      <c r="C41" s="149" t="s">
        <v>27</v>
      </c>
      <c r="D41" s="125" t="s">
        <v>1444</v>
      </c>
      <c r="E41" s="128">
        <f>ROUND(波及効果計算!AB33,3)</f>
        <v>0</v>
      </c>
      <c r="F41" s="130">
        <f>ROUND(波及効果計算!AI33,3)</f>
        <v>0</v>
      </c>
      <c r="G41" s="129">
        <f>ROUND(波及効果計算!BL33,3)</f>
        <v>0</v>
      </c>
      <c r="H41" s="128">
        <f>ROUND(波及効果計算!BP33,3)</f>
        <v>0</v>
      </c>
      <c r="I41" s="151">
        <f>ROUND(波及効果計算!BQ33,3)</f>
        <v>0</v>
      </c>
      <c r="J41" s="129">
        <f>ROUND(波及効果計算!BR33,3)</f>
        <v>0</v>
      </c>
    </row>
    <row r="42" spans="3:10" ht="18" customHeight="1" x14ac:dyDescent="0.15">
      <c r="C42" s="149" t="s">
        <v>28</v>
      </c>
      <c r="D42" s="125" t="s">
        <v>62</v>
      </c>
      <c r="E42" s="128">
        <f>ROUND(波及効果計算!AB34,3)</f>
        <v>0</v>
      </c>
      <c r="F42" s="130">
        <f>ROUND(波及効果計算!AI34,3)</f>
        <v>0</v>
      </c>
      <c r="G42" s="129">
        <f>ROUND(波及効果計算!BL34,3)</f>
        <v>0</v>
      </c>
      <c r="H42" s="128">
        <f>ROUND(波及効果計算!BP34,3)</f>
        <v>0</v>
      </c>
      <c r="I42" s="151">
        <f>ROUND(波及効果計算!BQ34,3)</f>
        <v>0</v>
      </c>
      <c r="J42" s="129">
        <f>ROUND(波及効果計算!BR34,3)</f>
        <v>0</v>
      </c>
    </row>
    <row r="43" spans="3:10" ht="18" customHeight="1" x14ac:dyDescent="0.15">
      <c r="C43" s="149" t="s">
        <v>29</v>
      </c>
      <c r="D43" s="125" t="s">
        <v>826</v>
      </c>
      <c r="E43" s="128">
        <f>ROUND(波及効果計算!AB35,3)</f>
        <v>0</v>
      </c>
      <c r="F43" s="130">
        <f>ROUND(波及効果計算!AI35,3)</f>
        <v>0</v>
      </c>
      <c r="G43" s="129">
        <f>ROUND(波及効果計算!BL35,3)</f>
        <v>0</v>
      </c>
      <c r="H43" s="128">
        <f>ROUND(波及効果計算!BP35,3)</f>
        <v>0</v>
      </c>
      <c r="I43" s="151">
        <f>ROUND(波及効果計算!BQ35,3)</f>
        <v>0</v>
      </c>
      <c r="J43" s="129">
        <f>ROUND(波及効果計算!BR35,3)</f>
        <v>0</v>
      </c>
    </row>
    <row r="44" spans="3:10" ht="18" customHeight="1" x14ac:dyDescent="0.15">
      <c r="C44" s="149" t="s">
        <v>30</v>
      </c>
      <c r="D44" s="125" t="s">
        <v>833</v>
      </c>
      <c r="E44" s="128">
        <f>ROUND(波及効果計算!AB36,3)</f>
        <v>0</v>
      </c>
      <c r="F44" s="130">
        <f>ROUND(波及効果計算!AI36,3)</f>
        <v>0</v>
      </c>
      <c r="G44" s="129">
        <f>ROUND(波及効果計算!BL36,3)</f>
        <v>0</v>
      </c>
      <c r="H44" s="128">
        <f>ROUND(波及効果計算!BP36,3)</f>
        <v>0</v>
      </c>
      <c r="I44" s="151">
        <f>ROUND(波及効果計算!BQ36,3)</f>
        <v>0</v>
      </c>
      <c r="J44" s="129">
        <f>ROUND(波及効果計算!BR36,3)</f>
        <v>0</v>
      </c>
    </row>
    <row r="45" spans="3:10" ht="18" customHeight="1" x14ac:dyDescent="0.15">
      <c r="C45" s="149" t="s">
        <v>31</v>
      </c>
      <c r="D45" s="125" t="s">
        <v>65</v>
      </c>
      <c r="E45" s="128">
        <f>ROUND(波及効果計算!AB37,3)</f>
        <v>0</v>
      </c>
      <c r="F45" s="130">
        <f>ROUND(波及効果計算!AI37,3)</f>
        <v>0</v>
      </c>
      <c r="G45" s="129">
        <f>ROUND(波及効果計算!BL37,3)</f>
        <v>0</v>
      </c>
      <c r="H45" s="128">
        <f>ROUND(波及効果計算!BP37,3)</f>
        <v>0</v>
      </c>
      <c r="I45" s="151">
        <f>ROUND(波及効果計算!BQ37,3)</f>
        <v>0</v>
      </c>
      <c r="J45" s="129">
        <f>ROUND(波及効果計算!BR37,3)</f>
        <v>0</v>
      </c>
    </row>
    <row r="46" spans="3:10" ht="18" customHeight="1" x14ac:dyDescent="0.15">
      <c r="C46" s="149" t="s">
        <v>32</v>
      </c>
      <c r="D46" s="125" t="s">
        <v>1687</v>
      </c>
      <c r="E46" s="128">
        <f>ROUND(波及効果計算!AB38,3)</f>
        <v>0</v>
      </c>
      <c r="F46" s="130">
        <f>ROUND(波及効果計算!AI38,3)</f>
        <v>0</v>
      </c>
      <c r="G46" s="129">
        <f>ROUND(波及効果計算!BL38,3)</f>
        <v>0</v>
      </c>
      <c r="H46" s="128">
        <f>ROUND(波及効果計算!BP38,3)</f>
        <v>0</v>
      </c>
      <c r="I46" s="151">
        <f>ROUND(波及効果計算!BQ38,3)</f>
        <v>0</v>
      </c>
      <c r="J46" s="129">
        <f>ROUND(波及効果計算!BR38,3)</f>
        <v>0</v>
      </c>
    </row>
    <row r="47" spans="3:10" ht="18" customHeight="1" x14ac:dyDescent="0.15">
      <c r="C47" s="149" t="s">
        <v>33</v>
      </c>
      <c r="D47" s="125" t="s">
        <v>66</v>
      </c>
      <c r="E47" s="128">
        <f>ROUND(波及効果計算!AB39,3)</f>
        <v>0</v>
      </c>
      <c r="F47" s="130">
        <f>ROUND(波及効果計算!AI39,3)</f>
        <v>0</v>
      </c>
      <c r="G47" s="129">
        <f>ROUND(波及効果計算!BL39,3)</f>
        <v>0</v>
      </c>
      <c r="H47" s="128">
        <f>ROUND(波及効果計算!BP39,3)</f>
        <v>0</v>
      </c>
      <c r="I47" s="151">
        <f>ROUND(波及効果計算!BQ39,3)</f>
        <v>0</v>
      </c>
      <c r="J47" s="129">
        <f>ROUND(波及効果計算!BR39,3)</f>
        <v>0</v>
      </c>
    </row>
    <row r="48" spans="3:10" ht="18" customHeight="1" x14ac:dyDescent="0.15">
      <c r="C48" s="149" t="s">
        <v>34</v>
      </c>
      <c r="D48" s="125" t="s">
        <v>67</v>
      </c>
      <c r="E48" s="128">
        <f>ROUND(波及効果計算!AB40,3)</f>
        <v>0</v>
      </c>
      <c r="F48" s="130">
        <f>ROUND(波及効果計算!AI40,3)</f>
        <v>0</v>
      </c>
      <c r="G48" s="129">
        <f>ROUND(波及効果計算!BL40,3)</f>
        <v>0</v>
      </c>
      <c r="H48" s="128">
        <f>ROUND(波及効果計算!BP40,3)</f>
        <v>0</v>
      </c>
      <c r="I48" s="151">
        <f>ROUND(波及効果計算!BQ40,3)</f>
        <v>0</v>
      </c>
      <c r="J48" s="129">
        <f>ROUND(波及効果計算!BR40,3)</f>
        <v>0</v>
      </c>
    </row>
    <row r="49" spans="3:12" ht="18" customHeight="1" x14ac:dyDescent="0.15">
      <c r="C49" s="149" t="s">
        <v>35</v>
      </c>
      <c r="D49" s="125" t="s">
        <v>68</v>
      </c>
      <c r="E49" s="128">
        <f>ROUND(波及効果計算!AB41,3)</f>
        <v>0</v>
      </c>
      <c r="F49" s="130">
        <f>ROUND(波及効果計算!AI41,3)</f>
        <v>0</v>
      </c>
      <c r="G49" s="129">
        <f>ROUND(波及効果計算!BL41,3)</f>
        <v>0</v>
      </c>
      <c r="H49" s="128">
        <f>ROUND(波及効果計算!BP41,3)</f>
        <v>0</v>
      </c>
      <c r="I49" s="151">
        <f>ROUND(波及効果計算!BQ41,3)</f>
        <v>0</v>
      </c>
      <c r="J49" s="129">
        <f>ROUND(波及効果計算!BR41,3)</f>
        <v>0</v>
      </c>
    </row>
    <row r="50" spans="3:12" ht="18" customHeight="1" x14ac:dyDescent="0.15">
      <c r="C50" s="517" t="s">
        <v>36</v>
      </c>
      <c r="D50" s="518" t="s">
        <v>69</v>
      </c>
      <c r="E50" s="519">
        <f>ROUND(波及効果計算!AB42,3)</f>
        <v>0</v>
      </c>
      <c r="F50" s="520">
        <f>ROUND(波及効果計算!AI42,3)</f>
        <v>0</v>
      </c>
      <c r="G50" s="521">
        <f>ROUND(波及効果計算!BL42,3)</f>
        <v>0</v>
      </c>
      <c r="H50" s="519">
        <f>ROUND(波及効果計算!BP42,3)</f>
        <v>0</v>
      </c>
      <c r="I50" s="522">
        <f>ROUND(波及効果計算!BQ42,3)</f>
        <v>0</v>
      </c>
      <c r="J50" s="521">
        <f>ROUND(波及効果計算!BR42,3)</f>
        <v>0</v>
      </c>
    </row>
    <row r="51" spans="3:12" ht="27" customHeight="1" x14ac:dyDescent="0.15"/>
    <row r="52" spans="3:12" ht="27" customHeight="1" x14ac:dyDescent="0.15">
      <c r="K52" s="38"/>
      <c r="L52" s="38"/>
    </row>
    <row r="53" spans="3:12" ht="27" customHeight="1" x14ac:dyDescent="0.15">
      <c r="K53" s="38"/>
      <c r="L53" s="38"/>
    </row>
    <row r="54" spans="3:12" ht="27" customHeight="1" x14ac:dyDescent="0.15">
      <c r="K54" s="38"/>
      <c r="L54" s="38"/>
    </row>
    <row r="55" spans="3:12" ht="27" customHeight="1" x14ac:dyDescent="0.15">
      <c r="K55" s="38"/>
      <c r="L55" s="38"/>
    </row>
    <row r="56" spans="3:12" ht="27" customHeight="1" x14ac:dyDescent="0.15">
      <c r="K56" s="38"/>
      <c r="L56" s="38"/>
    </row>
    <row r="57" spans="3:12" ht="27" customHeight="1" x14ac:dyDescent="0.15"/>
    <row r="58" spans="3:12" ht="27" customHeight="1" x14ac:dyDescent="0.15"/>
    <row r="59" spans="3:12" ht="27" customHeight="1" x14ac:dyDescent="0.15"/>
    <row r="60" spans="3:12" ht="27" customHeight="1" x14ac:dyDescent="0.15"/>
    <row r="61" spans="3:12" ht="27" customHeight="1" x14ac:dyDescent="0.15"/>
    <row r="62" spans="3:12" ht="27" customHeight="1" x14ac:dyDescent="0.15"/>
    <row r="63" spans="3:12" ht="27" customHeight="1" x14ac:dyDescent="0.15"/>
    <row r="64" spans="3:12"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sheetData>
  <mergeCells count="12">
    <mergeCell ref="L5:L7"/>
    <mergeCell ref="H5:J5"/>
    <mergeCell ref="E5:E7"/>
    <mergeCell ref="F5:F7"/>
    <mergeCell ref="G5:G7"/>
    <mergeCell ref="I6:I7"/>
    <mergeCell ref="C8:D8"/>
    <mergeCell ref="E11:E13"/>
    <mergeCell ref="F11:F13"/>
    <mergeCell ref="G11:G13"/>
    <mergeCell ref="H11:J11"/>
    <mergeCell ref="I12:I13"/>
  </mergeCells>
  <phoneticPr fontId="1"/>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116"/>
  <sheetViews>
    <sheetView zoomScaleNormal="100" workbookViewId="0">
      <pane xSplit="2" ySplit="5" topLeftCell="C6" activePane="bottomRight" state="frozen"/>
      <selection activeCell="P11" sqref="P11"/>
      <selection pane="topRight" activeCell="P11" sqref="P11"/>
      <selection pane="bottomLeft" activeCell="P11" sqref="P11"/>
      <selection pane="bottomRight" activeCell="P11" sqref="P11"/>
    </sheetView>
  </sheetViews>
  <sheetFormatPr defaultRowHeight="11.25" x14ac:dyDescent="0.15"/>
  <cols>
    <col min="1" max="1" width="3.75" style="17" customWidth="1"/>
    <col min="2" max="2" width="21.625" style="17" customWidth="1"/>
    <col min="3" max="4" width="9.625" style="17" customWidth="1"/>
    <col min="5" max="6" width="10.625" style="17" customWidth="1"/>
    <col min="7" max="9" width="9.625" style="17" customWidth="1"/>
    <col min="10" max="11" width="10.625" style="17" customWidth="1"/>
    <col min="12" max="14" width="9.625" style="17" customWidth="1"/>
    <col min="15" max="16" width="10.625" style="17" customWidth="1"/>
    <col min="17" max="19" width="9.625" style="17" customWidth="1"/>
    <col min="20" max="21" width="10.625" style="17" customWidth="1"/>
    <col min="22" max="24" width="9.625" style="17" customWidth="1"/>
    <col min="25" max="26" width="10.625" style="17" customWidth="1"/>
    <col min="27" max="27" width="9.625" style="17" customWidth="1"/>
    <col min="28" max="34" width="10.625" style="17" customWidth="1"/>
    <col min="35" max="71" width="10.625" style="24" customWidth="1"/>
    <col min="72" max="16384" width="9" style="17"/>
  </cols>
  <sheetData>
    <row r="1" spans="1:71" ht="15" customHeight="1" x14ac:dyDescent="0.15">
      <c r="A1" s="23" t="s">
        <v>108</v>
      </c>
      <c r="AU1" s="24" t="str">
        <f>IF(データ入力!T6="","",AV43*データ入力!T6)</f>
        <v/>
      </c>
    </row>
    <row r="2" spans="1:71" ht="15" customHeight="1" x14ac:dyDescent="0.15">
      <c r="C2" s="484" t="s">
        <v>2110</v>
      </c>
    </row>
    <row r="3" spans="1:71" ht="24.95" customHeight="1" x14ac:dyDescent="0.15">
      <c r="A3" s="25"/>
      <c r="B3" s="26"/>
      <c r="C3" s="659" t="s">
        <v>1893</v>
      </c>
      <c r="D3" s="660"/>
      <c r="E3" s="660"/>
      <c r="F3" s="660"/>
      <c r="G3" s="661"/>
      <c r="H3" s="659" t="s">
        <v>1897</v>
      </c>
      <c r="I3" s="660"/>
      <c r="J3" s="660"/>
      <c r="K3" s="660"/>
      <c r="L3" s="661"/>
      <c r="M3" s="659" t="s">
        <v>1900</v>
      </c>
      <c r="N3" s="660"/>
      <c r="O3" s="660"/>
      <c r="P3" s="660"/>
      <c r="Q3" s="661"/>
      <c r="R3" s="659" t="s">
        <v>1901</v>
      </c>
      <c r="S3" s="660"/>
      <c r="T3" s="660"/>
      <c r="U3" s="660"/>
      <c r="V3" s="661"/>
      <c r="W3" s="659" t="s">
        <v>1902</v>
      </c>
      <c r="X3" s="660"/>
      <c r="Y3" s="660"/>
      <c r="Z3" s="660"/>
      <c r="AA3" s="661"/>
      <c r="AB3" s="458" t="s">
        <v>1903</v>
      </c>
      <c r="AC3" s="459"/>
      <c r="AD3" s="459"/>
      <c r="AE3" s="460"/>
      <c r="AF3" s="463" t="s">
        <v>1905</v>
      </c>
      <c r="AG3" s="463"/>
      <c r="AH3" s="463"/>
      <c r="AI3" s="466" t="s">
        <v>1904</v>
      </c>
      <c r="AJ3" s="453"/>
      <c r="AK3" s="453"/>
      <c r="AL3" s="454"/>
      <c r="AM3" s="468" t="s">
        <v>1907</v>
      </c>
      <c r="AN3" s="403"/>
      <c r="AO3" s="403"/>
      <c r="AP3" s="71"/>
      <c r="AQ3" s="480" t="s">
        <v>1945</v>
      </c>
      <c r="AR3" s="456"/>
      <c r="AS3" s="457"/>
      <c r="AT3" s="478" t="s">
        <v>1950</v>
      </c>
      <c r="AU3" s="451"/>
      <c r="AV3" s="451"/>
      <c r="AW3" s="452"/>
      <c r="AX3" s="656" t="s">
        <v>1952</v>
      </c>
      <c r="AY3" s="657"/>
      <c r="AZ3" s="658"/>
      <c r="BA3" s="478" t="s">
        <v>1951</v>
      </c>
      <c r="BB3" s="451"/>
      <c r="BC3" s="451"/>
      <c r="BD3" s="452"/>
      <c r="BE3" s="656" t="s">
        <v>1953</v>
      </c>
      <c r="BF3" s="657"/>
      <c r="BG3" s="658"/>
      <c r="BH3" s="478" t="s">
        <v>1954</v>
      </c>
      <c r="BI3" s="451"/>
      <c r="BJ3" s="451"/>
      <c r="BK3" s="452"/>
      <c r="BL3" s="478" t="s">
        <v>1955</v>
      </c>
      <c r="BM3" s="451"/>
      <c r="BN3" s="451"/>
      <c r="BO3" s="452"/>
      <c r="BP3" s="485" t="s">
        <v>1956</v>
      </c>
      <c r="BQ3" s="487"/>
      <c r="BR3" s="487"/>
      <c r="BS3" s="488"/>
    </row>
    <row r="4" spans="1:71" ht="24.95" customHeight="1" x14ac:dyDescent="0.15">
      <c r="A4" s="27"/>
      <c r="B4" s="28"/>
      <c r="C4" s="449" t="s">
        <v>1894</v>
      </c>
      <c r="D4" s="449" t="s">
        <v>1899</v>
      </c>
      <c r="E4" s="449" t="s">
        <v>1895</v>
      </c>
      <c r="F4" s="449" t="s">
        <v>1896</v>
      </c>
      <c r="G4" s="449" t="s">
        <v>1898</v>
      </c>
      <c r="H4" s="449" t="s">
        <v>1894</v>
      </c>
      <c r="I4" s="449" t="s">
        <v>1899</v>
      </c>
      <c r="J4" s="449" t="s">
        <v>1895</v>
      </c>
      <c r="K4" s="449" t="s">
        <v>1896</v>
      </c>
      <c r="L4" s="449" t="s">
        <v>1898</v>
      </c>
      <c r="M4" s="449" t="s">
        <v>1894</v>
      </c>
      <c r="N4" s="449" t="s">
        <v>1899</v>
      </c>
      <c r="O4" s="449" t="s">
        <v>1895</v>
      </c>
      <c r="P4" s="449" t="s">
        <v>1896</v>
      </c>
      <c r="Q4" s="449" t="s">
        <v>1898</v>
      </c>
      <c r="R4" s="449" t="s">
        <v>1894</v>
      </c>
      <c r="S4" s="449" t="s">
        <v>1899</v>
      </c>
      <c r="T4" s="449" t="s">
        <v>1895</v>
      </c>
      <c r="U4" s="449" t="s">
        <v>1896</v>
      </c>
      <c r="V4" s="449" t="s">
        <v>1898</v>
      </c>
      <c r="W4" s="449" t="s">
        <v>1894</v>
      </c>
      <c r="X4" s="449" t="s">
        <v>1899</v>
      </c>
      <c r="Y4" s="449" t="s">
        <v>1895</v>
      </c>
      <c r="Z4" s="449" t="s">
        <v>1896</v>
      </c>
      <c r="AA4" s="449" t="s">
        <v>1898</v>
      </c>
      <c r="AB4" s="461"/>
      <c r="AC4" s="449" t="s">
        <v>1895</v>
      </c>
      <c r="AD4" s="449" t="s">
        <v>1896</v>
      </c>
      <c r="AE4" s="449" t="s">
        <v>1898</v>
      </c>
      <c r="AF4" s="464"/>
      <c r="AG4" s="199" t="s">
        <v>1899</v>
      </c>
      <c r="AH4" s="465" t="s">
        <v>1906</v>
      </c>
      <c r="AI4" s="455"/>
      <c r="AJ4" s="449" t="s">
        <v>1895</v>
      </c>
      <c r="AK4" s="449" t="s">
        <v>1896</v>
      </c>
      <c r="AL4" s="449" t="s">
        <v>1898</v>
      </c>
      <c r="AM4" s="467"/>
      <c r="AN4" s="449" t="s">
        <v>1895</v>
      </c>
      <c r="AO4" s="449" t="s">
        <v>1896</v>
      </c>
      <c r="AP4" s="449" t="s">
        <v>1898</v>
      </c>
      <c r="AQ4" s="481"/>
      <c r="AR4" s="28" t="s">
        <v>1908</v>
      </c>
      <c r="AS4" s="450" t="s">
        <v>1909</v>
      </c>
      <c r="AT4" s="483"/>
      <c r="AU4" s="449" t="s">
        <v>1895</v>
      </c>
      <c r="AV4" s="449" t="s">
        <v>1896</v>
      </c>
      <c r="AW4" s="449" t="s">
        <v>1898</v>
      </c>
      <c r="AX4" s="489"/>
      <c r="AY4" s="35" t="s">
        <v>1908</v>
      </c>
      <c r="AZ4" s="490" t="s">
        <v>1909</v>
      </c>
      <c r="BA4" s="483"/>
      <c r="BB4" s="449" t="s">
        <v>1895</v>
      </c>
      <c r="BC4" s="449" t="s">
        <v>1896</v>
      </c>
      <c r="BD4" s="449" t="s">
        <v>1898</v>
      </c>
      <c r="BE4" s="489"/>
      <c r="BF4" s="35" t="s">
        <v>1908</v>
      </c>
      <c r="BG4" s="490" t="s">
        <v>1909</v>
      </c>
      <c r="BH4" s="483"/>
      <c r="BI4" s="449" t="s">
        <v>1895</v>
      </c>
      <c r="BJ4" s="449" t="s">
        <v>1896</v>
      </c>
      <c r="BK4" s="449" t="s">
        <v>1898</v>
      </c>
      <c r="BL4" s="483"/>
      <c r="BM4" s="449" t="s">
        <v>1895</v>
      </c>
      <c r="BN4" s="449" t="s">
        <v>1896</v>
      </c>
      <c r="BO4" s="449" t="s">
        <v>1898</v>
      </c>
      <c r="BP4" s="486"/>
      <c r="BQ4" s="449" t="s">
        <v>1895</v>
      </c>
      <c r="BR4" s="449" t="s">
        <v>1896</v>
      </c>
      <c r="BS4" s="449" t="s">
        <v>1898</v>
      </c>
    </row>
    <row r="5" spans="1:71" ht="30" customHeight="1" x14ac:dyDescent="0.15">
      <c r="A5" s="29"/>
      <c r="B5" s="30"/>
      <c r="C5" s="470" t="s">
        <v>1910</v>
      </c>
      <c r="D5" s="470" t="s">
        <v>1911</v>
      </c>
      <c r="E5" s="470" t="s">
        <v>1912</v>
      </c>
      <c r="F5" s="470" t="s">
        <v>1913</v>
      </c>
      <c r="G5" s="470" t="s">
        <v>1936</v>
      </c>
      <c r="H5" s="470" t="s">
        <v>1910</v>
      </c>
      <c r="I5" s="470" t="s">
        <v>1911</v>
      </c>
      <c r="J5" s="470" t="s">
        <v>1912</v>
      </c>
      <c r="K5" s="470" t="s">
        <v>1913</v>
      </c>
      <c r="L5" s="470" t="s">
        <v>1936</v>
      </c>
      <c r="M5" s="470" t="s">
        <v>1914</v>
      </c>
      <c r="N5" s="470" t="s">
        <v>1915</v>
      </c>
      <c r="O5" s="470" t="s">
        <v>1916</v>
      </c>
      <c r="P5" s="470" t="s">
        <v>1917</v>
      </c>
      <c r="Q5" s="470" t="s">
        <v>1937</v>
      </c>
      <c r="R5" s="470" t="s">
        <v>1918</v>
      </c>
      <c r="S5" s="470" t="s">
        <v>1919</v>
      </c>
      <c r="T5" s="470" t="s">
        <v>1920</v>
      </c>
      <c r="U5" s="470" t="s">
        <v>1921</v>
      </c>
      <c r="V5" s="470" t="s">
        <v>1938</v>
      </c>
      <c r="W5" s="470" t="s">
        <v>1922</v>
      </c>
      <c r="X5" s="470" t="s">
        <v>1923</v>
      </c>
      <c r="Y5" s="470" t="s">
        <v>1924</v>
      </c>
      <c r="Z5" s="470" t="s">
        <v>1925</v>
      </c>
      <c r="AA5" s="470" t="s">
        <v>1939</v>
      </c>
      <c r="AB5" s="472" t="s">
        <v>1926</v>
      </c>
      <c r="AC5" s="473" t="s">
        <v>1927</v>
      </c>
      <c r="AD5" s="473" t="s">
        <v>1928</v>
      </c>
      <c r="AE5" s="473" t="s">
        <v>1929</v>
      </c>
      <c r="AF5" s="474" t="s">
        <v>1930</v>
      </c>
      <c r="AG5" s="473" t="s">
        <v>1931</v>
      </c>
      <c r="AH5" s="475" t="s">
        <v>1932</v>
      </c>
      <c r="AI5" s="476" t="s">
        <v>1933</v>
      </c>
      <c r="AJ5" s="471" t="s">
        <v>1934</v>
      </c>
      <c r="AK5" s="471" t="s">
        <v>1935</v>
      </c>
      <c r="AL5" s="470" t="s">
        <v>1940</v>
      </c>
      <c r="AM5" s="473" t="s">
        <v>1941</v>
      </c>
      <c r="AN5" s="470" t="s">
        <v>1942</v>
      </c>
      <c r="AO5" s="470" t="s">
        <v>1943</v>
      </c>
      <c r="AP5" s="470" t="s">
        <v>1944</v>
      </c>
      <c r="AQ5" s="482" t="s">
        <v>1946</v>
      </c>
      <c r="AR5" s="471" t="s">
        <v>1947</v>
      </c>
      <c r="AS5" s="471" t="s">
        <v>1948</v>
      </c>
      <c r="AT5" s="479" t="s">
        <v>1949</v>
      </c>
      <c r="AU5" s="471" t="s">
        <v>1959</v>
      </c>
      <c r="AV5" s="471" t="s">
        <v>1960</v>
      </c>
      <c r="AW5" s="470" t="s">
        <v>1961</v>
      </c>
      <c r="AX5" s="482" t="s">
        <v>1962</v>
      </c>
      <c r="AY5" s="477" t="s">
        <v>1963</v>
      </c>
      <c r="AZ5" s="471" t="s">
        <v>1964</v>
      </c>
      <c r="BA5" s="479" t="s">
        <v>1965</v>
      </c>
      <c r="BB5" s="471" t="s">
        <v>1966</v>
      </c>
      <c r="BC5" s="471" t="s">
        <v>1967</v>
      </c>
      <c r="BD5" s="470" t="s">
        <v>1968</v>
      </c>
      <c r="BE5" s="482" t="s">
        <v>1969</v>
      </c>
      <c r="BF5" s="477" t="s">
        <v>1970</v>
      </c>
      <c r="BG5" s="471" t="s">
        <v>1971</v>
      </c>
      <c r="BH5" s="479" t="s">
        <v>1972</v>
      </c>
      <c r="BI5" s="471" t="s">
        <v>1973</v>
      </c>
      <c r="BJ5" s="471" t="s">
        <v>1974</v>
      </c>
      <c r="BK5" s="470" t="s">
        <v>1975</v>
      </c>
      <c r="BL5" s="479" t="s">
        <v>1976</v>
      </c>
      <c r="BM5" s="471" t="s">
        <v>1977</v>
      </c>
      <c r="BN5" s="471" t="s">
        <v>1978</v>
      </c>
      <c r="BO5" s="471" t="s">
        <v>1979</v>
      </c>
      <c r="BP5" s="496" t="s">
        <v>1980</v>
      </c>
      <c r="BQ5" s="470"/>
      <c r="BR5" s="470"/>
      <c r="BS5" s="470"/>
    </row>
    <row r="6" spans="1:71" ht="15" customHeight="1" x14ac:dyDescent="0.15">
      <c r="A6" s="37" t="s">
        <v>0</v>
      </c>
      <c r="B6" s="19" t="s">
        <v>1100</v>
      </c>
      <c r="C6" s="446"/>
      <c r="D6" s="19">
        <f>IF(データ入力!$C$6="",0,HLOOKUP(データ入力!$C$6,各種係数表!$C$205:$BU$252,ROW()-4,FALSE)*C$43)</f>
        <v>0</v>
      </c>
      <c r="E6" s="446"/>
      <c r="F6" s="446"/>
      <c r="G6" s="19">
        <f>ROUND(C6*VLOOKUP(B6,各種係数表!$B$153:$N$190,13,FALSE),0)</f>
        <v>0</v>
      </c>
      <c r="H6" s="446"/>
      <c r="I6" s="19">
        <f>IF(データ入力!$C$7="",0,HLOOKUP(データ入力!$C$7,各種係数表!$C$205:$BU$252,ROW()-4,FALSE)*H$43)</f>
        <v>0</v>
      </c>
      <c r="J6" s="446"/>
      <c r="K6" s="446"/>
      <c r="L6" s="19">
        <f>ROUND(H6*VLOOKUP(B6,各種係数表!$B$153:$N$190,13,FALSE),0)</f>
        <v>0</v>
      </c>
      <c r="M6" s="446"/>
      <c r="N6" s="19">
        <f>IF(データ入力!$C$8="",0,HLOOKUP(データ入力!$C$8,各種係数表!$C$205:$BU$252,ROW()-4,FALSE)*M$43)</f>
        <v>0</v>
      </c>
      <c r="O6" s="446"/>
      <c r="P6" s="446"/>
      <c r="Q6" s="19">
        <f>ROUND(M6*VLOOKUP(B6,各種係数表!$B$153:$N$190,13,FALSE),0)</f>
        <v>0</v>
      </c>
      <c r="R6" s="446"/>
      <c r="S6" s="19">
        <f>IF(データ入力!$C$9="",0,HLOOKUP(データ入力!$C$9,各種係数表!$C$205:$BU$252,ROW()-4,FALSE)*R$43)</f>
        <v>0</v>
      </c>
      <c r="T6" s="446"/>
      <c r="U6" s="446"/>
      <c r="V6" s="19">
        <f>ROUND(R6*VLOOKUP(B6,各種係数表!$B$153:$N$190,13,FALSE),0)</f>
        <v>0</v>
      </c>
      <c r="W6" s="446"/>
      <c r="X6" s="19">
        <f>IF(データ入力!$C$10="",0,HLOOKUP(データ入力!$C$10,各種係数表!$C$205:$BU$252,ROW()-4,FALSE)*W$43)</f>
        <v>0</v>
      </c>
      <c r="Y6" s="446"/>
      <c r="Z6" s="446"/>
      <c r="AA6" s="19">
        <f>ROUND(W6*VLOOKUP(B6,各種係数表!$B$153:$N$190,13,FALSE),0)</f>
        <v>0</v>
      </c>
      <c r="AB6" s="446"/>
      <c r="AC6" s="446"/>
      <c r="AD6" s="446"/>
      <c r="AE6" s="19">
        <f t="shared" ref="AE6:AE42" si="0">G6+L6+Q6+V6+AA6</f>
        <v>0</v>
      </c>
      <c r="AF6" s="19">
        <f t="shared" ref="AF6:AF42" si="1">ROUND(AG6*AH6,6)</f>
        <v>0</v>
      </c>
      <c r="AG6" s="19">
        <f t="shared" ref="AG6:AG42" si="2">D6+I6+N6+S6+X6</f>
        <v>0</v>
      </c>
      <c r="AH6" s="32">
        <f>各種係数表!BA56</f>
        <v>0.2843461873048565</v>
      </c>
      <c r="AI6" s="19">
        <f t="array" ref="AI6:AI42">MMULT(各種係数表!C107:AM143,AF6:AF42)</f>
        <v>0</v>
      </c>
      <c r="AJ6" s="19">
        <f>HLOOKUP($B6,各種係数表!$C$55:$AM$100,46,FALSE)*$AI6</f>
        <v>0</v>
      </c>
      <c r="AK6" s="19">
        <f>HLOOKUP($B6,各種係数表!$C$55:$AM$100,41,FALSE)*$AI6</f>
        <v>0</v>
      </c>
      <c r="AL6" s="19">
        <f>ROUND($AI6*VLOOKUP(B6,各種係数表!$B$153:$N$190,13,FALSE),0)</f>
        <v>0</v>
      </c>
      <c r="AM6" s="19">
        <f>AB6+AI6</f>
        <v>0</v>
      </c>
      <c r="AN6" s="19">
        <f>AC6+AJ6</f>
        <v>0</v>
      </c>
      <c r="AO6" s="19">
        <f t="shared" ref="AO6:AP6" si="3">AD6+AK6</f>
        <v>0</v>
      </c>
      <c r="AP6" s="19">
        <f t="shared" si="3"/>
        <v>0</v>
      </c>
      <c r="AQ6" s="462">
        <f>AS6*$AH6</f>
        <v>0</v>
      </c>
      <c r="AR6" s="469"/>
      <c r="AS6" s="462">
        <f>AR$43*$AT52</f>
        <v>0</v>
      </c>
      <c r="AT6" s="19">
        <f t="array" ref="AT6:AT42">MMULT(各種係数表!C107:AM143,AQ6:AQ42)</f>
        <v>0</v>
      </c>
      <c r="AU6" s="19">
        <f>HLOOKUP($B6,各種係数表!$C$55:$AM$100,46,FALSE)*AT6</f>
        <v>0</v>
      </c>
      <c r="AV6" s="19">
        <f>HLOOKUP($B6,各種係数表!$C$55:$AM$100,41,FALSE)*AT6</f>
        <v>0</v>
      </c>
      <c r="AW6" s="19">
        <f>ROUND(AT6*VLOOKUP($B6,各種係数表!$B$153:$N$190,13,FALSE),0)</f>
        <v>0</v>
      </c>
      <c r="AX6" s="462">
        <f>AZ6*$AH6</f>
        <v>0</v>
      </c>
      <c r="AY6" s="469"/>
      <c r="AZ6" s="462">
        <f>AY$43*$AT52</f>
        <v>0</v>
      </c>
      <c r="BA6" s="19">
        <f t="array" ref="BA6:BA42">MMULT(各種係数表!C107:AM143,AX6:AX42)</f>
        <v>0</v>
      </c>
      <c r="BB6" s="19">
        <f>HLOOKUP($B6,各種係数表!$C$55:$AM$100,46,FALSE)*BA6</f>
        <v>0</v>
      </c>
      <c r="BC6" s="19">
        <f>HLOOKUP($B6,各種係数表!$C$55:$AM$100,41,FALSE)*BA6</f>
        <v>0</v>
      </c>
      <c r="BD6" s="19">
        <f>ROUND(BA6*VLOOKUP($B6,各種係数表!$B$153:$N$190,13,FALSE),0)</f>
        <v>0</v>
      </c>
      <c r="BE6" s="462">
        <f>BG6*$AH6</f>
        <v>0</v>
      </c>
      <c r="BF6" s="469"/>
      <c r="BG6" s="462">
        <f>BF$43*$AT52</f>
        <v>0</v>
      </c>
      <c r="BH6" s="19">
        <f t="array" ref="BH6:BH42">MMULT(各種係数表!C107:AM143,BE6:BE42)</f>
        <v>0</v>
      </c>
      <c r="BI6" s="19">
        <f>HLOOKUP($B6,各種係数表!$C$55:$AM$100,46,FALSE)*BH6</f>
        <v>0</v>
      </c>
      <c r="BJ6" s="19">
        <f>HLOOKUP($B6,各種係数表!$C$55:$AM$100,41,FALSE)*BH6</f>
        <v>0</v>
      </c>
      <c r="BK6" s="19">
        <f>ROUND(BH6*VLOOKUP($B6,各種係数表!$B$153:$N$190,13,FALSE),0)</f>
        <v>0</v>
      </c>
      <c r="BL6" s="19">
        <f t="shared" ref="BL6:BL42" si="4">AT6+BA6+BH6</f>
        <v>0</v>
      </c>
      <c r="BM6" s="19">
        <f>AU6+BB6+BI6</f>
        <v>0</v>
      </c>
      <c r="BN6" s="19">
        <f t="shared" ref="BN6:BN42" si="5">AV6+BC6+BJ6</f>
        <v>0</v>
      </c>
      <c r="BO6" s="19">
        <f t="shared" ref="BO6:BO42" si="6">AW6+BD6+BK6</f>
        <v>0</v>
      </c>
      <c r="BP6" s="19">
        <f>AM6+BL6</f>
        <v>0</v>
      </c>
      <c r="BQ6" s="19">
        <f t="shared" ref="BQ6:BS6" si="7">AN6+BM6</f>
        <v>0</v>
      </c>
      <c r="BR6" s="19">
        <f t="shared" si="7"/>
        <v>0</v>
      </c>
      <c r="BS6" s="19">
        <f t="shared" si="7"/>
        <v>0</v>
      </c>
    </row>
    <row r="7" spans="1:71" ht="15" customHeight="1" x14ac:dyDescent="0.15">
      <c r="A7" s="37" t="s">
        <v>1</v>
      </c>
      <c r="B7" s="19" t="s">
        <v>37</v>
      </c>
      <c r="C7" s="446"/>
      <c r="D7" s="19">
        <f>IF(データ入力!$C$6="",0,HLOOKUP(データ入力!$C$6,各種係数表!$C$205:$BU$252,ROW()-4,FALSE)*C$43)</f>
        <v>0</v>
      </c>
      <c r="E7" s="446"/>
      <c r="F7" s="446"/>
      <c r="G7" s="19">
        <f>ROUND(C7*VLOOKUP(B7,各種係数表!$B$153:$N$190,13,FALSE),0)</f>
        <v>0</v>
      </c>
      <c r="H7" s="446"/>
      <c r="I7" s="19">
        <f>IF(データ入力!$C$7="",0,HLOOKUP(データ入力!$C$7,各種係数表!$C$205:$BU$252,ROW()-4,FALSE)*H$43)</f>
        <v>0</v>
      </c>
      <c r="J7" s="446"/>
      <c r="K7" s="446"/>
      <c r="L7" s="19">
        <f>ROUND(H7*VLOOKUP(B7,各種係数表!$B$153:$N$190,13,FALSE),0)</f>
        <v>0</v>
      </c>
      <c r="M7" s="446"/>
      <c r="N7" s="19">
        <f>IF(データ入力!$C$8="",0,HLOOKUP(データ入力!$C$8,各種係数表!$C$205:$BU$252,ROW()-4,FALSE)*M$43)</f>
        <v>0</v>
      </c>
      <c r="O7" s="446"/>
      <c r="P7" s="446"/>
      <c r="Q7" s="19">
        <f>ROUND(M7*VLOOKUP(B7,各種係数表!$B$153:$N$190,13,FALSE),0)</f>
        <v>0</v>
      </c>
      <c r="R7" s="446"/>
      <c r="S7" s="19">
        <f>IF(データ入力!$C$9="",0,HLOOKUP(データ入力!$C$9,各種係数表!$C$205:$BU$252,ROW()-4,FALSE)*R$43)</f>
        <v>0</v>
      </c>
      <c r="T7" s="446"/>
      <c r="U7" s="446"/>
      <c r="V7" s="19">
        <f>ROUND(R7*VLOOKUP(B7,各種係数表!$B$153:$N$190,13,FALSE),0)</f>
        <v>0</v>
      </c>
      <c r="W7" s="446"/>
      <c r="X7" s="19">
        <f>IF(データ入力!$C$10="",0,HLOOKUP(データ入力!$C$10,各種係数表!$C$205:$BU$252,ROW()-4,FALSE)*W$43)</f>
        <v>0</v>
      </c>
      <c r="Y7" s="446"/>
      <c r="Z7" s="446"/>
      <c r="AA7" s="19">
        <f>ROUND(W7*VLOOKUP(B7,各種係数表!$B$153:$N$190,13,FALSE),0)</f>
        <v>0</v>
      </c>
      <c r="AB7" s="446"/>
      <c r="AC7" s="446"/>
      <c r="AD7" s="446"/>
      <c r="AE7" s="19">
        <f t="shared" si="0"/>
        <v>0</v>
      </c>
      <c r="AF7" s="19">
        <f t="shared" si="1"/>
        <v>0</v>
      </c>
      <c r="AG7" s="19">
        <f t="shared" si="2"/>
        <v>0</v>
      </c>
      <c r="AH7" s="34">
        <f>各種係数表!BA57</f>
        <v>1.2022574707467149E-2</v>
      </c>
      <c r="AI7" s="19">
        <v>0</v>
      </c>
      <c r="AJ7" s="19">
        <f>HLOOKUP($B7,各種係数表!$C$55:$AM$100,46,FALSE)*$AI7</f>
        <v>0</v>
      </c>
      <c r="AK7" s="19">
        <f>HLOOKUP($B7,各種係数表!$C$55:$AM$100,41,FALSE)*$AI7</f>
        <v>0</v>
      </c>
      <c r="AL7" s="19">
        <f>ROUND($AI7*VLOOKUP(B7,各種係数表!$B$153:$N$190,13,FALSE),0)</f>
        <v>0</v>
      </c>
      <c r="AM7" s="19">
        <f t="shared" ref="AM7:AM42" si="8">AB7+AI7</f>
        <v>0</v>
      </c>
      <c r="AN7" s="19">
        <f t="shared" ref="AN7:AN42" si="9">AC7+AJ7</f>
        <v>0</v>
      </c>
      <c r="AO7" s="19">
        <f t="shared" ref="AO7:AO42" si="10">AD7+AK7</f>
        <v>0</v>
      </c>
      <c r="AP7" s="19">
        <f t="shared" ref="AP7:AP42" si="11">AE7+AL7</f>
        <v>0</v>
      </c>
      <c r="AQ7" s="462">
        <f t="shared" ref="AQ7:AQ42" si="12">AS7*$AH7</f>
        <v>0</v>
      </c>
      <c r="AR7" s="469"/>
      <c r="AS7" s="462">
        <f t="shared" ref="AS7:AS42" si="13">AR$43*$AT53</f>
        <v>0</v>
      </c>
      <c r="AT7" s="19">
        <v>0</v>
      </c>
      <c r="AU7" s="19">
        <f>HLOOKUP($B7,各種係数表!$C$55:$AM$100,46,FALSE)*AT7</f>
        <v>0</v>
      </c>
      <c r="AV7" s="19">
        <f>HLOOKUP($B7,各種係数表!$C$55:$AM$100,41,FALSE)*AT7</f>
        <v>0</v>
      </c>
      <c r="AW7" s="19">
        <f>ROUND(AT7*VLOOKUP($B7,各種係数表!$B$153:$N$190,13,FALSE),0)</f>
        <v>0</v>
      </c>
      <c r="AX7" s="19">
        <f t="shared" ref="AX7:AX42" si="14">AZ7*$AH7</f>
        <v>0</v>
      </c>
      <c r="AY7" s="469"/>
      <c r="AZ7" s="462">
        <f t="shared" ref="AZ7:AZ42" si="15">AY$43*$AT53</f>
        <v>0</v>
      </c>
      <c r="BA7" s="19">
        <v>0</v>
      </c>
      <c r="BB7" s="19">
        <f>HLOOKUP($B7,各種係数表!$C$55:$AM$100,46,FALSE)*BA7</f>
        <v>0</v>
      </c>
      <c r="BC7" s="19">
        <f>HLOOKUP($B7,各種係数表!$C$55:$AM$100,41,FALSE)*BA7</f>
        <v>0</v>
      </c>
      <c r="BD7" s="19">
        <f>ROUND(BA7*VLOOKUP($B7,各種係数表!$B$153:$N$190,13,FALSE),0)</f>
        <v>0</v>
      </c>
      <c r="BE7" s="19">
        <f t="shared" ref="BE7:BE42" si="16">BG7*$AH7</f>
        <v>0</v>
      </c>
      <c r="BF7" s="469"/>
      <c r="BG7" s="462">
        <f t="shared" ref="BG7:BG42" si="17">BF$43*$AT53</f>
        <v>0</v>
      </c>
      <c r="BH7" s="19">
        <v>0</v>
      </c>
      <c r="BI7" s="19">
        <f>HLOOKUP($B7,各種係数表!$C$55:$AM$100,46,FALSE)*BH7</f>
        <v>0</v>
      </c>
      <c r="BJ7" s="19">
        <f>HLOOKUP($B7,各種係数表!$C$55:$AM$100,41,FALSE)*BH7</f>
        <v>0</v>
      </c>
      <c r="BK7" s="19">
        <f>ROUND(BH7*VLOOKUP($B7,各種係数表!$B$153:$N$190,13,FALSE),0)</f>
        <v>0</v>
      </c>
      <c r="BL7" s="19">
        <f t="shared" si="4"/>
        <v>0</v>
      </c>
      <c r="BM7" s="19">
        <f t="shared" ref="BM7:BM42" si="18">AU7+BB7+BI7</f>
        <v>0</v>
      </c>
      <c r="BN7" s="19">
        <f t="shared" si="5"/>
        <v>0</v>
      </c>
      <c r="BO7" s="19">
        <f t="shared" si="6"/>
        <v>0</v>
      </c>
      <c r="BP7" s="19">
        <f t="shared" ref="BP7:BP42" si="19">AM7+BL7</f>
        <v>0</v>
      </c>
      <c r="BQ7" s="19">
        <f t="shared" ref="BQ7:BQ42" si="20">AN7+BM7</f>
        <v>0</v>
      </c>
      <c r="BR7" s="19">
        <f t="shared" ref="BR7:BR42" si="21">AO7+BN7</f>
        <v>0</v>
      </c>
      <c r="BS7" s="19">
        <f t="shared" ref="BS7:BS42" si="22">AP7+BO7</f>
        <v>0</v>
      </c>
    </row>
    <row r="8" spans="1:71" ht="15" customHeight="1" x14ac:dyDescent="0.15">
      <c r="A8" s="37" t="s">
        <v>2</v>
      </c>
      <c r="B8" s="19" t="s">
        <v>38</v>
      </c>
      <c r="C8" s="446"/>
      <c r="D8" s="19">
        <f>IF(データ入力!$C$6="",0,HLOOKUP(データ入力!$C$6,各種係数表!$C$205:$BU$252,ROW()-4,FALSE)*C$43)</f>
        <v>0</v>
      </c>
      <c r="E8" s="446"/>
      <c r="F8" s="446"/>
      <c r="G8" s="19">
        <f>ROUND(C8*VLOOKUP(B8,各種係数表!$B$153:$N$190,13,FALSE),0)</f>
        <v>0</v>
      </c>
      <c r="H8" s="446"/>
      <c r="I8" s="19">
        <f>IF(データ入力!$C$7="",0,HLOOKUP(データ入力!$C$7,各種係数表!$C$205:$BU$252,ROW()-4,FALSE)*H$43)</f>
        <v>0</v>
      </c>
      <c r="J8" s="446"/>
      <c r="K8" s="446"/>
      <c r="L8" s="19">
        <f>ROUND(H8*VLOOKUP(B8,各種係数表!$B$153:$N$190,13,FALSE),0)</f>
        <v>0</v>
      </c>
      <c r="M8" s="446"/>
      <c r="N8" s="19">
        <f>IF(データ入力!$C$8="",0,HLOOKUP(データ入力!$C$8,各種係数表!$C$205:$BU$252,ROW()-4,FALSE)*M$43)</f>
        <v>0</v>
      </c>
      <c r="O8" s="446"/>
      <c r="P8" s="446"/>
      <c r="Q8" s="19">
        <f>ROUND(M8*VLOOKUP(B8,各種係数表!$B$153:$N$190,13,FALSE),0)</f>
        <v>0</v>
      </c>
      <c r="R8" s="446"/>
      <c r="S8" s="19">
        <f>IF(データ入力!$C$9="",0,HLOOKUP(データ入力!$C$9,各種係数表!$C$205:$BU$252,ROW()-4,FALSE)*R$43)</f>
        <v>0</v>
      </c>
      <c r="T8" s="446"/>
      <c r="U8" s="446"/>
      <c r="V8" s="19">
        <f>ROUND(R8*VLOOKUP(B8,各種係数表!$B$153:$N$190,13,FALSE),0)</f>
        <v>0</v>
      </c>
      <c r="W8" s="446"/>
      <c r="X8" s="19">
        <f>IF(データ入力!$C$10="",0,HLOOKUP(データ入力!$C$10,各種係数表!$C$205:$BU$252,ROW()-4,FALSE)*W$43)</f>
        <v>0</v>
      </c>
      <c r="Y8" s="446"/>
      <c r="Z8" s="446"/>
      <c r="AA8" s="19">
        <f>ROUND(W8*VLOOKUP(B8,各種係数表!$B$153:$N$190,13,FALSE),0)</f>
        <v>0</v>
      </c>
      <c r="AB8" s="446"/>
      <c r="AC8" s="446"/>
      <c r="AD8" s="446"/>
      <c r="AE8" s="19">
        <f t="shared" si="0"/>
        <v>0</v>
      </c>
      <c r="AF8" s="19">
        <f t="shared" si="1"/>
        <v>0</v>
      </c>
      <c r="AG8" s="19">
        <f t="shared" si="2"/>
        <v>0</v>
      </c>
      <c r="AH8" s="34">
        <f>各種係数表!BA58</f>
        <v>0.26536760596798892</v>
      </c>
      <c r="AI8" s="19">
        <v>0</v>
      </c>
      <c r="AJ8" s="19">
        <f>HLOOKUP($B8,各種係数表!$C$55:$AM$100,46,FALSE)*$AI8</f>
        <v>0</v>
      </c>
      <c r="AK8" s="19">
        <f>HLOOKUP($B8,各種係数表!$C$55:$AM$100,41,FALSE)*$AI8</f>
        <v>0</v>
      </c>
      <c r="AL8" s="19">
        <f>ROUND($AI8*VLOOKUP(B8,各種係数表!$B$153:$N$190,13,FALSE),0)</f>
        <v>0</v>
      </c>
      <c r="AM8" s="19">
        <f t="shared" si="8"/>
        <v>0</v>
      </c>
      <c r="AN8" s="19">
        <f t="shared" si="9"/>
        <v>0</v>
      </c>
      <c r="AO8" s="19">
        <f t="shared" si="10"/>
        <v>0</v>
      </c>
      <c r="AP8" s="19">
        <f t="shared" si="11"/>
        <v>0</v>
      </c>
      <c r="AQ8" s="462">
        <f t="shared" si="12"/>
        <v>0</v>
      </c>
      <c r="AR8" s="469"/>
      <c r="AS8" s="462">
        <f t="shared" si="13"/>
        <v>0</v>
      </c>
      <c r="AT8" s="19">
        <v>0</v>
      </c>
      <c r="AU8" s="19">
        <f>HLOOKUP($B8,各種係数表!$C$55:$AM$100,46,FALSE)*AT8</f>
        <v>0</v>
      </c>
      <c r="AV8" s="19">
        <f>HLOOKUP($B8,各種係数表!$C$55:$AM$100,41,FALSE)*AT8</f>
        <v>0</v>
      </c>
      <c r="AW8" s="19">
        <f>ROUND(AT8*VLOOKUP($B8,各種係数表!$B$153:$N$190,13,FALSE),0)</f>
        <v>0</v>
      </c>
      <c r="AX8" s="19">
        <f t="shared" si="14"/>
        <v>0</v>
      </c>
      <c r="AY8" s="469"/>
      <c r="AZ8" s="462">
        <f t="shared" si="15"/>
        <v>0</v>
      </c>
      <c r="BA8" s="19">
        <v>0</v>
      </c>
      <c r="BB8" s="19">
        <f>HLOOKUP($B8,各種係数表!$C$55:$AM$100,46,FALSE)*BA8</f>
        <v>0</v>
      </c>
      <c r="BC8" s="19">
        <f>HLOOKUP($B8,各種係数表!$C$55:$AM$100,41,FALSE)*BA8</f>
        <v>0</v>
      </c>
      <c r="BD8" s="19">
        <f>ROUND(BA8*VLOOKUP($B8,各種係数表!$B$153:$N$190,13,FALSE),0)</f>
        <v>0</v>
      </c>
      <c r="BE8" s="19">
        <f t="shared" si="16"/>
        <v>0</v>
      </c>
      <c r="BF8" s="469"/>
      <c r="BG8" s="462">
        <f t="shared" si="17"/>
        <v>0</v>
      </c>
      <c r="BH8" s="19">
        <v>0</v>
      </c>
      <c r="BI8" s="19">
        <f>HLOOKUP($B8,各種係数表!$C$55:$AM$100,46,FALSE)*BH8</f>
        <v>0</v>
      </c>
      <c r="BJ8" s="19">
        <f>HLOOKUP($B8,各種係数表!$C$55:$AM$100,41,FALSE)*BH8</f>
        <v>0</v>
      </c>
      <c r="BK8" s="19">
        <f>ROUND(BH8*VLOOKUP($B8,各種係数表!$B$153:$N$190,13,FALSE),0)</f>
        <v>0</v>
      </c>
      <c r="BL8" s="19">
        <f t="shared" si="4"/>
        <v>0</v>
      </c>
      <c r="BM8" s="19">
        <f t="shared" si="18"/>
        <v>0</v>
      </c>
      <c r="BN8" s="19">
        <f t="shared" si="5"/>
        <v>0</v>
      </c>
      <c r="BO8" s="19">
        <f t="shared" si="6"/>
        <v>0</v>
      </c>
      <c r="BP8" s="19">
        <f t="shared" si="19"/>
        <v>0</v>
      </c>
      <c r="BQ8" s="19">
        <f t="shared" si="20"/>
        <v>0</v>
      </c>
      <c r="BR8" s="19">
        <f t="shared" si="21"/>
        <v>0</v>
      </c>
      <c r="BS8" s="19">
        <f t="shared" si="22"/>
        <v>0</v>
      </c>
    </row>
    <row r="9" spans="1:71" ht="15" customHeight="1" x14ac:dyDescent="0.15">
      <c r="A9" s="37" t="s">
        <v>3</v>
      </c>
      <c r="B9" s="19" t="s">
        <v>1661</v>
      </c>
      <c r="C9" s="446"/>
      <c r="D9" s="19">
        <f>IF(データ入力!$C$6="",0,HLOOKUP(データ入力!$C$6,各種係数表!$C$205:$BU$252,ROW()-4,FALSE)*C$43)</f>
        <v>0</v>
      </c>
      <c r="E9" s="446"/>
      <c r="F9" s="446"/>
      <c r="G9" s="19">
        <f>ROUND(C9*VLOOKUP(B9,各種係数表!$B$153:$N$190,13,FALSE),0)</f>
        <v>0</v>
      </c>
      <c r="H9" s="446"/>
      <c r="I9" s="19">
        <f>IF(データ入力!$C$7="",0,HLOOKUP(データ入力!$C$7,各種係数表!$C$205:$BU$252,ROW()-4,FALSE)*H$43)</f>
        <v>0</v>
      </c>
      <c r="J9" s="446"/>
      <c r="K9" s="446"/>
      <c r="L9" s="19">
        <f>ROUND(H9*VLOOKUP(B9,各種係数表!$B$153:$N$190,13,FALSE),0)</f>
        <v>0</v>
      </c>
      <c r="M9" s="446"/>
      <c r="N9" s="19">
        <f>IF(データ入力!$C$8="",0,HLOOKUP(データ入力!$C$8,各種係数表!$C$205:$BU$252,ROW()-4,FALSE)*M$43)</f>
        <v>0</v>
      </c>
      <c r="O9" s="446"/>
      <c r="P9" s="446"/>
      <c r="Q9" s="19">
        <f>ROUND(M9*VLOOKUP(B9,各種係数表!$B$153:$N$190,13,FALSE),0)</f>
        <v>0</v>
      </c>
      <c r="R9" s="446"/>
      <c r="S9" s="19">
        <f>IF(データ入力!$C$9="",0,HLOOKUP(データ入力!$C$9,各種係数表!$C$205:$BU$252,ROW()-4,FALSE)*R$43)</f>
        <v>0</v>
      </c>
      <c r="T9" s="446"/>
      <c r="U9" s="446"/>
      <c r="V9" s="19">
        <f>ROUND(R9*VLOOKUP(B9,各種係数表!$B$153:$N$190,13,FALSE),0)</f>
        <v>0</v>
      </c>
      <c r="W9" s="446"/>
      <c r="X9" s="19">
        <f>IF(データ入力!$C$10="",0,HLOOKUP(データ入力!$C$10,各種係数表!$C$205:$BU$252,ROW()-4,FALSE)*W$43)</f>
        <v>0</v>
      </c>
      <c r="Y9" s="446"/>
      <c r="Z9" s="446"/>
      <c r="AA9" s="19">
        <f>ROUND(W9*VLOOKUP(B9,各種係数表!$B$153:$N$190,13,FALSE),0)</f>
        <v>0</v>
      </c>
      <c r="AB9" s="446"/>
      <c r="AC9" s="446"/>
      <c r="AD9" s="446"/>
      <c r="AE9" s="19">
        <f t="shared" si="0"/>
        <v>0</v>
      </c>
      <c r="AF9" s="19">
        <f t="shared" si="1"/>
        <v>0</v>
      </c>
      <c r="AG9" s="19">
        <f t="shared" si="2"/>
        <v>0</v>
      </c>
      <c r="AH9" s="34">
        <f>各種係数表!BA59</f>
        <v>2.8873194981008155E-2</v>
      </c>
      <c r="AI9" s="19">
        <v>0</v>
      </c>
      <c r="AJ9" s="19">
        <f>HLOOKUP($B9,各種係数表!$C$55:$AM$100,46,FALSE)*$AI9</f>
        <v>0</v>
      </c>
      <c r="AK9" s="19">
        <f>HLOOKUP($B9,各種係数表!$C$55:$AM$100,41,FALSE)*$AI9</f>
        <v>0</v>
      </c>
      <c r="AL9" s="19">
        <f>ROUND($AI9*VLOOKUP(B9,各種係数表!$B$153:$N$190,13,FALSE),0)</f>
        <v>0</v>
      </c>
      <c r="AM9" s="19">
        <f t="shared" si="8"/>
        <v>0</v>
      </c>
      <c r="AN9" s="19">
        <f t="shared" si="9"/>
        <v>0</v>
      </c>
      <c r="AO9" s="19">
        <f t="shared" si="10"/>
        <v>0</v>
      </c>
      <c r="AP9" s="19">
        <f t="shared" si="11"/>
        <v>0</v>
      </c>
      <c r="AQ9" s="462">
        <f t="shared" si="12"/>
        <v>0</v>
      </c>
      <c r="AR9" s="469"/>
      <c r="AS9" s="462">
        <f t="shared" si="13"/>
        <v>0</v>
      </c>
      <c r="AT9" s="19">
        <v>0</v>
      </c>
      <c r="AU9" s="19">
        <f>HLOOKUP($B9,各種係数表!$C$55:$AM$100,46,FALSE)*AT9</f>
        <v>0</v>
      </c>
      <c r="AV9" s="19">
        <f>HLOOKUP($B9,各種係数表!$C$55:$AM$100,41,FALSE)*AT9</f>
        <v>0</v>
      </c>
      <c r="AW9" s="19">
        <f>ROUND(AT9*VLOOKUP($B9,各種係数表!$B$153:$N$190,13,FALSE),0)</f>
        <v>0</v>
      </c>
      <c r="AX9" s="19">
        <f t="shared" si="14"/>
        <v>0</v>
      </c>
      <c r="AY9" s="469"/>
      <c r="AZ9" s="462">
        <f t="shared" si="15"/>
        <v>0</v>
      </c>
      <c r="BA9" s="19">
        <v>0</v>
      </c>
      <c r="BB9" s="19">
        <f>HLOOKUP($B9,各種係数表!$C$55:$AM$100,46,FALSE)*BA9</f>
        <v>0</v>
      </c>
      <c r="BC9" s="19">
        <f>HLOOKUP($B9,各種係数表!$C$55:$AM$100,41,FALSE)*BA9</f>
        <v>0</v>
      </c>
      <c r="BD9" s="19">
        <f>ROUND(BA9*VLOOKUP($B9,各種係数表!$B$153:$N$190,13,FALSE),0)</f>
        <v>0</v>
      </c>
      <c r="BE9" s="19">
        <f t="shared" si="16"/>
        <v>0</v>
      </c>
      <c r="BF9" s="469"/>
      <c r="BG9" s="462">
        <f t="shared" si="17"/>
        <v>0</v>
      </c>
      <c r="BH9" s="19">
        <v>0</v>
      </c>
      <c r="BI9" s="19">
        <f>HLOOKUP($B9,各種係数表!$C$55:$AM$100,46,FALSE)*BH9</f>
        <v>0</v>
      </c>
      <c r="BJ9" s="19">
        <f>HLOOKUP($B9,各種係数表!$C$55:$AM$100,41,FALSE)*BH9</f>
        <v>0</v>
      </c>
      <c r="BK9" s="19">
        <f>ROUND(BH9*VLOOKUP($B9,各種係数表!$B$153:$N$190,13,FALSE),0)</f>
        <v>0</v>
      </c>
      <c r="BL9" s="19">
        <f t="shared" si="4"/>
        <v>0</v>
      </c>
      <c r="BM9" s="19">
        <f t="shared" si="18"/>
        <v>0</v>
      </c>
      <c r="BN9" s="19">
        <f t="shared" si="5"/>
        <v>0</v>
      </c>
      <c r="BO9" s="19">
        <f t="shared" si="6"/>
        <v>0</v>
      </c>
      <c r="BP9" s="19">
        <f t="shared" si="19"/>
        <v>0</v>
      </c>
      <c r="BQ9" s="19">
        <f t="shared" si="20"/>
        <v>0</v>
      </c>
      <c r="BR9" s="19">
        <f t="shared" si="21"/>
        <v>0</v>
      </c>
      <c r="BS9" s="19">
        <f t="shared" si="22"/>
        <v>0</v>
      </c>
    </row>
    <row r="10" spans="1:71" ht="15" customHeight="1" x14ac:dyDescent="0.15">
      <c r="A10" s="37" t="s">
        <v>4</v>
      </c>
      <c r="B10" s="19" t="s">
        <v>40</v>
      </c>
      <c r="C10" s="446"/>
      <c r="D10" s="19">
        <f>IF(データ入力!$C$6="",0,HLOOKUP(データ入力!$C$6,各種係数表!$C$205:$BU$252,ROW()-4,FALSE)*C$43)</f>
        <v>0</v>
      </c>
      <c r="E10" s="446"/>
      <c r="F10" s="446"/>
      <c r="G10" s="19">
        <f>ROUND(C10*VLOOKUP(B10,各種係数表!$B$153:$N$190,13,FALSE),0)</f>
        <v>0</v>
      </c>
      <c r="H10" s="446"/>
      <c r="I10" s="19">
        <f>IF(データ入力!$C$7="",0,HLOOKUP(データ入力!$C$7,各種係数表!$C$205:$BU$252,ROW()-4,FALSE)*H$43)</f>
        <v>0</v>
      </c>
      <c r="J10" s="446"/>
      <c r="K10" s="446"/>
      <c r="L10" s="19">
        <f>ROUND(H10*VLOOKUP(B10,各種係数表!$B$153:$N$190,13,FALSE),0)</f>
        <v>0</v>
      </c>
      <c r="M10" s="446"/>
      <c r="N10" s="19">
        <f>IF(データ入力!$C$8="",0,HLOOKUP(データ入力!$C$8,各種係数表!$C$205:$BU$252,ROW()-4,FALSE)*M$43)</f>
        <v>0</v>
      </c>
      <c r="O10" s="446"/>
      <c r="P10" s="446"/>
      <c r="Q10" s="19">
        <f>ROUND(M10*VLOOKUP(B10,各種係数表!$B$153:$N$190,13,FALSE),0)</f>
        <v>0</v>
      </c>
      <c r="R10" s="446"/>
      <c r="S10" s="19">
        <f>IF(データ入力!$C$9="",0,HLOOKUP(データ入力!$C$9,各種係数表!$C$205:$BU$252,ROW()-4,FALSE)*R$43)</f>
        <v>0</v>
      </c>
      <c r="T10" s="446"/>
      <c r="U10" s="446"/>
      <c r="V10" s="19">
        <f>ROUND(R10*VLOOKUP(B10,各種係数表!$B$153:$N$190,13,FALSE),0)</f>
        <v>0</v>
      </c>
      <c r="W10" s="446"/>
      <c r="X10" s="19">
        <f>IF(データ入力!$C$10="",0,HLOOKUP(データ入力!$C$10,各種係数表!$C$205:$BU$252,ROW()-4,FALSE)*W$43)</f>
        <v>0</v>
      </c>
      <c r="Y10" s="446"/>
      <c r="Z10" s="446"/>
      <c r="AA10" s="19">
        <f>ROUND(W10*VLOOKUP(B10,各種係数表!$B$153:$N$190,13,FALSE),0)</f>
        <v>0</v>
      </c>
      <c r="AB10" s="446"/>
      <c r="AC10" s="446"/>
      <c r="AD10" s="446"/>
      <c r="AE10" s="19">
        <f t="shared" si="0"/>
        <v>0</v>
      </c>
      <c r="AF10" s="19">
        <f t="shared" si="1"/>
        <v>0</v>
      </c>
      <c r="AG10" s="19">
        <f t="shared" si="2"/>
        <v>0</v>
      </c>
      <c r="AH10" s="34">
        <f>各種係数表!BA60</f>
        <v>0.27625682553069142</v>
      </c>
      <c r="AI10" s="19">
        <v>0</v>
      </c>
      <c r="AJ10" s="19">
        <f>HLOOKUP($B10,各種係数表!$C$55:$AM$100,46,FALSE)*$AI10</f>
        <v>0</v>
      </c>
      <c r="AK10" s="19">
        <f>HLOOKUP($B10,各種係数表!$C$55:$AM$100,41,FALSE)*$AI10</f>
        <v>0</v>
      </c>
      <c r="AL10" s="19">
        <f>ROUND($AI10*VLOOKUP(B10,各種係数表!$B$153:$N$190,13,FALSE),0)</f>
        <v>0</v>
      </c>
      <c r="AM10" s="19">
        <f t="shared" si="8"/>
        <v>0</v>
      </c>
      <c r="AN10" s="19">
        <f t="shared" si="9"/>
        <v>0</v>
      </c>
      <c r="AO10" s="19">
        <f t="shared" si="10"/>
        <v>0</v>
      </c>
      <c r="AP10" s="19">
        <f t="shared" si="11"/>
        <v>0</v>
      </c>
      <c r="AQ10" s="462">
        <f t="shared" si="12"/>
        <v>0</v>
      </c>
      <c r="AR10" s="469"/>
      <c r="AS10" s="462">
        <f t="shared" si="13"/>
        <v>0</v>
      </c>
      <c r="AT10" s="19">
        <v>0</v>
      </c>
      <c r="AU10" s="19">
        <f>HLOOKUP($B10,各種係数表!$C$55:$AM$100,46,FALSE)*AT10</f>
        <v>0</v>
      </c>
      <c r="AV10" s="19">
        <f>HLOOKUP($B10,各種係数表!$C$55:$AM$100,41,FALSE)*AT10</f>
        <v>0</v>
      </c>
      <c r="AW10" s="19">
        <f>ROUND(AT10*VLOOKUP($B10,各種係数表!$B$153:$N$190,13,FALSE),0)</f>
        <v>0</v>
      </c>
      <c r="AX10" s="19">
        <f t="shared" si="14"/>
        <v>0</v>
      </c>
      <c r="AY10" s="469"/>
      <c r="AZ10" s="462">
        <f t="shared" si="15"/>
        <v>0</v>
      </c>
      <c r="BA10" s="19">
        <v>0</v>
      </c>
      <c r="BB10" s="19">
        <f>HLOOKUP($B10,各種係数表!$C$55:$AM$100,46,FALSE)*BA10</f>
        <v>0</v>
      </c>
      <c r="BC10" s="19">
        <f>HLOOKUP($B10,各種係数表!$C$55:$AM$100,41,FALSE)*BA10</f>
        <v>0</v>
      </c>
      <c r="BD10" s="19">
        <f>ROUND(BA10*VLOOKUP($B10,各種係数表!$B$153:$N$190,13,FALSE),0)</f>
        <v>0</v>
      </c>
      <c r="BE10" s="19">
        <f t="shared" si="16"/>
        <v>0</v>
      </c>
      <c r="BF10" s="469"/>
      <c r="BG10" s="462">
        <f t="shared" si="17"/>
        <v>0</v>
      </c>
      <c r="BH10" s="19">
        <v>0</v>
      </c>
      <c r="BI10" s="19">
        <f>HLOOKUP($B10,各種係数表!$C$55:$AM$100,46,FALSE)*BH10</f>
        <v>0</v>
      </c>
      <c r="BJ10" s="19">
        <f>HLOOKUP($B10,各種係数表!$C$55:$AM$100,41,FALSE)*BH10</f>
        <v>0</v>
      </c>
      <c r="BK10" s="19">
        <f>ROUND(BH10*VLOOKUP($B10,各種係数表!$B$153:$N$190,13,FALSE),0)</f>
        <v>0</v>
      </c>
      <c r="BL10" s="19">
        <f t="shared" si="4"/>
        <v>0</v>
      </c>
      <c r="BM10" s="19">
        <f t="shared" si="18"/>
        <v>0</v>
      </c>
      <c r="BN10" s="19">
        <f t="shared" si="5"/>
        <v>0</v>
      </c>
      <c r="BO10" s="19">
        <f t="shared" si="6"/>
        <v>0</v>
      </c>
      <c r="BP10" s="19">
        <f t="shared" si="19"/>
        <v>0</v>
      </c>
      <c r="BQ10" s="19">
        <f t="shared" si="20"/>
        <v>0</v>
      </c>
      <c r="BR10" s="19">
        <f t="shared" si="21"/>
        <v>0</v>
      </c>
      <c r="BS10" s="19">
        <f t="shared" si="22"/>
        <v>0</v>
      </c>
    </row>
    <row r="11" spans="1:71" ht="15" customHeight="1" x14ac:dyDescent="0.15">
      <c r="A11" s="37" t="s">
        <v>5</v>
      </c>
      <c r="B11" s="19" t="s">
        <v>413</v>
      </c>
      <c r="C11" s="446"/>
      <c r="D11" s="19">
        <f>IF(データ入力!$C$6="",0,HLOOKUP(データ入力!$C$6,各種係数表!$C$205:$BU$252,ROW()-4,FALSE)*C$43)</f>
        <v>0</v>
      </c>
      <c r="E11" s="446"/>
      <c r="F11" s="446"/>
      <c r="G11" s="19">
        <f>ROUND(C11*VLOOKUP(B11,各種係数表!$B$153:$N$190,13,FALSE),0)</f>
        <v>0</v>
      </c>
      <c r="H11" s="446"/>
      <c r="I11" s="19">
        <f>IF(データ入力!$C$7="",0,HLOOKUP(データ入力!$C$7,各種係数表!$C$205:$BU$252,ROW()-4,FALSE)*H$43)</f>
        <v>0</v>
      </c>
      <c r="J11" s="446"/>
      <c r="K11" s="446"/>
      <c r="L11" s="19">
        <f>ROUND(H11*VLOOKUP(B11,各種係数表!$B$153:$N$190,13,FALSE),0)</f>
        <v>0</v>
      </c>
      <c r="M11" s="446"/>
      <c r="N11" s="19">
        <f>IF(データ入力!$C$8="",0,HLOOKUP(データ入力!$C$8,各種係数表!$C$205:$BU$252,ROW()-4,FALSE)*M$43)</f>
        <v>0</v>
      </c>
      <c r="O11" s="446"/>
      <c r="P11" s="446"/>
      <c r="Q11" s="19">
        <f>ROUND(M11*VLOOKUP(B11,各種係数表!$B$153:$N$190,13,FALSE),0)</f>
        <v>0</v>
      </c>
      <c r="R11" s="446"/>
      <c r="S11" s="19">
        <f>IF(データ入力!$C$9="",0,HLOOKUP(データ入力!$C$9,各種係数表!$C$205:$BU$252,ROW()-4,FALSE)*R$43)</f>
        <v>0</v>
      </c>
      <c r="T11" s="446"/>
      <c r="U11" s="446"/>
      <c r="V11" s="19">
        <f>ROUND(R11*VLOOKUP(B11,各種係数表!$B$153:$N$190,13,FALSE),0)</f>
        <v>0</v>
      </c>
      <c r="W11" s="446"/>
      <c r="X11" s="19">
        <f>IF(データ入力!$C$10="",0,HLOOKUP(データ入力!$C$10,各種係数表!$C$205:$BU$252,ROW()-4,FALSE)*W$43)</f>
        <v>0</v>
      </c>
      <c r="Y11" s="446"/>
      <c r="Z11" s="446"/>
      <c r="AA11" s="19">
        <f>ROUND(W11*VLOOKUP(B11,各種係数表!$B$153:$N$190,13,FALSE),0)</f>
        <v>0</v>
      </c>
      <c r="AB11" s="446"/>
      <c r="AC11" s="446"/>
      <c r="AD11" s="446"/>
      <c r="AE11" s="19">
        <f t="shared" si="0"/>
        <v>0</v>
      </c>
      <c r="AF11" s="19">
        <f t="shared" si="1"/>
        <v>0</v>
      </c>
      <c r="AG11" s="19">
        <f t="shared" si="2"/>
        <v>0</v>
      </c>
      <c r="AH11" s="34">
        <f>各種係数表!BA61</f>
        <v>0.36457354796626584</v>
      </c>
      <c r="AI11" s="19">
        <v>0</v>
      </c>
      <c r="AJ11" s="19">
        <f>HLOOKUP($B11,各種係数表!$C$55:$AM$100,46,FALSE)*$AI11</f>
        <v>0</v>
      </c>
      <c r="AK11" s="19">
        <f>HLOOKUP($B11,各種係数表!$C$55:$AM$100,41,FALSE)*$AI11</f>
        <v>0</v>
      </c>
      <c r="AL11" s="19">
        <f>ROUND($AI11*VLOOKUP(B11,各種係数表!$B$153:$N$190,13,FALSE),0)</f>
        <v>0</v>
      </c>
      <c r="AM11" s="19">
        <f t="shared" si="8"/>
        <v>0</v>
      </c>
      <c r="AN11" s="19">
        <f t="shared" si="9"/>
        <v>0</v>
      </c>
      <c r="AO11" s="19">
        <f t="shared" si="10"/>
        <v>0</v>
      </c>
      <c r="AP11" s="19">
        <f t="shared" si="11"/>
        <v>0</v>
      </c>
      <c r="AQ11" s="462">
        <f t="shared" si="12"/>
        <v>0</v>
      </c>
      <c r="AR11" s="469"/>
      <c r="AS11" s="462">
        <f t="shared" si="13"/>
        <v>0</v>
      </c>
      <c r="AT11" s="19">
        <v>0</v>
      </c>
      <c r="AU11" s="19">
        <f>HLOOKUP($B11,各種係数表!$C$55:$AM$100,46,FALSE)*AT11</f>
        <v>0</v>
      </c>
      <c r="AV11" s="19">
        <f>HLOOKUP($B11,各種係数表!$C$55:$AM$100,41,FALSE)*AT11</f>
        <v>0</v>
      </c>
      <c r="AW11" s="19">
        <f>ROUND(AT11*VLOOKUP($B11,各種係数表!$B$153:$N$190,13,FALSE),0)</f>
        <v>0</v>
      </c>
      <c r="AX11" s="19">
        <f t="shared" si="14"/>
        <v>0</v>
      </c>
      <c r="AY11" s="469"/>
      <c r="AZ11" s="462">
        <f t="shared" si="15"/>
        <v>0</v>
      </c>
      <c r="BA11" s="19">
        <v>0</v>
      </c>
      <c r="BB11" s="19">
        <f>HLOOKUP($B11,各種係数表!$C$55:$AM$100,46,FALSE)*BA11</f>
        <v>0</v>
      </c>
      <c r="BC11" s="19">
        <f>HLOOKUP($B11,各種係数表!$C$55:$AM$100,41,FALSE)*BA11</f>
        <v>0</v>
      </c>
      <c r="BD11" s="19">
        <f>ROUND(BA11*VLOOKUP($B11,各種係数表!$B$153:$N$190,13,FALSE),0)</f>
        <v>0</v>
      </c>
      <c r="BE11" s="19">
        <f t="shared" si="16"/>
        <v>0</v>
      </c>
      <c r="BF11" s="469"/>
      <c r="BG11" s="462">
        <f t="shared" si="17"/>
        <v>0</v>
      </c>
      <c r="BH11" s="19">
        <v>0</v>
      </c>
      <c r="BI11" s="19">
        <f>HLOOKUP($B11,各種係数表!$C$55:$AM$100,46,FALSE)*BH11</f>
        <v>0</v>
      </c>
      <c r="BJ11" s="19">
        <f>HLOOKUP($B11,各種係数表!$C$55:$AM$100,41,FALSE)*BH11</f>
        <v>0</v>
      </c>
      <c r="BK11" s="19">
        <f>ROUND(BH11*VLOOKUP($B11,各種係数表!$B$153:$N$190,13,FALSE),0)</f>
        <v>0</v>
      </c>
      <c r="BL11" s="19">
        <f t="shared" si="4"/>
        <v>0</v>
      </c>
      <c r="BM11" s="19">
        <f t="shared" si="18"/>
        <v>0</v>
      </c>
      <c r="BN11" s="19">
        <f t="shared" si="5"/>
        <v>0</v>
      </c>
      <c r="BO11" s="19">
        <f t="shared" si="6"/>
        <v>0</v>
      </c>
      <c r="BP11" s="19">
        <f t="shared" si="19"/>
        <v>0</v>
      </c>
      <c r="BQ11" s="19">
        <f t="shared" si="20"/>
        <v>0</v>
      </c>
      <c r="BR11" s="19">
        <f t="shared" si="21"/>
        <v>0</v>
      </c>
      <c r="BS11" s="19">
        <f t="shared" si="22"/>
        <v>0</v>
      </c>
    </row>
    <row r="12" spans="1:71" ht="15" customHeight="1" x14ac:dyDescent="0.15">
      <c r="A12" s="37" t="s">
        <v>6</v>
      </c>
      <c r="B12" s="19" t="s">
        <v>489</v>
      </c>
      <c r="C12" s="446"/>
      <c r="D12" s="19">
        <f>IF(データ入力!$C$6="",0,HLOOKUP(データ入力!$C$6,各種係数表!$C$205:$BU$252,ROW()-4,FALSE)*C$43)</f>
        <v>0</v>
      </c>
      <c r="E12" s="446"/>
      <c r="F12" s="446"/>
      <c r="G12" s="19">
        <f>ROUND(C12*VLOOKUP(B12,各種係数表!$B$153:$N$190,13,FALSE),0)</f>
        <v>0</v>
      </c>
      <c r="H12" s="446"/>
      <c r="I12" s="19">
        <f>IF(データ入力!$C$7="",0,HLOOKUP(データ入力!$C$7,各種係数表!$C$205:$BU$252,ROW()-4,FALSE)*H$43)</f>
        <v>0</v>
      </c>
      <c r="J12" s="446"/>
      <c r="K12" s="446"/>
      <c r="L12" s="19">
        <f>ROUND(H12*VLOOKUP(B12,各種係数表!$B$153:$N$190,13,FALSE),0)</f>
        <v>0</v>
      </c>
      <c r="M12" s="446"/>
      <c r="N12" s="19">
        <f>IF(データ入力!$C$8="",0,HLOOKUP(データ入力!$C$8,各種係数表!$C$205:$BU$252,ROW()-4,FALSE)*M$43)</f>
        <v>0</v>
      </c>
      <c r="O12" s="446"/>
      <c r="P12" s="446"/>
      <c r="Q12" s="19">
        <f>ROUND(M12*VLOOKUP(B12,各種係数表!$B$153:$N$190,13,FALSE),0)</f>
        <v>0</v>
      </c>
      <c r="R12" s="446"/>
      <c r="S12" s="19">
        <f>IF(データ入力!$C$9="",0,HLOOKUP(データ入力!$C$9,各種係数表!$C$205:$BU$252,ROW()-4,FALSE)*R$43)</f>
        <v>0</v>
      </c>
      <c r="T12" s="446"/>
      <c r="U12" s="446"/>
      <c r="V12" s="19">
        <f>ROUND(R12*VLOOKUP(B12,各種係数表!$B$153:$N$190,13,FALSE),0)</f>
        <v>0</v>
      </c>
      <c r="W12" s="446"/>
      <c r="X12" s="19">
        <f>IF(データ入力!$C$10="",0,HLOOKUP(データ入力!$C$10,各種係数表!$C$205:$BU$252,ROW()-4,FALSE)*W$43)</f>
        <v>0</v>
      </c>
      <c r="Y12" s="446"/>
      <c r="Z12" s="446"/>
      <c r="AA12" s="19">
        <f>ROUND(W12*VLOOKUP(B12,各種係数表!$B$153:$N$190,13,FALSE),0)</f>
        <v>0</v>
      </c>
      <c r="AB12" s="446"/>
      <c r="AC12" s="446"/>
      <c r="AD12" s="446"/>
      <c r="AE12" s="19">
        <f t="shared" si="0"/>
        <v>0</v>
      </c>
      <c r="AF12" s="19">
        <f t="shared" si="1"/>
        <v>0</v>
      </c>
      <c r="AG12" s="19">
        <f t="shared" si="2"/>
        <v>0</v>
      </c>
      <c r="AH12" s="34">
        <f>各種係数表!BA62</f>
        <v>0.42109498564018333</v>
      </c>
      <c r="AI12" s="19">
        <v>0</v>
      </c>
      <c r="AJ12" s="19">
        <f>HLOOKUP($B12,各種係数表!$C$55:$AM$100,46,FALSE)*$AI12</f>
        <v>0</v>
      </c>
      <c r="AK12" s="19">
        <f>HLOOKUP($B12,各種係数表!$C$55:$AM$100,41,FALSE)*$AI12</f>
        <v>0</v>
      </c>
      <c r="AL12" s="19">
        <f>ROUND($AI12*VLOOKUP(B12,各種係数表!$B$153:$N$190,13,FALSE),0)</f>
        <v>0</v>
      </c>
      <c r="AM12" s="19">
        <f t="shared" si="8"/>
        <v>0</v>
      </c>
      <c r="AN12" s="19">
        <f t="shared" si="9"/>
        <v>0</v>
      </c>
      <c r="AO12" s="19">
        <f t="shared" si="10"/>
        <v>0</v>
      </c>
      <c r="AP12" s="19">
        <f t="shared" si="11"/>
        <v>0</v>
      </c>
      <c r="AQ12" s="462">
        <f t="shared" si="12"/>
        <v>0</v>
      </c>
      <c r="AR12" s="469"/>
      <c r="AS12" s="462">
        <f t="shared" si="13"/>
        <v>0</v>
      </c>
      <c r="AT12" s="19">
        <v>0</v>
      </c>
      <c r="AU12" s="19">
        <f>HLOOKUP($B12,各種係数表!$C$55:$AM$100,46,FALSE)*AT12</f>
        <v>0</v>
      </c>
      <c r="AV12" s="19">
        <f>HLOOKUP($B12,各種係数表!$C$55:$AM$100,41,FALSE)*AT12</f>
        <v>0</v>
      </c>
      <c r="AW12" s="19">
        <f>ROUND(AT12*VLOOKUP($B12,各種係数表!$B$153:$N$190,13,FALSE),0)</f>
        <v>0</v>
      </c>
      <c r="AX12" s="19">
        <f t="shared" si="14"/>
        <v>0</v>
      </c>
      <c r="AY12" s="469"/>
      <c r="AZ12" s="462">
        <f t="shared" si="15"/>
        <v>0</v>
      </c>
      <c r="BA12" s="19">
        <v>0</v>
      </c>
      <c r="BB12" s="19">
        <f>HLOOKUP($B12,各種係数表!$C$55:$AM$100,46,FALSE)*BA12</f>
        <v>0</v>
      </c>
      <c r="BC12" s="19">
        <f>HLOOKUP($B12,各種係数表!$C$55:$AM$100,41,FALSE)*BA12</f>
        <v>0</v>
      </c>
      <c r="BD12" s="19">
        <f>ROUND(BA12*VLOOKUP($B12,各種係数表!$B$153:$N$190,13,FALSE),0)</f>
        <v>0</v>
      </c>
      <c r="BE12" s="19">
        <f t="shared" si="16"/>
        <v>0</v>
      </c>
      <c r="BF12" s="469"/>
      <c r="BG12" s="462">
        <f t="shared" si="17"/>
        <v>0</v>
      </c>
      <c r="BH12" s="19">
        <v>0</v>
      </c>
      <c r="BI12" s="19">
        <f>HLOOKUP($B12,各種係数表!$C$55:$AM$100,46,FALSE)*BH12</f>
        <v>0</v>
      </c>
      <c r="BJ12" s="19">
        <f>HLOOKUP($B12,各種係数表!$C$55:$AM$100,41,FALSE)*BH12</f>
        <v>0</v>
      </c>
      <c r="BK12" s="19">
        <f>ROUND(BH12*VLOOKUP($B12,各種係数表!$B$153:$N$190,13,FALSE),0)</f>
        <v>0</v>
      </c>
      <c r="BL12" s="19">
        <f t="shared" si="4"/>
        <v>0</v>
      </c>
      <c r="BM12" s="19">
        <f t="shared" si="18"/>
        <v>0</v>
      </c>
      <c r="BN12" s="19">
        <f t="shared" si="5"/>
        <v>0</v>
      </c>
      <c r="BO12" s="19">
        <f t="shared" si="6"/>
        <v>0</v>
      </c>
      <c r="BP12" s="19">
        <f t="shared" si="19"/>
        <v>0</v>
      </c>
      <c r="BQ12" s="19">
        <f t="shared" si="20"/>
        <v>0</v>
      </c>
      <c r="BR12" s="19">
        <f t="shared" si="21"/>
        <v>0</v>
      </c>
      <c r="BS12" s="19">
        <f t="shared" si="22"/>
        <v>0</v>
      </c>
    </row>
    <row r="13" spans="1:71" ht="15" customHeight="1" x14ac:dyDescent="0.15">
      <c r="A13" s="37" t="s">
        <v>7</v>
      </c>
      <c r="B13" s="19" t="s">
        <v>1685</v>
      </c>
      <c r="C13" s="446"/>
      <c r="D13" s="19">
        <f>IF(データ入力!$C$6="",0,HLOOKUP(データ入力!$C$6,各種係数表!$C$205:$BU$252,ROW()-4,FALSE)*C$43)</f>
        <v>0</v>
      </c>
      <c r="E13" s="446"/>
      <c r="F13" s="446"/>
      <c r="G13" s="19">
        <f>ROUND(C13*VLOOKUP(B13,各種係数表!$B$153:$N$190,13,FALSE),0)</f>
        <v>0</v>
      </c>
      <c r="H13" s="446"/>
      <c r="I13" s="19">
        <f>IF(データ入力!$C$7="",0,HLOOKUP(データ入力!$C$7,各種係数表!$C$205:$BU$252,ROW()-4,FALSE)*H$43)</f>
        <v>0</v>
      </c>
      <c r="J13" s="446"/>
      <c r="K13" s="446"/>
      <c r="L13" s="19">
        <f>ROUND(H13*VLOOKUP(B13,各種係数表!$B$153:$N$190,13,FALSE),0)</f>
        <v>0</v>
      </c>
      <c r="M13" s="446"/>
      <c r="N13" s="19">
        <f>IF(データ入力!$C$8="",0,HLOOKUP(データ入力!$C$8,各種係数表!$C$205:$BU$252,ROW()-4,FALSE)*M$43)</f>
        <v>0</v>
      </c>
      <c r="O13" s="446"/>
      <c r="P13" s="446"/>
      <c r="Q13" s="19">
        <f>ROUND(M13*VLOOKUP(B13,各種係数表!$B$153:$N$190,13,FALSE),0)</f>
        <v>0</v>
      </c>
      <c r="R13" s="446"/>
      <c r="S13" s="19">
        <f>IF(データ入力!$C$9="",0,HLOOKUP(データ入力!$C$9,各種係数表!$C$205:$BU$252,ROW()-4,FALSE)*R$43)</f>
        <v>0</v>
      </c>
      <c r="T13" s="446"/>
      <c r="U13" s="446"/>
      <c r="V13" s="19">
        <f>ROUND(R13*VLOOKUP(B13,各種係数表!$B$153:$N$190,13,FALSE),0)</f>
        <v>0</v>
      </c>
      <c r="W13" s="446"/>
      <c r="X13" s="19">
        <f>IF(データ入力!$C$10="",0,HLOOKUP(データ入力!$C$10,各種係数表!$C$205:$BU$252,ROW()-4,FALSE)*W$43)</f>
        <v>0</v>
      </c>
      <c r="Y13" s="446"/>
      <c r="Z13" s="446"/>
      <c r="AA13" s="19">
        <f>ROUND(W13*VLOOKUP(B13,各種係数表!$B$153:$N$190,13,FALSE),0)</f>
        <v>0</v>
      </c>
      <c r="AB13" s="446"/>
      <c r="AC13" s="446"/>
      <c r="AD13" s="446"/>
      <c r="AE13" s="19">
        <f t="shared" si="0"/>
        <v>0</v>
      </c>
      <c r="AF13" s="19">
        <f t="shared" si="1"/>
        <v>0</v>
      </c>
      <c r="AG13" s="19">
        <f t="shared" si="2"/>
        <v>0</v>
      </c>
      <c r="AH13" s="34">
        <f>各種係数表!BA63</f>
        <v>0.12288417476386704</v>
      </c>
      <c r="AI13" s="19">
        <v>0</v>
      </c>
      <c r="AJ13" s="19">
        <f>HLOOKUP($B13,各種係数表!$C$55:$AM$100,46,FALSE)*$AI13</f>
        <v>0</v>
      </c>
      <c r="AK13" s="19">
        <f>HLOOKUP($B13,各種係数表!$C$55:$AM$100,41,FALSE)*$AI13</f>
        <v>0</v>
      </c>
      <c r="AL13" s="19">
        <f>ROUND($AI13*VLOOKUP(B13,各種係数表!$B$153:$N$190,13,FALSE),0)</f>
        <v>0</v>
      </c>
      <c r="AM13" s="19">
        <f t="shared" si="8"/>
        <v>0</v>
      </c>
      <c r="AN13" s="19">
        <f t="shared" si="9"/>
        <v>0</v>
      </c>
      <c r="AO13" s="19">
        <f t="shared" si="10"/>
        <v>0</v>
      </c>
      <c r="AP13" s="19">
        <f t="shared" si="11"/>
        <v>0</v>
      </c>
      <c r="AQ13" s="462">
        <f t="shared" si="12"/>
        <v>0</v>
      </c>
      <c r="AR13" s="469"/>
      <c r="AS13" s="462">
        <f t="shared" si="13"/>
        <v>0</v>
      </c>
      <c r="AT13" s="19">
        <v>0</v>
      </c>
      <c r="AU13" s="19">
        <f>HLOOKUP($B13,各種係数表!$C$55:$AM$100,46,FALSE)*AT13</f>
        <v>0</v>
      </c>
      <c r="AV13" s="19">
        <f>HLOOKUP($B13,各種係数表!$C$55:$AM$100,41,FALSE)*AT13</f>
        <v>0</v>
      </c>
      <c r="AW13" s="19">
        <f>ROUND(AT13*VLOOKUP($B13,各種係数表!$B$153:$N$190,13,FALSE),0)</f>
        <v>0</v>
      </c>
      <c r="AX13" s="19">
        <f t="shared" si="14"/>
        <v>0</v>
      </c>
      <c r="AY13" s="469"/>
      <c r="AZ13" s="462">
        <f t="shared" si="15"/>
        <v>0</v>
      </c>
      <c r="BA13" s="19">
        <v>0</v>
      </c>
      <c r="BB13" s="19">
        <f>HLOOKUP($B13,各種係数表!$C$55:$AM$100,46,FALSE)*BA13</f>
        <v>0</v>
      </c>
      <c r="BC13" s="19">
        <f>HLOOKUP($B13,各種係数表!$C$55:$AM$100,41,FALSE)*BA13</f>
        <v>0</v>
      </c>
      <c r="BD13" s="19">
        <f>ROUND(BA13*VLOOKUP($B13,各種係数表!$B$153:$N$190,13,FALSE),0)</f>
        <v>0</v>
      </c>
      <c r="BE13" s="19">
        <f t="shared" si="16"/>
        <v>0</v>
      </c>
      <c r="BF13" s="469"/>
      <c r="BG13" s="462">
        <f t="shared" si="17"/>
        <v>0</v>
      </c>
      <c r="BH13" s="19">
        <v>0</v>
      </c>
      <c r="BI13" s="19">
        <f>HLOOKUP($B13,各種係数表!$C$55:$AM$100,46,FALSE)*BH13</f>
        <v>0</v>
      </c>
      <c r="BJ13" s="19">
        <f>HLOOKUP($B13,各種係数表!$C$55:$AM$100,41,FALSE)*BH13</f>
        <v>0</v>
      </c>
      <c r="BK13" s="19">
        <f>ROUND(BH13*VLOOKUP($B13,各種係数表!$B$153:$N$190,13,FALSE),0)</f>
        <v>0</v>
      </c>
      <c r="BL13" s="19">
        <f t="shared" si="4"/>
        <v>0</v>
      </c>
      <c r="BM13" s="19">
        <f t="shared" si="18"/>
        <v>0</v>
      </c>
      <c r="BN13" s="19">
        <f t="shared" si="5"/>
        <v>0</v>
      </c>
      <c r="BO13" s="19">
        <f t="shared" si="6"/>
        <v>0</v>
      </c>
      <c r="BP13" s="19">
        <f t="shared" si="19"/>
        <v>0</v>
      </c>
      <c r="BQ13" s="19">
        <f t="shared" si="20"/>
        <v>0</v>
      </c>
      <c r="BR13" s="19">
        <f t="shared" si="21"/>
        <v>0</v>
      </c>
      <c r="BS13" s="19">
        <f t="shared" si="22"/>
        <v>0</v>
      </c>
    </row>
    <row r="14" spans="1:71" ht="15" customHeight="1" x14ac:dyDescent="0.15">
      <c r="A14" s="37" t="s">
        <v>8</v>
      </c>
      <c r="B14" s="19" t="s">
        <v>524</v>
      </c>
      <c r="C14" s="446"/>
      <c r="D14" s="19">
        <f>IF(データ入力!$C$6="",0,HLOOKUP(データ入力!$C$6,各種係数表!$C$205:$BU$252,ROW()-4,FALSE)*C$43)</f>
        <v>0</v>
      </c>
      <c r="E14" s="446"/>
      <c r="F14" s="446"/>
      <c r="G14" s="19">
        <f>ROUND(C14*VLOOKUP(B14,各種係数表!$B$153:$N$190,13,FALSE),0)</f>
        <v>0</v>
      </c>
      <c r="H14" s="446"/>
      <c r="I14" s="19">
        <f>IF(データ入力!$C$7="",0,HLOOKUP(データ入力!$C$7,各種係数表!$C$205:$BU$252,ROW()-4,FALSE)*H$43)</f>
        <v>0</v>
      </c>
      <c r="J14" s="446"/>
      <c r="K14" s="446"/>
      <c r="L14" s="19">
        <f>ROUND(H14*VLOOKUP(B14,各種係数表!$B$153:$N$190,13,FALSE),0)</f>
        <v>0</v>
      </c>
      <c r="M14" s="446"/>
      <c r="N14" s="19">
        <f>IF(データ入力!$C$8="",0,HLOOKUP(データ入力!$C$8,各種係数表!$C$205:$BU$252,ROW()-4,FALSE)*M$43)</f>
        <v>0</v>
      </c>
      <c r="O14" s="446"/>
      <c r="P14" s="446"/>
      <c r="Q14" s="19">
        <f>ROUND(M14*VLOOKUP(B14,各種係数表!$B$153:$N$190,13,FALSE),0)</f>
        <v>0</v>
      </c>
      <c r="R14" s="446"/>
      <c r="S14" s="19">
        <f>IF(データ入力!$C$9="",0,HLOOKUP(データ入力!$C$9,各種係数表!$C$205:$BU$252,ROW()-4,FALSE)*R$43)</f>
        <v>0</v>
      </c>
      <c r="T14" s="446"/>
      <c r="U14" s="446"/>
      <c r="V14" s="19">
        <f>ROUND(R14*VLOOKUP(B14,各種係数表!$B$153:$N$190,13,FALSE),0)</f>
        <v>0</v>
      </c>
      <c r="W14" s="446"/>
      <c r="X14" s="19">
        <f>IF(データ入力!$C$10="",0,HLOOKUP(データ入力!$C$10,各種係数表!$C$205:$BU$252,ROW()-4,FALSE)*W$43)</f>
        <v>0</v>
      </c>
      <c r="Y14" s="446"/>
      <c r="Z14" s="446"/>
      <c r="AA14" s="19">
        <f>ROUND(W14*VLOOKUP(B14,各種係数表!$B$153:$N$190,13,FALSE),0)</f>
        <v>0</v>
      </c>
      <c r="AB14" s="446"/>
      <c r="AC14" s="446"/>
      <c r="AD14" s="446"/>
      <c r="AE14" s="19">
        <f t="shared" si="0"/>
        <v>0</v>
      </c>
      <c r="AF14" s="19">
        <f t="shared" si="1"/>
        <v>0</v>
      </c>
      <c r="AG14" s="19">
        <f t="shared" si="2"/>
        <v>0</v>
      </c>
      <c r="AH14" s="34">
        <f>各種係数表!BA64</f>
        <v>0.36471509965846405</v>
      </c>
      <c r="AI14" s="19">
        <v>0</v>
      </c>
      <c r="AJ14" s="19">
        <f>HLOOKUP($B14,各種係数表!$C$55:$AM$100,46,FALSE)*$AI14</f>
        <v>0</v>
      </c>
      <c r="AK14" s="19">
        <f>HLOOKUP($B14,各種係数表!$C$55:$AM$100,41,FALSE)*$AI14</f>
        <v>0</v>
      </c>
      <c r="AL14" s="19">
        <f>ROUND($AI14*VLOOKUP(B14,各種係数表!$B$153:$N$190,13,FALSE),0)</f>
        <v>0</v>
      </c>
      <c r="AM14" s="19">
        <f t="shared" si="8"/>
        <v>0</v>
      </c>
      <c r="AN14" s="19">
        <f t="shared" si="9"/>
        <v>0</v>
      </c>
      <c r="AO14" s="19">
        <f t="shared" si="10"/>
        <v>0</v>
      </c>
      <c r="AP14" s="19">
        <f t="shared" si="11"/>
        <v>0</v>
      </c>
      <c r="AQ14" s="462">
        <f t="shared" si="12"/>
        <v>0</v>
      </c>
      <c r="AR14" s="469"/>
      <c r="AS14" s="462">
        <f t="shared" si="13"/>
        <v>0</v>
      </c>
      <c r="AT14" s="19">
        <v>0</v>
      </c>
      <c r="AU14" s="19">
        <f>HLOOKUP($B14,各種係数表!$C$55:$AM$100,46,FALSE)*AT14</f>
        <v>0</v>
      </c>
      <c r="AV14" s="19">
        <f>HLOOKUP($B14,各種係数表!$C$55:$AM$100,41,FALSE)*AT14</f>
        <v>0</v>
      </c>
      <c r="AW14" s="19">
        <f>ROUND(AT14*VLOOKUP($B14,各種係数表!$B$153:$N$190,13,FALSE),0)</f>
        <v>0</v>
      </c>
      <c r="AX14" s="19">
        <f t="shared" si="14"/>
        <v>0</v>
      </c>
      <c r="AY14" s="469"/>
      <c r="AZ14" s="462">
        <f t="shared" si="15"/>
        <v>0</v>
      </c>
      <c r="BA14" s="19">
        <v>0</v>
      </c>
      <c r="BB14" s="19">
        <f>HLOOKUP($B14,各種係数表!$C$55:$AM$100,46,FALSE)*BA14</f>
        <v>0</v>
      </c>
      <c r="BC14" s="19">
        <f>HLOOKUP($B14,各種係数表!$C$55:$AM$100,41,FALSE)*BA14</f>
        <v>0</v>
      </c>
      <c r="BD14" s="19">
        <f>ROUND(BA14*VLOOKUP($B14,各種係数表!$B$153:$N$190,13,FALSE),0)</f>
        <v>0</v>
      </c>
      <c r="BE14" s="19">
        <f t="shared" si="16"/>
        <v>0</v>
      </c>
      <c r="BF14" s="469"/>
      <c r="BG14" s="462">
        <f t="shared" si="17"/>
        <v>0</v>
      </c>
      <c r="BH14" s="19">
        <v>0</v>
      </c>
      <c r="BI14" s="19">
        <f>HLOOKUP($B14,各種係数表!$C$55:$AM$100,46,FALSE)*BH14</f>
        <v>0</v>
      </c>
      <c r="BJ14" s="19">
        <f>HLOOKUP($B14,各種係数表!$C$55:$AM$100,41,FALSE)*BH14</f>
        <v>0</v>
      </c>
      <c r="BK14" s="19">
        <f>ROUND(BH14*VLOOKUP($B14,各種係数表!$B$153:$N$190,13,FALSE),0)</f>
        <v>0</v>
      </c>
      <c r="BL14" s="19">
        <f t="shared" si="4"/>
        <v>0</v>
      </c>
      <c r="BM14" s="19">
        <f t="shared" si="18"/>
        <v>0</v>
      </c>
      <c r="BN14" s="19">
        <f t="shared" si="5"/>
        <v>0</v>
      </c>
      <c r="BO14" s="19">
        <f t="shared" si="6"/>
        <v>0</v>
      </c>
      <c r="BP14" s="19">
        <f t="shared" si="19"/>
        <v>0</v>
      </c>
      <c r="BQ14" s="19">
        <f t="shared" si="20"/>
        <v>0</v>
      </c>
      <c r="BR14" s="19">
        <f t="shared" si="21"/>
        <v>0</v>
      </c>
      <c r="BS14" s="19">
        <f t="shared" si="22"/>
        <v>0</v>
      </c>
    </row>
    <row r="15" spans="1:71" ht="15" customHeight="1" x14ac:dyDescent="0.15">
      <c r="A15" s="37" t="s">
        <v>9</v>
      </c>
      <c r="B15" s="19" t="s">
        <v>551</v>
      </c>
      <c r="C15" s="446"/>
      <c r="D15" s="19">
        <f>IF(データ入力!$C$6="",0,HLOOKUP(データ入力!$C$6,各種係数表!$C$205:$BU$252,ROW()-4,FALSE)*C$43)</f>
        <v>0</v>
      </c>
      <c r="E15" s="446"/>
      <c r="F15" s="446"/>
      <c r="G15" s="19">
        <f>ROUND(C15*VLOOKUP(B15,各種係数表!$B$153:$N$190,13,FALSE),0)</f>
        <v>0</v>
      </c>
      <c r="H15" s="446"/>
      <c r="I15" s="19">
        <f>IF(データ入力!$C$7="",0,HLOOKUP(データ入力!$C$7,各種係数表!$C$205:$BU$252,ROW()-4,FALSE)*H$43)</f>
        <v>0</v>
      </c>
      <c r="J15" s="446"/>
      <c r="K15" s="446"/>
      <c r="L15" s="19">
        <f>ROUND(H15*VLOOKUP(B15,各種係数表!$B$153:$N$190,13,FALSE),0)</f>
        <v>0</v>
      </c>
      <c r="M15" s="446"/>
      <c r="N15" s="19">
        <f>IF(データ入力!$C$8="",0,HLOOKUP(データ入力!$C$8,各種係数表!$C$205:$BU$252,ROW()-4,FALSE)*M$43)</f>
        <v>0</v>
      </c>
      <c r="O15" s="446"/>
      <c r="P15" s="446"/>
      <c r="Q15" s="19">
        <f>ROUND(M15*VLOOKUP(B15,各種係数表!$B$153:$N$190,13,FALSE),0)</f>
        <v>0</v>
      </c>
      <c r="R15" s="446"/>
      <c r="S15" s="19">
        <f>IF(データ入力!$C$9="",0,HLOOKUP(データ入力!$C$9,各種係数表!$C$205:$BU$252,ROW()-4,FALSE)*R$43)</f>
        <v>0</v>
      </c>
      <c r="T15" s="446"/>
      <c r="U15" s="446"/>
      <c r="V15" s="19">
        <f>ROUND(R15*VLOOKUP(B15,各種係数表!$B$153:$N$190,13,FALSE),0)</f>
        <v>0</v>
      </c>
      <c r="W15" s="446"/>
      <c r="X15" s="19">
        <f>IF(データ入力!$C$10="",0,HLOOKUP(データ入力!$C$10,各種係数表!$C$205:$BU$252,ROW()-4,FALSE)*W$43)</f>
        <v>0</v>
      </c>
      <c r="Y15" s="446"/>
      <c r="Z15" s="446"/>
      <c r="AA15" s="19">
        <f>ROUND(W15*VLOOKUP(B15,各種係数表!$B$153:$N$190,13,FALSE),0)</f>
        <v>0</v>
      </c>
      <c r="AB15" s="446"/>
      <c r="AC15" s="446"/>
      <c r="AD15" s="446"/>
      <c r="AE15" s="19">
        <f t="shared" si="0"/>
        <v>0</v>
      </c>
      <c r="AF15" s="19">
        <f t="shared" si="1"/>
        <v>0</v>
      </c>
      <c r="AG15" s="19">
        <f t="shared" si="2"/>
        <v>0</v>
      </c>
      <c r="AH15" s="34">
        <f>各種係数表!BA65</f>
        <v>0.51367218586736196</v>
      </c>
      <c r="AI15" s="19">
        <v>0</v>
      </c>
      <c r="AJ15" s="19">
        <f>HLOOKUP($B15,各種係数表!$C$55:$AM$100,46,FALSE)*$AI15</f>
        <v>0</v>
      </c>
      <c r="AK15" s="19">
        <f>HLOOKUP($B15,各種係数表!$C$55:$AM$100,41,FALSE)*$AI15</f>
        <v>0</v>
      </c>
      <c r="AL15" s="19">
        <f>ROUND($AI15*VLOOKUP(B15,各種係数表!$B$153:$N$190,13,FALSE),0)</f>
        <v>0</v>
      </c>
      <c r="AM15" s="19">
        <f t="shared" si="8"/>
        <v>0</v>
      </c>
      <c r="AN15" s="19">
        <f t="shared" si="9"/>
        <v>0</v>
      </c>
      <c r="AO15" s="19">
        <f t="shared" si="10"/>
        <v>0</v>
      </c>
      <c r="AP15" s="19">
        <f t="shared" si="11"/>
        <v>0</v>
      </c>
      <c r="AQ15" s="462">
        <f t="shared" si="12"/>
        <v>0</v>
      </c>
      <c r="AR15" s="469"/>
      <c r="AS15" s="462">
        <f t="shared" si="13"/>
        <v>0</v>
      </c>
      <c r="AT15" s="19">
        <v>0</v>
      </c>
      <c r="AU15" s="19">
        <f>HLOOKUP($B15,各種係数表!$C$55:$AM$100,46,FALSE)*AT15</f>
        <v>0</v>
      </c>
      <c r="AV15" s="19">
        <f>HLOOKUP($B15,各種係数表!$C$55:$AM$100,41,FALSE)*AT15</f>
        <v>0</v>
      </c>
      <c r="AW15" s="19">
        <f>ROUND(AT15*VLOOKUP($B15,各種係数表!$B$153:$N$190,13,FALSE),0)</f>
        <v>0</v>
      </c>
      <c r="AX15" s="19">
        <f t="shared" si="14"/>
        <v>0</v>
      </c>
      <c r="AY15" s="469"/>
      <c r="AZ15" s="462">
        <f t="shared" si="15"/>
        <v>0</v>
      </c>
      <c r="BA15" s="19">
        <v>0</v>
      </c>
      <c r="BB15" s="19">
        <f>HLOOKUP($B15,各種係数表!$C$55:$AM$100,46,FALSE)*BA15</f>
        <v>0</v>
      </c>
      <c r="BC15" s="19">
        <f>HLOOKUP($B15,各種係数表!$C$55:$AM$100,41,FALSE)*BA15</f>
        <v>0</v>
      </c>
      <c r="BD15" s="19">
        <f>ROUND(BA15*VLOOKUP($B15,各種係数表!$B$153:$N$190,13,FALSE),0)</f>
        <v>0</v>
      </c>
      <c r="BE15" s="19">
        <f t="shared" si="16"/>
        <v>0</v>
      </c>
      <c r="BF15" s="469"/>
      <c r="BG15" s="462">
        <f t="shared" si="17"/>
        <v>0</v>
      </c>
      <c r="BH15" s="19">
        <v>0</v>
      </c>
      <c r="BI15" s="19">
        <f>HLOOKUP($B15,各種係数表!$C$55:$AM$100,46,FALSE)*BH15</f>
        <v>0</v>
      </c>
      <c r="BJ15" s="19">
        <f>HLOOKUP($B15,各種係数表!$C$55:$AM$100,41,FALSE)*BH15</f>
        <v>0</v>
      </c>
      <c r="BK15" s="19">
        <f>ROUND(BH15*VLOOKUP($B15,各種係数表!$B$153:$N$190,13,FALSE),0)</f>
        <v>0</v>
      </c>
      <c r="BL15" s="19">
        <f t="shared" si="4"/>
        <v>0</v>
      </c>
      <c r="BM15" s="19">
        <f t="shared" si="18"/>
        <v>0</v>
      </c>
      <c r="BN15" s="19">
        <f t="shared" si="5"/>
        <v>0</v>
      </c>
      <c r="BO15" s="19">
        <f t="shared" si="6"/>
        <v>0</v>
      </c>
      <c r="BP15" s="19">
        <f t="shared" si="19"/>
        <v>0</v>
      </c>
      <c r="BQ15" s="19">
        <f t="shared" si="20"/>
        <v>0</v>
      </c>
      <c r="BR15" s="19">
        <f t="shared" si="21"/>
        <v>0</v>
      </c>
      <c r="BS15" s="19">
        <f t="shared" si="22"/>
        <v>0</v>
      </c>
    </row>
    <row r="16" spans="1:71" ht="15" customHeight="1" x14ac:dyDescent="0.15">
      <c r="A16" s="37" t="s">
        <v>10</v>
      </c>
      <c r="B16" s="19" t="s">
        <v>589</v>
      </c>
      <c r="C16" s="446"/>
      <c r="D16" s="19">
        <f>IF(データ入力!$C$6="",0,HLOOKUP(データ入力!$C$6,各種係数表!$C$205:$BU$252,ROW()-4,FALSE)*C$43)</f>
        <v>0</v>
      </c>
      <c r="E16" s="446"/>
      <c r="F16" s="446"/>
      <c r="G16" s="19">
        <f>ROUND(C16*VLOOKUP(B16,各種係数表!$B$153:$N$190,13,FALSE),0)</f>
        <v>0</v>
      </c>
      <c r="H16" s="446"/>
      <c r="I16" s="19">
        <f>IF(データ入力!$C$7="",0,HLOOKUP(データ入力!$C$7,各種係数表!$C$205:$BU$252,ROW()-4,FALSE)*H$43)</f>
        <v>0</v>
      </c>
      <c r="J16" s="446"/>
      <c r="K16" s="446"/>
      <c r="L16" s="19">
        <f>ROUND(H16*VLOOKUP(B16,各種係数表!$B$153:$N$190,13,FALSE),0)</f>
        <v>0</v>
      </c>
      <c r="M16" s="446"/>
      <c r="N16" s="19">
        <f>IF(データ入力!$C$8="",0,HLOOKUP(データ入力!$C$8,各種係数表!$C$205:$BU$252,ROW()-4,FALSE)*M$43)</f>
        <v>0</v>
      </c>
      <c r="O16" s="446"/>
      <c r="P16" s="446"/>
      <c r="Q16" s="19">
        <f>ROUND(M16*VLOOKUP(B16,各種係数表!$B$153:$N$190,13,FALSE),0)</f>
        <v>0</v>
      </c>
      <c r="R16" s="446"/>
      <c r="S16" s="19">
        <f>IF(データ入力!$C$9="",0,HLOOKUP(データ入力!$C$9,各種係数表!$C$205:$BU$252,ROW()-4,FALSE)*R$43)</f>
        <v>0</v>
      </c>
      <c r="T16" s="446"/>
      <c r="U16" s="446"/>
      <c r="V16" s="19">
        <f>ROUND(R16*VLOOKUP(B16,各種係数表!$B$153:$N$190,13,FALSE),0)</f>
        <v>0</v>
      </c>
      <c r="W16" s="446"/>
      <c r="X16" s="19">
        <f>IF(データ入力!$C$10="",0,HLOOKUP(データ入力!$C$10,各種係数表!$C$205:$BU$252,ROW()-4,FALSE)*W$43)</f>
        <v>0</v>
      </c>
      <c r="Y16" s="446"/>
      <c r="Z16" s="446"/>
      <c r="AA16" s="19">
        <f>ROUND(W16*VLOOKUP(B16,各種係数表!$B$153:$N$190,13,FALSE),0)</f>
        <v>0</v>
      </c>
      <c r="AB16" s="446"/>
      <c r="AC16" s="446"/>
      <c r="AD16" s="446"/>
      <c r="AE16" s="19">
        <f t="shared" si="0"/>
        <v>0</v>
      </c>
      <c r="AF16" s="19">
        <f t="shared" si="1"/>
        <v>0</v>
      </c>
      <c r="AG16" s="19">
        <f t="shared" si="2"/>
        <v>0</v>
      </c>
      <c r="AH16" s="34">
        <f>各種係数表!BA66</f>
        <v>0.24934025796316805</v>
      </c>
      <c r="AI16" s="19">
        <v>0</v>
      </c>
      <c r="AJ16" s="19">
        <f>HLOOKUP($B16,各種係数表!$C$55:$AM$100,46,FALSE)*$AI16</f>
        <v>0</v>
      </c>
      <c r="AK16" s="19">
        <f>HLOOKUP($B16,各種係数表!$C$55:$AM$100,41,FALSE)*$AI16</f>
        <v>0</v>
      </c>
      <c r="AL16" s="19">
        <f>ROUND($AI16*VLOOKUP(B16,各種係数表!$B$153:$N$190,13,FALSE),0)</f>
        <v>0</v>
      </c>
      <c r="AM16" s="19">
        <f t="shared" si="8"/>
        <v>0</v>
      </c>
      <c r="AN16" s="19">
        <f t="shared" si="9"/>
        <v>0</v>
      </c>
      <c r="AO16" s="19">
        <f t="shared" si="10"/>
        <v>0</v>
      </c>
      <c r="AP16" s="19">
        <f t="shared" si="11"/>
        <v>0</v>
      </c>
      <c r="AQ16" s="462">
        <f t="shared" si="12"/>
        <v>0</v>
      </c>
      <c r="AR16" s="469"/>
      <c r="AS16" s="462">
        <f t="shared" si="13"/>
        <v>0</v>
      </c>
      <c r="AT16" s="19">
        <v>0</v>
      </c>
      <c r="AU16" s="19">
        <f>HLOOKUP($B16,各種係数表!$C$55:$AM$100,46,FALSE)*AT16</f>
        <v>0</v>
      </c>
      <c r="AV16" s="19">
        <f>HLOOKUP($B16,各種係数表!$C$55:$AM$100,41,FALSE)*AT16</f>
        <v>0</v>
      </c>
      <c r="AW16" s="19">
        <f>ROUND(AT16*VLOOKUP($B16,各種係数表!$B$153:$N$190,13,FALSE),0)</f>
        <v>0</v>
      </c>
      <c r="AX16" s="19">
        <f t="shared" si="14"/>
        <v>0</v>
      </c>
      <c r="AY16" s="469"/>
      <c r="AZ16" s="462">
        <f t="shared" si="15"/>
        <v>0</v>
      </c>
      <c r="BA16" s="19">
        <v>0</v>
      </c>
      <c r="BB16" s="19">
        <f>HLOOKUP($B16,各種係数表!$C$55:$AM$100,46,FALSE)*BA16</f>
        <v>0</v>
      </c>
      <c r="BC16" s="19">
        <f>HLOOKUP($B16,各種係数表!$C$55:$AM$100,41,FALSE)*BA16</f>
        <v>0</v>
      </c>
      <c r="BD16" s="19">
        <f>ROUND(BA16*VLOOKUP($B16,各種係数表!$B$153:$N$190,13,FALSE),0)</f>
        <v>0</v>
      </c>
      <c r="BE16" s="19">
        <f t="shared" si="16"/>
        <v>0</v>
      </c>
      <c r="BF16" s="469"/>
      <c r="BG16" s="462">
        <f t="shared" si="17"/>
        <v>0</v>
      </c>
      <c r="BH16" s="19">
        <v>0</v>
      </c>
      <c r="BI16" s="19">
        <f>HLOOKUP($B16,各種係数表!$C$55:$AM$100,46,FALSE)*BH16</f>
        <v>0</v>
      </c>
      <c r="BJ16" s="19">
        <f>HLOOKUP($B16,各種係数表!$C$55:$AM$100,41,FALSE)*BH16</f>
        <v>0</v>
      </c>
      <c r="BK16" s="19">
        <f>ROUND(BH16*VLOOKUP($B16,各種係数表!$B$153:$N$190,13,FALSE),0)</f>
        <v>0</v>
      </c>
      <c r="BL16" s="19">
        <f t="shared" si="4"/>
        <v>0</v>
      </c>
      <c r="BM16" s="19">
        <f t="shared" si="18"/>
        <v>0</v>
      </c>
      <c r="BN16" s="19">
        <f t="shared" si="5"/>
        <v>0</v>
      </c>
      <c r="BO16" s="19">
        <f t="shared" si="6"/>
        <v>0</v>
      </c>
      <c r="BP16" s="19">
        <f t="shared" si="19"/>
        <v>0</v>
      </c>
      <c r="BQ16" s="19">
        <f t="shared" si="20"/>
        <v>0</v>
      </c>
      <c r="BR16" s="19">
        <f t="shared" si="21"/>
        <v>0</v>
      </c>
      <c r="BS16" s="19">
        <f t="shared" si="22"/>
        <v>0</v>
      </c>
    </row>
    <row r="17" spans="1:71" ht="15" customHeight="1" x14ac:dyDescent="0.15">
      <c r="A17" s="37" t="s">
        <v>11</v>
      </c>
      <c r="B17" s="19" t="s">
        <v>607</v>
      </c>
      <c r="C17" s="446"/>
      <c r="D17" s="19">
        <f>IF(データ入力!$C$6="",0,HLOOKUP(データ入力!$C$6,各種係数表!$C$205:$BU$252,ROW()-4,FALSE)*C$43)</f>
        <v>0</v>
      </c>
      <c r="E17" s="446"/>
      <c r="F17" s="446"/>
      <c r="G17" s="19">
        <f>ROUND(C17*VLOOKUP(B17,各種係数表!$B$153:$N$190,13,FALSE),0)</f>
        <v>0</v>
      </c>
      <c r="H17" s="446"/>
      <c r="I17" s="19">
        <f>IF(データ入力!$C$7="",0,HLOOKUP(データ入力!$C$7,各種係数表!$C$205:$BU$252,ROW()-4,FALSE)*H$43)</f>
        <v>0</v>
      </c>
      <c r="J17" s="446"/>
      <c r="K17" s="446"/>
      <c r="L17" s="19">
        <f>ROUND(H17*VLOOKUP(B17,各種係数表!$B$153:$N$190,13,FALSE),0)</f>
        <v>0</v>
      </c>
      <c r="M17" s="446"/>
      <c r="N17" s="19">
        <f>IF(データ入力!$C$8="",0,HLOOKUP(データ入力!$C$8,各種係数表!$C$205:$BU$252,ROW()-4,FALSE)*M$43)</f>
        <v>0</v>
      </c>
      <c r="O17" s="446"/>
      <c r="P17" s="446"/>
      <c r="Q17" s="19">
        <f>ROUND(M17*VLOOKUP(B17,各種係数表!$B$153:$N$190,13,FALSE),0)</f>
        <v>0</v>
      </c>
      <c r="R17" s="446"/>
      <c r="S17" s="19">
        <f>IF(データ入力!$C$9="",0,HLOOKUP(データ入力!$C$9,各種係数表!$C$205:$BU$252,ROW()-4,FALSE)*R$43)</f>
        <v>0</v>
      </c>
      <c r="T17" s="446"/>
      <c r="U17" s="446"/>
      <c r="V17" s="19">
        <f>ROUND(R17*VLOOKUP(B17,各種係数表!$B$153:$N$190,13,FALSE),0)</f>
        <v>0</v>
      </c>
      <c r="W17" s="446"/>
      <c r="X17" s="19">
        <f>IF(データ入力!$C$10="",0,HLOOKUP(データ入力!$C$10,各種係数表!$C$205:$BU$252,ROW()-4,FALSE)*W$43)</f>
        <v>0</v>
      </c>
      <c r="Y17" s="446"/>
      <c r="Z17" s="446"/>
      <c r="AA17" s="19">
        <f>ROUND(W17*VLOOKUP(B17,各種係数表!$B$153:$N$190,13,FALSE),0)</f>
        <v>0</v>
      </c>
      <c r="AB17" s="446"/>
      <c r="AC17" s="446"/>
      <c r="AD17" s="446"/>
      <c r="AE17" s="19">
        <f t="shared" si="0"/>
        <v>0</v>
      </c>
      <c r="AF17" s="19">
        <f t="shared" si="1"/>
        <v>0</v>
      </c>
      <c r="AG17" s="19">
        <f t="shared" si="2"/>
        <v>0</v>
      </c>
      <c r="AH17" s="34">
        <f>各種係数表!BA67</f>
        <v>0.33010106139078088</v>
      </c>
      <c r="AI17" s="19">
        <v>0</v>
      </c>
      <c r="AJ17" s="19">
        <f>HLOOKUP($B17,各種係数表!$C$55:$AM$100,46,FALSE)*$AI17</f>
        <v>0</v>
      </c>
      <c r="AK17" s="19">
        <f>HLOOKUP($B17,各種係数表!$C$55:$AM$100,41,FALSE)*$AI17</f>
        <v>0</v>
      </c>
      <c r="AL17" s="19">
        <f>ROUND($AI17*VLOOKUP(B17,各種係数表!$B$153:$N$190,13,FALSE),0)</f>
        <v>0</v>
      </c>
      <c r="AM17" s="19">
        <f t="shared" si="8"/>
        <v>0</v>
      </c>
      <c r="AN17" s="19">
        <f t="shared" si="9"/>
        <v>0</v>
      </c>
      <c r="AO17" s="19">
        <f t="shared" si="10"/>
        <v>0</v>
      </c>
      <c r="AP17" s="19">
        <f t="shared" si="11"/>
        <v>0</v>
      </c>
      <c r="AQ17" s="462">
        <f t="shared" si="12"/>
        <v>0</v>
      </c>
      <c r="AR17" s="469"/>
      <c r="AS17" s="462">
        <f t="shared" si="13"/>
        <v>0</v>
      </c>
      <c r="AT17" s="19">
        <v>0</v>
      </c>
      <c r="AU17" s="19">
        <f>HLOOKUP($B17,各種係数表!$C$55:$AM$100,46,FALSE)*AT17</f>
        <v>0</v>
      </c>
      <c r="AV17" s="19">
        <f>HLOOKUP($B17,各種係数表!$C$55:$AM$100,41,FALSE)*AT17</f>
        <v>0</v>
      </c>
      <c r="AW17" s="19">
        <f>ROUND(AT17*VLOOKUP($B17,各種係数表!$B$153:$N$190,13,FALSE),0)</f>
        <v>0</v>
      </c>
      <c r="AX17" s="19">
        <f t="shared" si="14"/>
        <v>0</v>
      </c>
      <c r="AY17" s="469"/>
      <c r="AZ17" s="462">
        <f t="shared" si="15"/>
        <v>0</v>
      </c>
      <c r="BA17" s="19">
        <v>0</v>
      </c>
      <c r="BB17" s="19">
        <f>HLOOKUP($B17,各種係数表!$C$55:$AM$100,46,FALSE)*BA17</f>
        <v>0</v>
      </c>
      <c r="BC17" s="19">
        <f>HLOOKUP($B17,各種係数表!$C$55:$AM$100,41,FALSE)*BA17</f>
        <v>0</v>
      </c>
      <c r="BD17" s="19">
        <f>ROUND(BA17*VLOOKUP($B17,各種係数表!$B$153:$N$190,13,FALSE),0)</f>
        <v>0</v>
      </c>
      <c r="BE17" s="19">
        <f t="shared" si="16"/>
        <v>0</v>
      </c>
      <c r="BF17" s="469"/>
      <c r="BG17" s="462">
        <f t="shared" si="17"/>
        <v>0</v>
      </c>
      <c r="BH17" s="19">
        <v>0</v>
      </c>
      <c r="BI17" s="19">
        <f>HLOOKUP($B17,各種係数表!$C$55:$AM$100,46,FALSE)*BH17</f>
        <v>0</v>
      </c>
      <c r="BJ17" s="19">
        <f>HLOOKUP($B17,各種係数表!$C$55:$AM$100,41,FALSE)*BH17</f>
        <v>0</v>
      </c>
      <c r="BK17" s="19">
        <f>ROUND(BH17*VLOOKUP($B17,各種係数表!$B$153:$N$190,13,FALSE),0)</f>
        <v>0</v>
      </c>
      <c r="BL17" s="19">
        <f t="shared" si="4"/>
        <v>0</v>
      </c>
      <c r="BM17" s="19">
        <f t="shared" si="18"/>
        <v>0</v>
      </c>
      <c r="BN17" s="19">
        <f t="shared" si="5"/>
        <v>0</v>
      </c>
      <c r="BO17" s="19">
        <f t="shared" si="6"/>
        <v>0</v>
      </c>
      <c r="BP17" s="19">
        <f t="shared" si="19"/>
        <v>0</v>
      </c>
      <c r="BQ17" s="19">
        <f t="shared" si="20"/>
        <v>0</v>
      </c>
      <c r="BR17" s="19">
        <f t="shared" si="21"/>
        <v>0</v>
      </c>
      <c r="BS17" s="19">
        <f t="shared" si="22"/>
        <v>0</v>
      </c>
    </row>
    <row r="18" spans="1:71" ht="15" customHeight="1" x14ac:dyDescent="0.15">
      <c r="A18" s="37" t="s">
        <v>12</v>
      </c>
      <c r="B18" s="19" t="s">
        <v>47</v>
      </c>
      <c r="C18" s="446"/>
      <c r="D18" s="19">
        <f>IF(データ入力!$C$6="",0,HLOOKUP(データ入力!$C$6,各種係数表!$C$205:$BU$252,ROW()-4,FALSE)*C$43)</f>
        <v>0</v>
      </c>
      <c r="E18" s="446"/>
      <c r="F18" s="446"/>
      <c r="G18" s="19">
        <f>ROUND(C18*VLOOKUP(B18,各種係数表!$B$153:$N$190,13,FALSE),0)</f>
        <v>0</v>
      </c>
      <c r="H18" s="446"/>
      <c r="I18" s="19">
        <f>IF(データ入力!$C$7="",0,HLOOKUP(データ入力!$C$7,各種係数表!$C$205:$BU$252,ROW()-4,FALSE)*H$43)</f>
        <v>0</v>
      </c>
      <c r="J18" s="446"/>
      <c r="K18" s="446"/>
      <c r="L18" s="19">
        <f>ROUND(H18*VLOOKUP(B18,各種係数表!$B$153:$N$190,13,FALSE),0)</f>
        <v>0</v>
      </c>
      <c r="M18" s="446"/>
      <c r="N18" s="19">
        <f>IF(データ入力!$C$8="",0,HLOOKUP(データ入力!$C$8,各種係数表!$C$205:$BU$252,ROW()-4,FALSE)*M$43)</f>
        <v>0</v>
      </c>
      <c r="O18" s="446"/>
      <c r="P18" s="446"/>
      <c r="Q18" s="19">
        <f>ROUND(M18*VLOOKUP(B18,各種係数表!$B$153:$N$190,13,FALSE),0)</f>
        <v>0</v>
      </c>
      <c r="R18" s="446"/>
      <c r="S18" s="19">
        <f>IF(データ入力!$C$9="",0,HLOOKUP(データ入力!$C$9,各種係数表!$C$205:$BU$252,ROW()-4,FALSE)*R$43)</f>
        <v>0</v>
      </c>
      <c r="T18" s="446"/>
      <c r="U18" s="446"/>
      <c r="V18" s="19">
        <f>ROUND(R18*VLOOKUP(B18,各種係数表!$B$153:$N$190,13,FALSE),0)</f>
        <v>0</v>
      </c>
      <c r="W18" s="446"/>
      <c r="X18" s="19">
        <f>IF(データ入力!$C$10="",0,HLOOKUP(データ入力!$C$10,各種係数表!$C$205:$BU$252,ROW()-4,FALSE)*W$43)</f>
        <v>0</v>
      </c>
      <c r="Y18" s="446"/>
      <c r="Z18" s="446"/>
      <c r="AA18" s="19">
        <f>ROUND(W18*VLOOKUP(B18,各種係数表!$B$153:$N$190,13,FALSE),0)</f>
        <v>0</v>
      </c>
      <c r="AB18" s="446"/>
      <c r="AC18" s="446"/>
      <c r="AD18" s="446"/>
      <c r="AE18" s="19">
        <f t="shared" si="0"/>
        <v>0</v>
      </c>
      <c r="AF18" s="19">
        <f t="shared" si="1"/>
        <v>0</v>
      </c>
      <c r="AG18" s="19">
        <f t="shared" si="2"/>
        <v>0</v>
      </c>
      <c r="AH18" s="34">
        <f>各種係数表!BA68</f>
        <v>0.17810658134353174</v>
      </c>
      <c r="AI18" s="19">
        <v>0</v>
      </c>
      <c r="AJ18" s="19">
        <f>HLOOKUP($B18,各種係数表!$C$55:$AM$100,46,FALSE)*$AI18</f>
        <v>0</v>
      </c>
      <c r="AK18" s="19">
        <f>HLOOKUP($B18,各種係数表!$C$55:$AM$100,41,FALSE)*$AI18</f>
        <v>0</v>
      </c>
      <c r="AL18" s="19">
        <f>ROUND($AI18*VLOOKUP(B18,各種係数表!$B$153:$N$190,13,FALSE),0)</f>
        <v>0</v>
      </c>
      <c r="AM18" s="19">
        <f t="shared" si="8"/>
        <v>0</v>
      </c>
      <c r="AN18" s="19">
        <f t="shared" si="9"/>
        <v>0</v>
      </c>
      <c r="AO18" s="19">
        <f t="shared" si="10"/>
        <v>0</v>
      </c>
      <c r="AP18" s="19">
        <f t="shared" si="11"/>
        <v>0</v>
      </c>
      <c r="AQ18" s="462">
        <f t="shared" si="12"/>
        <v>0</v>
      </c>
      <c r="AR18" s="469"/>
      <c r="AS18" s="462">
        <f t="shared" si="13"/>
        <v>0</v>
      </c>
      <c r="AT18" s="19">
        <v>0</v>
      </c>
      <c r="AU18" s="19">
        <f>HLOOKUP($B18,各種係数表!$C$55:$AM$100,46,FALSE)*AT18</f>
        <v>0</v>
      </c>
      <c r="AV18" s="19">
        <f>HLOOKUP($B18,各種係数表!$C$55:$AM$100,41,FALSE)*AT18</f>
        <v>0</v>
      </c>
      <c r="AW18" s="19">
        <f>ROUND(AT18*VLOOKUP($B18,各種係数表!$B$153:$N$190,13,FALSE),0)</f>
        <v>0</v>
      </c>
      <c r="AX18" s="19">
        <f t="shared" si="14"/>
        <v>0</v>
      </c>
      <c r="AY18" s="469"/>
      <c r="AZ18" s="462">
        <f t="shared" si="15"/>
        <v>0</v>
      </c>
      <c r="BA18" s="19">
        <v>0</v>
      </c>
      <c r="BB18" s="19">
        <f>HLOOKUP($B18,各種係数表!$C$55:$AM$100,46,FALSE)*BA18</f>
        <v>0</v>
      </c>
      <c r="BC18" s="19">
        <f>HLOOKUP($B18,各種係数表!$C$55:$AM$100,41,FALSE)*BA18</f>
        <v>0</v>
      </c>
      <c r="BD18" s="19">
        <f>ROUND(BA18*VLOOKUP($B18,各種係数表!$B$153:$N$190,13,FALSE),0)</f>
        <v>0</v>
      </c>
      <c r="BE18" s="19">
        <f t="shared" si="16"/>
        <v>0</v>
      </c>
      <c r="BF18" s="469"/>
      <c r="BG18" s="462">
        <f t="shared" si="17"/>
        <v>0</v>
      </c>
      <c r="BH18" s="19">
        <v>0</v>
      </c>
      <c r="BI18" s="19">
        <f>HLOOKUP($B18,各種係数表!$C$55:$AM$100,46,FALSE)*BH18</f>
        <v>0</v>
      </c>
      <c r="BJ18" s="19">
        <f>HLOOKUP($B18,各種係数表!$C$55:$AM$100,41,FALSE)*BH18</f>
        <v>0</v>
      </c>
      <c r="BK18" s="19">
        <f>ROUND(BH18*VLOOKUP($B18,各種係数表!$B$153:$N$190,13,FALSE),0)</f>
        <v>0</v>
      </c>
      <c r="BL18" s="19">
        <f t="shared" si="4"/>
        <v>0</v>
      </c>
      <c r="BM18" s="19">
        <f t="shared" si="18"/>
        <v>0</v>
      </c>
      <c r="BN18" s="19">
        <f t="shared" si="5"/>
        <v>0</v>
      </c>
      <c r="BO18" s="19">
        <f t="shared" si="6"/>
        <v>0</v>
      </c>
      <c r="BP18" s="19">
        <f t="shared" si="19"/>
        <v>0</v>
      </c>
      <c r="BQ18" s="19">
        <f t="shared" si="20"/>
        <v>0</v>
      </c>
      <c r="BR18" s="19">
        <f t="shared" si="21"/>
        <v>0</v>
      </c>
      <c r="BS18" s="19">
        <f t="shared" si="22"/>
        <v>0</v>
      </c>
    </row>
    <row r="19" spans="1:71" ht="15" customHeight="1" x14ac:dyDescent="0.15">
      <c r="A19" s="37" t="s">
        <v>13</v>
      </c>
      <c r="B19" s="19" t="s">
        <v>48</v>
      </c>
      <c r="C19" s="446"/>
      <c r="D19" s="19">
        <f>IF(データ入力!$C$6="",0,HLOOKUP(データ入力!$C$6,各種係数表!$C$205:$BU$252,ROW()-4,FALSE)*C$43)</f>
        <v>0</v>
      </c>
      <c r="E19" s="446"/>
      <c r="F19" s="446"/>
      <c r="G19" s="19">
        <f>ROUND(C19*VLOOKUP(B19,各種係数表!$B$153:$N$190,13,FALSE),0)</f>
        <v>0</v>
      </c>
      <c r="H19" s="446"/>
      <c r="I19" s="19">
        <f>IF(データ入力!$C$7="",0,HLOOKUP(データ入力!$C$7,各種係数表!$C$205:$BU$252,ROW()-4,FALSE)*H$43)</f>
        <v>0</v>
      </c>
      <c r="J19" s="446"/>
      <c r="K19" s="446"/>
      <c r="L19" s="19">
        <f>ROUND(H19*VLOOKUP(B19,各種係数表!$B$153:$N$190,13,FALSE),0)</f>
        <v>0</v>
      </c>
      <c r="M19" s="446"/>
      <c r="N19" s="19">
        <f>IF(データ入力!$C$8="",0,HLOOKUP(データ入力!$C$8,各種係数表!$C$205:$BU$252,ROW()-4,FALSE)*M$43)</f>
        <v>0</v>
      </c>
      <c r="O19" s="446"/>
      <c r="P19" s="446"/>
      <c r="Q19" s="19">
        <f>ROUND(M19*VLOOKUP(B19,各種係数表!$B$153:$N$190,13,FALSE),0)</f>
        <v>0</v>
      </c>
      <c r="R19" s="446"/>
      <c r="S19" s="19">
        <f>IF(データ入力!$C$9="",0,HLOOKUP(データ入力!$C$9,各種係数表!$C$205:$BU$252,ROW()-4,FALSE)*R$43)</f>
        <v>0</v>
      </c>
      <c r="T19" s="446"/>
      <c r="U19" s="446"/>
      <c r="V19" s="19">
        <f>ROUND(R19*VLOOKUP(B19,各種係数表!$B$153:$N$190,13,FALSE),0)</f>
        <v>0</v>
      </c>
      <c r="W19" s="446"/>
      <c r="X19" s="19">
        <f>IF(データ入力!$C$10="",0,HLOOKUP(データ入力!$C$10,各種係数表!$C$205:$BU$252,ROW()-4,FALSE)*W$43)</f>
        <v>0</v>
      </c>
      <c r="Y19" s="446"/>
      <c r="Z19" s="446"/>
      <c r="AA19" s="19">
        <f>ROUND(W19*VLOOKUP(B19,各種係数表!$B$153:$N$190,13,FALSE),0)</f>
        <v>0</v>
      </c>
      <c r="AB19" s="446"/>
      <c r="AC19" s="446"/>
      <c r="AD19" s="446"/>
      <c r="AE19" s="19">
        <f t="shared" si="0"/>
        <v>0</v>
      </c>
      <c r="AF19" s="19">
        <f t="shared" si="1"/>
        <v>0</v>
      </c>
      <c r="AG19" s="19">
        <f t="shared" si="2"/>
        <v>0</v>
      </c>
      <c r="AH19" s="34">
        <f>各種係数表!BA69</f>
        <v>0.13168405573133124</v>
      </c>
      <c r="AI19" s="19">
        <v>0</v>
      </c>
      <c r="AJ19" s="19">
        <f>HLOOKUP($B19,各種係数表!$C$55:$AM$100,46,FALSE)*$AI19</f>
        <v>0</v>
      </c>
      <c r="AK19" s="19">
        <f>HLOOKUP($B19,各種係数表!$C$55:$AM$100,41,FALSE)*$AI19</f>
        <v>0</v>
      </c>
      <c r="AL19" s="19">
        <f>ROUND($AI19*VLOOKUP(B19,各種係数表!$B$153:$N$190,13,FALSE),0)</f>
        <v>0</v>
      </c>
      <c r="AM19" s="19">
        <f t="shared" si="8"/>
        <v>0</v>
      </c>
      <c r="AN19" s="19">
        <f t="shared" si="9"/>
        <v>0</v>
      </c>
      <c r="AO19" s="19">
        <f t="shared" si="10"/>
        <v>0</v>
      </c>
      <c r="AP19" s="19">
        <f t="shared" si="11"/>
        <v>0</v>
      </c>
      <c r="AQ19" s="462">
        <f t="shared" si="12"/>
        <v>0</v>
      </c>
      <c r="AR19" s="469"/>
      <c r="AS19" s="462">
        <f t="shared" si="13"/>
        <v>0</v>
      </c>
      <c r="AT19" s="19">
        <v>0</v>
      </c>
      <c r="AU19" s="19">
        <f>HLOOKUP($B19,各種係数表!$C$55:$AM$100,46,FALSE)*AT19</f>
        <v>0</v>
      </c>
      <c r="AV19" s="19">
        <f>HLOOKUP($B19,各種係数表!$C$55:$AM$100,41,FALSE)*AT19</f>
        <v>0</v>
      </c>
      <c r="AW19" s="19">
        <f>ROUND(AT19*VLOOKUP($B19,各種係数表!$B$153:$N$190,13,FALSE),0)</f>
        <v>0</v>
      </c>
      <c r="AX19" s="19">
        <f t="shared" si="14"/>
        <v>0</v>
      </c>
      <c r="AY19" s="469"/>
      <c r="AZ19" s="462">
        <f t="shared" si="15"/>
        <v>0</v>
      </c>
      <c r="BA19" s="19">
        <v>0</v>
      </c>
      <c r="BB19" s="19">
        <f>HLOOKUP($B19,各種係数表!$C$55:$AM$100,46,FALSE)*BA19</f>
        <v>0</v>
      </c>
      <c r="BC19" s="19">
        <f>HLOOKUP($B19,各種係数表!$C$55:$AM$100,41,FALSE)*BA19</f>
        <v>0</v>
      </c>
      <c r="BD19" s="19">
        <f>ROUND(BA19*VLOOKUP($B19,各種係数表!$B$153:$N$190,13,FALSE),0)</f>
        <v>0</v>
      </c>
      <c r="BE19" s="19">
        <f t="shared" si="16"/>
        <v>0</v>
      </c>
      <c r="BF19" s="469"/>
      <c r="BG19" s="462">
        <f t="shared" si="17"/>
        <v>0</v>
      </c>
      <c r="BH19" s="19">
        <v>0</v>
      </c>
      <c r="BI19" s="19">
        <f>HLOOKUP($B19,各種係数表!$C$55:$AM$100,46,FALSE)*BH19</f>
        <v>0</v>
      </c>
      <c r="BJ19" s="19">
        <f>HLOOKUP($B19,各種係数表!$C$55:$AM$100,41,FALSE)*BH19</f>
        <v>0</v>
      </c>
      <c r="BK19" s="19">
        <f>ROUND(BH19*VLOOKUP($B19,各種係数表!$B$153:$N$190,13,FALSE),0)</f>
        <v>0</v>
      </c>
      <c r="BL19" s="19">
        <f t="shared" si="4"/>
        <v>0</v>
      </c>
      <c r="BM19" s="19">
        <f t="shared" si="18"/>
        <v>0</v>
      </c>
      <c r="BN19" s="19">
        <f t="shared" si="5"/>
        <v>0</v>
      </c>
      <c r="BO19" s="19">
        <f t="shared" si="6"/>
        <v>0</v>
      </c>
      <c r="BP19" s="19">
        <f t="shared" si="19"/>
        <v>0</v>
      </c>
      <c r="BQ19" s="19">
        <f t="shared" si="20"/>
        <v>0</v>
      </c>
      <c r="BR19" s="19">
        <f t="shared" si="21"/>
        <v>0</v>
      </c>
      <c r="BS19" s="19">
        <f t="shared" si="22"/>
        <v>0</v>
      </c>
    </row>
    <row r="20" spans="1:71" ht="15" customHeight="1" x14ac:dyDescent="0.15">
      <c r="A20" s="37" t="s">
        <v>14</v>
      </c>
      <c r="B20" s="19" t="s">
        <v>49</v>
      </c>
      <c r="C20" s="446"/>
      <c r="D20" s="19">
        <f>IF(データ入力!$C$6="",0,HLOOKUP(データ入力!$C$6,各種係数表!$C$205:$BU$252,ROW()-4,FALSE)*C$43)</f>
        <v>0</v>
      </c>
      <c r="E20" s="446"/>
      <c r="F20" s="446"/>
      <c r="G20" s="19">
        <f>ROUND(C20*VLOOKUP(B20,各種係数表!$B$153:$N$190,13,FALSE),0)</f>
        <v>0</v>
      </c>
      <c r="H20" s="446"/>
      <c r="I20" s="19">
        <f>IF(データ入力!$C$7="",0,HLOOKUP(データ入力!$C$7,各種係数表!$C$205:$BU$252,ROW()-4,FALSE)*H$43)</f>
        <v>0</v>
      </c>
      <c r="J20" s="446"/>
      <c r="K20" s="446"/>
      <c r="L20" s="19">
        <f>ROUND(H20*VLOOKUP(B20,各種係数表!$B$153:$N$190,13,FALSE),0)</f>
        <v>0</v>
      </c>
      <c r="M20" s="446"/>
      <c r="N20" s="19">
        <f>IF(データ入力!$C$8="",0,HLOOKUP(データ入力!$C$8,各種係数表!$C$205:$BU$252,ROW()-4,FALSE)*M$43)</f>
        <v>0</v>
      </c>
      <c r="O20" s="446"/>
      <c r="P20" s="446"/>
      <c r="Q20" s="19">
        <f>ROUND(M20*VLOOKUP(B20,各種係数表!$B$153:$N$190,13,FALSE),0)</f>
        <v>0</v>
      </c>
      <c r="R20" s="446"/>
      <c r="S20" s="19">
        <f>IF(データ入力!$C$9="",0,HLOOKUP(データ入力!$C$9,各種係数表!$C$205:$BU$252,ROW()-4,FALSE)*R$43)</f>
        <v>0</v>
      </c>
      <c r="T20" s="446"/>
      <c r="U20" s="446"/>
      <c r="V20" s="19">
        <f>ROUND(R20*VLOOKUP(B20,各種係数表!$B$153:$N$190,13,FALSE),0)</f>
        <v>0</v>
      </c>
      <c r="W20" s="446"/>
      <c r="X20" s="19">
        <f>IF(データ入力!$C$10="",0,HLOOKUP(データ入力!$C$10,各種係数表!$C$205:$BU$252,ROW()-4,FALSE)*W$43)</f>
        <v>0</v>
      </c>
      <c r="Y20" s="446"/>
      <c r="Z20" s="446"/>
      <c r="AA20" s="19">
        <f>ROUND(W20*VLOOKUP(B20,各種係数表!$B$153:$N$190,13,FALSE),0)</f>
        <v>0</v>
      </c>
      <c r="AB20" s="446"/>
      <c r="AC20" s="446"/>
      <c r="AD20" s="446"/>
      <c r="AE20" s="19">
        <f t="shared" si="0"/>
        <v>0</v>
      </c>
      <c r="AF20" s="19">
        <f t="shared" si="1"/>
        <v>0</v>
      </c>
      <c r="AG20" s="19">
        <f t="shared" si="2"/>
        <v>0</v>
      </c>
      <c r="AH20" s="34">
        <f>各種係数表!BA70</f>
        <v>6.1413062049158085E-2</v>
      </c>
      <c r="AI20" s="19">
        <v>0</v>
      </c>
      <c r="AJ20" s="19">
        <f>HLOOKUP($B20,各種係数表!$C$55:$AM$100,46,FALSE)*$AI20</f>
        <v>0</v>
      </c>
      <c r="AK20" s="19">
        <f>HLOOKUP($B20,各種係数表!$C$55:$AM$100,41,FALSE)*$AI20</f>
        <v>0</v>
      </c>
      <c r="AL20" s="19">
        <f>ROUND($AI20*VLOOKUP(B20,各種係数表!$B$153:$N$190,13,FALSE),0)</f>
        <v>0</v>
      </c>
      <c r="AM20" s="19">
        <f t="shared" si="8"/>
        <v>0</v>
      </c>
      <c r="AN20" s="19">
        <f t="shared" si="9"/>
        <v>0</v>
      </c>
      <c r="AO20" s="19">
        <f t="shared" si="10"/>
        <v>0</v>
      </c>
      <c r="AP20" s="19">
        <f t="shared" si="11"/>
        <v>0</v>
      </c>
      <c r="AQ20" s="462">
        <f t="shared" si="12"/>
        <v>0</v>
      </c>
      <c r="AR20" s="469"/>
      <c r="AS20" s="462">
        <f t="shared" si="13"/>
        <v>0</v>
      </c>
      <c r="AT20" s="19">
        <v>0</v>
      </c>
      <c r="AU20" s="19">
        <f>HLOOKUP($B20,各種係数表!$C$55:$AM$100,46,FALSE)*AT20</f>
        <v>0</v>
      </c>
      <c r="AV20" s="19">
        <f>HLOOKUP($B20,各種係数表!$C$55:$AM$100,41,FALSE)*AT20</f>
        <v>0</v>
      </c>
      <c r="AW20" s="19">
        <f>ROUND(AT20*VLOOKUP($B20,各種係数表!$B$153:$N$190,13,FALSE),0)</f>
        <v>0</v>
      </c>
      <c r="AX20" s="19">
        <f t="shared" si="14"/>
        <v>0</v>
      </c>
      <c r="AY20" s="469"/>
      <c r="AZ20" s="462">
        <f t="shared" si="15"/>
        <v>0</v>
      </c>
      <c r="BA20" s="19">
        <v>0</v>
      </c>
      <c r="BB20" s="19">
        <f>HLOOKUP($B20,各種係数表!$C$55:$AM$100,46,FALSE)*BA20</f>
        <v>0</v>
      </c>
      <c r="BC20" s="19">
        <f>HLOOKUP($B20,各種係数表!$C$55:$AM$100,41,FALSE)*BA20</f>
        <v>0</v>
      </c>
      <c r="BD20" s="19">
        <f>ROUND(BA20*VLOOKUP($B20,各種係数表!$B$153:$N$190,13,FALSE),0)</f>
        <v>0</v>
      </c>
      <c r="BE20" s="19">
        <f t="shared" si="16"/>
        <v>0</v>
      </c>
      <c r="BF20" s="469"/>
      <c r="BG20" s="462">
        <f t="shared" si="17"/>
        <v>0</v>
      </c>
      <c r="BH20" s="19">
        <v>0</v>
      </c>
      <c r="BI20" s="19">
        <f>HLOOKUP($B20,各種係数表!$C$55:$AM$100,46,FALSE)*BH20</f>
        <v>0</v>
      </c>
      <c r="BJ20" s="19">
        <f>HLOOKUP($B20,各種係数表!$C$55:$AM$100,41,FALSE)*BH20</f>
        <v>0</v>
      </c>
      <c r="BK20" s="19">
        <f>ROUND(BH20*VLOOKUP($B20,各種係数表!$B$153:$N$190,13,FALSE),0)</f>
        <v>0</v>
      </c>
      <c r="BL20" s="19">
        <f t="shared" si="4"/>
        <v>0</v>
      </c>
      <c r="BM20" s="19">
        <f t="shared" si="18"/>
        <v>0</v>
      </c>
      <c r="BN20" s="19">
        <f t="shared" si="5"/>
        <v>0</v>
      </c>
      <c r="BO20" s="19">
        <f t="shared" si="6"/>
        <v>0</v>
      </c>
      <c r="BP20" s="19">
        <f t="shared" si="19"/>
        <v>0</v>
      </c>
      <c r="BQ20" s="19">
        <f t="shared" si="20"/>
        <v>0</v>
      </c>
      <c r="BR20" s="19">
        <f t="shared" si="21"/>
        <v>0</v>
      </c>
      <c r="BS20" s="19">
        <f t="shared" si="22"/>
        <v>0</v>
      </c>
    </row>
    <row r="21" spans="1:71" ht="15" customHeight="1" x14ac:dyDescent="0.15">
      <c r="A21" s="37" t="s">
        <v>15</v>
      </c>
      <c r="B21" s="19" t="s">
        <v>50</v>
      </c>
      <c r="C21" s="446"/>
      <c r="D21" s="19">
        <f>IF(データ入力!$C$6="",0,HLOOKUP(データ入力!$C$6,各種係数表!$C$205:$BU$252,ROW()-4,FALSE)*C$43)</f>
        <v>0</v>
      </c>
      <c r="E21" s="446"/>
      <c r="F21" s="446"/>
      <c r="G21" s="19">
        <f>ROUND(C21*VLOOKUP(B21,各種係数表!$B$153:$N$190,13,FALSE),0)</f>
        <v>0</v>
      </c>
      <c r="H21" s="446"/>
      <c r="I21" s="19">
        <f>IF(データ入力!$C$7="",0,HLOOKUP(データ入力!$C$7,各種係数表!$C$205:$BU$252,ROW()-4,FALSE)*H$43)</f>
        <v>0</v>
      </c>
      <c r="J21" s="446"/>
      <c r="K21" s="446"/>
      <c r="L21" s="19">
        <f>ROUND(H21*VLOOKUP(B21,各種係数表!$B$153:$N$190,13,FALSE),0)</f>
        <v>0</v>
      </c>
      <c r="M21" s="446"/>
      <c r="N21" s="19">
        <f>IF(データ入力!$C$8="",0,HLOOKUP(データ入力!$C$8,各種係数表!$C$205:$BU$252,ROW()-4,FALSE)*M$43)</f>
        <v>0</v>
      </c>
      <c r="O21" s="446"/>
      <c r="P21" s="446"/>
      <c r="Q21" s="19">
        <f>ROUND(M21*VLOOKUP(B21,各種係数表!$B$153:$N$190,13,FALSE),0)</f>
        <v>0</v>
      </c>
      <c r="R21" s="446"/>
      <c r="S21" s="19">
        <f>IF(データ入力!$C$9="",0,HLOOKUP(データ入力!$C$9,各種係数表!$C$205:$BU$252,ROW()-4,FALSE)*R$43)</f>
        <v>0</v>
      </c>
      <c r="T21" s="446"/>
      <c r="U21" s="446"/>
      <c r="V21" s="19">
        <f>ROUND(R21*VLOOKUP(B21,各種係数表!$B$153:$N$190,13,FALSE),0)</f>
        <v>0</v>
      </c>
      <c r="W21" s="446"/>
      <c r="X21" s="19">
        <f>IF(データ入力!$C$10="",0,HLOOKUP(データ入力!$C$10,各種係数表!$C$205:$BU$252,ROW()-4,FALSE)*W$43)</f>
        <v>0</v>
      </c>
      <c r="Y21" s="446"/>
      <c r="Z21" s="446"/>
      <c r="AA21" s="19">
        <f>ROUND(W21*VLOOKUP(B21,各種係数表!$B$153:$N$190,13,FALSE),0)</f>
        <v>0</v>
      </c>
      <c r="AB21" s="446"/>
      <c r="AC21" s="446"/>
      <c r="AD21" s="446"/>
      <c r="AE21" s="19">
        <f t="shared" si="0"/>
        <v>0</v>
      </c>
      <c r="AF21" s="19">
        <f t="shared" si="1"/>
        <v>0</v>
      </c>
      <c r="AG21" s="19">
        <f t="shared" si="2"/>
        <v>0</v>
      </c>
      <c r="AH21" s="34">
        <f>各種係数表!BA71</f>
        <v>4.0440457912916949E-2</v>
      </c>
      <c r="AI21" s="19">
        <v>0</v>
      </c>
      <c r="AJ21" s="19">
        <f>HLOOKUP($B21,各種係数表!$C$55:$AM$100,46,FALSE)*$AI21</f>
        <v>0</v>
      </c>
      <c r="AK21" s="19">
        <f>HLOOKUP($B21,各種係数表!$C$55:$AM$100,41,FALSE)*$AI21</f>
        <v>0</v>
      </c>
      <c r="AL21" s="19">
        <f>ROUND($AI21*VLOOKUP(B21,各種係数表!$B$153:$N$190,13,FALSE),0)</f>
        <v>0</v>
      </c>
      <c r="AM21" s="19">
        <f t="shared" si="8"/>
        <v>0</v>
      </c>
      <c r="AN21" s="19">
        <f t="shared" si="9"/>
        <v>0</v>
      </c>
      <c r="AO21" s="19">
        <f t="shared" si="10"/>
        <v>0</v>
      </c>
      <c r="AP21" s="19">
        <f t="shared" si="11"/>
        <v>0</v>
      </c>
      <c r="AQ21" s="462">
        <f t="shared" si="12"/>
        <v>0</v>
      </c>
      <c r="AR21" s="469"/>
      <c r="AS21" s="462">
        <f t="shared" si="13"/>
        <v>0</v>
      </c>
      <c r="AT21" s="19">
        <v>0</v>
      </c>
      <c r="AU21" s="19">
        <f>HLOOKUP($B21,各種係数表!$C$55:$AM$100,46,FALSE)*AT21</f>
        <v>0</v>
      </c>
      <c r="AV21" s="19">
        <f>HLOOKUP($B21,各種係数表!$C$55:$AM$100,41,FALSE)*AT21</f>
        <v>0</v>
      </c>
      <c r="AW21" s="19">
        <f>ROUND(AT21*VLOOKUP($B21,各種係数表!$B$153:$N$190,13,FALSE),0)</f>
        <v>0</v>
      </c>
      <c r="AX21" s="19">
        <f t="shared" si="14"/>
        <v>0</v>
      </c>
      <c r="AY21" s="469"/>
      <c r="AZ21" s="462">
        <f t="shared" si="15"/>
        <v>0</v>
      </c>
      <c r="BA21" s="19">
        <v>0</v>
      </c>
      <c r="BB21" s="19">
        <f>HLOOKUP($B21,各種係数表!$C$55:$AM$100,46,FALSE)*BA21</f>
        <v>0</v>
      </c>
      <c r="BC21" s="19">
        <f>HLOOKUP($B21,各種係数表!$C$55:$AM$100,41,FALSE)*BA21</f>
        <v>0</v>
      </c>
      <c r="BD21" s="19">
        <f>ROUND(BA21*VLOOKUP($B21,各種係数表!$B$153:$N$190,13,FALSE),0)</f>
        <v>0</v>
      </c>
      <c r="BE21" s="19">
        <f t="shared" si="16"/>
        <v>0</v>
      </c>
      <c r="BF21" s="469"/>
      <c r="BG21" s="462">
        <f t="shared" si="17"/>
        <v>0</v>
      </c>
      <c r="BH21" s="19">
        <v>0</v>
      </c>
      <c r="BI21" s="19">
        <f>HLOOKUP($B21,各種係数表!$C$55:$AM$100,46,FALSE)*BH21</f>
        <v>0</v>
      </c>
      <c r="BJ21" s="19">
        <f>HLOOKUP($B21,各種係数表!$C$55:$AM$100,41,FALSE)*BH21</f>
        <v>0</v>
      </c>
      <c r="BK21" s="19">
        <f>ROUND(BH21*VLOOKUP($B21,各種係数表!$B$153:$N$190,13,FALSE),0)</f>
        <v>0</v>
      </c>
      <c r="BL21" s="19">
        <f t="shared" si="4"/>
        <v>0</v>
      </c>
      <c r="BM21" s="19">
        <f t="shared" si="18"/>
        <v>0</v>
      </c>
      <c r="BN21" s="19">
        <f t="shared" si="5"/>
        <v>0</v>
      </c>
      <c r="BO21" s="19">
        <f t="shared" si="6"/>
        <v>0</v>
      </c>
      <c r="BP21" s="19">
        <f t="shared" si="19"/>
        <v>0</v>
      </c>
      <c r="BQ21" s="19">
        <f t="shared" si="20"/>
        <v>0</v>
      </c>
      <c r="BR21" s="19">
        <f t="shared" si="21"/>
        <v>0</v>
      </c>
      <c r="BS21" s="19">
        <f t="shared" si="22"/>
        <v>0</v>
      </c>
    </row>
    <row r="22" spans="1:71" ht="15" customHeight="1" x14ac:dyDescent="0.15">
      <c r="A22" s="37" t="s">
        <v>16</v>
      </c>
      <c r="B22" s="19" t="s">
        <v>664</v>
      </c>
      <c r="C22" s="446"/>
      <c r="D22" s="19">
        <f>IF(データ入力!$C$6="",0,HLOOKUP(データ入力!$C$6,各種係数表!$C$205:$BU$252,ROW()-4,FALSE)*C$43)</f>
        <v>0</v>
      </c>
      <c r="E22" s="446"/>
      <c r="F22" s="446"/>
      <c r="G22" s="19">
        <f>ROUND(C22*VLOOKUP(B22,各種係数表!$B$153:$N$190,13,FALSE),0)</f>
        <v>0</v>
      </c>
      <c r="H22" s="446"/>
      <c r="I22" s="19">
        <f>IF(データ入力!$C$7="",0,HLOOKUP(データ入力!$C$7,各種係数表!$C$205:$BU$252,ROW()-4,FALSE)*H$43)</f>
        <v>0</v>
      </c>
      <c r="J22" s="446"/>
      <c r="K22" s="446"/>
      <c r="L22" s="19">
        <f>ROUND(H22*VLOOKUP(B22,各種係数表!$B$153:$N$190,13,FALSE),0)</f>
        <v>0</v>
      </c>
      <c r="M22" s="446"/>
      <c r="N22" s="19">
        <f>IF(データ入力!$C$8="",0,HLOOKUP(データ入力!$C$8,各種係数表!$C$205:$BU$252,ROW()-4,FALSE)*M$43)</f>
        <v>0</v>
      </c>
      <c r="O22" s="446"/>
      <c r="P22" s="446"/>
      <c r="Q22" s="19">
        <f>ROUND(M22*VLOOKUP(B22,各種係数表!$B$153:$N$190,13,FALSE),0)</f>
        <v>0</v>
      </c>
      <c r="R22" s="446"/>
      <c r="S22" s="19">
        <f>IF(データ入力!$C$9="",0,HLOOKUP(データ入力!$C$9,各種係数表!$C$205:$BU$252,ROW()-4,FALSE)*R$43)</f>
        <v>0</v>
      </c>
      <c r="T22" s="446"/>
      <c r="U22" s="446"/>
      <c r="V22" s="19">
        <f>ROUND(R22*VLOOKUP(B22,各種係数表!$B$153:$N$190,13,FALSE),0)</f>
        <v>0</v>
      </c>
      <c r="W22" s="446"/>
      <c r="X22" s="19">
        <f>IF(データ入力!$C$10="",0,HLOOKUP(データ入力!$C$10,各種係数表!$C$205:$BU$252,ROW()-4,FALSE)*W$43)</f>
        <v>0</v>
      </c>
      <c r="Y22" s="446"/>
      <c r="Z22" s="446"/>
      <c r="AA22" s="19">
        <f>ROUND(W22*VLOOKUP(B22,各種係数表!$B$153:$N$190,13,FALSE),0)</f>
        <v>0</v>
      </c>
      <c r="AB22" s="446"/>
      <c r="AC22" s="446"/>
      <c r="AD22" s="446"/>
      <c r="AE22" s="19">
        <f t="shared" si="0"/>
        <v>0</v>
      </c>
      <c r="AF22" s="19">
        <f t="shared" si="1"/>
        <v>0</v>
      </c>
      <c r="AG22" s="19">
        <f t="shared" si="2"/>
        <v>0</v>
      </c>
      <c r="AH22" s="34">
        <f>各種係数表!BA72</f>
        <v>0.24515576667652805</v>
      </c>
      <c r="AI22" s="19">
        <v>0</v>
      </c>
      <c r="AJ22" s="19">
        <f>HLOOKUP($B22,各種係数表!$C$55:$AM$100,46,FALSE)*$AI22</f>
        <v>0</v>
      </c>
      <c r="AK22" s="19">
        <f>HLOOKUP($B22,各種係数表!$C$55:$AM$100,41,FALSE)*$AI22</f>
        <v>0</v>
      </c>
      <c r="AL22" s="19">
        <f>ROUND($AI22*VLOOKUP(B22,各種係数表!$B$153:$N$190,13,FALSE),0)</f>
        <v>0</v>
      </c>
      <c r="AM22" s="19">
        <f t="shared" si="8"/>
        <v>0</v>
      </c>
      <c r="AN22" s="19">
        <f t="shared" si="9"/>
        <v>0</v>
      </c>
      <c r="AO22" s="19">
        <f t="shared" si="10"/>
        <v>0</v>
      </c>
      <c r="AP22" s="19">
        <f t="shared" si="11"/>
        <v>0</v>
      </c>
      <c r="AQ22" s="462">
        <f t="shared" si="12"/>
        <v>0</v>
      </c>
      <c r="AR22" s="469"/>
      <c r="AS22" s="462">
        <f t="shared" si="13"/>
        <v>0</v>
      </c>
      <c r="AT22" s="19">
        <v>0</v>
      </c>
      <c r="AU22" s="19">
        <f>HLOOKUP($B22,各種係数表!$C$55:$AM$100,46,FALSE)*AT22</f>
        <v>0</v>
      </c>
      <c r="AV22" s="19">
        <f>HLOOKUP($B22,各種係数表!$C$55:$AM$100,41,FALSE)*AT22</f>
        <v>0</v>
      </c>
      <c r="AW22" s="19">
        <f>ROUND(AT22*VLOOKUP($B22,各種係数表!$B$153:$N$190,13,FALSE),0)</f>
        <v>0</v>
      </c>
      <c r="AX22" s="19">
        <f t="shared" si="14"/>
        <v>0</v>
      </c>
      <c r="AY22" s="469"/>
      <c r="AZ22" s="462">
        <f t="shared" si="15"/>
        <v>0</v>
      </c>
      <c r="BA22" s="19">
        <v>0</v>
      </c>
      <c r="BB22" s="19">
        <f>HLOOKUP($B22,各種係数表!$C$55:$AM$100,46,FALSE)*BA22</f>
        <v>0</v>
      </c>
      <c r="BC22" s="19">
        <f>HLOOKUP($B22,各種係数表!$C$55:$AM$100,41,FALSE)*BA22</f>
        <v>0</v>
      </c>
      <c r="BD22" s="19">
        <f>ROUND(BA22*VLOOKUP($B22,各種係数表!$B$153:$N$190,13,FALSE),0)</f>
        <v>0</v>
      </c>
      <c r="BE22" s="19">
        <f t="shared" si="16"/>
        <v>0</v>
      </c>
      <c r="BF22" s="469"/>
      <c r="BG22" s="462">
        <f t="shared" si="17"/>
        <v>0</v>
      </c>
      <c r="BH22" s="19">
        <v>0</v>
      </c>
      <c r="BI22" s="19">
        <f>HLOOKUP($B22,各種係数表!$C$55:$AM$100,46,FALSE)*BH22</f>
        <v>0</v>
      </c>
      <c r="BJ22" s="19">
        <f>HLOOKUP($B22,各種係数表!$C$55:$AM$100,41,FALSE)*BH22</f>
        <v>0</v>
      </c>
      <c r="BK22" s="19">
        <f>ROUND(BH22*VLOOKUP($B22,各種係数表!$B$153:$N$190,13,FALSE),0)</f>
        <v>0</v>
      </c>
      <c r="BL22" s="19">
        <f t="shared" si="4"/>
        <v>0</v>
      </c>
      <c r="BM22" s="19">
        <f t="shared" si="18"/>
        <v>0</v>
      </c>
      <c r="BN22" s="19">
        <f t="shared" si="5"/>
        <v>0</v>
      </c>
      <c r="BO22" s="19">
        <f t="shared" si="6"/>
        <v>0</v>
      </c>
      <c r="BP22" s="19">
        <f t="shared" si="19"/>
        <v>0</v>
      </c>
      <c r="BQ22" s="19">
        <f t="shared" si="20"/>
        <v>0</v>
      </c>
      <c r="BR22" s="19">
        <f t="shared" si="21"/>
        <v>0</v>
      </c>
      <c r="BS22" s="19">
        <f t="shared" si="22"/>
        <v>0</v>
      </c>
    </row>
    <row r="23" spans="1:71" ht="15" customHeight="1" x14ac:dyDescent="0.15">
      <c r="A23" s="37" t="s">
        <v>17</v>
      </c>
      <c r="B23" s="19" t="s">
        <v>1385</v>
      </c>
      <c r="C23" s="446"/>
      <c r="D23" s="19">
        <f>IF(データ入力!$C$6="",0,HLOOKUP(データ入力!$C$6,各種係数表!$C$205:$BU$252,ROW()-4,FALSE)*C$43)</f>
        <v>0</v>
      </c>
      <c r="E23" s="446"/>
      <c r="F23" s="446"/>
      <c r="G23" s="19">
        <f>ROUND(C23*VLOOKUP(B23,各種係数表!$B$153:$N$190,13,FALSE),0)</f>
        <v>0</v>
      </c>
      <c r="H23" s="446"/>
      <c r="I23" s="19">
        <f>IF(データ入力!$C$7="",0,HLOOKUP(データ入力!$C$7,各種係数表!$C$205:$BU$252,ROW()-4,FALSE)*H$43)</f>
        <v>0</v>
      </c>
      <c r="J23" s="446"/>
      <c r="K23" s="446"/>
      <c r="L23" s="19">
        <f>ROUND(H23*VLOOKUP(B23,各種係数表!$B$153:$N$190,13,FALSE),0)</f>
        <v>0</v>
      </c>
      <c r="M23" s="446"/>
      <c r="N23" s="19">
        <f>IF(データ入力!$C$8="",0,HLOOKUP(データ入力!$C$8,各種係数表!$C$205:$BU$252,ROW()-4,FALSE)*M$43)</f>
        <v>0</v>
      </c>
      <c r="O23" s="446"/>
      <c r="P23" s="446"/>
      <c r="Q23" s="19">
        <f>ROUND(M23*VLOOKUP(B23,各種係数表!$B$153:$N$190,13,FALSE),0)</f>
        <v>0</v>
      </c>
      <c r="R23" s="446"/>
      <c r="S23" s="19">
        <f>IF(データ入力!$C$9="",0,HLOOKUP(データ入力!$C$9,各種係数表!$C$205:$BU$252,ROW()-4,FALSE)*R$43)</f>
        <v>0</v>
      </c>
      <c r="T23" s="446"/>
      <c r="U23" s="446"/>
      <c r="V23" s="19">
        <f>ROUND(R23*VLOOKUP(B23,各種係数表!$B$153:$N$190,13,FALSE),0)</f>
        <v>0</v>
      </c>
      <c r="W23" s="446"/>
      <c r="X23" s="19">
        <f>IF(データ入力!$C$10="",0,HLOOKUP(データ入力!$C$10,各種係数表!$C$205:$BU$252,ROW()-4,FALSE)*W$43)</f>
        <v>0</v>
      </c>
      <c r="Y23" s="446"/>
      <c r="Z23" s="446"/>
      <c r="AA23" s="19">
        <f>ROUND(W23*VLOOKUP(B23,各種係数表!$B$153:$N$190,13,FALSE),0)</f>
        <v>0</v>
      </c>
      <c r="AB23" s="446"/>
      <c r="AC23" s="446"/>
      <c r="AD23" s="446"/>
      <c r="AE23" s="19">
        <f t="shared" si="0"/>
        <v>0</v>
      </c>
      <c r="AF23" s="19">
        <f t="shared" si="1"/>
        <v>0</v>
      </c>
      <c r="AG23" s="19">
        <f t="shared" si="2"/>
        <v>0</v>
      </c>
      <c r="AH23" s="34">
        <f>各種係数表!BA73</f>
        <v>4.3496352894422774E-2</v>
      </c>
      <c r="AI23" s="19">
        <v>0</v>
      </c>
      <c r="AJ23" s="19">
        <f>HLOOKUP($B23,各種係数表!$C$55:$AM$100,46,FALSE)*$AI23</f>
        <v>0</v>
      </c>
      <c r="AK23" s="19">
        <f>HLOOKUP($B23,各種係数表!$C$55:$AM$100,41,FALSE)*$AI23</f>
        <v>0</v>
      </c>
      <c r="AL23" s="19">
        <f>ROUND($AI23*VLOOKUP(B23,各種係数表!$B$153:$N$190,13,FALSE),0)</f>
        <v>0</v>
      </c>
      <c r="AM23" s="19">
        <f t="shared" si="8"/>
        <v>0</v>
      </c>
      <c r="AN23" s="19">
        <f t="shared" si="9"/>
        <v>0</v>
      </c>
      <c r="AO23" s="19">
        <f t="shared" si="10"/>
        <v>0</v>
      </c>
      <c r="AP23" s="19">
        <f t="shared" si="11"/>
        <v>0</v>
      </c>
      <c r="AQ23" s="462">
        <f t="shared" si="12"/>
        <v>0</v>
      </c>
      <c r="AR23" s="469"/>
      <c r="AS23" s="462">
        <f t="shared" si="13"/>
        <v>0</v>
      </c>
      <c r="AT23" s="19">
        <v>0</v>
      </c>
      <c r="AU23" s="19">
        <f>HLOOKUP($B23,各種係数表!$C$55:$AM$100,46,FALSE)*AT23</f>
        <v>0</v>
      </c>
      <c r="AV23" s="19">
        <f>HLOOKUP($B23,各種係数表!$C$55:$AM$100,41,FALSE)*AT23</f>
        <v>0</v>
      </c>
      <c r="AW23" s="19">
        <f>ROUND(AT23*VLOOKUP($B23,各種係数表!$B$153:$N$190,13,FALSE),0)</f>
        <v>0</v>
      </c>
      <c r="AX23" s="19">
        <f t="shared" si="14"/>
        <v>0</v>
      </c>
      <c r="AY23" s="469"/>
      <c r="AZ23" s="462">
        <f t="shared" si="15"/>
        <v>0</v>
      </c>
      <c r="BA23" s="19">
        <v>0</v>
      </c>
      <c r="BB23" s="19">
        <f>HLOOKUP($B23,各種係数表!$C$55:$AM$100,46,FALSE)*BA23</f>
        <v>0</v>
      </c>
      <c r="BC23" s="19">
        <f>HLOOKUP($B23,各種係数表!$C$55:$AM$100,41,FALSE)*BA23</f>
        <v>0</v>
      </c>
      <c r="BD23" s="19">
        <f>ROUND(BA23*VLOOKUP($B23,各種係数表!$B$153:$N$190,13,FALSE),0)</f>
        <v>0</v>
      </c>
      <c r="BE23" s="19">
        <f t="shared" si="16"/>
        <v>0</v>
      </c>
      <c r="BF23" s="469"/>
      <c r="BG23" s="462">
        <f t="shared" si="17"/>
        <v>0</v>
      </c>
      <c r="BH23" s="19">
        <v>0</v>
      </c>
      <c r="BI23" s="19">
        <f>HLOOKUP($B23,各種係数表!$C$55:$AM$100,46,FALSE)*BH23</f>
        <v>0</v>
      </c>
      <c r="BJ23" s="19">
        <f>HLOOKUP($B23,各種係数表!$C$55:$AM$100,41,FALSE)*BH23</f>
        <v>0</v>
      </c>
      <c r="BK23" s="19">
        <f>ROUND(BH23*VLOOKUP($B23,各種係数表!$B$153:$N$190,13,FALSE),0)</f>
        <v>0</v>
      </c>
      <c r="BL23" s="19">
        <f t="shared" si="4"/>
        <v>0</v>
      </c>
      <c r="BM23" s="19">
        <f t="shared" si="18"/>
        <v>0</v>
      </c>
      <c r="BN23" s="19">
        <f t="shared" si="5"/>
        <v>0</v>
      </c>
      <c r="BO23" s="19">
        <f t="shared" si="6"/>
        <v>0</v>
      </c>
      <c r="BP23" s="19">
        <f t="shared" si="19"/>
        <v>0</v>
      </c>
      <c r="BQ23" s="19">
        <f t="shared" si="20"/>
        <v>0</v>
      </c>
      <c r="BR23" s="19">
        <f t="shared" si="21"/>
        <v>0</v>
      </c>
      <c r="BS23" s="19">
        <f t="shared" si="22"/>
        <v>0</v>
      </c>
    </row>
    <row r="24" spans="1:71" ht="15" customHeight="1" x14ac:dyDescent="0.15">
      <c r="A24" s="37" t="s">
        <v>18</v>
      </c>
      <c r="B24" s="19" t="s">
        <v>52</v>
      </c>
      <c r="C24" s="446"/>
      <c r="D24" s="19">
        <f>IF(データ入力!$C$6="",0,HLOOKUP(データ入力!$C$6,各種係数表!$C$205:$BU$252,ROW()-4,FALSE)*C$43)</f>
        <v>0</v>
      </c>
      <c r="E24" s="446"/>
      <c r="F24" s="446"/>
      <c r="G24" s="19">
        <f>ROUND(C24*VLOOKUP(B24,各種係数表!$B$153:$N$190,13,FALSE),0)</f>
        <v>0</v>
      </c>
      <c r="H24" s="446"/>
      <c r="I24" s="19">
        <f>IF(データ入力!$C$7="",0,HLOOKUP(データ入力!$C$7,各種係数表!$C$205:$BU$252,ROW()-4,FALSE)*H$43)</f>
        <v>0</v>
      </c>
      <c r="J24" s="446"/>
      <c r="K24" s="446"/>
      <c r="L24" s="19">
        <f>ROUND(H24*VLOOKUP(B24,各種係数表!$B$153:$N$190,13,FALSE),0)</f>
        <v>0</v>
      </c>
      <c r="M24" s="446"/>
      <c r="N24" s="19">
        <f>IF(データ入力!$C$8="",0,HLOOKUP(データ入力!$C$8,各種係数表!$C$205:$BU$252,ROW()-4,FALSE)*M$43)</f>
        <v>0</v>
      </c>
      <c r="O24" s="446"/>
      <c r="P24" s="446"/>
      <c r="Q24" s="19">
        <f>ROUND(M24*VLOOKUP(B24,各種係数表!$B$153:$N$190,13,FALSE),0)</f>
        <v>0</v>
      </c>
      <c r="R24" s="446"/>
      <c r="S24" s="19">
        <f>IF(データ入力!$C$9="",0,HLOOKUP(データ入力!$C$9,各種係数表!$C$205:$BU$252,ROW()-4,FALSE)*R$43)</f>
        <v>0</v>
      </c>
      <c r="T24" s="446"/>
      <c r="U24" s="446"/>
      <c r="V24" s="19">
        <f>ROUND(R24*VLOOKUP(B24,各種係数表!$B$153:$N$190,13,FALSE),0)</f>
        <v>0</v>
      </c>
      <c r="W24" s="446"/>
      <c r="X24" s="19">
        <f>IF(データ入力!$C$10="",0,HLOOKUP(データ入力!$C$10,各種係数表!$C$205:$BU$252,ROW()-4,FALSE)*W$43)</f>
        <v>0</v>
      </c>
      <c r="Y24" s="446"/>
      <c r="Z24" s="446"/>
      <c r="AA24" s="19">
        <f>ROUND(W24*VLOOKUP(B24,各種係数表!$B$153:$N$190,13,FALSE),0)</f>
        <v>0</v>
      </c>
      <c r="AB24" s="446"/>
      <c r="AC24" s="446"/>
      <c r="AD24" s="446"/>
      <c r="AE24" s="19">
        <f t="shared" si="0"/>
        <v>0</v>
      </c>
      <c r="AF24" s="19">
        <f t="shared" si="1"/>
        <v>0</v>
      </c>
      <c r="AG24" s="19">
        <f t="shared" si="2"/>
        <v>0</v>
      </c>
      <c r="AH24" s="34">
        <f>各種係数表!BA74</f>
        <v>4.5095942435773972E-2</v>
      </c>
      <c r="AI24" s="19">
        <v>0</v>
      </c>
      <c r="AJ24" s="19">
        <f>HLOOKUP($B24,各種係数表!$C$55:$AM$100,46,FALSE)*$AI24</f>
        <v>0</v>
      </c>
      <c r="AK24" s="19">
        <f>HLOOKUP($B24,各種係数表!$C$55:$AM$100,41,FALSE)*$AI24</f>
        <v>0</v>
      </c>
      <c r="AL24" s="19">
        <f>ROUND($AI24*VLOOKUP(B24,各種係数表!$B$153:$N$190,13,FALSE),0)</f>
        <v>0</v>
      </c>
      <c r="AM24" s="19">
        <f t="shared" si="8"/>
        <v>0</v>
      </c>
      <c r="AN24" s="19">
        <f t="shared" si="9"/>
        <v>0</v>
      </c>
      <c r="AO24" s="19">
        <f t="shared" si="10"/>
        <v>0</v>
      </c>
      <c r="AP24" s="19">
        <f t="shared" si="11"/>
        <v>0</v>
      </c>
      <c r="AQ24" s="462">
        <f t="shared" si="12"/>
        <v>0</v>
      </c>
      <c r="AR24" s="469"/>
      <c r="AS24" s="462">
        <f t="shared" si="13"/>
        <v>0</v>
      </c>
      <c r="AT24" s="19">
        <v>0</v>
      </c>
      <c r="AU24" s="19">
        <f>HLOOKUP($B24,各種係数表!$C$55:$AM$100,46,FALSE)*AT24</f>
        <v>0</v>
      </c>
      <c r="AV24" s="19">
        <f>HLOOKUP($B24,各種係数表!$C$55:$AM$100,41,FALSE)*AT24</f>
        <v>0</v>
      </c>
      <c r="AW24" s="19">
        <f>ROUND(AT24*VLOOKUP($B24,各種係数表!$B$153:$N$190,13,FALSE),0)</f>
        <v>0</v>
      </c>
      <c r="AX24" s="19">
        <f t="shared" si="14"/>
        <v>0</v>
      </c>
      <c r="AY24" s="469"/>
      <c r="AZ24" s="462">
        <f t="shared" si="15"/>
        <v>0</v>
      </c>
      <c r="BA24" s="19">
        <v>0</v>
      </c>
      <c r="BB24" s="19">
        <f>HLOOKUP($B24,各種係数表!$C$55:$AM$100,46,FALSE)*BA24</f>
        <v>0</v>
      </c>
      <c r="BC24" s="19">
        <f>HLOOKUP($B24,各種係数表!$C$55:$AM$100,41,FALSE)*BA24</f>
        <v>0</v>
      </c>
      <c r="BD24" s="19">
        <f>ROUND(BA24*VLOOKUP($B24,各種係数表!$B$153:$N$190,13,FALSE),0)</f>
        <v>0</v>
      </c>
      <c r="BE24" s="19">
        <f t="shared" si="16"/>
        <v>0</v>
      </c>
      <c r="BF24" s="469"/>
      <c r="BG24" s="462">
        <f t="shared" si="17"/>
        <v>0</v>
      </c>
      <c r="BH24" s="19">
        <v>0</v>
      </c>
      <c r="BI24" s="19">
        <f>HLOOKUP($B24,各種係数表!$C$55:$AM$100,46,FALSE)*BH24</f>
        <v>0</v>
      </c>
      <c r="BJ24" s="19">
        <f>HLOOKUP($B24,各種係数表!$C$55:$AM$100,41,FALSE)*BH24</f>
        <v>0</v>
      </c>
      <c r="BK24" s="19">
        <f>ROUND(BH24*VLOOKUP($B24,各種係数表!$B$153:$N$190,13,FALSE),0)</f>
        <v>0</v>
      </c>
      <c r="BL24" s="19">
        <f t="shared" si="4"/>
        <v>0</v>
      </c>
      <c r="BM24" s="19">
        <f t="shared" si="18"/>
        <v>0</v>
      </c>
      <c r="BN24" s="19">
        <f t="shared" si="5"/>
        <v>0</v>
      </c>
      <c r="BO24" s="19">
        <f t="shared" si="6"/>
        <v>0</v>
      </c>
      <c r="BP24" s="19">
        <f t="shared" si="19"/>
        <v>0</v>
      </c>
      <c r="BQ24" s="19">
        <f t="shared" si="20"/>
        <v>0</v>
      </c>
      <c r="BR24" s="19">
        <f t="shared" si="21"/>
        <v>0</v>
      </c>
      <c r="BS24" s="19">
        <f t="shared" si="22"/>
        <v>0</v>
      </c>
    </row>
    <row r="25" spans="1:71" ht="15" customHeight="1" x14ac:dyDescent="0.15">
      <c r="A25" s="37" t="s">
        <v>19</v>
      </c>
      <c r="B25" s="19" t="s">
        <v>53</v>
      </c>
      <c r="C25" s="446"/>
      <c r="D25" s="19">
        <f>IF(データ入力!$C$6="",0,HLOOKUP(データ入力!$C$6,各種係数表!$C$205:$BU$252,ROW()-4,FALSE)*C$43)</f>
        <v>0</v>
      </c>
      <c r="E25" s="446"/>
      <c r="F25" s="446"/>
      <c r="G25" s="19">
        <f>ROUND(C25*VLOOKUP(B25,各種係数表!$B$153:$N$190,13,FALSE),0)</f>
        <v>0</v>
      </c>
      <c r="H25" s="446"/>
      <c r="I25" s="19">
        <f>IF(データ入力!$C$7="",0,HLOOKUP(データ入力!$C$7,各種係数表!$C$205:$BU$252,ROW()-4,FALSE)*H$43)</f>
        <v>0</v>
      </c>
      <c r="J25" s="446"/>
      <c r="K25" s="446"/>
      <c r="L25" s="19">
        <f>ROUND(H25*VLOOKUP(B25,各種係数表!$B$153:$N$190,13,FALSE),0)</f>
        <v>0</v>
      </c>
      <c r="M25" s="446"/>
      <c r="N25" s="19">
        <f>IF(データ入力!$C$8="",0,HLOOKUP(データ入力!$C$8,各種係数表!$C$205:$BU$252,ROW()-4,FALSE)*M$43)</f>
        <v>0</v>
      </c>
      <c r="O25" s="446"/>
      <c r="P25" s="446"/>
      <c r="Q25" s="19">
        <f>ROUND(M25*VLOOKUP(B25,各種係数表!$B$153:$N$190,13,FALSE),0)</f>
        <v>0</v>
      </c>
      <c r="R25" s="446"/>
      <c r="S25" s="19">
        <f>IF(データ入力!$C$9="",0,HLOOKUP(データ入力!$C$9,各種係数表!$C$205:$BU$252,ROW()-4,FALSE)*R$43)</f>
        <v>0</v>
      </c>
      <c r="T25" s="446"/>
      <c r="U25" s="446"/>
      <c r="V25" s="19">
        <f>ROUND(R25*VLOOKUP(B25,各種係数表!$B$153:$N$190,13,FALSE),0)</f>
        <v>0</v>
      </c>
      <c r="W25" s="446"/>
      <c r="X25" s="19">
        <f>IF(データ入力!$C$10="",0,HLOOKUP(データ入力!$C$10,各種係数表!$C$205:$BU$252,ROW()-4,FALSE)*W$43)</f>
        <v>0</v>
      </c>
      <c r="Y25" s="446"/>
      <c r="Z25" s="446"/>
      <c r="AA25" s="19">
        <f>ROUND(W25*VLOOKUP(B25,各種係数表!$B$153:$N$190,13,FALSE),0)</f>
        <v>0</v>
      </c>
      <c r="AB25" s="446"/>
      <c r="AC25" s="446"/>
      <c r="AD25" s="446"/>
      <c r="AE25" s="19">
        <f t="shared" si="0"/>
        <v>0</v>
      </c>
      <c r="AF25" s="19">
        <f t="shared" si="1"/>
        <v>0</v>
      </c>
      <c r="AG25" s="19">
        <f t="shared" si="2"/>
        <v>0</v>
      </c>
      <c r="AH25" s="34">
        <f>各種係数表!BA75</f>
        <v>0.22651525782144866</v>
      </c>
      <c r="AI25" s="19">
        <v>0</v>
      </c>
      <c r="AJ25" s="19">
        <f>HLOOKUP($B25,各種係数表!$C$55:$AM$100,46,FALSE)*$AI25</f>
        <v>0</v>
      </c>
      <c r="AK25" s="19">
        <f>HLOOKUP($B25,各種係数表!$C$55:$AM$100,41,FALSE)*$AI25</f>
        <v>0</v>
      </c>
      <c r="AL25" s="19">
        <f>ROUND($AI25*VLOOKUP(B25,各種係数表!$B$153:$N$190,13,FALSE),0)</f>
        <v>0</v>
      </c>
      <c r="AM25" s="19">
        <f t="shared" si="8"/>
        <v>0</v>
      </c>
      <c r="AN25" s="19">
        <f t="shared" si="9"/>
        <v>0</v>
      </c>
      <c r="AO25" s="19">
        <f t="shared" si="10"/>
        <v>0</v>
      </c>
      <c r="AP25" s="19">
        <f t="shared" si="11"/>
        <v>0</v>
      </c>
      <c r="AQ25" s="462">
        <f t="shared" si="12"/>
        <v>0</v>
      </c>
      <c r="AR25" s="469"/>
      <c r="AS25" s="462">
        <f t="shared" si="13"/>
        <v>0</v>
      </c>
      <c r="AT25" s="19">
        <v>0</v>
      </c>
      <c r="AU25" s="19">
        <f>HLOOKUP($B25,各種係数表!$C$55:$AM$100,46,FALSE)*AT25</f>
        <v>0</v>
      </c>
      <c r="AV25" s="19">
        <f>HLOOKUP($B25,各種係数表!$C$55:$AM$100,41,FALSE)*AT25</f>
        <v>0</v>
      </c>
      <c r="AW25" s="19">
        <f>ROUND(AT25*VLOOKUP($B25,各種係数表!$B$153:$N$190,13,FALSE),0)</f>
        <v>0</v>
      </c>
      <c r="AX25" s="19">
        <f t="shared" si="14"/>
        <v>0</v>
      </c>
      <c r="AY25" s="469"/>
      <c r="AZ25" s="462">
        <f t="shared" si="15"/>
        <v>0</v>
      </c>
      <c r="BA25" s="19">
        <v>0</v>
      </c>
      <c r="BB25" s="19">
        <f>HLOOKUP($B25,各種係数表!$C$55:$AM$100,46,FALSE)*BA25</f>
        <v>0</v>
      </c>
      <c r="BC25" s="19">
        <f>HLOOKUP($B25,各種係数表!$C$55:$AM$100,41,FALSE)*BA25</f>
        <v>0</v>
      </c>
      <c r="BD25" s="19">
        <f>ROUND(BA25*VLOOKUP($B25,各種係数表!$B$153:$N$190,13,FALSE),0)</f>
        <v>0</v>
      </c>
      <c r="BE25" s="19">
        <f t="shared" si="16"/>
        <v>0</v>
      </c>
      <c r="BF25" s="469"/>
      <c r="BG25" s="462">
        <f t="shared" si="17"/>
        <v>0</v>
      </c>
      <c r="BH25" s="19">
        <v>0</v>
      </c>
      <c r="BI25" s="19">
        <f>HLOOKUP($B25,各種係数表!$C$55:$AM$100,46,FALSE)*BH25</f>
        <v>0</v>
      </c>
      <c r="BJ25" s="19">
        <f>HLOOKUP($B25,各種係数表!$C$55:$AM$100,41,FALSE)*BH25</f>
        <v>0</v>
      </c>
      <c r="BK25" s="19">
        <f>ROUND(BH25*VLOOKUP($B25,各種係数表!$B$153:$N$190,13,FALSE),0)</f>
        <v>0</v>
      </c>
      <c r="BL25" s="19">
        <f t="shared" si="4"/>
        <v>0</v>
      </c>
      <c r="BM25" s="19">
        <f t="shared" si="18"/>
        <v>0</v>
      </c>
      <c r="BN25" s="19">
        <f t="shared" si="5"/>
        <v>0</v>
      </c>
      <c r="BO25" s="19">
        <f t="shared" si="6"/>
        <v>0</v>
      </c>
      <c r="BP25" s="19">
        <f t="shared" si="19"/>
        <v>0</v>
      </c>
      <c r="BQ25" s="19">
        <f t="shared" si="20"/>
        <v>0</v>
      </c>
      <c r="BR25" s="19">
        <f t="shared" si="21"/>
        <v>0</v>
      </c>
      <c r="BS25" s="19">
        <f t="shared" si="22"/>
        <v>0</v>
      </c>
    </row>
    <row r="26" spans="1:71" ht="15" customHeight="1" x14ac:dyDescent="0.15">
      <c r="A26" s="37" t="s">
        <v>20</v>
      </c>
      <c r="B26" s="19" t="s">
        <v>728</v>
      </c>
      <c r="C26" s="19">
        <f>データ入力!$J$6</f>
        <v>0</v>
      </c>
      <c r="D26" s="19">
        <f>IF(データ入力!$C$6="",0,HLOOKUP(データ入力!$C$6,各種係数表!$C$205:$BU$252,ROW()-4,FALSE)*C$43)</f>
        <v>0</v>
      </c>
      <c r="E26" s="19">
        <f>IF(データ入力!$C$6="",0,HLOOKUP(データ入力!$C$6,各種係数表!$C$205:$BU$252,47,FALSE)*C26)</f>
        <v>0</v>
      </c>
      <c r="F26" s="19">
        <f>IF(データ入力!$C$6="",0,HLOOKUP(データ入力!$C$6,各種係数表!$C$205:$BU$252,41,FALSE)*C26)</f>
        <v>0</v>
      </c>
      <c r="G26" s="19">
        <f>ROUND(C26*VLOOKUP(B26,各種係数表!$B$153:$N$190,13,FALSE),0)</f>
        <v>0</v>
      </c>
      <c r="H26" s="19">
        <f>データ入力!$J$7</f>
        <v>0</v>
      </c>
      <c r="I26" s="19">
        <f>IF(データ入力!$C$7="",0,HLOOKUP(データ入力!$C$7,各種係数表!$C$205:$BU$252,ROW()-4,FALSE)*H$43)</f>
        <v>0</v>
      </c>
      <c r="J26" s="19">
        <f>IF(データ入力!$C$6="",0,HLOOKUP(データ入力!$C$6,各種係数表!$C$205:$BU$252,47,FALSE)*H26)</f>
        <v>0</v>
      </c>
      <c r="K26" s="19">
        <f>IF(データ入力!$C$6="",0,HLOOKUP(データ入力!$C$6,各種係数表!$C$205:$BU$252,41,FALSE)*H26)</f>
        <v>0</v>
      </c>
      <c r="L26" s="19">
        <f>ROUND(H26*VLOOKUP(B26,各種係数表!$B$153:$N$190,13,FALSE),0)</f>
        <v>0</v>
      </c>
      <c r="M26" s="19">
        <f>データ入力!$J$8</f>
        <v>0</v>
      </c>
      <c r="N26" s="19">
        <f>IF(データ入力!$C$8="",0,HLOOKUP(データ入力!$C$8,各種係数表!$C$205:$BU$252,ROW()-4,FALSE)*M$43)</f>
        <v>0</v>
      </c>
      <c r="O26" s="19">
        <f>IF(データ入力!$C$8="",0,HLOOKUP(データ入力!$C$8,各種係数表!$C$205:$BU$252,47,FALSE)*M26)</f>
        <v>0</v>
      </c>
      <c r="P26" s="19">
        <f>IF(データ入力!$C$8="",0,HLOOKUP(データ入力!$C$8,各種係数表!$C$205:$BU$252,41,FALSE)*M26)</f>
        <v>0</v>
      </c>
      <c r="Q26" s="19">
        <f>ROUND(M26*VLOOKUP(B26,各種係数表!$B$153:$N$190,13,FALSE),0)</f>
        <v>0</v>
      </c>
      <c r="R26" s="19">
        <f>データ入力!$J$9</f>
        <v>0</v>
      </c>
      <c r="S26" s="19">
        <f>IF(データ入力!$C$9="",0,HLOOKUP(データ入力!$C$9,各種係数表!$C$205:$BU$252,ROW()-4,FALSE)*R$43)</f>
        <v>0</v>
      </c>
      <c r="T26" s="19">
        <f>IF(データ入力!$C$9="",0,HLOOKUP(データ入力!$C$9,各種係数表!$C$205:$BU$252,47,FALSE)*R26)</f>
        <v>0</v>
      </c>
      <c r="U26" s="19">
        <f>IF(データ入力!$C$9="",0,HLOOKUP(データ入力!$C$9,各種係数表!$C$205:$BU$252,41,FALSE)*R26)</f>
        <v>0</v>
      </c>
      <c r="V26" s="19">
        <f>ROUND(R26*VLOOKUP(B26,各種係数表!$B$153:$N$190,13,FALSE),0)</f>
        <v>0</v>
      </c>
      <c r="W26" s="19">
        <f>データ入力!$J$10</f>
        <v>0</v>
      </c>
      <c r="X26" s="19">
        <f>IF(データ入力!$C$10="",0,HLOOKUP(データ入力!$C$10,各種係数表!$C$205:$BU$252,ROW()-4,FALSE)*W$43)</f>
        <v>0</v>
      </c>
      <c r="Y26" s="19">
        <f>IF(データ入力!$C$10="",0,HLOOKUP(データ入力!$C$10,各種係数表!$C$205:$BU$252,47,FALSE)*W26)</f>
        <v>0</v>
      </c>
      <c r="Z26" s="19">
        <f>IF(データ入力!$C$10="",0,HLOOKUP(データ入力!$C$10,各種係数表!$C$205:$BU$252,41,FALSE)*W26)</f>
        <v>0</v>
      </c>
      <c r="AA26" s="19">
        <f>ROUND(W26*VLOOKUP(B26,各種係数表!$B$153:$N$190,13,FALSE),0)</f>
        <v>0</v>
      </c>
      <c r="AB26" s="19">
        <f>C26+H26+M26+R26+W26</f>
        <v>0</v>
      </c>
      <c r="AC26" s="19">
        <f>E26+J26+O26+T26+Y26</f>
        <v>0</v>
      </c>
      <c r="AD26" s="19">
        <f>F26+K26+P26+U26+Z26</f>
        <v>0</v>
      </c>
      <c r="AE26" s="19">
        <f t="shared" si="0"/>
        <v>0</v>
      </c>
      <c r="AF26" s="19">
        <f t="shared" si="1"/>
        <v>0</v>
      </c>
      <c r="AG26" s="19">
        <f t="shared" si="2"/>
        <v>0</v>
      </c>
      <c r="AH26" s="34">
        <f>各種係数表!BA76</f>
        <v>1</v>
      </c>
      <c r="AI26" s="19">
        <v>0</v>
      </c>
      <c r="AJ26" s="19">
        <f>HLOOKUP($B26,各種係数表!$C$55:$AM$100,46,FALSE)*$AI26</f>
        <v>0</v>
      </c>
      <c r="AK26" s="19">
        <f>HLOOKUP($B26,各種係数表!$C$55:$AM$100,41,FALSE)*$AI26</f>
        <v>0</v>
      </c>
      <c r="AL26" s="19">
        <f>ROUND($AI26*VLOOKUP(B26,各種係数表!$B$153:$N$190,13,FALSE),0)</f>
        <v>0</v>
      </c>
      <c r="AM26" s="19">
        <f t="shared" si="8"/>
        <v>0</v>
      </c>
      <c r="AN26" s="19">
        <f t="shared" si="9"/>
        <v>0</v>
      </c>
      <c r="AO26" s="19">
        <f t="shared" si="10"/>
        <v>0</v>
      </c>
      <c r="AP26" s="19">
        <f t="shared" si="11"/>
        <v>0</v>
      </c>
      <c r="AQ26" s="462">
        <f t="shared" si="12"/>
        <v>0</v>
      </c>
      <c r="AR26" s="469"/>
      <c r="AS26" s="462">
        <f t="shared" si="13"/>
        <v>0</v>
      </c>
      <c r="AT26" s="19">
        <v>0</v>
      </c>
      <c r="AU26" s="19">
        <f>HLOOKUP($B26,各種係数表!$C$55:$AM$100,46,FALSE)*AT26</f>
        <v>0</v>
      </c>
      <c r="AV26" s="19">
        <f>HLOOKUP($B26,各種係数表!$C$55:$AM$100,41,FALSE)*AT26</f>
        <v>0</v>
      </c>
      <c r="AW26" s="19">
        <f>ROUND(AT26*VLOOKUP($B26,各種係数表!$B$153:$N$190,13,FALSE),0)</f>
        <v>0</v>
      </c>
      <c r="AX26" s="19">
        <f t="shared" si="14"/>
        <v>0</v>
      </c>
      <c r="AY26" s="469"/>
      <c r="AZ26" s="462">
        <f t="shared" si="15"/>
        <v>0</v>
      </c>
      <c r="BA26" s="19">
        <v>0</v>
      </c>
      <c r="BB26" s="19">
        <f>HLOOKUP($B26,各種係数表!$C$55:$AM$100,46,FALSE)*BA26</f>
        <v>0</v>
      </c>
      <c r="BC26" s="19">
        <f>HLOOKUP($B26,各種係数表!$C$55:$AM$100,41,FALSE)*BA26</f>
        <v>0</v>
      </c>
      <c r="BD26" s="19">
        <f>ROUND(BA26*VLOOKUP($B26,各種係数表!$B$153:$N$190,13,FALSE),0)</f>
        <v>0</v>
      </c>
      <c r="BE26" s="19">
        <f t="shared" si="16"/>
        <v>0</v>
      </c>
      <c r="BF26" s="469"/>
      <c r="BG26" s="462">
        <f t="shared" si="17"/>
        <v>0</v>
      </c>
      <c r="BH26" s="19">
        <v>0</v>
      </c>
      <c r="BI26" s="19">
        <f>HLOOKUP($B26,各種係数表!$C$55:$AM$100,46,FALSE)*BH26</f>
        <v>0</v>
      </c>
      <c r="BJ26" s="19">
        <f>HLOOKUP($B26,各種係数表!$C$55:$AM$100,41,FALSE)*BH26</f>
        <v>0</v>
      </c>
      <c r="BK26" s="19">
        <f>ROUND(BH26*VLOOKUP($B26,各種係数表!$B$153:$N$190,13,FALSE),0)</f>
        <v>0</v>
      </c>
      <c r="BL26" s="19">
        <f t="shared" si="4"/>
        <v>0</v>
      </c>
      <c r="BM26" s="19">
        <f t="shared" si="18"/>
        <v>0</v>
      </c>
      <c r="BN26" s="19">
        <f t="shared" si="5"/>
        <v>0</v>
      </c>
      <c r="BO26" s="19">
        <f t="shared" si="6"/>
        <v>0</v>
      </c>
      <c r="BP26" s="19">
        <f t="shared" si="19"/>
        <v>0</v>
      </c>
      <c r="BQ26" s="19">
        <f t="shared" si="20"/>
        <v>0</v>
      </c>
      <c r="BR26" s="19">
        <f t="shared" si="21"/>
        <v>0</v>
      </c>
      <c r="BS26" s="19">
        <f t="shared" si="22"/>
        <v>0</v>
      </c>
    </row>
    <row r="27" spans="1:71" ht="15" customHeight="1" x14ac:dyDescent="0.15">
      <c r="A27" s="37" t="s">
        <v>21</v>
      </c>
      <c r="B27" s="19" t="s">
        <v>55</v>
      </c>
      <c r="C27" s="446"/>
      <c r="D27" s="19">
        <f>IF(データ入力!$C$6="",0,HLOOKUP(データ入力!$C$6,各種係数表!$C$205:$BU$252,ROW()-4,FALSE)*C$43)</f>
        <v>0</v>
      </c>
      <c r="E27" s="446"/>
      <c r="F27" s="446"/>
      <c r="G27" s="19">
        <f>ROUND(C27*VLOOKUP(B27,各種係数表!$B$153:$N$190,13,FALSE),0)</f>
        <v>0</v>
      </c>
      <c r="H27" s="446"/>
      <c r="I27" s="19">
        <f>IF(データ入力!$C$7="",0,HLOOKUP(データ入力!$C$7,各種係数表!$C$205:$BU$252,ROW()-4,FALSE)*H$43)</f>
        <v>0</v>
      </c>
      <c r="J27" s="446"/>
      <c r="K27" s="446"/>
      <c r="L27" s="19">
        <f>ROUND(H27*VLOOKUP(B27,各種係数表!$B$153:$N$190,13,FALSE),0)</f>
        <v>0</v>
      </c>
      <c r="M27" s="446"/>
      <c r="N27" s="19">
        <f>IF(データ入力!$C$8="",0,HLOOKUP(データ入力!$C$8,各種係数表!$C$205:$BU$252,ROW()-4,FALSE)*M$43)</f>
        <v>0</v>
      </c>
      <c r="O27" s="446"/>
      <c r="P27" s="446"/>
      <c r="Q27" s="19">
        <f>ROUND(M27*VLOOKUP(B27,各種係数表!$B$153:$N$190,13,FALSE),0)</f>
        <v>0</v>
      </c>
      <c r="R27" s="446"/>
      <c r="S27" s="19">
        <f>IF(データ入力!$C$9="",0,HLOOKUP(データ入力!$C$9,各種係数表!$C$205:$BU$252,ROW()-4,FALSE)*R$43)</f>
        <v>0</v>
      </c>
      <c r="T27" s="446"/>
      <c r="U27" s="446"/>
      <c r="V27" s="19">
        <f>ROUND(R27*VLOOKUP(B27,各種係数表!$B$153:$N$190,13,FALSE),0)</f>
        <v>0</v>
      </c>
      <c r="W27" s="446"/>
      <c r="X27" s="19">
        <f>IF(データ入力!$C$10="",0,HLOOKUP(データ入力!$C$10,各種係数表!$C$205:$BU$252,ROW()-4,FALSE)*W$43)</f>
        <v>0</v>
      </c>
      <c r="Y27" s="446"/>
      <c r="Z27" s="446"/>
      <c r="AA27" s="19">
        <f>ROUND(W27*VLOOKUP(B27,各種係数表!$B$153:$N$190,13,FALSE),0)</f>
        <v>0</v>
      </c>
      <c r="AB27" s="446"/>
      <c r="AC27" s="446"/>
      <c r="AD27" s="446"/>
      <c r="AE27" s="19">
        <f t="shared" si="0"/>
        <v>0</v>
      </c>
      <c r="AF27" s="19">
        <f t="shared" si="1"/>
        <v>0</v>
      </c>
      <c r="AG27" s="19">
        <f t="shared" si="2"/>
        <v>0</v>
      </c>
      <c r="AH27" s="34">
        <f>各種係数表!BA77</f>
        <v>0.99995406603681447</v>
      </c>
      <c r="AI27" s="19">
        <v>0</v>
      </c>
      <c r="AJ27" s="19">
        <f>HLOOKUP($B27,各種係数表!$C$55:$AM$100,46,FALSE)*$AI27</f>
        <v>0</v>
      </c>
      <c r="AK27" s="19">
        <f>HLOOKUP($B27,各種係数表!$C$55:$AM$100,41,FALSE)*$AI27</f>
        <v>0</v>
      </c>
      <c r="AL27" s="19">
        <f>ROUND($AI27*VLOOKUP(B27,各種係数表!$B$153:$N$190,13,FALSE),0)</f>
        <v>0</v>
      </c>
      <c r="AM27" s="19">
        <f t="shared" si="8"/>
        <v>0</v>
      </c>
      <c r="AN27" s="19">
        <f t="shared" si="9"/>
        <v>0</v>
      </c>
      <c r="AO27" s="19">
        <f t="shared" si="10"/>
        <v>0</v>
      </c>
      <c r="AP27" s="19">
        <f t="shared" si="11"/>
        <v>0</v>
      </c>
      <c r="AQ27" s="462">
        <f t="shared" si="12"/>
        <v>0</v>
      </c>
      <c r="AR27" s="469"/>
      <c r="AS27" s="462">
        <f t="shared" si="13"/>
        <v>0</v>
      </c>
      <c r="AT27" s="19">
        <v>0</v>
      </c>
      <c r="AU27" s="19">
        <f>HLOOKUP($B27,各種係数表!$C$55:$AM$100,46,FALSE)*AT27</f>
        <v>0</v>
      </c>
      <c r="AV27" s="19">
        <f>HLOOKUP($B27,各種係数表!$C$55:$AM$100,41,FALSE)*AT27</f>
        <v>0</v>
      </c>
      <c r="AW27" s="19">
        <f>ROUND(AT27*VLOOKUP($B27,各種係数表!$B$153:$N$190,13,FALSE),0)</f>
        <v>0</v>
      </c>
      <c r="AX27" s="19">
        <f t="shared" si="14"/>
        <v>0</v>
      </c>
      <c r="AY27" s="469"/>
      <c r="AZ27" s="462">
        <f t="shared" si="15"/>
        <v>0</v>
      </c>
      <c r="BA27" s="19">
        <v>0</v>
      </c>
      <c r="BB27" s="19">
        <f>HLOOKUP($B27,各種係数表!$C$55:$AM$100,46,FALSE)*BA27</f>
        <v>0</v>
      </c>
      <c r="BC27" s="19">
        <f>HLOOKUP($B27,各種係数表!$C$55:$AM$100,41,FALSE)*BA27</f>
        <v>0</v>
      </c>
      <c r="BD27" s="19">
        <f>ROUND(BA27*VLOOKUP($B27,各種係数表!$B$153:$N$190,13,FALSE),0)</f>
        <v>0</v>
      </c>
      <c r="BE27" s="19">
        <f t="shared" si="16"/>
        <v>0</v>
      </c>
      <c r="BF27" s="469"/>
      <c r="BG27" s="462">
        <f t="shared" si="17"/>
        <v>0</v>
      </c>
      <c r="BH27" s="19">
        <v>0</v>
      </c>
      <c r="BI27" s="19">
        <f>HLOOKUP($B27,各種係数表!$C$55:$AM$100,46,FALSE)*BH27</f>
        <v>0</v>
      </c>
      <c r="BJ27" s="19">
        <f>HLOOKUP($B27,各種係数表!$C$55:$AM$100,41,FALSE)*BH27</f>
        <v>0</v>
      </c>
      <c r="BK27" s="19">
        <f>ROUND(BH27*VLOOKUP($B27,各種係数表!$B$153:$N$190,13,FALSE),0)</f>
        <v>0</v>
      </c>
      <c r="BL27" s="19">
        <f t="shared" si="4"/>
        <v>0</v>
      </c>
      <c r="BM27" s="19">
        <f t="shared" si="18"/>
        <v>0</v>
      </c>
      <c r="BN27" s="19">
        <f t="shared" si="5"/>
        <v>0</v>
      </c>
      <c r="BO27" s="19">
        <f t="shared" si="6"/>
        <v>0</v>
      </c>
      <c r="BP27" s="19">
        <f t="shared" si="19"/>
        <v>0</v>
      </c>
      <c r="BQ27" s="19">
        <f t="shared" si="20"/>
        <v>0</v>
      </c>
      <c r="BR27" s="19">
        <f t="shared" si="21"/>
        <v>0</v>
      </c>
      <c r="BS27" s="19">
        <f t="shared" si="22"/>
        <v>0</v>
      </c>
    </row>
    <row r="28" spans="1:71" ht="15" customHeight="1" x14ac:dyDescent="0.15">
      <c r="A28" s="37" t="s">
        <v>22</v>
      </c>
      <c r="B28" s="19" t="s">
        <v>56</v>
      </c>
      <c r="C28" s="446"/>
      <c r="D28" s="19">
        <f>IF(データ入力!$C$6="",0,HLOOKUP(データ入力!$C$6,各種係数表!$C$205:$BU$252,ROW()-4,FALSE)*C$43)</f>
        <v>0</v>
      </c>
      <c r="E28" s="446"/>
      <c r="F28" s="446"/>
      <c r="G28" s="19">
        <f>ROUND(C28*VLOOKUP(B28,各種係数表!$B$153:$N$190,13,FALSE),0)</f>
        <v>0</v>
      </c>
      <c r="H28" s="446"/>
      <c r="I28" s="19">
        <f>IF(データ入力!$C$7="",0,HLOOKUP(データ入力!$C$7,各種係数表!$C$205:$BU$252,ROW()-4,FALSE)*H$43)</f>
        <v>0</v>
      </c>
      <c r="J28" s="446"/>
      <c r="K28" s="446"/>
      <c r="L28" s="19">
        <f>ROUND(H28*VLOOKUP(B28,各種係数表!$B$153:$N$190,13,FALSE),0)</f>
        <v>0</v>
      </c>
      <c r="M28" s="446"/>
      <c r="N28" s="19">
        <f>IF(データ入力!$C$8="",0,HLOOKUP(データ入力!$C$8,各種係数表!$C$205:$BU$252,ROW()-4,FALSE)*M$43)</f>
        <v>0</v>
      </c>
      <c r="O28" s="446"/>
      <c r="P28" s="446"/>
      <c r="Q28" s="19">
        <f>ROUND(M28*VLOOKUP(B28,各種係数表!$B$153:$N$190,13,FALSE),0)</f>
        <v>0</v>
      </c>
      <c r="R28" s="446"/>
      <c r="S28" s="19">
        <f>IF(データ入力!$C$9="",0,HLOOKUP(データ入力!$C$9,各種係数表!$C$205:$BU$252,ROW()-4,FALSE)*R$43)</f>
        <v>0</v>
      </c>
      <c r="T28" s="446"/>
      <c r="U28" s="446"/>
      <c r="V28" s="19">
        <f>ROUND(R28*VLOOKUP(B28,各種係数表!$B$153:$N$190,13,FALSE),0)</f>
        <v>0</v>
      </c>
      <c r="W28" s="446"/>
      <c r="X28" s="19">
        <f>IF(データ入力!$C$10="",0,HLOOKUP(データ入力!$C$10,各種係数表!$C$205:$BU$252,ROW()-4,FALSE)*W$43)</f>
        <v>0</v>
      </c>
      <c r="Y28" s="446"/>
      <c r="Z28" s="446"/>
      <c r="AA28" s="19">
        <f>ROUND(W28*VLOOKUP(B28,各種係数表!$B$153:$N$190,13,FALSE),0)</f>
        <v>0</v>
      </c>
      <c r="AB28" s="446"/>
      <c r="AC28" s="446"/>
      <c r="AD28" s="446"/>
      <c r="AE28" s="19">
        <f t="shared" si="0"/>
        <v>0</v>
      </c>
      <c r="AF28" s="19">
        <f t="shared" si="1"/>
        <v>0</v>
      </c>
      <c r="AG28" s="19">
        <f t="shared" si="2"/>
        <v>0</v>
      </c>
      <c r="AH28" s="34">
        <f>各種係数表!BA78</f>
        <v>1</v>
      </c>
      <c r="AI28" s="19">
        <v>0</v>
      </c>
      <c r="AJ28" s="19">
        <f>HLOOKUP($B28,各種係数表!$C$55:$AM$100,46,FALSE)*$AI28</f>
        <v>0</v>
      </c>
      <c r="AK28" s="19">
        <f>HLOOKUP($B28,各種係数表!$C$55:$AM$100,41,FALSE)*$AI28</f>
        <v>0</v>
      </c>
      <c r="AL28" s="19">
        <f>ROUND($AI28*VLOOKUP(B28,各種係数表!$B$153:$N$190,13,FALSE),0)</f>
        <v>0</v>
      </c>
      <c r="AM28" s="19">
        <f t="shared" si="8"/>
        <v>0</v>
      </c>
      <c r="AN28" s="19">
        <f t="shared" si="9"/>
        <v>0</v>
      </c>
      <c r="AO28" s="19">
        <f t="shared" si="10"/>
        <v>0</v>
      </c>
      <c r="AP28" s="19">
        <f t="shared" si="11"/>
        <v>0</v>
      </c>
      <c r="AQ28" s="462">
        <f t="shared" si="12"/>
        <v>0</v>
      </c>
      <c r="AR28" s="469"/>
      <c r="AS28" s="462">
        <f t="shared" si="13"/>
        <v>0</v>
      </c>
      <c r="AT28" s="19">
        <v>0</v>
      </c>
      <c r="AU28" s="19">
        <f>HLOOKUP($B28,各種係数表!$C$55:$AM$100,46,FALSE)*AT28</f>
        <v>0</v>
      </c>
      <c r="AV28" s="19">
        <f>HLOOKUP($B28,各種係数表!$C$55:$AM$100,41,FALSE)*AT28</f>
        <v>0</v>
      </c>
      <c r="AW28" s="19">
        <f>ROUND(AT28*VLOOKUP($B28,各種係数表!$B$153:$N$190,13,FALSE),0)</f>
        <v>0</v>
      </c>
      <c r="AX28" s="19">
        <f t="shared" si="14"/>
        <v>0</v>
      </c>
      <c r="AY28" s="469"/>
      <c r="AZ28" s="462">
        <f t="shared" si="15"/>
        <v>0</v>
      </c>
      <c r="BA28" s="19">
        <v>0</v>
      </c>
      <c r="BB28" s="19">
        <f>HLOOKUP($B28,各種係数表!$C$55:$AM$100,46,FALSE)*BA28</f>
        <v>0</v>
      </c>
      <c r="BC28" s="19">
        <f>HLOOKUP($B28,各種係数表!$C$55:$AM$100,41,FALSE)*BA28</f>
        <v>0</v>
      </c>
      <c r="BD28" s="19">
        <f>ROUND(BA28*VLOOKUP($B28,各種係数表!$B$153:$N$190,13,FALSE),0)</f>
        <v>0</v>
      </c>
      <c r="BE28" s="19">
        <f t="shared" si="16"/>
        <v>0</v>
      </c>
      <c r="BF28" s="469"/>
      <c r="BG28" s="462">
        <f t="shared" si="17"/>
        <v>0</v>
      </c>
      <c r="BH28" s="19">
        <v>0</v>
      </c>
      <c r="BI28" s="19">
        <f>HLOOKUP($B28,各種係数表!$C$55:$AM$100,46,FALSE)*BH28</f>
        <v>0</v>
      </c>
      <c r="BJ28" s="19">
        <f>HLOOKUP($B28,各種係数表!$C$55:$AM$100,41,FALSE)*BH28</f>
        <v>0</v>
      </c>
      <c r="BK28" s="19">
        <f>ROUND(BH28*VLOOKUP($B28,各種係数表!$B$153:$N$190,13,FALSE),0)</f>
        <v>0</v>
      </c>
      <c r="BL28" s="19">
        <f t="shared" si="4"/>
        <v>0</v>
      </c>
      <c r="BM28" s="19">
        <f t="shared" si="18"/>
        <v>0</v>
      </c>
      <c r="BN28" s="19">
        <f t="shared" si="5"/>
        <v>0</v>
      </c>
      <c r="BO28" s="19">
        <f t="shared" si="6"/>
        <v>0</v>
      </c>
      <c r="BP28" s="19">
        <f t="shared" si="19"/>
        <v>0</v>
      </c>
      <c r="BQ28" s="19">
        <f t="shared" si="20"/>
        <v>0</v>
      </c>
      <c r="BR28" s="19">
        <f t="shared" si="21"/>
        <v>0</v>
      </c>
      <c r="BS28" s="19">
        <f t="shared" si="22"/>
        <v>0</v>
      </c>
    </row>
    <row r="29" spans="1:71" ht="15" customHeight="1" x14ac:dyDescent="0.15">
      <c r="A29" s="37" t="s">
        <v>23</v>
      </c>
      <c r="B29" s="19" t="s">
        <v>57</v>
      </c>
      <c r="C29" s="446"/>
      <c r="D29" s="19">
        <f>IF(データ入力!$C$6="",0,HLOOKUP(データ入力!$C$6,各種係数表!$C$205:$BU$252,ROW()-4,FALSE)*C$43)</f>
        <v>0</v>
      </c>
      <c r="E29" s="446"/>
      <c r="F29" s="446"/>
      <c r="G29" s="19">
        <f>ROUND(C29*VLOOKUP(B29,各種係数表!$B$153:$N$190,13,FALSE),0)</f>
        <v>0</v>
      </c>
      <c r="H29" s="446"/>
      <c r="I29" s="19">
        <f>IF(データ入力!$C$7="",0,HLOOKUP(データ入力!$C$7,各種係数表!$C$205:$BU$252,ROW()-4,FALSE)*H$43)</f>
        <v>0</v>
      </c>
      <c r="J29" s="446"/>
      <c r="K29" s="446"/>
      <c r="L29" s="19">
        <f>ROUND(H29*VLOOKUP(B29,各種係数表!$B$153:$N$190,13,FALSE),0)</f>
        <v>0</v>
      </c>
      <c r="M29" s="446"/>
      <c r="N29" s="19">
        <f>IF(データ入力!$C$8="",0,HLOOKUP(データ入力!$C$8,各種係数表!$C$205:$BU$252,ROW()-4,FALSE)*M$43)</f>
        <v>0</v>
      </c>
      <c r="O29" s="446"/>
      <c r="P29" s="446"/>
      <c r="Q29" s="19">
        <f>ROUND(M29*VLOOKUP(B29,各種係数表!$B$153:$N$190,13,FALSE),0)</f>
        <v>0</v>
      </c>
      <c r="R29" s="446"/>
      <c r="S29" s="19">
        <f>IF(データ入力!$C$9="",0,HLOOKUP(データ入力!$C$9,各種係数表!$C$205:$BU$252,ROW()-4,FALSE)*R$43)</f>
        <v>0</v>
      </c>
      <c r="T29" s="446"/>
      <c r="U29" s="446"/>
      <c r="V29" s="19">
        <f>ROUND(R29*VLOOKUP(B29,各種係数表!$B$153:$N$190,13,FALSE),0)</f>
        <v>0</v>
      </c>
      <c r="W29" s="446"/>
      <c r="X29" s="19">
        <f>IF(データ入力!$C$10="",0,HLOOKUP(データ入力!$C$10,各種係数表!$C$205:$BU$252,ROW()-4,FALSE)*W$43)</f>
        <v>0</v>
      </c>
      <c r="Y29" s="446"/>
      <c r="Z29" s="446"/>
      <c r="AA29" s="19">
        <f>ROUND(W29*VLOOKUP(B29,各種係数表!$B$153:$N$190,13,FALSE),0)</f>
        <v>0</v>
      </c>
      <c r="AB29" s="446"/>
      <c r="AC29" s="446"/>
      <c r="AD29" s="446"/>
      <c r="AE29" s="19">
        <f t="shared" si="0"/>
        <v>0</v>
      </c>
      <c r="AF29" s="19">
        <f t="shared" si="1"/>
        <v>0</v>
      </c>
      <c r="AG29" s="19">
        <f t="shared" si="2"/>
        <v>0</v>
      </c>
      <c r="AH29" s="34">
        <f>各種係数表!BA79</f>
        <v>0.82055228049935824</v>
      </c>
      <c r="AI29" s="19">
        <v>0</v>
      </c>
      <c r="AJ29" s="19">
        <f>HLOOKUP($B29,各種係数表!$C$55:$AM$100,46,FALSE)*$AI29</f>
        <v>0</v>
      </c>
      <c r="AK29" s="19">
        <f>HLOOKUP($B29,各種係数表!$C$55:$AM$100,41,FALSE)*$AI29</f>
        <v>0</v>
      </c>
      <c r="AL29" s="19">
        <f>ROUND($AI29*VLOOKUP(B29,各種係数表!$B$153:$N$190,13,FALSE),0)</f>
        <v>0</v>
      </c>
      <c r="AM29" s="19">
        <f t="shared" si="8"/>
        <v>0</v>
      </c>
      <c r="AN29" s="19">
        <f t="shared" si="9"/>
        <v>0</v>
      </c>
      <c r="AO29" s="19">
        <f t="shared" si="10"/>
        <v>0</v>
      </c>
      <c r="AP29" s="19">
        <f t="shared" si="11"/>
        <v>0</v>
      </c>
      <c r="AQ29" s="462">
        <f t="shared" si="12"/>
        <v>0</v>
      </c>
      <c r="AR29" s="469"/>
      <c r="AS29" s="462">
        <f t="shared" si="13"/>
        <v>0</v>
      </c>
      <c r="AT29" s="19">
        <v>0</v>
      </c>
      <c r="AU29" s="19">
        <f>HLOOKUP($B29,各種係数表!$C$55:$AM$100,46,FALSE)*AT29</f>
        <v>0</v>
      </c>
      <c r="AV29" s="19">
        <f>HLOOKUP($B29,各種係数表!$C$55:$AM$100,41,FALSE)*AT29</f>
        <v>0</v>
      </c>
      <c r="AW29" s="19">
        <f>ROUND(AT29*VLOOKUP($B29,各種係数表!$B$153:$N$190,13,FALSE),0)</f>
        <v>0</v>
      </c>
      <c r="AX29" s="19">
        <f t="shared" si="14"/>
        <v>0</v>
      </c>
      <c r="AY29" s="469"/>
      <c r="AZ29" s="462">
        <f t="shared" si="15"/>
        <v>0</v>
      </c>
      <c r="BA29" s="19">
        <v>0</v>
      </c>
      <c r="BB29" s="19">
        <f>HLOOKUP($B29,各種係数表!$C$55:$AM$100,46,FALSE)*BA29</f>
        <v>0</v>
      </c>
      <c r="BC29" s="19">
        <f>HLOOKUP($B29,各種係数表!$C$55:$AM$100,41,FALSE)*BA29</f>
        <v>0</v>
      </c>
      <c r="BD29" s="19">
        <f>ROUND(BA29*VLOOKUP($B29,各種係数表!$B$153:$N$190,13,FALSE),0)</f>
        <v>0</v>
      </c>
      <c r="BE29" s="19">
        <f t="shared" si="16"/>
        <v>0</v>
      </c>
      <c r="BF29" s="469"/>
      <c r="BG29" s="462">
        <f t="shared" si="17"/>
        <v>0</v>
      </c>
      <c r="BH29" s="19">
        <v>0</v>
      </c>
      <c r="BI29" s="19">
        <f>HLOOKUP($B29,各種係数表!$C$55:$AM$100,46,FALSE)*BH29</f>
        <v>0</v>
      </c>
      <c r="BJ29" s="19">
        <f>HLOOKUP($B29,各種係数表!$C$55:$AM$100,41,FALSE)*BH29</f>
        <v>0</v>
      </c>
      <c r="BK29" s="19">
        <f>ROUND(BH29*VLOOKUP($B29,各種係数表!$B$153:$N$190,13,FALSE),0)</f>
        <v>0</v>
      </c>
      <c r="BL29" s="19">
        <f t="shared" si="4"/>
        <v>0</v>
      </c>
      <c r="BM29" s="19">
        <f t="shared" si="18"/>
        <v>0</v>
      </c>
      <c r="BN29" s="19">
        <f t="shared" si="5"/>
        <v>0</v>
      </c>
      <c r="BO29" s="19">
        <f t="shared" si="6"/>
        <v>0</v>
      </c>
      <c r="BP29" s="19">
        <f t="shared" si="19"/>
        <v>0</v>
      </c>
      <c r="BQ29" s="19">
        <f t="shared" si="20"/>
        <v>0</v>
      </c>
      <c r="BR29" s="19">
        <f t="shared" si="21"/>
        <v>0</v>
      </c>
      <c r="BS29" s="19">
        <f t="shared" si="22"/>
        <v>0</v>
      </c>
    </row>
    <row r="30" spans="1:71" ht="15" customHeight="1" x14ac:dyDescent="0.15">
      <c r="A30" s="37" t="s">
        <v>24</v>
      </c>
      <c r="B30" s="19" t="s">
        <v>58</v>
      </c>
      <c r="C30" s="446"/>
      <c r="D30" s="19">
        <f>IF(データ入力!$C$6="",0,HLOOKUP(データ入力!$C$6,各種係数表!$C$205:$BU$252,ROW()-4,FALSE)*C$43)</f>
        <v>0</v>
      </c>
      <c r="E30" s="446"/>
      <c r="F30" s="446"/>
      <c r="G30" s="19">
        <f>ROUND(C30*VLOOKUP(B30,各種係数表!$B$153:$N$190,13,FALSE),0)</f>
        <v>0</v>
      </c>
      <c r="H30" s="446"/>
      <c r="I30" s="19">
        <f>IF(データ入力!$C$7="",0,HLOOKUP(データ入力!$C$7,各種係数表!$C$205:$BU$252,ROW()-4,FALSE)*H$43)</f>
        <v>0</v>
      </c>
      <c r="J30" s="446"/>
      <c r="K30" s="446"/>
      <c r="L30" s="19">
        <f>ROUND(H30*VLOOKUP(B30,各種係数表!$B$153:$N$190,13,FALSE),0)</f>
        <v>0</v>
      </c>
      <c r="M30" s="446"/>
      <c r="N30" s="19">
        <f>IF(データ入力!$C$8="",0,HLOOKUP(データ入力!$C$8,各種係数表!$C$205:$BU$252,ROW()-4,FALSE)*M$43)</f>
        <v>0</v>
      </c>
      <c r="O30" s="446"/>
      <c r="P30" s="446"/>
      <c r="Q30" s="19">
        <f>ROUND(M30*VLOOKUP(B30,各種係数表!$B$153:$N$190,13,FALSE),0)</f>
        <v>0</v>
      </c>
      <c r="R30" s="446"/>
      <c r="S30" s="19">
        <f>IF(データ入力!$C$9="",0,HLOOKUP(データ入力!$C$9,各種係数表!$C$205:$BU$252,ROW()-4,FALSE)*R$43)</f>
        <v>0</v>
      </c>
      <c r="T30" s="446"/>
      <c r="U30" s="446"/>
      <c r="V30" s="19">
        <f>ROUND(R30*VLOOKUP(B30,各種係数表!$B$153:$N$190,13,FALSE),0)</f>
        <v>0</v>
      </c>
      <c r="W30" s="446"/>
      <c r="X30" s="19">
        <f>IF(データ入力!$C$10="",0,HLOOKUP(データ入力!$C$10,各種係数表!$C$205:$BU$252,ROW()-4,FALSE)*W$43)</f>
        <v>0</v>
      </c>
      <c r="Y30" s="446"/>
      <c r="Z30" s="446"/>
      <c r="AA30" s="19">
        <f>ROUND(W30*VLOOKUP(B30,各種係数表!$B$153:$N$190,13,FALSE),0)</f>
        <v>0</v>
      </c>
      <c r="AB30" s="446"/>
      <c r="AC30" s="446"/>
      <c r="AD30" s="446"/>
      <c r="AE30" s="19">
        <f t="shared" si="0"/>
        <v>0</v>
      </c>
      <c r="AF30" s="19">
        <f t="shared" si="1"/>
        <v>0</v>
      </c>
      <c r="AG30" s="19">
        <f t="shared" si="2"/>
        <v>0</v>
      </c>
      <c r="AH30" s="34">
        <f>各種係数表!BA80</f>
        <v>0.69220420862893095</v>
      </c>
      <c r="AI30" s="19">
        <v>0</v>
      </c>
      <c r="AJ30" s="19">
        <f>HLOOKUP($B30,各種係数表!$C$55:$AM$100,46,FALSE)*$AI30</f>
        <v>0</v>
      </c>
      <c r="AK30" s="19">
        <f>HLOOKUP($B30,各種係数表!$C$55:$AM$100,41,FALSE)*$AI30</f>
        <v>0</v>
      </c>
      <c r="AL30" s="19">
        <f>ROUND($AI30*VLOOKUP(B30,各種係数表!$B$153:$N$190,13,FALSE),0)</f>
        <v>0</v>
      </c>
      <c r="AM30" s="19">
        <f t="shared" si="8"/>
        <v>0</v>
      </c>
      <c r="AN30" s="19">
        <f t="shared" si="9"/>
        <v>0</v>
      </c>
      <c r="AO30" s="19">
        <f t="shared" si="10"/>
        <v>0</v>
      </c>
      <c r="AP30" s="19">
        <f t="shared" si="11"/>
        <v>0</v>
      </c>
      <c r="AQ30" s="462">
        <f t="shared" si="12"/>
        <v>0</v>
      </c>
      <c r="AR30" s="469"/>
      <c r="AS30" s="462">
        <f t="shared" si="13"/>
        <v>0</v>
      </c>
      <c r="AT30" s="19">
        <v>0</v>
      </c>
      <c r="AU30" s="19">
        <f>HLOOKUP($B30,各種係数表!$C$55:$AM$100,46,FALSE)*AT30</f>
        <v>0</v>
      </c>
      <c r="AV30" s="19">
        <f>HLOOKUP($B30,各種係数表!$C$55:$AM$100,41,FALSE)*AT30</f>
        <v>0</v>
      </c>
      <c r="AW30" s="19">
        <f>ROUND(AT30*VLOOKUP($B30,各種係数表!$B$153:$N$190,13,FALSE),0)</f>
        <v>0</v>
      </c>
      <c r="AX30" s="19">
        <f t="shared" si="14"/>
        <v>0</v>
      </c>
      <c r="AY30" s="469"/>
      <c r="AZ30" s="462">
        <f t="shared" si="15"/>
        <v>0</v>
      </c>
      <c r="BA30" s="19">
        <v>0</v>
      </c>
      <c r="BB30" s="19">
        <f>HLOOKUP($B30,各種係数表!$C$55:$AM$100,46,FALSE)*BA30</f>
        <v>0</v>
      </c>
      <c r="BC30" s="19">
        <f>HLOOKUP($B30,各種係数表!$C$55:$AM$100,41,FALSE)*BA30</f>
        <v>0</v>
      </c>
      <c r="BD30" s="19">
        <f>ROUND(BA30*VLOOKUP($B30,各種係数表!$B$153:$N$190,13,FALSE),0)</f>
        <v>0</v>
      </c>
      <c r="BE30" s="19">
        <f t="shared" si="16"/>
        <v>0</v>
      </c>
      <c r="BF30" s="469"/>
      <c r="BG30" s="462">
        <f t="shared" si="17"/>
        <v>0</v>
      </c>
      <c r="BH30" s="19">
        <v>0</v>
      </c>
      <c r="BI30" s="19">
        <f>HLOOKUP($B30,各種係数表!$C$55:$AM$100,46,FALSE)*BH30</f>
        <v>0</v>
      </c>
      <c r="BJ30" s="19">
        <f>HLOOKUP($B30,各種係数表!$C$55:$AM$100,41,FALSE)*BH30</f>
        <v>0</v>
      </c>
      <c r="BK30" s="19">
        <f>ROUND(BH30*VLOOKUP($B30,各種係数表!$B$153:$N$190,13,FALSE),0)</f>
        <v>0</v>
      </c>
      <c r="BL30" s="19">
        <f t="shared" si="4"/>
        <v>0</v>
      </c>
      <c r="BM30" s="19">
        <f t="shared" si="18"/>
        <v>0</v>
      </c>
      <c r="BN30" s="19">
        <f t="shared" si="5"/>
        <v>0</v>
      </c>
      <c r="BO30" s="19">
        <f t="shared" si="6"/>
        <v>0</v>
      </c>
      <c r="BP30" s="19">
        <f t="shared" si="19"/>
        <v>0</v>
      </c>
      <c r="BQ30" s="19">
        <f t="shared" si="20"/>
        <v>0</v>
      </c>
      <c r="BR30" s="19">
        <f t="shared" si="21"/>
        <v>0</v>
      </c>
      <c r="BS30" s="19">
        <f t="shared" si="22"/>
        <v>0</v>
      </c>
    </row>
    <row r="31" spans="1:71" ht="15" customHeight="1" x14ac:dyDescent="0.15">
      <c r="A31" s="37" t="s">
        <v>25</v>
      </c>
      <c r="B31" s="19" t="s">
        <v>760</v>
      </c>
      <c r="C31" s="446"/>
      <c r="D31" s="19">
        <f>IF(データ入力!$C$6="",0,HLOOKUP(データ入力!$C$6,各種係数表!$C$205:$BU$252,ROW()-4,FALSE)*C$43)</f>
        <v>0</v>
      </c>
      <c r="E31" s="446"/>
      <c r="F31" s="446"/>
      <c r="G31" s="19">
        <f>ROUND(C31*VLOOKUP(B31,各種係数表!$B$153:$N$190,13,FALSE),0)</f>
        <v>0</v>
      </c>
      <c r="H31" s="446"/>
      <c r="I31" s="19">
        <f>IF(データ入力!$C$7="",0,HLOOKUP(データ入力!$C$7,各種係数表!$C$205:$BU$252,ROW()-4,FALSE)*H$43)</f>
        <v>0</v>
      </c>
      <c r="J31" s="446"/>
      <c r="K31" s="446"/>
      <c r="L31" s="19">
        <f>ROUND(H31*VLOOKUP(B31,各種係数表!$B$153:$N$190,13,FALSE),0)</f>
        <v>0</v>
      </c>
      <c r="M31" s="446"/>
      <c r="N31" s="19">
        <f>IF(データ入力!$C$8="",0,HLOOKUP(データ入力!$C$8,各種係数表!$C$205:$BU$252,ROW()-4,FALSE)*M$43)</f>
        <v>0</v>
      </c>
      <c r="O31" s="446"/>
      <c r="P31" s="446"/>
      <c r="Q31" s="19">
        <f>ROUND(M31*VLOOKUP(B31,各種係数表!$B$153:$N$190,13,FALSE),0)</f>
        <v>0</v>
      </c>
      <c r="R31" s="446"/>
      <c r="S31" s="19">
        <f>IF(データ入力!$C$9="",0,HLOOKUP(データ入力!$C$9,各種係数表!$C$205:$BU$252,ROW()-4,FALSE)*R$43)</f>
        <v>0</v>
      </c>
      <c r="T31" s="446"/>
      <c r="U31" s="446"/>
      <c r="V31" s="19">
        <f>ROUND(R31*VLOOKUP(B31,各種係数表!$B$153:$N$190,13,FALSE),0)</f>
        <v>0</v>
      </c>
      <c r="W31" s="446"/>
      <c r="X31" s="19">
        <f>IF(データ入力!$C$10="",0,HLOOKUP(データ入力!$C$10,各種係数表!$C$205:$BU$252,ROW()-4,FALSE)*W$43)</f>
        <v>0</v>
      </c>
      <c r="Y31" s="446"/>
      <c r="Z31" s="446"/>
      <c r="AA31" s="19">
        <f>ROUND(W31*VLOOKUP(B31,各種係数表!$B$153:$N$190,13,FALSE),0)</f>
        <v>0</v>
      </c>
      <c r="AB31" s="446"/>
      <c r="AC31" s="446"/>
      <c r="AD31" s="446"/>
      <c r="AE31" s="19">
        <f t="shared" si="0"/>
        <v>0</v>
      </c>
      <c r="AF31" s="19">
        <f t="shared" si="1"/>
        <v>0</v>
      </c>
      <c r="AG31" s="19">
        <f t="shared" si="2"/>
        <v>0</v>
      </c>
      <c r="AH31" s="34">
        <f>各種係数表!BA81</f>
        <v>0.65448834868251005</v>
      </c>
      <c r="AI31" s="19">
        <v>0</v>
      </c>
      <c r="AJ31" s="19">
        <f>HLOOKUP($B31,各種係数表!$C$55:$AM$100,46,FALSE)*$AI31</f>
        <v>0</v>
      </c>
      <c r="AK31" s="19">
        <f>HLOOKUP($B31,各種係数表!$C$55:$AM$100,41,FALSE)*$AI31</f>
        <v>0</v>
      </c>
      <c r="AL31" s="19">
        <f>ROUND($AI31*VLOOKUP(B31,各種係数表!$B$153:$N$190,13,FALSE),0)</f>
        <v>0</v>
      </c>
      <c r="AM31" s="19">
        <f t="shared" si="8"/>
        <v>0</v>
      </c>
      <c r="AN31" s="19">
        <f t="shared" si="9"/>
        <v>0</v>
      </c>
      <c r="AO31" s="19">
        <f t="shared" si="10"/>
        <v>0</v>
      </c>
      <c r="AP31" s="19">
        <f t="shared" si="11"/>
        <v>0</v>
      </c>
      <c r="AQ31" s="462">
        <f t="shared" si="12"/>
        <v>0</v>
      </c>
      <c r="AR31" s="469"/>
      <c r="AS31" s="462">
        <f t="shared" si="13"/>
        <v>0</v>
      </c>
      <c r="AT31" s="19">
        <v>0</v>
      </c>
      <c r="AU31" s="19">
        <f>HLOOKUP($B31,各種係数表!$C$55:$AM$100,46,FALSE)*AT31</f>
        <v>0</v>
      </c>
      <c r="AV31" s="19">
        <f>HLOOKUP($B31,各種係数表!$C$55:$AM$100,41,FALSE)*AT31</f>
        <v>0</v>
      </c>
      <c r="AW31" s="19">
        <f>ROUND(AT31*VLOOKUP($B31,各種係数表!$B$153:$N$190,13,FALSE),0)</f>
        <v>0</v>
      </c>
      <c r="AX31" s="19">
        <f t="shared" si="14"/>
        <v>0</v>
      </c>
      <c r="AY31" s="469"/>
      <c r="AZ31" s="462">
        <f t="shared" si="15"/>
        <v>0</v>
      </c>
      <c r="BA31" s="19">
        <v>0</v>
      </c>
      <c r="BB31" s="19">
        <f>HLOOKUP($B31,各種係数表!$C$55:$AM$100,46,FALSE)*BA31</f>
        <v>0</v>
      </c>
      <c r="BC31" s="19">
        <f>HLOOKUP($B31,各種係数表!$C$55:$AM$100,41,FALSE)*BA31</f>
        <v>0</v>
      </c>
      <c r="BD31" s="19">
        <f>ROUND(BA31*VLOOKUP($B31,各種係数表!$B$153:$N$190,13,FALSE),0)</f>
        <v>0</v>
      </c>
      <c r="BE31" s="19">
        <f t="shared" si="16"/>
        <v>0</v>
      </c>
      <c r="BF31" s="469"/>
      <c r="BG31" s="462">
        <f t="shared" si="17"/>
        <v>0</v>
      </c>
      <c r="BH31" s="19">
        <v>0</v>
      </c>
      <c r="BI31" s="19">
        <f>HLOOKUP($B31,各種係数表!$C$55:$AM$100,46,FALSE)*BH31</f>
        <v>0</v>
      </c>
      <c r="BJ31" s="19">
        <f>HLOOKUP($B31,各種係数表!$C$55:$AM$100,41,FALSE)*BH31</f>
        <v>0</v>
      </c>
      <c r="BK31" s="19">
        <f>ROUND(BH31*VLOOKUP($B31,各種係数表!$B$153:$N$190,13,FALSE),0)</f>
        <v>0</v>
      </c>
      <c r="BL31" s="19">
        <f t="shared" si="4"/>
        <v>0</v>
      </c>
      <c r="BM31" s="19">
        <f t="shared" si="18"/>
        <v>0</v>
      </c>
      <c r="BN31" s="19">
        <f t="shared" si="5"/>
        <v>0</v>
      </c>
      <c r="BO31" s="19">
        <f t="shared" si="6"/>
        <v>0</v>
      </c>
      <c r="BP31" s="19">
        <f t="shared" si="19"/>
        <v>0</v>
      </c>
      <c r="BQ31" s="19">
        <f t="shared" si="20"/>
        <v>0</v>
      </c>
      <c r="BR31" s="19">
        <f t="shared" si="21"/>
        <v>0</v>
      </c>
      <c r="BS31" s="19">
        <f t="shared" si="22"/>
        <v>0</v>
      </c>
    </row>
    <row r="32" spans="1:71" ht="15" customHeight="1" x14ac:dyDescent="0.15">
      <c r="A32" s="37" t="s">
        <v>26</v>
      </c>
      <c r="B32" s="19" t="s">
        <v>770</v>
      </c>
      <c r="C32" s="446"/>
      <c r="D32" s="19">
        <f>IF(データ入力!$C$6="",0,HLOOKUP(データ入力!$C$6,各種係数表!$C$205:$BU$252,ROW()-4,FALSE)*C$43)</f>
        <v>0</v>
      </c>
      <c r="E32" s="446"/>
      <c r="F32" s="446"/>
      <c r="G32" s="19">
        <f>ROUND(C32*VLOOKUP(B32,各種係数表!$B$153:$N$190,13,FALSE),0)</f>
        <v>0</v>
      </c>
      <c r="H32" s="446"/>
      <c r="I32" s="19">
        <f>IF(データ入力!$C$7="",0,HLOOKUP(データ入力!$C$7,各種係数表!$C$205:$BU$252,ROW()-4,FALSE)*H$43)</f>
        <v>0</v>
      </c>
      <c r="J32" s="446"/>
      <c r="K32" s="446"/>
      <c r="L32" s="19">
        <f>ROUND(H32*VLOOKUP(B32,各種係数表!$B$153:$N$190,13,FALSE),0)</f>
        <v>0</v>
      </c>
      <c r="M32" s="446"/>
      <c r="N32" s="19">
        <f>IF(データ入力!$C$8="",0,HLOOKUP(データ入力!$C$8,各種係数表!$C$205:$BU$252,ROW()-4,FALSE)*M$43)</f>
        <v>0</v>
      </c>
      <c r="O32" s="446"/>
      <c r="P32" s="446"/>
      <c r="Q32" s="19">
        <f>ROUND(M32*VLOOKUP(B32,各種係数表!$B$153:$N$190,13,FALSE),0)</f>
        <v>0</v>
      </c>
      <c r="R32" s="446"/>
      <c r="S32" s="19">
        <f>IF(データ入力!$C$9="",0,HLOOKUP(データ入力!$C$9,各種係数表!$C$205:$BU$252,ROW()-4,FALSE)*R$43)</f>
        <v>0</v>
      </c>
      <c r="T32" s="446"/>
      <c r="U32" s="446"/>
      <c r="V32" s="19">
        <f>ROUND(R32*VLOOKUP(B32,各種係数表!$B$153:$N$190,13,FALSE),0)</f>
        <v>0</v>
      </c>
      <c r="W32" s="446"/>
      <c r="X32" s="19">
        <f>IF(データ入力!$C$10="",0,HLOOKUP(データ入力!$C$10,各種係数表!$C$205:$BU$252,ROW()-4,FALSE)*W$43)</f>
        <v>0</v>
      </c>
      <c r="Y32" s="446"/>
      <c r="Z32" s="446"/>
      <c r="AA32" s="19">
        <f>ROUND(W32*VLOOKUP(B32,各種係数表!$B$153:$N$190,13,FALSE),0)</f>
        <v>0</v>
      </c>
      <c r="AB32" s="446"/>
      <c r="AC32" s="446"/>
      <c r="AD32" s="446"/>
      <c r="AE32" s="19">
        <f t="shared" si="0"/>
        <v>0</v>
      </c>
      <c r="AF32" s="19">
        <f t="shared" si="1"/>
        <v>0</v>
      </c>
      <c r="AG32" s="19">
        <f t="shared" si="2"/>
        <v>0</v>
      </c>
      <c r="AH32" s="34">
        <f>各種係数表!BA82</f>
        <v>0.95901653759395977</v>
      </c>
      <c r="AI32" s="19">
        <v>0</v>
      </c>
      <c r="AJ32" s="19">
        <f>HLOOKUP($B32,各種係数表!$C$55:$AM$100,46,FALSE)*$AI32</f>
        <v>0</v>
      </c>
      <c r="AK32" s="19">
        <f>HLOOKUP($B32,各種係数表!$C$55:$AM$100,41,FALSE)*$AI32</f>
        <v>0</v>
      </c>
      <c r="AL32" s="19">
        <f>ROUND($AI32*VLOOKUP(B32,各種係数表!$B$153:$N$190,13,FALSE),0)</f>
        <v>0</v>
      </c>
      <c r="AM32" s="19">
        <f t="shared" si="8"/>
        <v>0</v>
      </c>
      <c r="AN32" s="19">
        <f t="shared" si="9"/>
        <v>0</v>
      </c>
      <c r="AO32" s="19">
        <f t="shared" si="10"/>
        <v>0</v>
      </c>
      <c r="AP32" s="19">
        <f t="shared" si="11"/>
        <v>0</v>
      </c>
      <c r="AQ32" s="462">
        <f t="shared" si="12"/>
        <v>0</v>
      </c>
      <c r="AR32" s="469"/>
      <c r="AS32" s="462">
        <f t="shared" si="13"/>
        <v>0</v>
      </c>
      <c r="AT32" s="19">
        <v>0</v>
      </c>
      <c r="AU32" s="19">
        <f>HLOOKUP($B32,各種係数表!$C$55:$AM$100,46,FALSE)*AT32</f>
        <v>0</v>
      </c>
      <c r="AV32" s="19">
        <f>HLOOKUP($B32,各種係数表!$C$55:$AM$100,41,FALSE)*AT32</f>
        <v>0</v>
      </c>
      <c r="AW32" s="19">
        <f>ROUND(AT32*VLOOKUP($B32,各種係数表!$B$153:$N$190,13,FALSE),0)</f>
        <v>0</v>
      </c>
      <c r="AX32" s="19">
        <f t="shared" si="14"/>
        <v>0</v>
      </c>
      <c r="AY32" s="469"/>
      <c r="AZ32" s="462">
        <f t="shared" si="15"/>
        <v>0</v>
      </c>
      <c r="BA32" s="19">
        <v>0</v>
      </c>
      <c r="BB32" s="19">
        <f>HLOOKUP($B32,各種係数表!$C$55:$AM$100,46,FALSE)*BA32</f>
        <v>0</v>
      </c>
      <c r="BC32" s="19">
        <f>HLOOKUP($B32,各種係数表!$C$55:$AM$100,41,FALSE)*BA32</f>
        <v>0</v>
      </c>
      <c r="BD32" s="19">
        <f>ROUND(BA32*VLOOKUP($B32,各種係数表!$B$153:$N$190,13,FALSE),0)</f>
        <v>0</v>
      </c>
      <c r="BE32" s="19">
        <f t="shared" si="16"/>
        <v>0</v>
      </c>
      <c r="BF32" s="469"/>
      <c r="BG32" s="462">
        <f t="shared" si="17"/>
        <v>0</v>
      </c>
      <c r="BH32" s="19">
        <v>0</v>
      </c>
      <c r="BI32" s="19">
        <f>HLOOKUP($B32,各種係数表!$C$55:$AM$100,46,FALSE)*BH32</f>
        <v>0</v>
      </c>
      <c r="BJ32" s="19">
        <f>HLOOKUP($B32,各種係数表!$C$55:$AM$100,41,FALSE)*BH32</f>
        <v>0</v>
      </c>
      <c r="BK32" s="19">
        <f>ROUND(BH32*VLOOKUP($B32,各種係数表!$B$153:$N$190,13,FALSE),0)</f>
        <v>0</v>
      </c>
      <c r="BL32" s="19">
        <f t="shared" si="4"/>
        <v>0</v>
      </c>
      <c r="BM32" s="19">
        <f t="shared" si="18"/>
        <v>0</v>
      </c>
      <c r="BN32" s="19">
        <f t="shared" si="5"/>
        <v>0</v>
      </c>
      <c r="BO32" s="19">
        <f t="shared" si="6"/>
        <v>0</v>
      </c>
      <c r="BP32" s="19">
        <f t="shared" si="19"/>
        <v>0</v>
      </c>
      <c r="BQ32" s="19">
        <f t="shared" si="20"/>
        <v>0</v>
      </c>
      <c r="BR32" s="19">
        <f t="shared" si="21"/>
        <v>0</v>
      </c>
      <c r="BS32" s="19">
        <f t="shared" si="22"/>
        <v>0</v>
      </c>
    </row>
    <row r="33" spans="1:71" ht="15" customHeight="1" x14ac:dyDescent="0.15">
      <c r="A33" s="37" t="s">
        <v>27</v>
      </c>
      <c r="B33" s="19" t="s">
        <v>1444</v>
      </c>
      <c r="C33" s="446"/>
      <c r="D33" s="19">
        <f>IF(データ入力!$C$6="",0,HLOOKUP(データ入力!$C$6,各種係数表!$C$205:$BU$252,ROW()-4,FALSE)*C$43)</f>
        <v>0</v>
      </c>
      <c r="E33" s="446"/>
      <c r="F33" s="446"/>
      <c r="G33" s="19">
        <f>ROUND(C33*VLOOKUP(B33,各種係数表!$B$153:$N$190,13,FALSE),0)</f>
        <v>0</v>
      </c>
      <c r="H33" s="446"/>
      <c r="I33" s="19">
        <f>IF(データ入力!$C$7="",0,HLOOKUP(データ入力!$C$7,各種係数表!$C$205:$BU$252,ROW()-4,FALSE)*H$43)</f>
        <v>0</v>
      </c>
      <c r="J33" s="446"/>
      <c r="K33" s="446"/>
      <c r="L33" s="19">
        <f>ROUND(H33*VLOOKUP(B33,各種係数表!$B$153:$N$190,13,FALSE),0)</f>
        <v>0</v>
      </c>
      <c r="M33" s="446"/>
      <c r="N33" s="19">
        <f>IF(データ入力!$C$8="",0,HLOOKUP(データ入力!$C$8,各種係数表!$C$205:$BU$252,ROW()-4,FALSE)*M$43)</f>
        <v>0</v>
      </c>
      <c r="O33" s="446"/>
      <c r="P33" s="446"/>
      <c r="Q33" s="19">
        <f>ROUND(M33*VLOOKUP(B33,各種係数表!$B$153:$N$190,13,FALSE),0)</f>
        <v>0</v>
      </c>
      <c r="R33" s="446"/>
      <c r="S33" s="19">
        <f>IF(データ入力!$C$9="",0,HLOOKUP(データ入力!$C$9,各種係数表!$C$205:$BU$252,ROW()-4,FALSE)*R$43)</f>
        <v>0</v>
      </c>
      <c r="T33" s="446"/>
      <c r="U33" s="446"/>
      <c r="V33" s="19">
        <f>ROUND(R33*VLOOKUP(B33,各種係数表!$B$153:$N$190,13,FALSE),0)</f>
        <v>0</v>
      </c>
      <c r="W33" s="446"/>
      <c r="X33" s="19">
        <f>IF(データ入力!$C$10="",0,HLOOKUP(データ入力!$C$10,各種係数表!$C$205:$BU$252,ROW()-4,FALSE)*W$43)</f>
        <v>0</v>
      </c>
      <c r="Y33" s="446"/>
      <c r="Z33" s="446"/>
      <c r="AA33" s="19">
        <f>ROUND(W33*VLOOKUP(B33,各種係数表!$B$153:$N$190,13,FALSE),0)</f>
        <v>0</v>
      </c>
      <c r="AB33" s="446"/>
      <c r="AC33" s="446"/>
      <c r="AD33" s="446"/>
      <c r="AE33" s="19">
        <f t="shared" si="0"/>
        <v>0</v>
      </c>
      <c r="AF33" s="19">
        <f t="shared" si="1"/>
        <v>0</v>
      </c>
      <c r="AG33" s="19">
        <f t="shared" si="2"/>
        <v>0</v>
      </c>
      <c r="AH33" s="34">
        <f>各種係数表!BA83</f>
        <v>0.6385674338362437</v>
      </c>
      <c r="AI33" s="19">
        <v>0</v>
      </c>
      <c r="AJ33" s="19">
        <f>HLOOKUP($B33,各種係数表!$C$55:$AM$100,46,FALSE)*$AI33</f>
        <v>0</v>
      </c>
      <c r="AK33" s="19">
        <f>HLOOKUP($B33,各種係数表!$C$55:$AM$100,41,FALSE)*$AI33</f>
        <v>0</v>
      </c>
      <c r="AL33" s="19">
        <f>ROUND($AI33*VLOOKUP(B33,各種係数表!$B$153:$N$190,13,FALSE),0)</f>
        <v>0</v>
      </c>
      <c r="AM33" s="19">
        <f t="shared" si="8"/>
        <v>0</v>
      </c>
      <c r="AN33" s="19">
        <f t="shared" si="9"/>
        <v>0</v>
      </c>
      <c r="AO33" s="19">
        <f t="shared" si="10"/>
        <v>0</v>
      </c>
      <c r="AP33" s="19">
        <f t="shared" si="11"/>
        <v>0</v>
      </c>
      <c r="AQ33" s="462">
        <f t="shared" si="12"/>
        <v>0</v>
      </c>
      <c r="AR33" s="469"/>
      <c r="AS33" s="462">
        <f t="shared" si="13"/>
        <v>0</v>
      </c>
      <c r="AT33" s="19">
        <v>0</v>
      </c>
      <c r="AU33" s="19">
        <f>HLOOKUP($B33,各種係数表!$C$55:$AM$100,46,FALSE)*AT33</f>
        <v>0</v>
      </c>
      <c r="AV33" s="19">
        <f>HLOOKUP($B33,各種係数表!$C$55:$AM$100,41,FALSE)*AT33</f>
        <v>0</v>
      </c>
      <c r="AW33" s="19">
        <f>ROUND(AT33*VLOOKUP($B33,各種係数表!$B$153:$N$190,13,FALSE),0)</f>
        <v>0</v>
      </c>
      <c r="AX33" s="19">
        <f t="shared" si="14"/>
        <v>0</v>
      </c>
      <c r="AY33" s="469"/>
      <c r="AZ33" s="462">
        <f t="shared" si="15"/>
        <v>0</v>
      </c>
      <c r="BA33" s="19">
        <v>0</v>
      </c>
      <c r="BB33" s="19">
        <f>HLOOKUP($B33,各種係数表!$C$55:$AM$100,46,FALSE)*BA33</f>
        <v>0</v>
      </c>
      <c r="BC33" s="19">
        <f>HLOOKUP($B33,各種係数表!$C$55:$AM$100,41,FALSE)*BA33</f>
        <v>0</v>
      </c>
      <c r="BD33" s="19">
        <f>ROUND(BA33*VLOOKUP($B33,各種係数表!$B$153:$N$190,13,FALSE),0)</f>
        <v>0</v>
      </c>
      <c r="BE33" s="19">
        <f t="shared" si="16"/>
        <v>0</v>
      </c>
      <c r="BF33" s="469"/>
      <c r="BG33" s="462">
        <f t="shared" si="17"/>
        <v>0</v>
      </c>
      <c r="BH33" s="19">
        <v>0</v>
      </c>
      <c r="BI33" s="19">
        <f>HLOOKUP($B33,各種係数表!$C$55:$AM$100,46,FALSE)*BH33</f>
        <v>0</v>
      </c>
      <c r="BJ33" s="19">
        <f>HLOOKUP($B33,各種係数表!$C$55:$AM$100,41,FALSE)*BH33</f>
        <v>0</v>
      </c>
      <c r="BK33" s="19">
        <f>ROUND(BH33*VLOOKUP($B33,各種係数表!$B$153:$N$190,13,FALSE),0)</f>
        <v>0</v>
      </c>
      <c r="BL33" s="19">
        <f t="shared" si="4"/>
        <v>0</v>
      </c>
      <c r="BM33" s="19">
        <f t="shared" si="18"/>
        <v>0</v>
      </c>
      <c r="BN33" s="19">
        <f t="shared" si="5"/>
        <v>0</v>
      </c>
      <c r="BO33" s="19">
        <f t="shared" si="6"/>
        <v>0</v>
      </c>
      <c r="BP33" s="19">
        <f t="shared" si="19"/>
        <v>0</v>
      </c>
      <c r="BQ33" s="19">
        <f t="shared" si="20"/>
        <v>0</v>
      </c>
      <c r="BR33" s="19">
        <f t="shared" si="21"/>
        <v>0</v>
      </c>
      <c r="BS33" s="19">
        <f t="shared" si="22"/>
        <v>0</v>
      </c>
    </row>
    <row r="34" spans="1:71" ht="15" customHeight="1" x14ac:dyDescent="0.15">
      <c r="A34" s="37" t="s">
        <v>28</v>
      </c>
      <c r="B34" s="19" t="s">
        <v>62</v>
      </c>
      <c r="C34" s="446"/>
      <c r="D34" s="19">
        <f>IF(データ入力!$C$6="",0,HLOOKUP(データ入力!$C$6,各種係数表!$C$205:$BU$252,ROW()-4,FALSE)*C$43)</f>
        <v>0</v>
      </c>
      <c r="E34" s="446"/>
      <c r="F34" s="446"/>
      <c r="G34" s="19">
        <f>ROUND(C34*VLOOKUP(B34,各種係数表!$B$153:$N$190,13,FALSE),0)</f>
        <v>0</v>
      </c>
      <c r="H34" s="446"/>
      <c r="I34" s="19">
        <f>IF(データ入力!$C$7="",0,HLOOKUP(データ入力!$C$7,各種係数表!$C$205:$BU$252,ROW()-4,FALSE)*H$43)</f>
        <v>0</v>
      </c>
      <c r="J34" s="446"/>
      <c r="K34" s="446"/>
      <c r="L34" s="19">
        <f>ROUND(H34*VLOOKUP(B34,各種係数表!$B$153:$N$190,13,FALSE),0)</f>
        <v>0</v>
      </c>
      <c r="M34" s="446"/>
      <c r="N34" s="19">
        <f>IF(データ入力!$C$8="",0,HLOOKUP(データ入力!$C$8,各種係数表!$C$205:$BU$252,ROW()-4,FALSE)*M$43)</f>
        <v>0</v>
      </c>
      <c r="O34" s="446"/>
      <c r="P34" s="446"/>
      <c r="Q34" s="19">
        <f>ROUND(M34*VLOOKUP(B34,各種係数表!$B$153:$N$190,13,FALSE),0)</f>
        <v>0</v>
      </c>
      <c r="R34" s="446"/>
      <c r="S34" s="19">
        <f>IF(データ入力!$C$9="",0,HLOOKUP(データ入力!$C$9,各種係数表!$C$205:$BU$252,ROW()-4,FALSE)*R$43)</f>
        <v>0</v>
      </c>
      <c r="T34" s="446"/>
      <c r="U34" s="446"/>
      <c r="V34" s="19">
        <f>ROUND(R34*VLOOKUP(B34,各種係数表!$B$153:$N$190,13,FALSE),0)</f>
        <v>0</v>
      </c>
      <c r="W34" s="446"/>
      <c r="X34" s="19">
        <f>IF(データ入力!$C$10="",0,HLOOKUP(データ入力!$C$10,各種係数表!$C$205:$BU$252,ROW()-4,FALSE)*W$43)</f>
        <v>0</v>
      </c>
      <c r="Y34" s="446"/>
      <c r="Z34" s="446"/>
      <c r="AA34" s="19">
        <f>ROUND(W34*VLOOKUP(B34,各種係数表!$B$153:$N$190,13,FALSE),0)</f>
        <v>0</v>
      </c>
      <c r="AB34" s="446"/>
      <c r="AC34" s="446"/>
      <c r="AD34" s="446"/>
      <c r="AE34" s="19">
        <f t="shared" si="0"/>
        <v>0</v>
      </c>
      <c r="AF34" s="19">
        <f t="shared" si="1"/>
        <v>0</v>
      </c>
      <c r="AG34" s="19">
        <f t="shared" si="2"/>
        <v>0</v>
      </c>
      <c r="AH34" s="34">
        <f>各種係数表!BA84</f>
        <v>0.43260573645798661</v>
      </c>
      <c r="AI34" s="19">
        <v>0</v>
      </c>
      <c r="AJ34" s="19">
        <f>HLOOKUP($B34,各種係数表!$C$55:$AM$100,46,FALSE)*$AI34</f>
        <v>0</v>
      </c>
      <c r="AK34" s="19">
        <f>HLOOKUP($B34,各種係数表!$C$55:$AM$100,41,FALSE)*$AI34</f>
        <v>0</v>
      </c>
      <c r="AL34" s="19">
        <f>ROUND($AI34*VLOOKUP(B34,各種係数表!$B$153:$N$190,13,FALSE),0)</f>
        <v>0</v>
      </c>
      <c r="AM34" s="19">
        <f t="shared" si="8"/>
        <v>0</v>
      </c>
      <c r="AN34" s="19">
        <f t="shared" si="9"/>
        <v>0</v>
      </c>
      <c r="AO34" s="19">
        <f t="shared" si="10"/>
        <v>0</v>
      </c>
      <c r="AP34" s="19">
        <f t="shared" si="11"/>
        <v>0</v>
      </c>
      <c r="AQ34" s="462">
        <f t="shared" si="12"/>
        <v>0</v>
      </c>
      <c r="AR34" s="469"/>
      <c r="AS34" s="462">
        <f t="shared" si="13"/>
        <v>0</v>
      </c>
      <c r="AT34" s="19">
        <v>0</v>
      </c>
      <c r="AU34" s="19">
        <f>HLOOKUP($B34,各種係数表!$C$55:$AM$100,46,FALSE)*AT34</f>
        <v>0</v>
      </c>
      <c r="AV34" s="19">
        <f>HLOOKUP($B34,各種係数表!$C$55:$AM$100,41,FALSE)*AT34</f>
        <v>0</v>
      </c>
      <c r="AW34" s="19">
        <f>ROUND(AT34*VLOOKUP($B34,各種係数表!$B$153:$N$190,13,FALSE),0)</f>
        <v>0</v>
      </c>
      <c r="AX34" s="19">
        <f t="shared" si="14"/>
        <v>0</v>
      </c>
      <c r="AY34" s="469"/>
      <c r="AZ34" s="462">
        <f t="shared" si="15"/>
        <v>0</v>
      </c>
      <c r="BA34" s="19">
        <v>0</v>
      </c>
      <c r="BB34" s="19">
        <f>HLOOKUP($B34,各種係数表!$C$55:$AM$100,46,FALSE)*BA34</f>
        <v>0</v>
      </c>
      <c r="BC34" s="19">
        <f>HLOOKUP($B34,各種係数表!$C$55:$AM$100,41,FALSE)*BA34</f>
        <v>0</v>
      </c>
      <c r="BD34" s="19">
        <f>ROUND(BA34*VLOOKUP($B34,各種係数表!$B$153:$N$190,13,FALSE),0)</f>
        <v>0</v>
      </c>
      <c r="BE34" s="19">
        <f t="shared" si="16"/>
        <v>0</v>
      </c>
      <c r="BF34" s="469"/>
      <c r="BG34" s="462">
        <f t="shared" si="17"/>
        <v>0</v>
      </c>
      <c r="BH34" s="19">
        <v>0</v>
      </c>
      <c r="BI34" s="19">
        <f>HLOOKUP($B34,各種係数表!$C$55:$AM$100,46,FALSE)*BH34</f>
        <v>0</v>
      </c>
      <c r="BJ34" s="19">
        <f>HLOOKUP($B34,各種係数表!$C$55:$AM$100,41,FALSE)*BH34</f>
        <v>0</v>
      </c>
      <c r="BK34" s="19">
        <f>ROUND(BH34*VLOOKUP($B34,各種係数表!$B$153:$N$190,13,FALSE),0)</f>
        <v>0</v>
      </c>
      <c r="BL34" s="19">
        <f t="shared" si="4"/>
        <v>0</v>
      </c>
      <c r="BM34" s="19">
        <f t="shared" si="18"/>
        <v>0</v>
      </c>
      <c r="BN34" s="19">
        <f t="shared" si="5"/>
        <v>0</v>
      </c>
      <c r="BO34" s="19">
        <f t="shared" si="6"/>
        <v>0</v>
      </c>
      <c r="BP34" s="19">
        <f t="shared" si="19"/>
        <v>0</v>
      </c>
      <c r="BQ34" s="19">
        <f t="shared" si="20"/>
        <v>0</v>
      </c>
      <c r="BR34" s="19">
        <f t="shared" si="21"/>
        <v>0</v>
      </c>
      <c r="BS34" s="19">
        <f t="shared" si="22"/>
        <v>0</v>
      </c>
    </row>
    <row r="35" spans="1:71" ht="15" customHeight="1" x14ac:dyDescent="0.15">
      <c r="A35" s="37" t="s">
        <v>29</v>
      </c>
      <c r="B35" s="19" t="s">
        <v>826</v>
      </c>
      <c r="C35" s="446"/>
      <c r="D35" s="19">
        <f>IF(データ入力!$C$6="",0,HLOOKUP(データ入力!$C$6,各種係数表!$C$205:$BU$252,ROW()-4,FALSE)*C$43)</f>
        <v>0</v>
      </c>
      <c r="E35" s="446"/>
      <c r="F35" s="446"/>
      <c r="G35" s="19">
        <f>ROUND(C35*VLOOKUP(B35,各種係数表!$B$153:$N$190,13,FALSE),0)</f>
        <v>0</v>
      </c>
      <c r="H35" s="446"/>
      <c r="I35" s="19">
        <f>IF(データ入力!$C$7="",0,HLOOKUP(データ入力!$C$7,各種係数表!$C$205:$BU$252,ROW()-4,FALSE)*H$43)</f>
        <v>0</v>
      </c>
      <c r="J35" s="446"/>
      <c r="K35" s="446"/>
      <c r="L35" s="19">
        <f>ROUND(H35*VLOOKUP(B35,各種係数表!$B$153:$N$190,13,FALSE),0)</f>
        <v>0</v>
      </c>
      <c r="M35" s="446"/>
      <c r="N35" s="19">
        <f>IF(データ入力!$C$8="",0,HLOOKUP(データ入力!$C$8,各種係数表!$C$205:$BU$252,ROW()-4,FALSE)*M$43)</f>
        <v>0</v>
      </c>
      <c r="O35" s="446"/>
      <c r="P35" s="446"/>
      <c r="Q35" s="19">
        <f>ROUND(M35*VLOOKUP(B35,各種係数表!$B$153:$N$190,13,FALSE),0)</f>
        <v>0</v>
      </c>
      <c r="R35" s="446"/>
      <c r="S35" s="19">
        <f>IF(データ入力!$C$9="",0,HLOOKUP(データ入力!$C$9,各種係数表!$C$205:$BU$252,ROW()-4,FALSE)*R$43)</f>
        <v>0</v>
      </c>
      <c r="T35" s="446"/>
      <c r="U35" s="446"/>
      <c r="V35" s="19">
        <f>ROUND(R35*VLOOKUP(B35,各種係数表!$B$153:$N$190,13,FALSE),0)</f>
        <v>0</v>
      </c>
      <c r="W35" s="446"/>
      <c r="X35" s="19">
        <f>IF(データ入力!$C$10="",0,HLOOKUP(データ入力!$C$10,各種係数表!$C$205:$BU$252,ROW()-4,FALSE)*W$43)</f>
        <v>0</v>
      </c>
      <c r="Y35" s="446"/>
      <c r="Z35" s="446"/>
      <c r="AA35" s="19">
        <f>ROUND(W35*VLOOKUP(B35,各種係数表!$B$153:$N$190,13,FALSE),0)</f>
        <v>0</v>
      </c>
      <c r="AB35" s="446"/>
      <c r="AC35" s="446"/>
      <c r="AD35" s="446"/>
      <c r="AE35" s="19">
        <f t="shared" si="0"/>
        <v>0</v>
      </c>
      <c r="AF35" s="19">
        <f t="shared" si="1"/>
        <v>0</v>
      </c>
      <c r="AG35" s="19">
        <f t="shared" si="2"/>
        <v>0</v>
      </c>
      <c r="AH35" s="34">
        <f>各種係数表!BA85</f>
        <v>1</v>
      </c>
      <c r="AI35" s="19">
        <v>0</v>
      </c>
      <c r="AJ35" s="19">
        <f>HLOOKUP($B35,各種係数表!$C$55:$AM$100,46,FALSE)*$AI35</f>
        <v>0</v>
      </c>
      <c r="AK35" s="19">
        <f>HLOOKUP($B35,各種係数表!$C$55:$AM$100,41,FALSE)*$AI35</f>
        <v>0</v>
      </c>
      <c r="AL35" s="19">
        <f>ROUND($AI35*VLOOKUP(B35,各種係数表!$B$153:$N$190,13,FALSE),0)</f>
        <v>0</v>
      </c>
      <c r="AM35" s="19">
        <f t="shared" si="8"/>
        <v>0</v>
      </c>
      <c r="AN35" s="19">
        <f t="shared" si="9"/>
        <v>0</v>
      </c>
      <c r="AO35" s="19">
        <f t="shared" si="10"/>
        <v>0</v>
      </c>
      <c r="AP35" s="19">
        <f t="shared" si="11"/>
        <v>0</v>
      </c>
      <c r="AQ35" s="462">
        <f t="shared" si="12"/>
        <v>0</v>
      </c>
      <c r="AR35" s="469"/>
      <c r="AS35" s="462">
        <f t="shared" si="13"/>
        <v>0</v>
      </c>
      <c r="AT35" s="19">
        <v>0</v>
      </c>
      <c r="AU35" s="19">
        <f>HLOOKUP($B35,各種係数表!$C$55:$AM$100,46,FALSE)*AT35</f>
        <v>0</v>
      </c>
      <c r="AV35" s="19">
        <f>HLOOKUP($B35,各種係数表!$C$55:$AM$100,41,FALSE)*AT35</f>
        <v>0</v>
      </c>
      <c r="AW35" s="19">
        <f>ROUND(AT35*VLOOKUP($B35,各種係数表!$B$153:$N$190,13,FALSE),0)</f>
        <v>0</v>
      </c>
      <c r="AX35" s="19">
        <f t="shared" si="14"/>
        <v>0</v>
      </c>
      <c r="AY35" s="469"/>
      <c r="AZ35" s="462">
        <f t="shared" si="15"/>
        <v>0</v>
      </c>
      <c r="BA35" s="19">
        <v>0</v>
      </c>
      <c r="BB35" s="19">
        <f>HLOOKUP($B35,各種係数表!$C$55:$AM$100,46,FALSE)*BA35</f>
        <v>0</v>
      </c>
      <c r="BC35" s="19">
        <f>HLOOKUP($B35,各種係数表!$C$55:$AM$100,41,FALSE)*BA35</f>
        <v>0</v>
      </c>
      <c r="BD35" s="19">
        <f>ROUND(BA35*VLOOKUP($B35,各種係数表!$B$153:$N$190,13,FALSE),0)</f>
        <v>0</v>
      </c>
      <c r="BE35" s="19">
        <f t="shared" si="16"/>
        <v>0</v>
      </c>
      <c r="BF35" s="469"/>
      <c r="BG35" s="462">
        <f t="shared" si="17"/>
        <v>0</v>
      </c>
      <c r="BH35" s="19">
        <v>0</v>
      </c>
      <c r="BI35" s="19">
        <f>HLOOKUP($B35,各種係数表!$C$55:$AM$100,46,FALSE)*BH35</f>
        <v>0</v>
      </c>
      <c r="BJ35" s="19">
        <f>HLOOKUP($B35,各種係数表!$C$55:$AM$100,41,FALSE)*BH35</f>
        <v>0</v>
      </c>
      <c r="BK35" s="19">
        <f>ROUND(BH35*VLOOKUP($B35,各種係数表!$B$153:$N$190,13,FALSE),0)</f>
        <v>0</v>
      </c>
      <c r="BL35" s="19">
        <f t="shared" si="4"/>
        <v>0</v>
      </c>
      <c r="BM35" s="19">
        <f t="shared" si="18"/>
        <v>0</v>
      </c>
      <c r="BN35" s="19">
        <f t="shared" si="5"/>
        <v>0</v>
      </c>
      <c r="BO35" s="19">
        <f t="shared" si="6"/>
        <v>0</v>
      </c>
      <c r="BP35" s="19">
        <f t="shared" si="19"/>
        <v>0</v>
      </c>
      <c r="BQ35" s="19">
        <f t="shared" si="20"/>
        <v>0</v>
      </c>
      <c r="BR35" s="19">
        <f t="shared" si="21"/>
        <v>0</v>
      </c>
      <c r="BS35" s="19">
        <f t="shared" si="22"/>
        <v>0</v>
      </c>
    </row>
    <row r="36" spans="1:71" ht="15" customHeight="1" x14ac:dyDescent="0.15">
      <c r="A36" s="37" t="s">
        <v>30</v>
      </c>
      <c r="B36" s="19" t="s">
        <v>833</v>
      </c>
      <c r="C36" s="446"/>
      <c r="D36" s="19">
        <f>IF(データ入力!$C$6="",0,HLOOKUP(データ入力!$C$6,各種係数表!$C$205:$BU$252,ROW()-4,FALSE)*C$43)</f>
        <v>0</v>
      </c>
      <c r="E36" s="446"/>
      <c r="F36" s="446"/>
      <c r="G36" s="19">
        <f>ROUND(C36*VLOOKUP(B36,各種係数表!$B$153:$N$190,13,FALSE),0)</f>
        <v>0</v>
      </c>
      <c r="H36" s="446"/>
      <c r="I36" s="19">
        <f>IF(データ入力!$C$7="",0,HLOOKUP(データ入力!$C$7,各種係数表!$C$205:$BU$252,ROW()-4,FALSE)*H$43)</f>
        <v>0</v>
      </c>
      <c r="J36" s="446"/>
      <c r="K36" s="446"/>
      <c r="L36" s="19">
        <f>ROUND(H36*VLOOKUP(B36,各種係数表!$B$153:$N$190,13,FALSE),0)</f>
        <v>0</v>
      </c>
      <c r="M36" s="446"/>
      <c r="N36" s="19">
        <f>IF(データ入力!$C$8="",0,HLOOKUP(データ入力!$C$8,各種係数表!$C$205:$BU$252,ROW()-4,FALSE)*M$43)</f>
        <v>0</v>
      </c>
      <c r="O36" s="446"/>
      <c r="P36" s="446"/>
      <c r="Q36" s="19">
        <f>ROUND(M36*VLOOKUP(B36,各種係数表!$B$153:$N$190,13,FALSE),0)</f>
        <v>0</v>
      </c>
      <c r="R36" s="446"/>
      <c r="S36" s="19">
        <f>IF(データ入力!$C$9="",0,HLOOKUP(データ入力!$C$9,各種係数表!$C$205:$BU$252,ROW()-4,FALSE)*R$43)</f>
        <v>0</v>
      </c>
      <c r="T36" s="446"/>
      <c r="U36" s="446"/>
      <c r="V36" s="19">
        <f>ROUND(R36*VLOOKUP(B36,各種係数表!$B$153:$N$190,13,FALSE),0)</f>
        <v>0</v>
      </c>
      <c r="W36" s="446"/>
      <c r="X36" s="19">
        <f>IF(データ入力!$C$10="",0,HLOOKUP(データ入力!$C$10,各種係数表!$C$205:$BU$252,ROW()-4,FALSE)*W$43)</f>
        <v>0</v>
      </c>
      <c r="Y36" s="446"/>
      <c r="Z36" s="446"/>
      <c r="AA36" s="19">
        <f>ROUND(W36*VLOOKUP(B36,各種係数表!$B$153:$N$190,13,FALSE),0)</f>
        <v>0</v>
      </c>
      <c r="AB36" s="446"/>
      <c r="AC36" s="446"/>
      <c r="AD36" s="446"/>
      <c r="AE36" s="19">
        <f t="shared" si="0"/>
        <v>0</v>
      </c>
      <c r="AF36" s="19">
        <f t="shared" si="1"/>
        <v>0</v>
      </c>
      <c r="AG36" s="19">
        <f t="shared" si="2"/>
        <v>0</v>
      </c>
      <c r="AH36" s="34">
        <f>各種係数表!BA86</f>
        <v>0.67251905188854488</v>
      </c>
      <c r="AI36" s="19">
        <v>0</v>
      </c>
      <c r="AJ36" s="19">
        <f>HLOOKUP($B36,各種係数表!$C$55:$AM$100,46,FALSE)*$AI36</f>
        <v>0</v>
      </c>
      <c r="AK36" s="19">
        <f>HLOOKUP($B36,各種係数表!$C$55:$AM$100,41,FALSE)*$AI36</f>
        <v>0</v>
      </c>
      <c r="AL36" s="19">
        <f>ROUND($AI36*VLOOKUP(B36,各種係数表!$B$153:$N$190,13,FALSE),0)</f>
        <v>0</v>
      </c>
      <c r="AM36" s="19">
        <f t="shared" si="8"/>
        <v>0</v>
      </c>
      <c r="AN36" s="19">
        <f t="shared" si="9"/>
        <v>0</v>
      </c>
      <c r="AO36" s="19">
        <f t="shared" si="10"/>
        <v>0</v>
      </c>
      <c r="AP36" s="19">
        <f t="shared" si="11"/>
        <v>0</v>
      </c>
      <c r="AQ36" s="462">
        <f t="shared" si="12"/>
        <v>0</v>
      </c>
      <c r="AR36" s="469"/>
      <c r="AS36" s="462">
        <f t="shared" si="13"/>
        <v>0</v>
      </c>
      <c r="AT36" s="19">
        <v>0</v>
      </c>
      <c r="AU36" s="19">
        <f>HLOOKUP($B36,各種係数表!$C$55:$AM$100,46,FALSE)*AT36</f>
        <v>0</v>
      </c>
      <c r="AV36" s="19">
        <f>HLOOKUP($B36,各種係数表!$C$55:$AM$100,41,FALSE)*AT36</f>
        <v>0</v>
      </c>
      <c r="AW36" s="19">
        <f>ROUND(AT36*VLOOKUP($B36,各種係数表!$B$153:$N$190,13,FALSE),0)</f>
        <v>0</v>
      </c>
      <c r="AX36" s="19">
        <f t="shared" si="14"/>
        <v>0</v>
      </c>
      <c r="AY36" s="469"/>
      <c r="AZ36" s="462">
        <f t="shared" si="15"/>
        <v>0</v>
      </c>
      <c r="BA36" s="19">
        <v>0</v>
      </c>
      <c r="BB36" s="19">
        <f>HLOOKUP($B36,各種係数表!$C$55:$AM$100,46,FALSE)*BA36</f>
        <v>0</v>
      </c>
      <c r="BC36" s="19">
        <f>HLOOKUP($B36,各種係数表!$C$55:$AM$100,41,FALSE)*BA36</f>
        <v>0</v>
      </c>
      <c r="BD36" s="19">
        <f>ROUND(BA36*VLOOKUP($B36,各種係数表!$B$153:$N$190,13,FALSE),0)</f>
        <v>0</v>
      </c>
      <c r="BE36" s="19">
        <f t="shared" si="16"/>
        <v>0</v>
      </c>
      <c r="BF36" s="469"/>
      <c r="BG36" s="462">
        <f t="shared" si="17"/>
        <v>0</v>
      </c>
      <c r="BH36" s="19">
        <v>0</v>
      </c>
      <c r="BI36" s="19">
        <f>HLOOKUP($B36,各種係数表!$C$55:$AM$100,46,FALSE)*BH36</f>
        <v>0</v>
      </c>
      <c r="BJ36" s="19">
        <f>HLOOKUP($B36,各種係数表!$C$55:$AM$100,41,FALSE)*BH36</f>
        <v>0</v>
      </c>
      <c r="BK36" s="19">
        <f>ROUND(BH36*VLOOKUP($B36,各種係数表!$B$153:$N$190,13,FALSE),0)</f>
        <v>0</v>
      </c>
      <c r="BL36" s="19">
        <f t="shared" si="4"/>
        <v>0</v>
      </c>
      <c r="BM36" s="19">
        <f t="shared" si="18"/>
        <v>0</v>
      </c>
      <c r="BN36" s="19">
        <f t="shared" si="5"/>
        <v>0</v>
      </c>
      <c r="BO36" s="19">
        <f t="shared" si="6"/>
        <v>0</v>
      </c>
      <c r="BP36" s="19">
        <f t="shared" si="19"/>
        <v>0</v>
      </c>
      <c r="BQ36" s="19">
        <f t="shared" si="20"/>
        <v>0</v>
      </c>
      <c r="BR36" s="19">
        <f t="shared" si="21"/>
        <v>0</v>
      </c>
      <c r="BS36" s="19">
        <f t="shared" si="22"/>
        <v>0</v>
      </c>
    </row>
    <row r="37" spans="1:71" ht="15" customHeight="1" x14ac:dyDescent="0.15">
      <c r="A37" s="37" t="s">
        <v>31</v>
      </c>
      <c r="B37" s="19" t="s">
        <v>65</v>
      </c>
      <c r="C37" s="446"/>
      <c r="D37" s="19">
        <f>IF(データ入力!$C$6="",0,HLOOKUP(データ入力!$C$6,各種係数表!$C$205:$BU$252,ROW()-4,FALSE)*C$43)</f>
        <v>0</v>
      </c>
      <c r="E37" s="446"/>
      <c r="F37" s="446"/>
      <c r="G37" s="19">
        <f>ROUND(C37*VLOOKUP(B37,各種係数表!$B$153:$N$190,13,FALSE),0)</f>
        <v>0</v>
      </c>
      <c r="H37" s="446"/>
      <c r="I37" s="19">
        <f>IF(データ入力!$C$7="",0,HLOOKUP(データ入力!$C$7,各種係数表!$C$205:$BU$252,ROW()-4,FALSE)*H$43)</f>
        <v>0</v>
      </c>
      <c r="J37" s="446"/>
      <c r="K37" s="446"/>
      <c r="L37" s="19">
        <f>ROUND(H37*VLOOKUP(B37,各種係数表!$B$153:$N$190,13,FALSE),0)</f>
        <v>0</v>
      </c>
      <c r="M37" s="446"/>
      <c r="N37" s="19">
        <f>IF(データ入力!$C$8="",0,HLOOKUP(データ入力!$C$8,各種係数表!$C$205:$BU$252,ROW()-4,FALSE)*M$43)</f>
        <v>0</v>
      </c>
      <c r="O37" s="446"/>
      <c r="P37" s="446"/>
      <c r="Q37" s="19">
        <f>ROUND(M37*VLOOKUP(B37,各種係数表!$B$153:$N$190,13,FALSE),0)</f>
        <v>0</v>
      </c>
      <c r="R37" s="446"/>
      <c r="S37" s="19">
        <f>IF(データ入力!$C$9="",0,HLOOKUP(データ入力!$C$9,各種係数表!$C$205:$BU$252,ROW()-4,FALSE)*R$43)</f>
        <v>0</v>
      </c>
      <c r="T37" s="446"/>
      <c r="U37" s="446"/>
      <c r="V37" s="19">
        <f>ROUND(R37*VLOOKUP(B37,各種係数表!$B$153:$N$190,13,FALSE),0)</f>
        <v>0</v>
      </c>
      <c r="W37" s="446"/>
      <c r="X37" s="19">
        <f>IF(データ入力!$C$10="",0,HLOOKUP(データ入力!$C$10,各種係数表!$C$205:$BU$252,ROW()-4,FALSE)*W$43)</f>
        <v>0</v>
      </c>
      <c r="Y37" s="446"/>
      <c r="Z37" s="446"/>
      <c r="AA37" s="19">
        <f>ROUND(W37*VLOOKUP(B37,各種係数表!$B$153:$N$190,13,FALSE),0)</f>
        <v>0</v>
      </c>
      <c r="AB37" s="446"/>
      <c r="AC37" s="446"/>
      <c r="AD37" s="446"/>
      <c r="AE37" s="19">
        <f t="shared" si="0"/>
        <v>0</v>
      </c>
      <c r="AF37" s="19">
        <f t="shared" si="1"/>
        <v>0</v>
      </c>
      <c r="AG37" s="19">
        <f t="shared" si="2"/>
        <v>0</v>
      </c>
      <c r="AH37" s="34">
        <f>各種係数表!BA87</f>
        <v>0.95257680966004321</v>
      </c>
      <c r="AI37" s="19">
        <v>0</v>
      </c>
      <c r="AJ37" s="19">
        <f>HLOOKUP($B37,各種係数表!$C$55:$AM$100,46,FALSE)*$AI37</f>
        <v>0</v>
      </c>
      <c r="AK37" s="19">
        <f>HLOOKUP($B37,各種係数表!$C$55:$AM$100,41,FALSE)*$AI37</f>
        <v>0</v>
      </c>
      <c r="AL37" s="19">
        <f>ROUND($AI37*VLOOKUP(B37,各種係数表!$B$153:$N$190,13,FALSE),0)</f>
        <v>0</v>
      </c>
      <c r="AM37" s="19">
        <f t="shared" si="8"/>
        <v>0</v>
      </c>
      <c r="AN37" s="19">
        <f t="shared" si="9"/>
        <v>0</v>
      </c>
      <c r="AO37" s="19">
        <f t="shared" si="10"/>
        <v>0</v>
      </c>
      <c r="AP37" s="19">
        <f t="shared" si="11"/>
        <v>0</v>
      </c>
      <c r="AQ37" s="462">
        <f t="shared" si="12"/>
        <v>0</v>
      </c>
      <c r="AR37" s="469"/>
      <c r="AS37" s="462">
        <f t="shared" si="13"/>
        <v>0</v>
      </c>
      <c r="AT37" s="19">
        <v>0</v>
      </c>
      <c r="AU37" s="19">
        <f>HLOOKUP($B37,各種係数表!$C$55:$AM$100,46,FALSE)*AT37</f>
        <v>0</v>
      </c>
      <c r="AV37" s="19">
        <f>HLOOKUP($B37,各種係数表!$C$55:$AM$100,41,FALSE)*AT37</f>
        <v>0</v>
      </c>
      <c r="AW37" s="19">
        <f>ROUND(AT37*VLOOKUP($B37,各種係数表!$B$153:$N$190,13,FALSE),0)</f>
        <v>0</v>
      </c>
      <c r="AX37" s="19">
        <f t="shared" si="14"/>
        <v>0</v>
      </c>
      <c r="AY37" s="469"/>
      <c r="AZ37" s="462">
        <f t="shared" si="15"/>
        <v>0</v>
      </c>
      <c r="BA37" s="19">
        <v>0</v>
      </c>
      <c r="BB37" s="19">
        <f>HLOOKUP($B37,各種係数表!$C$55:$AM$100,46,FALSE)*BA37</f>
        <v>0</v>
      </c>
      <c r="BC37" s="19">
        <f>HLOOKUP($B37,各種係数表!$C$55:$AM$100,41,FALSE)*BA37</f>
        <v>0</v>
      </c>
      <c r="BD37" s="19">
        <f>ROUND(BA37*VLOOKUP($B37,各種係数表!$B$153:$N$190,13,FALSE),0)</f>
        <v>0</v>
      </c>
      <c r="BE37" s="19">
        <f t="shared" si="16"/>
        <v>0</v>
      </c>
      <c r="BF37" s="469"/>
      <c r="BG37" s="462">
        <f t="shared" si="17"/>
        <v>0</v>
      </c>
      <c r="BH37" s="19">
        <v>0</v>
      </c>
      <c r="BI37" s="19">
        <f>HLOOKUP($B37,各種係数表!$C$55:$AM$100,46,FALSE)*BH37</f>
        <v>0</v>
      </c>
      <c r="BJ37" s="19">
        <f>HLOOKUP($B37,各種係数表!$C$55:$AM$100,41,FALSE)*BH37</f>
        <v>0</v>
      </c>
      <c r="BK37" s="19">
        <f>ROUND(BH37*VLOOKUP($B37,各種係数表!$B$153:$N$190,13,FALSE),0)</f>
        <v>0</v>
      </c>
      <c r="BL37" s="19">
        <f t="shared" si="4"/>
        <v>0</v>
      </c>
      <c r="BM37" s="19">
        <f t="shared" si="18"/>
        <v>0</v>
      </c>
      <c r="BN37" s="19">
        <f t="shared" si="5"/>
        <v>0</v>
      </c>
      <c r="BO37" s="19">
        <f t="shared" si="6"/>
        <v>0</v>
      </c>
      <c r="BP37" s="19">
        <f t="shared" si="19"/>
        <v>0</v>
      </c>
      <c r="BQ37" s="19">
        <f t="shared" si="20"/>
        <v>0</v>
      </c>
      <c r="BR37" s="19">
        <f t="shared" si="21"/>
        <v>0</v>
      </c>
      <c r="BS37" s="19">
        <f t="shared" si="22"/>
        <v>0</v>
      </c>
    </row>
    <row r="38" spans="1:71" ht="15" customHeight="1" x14ac:dyDescent="0.15">
      <c r="A38" s="37" t="s">
        <v>32</v>
      </c>
      <c r="B38" s="19" t="s">
        <v>1687</v>
      </c>
      <c r="C38" s="446"/>
      <c r="D38" s="19">
        <f>IF(データ入力!$C$6="",0,HLOOKUP(データ入力!$C$6,各種係数表!$C$205:$BU$252,ROW()-4,FALSE)*C$43)</f>
        <v>0</v>
      </c>
      <c r="E38" s="446"/>
      <c r="F38" s="446"/>
      <c r="G38" s="19">
        <f>ROUND(C38*VLOOKUP(B38,各種係数表!$B$153:$N$190,13,FALSE),0)</f>
        <v>0</v>
      </c>
      <c r="H38" s="446"/>
      <c r="I38" s="19">
        <f>IF(データ入力!$C$7="",0,HLOOKUP(データ入力!$C$7,各種係数表!$C$205:$BU$252,ROW()-4,FALSE)*H$43)</f>
        <v>0</v>
      </c>
      <c r="J38" s="446"/>
      <c r="K38" s="446"/>
      <c r="L38" s="19">
        <f>ROUND(H38*VLOOKUP(B38,各種係数表!$B$153:$N$190,13,FALSE),0)</f>
        <v>0</v>
      </c>
      <c r="M38" s="446"/>
      <c r="N38" s="19">
        <f>IF(データ入力!$C$8="",0,HLOOKUP(データ入力!$C$8,各種係数表!$C$205:$BU$252,ROW()-4,FALSE)*M$43)</f>
        <v>0</v>
      </c>
      <c r="O38" s="446"/>
      <c r="P38" s="446"/>
      <c r="Q38" s="19">
        <f>ROUND(M38*VLOOKUP(B38,各種係数表!$B$153:$N$190,13,FALSE),0)</f>
        <v>0</v>
      </c>
      <c r="R38" s="446"/>
      <c r="S38" s="19">
        <f>IF(データ入力!$C$9="",0,HLOOKUP(データ入力!$C$9,各種係数表!$C$205:$BU$252,ROW()-4,FALSE)*R$43)</f>
        <v>0</v>
      </c>
      <c r="T38" s="446"/>
      <c r="U38" s="446"/>
      <c r="V38" s="19">
        <f>ROUND(R38*VLOOKUP(B38,各種係数表!$B$153:$N$190,13,FALSE),0)</f>
        <v>0</v>
      </c>
      <c r="W38" s="446"/>
      <c r="X38" s="19">
        <f>IF(データ入力!$C$10="",0,HLOOKUP(データ入力!$C$10,各種係数表!$C$205:$BU$252,ROW()-4,FALSE)*W$43)</f>
        <v>0</v>
      </c>
      <c r="Y38" s="446"/>
      <c r="Z38" s="446"/>
      <c r="AA38" s="19">
        <f>ROUND(W38*VLOOKUP(B38,各種係数表!$B$153:$N$190,13,FALSE),0)</f>
        <v>0</v>
      </c>
      <c r="AB38" s="446"/>
      <c r="AC38" s="446"/>
      <c r="AD38" s="446"/>
      <c r="AE38" s="19">
        <f t="shared" si="0"/>
        <v>0</v>
      </c>
      <c r="AF38" s="19">
        <f t="shared" si="1"/>
        <v>0</v>
      </c>
      <c r="AG38" s="19">
        <f t="shared" si="2"/>
        <v>0</v>
      </c>
      <c r="AH38" s="34">
        <f>各種係数表!BA88</f>
        <v>0.84122476401295854</v>
      </c>
      <c r="AI38" s="19">
        <v>0</v>
      </c>
      <c r="AJ38" s="19">
        <f>HLOOKUP($B38,各種係数表!$C$55:$AM$100,46,FALSE)*$AI38</f>
        <v>0</v>
      </c>
      <c r="AK38" s="19">
        <f>HLOOKUP($B38,各種係数表!$C$55:$AM$100,41,FALSE)*$AI38</f>
        <v>0</v>
      </c>
      <c r="AL38" s="19">
        <f>ROUND($AI38*VLOOKUP(B38,各種係数表!$B$153:$N$190,13,FALSE),0)</f>
        <v>0</v>
      </c>
      <c r="AM38" s="19">
        <f t="shared" si="8"/>
        <v>0</v>
      </c>
      <c r="AN38" s="19">
        <f t="shared" si="9"/>
        <v>0</v>
      </c>
      <c r="AO38" s="19">
        <f t="shared" si="10"/>
        <v>0</v>
      </c>
      <c r="AP38" s="19">
        <f t="shared" si="11"/>
        <v>0</v>
      </c>
      <c r="AQ38" s="462">
        <f t="shared" si="12"/>
        <v>0</v>
      </c>
      <c r="AR38" s="469"/>
      <c r="AS38" s="462">
        <f t="shared" si="13"/>
        <v>0</v>
      </c>
      <c r="AT38" s="19">
        <v>0</v>
      </c>
      <c r="AU38" s="19">
        <f>HLOOKUP($B38,各種係数表!$C$55:$AM$100,46,FALSE)*AT38</f>
        <v>0</v>
      </c>
      <c r="AV38" s="19">
        <f>HLOOKUP($B38,各種係数表!$C$55:$AM$100,41,FALSE)*AT38</f>
        <v>0</v>
      </c>
      <c r="AW38" s="19">
        <f>ROUND(AT38*VLOOKUP($B38,各種係数表!$B$153:$N$190,13,FALSE),0)</f>
        <v>0</v>
      </c>
      <c r="AX38" s="19">
        <f t="shared" si="14"/>
        <v>0</v>
      </c>
      <c r="AY38" s="469"/>
      <c r="AZ38" s="462">
        <f t="shared" si="15"/>
        <v>0</v>
      </c>
      <c r="BA38" s="19">
        <v>0</v>
      </c>
      <c r="BB38" s="19">
        <f>HLOOKUP($B38,各種係数表!$C$55:$AM$100,46,FALSE)*BA38</f>
        <v>0</v>
      </c>
      <c r="BC38" s="19">
        <f>HLOOKUP($B38,各種係数表!$C$55:$AM$100,41,FALSE)*BA38</f>
        <v>0</v>
      </c>
      <c r="BD38" s="19">
        <f>ROUND(BA38*VLOOKUP($B38,各種係数表!$B$153:$N$190,13,FALSE),0)</f>
        <v>0</v>
      </c>
      <c r="BE38" s="19">
        <f t="shared" si="16"/>
        <v>0</v>
      </c>
      <c r="BF38" s="469"/>
      <c r="BG38" s="462">
        <f t="shared" si="17"/>
        <v>0</v>
      </c>
      <c r="BH38" s="19">
        <v>0</v>
      </c>
      <c r="BI38" s="19">
        <f>HLOOKUP($B38,各種係数表!$C$55:$AM$100,46,FALSE)*BH38</f>
        <v>0</v>
      </c>
      <c r="BJ38" s="19">
        <f>HLOOKUP($B38,各種係数表!$C$55:$AM$100,41,FALSE)*BH38</f>
        <v>0</v>
      </c>
      <c r="BK38" s="19">
        <f>ROUND(BH38*VLOOKUP($B38,各種係数表!$B$153:$N$190,13,FALSE),0)</f>
        <v>0</v>
      </c>
      <c r="BL38" s="19">
        <f t="shared" si="4"/>
        <v>0</v>
      </c>
      <c r="BM38" s="19">
        <f t="shared" si="18"/>
        <v>0</v>
      </c>
      <c r="BN38" s="19">
        <f t="shared" si="5"/>
        <v>0</v>
      </c>
      <c r="BO38" s="19">
        <f t="shared" si="6"/>
        <v>0</v>
      </c>
      <c r="BP38" s="19">
        <f t="shared" si="19"/>
        <v>0</v>
      </c>
      <c r="BQ38" s="19">
        <f t="shared" si="20"/>
        <v>0</v>
      </c>
      <c r="BR38" s="19">
        <f t="shared" si="21"/>
        <v>0</v>
      </c>
      <c r="BS38" s="19">
        <f t="shared" si="22"/>
        <v>0</v>
      </c>
    </row>
    <row r="39" spans="1:71" ht="15" customHeight="1" x14ac:dyDescent="0.15">
      <c r="A39" s="37" t="s">
        <v>33</v>
      </c>
      <c r="B39" s="19" t="s">
        <v>66</v>
      </c>
      <c r="C39" s="446"/>
      <c r="D39" s="19">
        <f>IF(データ入力!$C$6="",0,HLOOKUP(データ入力!$C$6,各種係数表!$C$205:$BU$252,ROW()-4,FALSE)*C$43)</f>
        <v>0</v>
      </c>
      <c r="E39" s="446"/>
      <c r="F39" s="446"/>
      <c r="G39" s="19">
        <f>ROUND(C39*VLOOKUP(B39,各種係数表!$B$153:$N$190,13,FALSE),0)</f>
        <v>0</v>
      </c>
      <c r="H39" s="446"/>
      <c r="I39" s="19">
        <f>IF(データ入力!$C$7="",0,HLOOKUP(データ入力!$C$7,各種係数表!$C$205:$BU$252,ROW()-4,FALSE)*H$43)</f>
        <v>0</v>
      </c>
      <c r="J39" s="446"/>
      <c r="K39" s="446"/>
      <c r="L39" s="19">
        <f>ROUND(H39*VLOOKUP(B39,各種係数表!$B$153:$N$190,13,FALSE),0)</f>
        <v>0</v>
      </c>
      <c r="M39" s="446"/>
      <c r="N39" s="19">
        <f>IF(データ入力!$C$8="",0,HLOOKUP(データ入力!$C$8,各種係数表!$C$205:$BU$252,ROW()-4,FALSE)*M$43)</f>
        <v>0</v>
      </c>
      <c r="O39" s="446"/>
      <c r="P39" s="446"/>
      <c r="Q39" s="19">
        <f>ROUND(M39*VLOOKUP(B39,各種係数表!$B$153:$N$190,13,FALSE),0)</f>
        <v>0</v>
      </c>
      <c r="R39" s="446"/>
      <c r="S39" s="19">
        <f>IF(データ入力!$C$9="",0,HLOOKUP(データ入力!$C$9,各種係数表!$C$205:$BU$252,ROW()-4,FALSE)*R$43)</f>
        <v>0</v>
      </c>
      <c r="T39" s="446"/>
      <c r="U39" s="446"/>
      <c r="V39" s="19">
        <f>ROUND(R39*VLOOKUP(B39,各種係数表!$B$153:$N$190,13,FALSE),0)</f>
        <v>0</v>
      </c>
      <c r="W39" s="446"/>
      <c r="X39" s="19">
        <f>IF(データ入力!$C$10="",0,HLOOKUP(データ入力!$C$10,各種係数表!$C$205:$BU$252,ROW()-4,FALSE)*W$43)</f>
        <v>0</v>
      </c>
      <c r="Y39" s="446"/>
      <c r="Z39" s="446"/>
      <c r="AA39" s="19">
        <f>ROUND(W39*VLOOKUP(B39,各種係数表!$B$153:$N$190,13,FALSE),0)</f>
        <v>0</v>
      </c>
      <c r="AB39" s="446"/>
      <c r="AC39" s="446"/>
      <c r="AD39" s="446"/>
      <c r="AE39" s="19">
        <f t="shared" si="0"/>
        <v>0</v>
      </c>
      <c r="AF39" s="19">
        <f t="shared" si="1"/>
        <v>0</v>
      </c>
      <c r="AG39" s="19">
        <f t="shared" si="2"/>
        <v>0</v>
      </c>
      <c r="AH39" s="34">
        <f>各種係数表!BA89</f>
        <v>0.57085137913361972</v>
      </c>
      <c r="AI39" s="19">
        <v>0</v>
      </c>
      <c r="AJ39" s="19">
        <f>HLOOKUP($B39,各種係数表!$C$55:$AM$100,46,FALSE)*$AI39</f>
        <v>0</v>
      </c>
      <c r="AK39" s="19">
        <f>HLOOKUP($B39,各種係数表!$C$55:$AM$100,41,FALSE)*$AI39</f>
        <v>0</v>
      </c>
      <c r="AL39" s="19">
        <f>ROUND($AI39*VLOOKUP(B39,各種係数表!$B$153:$N$190,13,FALSE),0)</f>
        <v>0</v>
      </c>
      <c r="AM39" s="19">
        <f t="shared" si="8"/>
        <v>0</v>
      </c>
      <c r="AN39" s="19">
        <f t="shared" si="9"/>
        <v>0</v>
      </c>
      <c r="AO39" s="19">
        <f t="shared" si="10"/>
        <v>0</v>
      </c>
      <c r="AP39" s="19">
        <f t="shared" si="11"/>
        <v>0</v>
      </c>
      <c r="AQ39" s="462">
        <f t="shared" si="12"/>
        <v>0</v>
      </c>
      <c r="AR39" s="469"/>
      <c r="AS39" s="462">
        <f t="shared" si="13"/>
        <v>0</v>
      </c>
      <c r="AT39" s="19">
        <v>0</v>
      </c>
      <c r="AU39" s="19">
        <f>HLOOKUP($B39,各種係数表!$C$55:$AM$100,46,FALSE)*AT39</f>
        <v>0</v>
      </c>
      <c r="AV39" s="19">
        <f>HLOOKUP($B39,各種係数表!$C$55:$AM$100,41,FALSE)*AT39</f>
        <v>0</v>
      </c>
      <c r="AW39" s="19">
        <f>ROUND(AT39*VLOOKUP($B39,各種係数表!$B$153:$N$190,13,FALSE),0)</f>
        <v>0</v>
      </c>
      <c r="AX39" s="19">
        <f t="shared" si="14"/>
        <v>0</v>
      </c>
      <c r="AY39" s="469"/>
      <c r="AZ39" s="462">
        <f t="shared" si="15"/>
        <v>0</v>
      </c>
      <c r="BA39" s="19">
        <v>0</v>
      </c>
      <c r="BB39" s="19">
        <f>HLOOKUP($B39,各種係数表!$C$55:$AM$100,46,FALSE)*BA39</f>
        <v>0</v>
      </c>
      <c r="BC39" s="19">
        <f>HLOOKUP($B39,各種係数表!$C$55:$AM$100,41,FALSE)*BA39</f>
        <v>0</v>
      </c>
      <c r="BD39" s="19">
        <f>ROUND(BA39*VLOOKUP($B39,各種係数表!$B$153:$N$190,13,FALSE),0)</f>
        <v>0</v>
      </c>
      <c r="BE39" s="19">
        <f t="shared" si="16"/>
        <v>0</v>
      </c>
      <c r="BF39" s="469"/>
      <c r="BG39" s="462">
        <f t="shared" si="17"/>
        <v>0</v>
      </c>
      <c r="BH39" s="19">
        <v>0</v>
      </c>
      <c r="BI39" s="19">
        <f>HLOOKUP($B39,各種係数表!$C$55:$AM$100,46,FALSE)*BH39</f>
        <v>0</v>
      </c>
      <c r="BJ39" s="19">
        <f>HLOOKUP($B39,各種係数表!$C$55:$AM$100,41,FALSE)*BH39</f>
        <v>0</v>
      </c>
      <c r="BK39" s="19">
        <f>ROUND(BH39*VLOOKUP($B39,各種係数表!$B$153:$N$190,13,FALSE),0)</f>
        <v>0</v>
      </c>
      <c r="BL39" s="19">
        <f t="shared" si="4"/>
        <v>0</v>
      </c>
      <c r="BM39" s="19">
        <f t="shared" si="18"/>
        <v>0</v>
      </c>
      <c r="BN39" s="19">
        <f t="shared" si="5"/>
        <v>0</v>
      </c>
      <c r="BO39" s="19">
        <f t="shared" si="6"/>
        <v>0</v>
      </c>
      <c r="BP39" s="19">
        <f t="shared" si="19"/>
        <v>0</v>
      </c>
      <c r="BQ39" s="19">
        <f t="shared" si="20"/>
        <v>0</v>
      </c>
      <c r="BR39" s="19">
        <f t="shared" si="21"/>
        <v>0</v>
      </c>
      <c r="BS39" s="19">
        <f t="shared" si="22"/>
        <v>0</v>
      </c>
    </row>
    <row r="40" spans="1:71" ht="15" customHeight="1" x14ac:dyDescent="0.15">
      <c r="A40" s="37" t="s">
        <v>34</v>
      </c>
      <c r="B40" s="19" t="s">
        <v>67</v>
      </c>
      <c r="C40" s="446"/>
      <c r="D40" s="19">
        <f>IF(データ入力!$C$6="",0,HLOOKUP(データ入力!$C$6,各種係数表!$C$205:$BU$252,ROW()-4,FALSE)*C$43)</f>
        <v>0</v>
      </c>
      <c r="E40" s="446"/>
      <c r="F40" s="446"/>
      <c r="G40" s="19">
        <f>ROUND(C40*VLOOKUP(B40,各種係数表!$B$153:$N$190,13,FALSE),0)</f>
        <v>0</v>
      </c>
      <c r="H40" s="446"/>
      <c r="I40" s="19">
        <f>IF(データ入力!$C$7="",0,HLOOKUP(データ入力!$C$7,各種係数表!$C$205:$BU$252,ROW()-4,FALSE)*H$43)</f>
        <v>0</v>
      </c>
      <c r="J40" s="446"/>
      <c r="K40" s="446"/>
      <c r="L40" s="19">
        <f>ROUND(H40*VLOOKUP(B40,各種係数表!$B$153:$N$190,13,FALSE),0)</f>
        <v>0</v>
      </c>
      <c r="M40" s="446"/>
      <c r="N40" s="19">
        <f>IF(データ入力!$C$8="",0,HLOOKUP(データ入力!$C$8,各種係数表!$C$205:$BU$252,ROW()-4,FALSE)*M$43)</f>
        <v>0</v>
      </c>
      <c r="O40" s="446"/>
      <c r="P40" s="446"/>
      <c r="Q40" s="19">
        <f>ROUND(M40*VLOOKUP(B40,各種係数表!$B$153:$N$190,13,FALSE),0)</f>
        <v>0</v>
      </c>
      <c r="R40" s="446"/>
      <c r="S40" s="19">
        <f>IF(データ入力!$C$9="",0,HLOOKUP(データ入力!$C$9,各種係数表!$C$205:$BU$252,ROW()-4,FALSE)*R$43)</f>
        <v>0</v>
      </c>
      <c r="T40" s="446"/>
      <c r="U40" s="446"/>
      <c r="V40" s="19">
        <f>ROUND(R40*VLOOKUP(B40,各種係数表!$B$153:$N$190,13,FALSE),0)</f>
        <v>0</v>
      </c>
      <c r="W40" s="446"/>
      <c r="X40" s="19">
        <f>IF(データ入力!$C$10="",0,HLOOKUP(データ入力!$C$10,各種係数表!$C$205:$BU$252,ROW()-4,FALSE)*W$43)</f>
        <v>0</v>
      </c>
      <c r="Y40" s="446"/>
      <c r="Z40" s="446"/>
      <c r="AA40" s="19">
        <f>ROUND(W40*VLOOKUP(B40,各種係数表!$B$153:$N$190,13,FALSE),0)</f>
        <v>0</v>
      </c>
      <c r="AB40" s="446"/>
      <c r="AC40" s="446"/>
      <c r="AD40" s="446"/>
      <c r="AE40" s="19">
        <f t="shared" si="0"/>
        <v>0</v>
      </c>
      <c r="AF40" s="19">
        <f t="shared" si="1"/>
        <v>0</v>
      </c>
      <c r="AG40" s="19">
        <f t="shared" si="2"/>
        <v>0</v>
      </c>
      <c r="AH40" s="34">
        <f>各種係数表!BA90</f>
        <v>0.66873252068990019</v>
      </c>
      <c r="AI40" s="19">
        <v>0</v>
      </c>
      <c r="AJ40" s="19">
        <f>HLOOKUP($B40,各種係数表!$C$55:$AM$100,46,FALSE)*$AI40</f>
        <v>0</v>
      </c>
      <c r="AK40" s="19">
        <f>HLOOKUP($B40,各種係数表!$C$55:$AM$100,41,FALSE)*$AI40</f>
        <v>0</v>
      </c>
      <c r="AL40" s="19">
        <f>ROUND($AI40*VLOOKUP(B40,各種係数表!$B$153:$N$190,13,FALSE),0)</f>
        <v>0</v>
      </c>
      <c r="AM40" s="19">
        <f t="shared" si="8"/>
        <v>0</v>
      </c>
      <c r="AN40" s="19">
        <f t="shared" si="9"/>
        <v>0</v>
      </c>
      <c r="AO40" s="19">
        <f t="shared" si="10"/>
        <v>0</v>
      </c>
      <c r="AP40" s="19">
        <f t="shared" si="11"/>
        <v>0</v>
      </c>
      <c r="AQ40" s="462">
        <f t="shared" si="12"/>
        <v>0</v>
      </c>
      <c r="AR40" s="469"/>
      <c r="AS40" s="462">
        <f t="shared" si="13"/>
        <v>0</v>
      </c>
      <c r="AT40" s="19">
        <v>0</v>
      </c>
      <c r="AU40" s="19">
        <f>HLOOKUP($B40,各種係数表!$C$55:$AM$100,46,FALSE)*AT40</f>
        <v>0</v>
      </c>
      <c r="AV40" s="19">
        <f>HLOOKUP($B40,各種係数表!$C$55:$AM$100,41,FALSE)*AT40</f>
        <v>0</v>
      </c>
      <c r="AW40" s="19">
        <f>ROUND(AT40*VLOOKUP($B40,各種係数表!$B$153:$N$190,13,FALSE),0)</f>
        <v>0</v>
      </c>
      <c r="AX40" s="19">
        <f t="shared" si="14"/>
        <v>0</v>
      </c>
      <c r="AY40" s="469"/>
      <c r="AZ40" s="462">
        <f t="shared" si="15"/>
        <v>0</v>
      </c>
      <c r="BA40" s="19">
        <v>0</v>
      </c>
      <c r="BB40" s="19">
        <f>HLOOKUP($B40,各種係数表!$C$55:$AM$100,46,FALSE)*BA40</f>
        <v>0</v>
      </c>
      <c r="BC40" s="19">
        <f>HLOOKUP($B40,各種係数表!$C$55:$AM$100,41,FALSE)*BA40</f>
        <v>0</v>
      </c>
      <c r="BD40" s="19">
        <f>ROUND(BA40*VLOOKUP($B40,各種係数表!$B$153:$N$190,13,FALSE),0)</f>
        <v>0</v>
      </c>
      <c r="BE40" s="19">
        <f t="shared" si="16"/>
        <v>0</v>
      </c>
      <c r="BF40" s="469"/>
      <c r="BG40" s="462">
        <f t="shared" si="17"/>
        <v>0</v>
      </c>
      <c r="BH40" s="19">
        <v>0</v>
      </c>
      <c r="BI40" s="19">
        <f>HLOOKUP($B40,各種係数表!$C$55:$AM$100,46,FALSE)*BH40</f>
        <v>0</v>
      </c>
      <c r="BJ40" s="19">
        <f>HLOOKUP($B40,各種係数表!$C$55:$AM$100,41,FALSE)*BH40</f>
        <v>0</v>
      </c>
      <c r="BK40" s="19">
        <f>ROUND(BH40*VLOOKUP($B40,各種係数表!$B$153:$N$190,13,FALSE),0)</f>
        <v>0</v>
      </c>
      <c r="BL40" s="19">
        <f t="shared" si="4"/>
        <v>0</v>
      </c>
      <c r="BM40" s="19">
        <f t="shared" si="18"/>
        <v>0</v>
      </c>
      <c r="BN40" s="19">
        <f t="shared" si="5"/>
        <v>0</v>
      </c>
      <c r="BO40" s="19">
        <f t="shared" si="6"/>
        <v>0</v>
      </c>
      <c r="BP40" s="19">
        <f t="shared" si="19"/>
        <v>0</v>
      </c>
      <c r="BQ40" s="19">
        <f t="shared" si="20"/>
        <v>0</v>
      </c>
      <c r="BR40" s="19">
        <f t="shared" si="21"/>
        <v>0</v>
      </c>
      <c r="BS40" s="19">
        <f t="shared" si="22"/>
        <v>0</v>
      </c>
    </row>
    <row r="41" spans="1:71" ht="15" customHeight="1" x14ac:dyDescent="0.15">
      <c r="A41" s="37" t="s">
        <v>35</v>
      </c>
      <c r="B41" s="19" t="s">
        <v>68</v>
      </c>
      <c r="C41" s="446"/>
      <c r="D41" s="19">
        <f>IF(データ入力!$C$6="",0,HLOOKUP(データ入力!$C$6,各種係数表!$C$205:$BU$252,ROW()-4,FALSE)*C$43)</f>
        <v>0</v>
      </c>
      <c r="E41" s="446"/>
      <c r="F41" s="446"/>
      <c r="G41" s="19">
        <f>ROUND(C41*VLOOKUP(B41,各種係数表!$B$153:$N$190,13,FALSE),0)</f>
        <v>0</v>
      </c>
      <c r="H41" s="446"/>
      <c r="I41" s="19">
        <f>IF(データ入力!$C$7="",0,HLOOKUP(データ入力!$C$7,各種係数表!$C$205:$BU$252,ROW()-4,FALSE)*H$43)</f>
        <v>0</v>
      </c>
      <c r="J41" s="446"/>
      <c r="K41" s="446"/>
      <c r="L41" s="19">
        <f>ROUND(H41*VLOOKUP(B41,各種係数表!$B$153:$N$190,13,FALSE),0)</f>
        <v>0</v>
      </c>
      <c r="M41" s="446"/>
      <c r="N41" s="19">
        <f>IF(データ入力!$C$8="",0,HLOOKUP(データ入力!$C$8,各種係数表!$C$205:$BU$252,ROW()-4,FALSE)*M$43)</f>
        <v>0</v>
      </c>
      <c r="O41" s="446"/>
      <c r="P41" s="446"/>
      <c r="Q41" s="19">
        <f>ROUND(M41*VLOOKUP(B41,各種係数表!$B$153:$N$190,13,FALSE),0)</f>
        <v>0</v>
      </c>
      <c r="R41" s="446"/>
      <c r="S41" s="19">
        <f>IF(データ入力!$C$9="",0,HLOOKUP(データ入力!$C$9,各種係数表!$C$205:$BU$252,ROW()-4,FALSE)*R$43)</f>
        <v>0</v>
      </c>
      <c r="T41" s="446"/>
      <c r="U41" s="446"/>
      <c r="V41" s="19">
        <f>ROUND(R41*VLOOKUP(B41,各種係数表!$B$153:$N$190,13,FALSE),0)</f>
        <v>0</v>
      </c>
      <c r="W41" s="446"/>
      <c r="X41" s="19">
        <f>IF(データ入力!$C$10="",0,HLOOKUP(データ入力!$C$10,各種係数表!$C$205:$BU$252,ROW()-4,FALSE)*W$43)</f>
        <v>0</v>
      </c>
      <c r="Y41" s="446"/>
      <c r="Z41" s="446"/>
      <c r="AA41" s="19">
        <f>ROUND(W41*VLOOKUP(B41,各種係数表!$B$153:$N$190,13,FALSE),0)</f>
        <v>0</v>
      </c>
      <c r="AB41" s="446"/>
      <c r="AC41" s="446"/>
      <c r="AD41" s="446"/>
      <c r="AE41" s="19">
        <f t="shared" si="0"/>
        <v>0</v>
      </c>
      <c r="AF41" s="19">
        <f t="shared" si="1"/>
        <v>0</v>
      </c>
      <c r="AG41" s="19">
        <f t="shared" si="2"/>
        <v>0</v>
      </c>
      <c r="AH41" s="34">
        <f>各種係数表!BA91</f>
        <v>1</v>
      </c>
      <c r="AI41" s="19">
        <v>0</v>
      </c>
      <c r="AJ41" s="19">
        <f>HLOOKUP($B41,各種係数表!$C$55:$AM$100,46,FALSE)*$AI41</f>
        <v>0</v>
      </c>
      <c r="AK41" s="19">
        <f>HLOOKUP($B41,各種係数表!$C$55:$AM$100,41,FALSE)*$AI41</f>
        <v>0</v>
      </c>
      <c r="AL41" s="19">
        <f>ROUND($AI41*VLOOKUP(B41,各種係数表!$B$153:$N$190,13,FALSE),0)</f>
        <v>0</v>
      </c>
      <c r="AM41" s="19">
        <f t="shared" si="8"/>
        <v>0</v>
      </c>
      <c r="AN41" s="19">
        <f t="shared" si="9"/>
        <v>0</v>
      </c>
      <c r="AO41" s="19">
        <f t="shared" si="10"/>
        <v>0</v>
      </c>
      <c r="AP41" s="19">
        <f t="shared" si="11"/>
        <v>0</v>
      </c>
      <c r="AQ41" s="462">
        <f t="shared" si="12"/>
        <v>0</v>
      </c>
      <c r="AR41" s="469"/>
      <c r="AS41" s="462">
        <f t="shared" si="13"/>
        <v>0</v>
      </c>
      <c r="AT41" s="19">
        <v>0</v>
      </c>
      <c r="AU41" s="19">
        <f>HLOOKUP($B41,各種係数表!$C$55:$AM$100,46,FALSE)*AT41</f>
        <v>0</v>
      </c>
      <c r="AV41" s="19">
        <f>HLOOKUP($B41,各種係数表!$C$55:$AM$100,41,FALSE)*AT41</f>
        <v>0</v>
      </c>
      <c r="AW41" s="19">
        <f>ROUND(AT41*VLOOKUP($B41,各種係数表!$B$153:$N$190,13,FALSE),0)</f>
        <v>0</v>
      </c>
      <c r="AX41" s="19">
        <f t="shared" si="14"/>
        <v>0</v>
      </c>
      <c r="AY41" s="469"/>
      <c r="AZ41" s="462">
        <f t="shared" si="15"/>
        <v>0</v>
      </c>
      <c r="BA41" s="19">
        <v>0</v>
      </c>
      <c r="BB41" s="19">
        <f>HLOOKUP($B41,各種係数表!$C$55:$AM$100,46,FALSE)*BA41</f>
        <v>0</v>
      </c>
      <c r="BC41" s="19">
        <f>HLOOKUP($B41,各種係数表!$C$55:$AM$100,41,FALSE)*BA41</f>
        <v>0</v>
      </c>
      <c r="BD41" s="19">
        <f>ROUND(BA41*VLOOKUP($B41,各種係数表!$B$153:$N$190,13,FALSE),0)</f>
        <v>0</v>
      </c>
      <c r="BE41" s="19">
        <f>BG41*$AH41</f>
        <v>0</v>
      </c>
      <c r="BF41" s="469"/>
      <c r="BG41" s="462">
        <f t="shared" si="17"/>
        <v>0</v>
      </c>
      <c r="BH41" s="19">
        <v>0</v>
      </c>
      <c r="BI41" s="19">
        <f>HLOOKUP($B41,各種係数表!$C$55:$AM$100,46,FALSE)*BH41</f>
        <v>0</v>
      </c>
      <c r="BJ41" s="19">
        <f>HLOOKUP($B41,各種係数表!$C$55:$AM$100,41,FALSE)*BH41</f>
        <v>0</v>
      </c>
      <c r="BK41" s="19">
        <f>ROUND(BH41*VLOOKUP($B41,各種係数表!$B$153:$N$190,13,FALSE),0)</f>
        <v>0</v>
      </c>
      <c r="BL41" s="19">
        <f t="shared" si="4"/>
        <v>0</v>
      </c>
      <c r="BM41" s="19">
        <f t="shared" si="18"/>
        <v>0</v>
      </c>
      <c r="BN41" s="19">
        <f t="shared" si="5"/>
        <v>0</v>
      </c>
      <c r="BO41" s="19">
        <f t="shared" si="6"/>
        <v>0</v>
      </c>
      <c r="BP41" s="19">
        <f t="shared" si="19"/>
        <v>0</v>
      </c>
      <c r="BQ41" s="19">
        <f t="shared" si="20"/>
        <v>0</v>
      </c>
      <c r="BR41" s="19">
        <f t="shared" si="21"/>
        <v>0</v>
      </c>
      <c r="BS41" s="19">
        <f t="shared" si="22"/>
        <v>0</v>
      </c>
    </row>
    <row r="42" spans="1:71" ht="15" customHeight="1" x14ac:dyDescent="0.15">
      <c r="A42" s="37" t="s">
        <v>36</v>
      </c>
      <c r="B42" s="19" t="s">
        <v>69</v>
      </c>
      <c r="C42" s="446"/>
      <c r="D42" s="19">
        <f>IF(データ入力!$C$6="",0,HLOOKUP(データ入力!$C$6,各種係数表!$C$205:$BU$252,ROW()-4,FALSE)*C$43)</f>
        <v>0</v>
      </c>
      <c r="E42" s="446"/>
      <c r="F42" s="446"/>
      <c r="G42" s="19">
        <f>ROUND(C42*VLOOKUP(B42,各種係数表!$B$153:$N$190,13,FALSE),0)</f>
        <v>0</v>
      </c>
      <c r="H42" s="446"/>
      <c r="I42" s="19">
        <f>IF(データ入力!$C$7="",0,HLOOKUP(データ入力!$C$7,各種係数表!$C$205:$BU$252,ROW()-4,FALSE)*H$43)</f>
        <v>0</v>
      </c>
      <c r="J42" s="446"/>
      <c r="K42" s="446"/>
      <c r="L42" s="19">
        <f>ROUND(H42*VLOOKUP(B42,各種係数表!$B$153:$N$190,13,FALSE),0)</f>
        <v>0</v>
      </c>
      <c r="M42" s="446"/>
      <c r="N42" s="19">
        <f>IF(データ入力!$C$8="",0,HLOOKUP(データ入力!$C$8,各種係数表!$C$205:$BU$252,ROW()-4,FALSE)*M$43)</f>
        <v>0</v>
      </c>
      <c r="O42" s="446"/>
      <c r="P42" s="446"/>
      <c r="Q42" s="19">
        <f>ROUND(M42*VLOOKUP(B42,各種係数表!$B$153:$N$190,13,FALSE),0)</f>
        <v>0</v>
      </c>
      <c r="R42" s="446"/>
      <c r="S42" s="19">
        <f>IF(データ入力!$C$9="",0,HLOOKUP(データ入力!$C$9,各種係数表!$C$205:$BU$252,ROW()-4,FALSE)*R$43)</f>
        <v>0</v>
      </c>
      <c r="T42" s="446"/>
      <c r="U42" s="446"/>
      <c r="V42" s="19">
        <f>ROUND(R42*VLOOKUP(B42,各種係数表!$B$153:$N$190,13,FALSE),0)</f>
        <v>0</v>
      </c>
      <c r="W42" s="446"/>
      <c r="X42" s="19">
        <f>IF(データ入力!$C$10="",0,HLOOKUP(データ入力!$C$10,各種係数表!$C$205:$BU$252,ROW()-4,FALSE)*W$43)</f>
        <v>0</v>
      </c>
      <c r="Y42" s="446"/>
      <c r="Z42" s="446"/>
      <c r="AA42" s="19">
        <f>ROUND(W42*VLOOKUP(B42,各種係数表!$B$153:$N$190,13,FALSE),0)</f>
        <v>0</v>
      </c>
      <c r="AB42" s="446"/>
      <c r="AC42" s="446"/>
      <c r="AD42" s="446"/>
      <c r="AE42" s="19">
        <f t="shared" si="0"/>
        <v>0</v>
      </c>
      <c r="AF42" s="19">
        <f t="shared" si="1"/>
        <v>0</v>
      </c>
      <c r="AG42" s="19">
        <f t="shared" si="2"/>
        <v>0</v>
      </c>
      <c r="AH42" s="34">
        <f>各種係数表!BA92</f>
        <v>0.83708808121427336</v>
      </c>
      <c r="AI42" s="19">
        <v>0</v>
      </c>
      <c r="AJ42" s="19">
        <f>HLOOKUP($B42,各種係数表!$C$55:$AM$100,46,FALSE)*$AI42</f>
        <v>0</v>
      </c>
      <c r="AK42" s="19">
        <f>HLOOKUP($B42,各種係数表!$C$55:$AM$100,41,FALSE)*$AI42</f>
        <v>0</v>
      </c>
      <c r="AL42" s="19">
        <f>ROUND($AI42*VLOOKUP(B42,各種係数表!$B$153:$N$190,13,FALSE),0)</f>
        <v>0</v>
      </c>
      <c r="AM42" s="19">
        <f t="shared" si="8"/>
        <v>0</v>
      </c>
      <c r="AN42" s="19">
        <f t="shared" si="9"/>
        <v>0</v>
      </c>
      <c r="AO42" s="19">
        <f t="shared" si="10"/>
        <v>0</v>
      </c>
      <c r="AP42" s="19">
        <f t="shared" si="11"/>
        <v>0</v>
      </c>
      <c r="AQ42" s="462">
        <f t="shared" si="12"/>
        <v>0</v>
      </c>
      <c r="AR42" s="469"/>
      <c r="AS42" s="462">
        <f t="shared" si="13"/>
        <v>0</v>
      </c>
      <c r="AT42" s="19">
        <v>0</v>
      </c>
      <c r="AU42" s="19">
        <f>HLOOKUP($B42,各種係数表!$C$55:$AM$100,46,FALSE)*AT42</f>
        <v>0</v>
      </c>
      <c r="AV42" s="19">
        <f>HLOOKUP($B42,各種係数表!$C$55:$AM$100,41,FALSE)*AT42</f>
        <v>0</v>
      </c>
      <c r="AW42" s="19">
        <f>ROUND(AT42*VLOOKUP($B42,各種係数表!$B$153:$N$190,13,FALSE),0)</f>
        <v>0</v>
      </c>
      <c r="AX42" s="19">
        <f t="shared" si="14"/>
        <v>0</v>
      </c>
      <c r="AY42" s="469"/>
      <c r="AZ42" s="462">
        <f t="shared" si="15"/>
        <v>0</v>
      </c>
      <c r="BA42" s="19">
        <v>0</v>
      </c>
      <c r="BB42" s="19">
        <f>HLOOKUP($B42,各種係数表!$C$55:$AM$100,46,FALSE)*BA42</f>
        <v>0</v>
      </c>
      <c r="BC42" s="19">
        <f>HLOOKUP($B42,各種係数表!$C$55:$AM$100,41,FALSE)*BA42</f>
        <v>0</v>
      </c>
      <c r="BD42" s="19">
        <f>ROUND(BA42*VLOOKUP($B42,各種係数表!$B$153:$N$190,13,FALSE),0)</f>
        <v>0</v>
      </c>
      <c r="BE42" s="19">
        <f t="shared" si="16"/>
        <v>0</v>
      </c>
      <c r="BF42" s="469"/>
      <c r="BG42" s="462">
        <f t="shared" si="17"/>
        <v>0</v>
      </c>
      <c r="BH42" s="19">
        <v>0</v>
      </c>
      <c r="BI42" s="19">
        <f>HLOOKUP($B42,各種係数表!$C$55:$AM$100,46,FALSE)*BH42</f>
        <v>0</v>
      </c>
      <c r="BJ42" s="19">
        <f>HLOOKUP($B42,各種係数表!$C$55:$AM$100,41,FALSE)*BH42</f>
        <v>0</v>
      </c>
      <c r="BK42" s="19">
        <f>ROUND(BH42*VLOOKUP($B42,各種係数表!$B$153:$N$190,13,FALSE),0)</f>
        <v>0</v>
      </c>
      <c r="BL42" s="19">
        <f t="shared" si="4"/>
        <v>0</v>
      </c>
      <c r="BM42" s="19">
        <f t="shared" si="18"/>
        <v>0</v>
      </c>
      <c r="BN42" s="19">
        <f t="shared" si="5"/>
        <v>0</v>
      </c>
      <c r="BO42" s="19">
        <f t="shared" si="6"/>
        <v>0</v>
      </c>
      <c r="BP42" s="19">
        <f t="shared" si="19"/>
        <v>0</v>
      </c>
      <c r="BQ42" s="19">
        <f t="shared" si="20"/>
        <v>0</v>
      </c>
      <c r="BR42" s="19">
        <f t="shared" si="21"/>
        <v>0</v>
      </c>
      <c r="BS42" s="19">
        <f t="shared" si="22"/>
        <v>0</v>
      </c>
    </row>
    <row r="43" spans="1:71" ht="15" customHeight="1" x14ac:dyDescent="0.15">
      <c r="A43" s="19"/>
      <c r="B43" s="19" t="s">
        <v>110</v>
      </c>
      <c r="C43" s="447">
        <f>SUM(C6:C42)</f>
        <v>0</v>
      </c>
      <c r="D43" s="447">
        <f t="shared" ref="D43:G43" si="23">SUM(D6:D42)</f>
        <v>0</v>
      </c>
      <c r="E43" s="447">
        <f t="shared" si="23"/>
        <v>0</v>
      </c>
      <c r="F43" s="447">
        <f t="shared" si="23"/>
        <v>0</v>
      </c>
      <c r="G43" s="447">
        <f t="shared" si="23"/>
        <v>0</v>
      </c>
      <c r="H43" s="447">
        <f>SUM(H6:H42)</f>
        <v>0</v>
      </c>
      <c r="I43" s="447">
        <f t="shared" ref="I43" si="24">SUM(I6:I42)</f>
        <v>0</v>
      </c>
      <c r="J43" s="447">
        <f t="shared" ref="J43" si="25">SUM(J6:J42)</f>
        <v>0</v>
      </c>
      <c r="K43" s="447">
        <f t="shared" ref="K43" si="26">SUM(K6:K42)</f>
        <v>0</v>
      </c>
      <c r="L43" s="447">
        <f t="shared" ref="L43" si="27">SUM(L6:L42)</f>
        <v>0</v>
      </c>
      <c r="M43" s="447">
        <f>SUM(M6:M42)</f>
        <v>0</v>
      </c>
      <c r="N43" s="447">
        <f t="shared" ref="N43" si="28">SUM(N6:N42)</f>
        <v>0</v>
      </c>
      <c r="O43" s="447">
        <f t="shared" ref="O43" si="29">SUM(O6:O42)</f>
        <v>0</v>
      </c>
      <c r="P43" s="447">
        <f t="shared" ref="P43" si="30">SUM(P6:P42)</f>
        <v>0</v>
      </c>
      <c r="Q43" s="447">
        <f t="shared" ref="Q43" si="31">SUM(Q6:Q42)</f>
        <v>0</v>
      </c>
      <c r="R43" s="447">
        <f>SUM(R6:R42)</f>
        <v>0</v>
      </c>
      <c r="S43" s="447">
        <f t="shared" ref="S43" si="32">SUM(S6:S42)</f>
        <v>0</v>
      </c>
      <c r="T43" s="447">
        <f t="shared" ref="T43" si="33">SUM(T6:T42)</f>
        <v>0</v>
      </c>
      <c r="U43" s="447">
        <f t="shared" ref="U43" si="34">SUM(U6:U42)</f>
        <v>0</v>
      </c>
      <c r="V43" s="447">
        <f t="shared" ref="V43" si="35">SUM(V6:V42)</f>
        <v>0</v>
      </c>
      <c r="W43" s="447">
        <f>SUM(W6:W42)</f>
        <v>0</v>
      </c>
      <c r="X43" s="447">
        <f t="shared" ref="X43" si="36">SUM(X6:X42)</f>
        <v>0</v>
      </c>
      <c r="Y43" s="447">
        <f t="shared" ref="Y43" si="37">SUM(Y6:Y42)</f>
        <v>0</v>
      </c>
      <c r="Z43" s="447">
        <f t="shared" ref="Z43" si="38">SUM(Z6:Z42)</f>
        <v>0</v>
      </c>
      <c r="AA43" s="447">
        <f t="shared" ref="AA43" si="39">SUM(AA6:AA42)</f>
        <v>0</v>
      </c>
      <c r="AB43" s="19">
        <f>SUM(AB6:AB42)</f>
        <v>0</v>
      </c>
      <c r="AC43" s="19">
        <f t="shared" ref="AC43:AE43" si="40">SUM(AC6:AC42)</f>
        <v>0</v>
      </c>
      <c r="AD43" s="19">
        <f t="shared" si="40"/>
        <v>0</v>
      </c>
      <c r="AE43" s="19">
        <f t="shared" si="40"/>
        <v>0</v>
      </c>
      <c r="AF43" s="19">
        <f>SUM(AF6:AF42)</f>
        <v>0</v>
      </c>
      <c r="AG43" s="19">
        <f>SUM(AG6:AG42)</f>
        <v>0</v>
      </c>
      <c r="AH43" s="462"/>
      <c r="AI43" s="19">
        <f>SUM(AI6:AI42)</f>
        <v>0</v>
      </c>
      <c r="AJ43" s="19">
        <f t="shared" ref="AJ43:AL43" si="41">SUM(AJ6:AJ42)</f>
        <v>0</v>
      </c>
      <c r="AK43" s="19">
        <f t="shared" si="41"/>
        <v>0</v>
      </c>
      <c r="AL43" s="19">
        <f t="shared" si="41"/>
        <v>0</v>
      </c>
      <c r="AM43" s="19">
        <f>SUM(AM6:AM42)</f>
        <v>0</v>
      </c>
      <c r="AN43" s="19">
        <f t="shared" ref="AN43" si="42">SUM(AN6:AN42)</f>
        <v>0</v>
      </c>
      <c r="AO43" s="19">
        <f t="shared" ref="AO43" si="43">SUM(AO6:AO42)</f>
        <v>0</v>
      </c>
      <c r="AP43" s="19">
        <f t="shared" ref="AP43:AS43" si="44">SUM(AP6:AP42)</f>
        <v>0</v>
      </c>
      <c r="AQ43" s="19">
        <f>SUM(AQ6:AQ42)</f>
        <v>0</v>
      </c>
      <c r="AR43" s="19">
        <f>IF(データ入力!$M$6="","",AO43*データ入力!$M$6)</f>
        <v>0</v>
      </c>
      <c r="AS43" s="19">
        <f t="shared" si="44"/>
        <v>0</v>
      </c>
      <c r="AT43" s="19">
        <f>SUM(AT6:AT42)</f>
        <v>0</v>
      </c>
      <c r="AU43" s="19">
        <f t="shared" ref="AU43:BS43" si="45">SUM(AU6:AU42)</f>
        <v>0</v>
      </c>
      <c r="AV43" s="19">
        <f t="shared" si="45"/>
        <v>0</v>
      </c>
      <c r="AW43" s="19">
        <f t="shared" si="45"/>
        <v>0</v>
      </c>
      <c r="AX43" s="19">
        <f>SUM(AX6:AX42)</f>
        <v>0</v>
      </c>
      <c r="AY43" s="19">
        <f>IF(データ入力!$M$6="","",AV43*データ入力!$M$6)</f>
        <v>0</v>
      </c>
      <c r="AZ43" s="19">
        <f t="shared" ref="AZ43" si="46">SUM(AZ6:AZ42)</f>
        <v>0</v>
      </c>
      <c r="BA43" s="19">
        <f t="shared" ref="BA43:BB43" si="47">SUM(BA6:BA42)</f>
        <v>0</v>
      </c>
      <c r="BB43" s="19">
        <f t="shared" si="47"/>
        <v>0</v>
      </c>
      <c r="BC43" s="19">
        <f t="shared" ref="BC43" si="48">SUM(BC6:BC42)</f>
        <v>0</v>
      </c>
      <c r="BD43" s="19">
        <f t="shared" ref="BD43" si="49">SUM(BD6:BD42)</f>
        <v>0</v>
      </c>
      <c r="BE43" s="19">
        <f>SUM(BE6:BE42)</f>
        <v>0</v>
      </c>
      <c r="BF43" s="19">
        <f>IF(データ入力!$M$6="","",BC43*データ入力!$M$6)</f>
        <v>0</v>
      </c>
      <c r="BG43" s="19">
        <f t="shared" ref="BG43:BH43" si="50">SUM(BG6:BG42)</f>
        <v>0</v>
      </c>
      <c r="BH43" s="19">
        <f t="shared" si="50"/>
        <v>0</v>
      </c>
      <c r="BI43" s="19">
        <f t="shared" ref="BI43" si="51">SUM(BI6:BI42)</f>
        <v>0</v>
      </c>
      <c r="BJ43" s="19">
        <f t="shared" ref="BJ43" si="52">SUM(BJ6:BJ42)</f>
        <v>0</v>
      </c>
      <c r="BK43" s="19">
        <f t="shared" ref="BK43" si="53">SUM(BK6:BK42)</f>
        <v>0</v>
      </c>
      <c r="BL43" s="19">
        <f t="shared" ref="BL43" si="54">SUM(BL6:BL42)</f>
        <v>0</v>
      </c>
      <c r="BM43" s="19">
        <f t="shared" ref="BM43" si="55">SUM(BM6:BM42)</f>
        <v>0</v>
      </c>
      <c r="BN43" s="19">
        <f t="shared" ref="BN43" si="56">SUM(BN6:BN42)</f>
        <v>0</v>
      </c>
      <c r="BO43" s="19">
        <f t="shared" ref="BO43" si="57">SUM(BO6:BO42)</f>
        <v>0</v>
      </c>
      <c r="BP43" s="19">
        <f t="shared" si="45"/>
        <v>0</v>
      </c>
      <c r="BQ43" s="19">
        <f t="shared" si="45"/>
        <v>0</v>
      </c>
      <c r="BR43" s="19">
        <f t="shared" si="45"/>
        <v>0</v>
      </c>
      <c r="BS43" s="19">
        <f t="shared" si="45"/>
        <v>0</v>
      </c>
    </row>
    <row r="44" spans="1:71" ht="15" customHeight="1" x14ac:dyDescent="0.15"/>
    <row r="45" spans="1:71" ht="15" customHeight="1" x14ac:dyDescent="0.15"/>
    <row r="46" spans="1:71" ht="15" customHeight="1" x14ac:dyDescent="0.15"/>
    <row r="47" spans="1:71" ht="15" customHeight="1" x14ac:dyDescent="0.15"/>
    <row r="48" spans="1:71" ht="15" customHeight="1" x14ac:dyDescent="0.15"/>
    <row r="49" spans="43:46" ht="15" customHeight="1" x14ac:dyDescent="0.15"/>
    <row r="50" spans="43:46" ht="15" customHeight="1" x14ac:dyDescent="0.15">
      <c r="AQ50" s="136"/>
      <c r="AR50" s="144" t="s">
        <v>173</v>
      </c>
      <c r="AS50" s="144" t="s">
        <v>177</v>
      </c>
      <c r="AT50" s="137" t="s">
        <v>174</v>
      </c>
    </row>
    <row r="51" spans="43:46" ht="15" customHeight="1" x14ac:dyDescent="0.15">
      <c r="AQ51" s="33"/>
      <c r="AR51" s="31" t="s">
        <v>176</v>
      </c>
      <c r="AS51" s="31" t="s">
        <v>176</v>
      </c>
      <c r="AT51" s="138" t="s">
        <v>175</v>
      </c>
    </row>
    <row r="52" spans="43:46" ht="15" customHeight="1" x14ac:dyDescent="0.15">
      <c r="AQ52" s="27" t="s">
        <v>1100</v>
      </c>
      <c r="AR52" s="139">
        <f>各種係数表!AP5</f>
        <v>60330.59</v>
      </c>
      <c r="AS52" s="139">
        <f t="shared" ref="AS52:AS88" si="58">IF(AR52&gt;0,AR52,0)</f>
        <v>60330.59</v>
      </c>
      <c r="AT52" s="135">
        <f t="shared" ref="AT52:AT89" si="59">AS52/AS$89</f>
        <v>1.0286939021384911E-2</v>
      </c>
    </row>
    <row r="53" spans="43:46" ht="15" customHeight="1" x14ac:dyDescent="0.15">
      <c r="AQ53" s="27" t="s">
        <v>37</v>
      </c>
      <c r="AR53" s="139">
        <f>各種係数表!AP6</f>
        <v>-109.25000000000001</v>
      </c>
      <c r="AS53" s="139">
        <f t="shared" si="58"/>
        <v>0</v>
      </c>
      <c r="AT53" s="135">
        <f t="shared" si="59"/>
        <v>0</v>
      </c>
    </row>
    <row r="54" spans="43:46" ht="15" customHeight="1" x14ac:dyDescent="0.15">
      <c r="AQ54" s="27" t="s">
        <v>38</v>
      </c>
      <c r="AR54" s="139">
        <f>各種係数表!AP7</f>
        <v>507734.83999999997</v>
      </c>
      <c r="AS54" s="139">
        <f t="shared" si="58"/>
        <v>507734.83999999997</v>
      </c>
      <c r="AT54" s="135">
        <f t="shared" si="59"/>
        <v>8.6573616106068646E-2</v>
      </c>
    </row>
    <row r="55" spans="43:46" ht="15" customHeight="1" x14ac:dyDescent="0.15">
      <c r="AQ55" s="27" t="s">
        <v>1661</v>
      </c>
      <c r="AR55" s="139">
        <f>各種係数表!AP8</f>
        <v>87307.47</v>
      </c>
      <c r="AS55" s="139">
        <f t="shared" si="58"/>
        <v>87307.47</v>
      </c>
      <c r="AT55" s="135">
        <f t="shared" si="59"/>
        <v>1.4886753469531668E-2</v>
      </c>
    </row>
    <row r="56" spans="43:46" ht="15" customHeight="1" x14ac:dyDescent="0.15">
      <c r="AQ56" s="27" t="s">
        <v>40</v>
      </c>
      <c r="AR56" s="139">
        <f>各種係数表!AP9</f>
        <v>5681.630000000001</v>
      </c>
      <c r="AS56" s="139">
        <f t="shared" si="58"/>
        <v>5681.630000000001</v>
      </c>
      <c r="AT56" s="135">
        <f t="shared" si="59"/>
        <v>9.687719173983076E-4</v>
      </c>
    </row>
    <row r="57" spans="43:46" ht="15" customHeight="1" x14ac:dyDescent="0.15">
      <c r="AQ57" s="27" t="s">
        <v>413</v>
      </c>
      <c r="AR57" s="139">
        <f>各種係数表!AP10</f>
        <v>46252.950000000004</v>
      </c>
      <c r="AS57" s="139">
        <f t="shared" si="58"/>
        <v>46252.950000000004</v>
      </c>
      <c r="AT57" s="135">
        <f t="shared" si="59"/>
        <v>7.8865675971205532E-3</v>
      </c>
    </row>
    <row r="58" spans="43:46" ht="15" customHeight="1" x14ac:dyDescent="0.15">
      <c r="AQ58" s="27" t="s">
        <v>489</v>
      </c>
      <c r="AR58" s="139">
        <f>各種係数表!AP11</f>
        <v>148161.44</v>
      </c>
      <c r="AS58" s="139">
        <f t="shared" si="58"/>
        <v>148161.44</v>
      </c>
      <c r="AT58" s="135">
        <f t="shared" si="59"/>
        <v>2.5262933755505777E-2</v>
      </c>
    </row>
    <row r="59" spans="43:46" ht="15" customHeight="1" x14ac:dyDescent="0.15">
      <c r="AQ59" s="27" t="s">
        <v>1685</v>
      </c>
      <c r="AR59" s="139">
        <f>各種係数表!AP12</f>
        <v>18395.23</v>
      </c>
      <c r="AS59" s="139">
        <f t="shared" si="58"/>
        <v>18395.23</v>
      </c>
      <c r="AT59" s="135">
        <f t="shared" si="59"/>
        <v>3.1365615568213464E-3</v>
      </c>
    </row>
    <row r="60" spans="43:46" ht="15" customHeight="1" x14ac:dyDescent="0.15">
      <c r="AQ60" s="27" t="s">
        <v>524</v>
      </c>
      <c r="AR60" s="139">
        <f>各種係数表!AP13</f>
        <v>2808.0200000000004</v>
      </c>
      <c r="AS60" s="139">
        <f t="shared" si="58"/>
        <v>2808.0200000000004</v>
      </c>
      <c r="AT60" s="135">
        <f t="shared" si="59"/>
        <v>4.7879409949130717E-4</v>
      </c>
    </row>
    <row r="61" spans="43:46" ht="15" customHeight="1" x14ac:dyDescent="0.15">
      <c r="AQ61" s="27" t="s">
        <v>551</v>
      </c>
      <c r="AR61" s="139">
        <f>各種係数表!AP14</f>
        <v>-616.89</v>
      </c>
      <c r="AS61" s="139">
        <f t="shared" si="58"/>
        <v>0</v>
      </c>
      <c r="AT61" s="135">
        <f t="shared" si="59"/>
        <v>0</v>
      </c>
    </row>
    <row r="62" spans="43:46" ht="15" customHeight="1" x14ac:dyDescent="0.15">
      <c r="AQ62" s="27" t="s">
        <v>589</v>
      </c>
      <c r="AR62" s="139">
        <f>各種係数表!AP15</f>
        <v>3051.1800000000003</v>
      </c>
      <c r="AS62" s="139">
        <f t="shared" si="58"/>
        <v>3051.1800000000003</v>
      </c>
      <c r="AT62" s="135">
        <f t="shared" si="59"/>
        <v>5.2025519066313151E-4</v>
      </c>
    </row>
    <row r="63" spans="43:46" ht="15" customHeight="1" x14ac:dyDescent="0.15">
      <c r="AQ63" s="27" t="s">
        <v>607</v>
      </c>
      <c r="AR63" s="139">
        <f>各種係数表!AP16</f>
        <v>5327.53</v>
      </c>
      <c r="AS63" s="139">
        <f t="shared" si="58"/>
        <v>5327.53</v>
      </c>
      <c r="AT63" s="135">
        <f t="shared" si="59"/>
        <v>9.0839450177097143E-4</v>
      </c>
    </row>
    <row r="64" spans="43:46" ht="15" customHeight="1" x14ac:dyDescent="0.15">
      <c r="AQ64" s="27" t="s">
        <v>47</v>
      </c>
      <c r="AR64" s="139">
        <f>各種係数表!AP17</f>
        <v>237.03</v>
      </c>
      <c r="AS64" s="139">
        <f t="shared" si="58"/>
        <v>237.03</v>
      </c>
      <c r="AT64" s="135">
        <f t="shared" si="59"/>
        <v>4.0415867907787168E-5</v>
      </c>
    </row>
    <row r="65" spans="43:46" ht="15" customHeight="1" x14ac:dyDescent="0.15">
      <c r="AQ65" s="27" t="s">
        <v>48</v>
      </c>
      <c r="AR65" s="139">
        <f>各種係数表!AP18</f>
        <v>110.06</v>
      </c>
      <c r="AS65" s="139">
        <f t="shared" si="58"/>
        <v>110.06</v>
      </c>
      <c r="AT65" s="135">
        <f t="shared" si="59"/>
        <v>1.8766276091343103E-5</v>
      </c>
    </row>
    <row r="66" spans="43:46" ht="15" customHeight="1" x14ac:dyDescent="0.15">
      <c r="AQ66" s="27" t="s">
        <v>49</v>
      </c>
      <c r="AR66" s="139">
        <f>各種係数表!AP19</f>
        <v>1768.89</v>
      </c>
      <c r="AS66" s="139">
        <f t="shared" si="58"/>
        <v>1768.89</v>
      </c>
      <c r="AT66" s="135">
        <f t="shared" si="59"/>
        <v>3.0161255783405329E-4</v>
      </c>
    </row>
    <row r="67" spans="43:46" ht="15" customHeight="1" x14ac:dyDescent="0.15">
      <c r="AQ67" s="27" t="s">
        <v>50</v>
      </c>
      <c r="AR67" s="139">
        <f>各種係数表!AP20</f>
        <v>2598.09</v>
      </c>
      <c r="AS67" s="139">
        <f t="shared" si="58"/>
        <v>2598.09</v>
      </c>
      <c r="AT67" s="135">
        <f t="shared" si="59"/>
        <v>4.4299903916188995E-4</v>
      </c>
    </row>
    <row r="68" spans="43:46" ht="15" customHeight="1" x14ac:dyDescent="0.15">
      <c r="AQ68" s="27" t="s">
        <v>664</v>
      </c>
      <c r="AR68" s="139">
        <f>各種係数表!AP21</f>
        <v>48972.5</v>
      </c>
      <c r="AS68" s="139">
        <f t="shared" si="58"/>
        <v>48972.5</v>
      </c>
      <c r="AT68" s="135">
        <f t="shared" si="59"/>
        <v>8.3502767207277867E-3</v>
      </c>
    </row>
    <row r="69" spans="43:46" ht="15" customHeight="1" x14ac:dyDescent="0.15">
      <c r="AQ69" s="27" t="s">
        <v>1385</v>
      </c>
      <c r="AR69" s="139">
        <f>各種係数表!AP22</f>
        <v>88807.680000000022</v>
      </c>
      <c r="AS69" s="139">
        <f t="shared" si="58"/>
        <v>88807.680000000022</v>
      </c>
      <c r="AT69" s="135">
        <f t="shared" si="59"/>
        <v>1.5142553533633014E-2</v>
      </c>
    </row>
    <row r="70" spans="43:46" ht="15" customHeight="1" x14ac:dyDescent="0.15">
      <c r="AQ70" s="27" t="s">
        <v>52</v>
      </c>
      <c r="AR70" s="139">
        <f>各種係数表!AP23</f>
        <v>158546.46</v>
      </c>
      <c r="AS70" s="139">
        <f t="shared" si="58"/>
        <v>158546.46</v>
      </c>
      <c r="AT70" s="135">
        <f t="shared" si="59"/>
        <v>2.7033678372388566E-2</v>
      </c>
    </row>
    <row r="71" spans="43:46" ht="15" customHeight="1" x14ac:dyDescent="0.15">
      <c r="AQ71" s="27" t="s">
        <v>53</v>
      </c>
      <c r="AR71" s="139">
        <f>各種係数表!AP24</f>
        <v>55582.57</v>
      </c>
      <c r="AS71" s="139">
        <f t="shared" si="58"/>
        <v>55582.57</v>
      </c>
      <c r="AT71" s="135">
        <f t="shared" si="59"/>
        <v>9.4773564827040201E-3</v>
      </c>
    </row>
    <row r="72" spans="43:46" ht="15" customHeight="1" x14ac:dyDescent="0.15">
      <c r="AQ72" s="27" t="s">
        <v>728</v>
      </c>
      <c r="AR72" s="139">
        <f>各種係数表!AP25</f>
        <v>0</v>
      </c>
      <c r="AS72" s="139">
        <f t="shared" si="58"/>
        <v>0</v>
      </c>
      <c r="AT72" s="135">
        <f t="shared" si="59"/>
        <v>0</v>
      </c>
    </row>
    <row r="73" spans="43:46" ht="15" customHeight="1" x14ac:dyDescent="0.15">
      <c r="AQ73" s="27" t="s">
        <v>55</v>
      </c>
      <c r="AR73" s="139">
        <f>各種係数表!AP26</f>
        <v>114758.55000000002</v>
      </c>
      <c r="AS73" s="139">
        <f t="shared" si="58"/>
        <v>114758.55000000002</v>
      </c>
      <c r="AT73" s="135">
        <f t="shared" si="59"/>
        <v>1.9567423524824663E-2</v>
      </c>
    </row>
    <row r="74" spans="43:46" ht="15" customHeight="1" x14ac:dyDescent="0.15">
      <c r="AQ74" s="27" t="s">
        <v>56</v>
      </c>
      <c r="AR74" s="139">
        <f>各種係数表!AP27</f>
        <v>32242.6</v>
      </c>
      <c r="AS74" s="139">
        <f t="shared" si="58"/>
        <v>32242.6</v>
      </c>
      <c r="AT74" s="135">
        <f t="shared" si="59"/>
        <v>5.4976697574299392E-3</v>
      </c>
    </row>
    <row r="75" spans="43:46" ht="15" customHeight="1" x14ac:dyDescent="0.15">
      <c r="AQ75" s="27" t="s">
        <v>57</v>
      </c>
      <c r="AR75" s="139">
        <f>各種係数表!AP28</f>
        <v>6192.07</v>
      </c>
      <c r="AS75" s="139">
        <f t="shared" si="58"/>
        <v>6192.07</v>
      </c>
      <c r="AT75" s="135">
        <f t="shared" si="59"/>
        <v>1.0558067889962102E-3</v>
      </c>
    </row>
    <row r="76" spans="43:46" ht="15" customHeight="1" x14ac:dyDescent="0.15">
      <c r="AQ76" s="27" t="s">
        <v>58</v>
      </c>
      <c r="AR76" s="139">
        <f>各種係数表!AP29</f>
        <v>1016505.32</v>
      </c>
      <c r="AS76" s="139">
        <f t="shared" si="58"/>
        <v>1016505.32</v>
      </c>
      <c r="AT76" s="135">
        <f t="shared" si="59"/>
        <v>0.17332381867562302</v>
      </c>
    </row>
    <row r="77" spans="43:46" ht="15" customHeight="1" x14ac:dyDescent="0.15">
      <c r="AQ77" s="27" t="s">
        <v>760</v>
      </c>
      <c r="AR77" s="139">
        <f>各種係数表!AP30</f>
        <v>371964.04</v>
      </c>
      <c r="AS77" s="139">
        <f t="shared" si="58"/>
        <v>371964.04</v>
      </c>
      <c r="AT77" s="135">
        <f t="shared" si="59"/>
        <v>6.3423404240336087E-2</v>
      </c>
    </row>
    <row r="78" spans="43:46" ht="15" customHeight="1" x14ac:dyDescent="0.15">
      <c r="AQ78" s="27" t="s">
        <v>770</v>
      </c>
      <c r="AR78" s="139">
        <f>各種係数表!AP31</f>
        <v>1242818.2000000002</v>
      </c>
      <c r="AS78" s="139">
        <f t="shared" si="58"/>
        <v>1242818.2000000002</v>
      </c>
      <c r="AT78" s="135">
        <f t="shared" si="59"/>
        <v>0.21191231576000433</v>
      </c>
    </row>
    <row r="79" spans="43:46" ht="15" customHeight="1" x14ac:dyDescent="0.15">
      <c r="AQ79" s="27" t="s">
        <v>1444</v>
      </c>
      <c r="AR79" s="139">
        <f>各種係数表!AP32</f>
        <v>300687.18000000005</v>
      </c>
      <c r="AS79" s="139">
        <f t="shared" si="58"/>
        <v>300687.18000000005</v>
      </c>
      <c r="AT79" s="135">
        <f t="shared" si="59"/>
        <v>5.1270022142534809E-2</v>
      </c>
    </row>
    <row r="80" spans="43:46" ht="15" customHeight="1" x14ac:dyDescent="0.15">
      <c r="AQ80" s="27" t="s">
        <v>62</v>
      </c>
      <c r="AR80" s="139">
        <f>各種係数表!AP33</f>
        <v>269124.28000000003</v>
      </c>
      <c r="AS80" s="139">
        <f t="shared" si="58"/>
        <v>269124.28000000003</v>
      </c>
      <c r="AT80" s="135">
        <f t="shared" si="59"/>
        <v>4.5888247695474539E-2</v>
      </c>
    </row>
    <row r="81" spans="43:46" ht="15" customHeight="1" x14ac:dyDescent="0.15">
      <c r="AQ81" s="27" t="s">
        <v>826</v>
      </c>
      <c r="AR81" s="139">
        <f>各種係数表!AP34</f>
        <v>25858.010000000002</v>
      </c>
      <c r="AS81" s="139">
        <f t="shared" si="58"/>
        <v>25858.010000000002</v>
      </c>
      <c r="AT81" s="135">
        <f t="shared" si="59"/>
        <v>4.4090364785817817E-3</v>
      </c>
    </row>
    <row r="82" spans="43:46" ht="15" customHeight="1" x14ac:dyDescent="0.15">
      <c r="AQ82" s="27" t="s">
        <v>833</v>
      </c>
      <c r="AR82" s="139">
        <f>各種係数表!AP35</f>
        <v>146933.21</v>
      </c>
      <c r="AS82" s="139">
        <f t="shared" si="58"/>
        <v>146933.21</v>
      </c>
      <c r="AT82" s="135">
        <f t="shared" si="59"/>
        <v>2.5053508866502774E-2</v>
      </c>
    </row>
    <row r="83" spans="43:46" ht="15" customHeight="1" x14ac:dyDescent="0.15">
      <c r="AQ83" s="27" t="s">
        <v>65</v>
      </c>
      <c r="AR83" s="139">
        <f>各種係数表!AP36</f>
        <v>264249.60000000003</v>
      </c>
      <c r="AS83" s="139">
        <f t="shared" si="58"/>
        <v>264249.60000000003</v>
      </c>
      <c r="AT83" s="135">
        <f t="shared" si="59"/>
        <v>4.5057068422923674E-2</v>
      </c>
    </row>
    <row r="84" spans="43:46" ht="15" customHeight="1" x14ac:dyDescent="0.15">
      <c r="AQ84" s="27" t="s">
        <v>1687</v>
      </c>
      <c r="AR84" s="139">
        <f>各種係数表!AP37</f>
        <v>43149.67</v>
      </c>
      <c r="AS84" s="139">
        <f t="shared" si="58"/>
        <v>43149.67</v>
      </c>
      <c r="AT84" s="135">
        <f t="shared" si="59"/>
        <v>7.357428861260628E-3</v>
      </c>
    </row>
    <row r="85" spans="43:46" ht="15" customHeight="1" x14ac:dyDescent="0.15">
      <c r="AQ85" s="27" t="s">
        <v>66</v>
      </c>
      <c r="AR85" s="139">
        <f>各種係数表!AP38</f>
        <v>73272.349999999991</v>
      </c>
      <c r="AS85" s="139">
        <f t="shared" si="58"/>
        <v>73272.349999999991</v>
      </c>
      <c r="AT85" s="135">
        <f t="shared" si="59"/>
        <v>1.2493632109408719E-2</v>
      </c>
    </row>
    <row r="86" spans="43:46" ht="15" customHeight="1" x14ac:dyDescent="0.15">
      <c r="AQ86" s="27" t="s">
        <v>67</v>
      </c>
      <c r="AR86" s="139">
        <f>各種係数表!AP39</f>
        <v>715167.32000000007</v>
      </c>
      <c r="AS86" s="139">
        <f t="shared" si="58"/>
        <v>715167.32000000007</v>
      </c>
      <c r="AT86" s="135">
        <f t="shared" si="59"/>
        <v>0.12194282553721537</v>
      </c>
    </row>
    <row r="87" spans="43:46" ht="15" customHeight="1" x14ac:dyDescent="0.15">
      <c r="AQ87" s="27" t="s">
        <v>68</v>
      </c>
      <c r="AR87" s="139">
        <f>各種係数表!AP40</f>
        <v>0</v>
      </c>
      <c r="AS87" s="139">
        <f t="shared" si="58"/>
        <v>0</v>
      </c>
      <c r="AT87" s="135">
        <f t="shared" si="59"/>
        <v>0</v>
      </c>
    </row>
    <row r="88" spans="43:46" ht="15" customHeight="1" x14ac:dyDescent="0.15">
      <c r="AQ88" s="27" t="s">
        <v>69</v>
      </c>
      <c r="AR88" s="139">
        <f>各種係数表!AP41</f>
        <v>179.14</v>
      </c>
      <c r="AS88" s="139">
        <f t="shared" si="58"/>
        <v>179.14</v>
      </c>
      <c r="AT88" s="135">
        <f t="shared" si="59"/>
        <v>3.0545072678568086E-5</v>
      </c>
    </row>
    <row r="89" spans="43:46" ht="15" customHeight="1" x14ac:dyDescent="0.15">
      <c r="AQ89" s="36" t="s">
        <v>1083</v>
      </c>
      <c r="AR89" s="152">
        <f>各種係数表!AP42</f>
        <v>5864049.5600000005</v>
      </c>
      <c r="AS89" s="152">
        <f>SUM(AS52:AS88)</f>
        <v>5864775.6999999993</v>
      </c>
      <c r="AT89" s="32">
        <f t="shared" si="59"/>
        <v>1</v>
      </c>
    </row>
    <row r="90" spans="43:46" ht="15" customHeight="1" x14ac:dyDescent="0.15"/>
    <row r="91" spans="43:46" ht="15" customHeight="1" x14ac:dyDescent="0.15"/>
    <row r="92" spans="43:46" ht="15" customHeight="1" x14ac:dyDescent="0.15"/>
    <row r="93" spans="43:46" ht="15" customHeight="1" x14ac:dyDescent="0.15"/>
    <row r="94" spans="43:46" ht="15" customHeight="1" x14ac:dyDescent="0.15"/>
    <row r="95" spans="43:46" ht="15" customHeight="1" x14ac:dyDescent="0.15"/>
    <row r="96" spans="43:4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spans="72:181" ht="15" customHeight="1" x14ac:dyDescent="0.15"/>
    <row r="114" spans="72:181" ht="15" customHeight="1" x14ac:dyDescent="0.15"/>
    <row r="116" spans="72:181" x14ac:dyDescent="0.15">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row>
  </sheetData>
  <mergeCells count="7">
    <mergeCell ref="BE3:BG3"/>
    <mergeCell ref="W3:AA3"/>
    <mergeCell ref="AX3:AZ3"/>
    <mergeCell ref="C3:G3"/>
    <mergeCell ref="H3:L3"/>
    <mergeCell ref="M3:Q3"/>
    <mergeCell ref="R3:V3"/>
  </mergeCells>
  <phoneticPr fontId="1"/>
  <conditionalFormatting sqref="AS52:AS88">
    <cfRule type="cellIs" dxfId="0" priority="3" operator="notEqual">
      <formula>$AR52</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4"/>
  <sheetViews>
    <sheetView topLeftCell="A34" zoomScaleNormal="100" workbookViewId="0">
      <selection activeCell="P11" sqref="P11"/>
    </sheetView>
  </sheetViews>
  <sheetFormatPr defaultRowHeight="13.5" x14ac:dyDescent="0.15"/>
  <cols>
    <col min="1" max="1" width="4" style="77" customWidth="1"/>
    <col min="2" max="2" width="1.625" style="77" customWidth="1"/>
    <col min="3" max="42" width="2.5" style="77" customWidth="1"/>
    <col min="43" max="43" width="1.625" style="77" customWidth="1"/>
    <col min="44" max="48" width="2.5" style="77" customWidth="1"/>
    <col min="49" max="49" width="12" style="78" customWidth="1"/>
    <col min="50" max="50" width="8.75" style="78" customWidth="1"/>
    <col min="51" max="52" width="9" style="78"/>
    <col min="53" max="53" width="9" style="79"/>
    <col min="54" max="256" width="9" style="80"/>
    <col min="257" max="257" width="4" style="80" customWidth="1"/>
    <col min="258" max="258" width="1.625" style="80" customWidth="1"/>
    <col min="259" max="298" width="2.5" style="80" customWidth="1"/>
    <col min="299" max="299" width="1.625" style="80" customWidth="1"/>
    <col min="300" max="304" width="2.5" style="80" customWidth="1"/>
    <col min="305" max="305" width="12" style="80" customWidth="1"/>
    <col min="306" max="306" width="8.75" style="80" customWidth="1"/>
    <col min="307" max="512" width="9" style="80"/>
    <col min="513" max="513" width="4" style="80" customWidth="1"/>
    <col min="514" max="514" width="1.625" style="80" customWidth="1"/>
    <col min="515" max="554" width="2.5" style="80" customWidth="1"/>
    <col min="555" max="555" width="1.625" style="80" customWidth="1"/>
    <col min="556" max="560" width="2.5" style="80" customWidth="1"/>
    <col min="561" max="561" width="12" style="80" customWidth="1"/>
    <col min="562" max="562" width="8.75" style="80" customWidth="1"/>
    <col min="563" max="768" width="9" style="80"/>
    <col min="769" max="769" width="4" style="80" customWidth="1"/>
    <col min="770" max="770" width="1.625" style="80" customWidth="1"/>
    <col min="771" max="810" width="2.5" style="80" customWidth="1"/>
    <col min="811" max="811" width="1.625" style="80" customWidth="1"/>
    <col min="812" max="816" width="2.5" style="80" customWidth="1"/>
    <col min="817" max="817" width="12" style="80" customWidth="1"/>
    <col min="818" max="818" width="8.75" style="80" customWidth="1"/>
    <col min="819" max="1024" width="9" style="80"/>
    <col min="1025" max="1025" width="4" style="80" customWidth="1"/>
    <col min="1026" max="1026" width="1.625" style="80" customWidth="1"/>
    <col min="1027" max="1066" width="2.5" style="80" customWidth="1"/>
    <col min="1067" max="1067" width="1.625" style="80" customWidth="1"/>
    <col min="1068" max="1072" width="2.5" style="80" customWidth="1"/>
    <col min="1073" max="1073" width="12" style="80" customWidth="1"/>
    <col min="1074" max="1074" width="8.75" style="80" customWidth="1"/>
    <col min="1075" max="1280" width="9" style="80"/>
    <col min="1281" max="1281" width="4" style="80" customWidth="1"/>
    <col min="1282" max="1282" width="1.625" style="80" customWidth="1"/>
    <col min="1283" max="1322" width="2.5" style="80" customWidth="1"/>
    <col min="1323" max="1323" width="1.625" style="80" customWidth="1"/>
    <col min="1324" max="1328" width="2.5" style="80" customWidth="1"/>
    <col min="1329" max="1329" width="12" style="80" customWidth="1"/>
    <col min="1330" max="1330" width="8.75" style="80" customWidth="1"/>
    <col min="1331" max="1536" width="9" style="80"/>
    <col min="1537" max="1537" width="4" style="80" customWidth="1"/>
    <col min="1538" max="1538" width="1.625" style="80" customWidth="1"/>
    <col min="1539" max="1578" width="2.5" style="80" customWidth="1"/>
    <col min="1579" max="1579" width="1.625" style="80" customWidth="1"/>
    <col min="1580" max="1584" width="2.5" style="80" customWidth="1"/>
    <col min="1585" max="1585" width="12" style="80" customWidth="1"/>
    <col min="1586" max="1586" width="8.75" style="80" customWidth="1"/>
    <col min="1587" max="1792" width="9" style="80"/>
    <col min="1793" max="1793" width="4" style="80" customWidth="1"/>
    <col min="1794" max="1794" width="1.625" style="80" customWidth="1"/>
    <col min="1795" max="1834" width="2.5" style="80" customWidth="1"/>
    <col min="1835" max="1835" width="1.625" style="80" customWidth="1"/>
    <col min="1836" max="1840" width="2.5" style="80" customWidth="1"/>
    <col min="1841" max="1841" width="12" style="80" customWidth="1"/>
    <col min="1842" max="1842" width="8.75" style="80" customWidth="1"/>
    <col min="1843" max="2048" width="9" style="80"/>
    <col min="2049" max="2049" width="4" style="80" customWidth="1"/>
    <col min="2050" max="2050" width="1.625" style="80" customWidth="1"/>
    <col min="2051" max="2090" width="2.5" style="80" customWidth="1"/>
    <col min="2091" max="2091" width="1.625" style="80" customWidth="1"/>
    <col min="2092" max="2096" width="2.5" style="80" customWidth="1"/>
    <col min="2097" max="2097" width="12" style="80" customWidth="1"/>
    <col min="2098" max="2098" width="8.75" style="80" customWidth="1"/>
    <col min="2099" max="2304" width="9" style="80"/>
    <col min="2305" max="2305" width="4" style="80" customWidth="1"/>
    <col min="2306" max="2306" width="1.625" style="80" customWidth="1"/>
    <col min="2307" max="2346" width="2.5" style="80" customWidth="1"/>
    <col min="2347" max="2347" width="1.625" style="80" customWidth="1"/>
    <col min="2348" max="2352" width="2.5" style="80" customWidth="1"/>
    <col min="2353" max="2353" width="12" style="80" customWidth="1"/>
    <col min="2354" max="2354" width="8.75" style="80" customWidth="1"/>
    <col min="2355" max="2560" width="9" style="80"/>
    <col min="2561" max="2561" width="4" style="80" customWidth="1"/>
    <col min="2562" max="2562" width="1.625" style="80" customWidth="1"/>
    <col min="2563" max="2602" width="2.5" style="80" customWidth="1"/>
    <col min="2603" max="2603" width="1.625" style="80" customWidth="1"/>
    <col min="2604" max="2608" width="2.5" style="80" customWidth="1"/>
    <col min="2609" max="2609" width="12" style="80" customWidth="1"/>
    <col min="2610" max="2610" width="8.75" style="80" customWidth="1"/>
    <col min="2611" max="2816" width="9" style="80"/>
    <col min="2817" max="2817" width="4" style="80" customWidth="1"/>
    <col min="2818" max="2818" width="1.625" style="80" customWidth="1"/>
    <col min="2819" max="2858" width="2.5" style="80" customWidth="1"/>
    <col min="2859" max="2859" width="1.625" style="80" customWidth="1"/>
    <col min="2860" max="2864" width="2.5" style="80" customWidth="1"/>
    <col min="2865" max="2865" width="12" style="80" customWidth="1"/>
    <col min="2866" max="2866" width="8.75" style="80" customWidth="1"/>
    <col min="2867" max="3072" width="9" style="80"/>
    <col min="3073" max="3073" width="4" style="80" customWidth="1"/>
    <col min="3074" max="3074" width="1.625" style="80" customWidth="1"/>
    <col min="3075" max="3114" width="2.5" style="80" customWidth="1"/>
    <col min="3115" max="3115" width="1.625" style="80" customWidth="1"/>
    <col min="3116" max="3120" width="2.5" style="80" customWidth="1"/>
    <col min="3121" max="3121" width="12" style="80" customWidth="1"/>
    <col min="3122" max="3122" width="8.75" style="80" customWidth="1"/>
    <col min="3123" max="3328" width="9" style="80"/>
    <col min="3329" max="3329" width="4" style="80" customWidth="1"/>
    <col min="3330" max="3330" width="1.625" style="80" customWidth="1"/>
    <col min="3331" max="3370" width="2.5" style="80" customWidth="1"/>
    <col min="3371" max="3371" width="1.625" style="80" customWidth="1"/>
    <col min="3372" max="3376" width="2.5" style="80" customWidth="1"/>
    <col min="3377" max="3377" width="12" style="80" customWidth="1"/>
    <col min="3378" max="3378" width="8.75" style="80" customWidth="1"/>
    <col min="3379" max="3584" width="9" style="80"/>
    <col min="3585" max="3585" width="4" style="80" customWidth="1"/>
    <col min="3586" max="3586" width="1.625" style="80" customWidth="1"/>
    <col min="3587" max="3626" width="2.5" style="80" customWidth="1"/>
    <col min="3627" max="3627" width="1.625" style="80" customWidth="1"/>
    <col min="3628" max="3632" width="2.5" style="80" customWidth="1"/>
    <col min="3633" max="3633" width="12" style="80" customWidth="1"/>
    <col min="3634" max="3634" width="8.75" style="80" customWidth="1"/>
    <col min="3635" max="3840" width="9" style="80"/>
    <col min="3841" max="3841" width="4" style="80" customWidth="1"/>
    <col min="3842" max="3842" width="1.625" style="80" customWidth="1"/>
    <col min="3843" max="3882" width="2.5" style="80" customWidth="1"/>
    <col min="3883" max="3883" width="1.625" style="80" customWidth="1"/>
    <col min="3884" max="3888" width="2.5" style="80" customWidth="1"/>
    <col min="3889" max="3889" width="12" style="80" customWidth="1"/>
    <col min="3890" max="3890" width="8.75" style="80" customWidth="1"/>
    <col min="3891" max="4096" width="9" style="80"/>
    <col min="4097" max="4097" width="4" style="80" customWidth="1"/>
    <col min="4098" max="4098" width="1.625" style="80" customWidth="1"/>
    <col min="4099" max="4138" width="2.5" style="80" customWidth="1"/>
    <col min="4139" max="4139" width="1.625" style="80" customWidth="1"/>
    <col min="4140" max="4144" width="2.5" style="80" customWidth="1"/>
    <col min="4145" max="4145" width="12" style="80" customWidth="1"/>
    <col min="4146" max="4146" width="8.75" style="80" customWidth="1"/>
    <col min="4147" max="4352" width="9" style="80"/>
    <col min="4353" max="4353" width="4" style="80" customWidth="1"/>
    <col min="4354" max="4354" width="1.625" style="80" customWidth="1"/>
    <col min="4355" max="4394" width="2.5" style="80" customWidth="1"/>
    <col min="4395" max="4395" width="1.625" style="80" customWidth="1"/>
    <col min="4396" max="4400" width="2.5" style="80" customWidth="1"/>
    <col min="4401" max="4401" width="12" style="80" customWidth="1"/>
    <col min="4402" max="4402" width="8.75" style="80" customWidth="1"/>
    <col min="4403" max="4608" width="9" style="80"/>
    <col min="4609" max="4609" width="4" style="80" customWidth="1"/>
    <col min="4610" max="4610" width="1.625" style="80" customWidth="1"/>
    <col min="4611" max="4650" width="2.5" style="80" customWidth="1"/>
    <col min="4651" max="4651" width="1.625" style="80" customWidth="1"/>
    <col min="4652" max="4656" width="2.5" style="80" customWidth="1"/>
    <col min="4657" max="4657" width="12" style="80" customWidth="1"/>
    <col min="4658" max="4658" width="8.75" style="80" customWidth="1"/>
    <col min="4659" max="4864" width="9" style="80"/>
    <col min="4865" max="4865" width="4" style="80" customWidth="1"/>
    <col min="4866" max="4866" width="1.625" style="80" customWidth="1"/>
    <col min="4867" max="4906" width="2.5" style="80" customWidth="1"/>
    <col min="4907" max="4907" width="1.625" style="80" customWidth="1"/>
    <col min="4908" max="4912" width="2.5" style="80" customWidth="1"/>
    <col min="4913" max="4913" width="12" style="80" customWidth="1"/>
    <col min="4914" max="4914" width="8.75" style="80" customWidth="1"/>
    <col min="4915" max="5120" width="9" style="80"/>
    <col min="5121" max="5121" width="4" style="80" customWidth="1"/>
    <col min="5122" max="5122" width="1.625" style="80" customWidth="1"/>
    <col min="5123" max="5162" width="2.5" style="80" customWidth="1"/>
    <col min="5163" max="5163" width="1.625" style="80" customWidth="1"/>
    <col min="5164" max="5168" width="2.5" style="80" customWidth="1"/>
    <col min="5169" max="5169" width="12" style="80" customWidth="1"/>
    <col min="5170" max="5170" width="8.75" style="80" customWidth="1"/>
    <col min="5171" max="5376" width="9" style="80"/>
    <col min="5377" max="5377" width="4" style="80" customWidth="1"/>
    <col min="5378" max="5378" width="1.625" style="80" customWidth="1"/>
    <col min="5379" max="5418" width="2.5" style="80" customWidth="1"/>
    <col min="5419" max="5419" width="1.625" style="80" customWidth="1"/>
    <col min="5420" max="5424" width="2.5" style="80" customWidth="1"/>
    <col min="5425" max="5425" width="12" style="80" customWidth="1"/>
    <col min="5426" max="5426" width="8.75" style="80" customWidth="1"/>
    <col min="5427" max="5632" width="9" style="80"/>
    <col min="5633" max="5633" width="4" style="80" customWidth="1"/>
    <col min="5634" max="5634" width="1.625" style="80" customWidth="1"/>
    <col min="5635" max="5674" width="2.5" style="80" customWidth="1"/>
    <col min="5675" max="5675" width="1.625" style="80" customWidth="1"/>
    <col min="5676" max="5680" width="2.5" style="80" customWidth="1"/>
    <col min="5681" max="5681" width="12" style="80" customWidth="1"/>
    <col min="5682" max="5682" width="8.75" style="80" customWidth="1"/>
    <col min="5683" max="5888" width="9" style="80"/>
    <col min="5889" max="5889" width="4" style="80" customWidth="1"/>
    <col min="5890" max="5890" width="1.625" style="80" customWidth="1"/>
    <col min="5891" max="5930" width="2.5" style="80" customWidth="1"/>
    <col min="5931" max="5931" width="1.625" style="80" customWidth="1"/>
    <col min="5932" max="5936" width="2.5" style="80" customWidth="1"/>
    <col min="5937" max="5937" width="12" style="80" customWidth="1"/>
    <col min="5938" max="5938" width="8.75" style="80" customWidth="1"/>
    <col min="5939" max="6144" width="9" style="80"/>
    <col min="6145" max="6145" width="4" style="80" customWidth="1"/>
    <col min="6146" max="6146" width="1.625" style="80" customWidth="1"/>
    <col min="6147" max="6186" width="2.5" style="80" customWidth="1"/>
    <col min="6187" max="6187" width="1.625" style="80" customWidth="1"/>
    <col min="6188" max="6192" width="2.5" style="80" customWidth="1"/>
    <col min="6193" max="6193" width="12" style="80" customWidth="1"/>
    <col min="6194" max="6194" width="8.75" style="80" customWidth="1"/>
    <col min="6195" max="6400" width="9" style="80"/>
    <col min="6401" max="6401" width="4" style="80" customWidth="1"/>
    <col min="6402" max="6402" width="1.625" style="80" customWidth="1"/>
    <col min="6403" max="6442" width="2.5" style="80" customWidth="1"/>
    <col min="6443" max="6443" width="1.625" style="80" customWidth="1"/>
    <col min="6444" max="6448" width="2.5" style="80" customWidth="1"/>
    <col min="6449" max="6449" width="12" style="80" customWidth="1"/>
    <col min="6450" max="6450" width="8.75" style="80" customWidth="1"/>
    <col min="6451" max="6656" width="9" style="80"/>
    <col min="6657" max="6657" width="4" style="80" customWidth="1"/>
    <col min="6658" max="6658" width="1.625" style="80" customWidth="1"/>
    <col min="6659" max="6698" width="2.5" style="80" customWidth="1"/>
    <col min="6699" max="6699" width="1.625" style="80" customWidth="1"/>
    <col min="6700" max="6704" width="2.5" style="80" customWidth="1"/>
    <col min="6705" max="6705" width="12" style="80" customWidth="1"/>
    <col min="6706" max="6706" width="8.75" style="80" customWidth="1"/>
    <col min="6707" max="6912" width="9" style="80"/>
    <col min="6913" max="6913" width="4" style="80" customWidth="1"/>
    <col min="6914" max="6914" width="1.625" style="80" customWidth="1"/>
    <col min="6915" max="6954" width="2.5" style="80" customWidth="1"/>
    <col min="6955" max="6955" width="1.625" style="80" customWidth="1"/>
    <col min="6956" max="6960" width="2.5" style="80" customWidth="1"/>
    <col min="6961" max="6961" width="12" style="80" customWidth="1"/>
    <col min="6962" max="6962" width="8.75" style="80" customWidth="1"/>
    <col min="6963" max="7168" width="9" style="80"/>
    <col min="7169" max="7169" width="4" style="80" customWidth="1"/>
    <col min="7170" max="7170" width="1.625" style="80" customWidth="1"/>
    <col min="7171" max="7210" width="2.5" style="80" customWidth="1"/>
    <col min="7211" max="7211" width="1.625" style="80" customWidth="1"/>
    <col min="7212" max="7216" width="2.5" style="80" customWidth="1"/>
    <col min="7217" max="7217" width="12" style="80" customWidth="1"/>
    <col min="7218" max="7218" width="8.75" style="80" customWidth="1"/>
    <col min="7219" max="7424" width="9" style="80"/>
    <col min="7425" max="7425" width="4" style="80" customWidth="1"/>
    <col min="7426" max="7426" width="1.625" style="80" customWidth="1"/>
    <col min="7427" max="7466" width="2.5" style="80" customWidth="1"/>
    <col min="7467" max="7467" width="1.625" style="80" customWidth="1"/>
    <col min="7468" max="7472" width="2.5" style="80" customWidth="1"/>
    <col min="7473" max="7473" width="12" style="80" customWidth="1"/>
    <col min="7474" max="7474" width="8.75" style="80" customWidth="1"/>
    <col min="7475" max="7680" width="9" style="80"/>
    <col min="7681" max="7681" width="4" style="80" customWidth="1"/>
    <col min="7682" max="7682" width="1.625" style="80" customWidth="1"/>
    <col min="7683" max="7722" width="2.5" style="80" customWidth="1"/>
    <col min="7723" max="7723" width="1.625" style="80" customWidth="1"/>
    <col min="7724" max="7728" width="2.5" style="80" customWidth="1"/>
    <col min="7729" max="7729" width="12" style="80" customWidth="1"/>
    <col min="7730" max="7730" width="8.75" style="80" customWidth="1"/>
    <col min="7731" max="7936" width="9" style="80"/>
    <col min="7937" max="7937" width="4" style="80" customWidth="1"/>
    <col min="7938" max="7938" width="1.625" style="80" customWidth="1"/>
    <col min="7939" max="7978" width="2.5" style="80" customWidth="1"/>
    <col min="7979" max="7979" width="1.625" style="80" customWidth="1"/>
    <col min="7980" max="7984" width="2.5" style="80" customWidth="1"/>
    <col min="7985" max="7985" width="12" style="80" customWidth="1"/>
    <col min="7986" max="7986" width="8.75" style="80" customWidth="1"/>
    <col min="7987" max="8192" width="9" style="80"/>
    <col min="8193" max="8193" width="4" style="80" customWidth="1"/>
    <col min="8194" max="8194" width="1.625" style="80" customWidth="1"/>
    <col min="8195" max="8234" width="2.5" style="80" customWidth="1"/>
    <col min="8235" max="8235" width="1.625" style="80" customWidth="1"/>
    <col min="8236" max="8240" width="2.5" style="80" customWidth="1"/>
    <col min="8241" max="8241" width="12" style="80" customWidth="1"/>
    <col min="8242" max="8242" width="8.75" style="80" customWidth="1"/>
    <col min="8243" max="8448" width="9" style="80"/>
    <col min="8449" max="8449" width="4" style="80" customWidth="1"/>
    <col min="8450" max="8450" width="1.625" style="80" customWidth="1"/>
    <col min="8451" max="8490" width="2.5" style="80" customWidth="1"/>
    <col min="8491" max="8491" width="1.625" style="80" customWidth="1"/>
    <col min="8492" max="8496" width="2.5" style="80" customWidth="1"/>
    <col min="8497" max="8497" width="12" style="80" customWidth="1"/>
    <col min="8498" max="8498" width="8.75" style="80" customWidth="1"/>
    <col min="8499" max="8704" width="9" style="80"/>
    <col min="8705" max="8705" width="4" style="80" customWidth="1"/>
    <col min="8706" max="8706" width="1.625" style="80" customWidth="1"/>
    <col min="8707" max="8746" width="2.5" style="80" customWidth="1"/>
    <col min="8747" max="8747" width="1.625" style="80" customWidth="1"/>
    <col min="8748" max="8752" width="2.5" style="80" customWidth="1"/>
    <col min="8753" max="8753" width="12" style="80" customWidth="1"/>
    <col min="8754" max="8754" width="8.75" style="80" customWidth="1"/>
    <col min="8755" max="8960" width="9" style="80"/>
    <col min="8961" max="8961" width="4" style="80" customWidth="1"/>
    <col min="8962" max="8962" width="1.625" style="80" customWidth="1"/>
    <col min="8963" max="9002" width="2.5" style="80" customWidth="1"/>
    <col min="9003" max="9003" width="1.625" style="80" customWidth="1"/>
    <col min="9004" max="9008" width="2.5" style="80" customWidth="1"/>
    <col min="9009" max="9009" width="12" style="80" customWidth="1"/>
    <col min="9010" max="9010" width="8.75" style="80" customWidth="1"/>
    <col min="9011" max="9216" width="9" style="80"/>
    <col min="9217" max="9217" width="4" style="80" customWidth="1"/>
    <col min="9218" max="9218" width="1.625" style="80" customWidth="1"/>
    <col min="9219" max="9258" width="2.5" style="80" customWidth="1"/>
    <col min="9259" max="9259" width="1.625" style="80" customWidth="1"/>
    <col min="9260" max="9264" width="2.5" style="80" customWidth="1"/>
    <col min="9265" max="9265" width="12" style="80" customWidth="1"/>
    <col min="9266" max="9266" width="8.75" style="80" customWidth="1"/>
    <col min="9267" max="9472" width="9" style="80"/>
    <col min="9473" max="9473" width="4" style="80" customWidth="1"/>
    <col min="9474" max="9474" width="1.625" style="80" customWidth="1"/>
    <col min="9475" max="9514" width="2.5" style="80" customWidth="1"/>
    <col min="9515" max="9515" width="1.625" style="80" customWidth="1"/>
    <col min="9516" max="9520" width="2.5" style="80" customWidth="1"/>
    <col min="9521" max="9521" width="12" style="80" customWidth="1"/>
    <col min="9522" max="9522" width="8.75" style="80" customWidth="1"/>
    <col min="9523" max="9728" width="9" style="80"/>
    <col min="9729" max="9729" width="4" style="80" customWidth="1"/>
    <col min="9730" max="9730" width="1.625" style="80" customWidth="1"/>
    <col min="9731" max="9770" width="2.5" style="80" customWidth="1"/>
    <col min="9771" max="9771" width="1.625" style="80" customWidth="1"/>
    <col min="9772" max="9776" width="2.5" style="80" customWidth="1"/>
    <col min="9777" max="9777" width="12" style="80" customWidth="1"/>
    <col min="9778" max="9778" width="8.75" style="80" customWidth="1"/>
    <col min="9779" max="9984" width="9" style="80"/>
    <col min="9985" max="9985" width="4" style="80" customWidth="1"/>
    <col min="9986" max="9986" width="1.625" style="80" customWidth="1"/>
    <col min="9987" max="10026" width="2.5" style="80" customWidth="1"/>
    <col min="10027" max="10027" width="1.625" style="80" customWidth="1"/>
    <col min="10028" max="10032" width="2.5" style="80" customWidth="1"/>
    <col min="10033" max="10033" width="12" style="80" customWidth="1"/>
    <col min="10034" max="10034" width="8.75" style="80" customWidth="1"/>
    <col min="10035" max="10240" width="9" style="80"/>
    <col min="10241" max="10241" width="4" style="80" customWidth="1"/>
    <col min="10242" max="10242" width="1.625" style="80" customWidth="1"/>
    <col min="10243" max="10282" width="2.5" style="80" customWidth="1"/>
    <col min="10283" max="10283" width="1.625" style="80" customWidth="1"/>
    <col min="10284" max="10288" width="2.5" style="80" customWidth="1"/>
    <col min="10289" max="10289" width="12" style="80" customWidth="1"/>
    <col min="10290" max="10290" width="8.75" style="80" customWidth="1"/>
    <col min="10291" max="10496" width="9" style="80"/>
    <col min="10497" max="10497" width="4" style="80" customWidth="1"/>
    <col min="10498" max="10498" width="1.625" style="80" customWidth="1"/>
    <col min="10499" max="10538" width="2.5" style="80" customWidth="1"/>
    <col min="10539" max="10539" width="1.625" style="80" customWidth="1"/>
    <col min="10540" max="10544" width="2.5" style="80" customWidth="1"/>
    <col min="10545" max="10545" width="12" style="80" customWidth="1"/>
    <col min="10546" max="10546" width="8.75" style="80" customWidth="1"/>
    <col min="10547" max="10752" width="9" style="80"/>
    <col min="10753" max="10753" width="4" style="80" customWidth="1"/>
    <col min="10754" max="10754" width="1.625" style="80" customWidth="1"/>
    <col min="10755" max="10794" width="2.5" style="80" customWidth="1"/>
    <col min="10795" max="10795" width="1.625" style="80" customWidth="1"/>
    <col min="10796" max="10800" width="2.5" style="80" customWidth="1"/>
    <col min="10801" max="10801" width="12" style="80" customWidth="1"/>
    <col min="10802" max="10802" width="8.75" style="80" customWidth="1"/>
    <col min="10803" max="11008" width="9" style="80"/>
    <col min="11009" max="11009" width="4" style="80" customWidth="1"/>
    <col min="11010" max="11010" width="1.625" style="80" customWidth="1"/>
    <col min="11011" max="11050" width="2.5" style="80" customWidth="1"/>
    <col min="11051" max="11051" width="1.625" style="80" customWidth="1"/>
    <col min="11052" max="11056" width="2.5" style="80" customWidth="1"/>
    <col min="11057" max="11057" width="12" style="80" customWidth="1"/>
    <col min="11058" max="11058" width="8.75" style="80" customWidth="1"/>
    <col min="11059" max="11264" width="9" style="80"/>
    <col min="11265" max="11265" width="4" style="80" customWidth="1"/>
    <col min="11266" max="11266" width="1.625" style="80" customWidth="1"/>
    <col min="11267" max="11306" width="2.5" style="80" customWidth="1"/>
    <col min="11307" max="11307" width="1.625" style="80" customWidth="1"/>
    <col min="11308" max="11312" width="2.5" style="80" customWidth="1"/>
    <col min="11313" max="11313" width="12" style="80" customWidth="1"/>
    <col min="11314" max="11314" width="8.75" style="80" customWidth="1"/>
    <col min="11315" max="11520" width="9" style="80"/>
    <col min="11521" max="11521" width="4" style="80" customWidth="1"/>
    <col min="11522" max="11522" width="1.625" style="80" customWidth="1"/>
    <col min="11523" max="11562" width="2.5" style="80" customWidth="1"/>
    <col min="11563" max="11563" width="1.625" style="80" customWidth="1"/>
    <col min="11564" max="11568" width="2.5" style="80" customWidth="1"/>
    <col min="11569" max="11569" width="12" style="80" customWidth="1"/>
    <col min="11570" max="11570" width="8.75" style="80" customWidth="1"/>
    <col min="11571" max="11776" width="9" style="80"/>
    <col min="11777" max="11777" width="4" style="80" customWidth="1"/>
    <col min="11778" max="11778" width="1.625" style="80" customWidth="1"/>
    <col min="11779" max="11818" width="2.5" style="80" customWidth="1"/>
    <col min="11819" max="11819" width="1.625" style="80" customWidth="1"/>
    <col min="11820" max="11824" width="2.5" style="80" customWidth="1"/>
    <col min="11825" max="11825" width="12" style="80" customWidth="1"/>
    <col min="11826" max="11826" width="8.75" style="80" customWidth="1"/>
    <col min="11827" max="12032" width="9" style="80"/>
    <col min="12033" max="12033" width="4" style="80" customWidth="1"/>
    <col min="12034" max="12034" width="1.625" style="80" customWidth="1"/>
    <col min="12035" max="12074" width="2.5" style="80" customWidth="1"/>
    <col min="12075" max="12075" width="1.625" style="80" customWidth="1"/>
    <col min="12076" max="12080" width="2.5" style="80" customWidth="1"/>
    <col min="12081" max="12081" width="12" style="80" customWidth="1"/>
    <col min="12082" max="12082" width="8.75" style="80" customWidth="1"/>
    <col min="12083" max="12288" width="9" style="80"/>
    <col min="12289" max="12289" width="4" style="80" customWidth="1"/>
    <col min="12290" max="12290" width="1.625" style="80" customWidth="1"/>
    <col min="12291" max="12330" width="2.5" style="80" customWidth="1"/>
    <col min="12331" max="12331" width="1.625" style="80" customWidth="1"/>
    <col min="12332" max="12336" width="2.5" style="80" customWidth="1"/>
    <col min="12337" max="12337" width="12" style="80" customWidth="1"/>
    <col min="12338" max="12338" width="8.75" style="80" customWidth="1"/>
    <col min="12339" max="12544" width="9" style="80"/>
    <col min="12545" max="12545" width="4" style="80" customWidth="1"/>
    <col min="12546" max="12546" width="1.625" style="80" customWidth="1"/>
    <col min="12547" max="12586" width="2.5" style="80" customWidth="1"/>
    <col min="12587" max="12587" width="1.625" style="80" customWidth="1"/>
    <col min="12588" max="12592" width="2.5" style="80" customWidth="1"/>
    <col min="12593" max="12593" width="12" style="80" customWidth="1"/>
    <col min="12594" max="12594" width="8.75" style="80" customWidth="1"/>
    <col min="12595" max="12800" width="9" style="80"/>
    <col min="12801" max="12801" width="4" style="80" customWidth="1"/>
    <col min="12802" max="12802" width="1.625" style="80" customWidth="1"/>
    <col min="12803" max="12842" width="2.5" style="80" customWidth="1"/>
    <col min="12843" max="12843" width="1.625" style="80" customWidth="1"/>
    <col min="12844" max="12848" width="2.5" style="80" customWidth="1"/>
    <col min="12849" max="12849" width="12" style="80" customWidth="1"/>
    <col min="12850" max="12850" width="8.75" style="80" customWidth="1"/>
    <col min="12851" max="13056" width="9" style="80"/>
    <col min="13057" max="13057" width="4" style="80" customWidth="1"/>
    <col min="13058" max="13058" width="1.625" style="80" customWidth="1"/>
    <col min="13059" max="13098" width="2.5" style="80" customWidth="1"/>
    <col min="13099" max="13099" width="1.625" style="80" customWidth="1"/>
    <col min="13100" max="13104" width="2.5" style="80" customWidth="1"/>
    <col min="13105" max="13105" width="12" style="80" customWidth="1"/>
    <col min="13106" max="13106" width="8.75" style="80" customWidth="1"/>
    <col min="13107" max="13312" width="9" style="80"/>
    <col min="13313" max="13313" width="4" style="80" customWidth="1"/>
    <col min="13314" max="13314" width="1.625" style="80" customWidth="1"/>
    <col min="13315" max="13354" width="2.5" style="80" customWidth="1"/>
    <col min="13355" max="13355" width="1.625" style="80" customWidth="1"/>
    <col min="13356" max="13360" width="2.5" style="80" customWidth="1"/>
    <col min="13361" max="13361" width="12" style="80" customWidth="1"/>
    <col min="13362" max="13362" width="8.75" style="80" customWidth="1"/>
    <col min="13363" max="13568" width="9" style="80"/>
    <col min="13569" max="13569" width="4" style="80" customWidth="1"/>
    <col min="13570" max="13570" width="1.625" style="80" customWidth="1"/>
    <col min="13571" max="13610" width="2.5" style="80" customWidth="1"/>
    <col min="13611" max="13611" width="1.625" style="80" customWidth="1"/>
    <col min="13612" max="13616" width="2.5" style="80" customWidth="1"/>
    <col min="13617" max="13617" width="12" style="80" customWidth="1"/>
    <col min="13618" max="13618" width="8.75" style="80" customWidth="1"/>
    <col min="13619" max="13824" width="9" style="80"/>
    <col min="13825" max="13825" width="4" style="80" customWidth="1"/>
    <col min="13826" max="13826" width="1.625" style="80" customWidth="1"/>
    <col min="13827" max="13866" width="2.5" style="80" customWidth="1"/>
    <col min="13867" max="13867" width="1.625" style="80" customWidth="1"/>
    <col min="13868" max="13872" width="2.5" style="80" customWidth="1"/>
    <col min="13873" max="13873" width="12" style="80" customWidth="1"/>
    <col min="13874" max="13874" width="8.75" style="80" customWidth="1"/>
    <col min="13875" max="14080" width="9" style="80"/>
    <col min="14081" max="14081" width="4" style="80" customWidth="1"/>
    <col min="14082" max="14082" width="1.625" style="80" customWidth="1"/>
    <col min="14083" max="14122" width="2.5" style="80" customWidth="1"/>
    <col min="14123" max="14123" width="1.625" style="80" customWidth="1"/>
    <col min="14124" max="14128" width="2.5" style="80" customWidth="1"/>
    <col min="14129" max="14129" width="12" style="80" customWidth="1"/>
    <col min="14130" max="14130" width="8.75" style="80" customWidth="1"/>
    <col min="14131" max="14336" width="9" style="80"/>
    <col min="14337" max="14337" width="4" style="80" customWidth="1"/>
    <col min="14338" max="14338" width="1.625" style="80" customWidth="1"/>
    <col min="14339" max="14378" width="2.5" style="80" customWidth="1"/>
    <col min="14379" max="14379" width="1.625" style="80" customWidth="1"/>
    <col min="14380" max="14384" width="2.5" style="80" customWidth="1"/>
    <col min="14385" max="14385" width="12" style="80" customWidth="1"/>
    <col min="14386" max="14386" width="8.75" style="80" customWidth="1"/>
    <col min="14387" max="14592" width="9" style="80"/>
    <col min="14593" max="14593" width="4" style="80" customWidth="1"/>
    <col min="14594" max="14594" width="1.625" style="80" customWidth="1"/>
    <col min="14595" max="14634" width="2.5" style="80" customWidth="1"/>
    <col min="14635" max="14635" width="1.625" style="80" customWidth="1"/>
    <col min="14636" max="14640" width="2.5" style="80" customWidth="1"/>
    <col min="14641" max="14641" width="12" style="80" customWidth="1"/>
    <col min="14642" max="14642" width="8.75" style="80" customWidth="1"/>
    <col min="14643" max="14848" width="9" style="80"/>
    <col min="14849" max="14849" width="4" style="80" customWidth="1"/>
    <col min="14850" max="14850" width="1.625" style="80" customWidth="1"/>
    <col min="14851" max="14890" width="2.5" style="80" customWidth="1"/>
    <col min="14891" max="14891" width="1.625" style="80" customWidth="1"/>
    <col min="14892" max="14896" width="2.5" style="80" customWidth="1"/>
    <col min="14897" max="14897" width="12" style="80" customWidth="1"/>
    <col min="14898" max="14898" width="8.75" style="80" customWidth="1"/>
    <col min="14899" max="15104" width="9" style="80"/>
    <col min="15105" max="15105" width="4" style="80" customWidth="1"/>
    <col min="15106" max="15106" width="1.625" style="80" customWidth="1"/>
    <col min="15107" max="15146" width="2.5" style="80" customWidth="1"/>
    <col min="15147" max="15147" width="1.625" style="80" customWidth="1"/>
    <col min="15148" max="15152" width="2.5" style="80" customWidth="1"/>
    <col min="15153" max="15153" width="12" style="80" customWidth="1"/>
    <col min="15154" max="15154" width="8.75" style="80" customWidth="1"/>
    <col min="15155" max="15360" width="9" style="80"/>
    <col min="15361" max="15361" width="4" style="80" customWidth="1"/>
    <col min="15362" max="15362" width="1.625" style="80" customWidth="1"/>
    <col min="15363" max="15402" width="2.5" style="80" customWidth="1"/>
    <col min="15403" max="15403" width="1.625" style="80" customWidth="1"/>
    <col min="15404" max="15408" width="2.5" style="80" customWidth="1"/>
    <col min="15409" max="15409" width="12" style="80" customWidth="1"/>
    <col min="15410" max="15410" width="8.75" style="80" customWidth="1"/>
    <col min="15411" max="15616" width="9" style="80"/>
    <col min="15617" max="15617" width="4" style="80" customWidth="1"/>
    <col min="15618" max="15618" width="1.625" style="80" customWidth="1"/>
    <col min="15619" max="15658" width="2.5" style="80" customWidth="1"/>
    <col min="15659" max="15659" width="1.625" style="80" customWidth="1"/>
    <col min="15660" max="15664" width="2.5" style="80" customWidth="1"/>
    <col min="15665" max="15665" width="12" style="80" customWidth="1"/>
    <col min="15666" max="15666" width="8.75" style="80" customWidth="1"/>
    <col min="15667" max="15872" width="9" style="80"/>
    <col min="15873" max="15873" width="4" style="80" customWidth="1"/>
    <col min="15874" max="15874" width="1.625" style="80" customWidth="1"/>
    <col min="15875" max="15914" width="2.5" style="80" customWidth="1"/>
    <col min="15915" max="15915" width="1.625" style="80" customWidth="1"/>
    <col min="15916" max="15920" width="2.5" style="80" customWidth="1"/>
    <col min="15921" max="15921" width="12" style="80" customWidth="1"/>
    <col min="15922" max="15922" width="8.75" style="80" customWidth="1"/>
    <col min="15923" max="16128" width="9" style="80"/>
    <col min="16129" max="16129" width="4" style="80" customWidth="1"/>
    <col min="16130" max="16130" width="1.625" style="80" customWidth="1"/>
    <col min="16131" max="16170" width="2.5" style="80" customWidth="1"/>
    <col min="16171" max="16171" width="1.625" style="80" customWidth="1"/>
    <col min="16172" max="16176" width="2.5" style="80" customWidth="1"/>
    <col min="16177" max="16177" width="12" style="80" customWidth="1"/>
    <col min="16178" max="16178" width="8.75" style="80" customWidth="1"/>
    <col min="16179" max="16384" width="9" style="80"/>
  </cols>
  <sheetData>
    <row r="1" spans="1:53" s="42" customFormat="1" ht="20.100000000000001" customHeight="1" x14ac:dyDescent="0.15">
      <c r="A1" s="39"/>
      <c r="B1" s="39"/>
      <c r="C1" s="20" t="s">
        <v>112</v>
      </c>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40"/>
      <c r="AX1" s="40"/>
      <c r="AY1" s="40"/>
      <c r="AZ1" s="40"/>
      <c r="BA1" s="41"/>
    </row>
    <row r="2" spans="1:53" s="42" customFormat="1" ht="20.100000000000001" customHeight="1"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40"/>
      <c r="AX2" s="40"/>
      <c r="AY2" s="40"/>
      <c r="AZ2" s="40"/>
      <c r="BA2" s="41"/>
    </row>
    <row r="3" spans="1:53" s="42" customFormat="1" ht="20.100000000000001" customHeight="1" x14ac:dyDescent="0.15">
      <c r="A3" s="39"/>
      <c r="B3" s="39"/>
      <c r="C3" s="39"/>
      <c r="D3" s="39"/>
      <c r="E3" s="39"/>
      <c r="F3" s="43"/>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5"/>
      <c r="AQ3" s="39"/>
      <c r="AR3" s="39"/>
      <c r="AS3" s="39"/>
      <c r="AT3" s="39"/>
      <c r="AU3" s="39"/>
      <c r="AV3" s="39"/>
      <c r="AW3" s="40"/>
      <c r="AX3" s="40"/>
      <c r="AY3" s="40"/>
      <c r="AZ3" s="40"/>
      <c r="BA3" s="41"/>
    </row>
    <row r="4" spans="1:53" s="42" customFormat="1" ht="20.100000000000001" customHeight="1" x14ac:dyDescent="0.15">
      <c r="A4" s="39"/>
      <c r="B4" s="39"/>
      <c r="C4" s="39"/>
      <c r="D4" s="39"/>
      <c r="E4" s="39"/>
      <c r="F4" s="11"/>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46"/>
      <c r="AQ4" s="39"/>
      <c r="AR4" s="39"/>
      <c r="AS4" s="39"/>
      <c r="AT4" s="39"/>
      <c r="AU4" s="39"/>
      <c r="AV4" s="39"/>
      <c r="AW4" s="40"/>
      <c r="AX4" s="40"/>
      <c r="AY4" s="40"/>
      <c r="AZ4" s="40"/>
      <c r="BA4" s="41"/>
    </row>
    <row r="5" spans="1:53" s="42" customFormat="1" ht="20.100000000000001" customHeight="1" x14ac:dyDescent="0.15">
      <c r="A5" s="39"/>
      <c r="B5" s="39"/>
      <c r="C5" s="39"/>
      <c r="D5" s="39"/>
      <c r="E5" s="39"/>
      <c r="F5" s="11"/>
      <c r="G5" s="12"/>
      <c r="H5" s="12"/>
      <c r="I5" s="12"/>
      <c r="J5" s="12"/>
      <c r="K5" s="12"/>
      <c r="L5" s="12"/>
      <c r="M5" s="12"/>
      <c r="N5" s="12"/>
      <c r="O5" s="12"/>
      <c r="P5" s="12"/>
      <c r="Q5" s="12"/>
      <c r="R5" s="12" t="s">
        <v>113</v>
      </c>
      <c r="S5" s="12"/>
      <c r="T5" s="12"/>
      <c r="U5" s="12"/>
      <c r="V5" s="12"/>
      <c r="W5" s="683">
        <f>AY7</f>
        <v>0</v>
      </c>
      <c r="X5" s="683"/>
      <c r="Y5" s="683"/>
      <c r="Z5" s="683"/>
      <c r="AA5" s="12" t="s">
        <v>114</v>
      </c>
      <c r="AB5" s="12"/>
      <c r="AC5" s="12"/>
      <c r="AD5" s="12"/>
      <c r="AE5" s="12"/>
      <c r="AF5" s="12"/>
      <c r="AG5" s="12"/>
      <c r="AH5" s="12"/>
      <c r="AI5" s="12"/>
      <c r="AJ5" s="12"/>
      <c r="AK5" s="12"/>
      <c r="AL5" s="12"/>
      <c r="AM5" s="12"/>
      <c r="AN5" s="12"/>
      <c r="AO5" s="12"/>
      <c r="AP5" s="46"/>
      <c r="AQ5" s="39"/>
      <c r="AR5" s="39"/>
      <c r="AS5" s="39"/>
      <c r="AT5" s="39"/>
      <c r="AU5" s="39"/>
      <c r="AV5" s="39"/>
      <c r="AW5" s="40"/>
      <c r="AX5" s="40"/>
      <c r="AY5" s="40"/>
      <c r="AZ5" s="40"/>
      <c r="BA5" s="41"/>
    </row>
    <row r="6" spans="1:53" s="42" customFormat="1" ht="20.100000000000001" customHeight="1" x14ac:dyDescent="0.15">
      <c r="A6" s="39"/>
      <c r="B6" s="39"/>
      <c r="C6" s="39"/>
      <c r="D6" s="39"/>
      <c r="E6" s="39"/>
      <c r="F6" s="11"/>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46"/>
      <c r="AQ6" s="39"/>
      <c r="AR6" s="39"/>
      <c r="AS6" s="39"/>
      <c r="AT6" s="39"/>
      <c r="AU6" s="39"/>
      <c r="AV6" s="39"/>
      <c r="AW6" s="40"/>
      <c r="AX6" s="47" t="s">
        <v>115</v>
      </c>
      <c r="AY6" s="47" t="s">
        <v>114</v>
      </c>
      <c r="AZ6" s="40"/>
      <c r="BA6" s="41"/>
    </row>
    <row r="7" spans="1:53" s="42" customFormat="1" ht="20.100000000000001" customHeight="1" x14ac:dyDescent="0.15">
      <c r="A7" s="39"/>
      <c r="B7" s="39"/>
      <c r="C7" s="39"/>
      <c r="D7" s="39"/>
      <c r="E7" s="39"/>
      <c r="F7" s="48"/>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49"/>
      <c r="AQ7" s="39"/>
      <c r="AR7" s="39"/>
      <c r="AS7" s="39"/>
      <c r="AT7" s="39"/>
      <c r="AU7" s="39"/>
      <c r="AV7" s="39"/>
      <c r="AW7" s="40" t="s">
        <v>113</v>
      </c>
      <c r="AX7" s="50">
        <f>データ入力!J11</f>
        <v>0</v>
      </c>
      <c r="AY7" s="491">
        <f>AX7/100</f>
        <v>0</v>
      </c>
      <c r="AZ7" s="40"/>
      <c r="BA7" s="41"/>
    </row>
    <row r="8" spans="1:53" s="42" customFormat="1" ht="20.100000000000001" customHeight="1" x14ac:dyDescent="0.15">
      <c r="A8" s="39"/>
      <c r="B8" s="39"/>
      <c r="C8" s="39"/>
      <c r="D8" s="39"/>
      <c r="E8" s="39"/>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39"/>
      <c r="AR8" s="39"/>
      <c r="AS8" s="39"/>
      <c r="AT8" s="39"/>
      <c r="AU8" s="39"/>
      <c r="AV8" s="39"/>
      <c r="AW8" s="40" t="s">
        <v>116</v>
      </c>
      <c r="AX8" s="50">
        <f>波及効果計算!AM43</f>
        <v>0</v>
      </c>
      <c r="AY8" s="491">
        <f t="shared" ref="AY8:AY19" si="0">AX8/100</f>
        <v>0</v>
      </c>
      <c r="AZ8" s="40"/>
      <c r="BA8" s="41"/>
    </row>
    <row r="9" spans="1:53" s="42" customFormat="1" ht="20.100000000000001" customHeight="1" thickBot="1" x14ac:dyDescent="0.2">
      <c r="A9" s="39"/>
      <c r="B9" s="39"/>
      <c r="C9" s="39"/>
      <c r="D9" s="39"/>
      <c r="E9" s="39"/>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t="s">
        <v>117</v>
      </c>
      <c r="AI9" s="12"/>
      <c r="AJ9" s="12"/>
      <c r="AK9" s="12"/>
      <c r="AL9" s="12"/>
      <c r="AM9" s="12"/>
      <c r="AN9" s="12"/>
      <c r="AO9" s="12"/>
      <c r="AP9" s="12"/>
      <c r="AQ9" s="39"/>
      <c r="AR9" s="39"/>
      <c r="AS9" s="39"/>
      <c r="AT9" s="39"/>
      <c r="AU9" s="39"/>
      <c r="AV9" s="39"/>
      <c r="AW9" s="40" t="s">
        <v>118</v>
      </c>
      <c r="AX9" s="50">
        <f>波及効果計算!AB43</f>
        <v>0</v>
      </c>
      <c r="AY9" s="491">
        <f t="shared" si="0"/>
        <v>0</v>
      </c>
      <c r="AZ9" s="40"/>
      <c r="BA9" s="41"/>
    </row>
    <row r="10" spans="1:53" s="42" customFormat="1" ht="20.100000000000001" customHeight="1" thickBot="1" x14ac:dyDescent="0.2">
      <c r="A10" s="39"/>
      <c r="B10" s="39"/>
      <c r="C10" s="39"/>
      <c r="D10" s="39"/>
      <c r="E10" s="39"/>
      <c r="F10" s="39"/>
      <c r="G10" s="39"/>
      <c r="H10" s="39"/>
      <c r="I10" s="39"/>
      <c r="J10" s="39"/>
      <c r="K10" s="684" t="s">
        <v>119</v>
      </c>
      <c r="L10" s="685"/>
      <c r="M10" s="685"/>
      <c r="N10" s="685"/>
      <c r="O10" s="685"/>
      <c r="P10" s="685"/>
      <c r="Q10" s="685"/>
      <c r="R10" s="685"/>
      <c r="S10" s="685"/>
      <c r="T10" s="685"/>
      <c r="U10" s="685"/>
      <c r="V10" s="685"/>
      <c r="W10" s="685"/>
      <c r="X10" s="685"/>
      <c r="Y10" s="685"/>
      <c r="Z10" s="685"/>
      <c r="AA10" s="685"/>
      <c r="AB10" s="685"/>
      <c r="AC10" s="685"/>
      <c r="AD10" s="685"/>
      <c r="AE10" s="686"/>
      <c r="AF10" s="39"/>
      <c r="AG10" s="39"/>
      <c r="AH10" s="39"/>
      <c r="AI10" s="39"/>
      <c r="AJ10" s="39"/>
      <c r="AK10" s="39"/>
      <c r="AL10" s="39"/>
      <c r="AM10" s="39"/>
      <c r="AN10" s="39"/>
      <c r="AO10" s="39"/>
      <c r="AP10" s="39"/>
      <c r="AQ10" s="39"/>
      <c r="AR10" s="39"/>
      <c r="AS10" s="39"/>
      <c r="AT10" s="39"/>
      <c r="AU10" s="39"/>
      <c r="AV10" s="39"/>
      <c r="AW10" s="40" t="s">
        <v>120</v>
      </c>
      <c r="AX10" s="50">
        <f>波及効果計算!AC43</f>
        <v>0</v>
      </c>
      <c r="AY10" s="491">
        <f t="shared" si="0"/>
        <v>0</v>
      </c>
      <c r="AZ10" s="40"/>
      <c r="BA10" s="41"/>
    </row>
    <row r="11" spans="1:53" s="42" customFormat="1" ht="20.100000000000001" customHeight="1" thickBot="1" x14ac:dyDescent="0.2">
      <c r="A11" s="39"/>
      <c r="B11" s="39"/>
      <c r="C11" s="39"/>
      <c r="D11" s="39"/>
      <c r="E11" s="51"/>
      <c r="F11" s="52"/>
      <c r="G11" s="52"/>
      <c r="H11" s="52"/>
      <c r="I11" s="52"/>
      <c r="J11" s="52"/>
      <c r="K11" s="53"/>
      <c r="L11" s="54"/>
      <c r="M11" s="54"/>
      <c r="N11" s="54"/>
      <c r="O11" s="54"/>
      <c r="P11" s="54"/>
      <c r="Q11" s="54"/>
      <c r="R11" s="54"/>
      <c r="S11" s="54"/>
      <c r="T11" s="54"/>
      <c r="U11" s="54"/>
      <c r="V11" s="54"/>
      <c r="W11" s="687">
        <f>AY8</f>
        <v>0</v>
      </c>
      <c r="X11" s="688"/>
      <c r="Y11" s="688"/>
      <c r="Z11" s="688"/>
      <c r="AA11" s="54" t="s">
        <v>114</v>
      </c>
      <c r="AB11" s="54"/>
      <c r="AC11" s="54"/>
      <c r="AD11" s="54"/>
      <c r="AE11" s="55"/>
      <c r="AF11" s="52"/>
      <c r="AG11" s="52"/>
      <c r="AH11" s="52"/>
      <c r="AI11" s="52"/>
      <c r="AJ11" s="52"/>
      <c r="AK11" s="56"/>
      <c r="AL11" s="39"/>
      <c r="AM11" s="39"/>
      <c r="AN11" s="39"/>
      <c r="AO11" s="39"/>
      <c r="AP11" s="39"/>
      <c r="AQ11" s="39"/>
      <c r="AR11" s="39"/>
      <c r="AS11" s="39"/>
      <c r="AT11" s="39"/>
      <c r="AU11" s="39"/>
      <c r="AV11" s="39"/>
      <c r="AW11" s="40" t="s">
        <v>121</v>
      </c>
      <c r="AX11" s="50">
        <f>波及効果計算!AD43</f>
        <v>0</v>
      </c>
      <c r="AY11" s="491">
        <f t="shared" si="0"/>
        <v>0</v>
      </c>
      <c r="AZ11" s="40"/>
      <c r="BA11" s="41"/>
    </row>
    <row r="12" spans="1:53" s="42" customFormat="1" ht="20.100000000000001" customHeight="1" x14ac:dyDescent="0.15">
      <c r="A12" s="39"/>
      <c r="B12" s="39"/>
      <c r="C12" s="39"/>
      <c r="D12" s="39"/>
      <c r="E12" s="57"/>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58"/>
      <c r="AL12" s="39"/>
      <c r="AM12" s="39"/>
      <c r="AN12" s="39"/>
      <c r="AO12" s="39"/>
      <c r="AP12" s="39"/>
      <c r="AQ12" s="39"/>
      <c r="AR12" s="39"/>
      <c r="AS12" s="39"/>
      <c r="AT12" s="39"/>
      <c r="AU12" s="39"/>
      <c r="AV12" s="39"/>
      <c r="AW12" s="40" t="s">
        <v>944</v>
      </c>
      <c r="AX12" s="50">
        <f>AX7-AX9</f>
        <v>0</v>
      </c>
      <c r="AY12" s="491">
        <f t="shared" si="0"/>
        <v>0</v>
      </c>
      <c r="AZ12" s="40"/>
      <c r="BA12" s="41"/>
    </row>
    <row r="13" spans="1:53" s="42" customFormat="1" ht="24.95" customHeight="1" x14ac:dyDescent="0.15">
      <c r="A13" s="39"/>
      <c r="B13" s="39"/>
      <c r="C13" s="39"/>
      <c r="D13" s="39"/>
      <c r="E13" s="57"/>
      <c r="F13" s="12"/>
      <c r="G13" s="12"/>
      <c r="H13" s="12"/>
      <c r="I13" s="12" t="s">
        <v>122</v>
      </c>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58"/>
      <c r="AL13" s="39"/>
      <c r="AM13" s="39"/>
      <c r="AN13" s="39"/>
      <c r="AO13" s="39"/>
      <c r="AP13" s="39"/>
      <c r="AQ13" s="39"/>
      <c r="AR13" s="39"/>
      <c r="AS13" s="39"/>
      <c r="AT13" s="39"/>
      <c r="AU13" s="39"/>
      <c r="AV13" s="39"/>
      <c r="AW13" s="40" t="s">
        <v>123</v>
      </c>
      <c r="AX13" s="50">
        <f>波及効果計算!AI43</f>
        <v>0</v>
      </c>
      <c r="AY13" s="491">
        <f t="shared" si="0"/>
        <v>0</v>
      </c>
      <c r="AZ13" s="40"/>
      <c r="BA13" s="41"/>
    </row>
    <row r="14" spans="1:53" s="42" customFormat="1" ht="24.95" customHeight="1" x14ac:dyDescent="0.15">
      <c r="A14" s="39"/>
      <c r="B14" s="39"/>
      <c r="C14" s="39"/>
      <c r="D14" s="39"/>
      <c r="E14" s="57"/>
      <c r="F14" s="12"/>
      <c r="G14" s="12"/>
      <c r="H14" s="12"/>
      <c r="I14" s="12"/>
      <c r="J14" s="12"/>
      <c r="K14" s="12"/>
      <c r="L14" s="12"/>
      <c r="M14" s="12"/>
      <c r="N14" s="12"/>
      <c r="O14" s="12"/>
      <c r="P14" s="12"/>
      <c r="Q14" s="59" t="s">
        <v>2079</v>
      </c>
      <c r="R14" s="12"/>
      <c r="S14" s="12"/>
      <c r="T14" s="12"/>
      <c r="U14" s="12"/>
      <c r="V14" s="12"/>
      <c r="W14" s="12"/>
      <c r="X14" s="12"/>
      <c r="Y14" s="12"/>
      <c r="Z14" s="12"/>
      <c r="AA14" s="12"/>
      <c r="AB14" s="12"/>
      <c r="AC14" s="12"/>
      <c r="AD14" s="12"/>
      <c r="AE14" s="12"/>
      <c r="AF14" s="12"/>
      <c r="AG14" s="12"/>
      <c r="AH14" s="12"/>
      <c r="AI14" s="12"/>
      <c r="AJ14" s="12"/>
      <c r="AK14" s="58"/>
      <c r="AL14" s="39"/>
      <c r="AM14" s="39"/>
      <c r="AN14" s="39"/>
      <c r="AO14" s="39"/>
      <c r="AP14" s="39"/>
      <c r="AQ14" s="39"/>
      <c r="AR14" s="39"/>
      <c r="AS14" s="39"/>
      <c r="AT14" s="39"/>
      <c r="AU14" s="39"/>
      <c r="AV14" s="39"/>
      <c r="AW14" s="40" t="s">
        <v>120</v>
      </c>
      <c r="AX14" s="50">
        <f>波及効果計算!AJ43</f>
        <v>0</v>
      </c>
      <c r="AY14" s="491">
        <f t="shared" si="0"/>
        <v>0</v>
      </c>
      <c r="AZ14" s="40"/>
      <c r="BA14" s="41"/>
    </row>
    <row r="15" spans="1:53" s="42" customFormat="1" ht="20.100000000000001" customHeight="1" x14ac:dyDescent="0.15">
      <c r="A15" s="39"/>
      <c r="B15" s="39"/>
      <c r="C15" s="39"/>
      <c r="D15" s="39"/>
      <c r="E15" s="57"/>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58"/>
      <c r="AL15" s="39"/>
      <c r="AM15" s="39"/>
      <c r="AN15" s="39"/>
      <c r="AO15" s="39"/>
      <c r="AP15" s="39"/>
      <c r="AQ15" s="39"/>
      <c r="AR15" s="39"/>
      <c r="AS15" s="39"/>
      <c r="AT15" s="39"/>
      <c r="AU15" s="39"/>
      <c r="AV15" s="39"/>
      <c r="AW15" s="40" t="s">
        <v>121</v>
      </c>
      <c r="AX15" s="50">
        <f>波及効果計算!AK43</f>
        <v>0</v>
      </c>
      <c r="AY15" s="491">
        <f t="shared" si="0"/>
        <v>0</v>
      </c>
      <c r="AZ15" s="40"/>
      <c r="BA15" s="41"/>
    </row>
    <row r="16" spans="1:53" s="42" customFormat="1" ht="20.100000000000001" customHeight="1" x14ac:dyDescent="0.15">
      <c r="A16" s="39"/>
      <c r="B16" s="39"/>
      <c r="C16" s="39"/>
      <c r="D16" s="39"/>
      <c r="E16" s="57"/>
      <c r="F16" s="22" t="s">
        <v>118</v>
      </c>
      <c r="G16" s="44"/>
      <c r="H16" s="44"/>
      <c r="I16" s="44"/>
      <c r="J16" s="44"/>
      <c r="K16" s="677">
        <f>AY9</f>
        <v>0</v>
      </c>
      <c r="L16" s="678"/>
      <c r="M16" s="678"/>
      <c r="N16" s="678"/>
      <c r="O16" s="44" t="s">
        <v>114</v>
      </c>
      <c r="P16" s="44"/>
      <c r="Q16" s="44"/>
      <c r="R16" s="44"/>
      <c r="S16" s="44"/>
      <c r="T16" s="44"/>
      <c r="U16" s="44"/>
      <c r="V16" s="44"/>
      <c r="W16" s="44"/>
      <c r="X16" s="44"/>
      <c r="Y16" s="44"/>
      <c r="Z16" s="44"/>
      <c r="AA16" s="44"/>
      <c r="AB16" s="44"/>
      <c r="AC16" s="44"/>
      <c r="AD16" s="44"/>
      <c r="AE16" s="44"/>
      <c r="AF16" s="44"/>
      <c r="AG16" s="44"/>
      <c r="AH16" s="44"/>
      <c r="AI16" s="44"/>
      <c r="AJ16" s="45"/>
      <c r="AK16" s="58"/>
      <c r="AL16" s="39"/>
      <c r="AM16" s="60" t="s">
        <v>944</v>
      </c>
      <c r="AN16" s="61"/>
      <c r="AO16" s="61"/>
      <c r="AP16" s="61"/>
      <c r="AQ16" s="62"/>
      <c r="AR16" s="39"/>
      <c r="AS16" s="39"/>
      <c r="AT16" s="39"/>
      <c r="AU16" s="39"/>
      <c r="AV16" s="39"/>
      <c r="AW16" s="40" t="s">
        <v>124</v>
      </c>
      <c r="AX16" s="50">
        <f>AX11+AX15</f>
        <v>0</v>
      </c>
      <c r="AY16" s="491">
        <f t="shared" si="0"/>
        <v>0</v>
      </c>
      <c r="AZ16" s="40"/>
      <c r="BA16" s="41"/>
    </row>
    <row r="17" spans="1:53" s="42" customFormat="1" ht="20.100000000000001" customHeight="1" x14ac:dyDescent="0.15">
      <c r="A17" s="39"/>
      <c r="B17" s="39"/>
      <c r="C17" s="39"/>
      <c r="D17" s="39"/>
      <c r="E17" s="57"/>
      <c r="F17" s="11"/>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46"/>
      <c r="AK17" s="58"/>
      <c r="AL17" s="63"/>
      <c r="AM17" s="689" t="s">
        <v>125</v>
      </c>
      <c r="AN17" s="690"/>
      <c r="AO17" s="690"/>
      <c r="AP17" s="691"/>
      <c r="AQ17" s="62"/>
      <c r="AR17" s="39"/>
      <c r="AS17" s="39"/>
      <c r="AT17" s="39"/>
      <c r="AU17" s="39"/>
      <c r="AV17" s="39"/>
      <c r="AW17" s="40" t="s">
        <v>126</v>
      </c>
      <c r="AX17" s="50">
        <f>波及効果計算!BL43</f>
        <v>0</v>
      </c>
      <c r="AY17" s="491">
        <f t="shared" si="0"/>
        <v>0</v>
      </c>
      <c r="AZ17" s="40"/>
      <c r="BA17" s="41"/>
    </row>
    <row r="18" spans="1:53" s="42" customFormat="1" ht="20.100000000000001" customHeight="1" x14ac:dyDescent="0.15">
      <c r="A18" s="39"/>
      <c r="B18" s="39"/>
      <c r="C18" s="39"/>
      <c r="D18" s="39"/>
      <c r="E18" s="57"/>
      <c r="F18" s="11"/>
      <c r="G18" s="12"/>
      <c r="H18" s="12"/>
      <c r="I18" s="12"/>
      <c r="J18" s="12"/>
      <c r="K18" s="12"/>
      <c r="L18" s="12"/>
      <c r="M18" s="12"/>
      <c r="N18" s="12"/>
      <c r="O18" s="12"/>
      <c r="P18" s="12"/>
      <c r="Q18" s="64" t="s">
        <v>127</v>
      </c>
      <c r="R18" s="44"/>
      <c r="S18" s="44"/>
      <c r="T18" s="44"/>
      <c r="U18" s="44"/>
      <c r="V18" s="44"/>
      <c r="W18" s="44"/>
      <c r="X18" s="44"/>
      <c r="Y18" s="675">
        <f>AY10</f>
        <v>0</v>
      </c>
      <c r="Z18" s="676"/>
      <c r="AA18" s="676"/>
      <c r="AB18" s="676"/>
      <c r="AC18" s="44" t="s">
        <v>114</v>
      </c>
      <c r="AD18" s="44"/>
      <c r="AE18" s="44"/>
      <c r="AF18" s="44"/>
      <c r="AG18" s="44"/>
      <c r="AH18" s="44"/>
      <c r="AI18" s="44"/>
      <c r="AJ18" s="45"/>
      <c r="AK18" s="58"/>
      <c r="AL18" s="39"/>
      <c r="AM18" s="681">
        <f>AY12</f>
        <v>0</v>
      </c>
      <c r="AN18" s="665"/>
      <c r="AO18" s="665"/>
      <c r="AP18" s="682"/>
      <c r="AQ18" s="62"/>
      <c r="AR18" s="39"/>
      <c r="AS18" s="39"/>
      <c r="AT18" s="39"/>
      <c r="AU18" s="39"/>
      <c r="AV18" s="39"/>
      <c r="AW18" s="40" t="s">
        <v>120</v>
      </c>
      <c r="AX18" s="50">
        <f>波及効果計算!BM43</f>
        <v>0</v>
      </c>
      <c r="AY18" s="491">
        <f t="shared" si="0"/>
        <v>0</v>
      </c>
      <c r="AZ18" s="40"/>
      <c r="BA18" s="41"/>
    </row>
    <row r="19" spans="1:53" s="42" customFormat="1" ht="20.100000000000001" customHeight="1" x14ac:dyDescent="0.15">
      <c r="A19" s="39"/>
      <c r="B19" s="39"/>
      <c r="C19" s="39"/>
      <c r="D19" s="39"/>
      <c r="E19" s="57"/>
      <c r="F19" s="11"/>
      <c r="G19" s="12"/>
      <c r="H19" s="12"/>
      <c r="I19" s="12"/>
      <c r="J19" s="12"/>
      <c r="K19" s="12"/>
      <c r="L19" s="12"/>
      <c r="M19" s="12"/>
      <c r="N19" s="12"/>
      <c r="O19" s="12"/>
      <c r="P19" s="12"/>
      <c r="Q19" s="11"/>
      <c r="R19" s="12"/>
      <c r="S19" s="12"/>
      <c r="T19" s="12"/>
      <c r="U19" s="12"/>
      <c r="V19" s="12"/>
      <c r="W19" s="12"/>
      <c r="X19" s="12"/>
      <c r="Y19" s="12"/>
      <c r="Z19" s="12"/>
      <c r="AA19" s="12"/>
      <c r="AB19" s="12"/>
      <c r="AC19" s="12"/>
      <c r="AD19" s="12"/>
      <c r="AE19" s="12"/>
      <c r="AF19" s="12"/>
      <c r="AG19" s="12"/>
      <c r="AH19" s="12"/>
      <c r="AI19" s="12"/>
      <c r="AJ19" s="46"/>
      <c r="AK19" s="58"/>
      <c r="AL19" s="39"/>
      <c r="AM19" s="62"/>
      <c r="AN19" s="12"/>
      <c r="AO19" s="12"/>
      <c r="AP19" s="65" t="s">
        <v>114</v>
      </c>
      <c r="AQ19" s="62"/>
      <c r="AR19" s="39"/>
      <c r="AS19" s="39"/>
      <c r="AT19" s="39"/>
      <c r="AU19" s="39"/>
      <c r="AV19" s="39"/>
      <c r="AW19" s="40" t="s">
        <v>121</v>
      </c>
      <c r="AX19" s="50">
        <f>波及効果計算!BN43</f>
        <v>0</v>
      </c>
      <c r="AY19" s="491">
        <f t="shared" si="0"/>
        <v>0</v>
      </c>
      <c r="AZ19" s="40"/>
      <c r="BA19" s="41"/>
    </row>
    <row r="20" spans="1:53" s="42" customFormat="1" ht="20.100000000000001" customHeight="1" x14ac:dyDescent="0.15">
      <c r="A20" s="39"/>
      <c r="B20" s="39"/>
      <c r="C20" s="39"/>
      <c r="D20" s="39"/>
      <c r="E20" s="57"/>
      <c r="F20" s="11"/>
      <c r="G20" s="12"/>
      <c r="H20" s="12"/>
      <c r="I20" s="12"/>
      <c r="J20" s="12"/>
      <c r="K20" s="12"/>
      <c r="L20" s="12"/>
      <c r="M20" s="12"/>
      <c r="N20" s="12"/>
      <c r="O20" s="12"/>
      <c r="P20" s="12"/>
      <c r="Q20" s="11"/>
      <c r="R20" s="12"/>
      <c r="S20" s="12"/>
      <c r="T20" s="12"/>
      <c r="U20" s="64" t="s">
        <v>128</v>
      </c>
      <c r="V20" s="44"/>
      <c r="W20" s="44"/>
      <c r="X20" s="44"/>
      <c r="Y20" s="44"/>
      <c r="Z20" s="44"/>
      <c r="AA20" s="44"/>
      <c r="AB20" s="44"/>
      <c r="AC20" s="675">
        <f>AY11</f>
        <v>0</v>
      </c>
      <c r="AD20" s="676"/>
      <c r="AE20" s="676"/>
      <c r="AF20" s="676"/>
      <c r="AG20" s="44" t="s">
        <v>114</v>
      </c>
      <c r="AH20" s="44"/>
      <c r="AI20" s="44"/>
      <c r="AJ20" s="45"/>
      <c r="AK20" s="58"/>
      <c r="AL20" s="39"/>
      <c r="AM20" s="62"/>
      <c r="AN20" s="12"/>
      <c r="AO20" s="12"/>
      <c r="AP20" s="12"/>
      <c r="AQ20" s="62"/>
      <c r="AR20" s="39"/>
      <c r="AS20" s="39"/>
      <c r="AT20" s="39"/>
      <c r="AU20" s="39"/>
      <c r="AV20" s="39"/>
      <c r="AW20" s="40"/>
      <c r="AX20" s="66" t="s">
        <v>129</v>
      </c>
      <c r="AY20" s="40"/>
      <c r="AZ20" s="40"/>
      <c r="BA20" s="41"/>
    </row>
    <row r="21" spans="1:53" s="42" customFormat="1" ht="20.100000000000001" customHeight="1" x14ac:dyDescent="0.15">
      <c r="A21" s="39"/>
      <c r="B21" s="39"/>
      <c r="C21" s="39"/>
      <c r="D21" s="39"/>
      <c r="E21" s="57"/>
      <c r="F21" s="48"/>
      <c r="G21" s="15"/>
      <c r="H21" s="15"/>
      <c r="I21" s="15"/>
      <c r="J21" s="15"/>
      <c r="K21" s="15"/>
      <c r="L21" s="15"/>
      <c r="M21" s="15"/>
      <c r="N21" s="15"/>
      <c r="O21" s="15"/>
      <c r="P21" s="15"/>
      <c r="Q21" s="48"/>
      <c r="R21" s="15"/>
      <c r="S21" s="15"/>
      <c r="T21" s="15"/>
      <c r="U21" s="48"/>
      <c r="V21" s="15"/>
      <c r="W21" s="15"/>
      <c r="X21" s="15"/>
      <c r="Y21" s="15"/>
      <c r="Z21" s="15"/>
      <c r="AA21" s="15"/>
      <c r="AB21" s="15"/>
      <c r="AC21" s="15"/>
      <c r="AD21" s="15"/>
      <c r="AE21" s="15"/>
      <c r="AF21" s="15"/>
      <c r="AG21" s="15"/>
      <c r="AH21" s="15"/>
      <c r="AI21" s="15"/>
      <c r="AJ21" s="49"/>
      <c r="AK21" s="58"/>
      <c r="AL21" s="63"/>
      <c r="AM21" s="67"/>
      <c r="AN21" s="12"/>
      <c r="AO21" s="68"/>
      <c r="AP21" s="68"/>
      <c r="AQ21" s="62"/>
      <c r="AR21" s="39"/>
      <c r="AS21" s="39"/>
      <c r="AT21" s="39"/>
      <c r="AU21" s="39"/>
      <c r="AV21" s="39"/>
      <c r="AW21" s="40" t="s">
        <v>109</v>
      </c>
      <c r="AX21" s="50">
        <f>波及効果計算!BS43</f>
        <v>0</v>
      </c>
      <c r="AY21" s="40"/>
      <c r="AZ21" s="40"/>
      <c r="BA21" s="41"/>
    </row>
    <row r="22" spans="1:53" s="42" customFormat="1" ht="20.100000000000001" customHeight="1" x14ac:dyDescent="0.15">
      <c r="A22" s="39"/>
      <c r="B22" s="39"/>
      <c r="C22" s="39"/>
      <c r="D22" s="39"/>
      <c r="E22" s="57"/>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58"/>
      <c r="AL22" s="39"/>
      <c r="AM22" s="39"/>
      <c r="AN22" s="61"/>
      <c r="AO22" s="39"/>
      <c r="AP22" s="39"/>
      <c r="AQ22" s="39"/>
      <c r="AR22" s="39"/>
      <c r="AS22" s="39"/>
      <c r="AT22" s="39"/>
      <c r="AU22" s="39"/>
      <c r="AV22" s="39"/>
      <c r="AW22" s="40"/>
      <c r="AX22" s="40"/>
      <c r="AY22" s="40"/>
      <c r="AZ22" s="40"/>
      <c r="BA22" s="41"/>
    </row>
    <row r="23" spans="1:53" s="42" customFormat="1" ht="20.100000000000001" customHeight="1" x14ac:dyDescent="0.15">
      <c r="A23" s="39"/>
      <c r="B23" s="39"/>
      <c r="C23" s="39"/>
      <c r="D23" s="39"/>
      <c r="E23" s="57"/>
      <c r="F23" s="12"/>
      <c r="G23" s="12"/>
      <c r="H23" s="12"/>
      <c r="I23" s="12"/>
      <c r="J23" s="12"/>
      <c r="K23" s="12"/>
      <c r="L23" s="12"/>
      <c r="M23" s="12"/>
      <c r="N23" s="12"/>
      <c r="O23" s="12"/>
      <c r="P23" s="12"/>
      <c r="Q23" s="59" t="s">
        <v>2079</v>
      </c>
      <c r="R23" s="12"/>
      <c r="S23" s="12"/>
      <c r="T23" s="12"/>
      <c r="U23" s="12"/>
      <c r="V23" s="12"/>
      <c r="W23" s="12"/>
      <c r="X23" s="12"/>
      <c r="Y23" s="12"/>
      <c r="Z23" s="12"/>
      <c r="AA23" s="12"/>
      <c r="AB23" s="12"/>
      <c r="AC23" s="12"/>
      <c r="AD23" s="12"/>
      <c r="AE23" s="12"/>
      <c r="AF23" s="12"/>
      <c r="AG23" s="12"/>
      <c r="AH23" s="12"/>
      <c r="AI23" s="12"/>
      <c r="AJ23" s="12"/>
      <c r="AK23" s="58"/>
      <c r="AL23" s="39"/>
      <c r="AM23" s="39"/>
      <c r="AN23" s="39"/>
      <c r="AO23" s="39"/>
      <c r="AP23" s="39"/>
      <c r="AQ23" s="39"/>
      <c r="AR23" s="39"/>
      <c r="AS23" s="39"/>
      <c r="AT23" s="39"/>
      <c r="AU23" s="39"/>
      <c r="AV23" s="39"/>
      <c r="AW23" s="40"/>
      <c r="AX23" s="40"/>
      <c r="AY23" s="40"/>
      <c r="AZ23" s="40"/>
      <c r="BA23" s="41"/>
    </row>
    <row r="24" spans="1:53" s="42" customFormat="1" ht="20.100000000000001" customHeight="1" x14ac:dyDescent="0.15">
      <c r="A24" s="39"/>
      <c r="B24" s="39"/>
      <c r="C24" s="39"/>
      <c r="D24" s="39"/>
      <c r="E24" s="57"/>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58"/>
      <c r="AL24" s="39"/>
      <c r="AM24" s="39"/>
      <c r="AN24" s="39"/>
      <c r="AO24" s="39"/>
      <c r="AP24" s="39"/>
      <c r="AQ24" s="39"/>
      <c r="AR24" s="39"/>
      <c r="AS24" s="39"/>
      <c r="AT24" s="39"/>
      <c r="AU24" s="39"/>
      <c r="AV24" s="39"/>
      <c r="AW24" s="40"/>
      <c r="AX24" s="40"/>
      <c r="AY24" s="40"/>
      <c r="AZ24" s="40"/>
      <c r="BA24" s="41"/>
    </row>
    <row r="25" spans="1:53" s="42" customFormat="1" ht="20.100000000000001" customHeight="1" x14ac:dyDescent="0.15">
      <c r="A25" s="39"/>
      <c r="B25" s="39"/>
      <c r="C25" s="39"/>
      <c r="D25" s="39"/>
      <c r="E25" s="57"/>
      <c r="F25" s="12"/>
      <c r="G25" s="12"/>
      <c r="H25" s="22" t="s">
        <v>130</v>
      </c>
      <c r="I25" s="44"/>
      <c r="J25" s="44"/>
      <c r="K25" s="44"/>
      <c r="L25" s="44"/>
      <c r="M25" s="44"/>
      <c r="N25" s="677">
        <f>AY13</f>
        <v>0</v>
      </c>
      <c r="O25" s="678"/>
      <c r="P25" s="678"/>
      <c r="Q25" s="678"/>
      <c r="R25" s="44" t="s">
        <v>114</v>
      </c>
      <c r="S25" s="44"/>
      <c r="T25" s="44"/>
      <c r="U25" s="44"/>
      <c r="V25" s="44"/>
      <c r="W25" s="44"/>
      <c r="X25" s="44"/>
      <c r="Y25" s="44"/>
      <c r="Z25" s="44"/>
      <c r="AA25" s="44"/>
      <c r="AB25" s="44"/>
      <c r="AC25" s="44"/>
      <c r="AD25" s="44"/>
      <c r="AE25" s="44"/>
      <c r="AF25" s="44"/>
      <c r="AG25" s="44"/>
      <c r="AH25" s="45"/>
      <c r="AI25" s="12"/>
      <c r="AJ25" s="12"/>
      <c r="AK25" s="58"/>
      <c r="AL25" s="39"/>
      <c r="AM25" s="39"/>
      <c r="AN25" s="39"/>
      <c r="AO25" s="39"/>
      <c r="AP25" s="39"/>
      <c r="AQ25" s="39"/>
      <c r="AR25" s="39"/>
      <c r="AS25" s="39"/>
      <c r="AT25" s="39"/>
      <c r="AU25" s="39"/>
      <c r="AV25" s="39"/>
      <c r="AW25" s="40"/>
      <c r="AX25" s="40"/>
      <c r="AY25" s="40"/>
      <c r="AZ25" s="40"/>
      <c r="BA25" s="41"/>
    </row>
    <row r="26" spans="1:53" s="42" customFormat="1" ht="20.100000000000001" customHeight="1" x14ac:dyDescent="0.15">
      <c r="A26" s="39"/>
      <c r="B26" s="39"/>
      <c r="C26" s="39"/>
      <c r="D26" s="39"/>
      <c r="E26" s="57"/>
      <c r="F26" s="12"/>
      <c r="G26" s="12"/>
      <c r="H26" s="11"/>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46"/>
      <c r="AI26" s="12"/>
      <c r="AJ26" s="12"/>
      <c r="AK26" s="58"/>
      <c r="AL26" s="39"/>
      <c r="AM26" s="39"/>
      <c r="AN26" s="39"/>
      <c r="AO26" s="39"/>
      <c r="AP26" s="39"/>
      <c r="AQ26" s="39"/>
      <c r="AR26" s="39"/>
      <c r="AS26" s="39"/>
      <c r="AT26" s="39"/>
      <c r="AU26" s="39"/>
      <c r="AV26" s="39"/>
      <c r="AW26" s="40"/>
      <c r="AX26" s="40"/>
      <c r="AY26" s="40"/>
      <c r="AZ26" s="40"/>
      <c r="BA26" s="41"/>
    </row>
    <row r="27" spans="1:53" s="42" customFormat="1" ht="20.100000000000001" customHeight="1" x14ac:dyDescent="0.15">
      <c r="A27" s="39"/>
      <c r="B27" s="39"/>
      <c r="C27" s="39"/>
      <c r="D27" s="39"/>
      <c r="E27" s="57"/>
      <c r="F27" s="12"/>
      <c r="G27" s="12"/>
      <c r="H27" s="11"/>
      <c r="I27" s="12"/>
      <c r="J27" s="12"/>
      <c r="K27" s="12"/>
      <c r="L27" s="12"/>
      <c r="M27" s="12"/>
      <c r="N27" s="12"/>
      <c r="O27" s="12"/>
      <c r="P27" s="12"/>
      <c r="Q27" s="64" t="s">
        <v>127</v>
      </c>
      <c r="R27" s="44"/>
      <c r="S27" s="44"/>
      <c r="T27" s="44"/>
      <c r="U27" s="44"/>
      <c r="V27" s="44"/>
      <c r="W27" s="44"/>
      <c r="X27" s="44"/>
      <c r="Y27" s="675">
        <f>AY14</f>
        <v>0</v>
      </c>
      <c r="Z27" s="676"/>
      <c r="AA27" s="676"/>
      <c r="AB27" s="676"/>
      <c r="AC27" s="44" t="s">
        <v>114</v>
      </c>
      <c r="AD27" s="44"/>
      <c r="AE27" s="44"/>
      <c r="AF27" s="44"/>
      <c r="AG27" s="44"/>
      <c r="AH27" s="45"/>
      <c r="AI27" s="12"/>
      <c r="AJ27" s="12"/>
      <c r="AK27" s="58"/>
      <c r="AL27" s="39"/>
      <c r="AM27" s="39"/>
      <c r="AN27" s="39"/>
      <c r="AO27" s="39"/>
      <c r="AP27" s="39"/>
      <c r="AQ27" s="39"/>
      <c r="AR27" s="39"/>
      <c r="AS27" s="39"/>
      <c r="AT27" s="39"/>
      <c r="AU27" s="39"/>
      <c r="AV27" s="39"/>
      <c r="AW27" s="40"/>
      <c r="AX27" s="40"/>
      <c r="AY27" s="40"/>
      <c r="AZ27" s="40"/>
      <c r="BA27" s="41"/>
    </row>
    <row r="28" spans="1:53" s="42" customFormat="1" ht="20.100000000000001" customHeight="1" x14ac:dyDescent="0.15">
      <c r="A28" s="39"/>
      <c r="B28" s="39"/>
      <c r="C28" s="39"/>
      <c r="D28" s="39"/>
      <c r="E28" s="57"/>
      <c r="F28" s="12"/>
      <c r="G28" s="12"/>
      <c r="H28" s="11"/>
      <c r="I28" s="12"/>
      <c r="J28" s="12"/>
      <c r="K28" s="12"/>
      <c r="L28" s="12"/>
      <c r="M28" s="12"/>
      <c r="N28" s="12"/>
      <c r="O28" s="12"/>
      <c r="P28" s="12"/>
      <c r="Q28" s="11"/>
      <c r="R28" s="12"/>
      <c r="S28" s="12"/>
      <c r="T28" s="12"/>
      <c r="U28" s="12"/>
      <c r="V28" s="12"/>
      <c r="W28" s="12"/>
      <c r="X28" s="12"/>
      <c r="Y28" s="12"/>
      <c r="Z28" s="12"/>
      <c r="AA28" s="12"/>
      <c r="AB28" s="12"/>
      <c r="AC28" s="12"/>
      <c r="AD28" s="12"/>
      <c r="AE28" s="12"/>
      <c r="AF28" s="12"/>
      <c r="AG28" s="12"/>
      <c r="AH28" s="46"/>
      <c r="AI28" s="12"/>
      <c r="AJ28" s="12"/>
      <c r="AK28" s="58"/>
      <c r="AL28" s="39"/>
      <c r="AM28" s="39"/>
      <c r="AN28" s="39"/>
      <c r="AO28" s="39"/>
      <c r="AP28" s="39"/>
      <c r="AQ28" s="39"/>
      <c r="AR28" s="39"/>
      <c r="AS28" s="39"/>
      <c r="AT28" s="39"/>
      <c r="AU28" s="39"/>
      <c r="AV28" s="39"/>
      <c r="AW28" s="40"/>
      <c r="AX28" s="40"/>
      <c r="AY28" s="40"/>
      <c r="AZ28" s="40"/>
      <c r="BA28" s="41"/>
    </row>
    <row r="29" spans="1:53" s="42" customFormat="1" ht="20.100000000000001" customHeight="1" x14ac:dyDescent="0.15">
      <c r="A29" s="39"/>
      <c r="B29" s="39"/>
      <c r="C29" s="39"/>
      <c r="D29" s="39"/>
      <c r="E29" s="57"/>
      <c r="F29" s="12"/>
      <c r="G29" s="12"/>
      <c r="H29" s="11"/>
      <c r="I29" s="12"/>
      <c r="J29" s="12"/>
      <c r="K29" s="12"/>
      <c r="L29" s="12"/>
      <c r="M29" s="12"/>
      <c r="N29" s="12"/>
      <c r="O29" s="12"/>
      <c r="P29" s="12"/>
      <c r="Q29" s="11"/>
      <c r="R29" s="12"/>
      <c r="S29" s="12"/>
      <c r="T29" s="12"/>
      <c r="U29" s="64" t="s">
        <v>128</v>
      </c>
      <c r="V29" s="44"/>
      <c r="W29" s="44"/>
      <c r="X29" s="44"/>
      <c r="Y29" s="44"/>
      <c r="Z29" s="44"/>
      <c r="AA29" s="44"/>
      <c r="AB29" s="44"/>
      <c r="AC29" s="675">
        <f>AY15</f>
        <v>0</v>
      </c>
      <c r="AD29" s="676"/>
      <c r="AE29" s="676"/>
      <c r="AF29" s="676"/>
      <c r="AG29" s="44" t="s">
        <v>114</v>
      </c>
      <c r="AH29" s="45"/>
      <c r="AI29" s="12"/>
      <c r="AJ29" s="12"/>
      <c r="AK29" s="58"/>
      <c r="AL29" s="39"/>
      <c r="AM29" s="39"/>
      <c r="AN29" s="39"/>
      <c r="AO29" s="39"/>
      <c r="AP29" s="39"/>
      <c r="AQ29" s="39"/>
      <c r="AR29" s="39"/>
      <c r="AS29" s="39"/>
      <c r="AT29" s="39"/>
      <c r="AU29" s="39"/>
      <c r="AV29" s="39"/>
      <c r="AW29" s="40"/>
      <c r="AX29" s="40"/>
      <c r="AY29" s="40"/>
      <c r="AZ29" s="40"/>
      <c r="BA29" s="41"/>
    </row>
    <row r="30" spans="1:53" s="42" customFormat="1" ht="20.100000000000001" customHeight="1" x14ac:dyDescent="0.15">
      <c r="A30" s="39"/>
      <c r="B30" s="39"/>
      <c r="C30" s="39"/>
      <c r="D30" s="39"/>
      <c r="E30" s="57"/>
      <c r="F30" s="12"/>
      <c r="G30" s="12"/>
      <c r="H30" s="48"/>
      <c r="I30" s="15"/>
      <c r="J30" s="15"/>
      <c r="K30" s="15"/>
      <c r="L30" s="15"/>
      <c r="M30" s="15"/>
      <c r="N30" s="15"/>
      <c r="O30" s="15"/>
      <c r="P30" s="15"/>
      <c r="Q30" s="48"/>
      <c r="R30" s="15"/>
      <c r="S30" s="15"/>
      <c r="T30" s="15"/>
      <c r="U30" s="48"/>
      <c r="V30" s="15"/>
      <c r="W30" s="15"/>
      <c r="X30" s="15"/>
      <c r="Y30" s="15"/>
      <c r="Z30" s="15"/>
      <c r="AA30" s="15"/>
      <c r="AB30" s="15"/>
      <c r="AC30" s="15"/>
      <c r="AD30" s="15"/>
      <c r="AE30" s="15"/>
      <c r="AF30" s="15"/>
      <c r="AG30" s="15"/>
      <c r="AH30" s="49"/>
      <c r="AI30" s="12"/>
      <c r="AJ30" s="12"/>
      <c r="AK30" s="58"/>
      <c r="AL30" s="39"/>
      <c r="AM30" s="39"/>
      <c r="AN30" s="39"/>
      <c r="AO30" s="39"/>
      <c r="AP30" s="39"/>
      <c r="AQ30" s="39"/>
      <c r="AR30" s="39"/>
      <c r="AS30" s="39"/>
      <c r="AT30" s="39"/>
      <c r="AU30" s="39"/>
      <c r="AV30" s="39"/>
      <c r="AW30" s="40"/>
      <c r="AX30" s="40"/>
      <c r="AY30" s="40"/>
      <c r="AZ30" s="40"/>
      <c r="BA30" s="41"/>
    </row>
    <row r="31" spans="1:53" s="42" customFormat="1" ht="20.100000000000001" customHeight="1" x14ac:dyDescent="0.15">
      <c r="A31" s="39"/>
      <c r="B31" s="39"/>
      <c r="C31" s="39"/>
      <c r="D31" s="39"/>
      <c r="E31" s="57"/>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58"/>
      <c r="AL31" s="39"/>
      <c r="AM31" s="39"/>
      <c r="AN31" s="39"/>
      <c r="AO31" s="39"/>
      <c r="AP31" s="39"/>
      <c r="AQ31" s="39"/>
      <c r="AR31" s="39"/>
      <c r="AS31" s="39"/>
      <c r="AT31" s="39"/>
      <c r="AU31" s="39"/>
      <c r="AV31" s="39"/>
      <c r="AW31" s="40"/>
      <c r="AX31" s="40"/>
      <c r="AY31" s="40"/>
      <c r="AZ31" s="40"/>
      <c r="BA31" s="41"/>
    </row>
    <row r="32" spans="1:53" s="42" customFormat="1" ht="20.100000000000001" customHeight="1" x14ac:dyDescent="0.15">
      <c r="A32" s="39"/>
      <c r="B32" s="39"/>
      <c r="C32" s="39"/>
      <c r="D32" s="39"/>
      <c r="E32" s="57"/>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58"/>
      <c r="AL32" s="39"/>
      <c r="AM32" s="39"/>
      <c r="AN32" s="39"/>
      <c r="AO32" s="39"/>
      <c r="AP32" s="39"/>
      <c r="AQ32" s="39"/>
      <c r="AR32" s="39"/>
      <c r="AS32" s="39"/>
      <c r="AT32" s="39"/>
      <c r="AU32" s="39"/>
      <c r="AV32" s="39"/>
      <c r="AW32" s="40"/>
      <c r="AX32" s="40"/>
      <c r="AY32" s="40"/>
      <c r="AZ32" s="40"/>
      <c r="BA32" s="41"/>
    </row>
    <row r="33" spans="1:53" s="42" customFormat="1" ht="20.100000000000001" customHeight="1" thickBot="1" x14ac:dyDescent="0.2">
      <c r="A33" s="39"/>
      <c r="B33" s="39"/>
      <c r="C33" s="39"/>
      <c r="D33" s="39"/>
      <c r="E33" s="53"/>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5"/>
      <c r="AL33" s="39"/>
      <c r="AM33" s="39"/>
      <c r="AN33" s="39"/>
      <c r="AO33" s="39"/>
      <c r="AP33" s="39"/>
      <c r="AQ33" s="39"/>
      <c r="AR33" s="39"/>
      <c r="AS33" s="39"/>
      <c r="AT33" s="39"/>
      <c r="AU33" s="39"/>
      <c r="AV33" s="39"/>
      <c r="AW33" s="40"/>
      <c r="AX33" s="40"/>
      <c r="AY33" s="40"/>
      <c r="AZ33" s="40"/>
      <c r="BA33" s="41"/>
    </row>
    <row r="34" spans="1:53" s="42" customFormat="1" ht="20.100000000000001" customHeight="1"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40"/>
      <c r="AX34" s="40"/>
      <c r="AY34" s="40"/>
      <c r="AZ34" s="40"/>
      <c r="BA34" s="41"/>
    </row>
    <row r="35" spans="1:53" s="42" customFormat="1" ht="20.100000000000001" customHeight="1" x14ac:dyDescent="0.1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69" t="s">
        <v>124</v>
      </c>
      <c r="AA35" s="70"/>
      <c r="AB35" s="70"/>
      <c r="AC35" s="70"/>
      <c r="AD35" s="70"/>
      <c r="AE35" s="70"/>
      <c r="AF35" s="679">
        <f>AY16</f>
        <v>0</v>
      </c>
      <c r="AG35" s="680"/>
      <c r="AH35" s="680"/>
      <c r="AI35" s="680"/>
      <c r="AJ35" s="70" t="s">
        <v>114</v>
      </c>
      <c r="AK35" s="71"/>
      <c r="AL35" s="39"/>
      <c r="AM35" s="39"/>
      <c r="AN35" s="39"/>
      <c r="AO35" s="39"/>
      <c r="AP35" s="39"/>
      <c r="AQ35" s="39"/>
      <c r="AR35" s="39"/>
      <c r="AS35" s="39"/>
      <c r="AT35" s="39"/>
      <c r="AU35" s="39"/>
      <c r="AV35" s="39"/>
      <c r="AW35" s="40"/>
      <c r="AX35" s="40"/>
      <c r="AY35" s="40"/>
      <c r="AZ35" s="40"/>
      <c r="BA35" s="41"/>
    </row>
    <row r="36" spans="1:53" s="42" customFormat="1" ht="20.100000000000001" customHeight="1" x14ac:dyDescent="0.15">
      <c r="A36" s="39"/>
      <c r="B36" s="39"/>
      <c r="C36" s="39"/>
      <c r="D36" s="72" t="s">
        <v>131</v>
      </c>
      <c r="E36" s="39"/>
      <c r="F36" s="39"/>
      <c r="G36" s="39"/>
      <c r="H36" s="39"/>
      <c r="I36" s="39"/>
      <c r="J36" s="39"/>
      <c r="K36" s="39"/>
      <c r="L36" s="39"/>
      <c r="M36" s="39"/>
      <c r="N36" s="39"/>
      <c r="O36" s="39"/>
      <c r="P36" s="39"/>
      <c r="Q36" s="39"/>
      <c r="R36" s="39"/>
      <c r="S36" s="39"/>
      <c r="T36" s="39"/>
      <c r="U36" s="39"/>
      <c r="V36" s="39"/>
      <c r="W36" s="39"/>
      <c r="X36" s="39"/>
      <c r="Y36" s="39"/>
      <c r="Z36" s="39"/>
      <c r="AA36" s="14"/>
      <c r="AB36" s="39"/>
      <c r="AC36" s="39"/>
      <c r="AD36" s="39"/>
      <c r="AE36" s="39"/>
      <c r="AF36" s="39"/>
      <c r="AG36" s="39"/>
      <c r="AH36" s="39"/>
      <c r="AI36" s="39"/>
      <c r="AJ36" s="39"/>
      <c r="AK36" s="39"/>
      <c r="AL36" s="39"/>
      <c r="AM36" s="39"/>
      <c r="AN36" s="39"/>
      <c r="AO36" s="39"/>
      <c r="AP36" s="39"/>
      <c r="AQ36" s="39"/>
      <c r="AR36" s="39"/>
      <c r="AS36" s="39"/>
      <c r="AT36" s="39"/>
      <c r="AU36" s="39"/>
      <c r="AV36" s="39"/>
      <c r="AW36" s="40"/>
      <c r="AX36" s="40"/>
      <c r="AY36" s="40"/>
      <c r="AZ36" s="40"/>
      <c r="BA36" s="41"/>
    </row>
    <row r="37" spans="1:53" s="42" customFormat="1" ht="20.100000000000001" customHeight="1" x14ac:dyDescent="0.15">
      <c r="A37" s="39"/>
      <c r="B37" s="39"/>
      <c r="C37" s="39"/>
      <c r="D37" s="39"/>
      <c r="E37" s="39"/>
      <c r="F37" s="39"/>
      <c r="G37" s="39"/>
      <c r="H37" s="39"/>
      <c r="I37" s="39"/>
      <c r="J37" s="39"/>
      <c r="K37" s="39"/>
      <c r="L37" s="39"/>
      <c r="M37" s="39"/>
      <c r="N37" s="72" t="s">
        <v>2080</v>
      </c>
      <c r="O37" s="39"/>
      <c r="P37" s="39"/>
      <c r="Q37" s="39"/>
      <c r="R37" s="39"/>
      <c r="S37" s="39"/>
      <c r="T37" s="39"/>
      <c r="U37" s="39"/>
      <c r="V37" s="39"/>
      <c r="W37" s="39"/>
      <c r="X37" s="39"/>
      <c r="Y37" s="39"/>
      <c r="Z37" s="39"/>
      <c r="AA37" s="14"/>
      <c r="AB37" s="39"/>
      <c r="AC37" s="39"/>
      <c r="AD37" s="39"/>
      <c r="AE37" s="39"/>
      <c r="AF37" s="39"/>
      <c r="AG37" s="39"/>
      <c r="AH37" s="39"/>
      <c r="AI37" s="39"/>
      <c r="AJ37" s="39"/>
      <c r="AK37" s="39"/>
      <c r="AL37" s="39"/>
      <c r="AM37" s="39"/>
      <c r="AN37" s="39"/>
      <c r="AO37" s="39"/>
      <c r="AP37" s="39"/>
      <c r="AQ37" s="39"/>
      <c r="AR37" s="39"/>
      <c r="AS37" s="39"/>
      <c r="AT37" s="39"/>
      <c r="AU37" s="39"/>
      <c r="AV37" s="39"/>
      <c r="AW37" s="40"/>
      <c r="AX37" s="40"/>
      <c r="AY37" s="40"/>
      <c r="AZ37" s="40"/>
      <c r="BA37" s="41"/>
    </row>
    <row r="38" spans="1:53" s="42" customFormat="1" ht="20.100000000000001" customHeight="1" x14ac:dyDescent="0.1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14"/>
      <c r="AB38" s="39"/>
      <c r="AC38" s="39"/>
      <c r="AD38" s="39"/>
      <c r="AE38" s="39"/>
      <c r="AF38" s="39"/>
      <c r="AG38" s="39"/>
      <c r="AH38" s="39"/>
      <c r="AI38" s="39"/>
      <c r="AJ38" s="39"/>
      <c r="AK38" s="39"/>
      <c r="AL38" s="39"/>
      <c r="AM38" s="39"/>
      <c r="AN38" s="39"/>
      <c r="AO38" s="39"/>
      <c r="AP38" s="39"/>
      <c r="AQ38" s="39"/>
      <c r="AR38" s="39"/>
      <c r="AS38" s="39"/>
      <c r="AT38" s="39"/>
      <c r="AU38" s="39"/>
      <c r="AV38" s="39"/>
      <c r="AW38" s="40"/>
      <c r="AX38" s="40"/>
      <c r="AY38" s="40"/>
      <c r="AZ38" s="40"/>
      <c r="BA38" s="41"/>
    </row>
    <row r="39" spans="1:53" s="42" customFormat="1" ht="20.100000000000001" customHeight="1" x14ac:dyDescent="0.15">
      <c r="A39" s="39"/>
      <c r="B39" s="39"/>
      <c r="C39" s="39"/>
      <c r="D39" s="39"/>
      <c r="E39" s="39"/>
      <c r="F39" s="39"/>
      <c r="G39" s="39"/>
      <c r="H39" s="39"/>
      <c r="I39" s="39"/>
      <c r="J39" s="39"/>
      <c r="K39" s="39"/>
      <c r="L39" s="39"/>
      <c r="M39" s="39"/>
      <c r="N39" s="39"/>
      <c r="O39" s="39"/>
      <c r="P39" s="39"/>
      <c r="Q39" s="59" t="s">
        <v>2079</v>
      </c>
      <c r="R39" s="39"/>
      <c r="S39" s="39"/>
      <c r="T39" s="39"/>
      <c r="U39" s="39"/>
      <c r="V39" s="39"/>
      <c r="W39" s="39"/>
      <c r="X39" s="39"/>
      <c r="Y39" s="39"/>
      <c r="Z39" s="39"/>
      <c r="AA39" s="14"/>
      <c r="AB39" s="39"/>
      <c r="AC39" s="39"/>
      <c r="AD39" s="39"/>
      <c r="AE39" s="39"/>
      <c r="AF39" s="39"/>
      <c r="AG39" s="39"/>
      <c r="AH39" s="39"/>
      <c r="AI39" s="39"/>
      <c r="AJ39" s="39"/>
      <c r="AK39" s="39"/>
      <c r="AL39" s="39"/>
      <c r="AM39" s="39"/>
      <c r="AN39" s="39"/>
      <c r="AO39" s="39"/>
      <c r="AP39" s="39"/>
      <c r="AQ39" s="39"/>
      <c r="AR39" s="39"/>
      <c r="AS39" s="39"/>
      <c r="AT39" s="39"/>
      <c r="AU39" s="39"/>
      <c r="AV39" s="39"/>
      <c r="AW39" s="40"/>
      <c r="AX39" s="40"/>
      <c r="AY39" s="40"/>
      <c r="AZ39" s="40"/>
      <c r="BA39" s="41"/>
    </row>
    <row r="40" spans="1:53" s="42" customFormat="1" ht="20.100000000000001" customHeight="1" thickBot="1" x14ac:dyDescent="0.2">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40"/>
      <c r="AX40" s="40"/>
      <c r="AY40" s="40"/>
      <c r="AZ40" s="40"/>
      <c r="BA40" s="41"/>
    </row>
    <row r="41" spans="1:53" s="42" customFormat="1" ht="20.100000000000001" customHeight="1" x14ac:dyDescent="0.15">
      <c r="A41" s="39"/>
      <c r="B41" s="39"/>
      <c r="C41" s="39"/>
      <c r="D41" s="39"/>
      <c r="E41" s="39"/>
      <c r="F41" s="39"/>
      <c r="G41" s="39"/>
      <c r="H41" s="39"/>
      <c r="I41" s="39"/>
      <c r="J41" s="22" t="s">
        <v>132</v>
      </c>
      <c r="K41" s="44"/>
      <c r="L41" s="44"/>
      <c r="M41" s="44"/>
      <c r="N41" s="44"/>
      <c r="O41" s="44"/>
      <c r="P41" s="44"/>
      <c r="Q41" s="44"/>
      <c r="R41" s="44"/>
      <c r="S41" s="44"/>
      <c r="T41" s="44"/>
      <c r="U41" s="44"/>
      <c r="V41" s="44"/>
      <c r="W41" s="44"/>
      <c r="X41" s="44"/>
      <c r="Y41" s="44"/>
      <c r="Z41" s="44"/>
      <c r="AA41" s="44"/>
      <c r="AB41" s="44"/>
      <c r="AC41" s="44"/>
      <c r="AD41" s="44"/>
      <c r="AE41" s="44"/>
      <c r="AF41" s="45"/>
      <c r="AG41" s="39"/>
      <c r="AH41" s="39"/>
      <c r="AI41" s="39"/>
      <c r="AJ41" s="39"/>
      <c r="AK41" s="51" t="s">
        <v>133</v>
      </c>
      <c r="AL41" s="52"/>
      <c r="AM41" s="52"/>
      <c r="AN41" s="52"/>
      <c r="AO41" s="52"/>
      <c r="AP41" s="56"/>
      <c r="AQ41" s="39"/>
      <c r="AR41" s="39"/>
      <c r="AS41" s="39"/>
      <c r="AT41" s="39"/>
      <c r="AU41" s="39"/>
      <c r="AV41" s="39"/>
      <c r="AW41" s="40"/>
      <c r="AX41" s="40"/>
      <c r="AY41" s="40"/>
      <c r="AZ41" s="40"/>
      <c r="BA41" s="41"/>
    </row>
    <row r="42" spans="1:53" s="42" customFormat="1" ht="20.100000000000001" customHeight="1" x14ac:dyDescent="0.15">
      <c r="A42" s="39"/>
      <c r="B42" s="39"/>
      <c r="C42" s="39"/>
      <c r="D42" s="39"/>
      <c r="E42" s="39"/>
      <c r="F42" s="39"/>
      <c r="G42" s="39"/>
      <c r="H42" s="39"/>
      <c r="I42" s="39"/>
      <c r="J42" s="11"/>
      <c r="K42" s="12"/>
      <c r="L42" s="673">
        <f>AY17</f>
        <v>0</v>
      </c>
      <c r="M42" s="674"/>
      <c r="N42" s="674"/>
      <c r="O42" s="674"/>
      <c r="P42" s="12" t="s">
        <v>114</v>
      </c>
      <c r="Q42" s="12"/>
      <c r="R42" s="12"/>
      <c r="S42" s="12"/>
      <c r="T42" s="12"/>
      <c r="U42" s="12"/>
      <c r="V42" s="12"/>
      <c r="W42" s="12"/>
      <c r="X42" s="12"/>
      <c r="Y42" s="12"/>
      <c r="Z42" s="12"/>
      <c r="AA42" s="12"/>
      <c r="AB42" s="12"/>
      <c r="AC42" s="12"/>
      <c r="AD42" s="12"/>
      <c r="AE42" s="12"/>
      <c r="AF42" s="46"/>
      <c r="AG42" s="39"/>
      <c r="AH42" s="39"/>
      <c r="AI42" s="39"/>
      <c r="AJ42" s="39"/>
      <c r="AK42" s="662">
        <f>AY9+AY13+AY17</f>
        <v>0</v>
      </c>
      <c r="AL42" s="663"/>
      <c r="AM42" s="663"/>
      <c r="AN42" s="663"/>
      <c r="AO42" s="15" t="s">
        <v>114</v>
      </c>
      <c r="AP42" s="73"/>
      <c r="AQ42" s="39"/>
      <c r="AR42" s="39"/>
      <c r="AS42" s="39"/>
      <c r="AT42" s="39"/>
      <c r="AU42" s="39"/>
      <c r="AV42" s="39"/>
      <c r="AW42" s="40"/>
      <c r="AX42" s="40"/>
      <c r="AY42" s="40"/>
      <c r="AZ42" s="40"/>
      <c r="BA42" s="41"/>
    </row>
    <row r="43" spans="1:53" s="42" customFormat="1" ht="20.100000000000001" customHeight="1" x14ac:dyDescent="0.15">
      <c r="A43" s="39"/>
      <c r="B43" s="39"/>
      <c r="C43" s="39"/>
      <c r="D43" s="39"/>
      <c r="E43" s="39"/>
      <c r="F43" s="39"/>
      <c r="G43" s="39"/>
      <c r="H43" s="39"/>
      <c r="I43" s="39"/>
      <c r="J43" s="11"/>
      <c r="K43" s="12"/>
      <c r="L43" s="12"/>
      <c r="M43" s="12"/>
      <c r="N43" s="12"/>
      <c r="O43" s="12"/>
      <c r="P43" s="12"/>
      <c r="Q43" s="64" t="s">
        <v>127</v>
      </c>
      <c r="R43" s="44"/>
      <c r="S43" s="44"/>
      <c r="T43" s="44"/>
      <c r="U43" s="44"/>
      <c r="V43" s="44"/>
      <c r="W43" s="44"/>
      <c r="X43" s="44"/>
      <c r="Y43" s="44"/>
      <c r="Z43" s="44"/>
      <c r="AA43" s="44"/>
      <c r="AB43" s="44"/>
      <c r="AC43" s="44"/>
      <c r="AD43" s="44"/>
      <c r="AE43" s="44"/>
      <c r="AF43" s="45"/>
      <c r="AG43" s="39"/>
      <c r="AH43" s="39"/>
      <c r="AI43" s="39"/>
      <c r="AJ43" s="39"/>
      <c r="AK43" s="74" t="s">
        <v>134</v>
      </c>
      <c r="AL43" s="44"/>
      <c r="AM43" s="44"/>
      <c r="AN43" s="44"/>
      <c r="AO43" s="44"/>
      <c r="AP43" s="75"/>
      <c r="AQ43" s="39"/>
      <c r="AR43" s="39"/>
      <c r="AS43" s="39"/>
      <c r="AT43" s="39"/>
      <c r="AU43" s="39"/>
      <c r="AV43" s="39"/>
      <c r="AW43" s="40"/>
      <c r="AX43" s="40"/>
      <c r="AY43" s="40"/>
      <c r="AZ43" s="40"/>
      <c r="BA43" s="41"/>
    </row>
    <row r="44" spans="1:53" s="42" customFormat="1" ht="20.100000000000001" customHeight="1" x14ac:dyDescent="0.15">
      <c r="A44" s="39"/>
      <c r="B44" s="39"/>
      <c r="C44" s="64" t="s">
        <v>109</v>
      </c>
      <c r="D44" s="44"/>
      <c r="E44" s="44"/>
      <c r="F44" s="44"/>
      <c r="G44" s="45"/>
      <c r="H44" s="39"/>
      <c r="I44" s="39"/>
      <c r="J44" s="11"/>
      <c r="K44" s="12"/>
      <c r="L44" s="12"/>
      <c r="M44" s="12"/>
      <c r="N44" s="12"/>
      <c r="O44" s="12"/>
      <c r="P44" s="12"/>
      <c r="Q44" s="11"/>
      <c r="R44" s="12"/>
      <c r="S44" s="664">
        <f>AY18</f>
        <v>0</v>
      </c>
      <c r="T44" s="665"/>
      <c r="U44" s="665"/>
      <c r="V44" s="665"/>
      <c r="W44" s="12" t="s">
        <v>114</v>
      </c>
      <c r="X44" s="12"/>
      <c r="Y44" s="12"/>
      <c r="Z44" s="12"/>
      <c r="AA44" s="12"/>
      <c r="AB44" s="12"/>
      <c r="AC44" s="12"/>
      <c r="AD44" s="12"/>
      <c r="AE44" s="12"/>
      <c r="AF44" s="46"/>
      <c r="AG44" s="39"/>
      <c r="AH44" s="39"/>
      <c r="AI44" s="39"/>
      <c r="AJ44" s="39"/>
      <c r="AK44" s="666">
        <f>AY10+AY14+AY18</f>
        <v>0</v>
      </c>
      <c r="AL44" s="667"/>
      <c r="AM44" s="667"/>
      <c r="AN44" s="667"/>
      <c r="AO44" s="15" t="s">
        <v>114</v>
      </c>
      <c r="AP44" s="73"/>
      <c r="AQ44" s="39"/>
      <c r="AR44" s="39"/>
      <c r="AS44" s="39"/>
      <c r="AT44" s="39"/>
      <c r="AU44" s="39"/>
      <c r="AV44" s="39"/>
      <c r="AW44" s="40"/>
      <c r="AX44" s="40"/>
      <c r="AY44" s="40"/>
      <c r="AZ44" s="40"/>
      <c r="BA44" s="41"/>
    </row>
    <row r="45" spans="1:53" s="42" customFormat="1" ht="20.100000000000001" customHeight="1" x14ac:dyDescent="0.15">
      <c r="A45" s="39"/>
      <c r="B45" s="39"/>
      <c r="C45" s="11"/>
      <c r="D45" s="12"/>
      <c r="E45" s="12"/>
      <c r="F45" s="12"/>
      <c r="G45" s="46"/>
      <c r="H45" s="39"/>
      <c r="I45" s="39"/>
      <c r="J45" s="11"/>
      <c r="K45" s="12"/>
      <c r="L45" s="12"/>
      <c r="M45" s="12"/>
      <c r="N45" s="12"/>
      <c r="O45" s="12"/>
      <c r="P45" s="12"/>
      <c r="Q45" s="11"/>
      <c r="R45" s="12"/>
      <c r="S45" s="12"/>
      <c r="T45" s="12"/>
      <c r="U45" s="64" t="s">
        <v>128</v>
      </c>
      <c r="V45" s="44"/>
      <c r="W45" s="44"/>
      <c r="X45" s="44"/>
      <c r="Y45" s="44"/>
      <c r="Z45" s="44"/>
      <c r="AA45" s="44"/>
      <c r="AB45" s="44"/>
      <c r="AC45" s="44"/>
      <c r="AD45" s="44"/>
      <c r="AE45" s="44"/>
      <c r="AF45" s="45"/>
      <c r="AG45" s="39"/>
      <c r="AH45" s="39"/>
      <c r="AI45" s="39"/>
      <c r="AJ45" s="39"/>
      <c r="AK45" s="74" t="s">
        <v>135</v>
      </c>
      <c r="AL45" s="44"/>
      <c r="AM45" s="44"/>
      <c r="AN45" s="44"/>
      <c r="AO45" s="44"/>
      <c r="AP45" s="75"/>
      <c r="AQ45" s="39"/>
      <c r="AR45" s="39"/>
      <c r="AS45" s="39"/>
      <c r="AT45" s="39"/>
      <c r="AU45" s="39"/>
      <c r="AV45" s="39"/>
      <c r="AW45" s="40"/>
      <c r="AX45" s="40"/>
      <c r="AY45" s="40"/>
      <c r="AZ45" s="40"/>
      <c r="BA45" s="41"/>
    </row>
    <row r="46" spans="1:53" s="42" customFormat="1" ht="20.100000000000001" customHeight="1" thickBot="1" x14ac:dyDescent="0.2">
      <c r="A46" s="39"/>
      <c r="B46" s="39"/>
      <c r="C46" s="668">
        <f>AX21</f>
        <v>0</v>
      </c>
      <c r="D46" s="669"/>
      <c r="E46" s="669"/>
      <c r="F46" s="669"/>
      <c r="G46" s="49" t="s">
        <v>129</v>
      </c>
      <c r="H46" s="39"/>
      <c r="I46" s="39"/>
      <c r="J46" s="48"/>
      <c r="K46" s="15"/>
      <c r="L46" s="15"/>
      <c r="M46" s="15"/>
      <c r="N46" s="15"/>
      <c r="O46" s="15"/>
      <c r="P46" s="15"/>
      <c r="Q46" s="48"/>
      <c r="R46" s="15"/>
      <c r="S46" s="15"/>
      <c r="T46" s="15"/>
      <c r="U46" s="48"/>
      <c r="V46" s="15"/>
      <c r="W46" s="670">
        <f>AY19</f>
        <v>0</v>
      </c>
      <c r="X46" s="669"/>
      <c r="Y46" s="669"/>
      <c r="Z46" s="669"/>
      <c r="AA46" s="15" t="s">
        <v>114</v>
      </c>
      <c r="AB46" s="15"/>
      <c r="AC46" s="15"/>
      <c r="AD46" s="15"/>
      <c r="AE46" s="15"/>
      <c r="AF46" s="49"/>
      <c r="AG46" s="39"/>
      <c r="AH46" s="39"/>
      <c r="AI46" s="39"/>
      <c r="AJ46" s="39"/>
      <c r="AK46" s="671">
        <f>AY11+AY15+AY19</f>
        <v>0</v>
      </c>
      <c r="AL46" s="672"/>
      <c r="AM46" s="672"/>
      <c r="AN46" s="672"/>
      <c r="AO46" s="54"/>
      <c r="AP46" s="76" t="s">
        <v>114</v>
      </c>
      <c r="AQ46" s="39"/>
      <c r="AR46" s="39"/>
      <c r="AS46" s="39"/>
      <c r="AT46" s="39"/>
      <c r="AU46" s="39"/>
      <c r="AV46" s="39"/>
      <c r="AW46" s="40"/>
      <c r="AX46" s="40"/>
      <c r="AY46" s="40"/>
      <c r="AZ46" s="40"/>
      <c r="BA46" s="41"/>
    </row>
    <row r="47" spans="1:53" s="42" customFormat="1" ht="19.5" customHeight="1" x14ac:dyDescent="0.1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40"/>
      <c r="AX47" s="40"/>
      <c r="AY47" s="40"/>
      <c r="AZ47" s="40"/>
      <c r="BA47" s="41"/>
    </row>
    <row r="48" spans="1:53" s="42" customFormat="1" ht="24.95" customHeight="1" x14ac:dyDescent="0.15">
      <c r="A48" s="39"/>
      <c r="B48" s="39"/>
      <c r="C48" s="94" t="s">
        <v>141</v>
      </c>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6"/>
      <c r="AQ48" s="91"/>
      <c r="AR48" s="39"/>
      <c r="AS48" s="39"/>
      <c r="AT48" s="39"/>
      <c r="AU48" s="39"/>
      <c r="AV48" s="39"/>
      <c r="AW48" s="40"/>
      <c r="AX48" s="40"/>
      <c r="AY48" s="40"/>
      <c r="AZ48" s="40"/>
      <c r="BA48" s="41"/>
    </row>
    <row r="49" spans="1:53" s="42" customFormat="1" ht="24.95" customHeight="1" x14ac:dyDescent="0.15">
      <c r="A49" s="39"/>
      <c r="B49" s="39"/>
      <c r="C49" s="97" t="s">
        <v>142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9"/>
      <c r="AQ49" s="91"/>
      <c r="AR49" s="39"/>
      <c r="AS49" s="39"/>
      <c r="AT49" s="39"/>
      <c r="AU49" s="39"/>
      <c r="AV49" s="39"/>
      <c r="AW49" s="40"/>
      <c r="AX49" s="40"/>
      <c r="AY49" s="40"/>
      <c r="AZ49" s="40"/>
      <c r="BA49" s="41"/>
    </row>
    <row r="50" spans="1:53" s="42" customFormat="1" ht="24.95" customHeight="1" x14ac:dyDescent="0.15">
      <c r="A50" s="39"/>
      <c r="B50" s="39"/>
      <c r="C50" s="97" t="s">
        <v>143</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9"/>
      <c r="AQ50" s="91"/>
      <c r="AR50" s="39"/>
      <c r="AS50" s="39"/>
      <c r="AT50" s="39"/>
      <c r="AU50" s="39"/>
      <c r="AV50" s="39"/>
      <c r="AW50" s="40"/>
      <c r="AX50" s="40"/>
      <c r="AY50" s="40"/>
      <c r="AZ50" s="40"/>
      <c r="BA50" s="41"/>
    </row>
    <row r="51" spans="1:53" s="42" customFormat="1" ht="24.95" customHeight="1" x14ac:dyDescent="0.15">
      <c r="A51" s="39"/>
      <c r="B51" s="39"/>
      <c r="C51" s="97" t="s">
        <v>2081</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9"/>
      <c r="AQ51" s="91"/>
      <c r="AR51" s="39"/>
      <c r="AS51" s="39"/>
      <c r="AT51" s="39"/>
      <c r="AU51" s="39"/>
      <c r="AV51" s="39"/>
      <c r="AW51" s="40"/>
      <c r="AX51" s="40"/>
      <c r="AY51" s="40"/>
      <c r="AZ51" s="40"/>
      <c r="BA51" s="41"/>
    </row>
    <row r="52" spans="1:53" s="42" customFormat="1" ht="24.95" customHeight="1" x14ac:dyDescent="0.15">
      <c r="A52" s="39"/>
      <c r="B52" s="39"/>
      <c r="C52" s="97" t="s">
        <v>2082</v>
      </c>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9"/>
      <c r="AQ52" s="91"/>
      <c r="AR52" s="39"/>
      <c r="AS52" s="39"/>
      <c r="AT52" s="39"/>
      <c r="AU52" s="39"/>
      <c r="AV52" s="39"/>
      <c r="AW52" s="40"/>
      <c r="AX52" s="40"/>
      <c r="AY52" s="40"/>
      <c r="AZ52" s="40"/>
      <c r="BA52" s="41"/>
    </row>
    <row r="53" spans="1:53" s="42" customFormat="1" ht="24.95" customHeight="1" x14ac:dyDescent="0.15">
      <c r="A53" s="39"/>
      <c r="B53" s="39"/>
      <c r="C53" s="97"/>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9"/>
      <c r="AQ53" s="91"/>
      <c r="AR53" s="39"/>
      <c r="AS53" s="39"/>
      <c r="AT53" s="39"/>
      <c r="AU53" s="39"/>
      <c r="AV53" s="39"/>
      <c r="AW53" s="40"/>
      <c r="AX53" s="40"/>
      <c r="AY53" s="40"/>
      <c r="AZ53" s="40"/>
      <c r="BA53" s="41"/>
    </row>
    <row r="54" spans="1:53" s="42" customFormat="1" ht="24.95" customHeight="1" x14ac:dyDescent="0.15">
      <c r="A54" s="39"/>
      <c r="B54" s="39"/>
      <c r="C54" s="97" t="s">
        <v>145</v>
      </c>
      <c r="D54" s="100"/>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9"/>
      <c r="AQ54" s="91"/>
      <c r="AR54" s="39"/>
      <c r="AS54" s="39"/>
      <c r="AT54" s="39"/>
      <c r="AU54" s="39"/>
      <c r="AV54" s="39"/>
      <c r="AW54" s="40"/>
      <c r="AX54" s="40"/>
      <c r="AY54" s="40"/>
      <c r="AZ54" s="40"/>
      <c r="BA54" s="41"/>
    </row>
    <row r="55" spans="1:53" s="42" customFormat="1" ht="24.95" customHeight="1" x14ac:dyDescent="0.15">
      <c r="A55" s="39"/>
      <c r="B55" s="39"/>
      <c r="C55" s="97" t="s">
        <v>144</v>
      </c>
      <c r="D55" s="100"/>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9"/>
      <c r="AQ55" s="91"/>
      <c r="AR55" s="39"/>
      <c r="AS55" s="39"/>
      <c r="AT55" s="39"/>
      <c r="AU55" s="39"/>
      <c r="AV55" s="39"/>
      <c r="AW55" s="40"/>
      <c r="AX55" s="40"/>
      <c r="AY55" s="40"/>
      <c r="AZ55" s="40"/>
      <c r="BA55" s="41"/>
    </row>
    <row r="56" spans="1:53" s="42" customFormat="1" ht="24.95" customHeight="1" x14ac:dyDescent="0.15">
      <c r="A56" s="39"/>
      <c r="B56" s="39"/>
      <c r="C56" s="97" t="s">
        <v>2083</v>
      </c>
      <c r="D56" s="100"/>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9"/>
      <c r="AQ56" s="91"/>
      <c r="AR56" s="39"/>
      <c r="AS56" s="39"/>
      <c r="AT56" s="39"/>
      <c r="AU56" s="39"/>
      <c r="AV56" s="39"/>
      <c r="AW56" s="40"/>
      <c r="AX56" s="40"/>
      <c r="AY56" s="40"/>
      <c r="AZ56" s="40"/>
      <c r="BA56" s="41"/>
    </row>
    <row r="57" spans="1:53" s="42" customFormat="1" ht="24.95" customHeight="1" x14ac:dyDescent="0.15">
      <c r="A57" s="39"/>
      <c r="B57" s="39"/>
      <c r="C57" s="90"/>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9"/>
      <c r="AQ57" s="91"/>
      <c r="AR57" s="39"/>
      <c r="AS57" s="39"/>
      <c r="AT57" s="39"/>
      <c r="AU57" s="39"/>
      <c r="AV57" s="39"/>
      <c r="AW57" s="40"/>
      <c r="AX57" s="40"/>
      <c r="AY57" s="40"/>
      <c r="AZ57" s="40"/>
      <c r="BA57" s="41"/>
    </row>
    <row r="58" spans="1:53" s="42" customFormat="1" ht="24.95" customHeight="1" x14ac:dyDescent="0.15">
      <c r="A58" s="39"/>
      <c r="B58" s="39"/>
      <c r="C58" s="97" t="s">
        <v>2084</v>
      </c>
      <c r="D58" s="101"/>
      <c r="E58" s="101"/>
      <c r="F58" s="101"/>
      <c r="G58" s="101"/>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9"/>
      <c r="AQ58" s="91"/>
      <c r="AR58" s="39"/>
      <c r="AS58" s="39"/>
      <c r="AT58" s="39"/>
      <c r="AU58" s="39"/>
      <c r="AV58" s="39"/>
      <c r="AW58" s="40"/>
      <c r="AX58" s="40"/>
      <c r="AY58" s="40"/>
      <c r="AZ58" s="40"/>
      <c r="BA58" s="41"/>
    </row>
    <row r="59" spans="1:53" s="42" customFormat="1" ht="24.95" customHeight="1" x14ac:dyDescent="0.15">
      <c r="A59" s="39"/>
      <c r="B59" s="39"/>
      <c r="C59" s="97" t="s">
        <v>2085</v>
      </c>
      <c r="D59" s="101"/>
      <c r="E59" s="101"/>
      <c r="F59" s="101"/>
      <c r="G59" s="101"/>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9"/>
      <c r="AQ59" s="91"/>
      <c r="AR59" s="39"/>
      <c r="AS59" s="39"/>
      <c r="AT59" s="39"/>
      <c r="AU59" s="39"/>
      <c r="AV59" s="39"/>
      <c r="AW59" s="40"/>
      <c r="AX59" s="40"/>
      <c r="AY59" s="40"/>
      <c r="AZ59" s="40"/>
      <c r="BA59" s="41"/>
    </row>
    <row r="60" spans="1:53" s="42" customFormat="1" ht="24.95" customHeight="1" x14ac:dyDescent="0.15">
      <c r="A60" s="39"/>
      <c r="B60" s="39"/>
      <c r="C60" s="97" t="s">
        <v>147</v>
      </c>
      <c r="D60" s="101"/>
      <c r="E60" s="101"/>
      <c r="F60" s="101"/>
      <c r="G60" s="101"/>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9"/>
      <c r="AQ60" s="91"/>
      <c r="AR60" s="39"/>
      <c r="AS60" s="39"/>
      <c r="AT60" s="39"/>
      <c r="AU60" s="39"/>
      <c r="AV60" s="39"/>
      <c r="AW60" s="40"/>
      <c r="AX60" s="40"/>
      <c r="AY60" s="40"/>
      <c r="AZ60" s="40"/>
      <c r="BA60" s="41"/>
    </row>
    <row r="61" spans="1:53" s="42" customFormat="1" ht="24.95" customHeight="1" x14ac:dyDescent="0.15">
      <c r="A61" s="39"/>
      <c r="B61" s="39"/>
      <c r="C61" s="97" t="s">
        <v>2086</v>
      </c>
      <c r="D61" s="101"/>
      <c r="E61" s="101"/>
      <c r="F61" s="101"/>
      <c r="G61" s="101"/>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9"/>
      <c r="AQ61" s="91"/>
      <c r="AR61" s="39"/>
      <c r="AS61" s="39"/>
      <c r="AT61" s="39"/>
      <c r="AU61" s="39"/>
      <c r="AV61" s="39"/>
      <c r="AW61" s="40"/>
      <c r="AX61" s="40"/>
      <c r="AY61" s="40"/>
      <c r="AZ61" s="40"/>
      <c r="BA61" s="41"/>
    </row>
    <row r="62" spans="1:53" s="42" customFormat="1" ht="24.95" customHeight="1" x14ac:dyDescent="0.15">
      <c r="A62" s="39"/>
      <c r="B62" s="39"/>
      <c r="C62" s="97" t="s">
        <v>146</v>
      </c>
      <c r="D62" s="101"/>
      <c r="E62" s="101"/>
      <c r="F62" s="101"/>
      <c r="G62" s="101"/>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9"/>
      <c r="AQ62" s="91"/>
      <c r="AR62" s="39"/>
      <c r="AS62" s="39"/>
      <c r="AT62" s="39"/>
      <c r="AU62" s="39"/>
      <c r="AV62" s="39"/>
      <c r="AW62" s="40"/>
      <c r="AX62" s="40"/>
      <c r="AY62" s="40"/>
      <c r="AZ62" s="40"/>
      <c r="BA62" s="41"/>
    </row>
    <row r="63" spans="1:53" s="42" customFormat="1" ht="24.95" customHeight="1" x14ac:dyDescent="0.15">
      <c r="A63" s="39"/>
      <c r="B63" s="39"/>
      <c r="C63" s="97" t="s">
        <v>2087</v>
      </c>
      <c r="D63" s="101"/>
      <c r="E63" s="101"/>
      <c r="F63" s="101"/>
      <c r="G63" s="101"/>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3"/>
      <c r="AQ63" s="39"/>
      <c r="AR63" s="39"/>
      <c r="AS63" s="39"/>
      <c r="AT63" s="39"/>
      <c r="AU63" s="39"/>
      <c r="AV63" s="39"/>
      <c r="AW63" s="40"/>
      <c r="AX63" s="40"/>
      <c r="AY63" s="40"/>
      <c r="AZ63" s="40"/>
      <c r="BA63" s="41"/>
    </row>
    <row r="64" spans="1:53" s="42" customFormat="1" ht="24.95" customHeight="1" x14ac:dyDescent="0.15">
      <c r="A64" s="39"/>
      <c r="B64" s="39"/>
      <c r="C64" s="97" t="s">
        <v>2088</v>
      </c>
      <c r="D64" s="101"/>
      <c r="E64" s="101"/>
      <c r="F64" s="101"/>
      <c r="G64" s="101"/>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3"/>
      <c r="AQ64" s="39"/>
      <c r="AR64" s="39"/>
      <c r="AS64" s="39"/>
      <c r="AT64" s="39"/>
      <c r="AU64" s="39"/>
      <c r="AV64" s="39"/>
      <c r="AW64" s="40"/>
      <c r="AX64" s="40"/>
      <c r="AY64" s="40"/>
      <c r="AZ64" s="40"/>
      <c r="BA64" s="41"/>
    </row>
    <row r="65" spans="1:53" s="42" customFormat="1" ht="24.95" customHeight="1" x14ac:dyDescent="0.15">
      <c r="A65" s="39"/>
      <c r="B65" s="39"/>
      <c r="C65" s="97" t="s">
        <v>2089</v>
      </c>
      <c r="D65" s="101"/>
      <c r="E65" s="101"/>
      <c r="F65" s="101"/>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3"/>
      <c r="AQ65" s="39"/>
      <c r="AR65" s="39"/>
      <c r="AS65" s="39"/>
      <c r="AT65" s="39"/>
      <c r="AU65" s="39"/>
      <c r="AV65" s="39"/>
      <c r="AW65" s="40"/>
      <c r="AX65" s="40"/>
      <c r="AY65" s="40"/>
      <c r="AZ65" s="40"/>
      <c r="BA65" s="41"/>
    </row>
    <row r="66" spans="1:53" s="42" customFormat="1" ht="24.95" customHeight="1" x14ac:dyDescent="0.15">
      <c r="A66" s="39"/>
      <c r="B66" s="39"/>
      <c r="C66" s="104" t="s">
        <v>2090</v>
      </c>
      <c r="D66" s="105"/>
      <c r="E66" s="105"/>
      <c r="F66" s="105"/>
      <c r="G66" s="105"/>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7"/>
      <c r="AQ66" s="39"/>
      <c r="AR66" s="39"/>
      <c r="AS66" s="39"/>
      <c r="AT66" s="39"/>
      <c r="AU66" s="39"/>
      <c r="AV66" s="39"/>
      <c r="AW66" s="40"/>
      <c r="AX66" s="40"/>
      <c r="AY66" s="40"/>
      <c r="AZ66" s="40"/>
      <c r="BA66" s="41"/>
    </row>
    <row r="67" spans="1:53" s="42" customFormat="1" ht="24.95" customHeight="1" x14ac:dyDescent="0.15">
      <c r="A67" s="39"/>
      <c r="B67" s="39"/>
      <c r="C67" s="93"/>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39"/>
      <c r="AR67" s="39"/>
      <c r="AS67" s="39"/>
      <c r="AT67" s="39"/>
      <c r="AU67" s="39"/>
      <c r="AV67" s="39"/>
      <c r="AW67" s="40"/>
      <c r="AX67" s="40"/>
      <c r="AY67" s="40"/>
      <c r="AZ67" s="40"/>
      <c r="BA67" s="41"/>
    </row>
    <row r="68" spans="1:53" s="42" customFormat="1" ht="24.95" customHeight="1" x14ac:dyDescent="0.15">
      <c r="A68" s="39"/>
      <c r="B68" s="39"/>
      <c r="C68" s="94" t="s">
        <v>148</v>
      </c>
      <c r="D68" s="108"/>
      <c r="E68" s="108"/>
      <c r="F68" s="108"/>
      <c r="G68" s="108"/>
      <c r="H68" s="108"/>
      <c r="I68" s="108"/>
      <c r="J68" s="108"/>
      <c r="K68" s="108"/>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10"/>
      <c r="AQ68" s="39"/>
      <c r="AR68" s="39"/>
      <c r="AS68" s="39"/>
      <c r="AT68" s="39"/>
      <c r="AU68" s="39"/>
      <c r="AV68" s="39"/>
      <c r="AW68" s="40"/>
      <c r="AX68" s="40"/>
      <c r="AY68" s="40"/>
      <c r="AZ68" s="40"/>
      <c r="BA68" s="41"/>
    </row>
    <row r="69" spans="1:53" s="42" customFormat="1" ht="24.95" customHeight="1" x14ac:dyDescent="0.15">
      <c r="A69" s="39"/>
      <c r="B69" s="39"/>
      <c r="C69" s="97" t="s">
        <v>2091</v>
      </c>
      <c r="D69" s="101"/>
      <c r="E69" s="101"/>
      <c r="F69" s="101"/>
      <c r="G69" s="101"/>
      <c r="H69" s="101"/>
      <c r="I69" s="101"/>
      <c r="J69" s="101"/>
      <c r="K69" s="101"/>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3"/>
      <c r="AQ69" s="39"/>
      <c r="AR69" s="39"/>
      <c r="AS69" s="39"/>
      <c r="AT69" s="39"/>
      <c r="AU69" s="39"/>
      <c r="AV69" s="39"/>
      <c r="AW69" s="40"/>
      <c r="AX69" s="40"/>
      <c r="AY69" s="40"/>
      <c r="AZ69" s="40"/>
      <c r="BA69" s="41"/>
    </row>
    <row r="70" spans="1:53" s="42" customFormat="1" ht="24.95" customHeight="1" x14ac:dyDescent="0.15">
      <c r="A70" s="39"/>
      <c r="B70" s="39"/>
      <c r="C70" s="97" t="s">
        <v>2092</v>
      </c>
      <c r="D70" s="101"/>
      <c r="E70" s="101"/>
      <c r="F70" s="101"/>
      <c r="G70" s="101"/>
      <c r="H70" s="101"/>
      <c r="I70" s="101"/>
      <c r="J70" s="101"/>
      <c r="K70" s="101"/>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3"/>
      <c r="AQ70" s="39"/>
      <c r="AR70" s="39"/>
      <c r="AS70" s="39"/>
      <c r="AT70" s="39"/>
      <c r="AU70" s="39"/>
      <c r="AV70" s="39"/>
      <c r="AW70" s="40"/>
      <c r="AX70" s="40"/>
      <c r="AY70" s="40"/>
      <c r="AZ70" s="40"/>
      <c r="BA70" s="41"/>
    </row>
    <row r="71" spans="1:53" s="42" customFormat="1" ht="24.95" customHeight="1" x14ac:dyDescent="0.15">
      <c r="A71" s="39"/>
      <c r="B71" s="39"/>
      <c r="C71" s="97" t="s">
        <v>2093</v>
      </c>
      <c r="D71" s="101"/>
      <c r="E71" s="101"/>
      <c r="F71" s="101"/>
      <c r="G71" s="101"/>
      <c r="H71" s="101"/>
      <c r="I71" s="101"/>
      <c r="J71" s="101"/>
      <c r="K71" s="101"/>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3"/>
      <c r="AQ71" s="39"/>
      <c r="AR71" s="39"/>
      <c r="AS71" s="39"/>
      <c r="AT71" s="39"/>
      <c r="AU71" s="39"/>
      <c r="AV71" s="39"/>
      <c r="AW71" s="40"/>
      <c r="AX71" s="40"/>
      <c r="AY71" s="40"/>
      <c r="AZ71" s="40"/>
      <c r="BA71" s="41"/>
    </row>
    <row r="72" spans="1:53" s="42" customFormat="1" ht="24.95" customHeight="1" x14ac:dyDescent="0.15">
      <c r="A72" s="39"/>
      <c r="B72" s="39"/>
      <c r="C72" s="97" t="s">
        <v>2094</v>
      </c>
      <c r="D72" s="101"/>
      <c r="E72" s="101"/>
      <c r="F72" s="101"/>
      <c r="G72" s="101"/>
      <c r="H72" s="101"/>
      <c r="I72" s="101"/>
      <c r="J72" s="101"/>
      <c r="K72" s="101"/>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3"/>
      <c r="AQ72" s="39"/>
      <c r="AR72" s="39"/>
      <c r="AS72" s="39"/>
      <c r="AT72" s="39"/>
      <c r="AU72" s="39"/>
      <c r="AV72" s="39"/>
      <c r="AW72" s="40"/>
      <c r="AX72" s="40"/>
      <c r="AY72" s="40"/>
      <c r="AZ72" s="40"/>
      <c r="BA72" s="41"/>
    </row>
    <row r="73" spans="1:53" s="42" customFormat="1" ht="24.95" customHeight="1" x14ac:dyDescent="0.15">
      <c r="A73" s="39"/>
      <c r="B73" s="39"/>
      <c r="C73" s="97" t="s">
        <v>2095</v>
      </c>
      <c r="D73" s="101"/>
      <c r="E73" s="101"/>
      <c r="F73" s="101"/>
      <c r="G73" s="101"/>
      <c r="H73" s="101"/>
      <c r="I73" s="101"/>
      <c r="J73" s="101"/>
      <c r="K73" s="101"/>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3"/>
      <c r="AQ73" s="39"/>
      <c r="AR73" s="39"/>
      <c r="AS73" s="39"/>
      <c r="AT73" s="39"/>
      <c r="AU73" s="39"/>
      <c r="AV73" s="39"/>
      <c r="AW73" s="40"/>
      <c r="AX73" s="40"/>
      <c r="AY73" s="40"/>
      <c r="AZ73" s="40"/>
      <c r="BA73" s="41"/>
    </row>
    <row r="74" spans="1:53" s="42" customFormat="1" ht="24.95" customHeight="1" x14ac:dyDescent="0.15">
      <c r="A74" s="39"/>
      <c r="B74" s="39"/>
      <c r="C74" s="97" t="s">
        <v>149</v>
      </c>
      <c r="D74" s="101"/>
      <c r="E74" s="101"/>
      <c r="F74" s="101"/>
      <c r="G74" s="101"/>
      <c r="H74" s="101"/>
      <c r="I74" s="101"/>
      <c r="J74" s="101"/>
      <c r="K74" s="101"/>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3"/>
      <c r="AQ74" s="39"/>
      <c r="AR74" s="39"/>
      <c r="AS74" s="39"/>
      <c r="AT74" s="39"/>
      <c r="AU74" s="39"/>
      <c r="AV74" s="39"/>
      <c r="AW74" s="40"/>
      <c r="AX74" s="40"/>
      <c r="AY74" s="40"/>
      <c r="AZ74" s="40"/>
      <c r="BA74" s="41"/>
    </row>
    <row r="75" spans="1:53" s="42" customFormat="1" ht="24.95" customHeight="1" x14ac:dyDescent="0.15">
      <c r="A75" s="39"/>
      <c r="B75" s="39"/>
      <c r="C75" s="97" t="s">
        <v>2096</v>
      </c>
      <c r="D75" s="101"/>
      <c r="E75" s="101"/>
      <c r="F75" s="101"/>
      <c r="G75" s="101"/>
      <c r="H75" s="101"/>
      <c r="I75" s="101"/>
      <c r="J75" s="101"/>
      <c r="K75" s="101"/>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3"/>
      <c r="AQ75" s="39"/>
      <c r="AR75" s="39"/>
      <c r="AS75" s="39"/>
      <c r="AT75" s="39"/>
      <c r="AU75" s="39"/>
      <c r="AV75" s="39"/>
      <c r="AW75" s="40"/>
      <c r="AX75" s="40"/>
      <c r="AY75" s="40"/>
      <c r="AZ75" s="40"/>
      <c r="BA75" s="41"/>
    </row>
    <row r="76" spans="1:53" s="42" customFormat="1" ht="24.95" customHeight="1" x14ac:dyDescent="0.15">
      <c r="A76" s="39"/>
      <c r="B76" s="39"/>
      <c r="C76" s="97" t="s">
        <v>2097</v>
      </c>
      <c r="D76" s="101"/>
      <c r="E76" s="101"/>
      <c r="F76" s="101"/>
      <c r="G76" s="101"/>
      <c r="H76" s="101"/>
      <c r="I76" s="101"/>
      <c r="J76" s="101"/>
      <c r="K76" s="101"/>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3"/>
      <c r="AQ76" s="39"/>
      <c r="AR76" s="39"/>
      <c r="AS76" s="39"/>
      <c r="AT76" s="39"/>
      <c r="AU76" s="39"/>
      <c r="AV76" s="39"/>
      <c r="AW76" s="40"/>
      <c r="AX76" s="40"/>
      <c r="AY76" s="40"/>
      <c r="AZ76" s="40"/>
      <c r="BA76" s="41"/>
    </row>
    <row r="77" spans="1:53" s="42" customFormat="1" ht="24.95" customHeight="1" x14ac:dyDescent="0.15">
      <c r="A77" s="39"/>
      <c r="B77" s="39"/>
      <c r="C77" s="97" t="s">
        <v>2098</v>
      </c>
      <c r="D77" s="101"/>
      <c r="E77" s="101"/>
      <c r="F77" s="101"/>
      <c r="G77" s="101"/>
      <c r="H77" s="101"/>
      <c r="I77" s="101"/>
      <c r="J77" s="101"/>
      <c r="K77" s="101"/>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3"/>
      <c r="AQ77" s="39"/>
      <c r="AR77" s="39"/>
      <c r="AS77" s="39"/>
      <c r="AT77" s="39"/>
      <c r="AU77" s="39"/>
      <c r="AV77" s="39"/>
      <c r="AW77" s="40"/>
      <c r="AX77" s="40"/>
      <c r="AY77" s="40"/>
      <c r="AZ77" s="40"/>
      <c r="BA77" s="41"/>
    </row>
    <row r="78" spans="1:53" s="42" customFormat="1" ht="24.95" customHeight="1" x14ac:dyDescent="0.15">
      <c r="A78" s="39"/>
      <c r="B78" s="39"/>
      <c r="C78" s="97" t="s">
        <v>150</v>
      </c>
      <c r="D78" s="101"/>
      <c r="E78" s="101"/>
      <c r="F78" s="101"/>
      <c r="G78" s="101"/>
      <c r="H78" s="101"/>
      <c r="I78" s="101"/>
      <c r="J78" s="101"/>
      <c r="K78" s="101"/>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3"/>
      <c r="AQ78" s="39"/>
      <c r="AR78" s="39"/>
      <c r="AS78" s="39"/>
      <c r="AT78" s="39"/>
      <c r="AU78" s="39"/>
      <c r="AV78" s="39"/>
      <c r="AW78" s="40"/>
      <c r="AX78" s="40"/>
      <c r="AY78" s="40"/>
      <c r="AZ78" s="40"/>
      <c r="BA78" s="41"/>
    </row>
    <row r="79" spans="1:53" s="42" customFormat="1" ht="24.95" customHeight="1" x14ac:dyDescent="0.15">
      <c r="A79" s="39"/>
      <c r="B79" s="39"/>
      <c r="C79" s="97" t="s">
        <v>2099</v>
      </c>
      <c r="D79" s="101"/>
      <c r="E79" s="101"/>
      <c r="F79" s="101"/>
      <c r="G79" s="101"/>
      <c r="H79" s="101"/>
      <c r="I79" s="101"/>
      <c r="J79" s="101"/>
      <c r="K79" s="101"/>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3"/>
      <c r="AQ79" s="39"/>
      <c r="AR79" s="39"/>
      <c r="AS79" s="39"/>
      <c r="AT79" s="39"/>
      <c r="AU79" s="39"/>
      <c r="AV79" s="39"/>
      <c r="AW79" s="40"/>
      <c r="AX79" s="40"/>
      <c r="AY79" s="40"/>
      <c r="AZ79" s="40"/>
      <c r="BA79" s="41"/>
    </row>
    <row r="80" spans="1:53" s="42" customFormat="1" ht="24.95" customHeight="1" x14ac:dyDescent="0.15">
      <c r="A80" s="39"/>
      <c r="B80" s="39"/>
      <c r="C80" s="97" t="s">
        <v>2100</v>
      </c>
      <c r="D80" s="101"/>
      <c r="E80" s="101"/>
      <c r="F80" s="101"/>
      <c r="G80" s="101"/>
      <c r="H80" s="101"/>
      <c r="I80" s="101"/>
      <c r="J80" s="101"/>
      <c r="K80" s="101"/>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9"/>
      <c r="AQ80" s="39"/>
      <c r="AR80" s="39"/>
      <c r="AS80" s="39"/>
      <c r="AT80" s="39"/>
      <c r="AU80" s="39"/>
      <c r="AV80" s="39"/>
      <c r="AW80" s="40"/>
      <c r="AX80" s="40"/>
      <c r="AY80" s="40"/>
      <c r="AZ80" s="40"/>
      <c r="BA80" s="41"/>
    </row>
    <row r="81" spans="1:53" s="42" customFormat="1" ht="24.95" customHeight="1" x14ac:dyDescent="0.15">
      <c r="A81" s="39"/>
      <c r="B81" s="39"/>
      <c r="C81" s="97" t="s">
        <v>2101</v>
      </c>
      <c r="D81" s="101"/>
      <c r="E81" s="101"/>
      <c r="F81" s="101"/>
      <c r="G81" s="101"/>
      <c r="H81" s="101"/>
      <c r="I81" s="101"/>
      <c r="J81" s="101"/>
      <c r="K81" s="101"/>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9"/>
      <c r="AQ81" s="39"/>
      <c r="AR81" s="39"/>
      <c r="AS81" s="39"/>
      <c r="AT81" s="39"/>
      <c r="AU81" s="39"/>
      <c r="AV81" s="39"/>
      <c r="AW81" s="40"/>
      <c r="AX81" s="40"/>
      <c r="AY81" s="40"/>
      <c r="AZ81" s="40"/>
      <c r="BA81" s="41"/>
    </row>
    <row r="82" spans="1:53" s="42" customFormat="1" ht="24.95" customHeight="1" x14ac:dyDescent="0.15">
      <c r="A82" s="39"/>
      <c r="B82" s="39"/>
      <c r="C82" s="97" t="s">
        <v>2102</v>
      </c>
      <c r="D82" s="101"/>
      <c r="E82" s="101"/>
      <c r="F82" s="101"/>
      <c r="G82" s="101"/>
      <c r="H82" s="101"/>
      <c r="I82" s="101"/>
      <c r="J82" s="101"/>
      <c r="K82" s="101"/>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9"/>
      <c r="AQ82" s="39"/>
      <c r="AR82" s="39"/>
      <c r="AS82" s="39"/>
      <c r="AT82" s="39"/>
      <c r="AU82" s="39"/>
      <c r="AV82" s="39"/>
      <c r="AW82" s="40"/>
      <c r="AX82" s="40"/>
      <c r="AY82" s="40"/>
      <c r="AZ82" s="40"/>
      <c r="BA82" s="41"/>
    </row>
    <row r="83" spans="1:53" s="42" customFormat="1" ht="24.95" customHeight="1" x14ac:dyDescent="0.15">
      <c r="A83" s="39"/>
      <c r="B83" s="39"/>
      <c r="C83" s="97" t="s">
        <v>2103</v>
      </c>
      <c r="D83" s="101"/>
      <c r="E83" s="101"/>
      <c r="F83" s="101"/>
      <c r="G83" s="101"/>
      <c r="H83" s="101"/>
      <c r="I83" s="101"/>
      <c r="J83" s="101"/>
      <c r="K83" s="101"/>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9"/>
      <c r="AQ83" s="39"/>
      <c r="AR83" s="39"/>
      <c r="AS83" s="39"/>
      <c r="AT83" s="39"/>
      <c r="AU83" s="39"/>
      <c r="AV83" s="39"/>
      <c r="AW83" s="40"/>
      <c r="AX83" s="40"/>
      <c r="AY83" s="40"/>
      <c r="AZ83" s="40"/>
      <c r="BA83" s="41"/>
    </row>
    <row r="84" spans="1:53" s="42" customFormat="1" ht="24.95" customHeight="1" x14ac:dyDescent="0.15">
      <c r="A84" s="39"/>
      <c r="B84" s="39"/>
      <c r="C84" s="97" t="s">
        <v>2104</v>
      </c>
      <c r="D84" s="101"/>
      <c r="E84" s="101"/>
      <c r="F84" s="101"/>
      <c r="G84" s="101"/>
      <c r="H84" s="101"/>
      <c r="I84" s="101"/>
      <c r="J84" s="101"/>
      <c r="K84" s="101"/>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9"/>
      <c r="AQ84" s="39"/>
      <c r="AR84" s="39"/>
      <c r="AS84" s="39"/>
      <c r="AT84" s="39"/>
      <c r="AU84" s="39"/>
      <c r="AV84" s="39"/>
      <c r="AW84" s="40"/>
      <c r="AX84" s="40"/>
      <c r="AY84" s="40"/>
      <c r="AZ84" s="40"/>
      <c r="BA84" s="41"/>
    </row>
    <row r="85" spans="1:53" s="42" customFormat="1" ht="24.95" customHeight="1" x14ac:dyDescent="0.15">
      <c r="A85" s="39"/>
      <c r="B85" s="39"/>
      <c r="C85" s="104" t="s">
        <v>151</v>
      </c>
      <c r="D85" s="105"/>
      <c r="E85" s="105"/>
      <c r="F85" s="105"/>
      <c r="G85" s="105"/>
      <c r="H85" s="105"/>
      <c r="I85" s="105"/>
      <c r="J85" s="105"/>
      <c r="K85" s="105"/>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2"/>
      <c r="AQ85" s="39"/>
      <c r="AR85" s="39"/>
      <c r="AS85" s="39"/>
      <c r="AT85" s="39"/>
      <c r="AU85" s="39"/>
      <c r="AV85" s="39"/>
      <c r="AW85" s="40"/>
      <c r="AX85" s="40"/>
      <c r="AY85" s="40"/>
      <c r="AZ85" s="40"/>
      <c r="BA85" s="41"/>
    </row>
    <row r="86" spans="1:53" s="42" customFormat="1" ht="24.95" customHeight="1" x14ac:dyDescent="0.15">
      <c r="A86" s="39"/>
      <c r="B86" s="39"/>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39"/>
      <c r="AR86" s="39"/>
      <c r="AS86" s="39"/>
      <c r="AT86" s="39"/>
      <c r="AU86" s="39"/>
      <c r="AV86" s="39"/>
      <c r="AW86" s="40"/>
      <c r="AX86" s="40"/>
      <c r="AY86" s="40"/>
      <c r="AZ86" s="40"/>
      <c r="BA86" s="41"/>
    </row>
    <row r="87" spans="1:53" s="42" customFormat="1" ht="24.95" customHeight="1" x14ac:dyDescent="0.15">
      <c r="A87" s="39"/>
      <c r="B87" s="39"/>
      <c r="C87" s="94" t="s">
        <v>152</v>
      </c>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6"/>
      <c r="AQ87" s="39"/>
      <c r="AR87" s="39"/>
      <c r="AS87" s="39"/>
      <c r="AT87" s="39"/>
      <c r="AU87" s="39"/>
      <c r="AV87" s="39"/>
      <c r="AW87" s="40"/>
      <c r="AX87" s="40"/>
      <c r="AY87" s="40"/>
      <c r="AZ87" s="40"/>
      <c r="BA87" s="41"/>
    </row>
    <row r="88" spans="1:53" s="42" customFormat="1" ht="24.95" customHeight="1" x14ac:dyDescent="0.15">
      <c r="A88" s="39"/>
      <c r="B88" s="39"/>
      <c r="C88" s="97"/>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9"/>
      <c r="AQ88" s="39"/>
      <c r="AR88" s="39"/>
      <c r="AS88" s="39"/>
      <c r="AT88" s="39"/>
      <c r="AU88" s="39"/>
      <c r="AV88" s="39"/>
      <c r="AW88" s="40"/>
      <c r="AX88" s="40"/>
      <c r="AY88" s="40"/>
      <c r="AZ88" s="40"/>
      <c r="BA88" s="41"/>
    </row>
    <row r="89" spans="1:53" s="42" customFormat="1" ht="24.95" customHeight="1" x14ac:dyDescent="0.15">
      <c r="A89" s="39"/>
      <c r="B89" s="39"/>
      <c r="C89" s="97" t="s">
        <v>2105</v>
      </c>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9"/>
      <c r="AQ89" s="39"/>
      <c r="AR89" s="39"/>
      <c r="AS89" s="39"/>
      <c r="AT89" s="39"/>
      <c r="AU89" s="39"/>
      <c r="AV89" s="39"/>
      <c r="AW89" s="40"/>
      <c r="AX89" s="40"/>
      <c r="AY89" s="40"/>
      <c r="AZ89" s="40"/>
      <c r="BA89" s="41"/>
    </row>
    <row r="90" spans="1:53" s="42" customFormat="1" ht="24.95" customHeight="1" x14ac:dyDescent="0.15">
      <c r="A90" s="39"/>
      <c r="B90" s="39"/>
      <c r="C90" s="97" t="s">
        <v>2106</v>
      </c>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9"/>
      <c r="AQ90" s="39"/>
      <c r="AR90" s="39"/>
      <c r="AS90" s="39"/>
      <c r="AT90" s="39"/>
      <c r="AU90" s="39"/>
      <c r="AV90" s="39"/>
      <c r="AW90" s="40"/>
      <c r="AX90" s="40"/>
      <c r="AY90" s="40"/>
      <c r="AZ90" s="40"/>
      <c r="BA90" s="41"/>
    </row>
    <row r="91" spans="1:53" s="42" customFormat="1" ht="24.95" customHeight="1" x14ac:dyDescent="0.15">
      <c r="A91" s="39"/>
      <c r="B91" s="39"/>
      <c r="C91" s="97" t="s">
        <v>157</v>
      </c>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9"/>
      <c r="AQ91" s="39"/>
      <c r="AR91" s="39"/>
      <c r="AS91" s="39"/>
      <c r="AT91" s="39"/>
      <c r="AU91" s="39"/>
      <c r="AV91" s="39"/>
      <c r="AW91" s="40"/>
      <c r="AX91" s="40"/>
      <c r="AY91" s="40"/>
      <c r="AZ91" s="40"/>
      <c r="BA91" s="41"/>
    </row>
    <row r="92" spans="1:53" s="42" customFormat="1" ht="24.95" customHeight="1" x14ac:dyDescent="0.15">
      <c r="A92" s="39"/>
      <c r="B92" s="39"/>
      <c r="C92" s="97" t="s">
        <v>2107</v>
      </c>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9"/>
      <c r="AQ92" s="39"/>
      <c r="AR92" s="39"/>
      <c r="AS92" s="39"/>
      <c r="AT92" s="39"/>
      <c r="AU92" s="39"/>
      <c r="AV92" s="39"/>
      <c r="AW92" s="40"/>
      <c r="AX92" s="40"/>
      <c r="AY92" s="40"/>
      <c r="AZ92" s="40"/>
      <c r="BA92" s="41"/>
    </row>
    <row r="93" spans="1:53" s="42" customFormat="1" ht="24.95" customHeight="1" x14ac:dyDescent="0.15">
      <c r="A93" s="39"/>
      <c r="B93" s="39"/>
      <c r="C93" s="97" t="s">
        <v>158</v>
      </c>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9"/>
      <c r="AQ93" s="39"/>
      <c r="AR93" s="39"/>
      <c r="AS93" s="39"/>
      <c r="AT93" s="39"/>
      <c r="AU93" s="39"/>
      <c r="AV93" s="39"/>
      <c r="AW93" s="40"/>
      <c r="AX93" s="40"/>
      <c r="AY93" s="40"/>
      <c r="AZ93" s="40"/>
      <c r="BA93" s="41"/>
    </row>
    <row r="94" spans="1:53" s="42" customFormat="1" ht="24.95" customHeight="1" x14ac:dyDescent="0.15">
      <c r="A94" s="39"/>
      <c r="B94" s="39"/>
      <c r="C94" s="97" t="s">
        <v>159</v>
      </c>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9"/>
      <c r="AQ94" s="39"/>
      <c r="AR94" s="39"/>
      <c r="AS94" s="39"/>
      <c r="AT94" s="39"/>
      <c r="AU94" s="39"/>
      <c r="AV94" s="39"/>
      <c r="AW94" s="40"/>
      <c r="AX94" s="40"/>
      <c r="AY94" s="40"/>
      <c r="AZ94" s="40"/>
      <c r="BA94" s="41"/>
    </row>
    <row r="95" spans="1:53" s="42" customFormat="1" ht="24.95" customHeight="1" x14ac:dyDescent="0.15">
      <c r="A95" s="39"/>
      <c r="B95" s="39"/>
      <c r="C95" s="97" t="s">
        <v>156</v>
      </c>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9"/>
      <c r="AQ95" s="39"/>
      <c r="AR95" s="39"/>
      <c r="AS95" s="39"/>
      <c r="AT95" s="39"/>
      <c r="AU95" s="39"/>
      <c r="AV95" s="39"/>
      <c r="AW95" s="40"/>
      <c r="AX95" s="40"/>
      <c r="AY95" s="40"/>
      <c r="AZ95" s="40"/>
      <c r="BA95" s="41"/>
    </row>
    <row r="96" spans="1:53" s="42" customFormat="1" ht="24.95" customHeight="1" x14ac:dyDescent="0.15">
      <c r="A96" s="39"/>
      <c r="B96" s="39"/>
      <c r="C96" s="97" t="s">
        <v>2108</v>
      </c>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9"/>
      <c r="AQ96" s="39"/>
      <c r="AR96" s="39"/>
      <c r="AS96" s="39"/>
      <c r="AT96" s="39"/>
      <c r="AU96" s="39"/>
      <c r="AV96" s="39"/>
      <c r="AW96" s="40"/>
      <c r="AX96" s="40"/>
      <c r="AY96" s="40"/>
      <c r="AZ96" s="40"/>
      <c r="BA96" s="41"/>
    </row>
    <row r="97" spans="1:53" s="42" customFormat="1" ht="24.95" customHeight="1" x14ac:dyDescent="0.15">
      <c r="A97" s="39"/>
      <c r="B97" s="39"/>
      <c r="C97" s="97" t="s">
        <v>153</v>
      </c>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9"/>
      <c r="AQ97" s="39"/>
      <c r="AR97" s="39"/>
      <c r="AS97" s="39"/>
      <c r="AT97" s="39"/>
      <c r="AU97" s="39"/>
      <c r="AV97" s="39"/>
      <c r="AW97" s="40"/>
      <c r="AX97" s="40"/>
      <c r="AY97" s="40"/>
      <c r="AZ97" s="40"/>
      <c r="BA97" s="41"/>
    </row>
    <row r="98" spans="1:53" s="42" customFormat="1" ht="24.95" customHeight="1" x14ac:dyDescent="0.15">
      <c r="A98" s="39"/>
      <c r="B98" s="39"/>
      <c r="C98" s="97" t="s">
        <v>160</v>
      </c>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9"/>
      <c r="AQ98" s="39"/>
      <c r="AR98" s="39"/>
      <c r="AS98" s="39"/>
      <c r="AT98" s="39"/>
      <c r="AU98" s="39"/>
      <c r="AV98" s="39"/>
      <c r="AW98" s="40"/>
      <c r="AX98" s="40"/>
      <c r="AY98" s="40"/>
      <c r="AZ98" s="40"/>
      <c r="BA98" s="41"/>
    </row>
    <row r="99" spans="1:53" s="42" customFormat="1" ht="24.95" customHeight="1" x14ac:dyDescent="0.15">
      <c r="A99" s="39"/>
      <c r="B99" s="39"/>
      <c r="C99" s="97" t="s">
        <v>154</v>
      </c>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9"/>
      <c r="AQ99" s="39"/>
      <c r="AR99" s="39"/>
      <c r="AS99" s="39"/>
      <c r="AT99" s="39"/>
      <c r="AU99" s="39"/>
      <c r="AV99" s="39"/>
      <c r="AW99" s="40"/>
      <c r="AX99" s="40"/>
      <c r="AY99" s="40"/>
      <c r="AZ99" s="40"/>
      <c r="BA99" s="41"/>
    </row>
    <row r="100" spans="1:53" s="42" customFormat="1" ht="24.95" customHeight="1" x14ac:dyDescent="0.15">
      <c r="A100" s="39"/>
      <c r="B100" s="39"/>
      <c r="C100" s="97" t="s">
        <v>161</v>
      </c>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4"/>
      <c r="AQ100" s="39"/>
      <c r="AR100" s="39"/>
      <c r="AS100" s="39"/>
      <c r="AT100" s="39"/>
      <c r="AU100" s="39"/>
      <c r="AV100" s="39"/>
      <c r="AW100" s="40"/>
      <c r="AX100" s="40"/>
      <c r="AY100" s="40"/>
      <c r="AZ100" s="40"/>
      <c r="BA100" s="41"/>
    </row>
    <row r="101" spans="1:53" ht="24.95" customHeight="1" x14ac:dyDescent="0.15">
      <c r="C101" s="97" t="s">
        <v>155</v>
      </c>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6"/>
    </row>
    <row r="102" spans="1:53" ht="24.95" customHeight="1" x14ac:dyDescent="0.15">
      <c r="C102" s="97" t="s">
        <v>162</v>
      </c>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6"/>
    </row>
    <row r="103" spans="1:53" ht="24.95" customHeight="1" x14ac:dyDescent="0.15">
      <c r="C103" s="97" t="s">
        <v>2109</v>
      </c>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6"/>
    </row>
    <row r="104" spans="1:53" ht="24.95" customHeight="1" x14ac:dyDescent="0.15">
      <c r="C104" s="104" t="s">
        <v>163</v>
      </c>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8"/>
    </row>
  </sheetData>
  <mergeCells count="19">
    <mergeCell ref="Y18:AB18"/>
    <mergeCell ref="AM18:AP18"/>
    <mergeCell ref="W5:Z5"/>
    <mergeCell ref="K10:AE10"/>
    <mergeCell ref="W11:Z11"/>
    <mergeCell ref="K16:N16"/>
    <mergeCell ref="AM17:AP17"/>
    <mergeCell ref="AC20:AF20"/>
    <mergeCell ref="N25:Q25"/>
    <mergeCell ref="Y27:AB27"/>
    <mergeCell ref="AC29:AF29"/>
    <mergeCell ref="AF35:AI35"/>
    <mergeCell ref="AK42:AN42"/>
    <mergeCell ref="S44:V44"/>
    <mergeCell ref="AK44:AN44"/>
    <mergeCell ref="C46:F46"/>
    <mergeCell ref="W46:Z46"/>
    <mergeCell ref="AK46:AN46"/>
    <mergeCell ref="L42:O42"/>
  </mergeCells>
  <phoneticPr fontId="1"/>
  <pageMargins left="0.70866141732283472" right="0.70866141732283472" top="0.74803149606299213" bottom="0.74803149606299213" header="0.31496062992125984" footer="0.31496062992125984"/>
  <pageSetup paperSize="9" scale="87" orientation="portrait" r:id="rId1"/>
  <rowBreaks count="2" manualBreakCount="2">
    <brk id="46" min="2" max="41" man="1"/>
    <brk id="88" min="2" max="4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1"/>
  <sheetViews>
    <sheetView zoomScaleNormal="100" zoomScaleSheetLayoutView="78" workbookViewId="0">
      <selection activeCell="P11" sqref="P11"/>
    </sheetView>
  </sheetViews>
  <sheetFormatPr defaultColWidth="9" defaultRowHeight="13.5" x14ac:dyDescent="0.15"/>
  <cols>
    <col min="1" max="4" width="4.125" style="218" customWidth="1"/>
    <col min="5" max="5" width="31.75" style="216" customWidth="1"/>
    <col min="6" max="6" width="5.375" style="218" customWidth="1"/>
    <col min="7" max="7" width="17.625" style="216" customWidth="1"/>
    <col min="8" max="8" width="5.375" style="218" customWidth="1"/>
    <col min="9" max="9" width="17.625" style="216" customWidth="1"/>
    <col min="10" max="10" width="5.375" style="218" customWidth="1"/>
    <col min="11" max="11" width="17.625" style="216" customWidth="1"/>
    <col min="12" max="12" width="5.375" style="218" customWidth="1"/>
    <col min="13" max="13" width="17.625" style="216" customWidth="1"/>
    <col min="14" max="16384" width="9" style="216"/>
  </cols>
  <sheetData>
    <row r="1" spans="1:13" s="142" customFormat="1" ht="21" customHeight="1" x14ac:dyDescent="0.2">
      <c r="A1" s="141" t="s">
        <v>1658</v>
      </c>
      <c r="B1" s="143"/>
      <c r="C1" s="143"/>
      <c r="D1" s="143"/>
      <c r="E1" s="143"/>
      <c r="F1" s="143"/>
      <c r="G1" s="143"/>
      <c r="H1" s="340"/>
      <c r="I1" s="340"/>
      <c r="J1" s="143"/>
      <c r="K1" s="143"/>
    </row>
    <row r="2" spans="1:13" ht="21" x14ac:dyDescent="0.2">
      <c r="A2" s="217"/>
      <c r="B2" s="217"/>
      <c r="C2" s="217"/>
      <c r="D2" s="217"/>
      <c r="E2" s="217"/>
      <c r="F2" s="217"/>
      <c r="G2" s="217"/>
      <c r="H2" s="217"/>
      <c r="I2" s="217"/>
      <c r="J2" s="217"/>
      <c r="K2" s="217"/>
    </row>
    <row r="3" spans="1:13" ht="15.75" customHeight="1" x14ac:dyDescent="0.2">
      <c r="A3" s="219" t="s">
        <v>195</v>
      </c>
      <c r="B3" s="220"/>
      <c r="C3" s="221"/>
      <c r="D3" s="222"/>
      <c r="E3" s="217"/>
      <c r="F3" s="217"/>
      <c r="G3" s="217"/>
      <c r="H3" s="217"/>
      <c r="I3" s="217"/>
      <c r="J3" s="217"/>
      <c r="K3" s="217"/>
    </row>
    <row r="4" spans="1:13" ht="9" customHeight="1" x14ac:dyDescent="0.15">
      <c r="A4" s="223"/>
      <c r="B4" s="220"/>
      <c r="C4" s="222"/>
      <c r="D4" s="222"/>
      <c r="E4" s="222"/>
      <c r="F4" s="224"/>
      <c r="G4" s="222"/>
      <c r="H4" s="224"/>
      <c r="I4" s="222"/>
      <c r="J4" s="224"/>
      <c r="K4" s="220"/>
    </row>
    <row r="5" spans="1:13" x14ac:dyDescent="0.15">
      <c r="A5" s="692" t="s">
        <v>1095</v>
      </c>
      <c r="B5" s="693"/>
      <c r="C5" s="693"/>
      <c r="D5" s="693"/>
      <c r="E5" s="694"/>
      <c r="F5" s="692" t="s">
        <v>1096</v>
      </c>
      <c r="G5" s="694"/>
      <c r="H5" s="692" t="s">
        <v>1659</v>
      </c>
      <c r="I5" s="694"/>
      <c r="J5" s="695" t="s">
        <v>196</v>
      </c>
      <c r="K5" s="696"/>
      <c r="L5" s="692" t="s">
        <v>1097</v>
      </c>
      <c r="M5" s="694"/>
    </row>
    <row r="6" spans="1:13" x14ac:dyDescent="0.15">
      <c r="A6" s="699" t="s">
        <v>197</v>
      </c>
      <c r="B6" s="700"/>
      <c r="C6" s="700"/>
      <c r="D6" s="701"/>
      <c r="E6" s="702" t="s">
        <v>198</v>
      </c>
      <c r="F6" s="704" t="s">
        <v>199</v>
      </c>
      <c r="G6" s="712" t="s">
        <v>198</v>
      </c>
      <c r="H6" s="704" t="s">
        <v>199</v>
      </c>
      <c r="I6" s="712" t="s">
        <v>198</v>
      </c>
      <c r="J6" s="708" t="s">
        <v>199</v>
      </c>
      <c r="K6" s="710" t="s">
        <v>198</v>
      </c>
      <c r="L6" s="704" t="s">
        <v>199</v>
      </c>
      <c r="M6" s="712" t="s">
        <v>198</v>
      </c>
    </row>
    <row r="7" spans="1:13" s="225" customFormat="1" ht="13.15" customHeight="1" x14ac:dyDescent="0.15">
      <c r="A7" s="697" t="s">
        <v>200</v>
      </c>
      <c r="B7" s="698"/>
      <c r="C7" s="697" t="s">
        <v>201</v>
      </c>
      <c r="D7" s="698"/>
      <c r="E7" s="703"/>
      <c r="F7" s="705"/>
      <c r="G7" s="713"/>
      <c r="H7" s="705"/>
      <c r="I7" s="713"/>
      <c r="J7" s="709"/>
      <c r="K7" s="711"/>
      <c r="L7" s="705"/>
      <c r="M7" s="713"/>
    </row>
    <row r="8" spans="1:13" s="234" customFormat="1" ht="15" customHeight="1" x14ac:dyDescent="0.15">
      <c r="A8" s="226" t="s">
        <v>202</v>
      </c>
      <c r="B8" s="227" t="s">
        <v>0</v>
      </c>
      <c r="C8" s="226"/>
      <c r="D8" s="227"/>
      <c r="E8" s="228" t="s">
        <v>1098</v>
      </c>
      <c r="F8" s="229" t="s">
        <v>202</v>
      </c>
      <c r="G8" s="230" t="s">
        <v>203</v>
      </c>
      <c r="H8" s="229" t="s">
        <v>216</v>
      </c>
      <c r="I8" s="231" t="s">
        <v>204</v>
      </c>
      <c r="J8" s="332" t="s">
        <v>0</v>
      </c>
      <c r="K8" s="341" t="s">
        <v>1099</v>
      </c>
      <c r="L8" s="232" t="s">
        <v>0</v>
      </c>
      <c r="M8" s="233" t="s">
        <v>1100</v>
      </c>
    </row>
    <row r="9" spans="1:13" s="240" customFormat="1" ht="15" customHeight="1" x14ac:dyDescent="0.15">
      <c r="A9" s="235"/>
      <c r="B9" s="236"/>
      <c r="C9" s="235" t="s">
        <v>1101</v>
      </c>
      <c r="D9" s="236" t="s">
        <v>1102</v>
      </c>
      <c r="E9" s="228" t="s">
        <v>206</v>
      </c>
      <c r="F9" s="237"/>
      <c r="G9" s="238"/>
      <c r="H9" s="237"/>
      <c r="I9" s="231"/>
      <c r="J9" s="333"/>
      <c r="K9" s="342"/>
      <c r="L9" s="232"/>
      <c r="M9" s="239"/>
    </row>
    <row r="10" spans="1:13" s="240" customFormat="1" ht="15" customHeight="1" x14ac:dyDescent="0.15">
      <c r="A10" s="235"/>
      <c r="B10" s="236"/>
      <c r="C10" s="235" t="s">
        <v>202</v>
      </c>
      <c r="D10" s="236" t="s">
        <v>207</v>
      </c>
      <c r="E10" s="241" t="s">
        <v>1103</v>
      </c>
      <c r="F10" s="237"/>
      <c r="G10" s="238"/>
      <c r="H10" s="237"/>
      <c r="I10" s="231"/>
      <c r="J10" s="333"/>
      <c r="K10" s="342"/>
      <c r="L10" s="232"/>
      <c r="M10" s="239"/>
    </row>
    <row r="11" spans="1:13" s="240" customFormat="1" ht="15" customHeight="1" x14ac:dyDescent="0.15">
      <c r="A11" s="242" t="s">
        <v>1104</v>
      </c>
      <c r="B11" s="243" t="s">
        <v>208</v>
      </c>
      <c r="C11" s="242"/>
      <c r="D11" s="243"/>
      <c r="E11" s="244" t="s">
        <v>1105</v>
      </c>
      <c r="F11" s="237"/>
      <c r="G11" s="238"/>
      <c r="H11" s="237"/>
      <c r="I11" s="231"/>
      <c r="J11" s="333"/>
      <c r="K11" s="342"/>
      <c r="L11" s="232"/>
      <c r="M11" s="239"/>
    </row>
    <row r="12" spans="1:13" s="240" customFormat="1" ht="15" customHeight="1" x14ac:dyDescent="0.15">
      <c r="A12" s="235"/>
      <c r="B12" s="236"/>
      <c r="C12" s="235" t="s">
        <v>202</v>
      </c>
      <c r="D12" s="236" t="s">
        <v>209</v>
      </c>
      <c r="E12" s="228" t="s">
        <v>1106</v>
      </c>
      <c r="F12" s="237"/>
      <c r="G12" s="238"/>
      <c r="H12" s="237"/>
      <c r="I12" s="231"/>
      <c r="J12" s="333"/>
      <c r="K12" s="342"/>
      <c r="L12" s="232"/>
      <c r="M12" s="239"/>
    </row>
    <row r="13" spans="1:13" s="240" customFormat="1" ht="15" customHeight="1" x14ac:dyDescent="0.15">
      <c r="A13" s="235"/>
      <c r="B13" s="236"/>
      <c r="C13" s="235" t="s">
        <v>202</v>
      </c>
      <c r="D13" s="236" t="s">
        <v>210</v>
      </c>
      <c r="E13" s="228" t="s">
        <v>1107</v>
      </c>
      <c r="F13" s="245"/>
      <c r="G13" s="246"/>
      <c r="H13" s="237"/>
      <c r="I13" s="231"/>
      <c r="J13" s="333"/>
      <c r="K13" s="342"/>
      <c r="L13" s="232"/>
      <c r="M13" s="239"/>
    </row>
    <row r="14" spans="1:13" s="240" customFormat="1" ht="15" customHeight="1" x14ac:dyDescent="0.15">
      <c r="A14" s="226" t="s">
        <v>213</v>
      </c>
      <c r="B14" s="227" t="s">
        <v>0</v>
      </c>
      <c r="C14" s="226"/>
      <c r="D14" s="227"/>
      <c r="E14" s="247" t="s">
        <v>214</v>
      </c>
      <c r="F14" s="229" t="s">
        <v>213</v>
      </c>
      <c r="G14" s="230" t="s">
        <v>215</v>
      </c>
      <c r="H14" s="237"/>
      <c r="I14" s="231"/>
      <c r="J14" s="333"/>
      <c r="K14" s="342"/>
      <c r="L14" s="232"/>
      <c r="M14" s="239"/>
    </row>
    <row r="15" spans="1:13" s="240" customFormat="1" ht="15" customHeight="1" x14ac:dyDescent="0.15">
      <c r="A15" s="235"/>
      <c r="B15" s="236"/>
      <c r="C15" s="235" t="s">
        <v>213</v>
      </c>
      <c r="D15" s="236" t="s">
        <v>216</v>
      </c>
      <c r="E15" s="228" t="s">
        <v>217</v>
      </c>
      <c r="F15" s="237"/>
      <c r="G15" s="238"/>
      <c r="H15" s="237"/>
      <c r="I15" s="231"/>
      <c r="J15" s="333"/>
      <c r="K15" s="342"/>
      <c r="L15" s="232"/>
      <c r="M15" s="239"/>
    </row>
    <row r="16" spans="1:13" s="240" customFormat="1" ht="15" customHeight="1" x14ac:dyDescent="0.15">
      <c r="A16" s="248"/>
      <c r="B16" s="249"/>
      <c r="C16" s="248" t="s">
        <v>213</v>
      </c>
      <c r="D16" s="249" t="s">
        <v>207</v>
      </c>
      <c r="E16" s="241" t="s">
        <v>218</v>
      </c>
      <c r="F16" s="237"/>
      <c r="G16" s="238"/>
      <c r="H16" s="237"/>
      <c r="I16" s="231"/>
      <c r="J16" s="333"/>
      <c r="K16" s="342"/>
      <c r="L16" s="232"/>
      <c r="M16" s="239"/>
    </row>
    <row r="17" spans="1:13" s="240" customFormat="1" ht="15" customHeight="1" x14ac:dyDescent="0.15">
      <c r="A17" s="235" t="s">
        <v>213</v>
      </c>
      <c r="B17" s="236" t="s">
        <v>208</v>
      </c>
      <c r="C17" s="235"/>
      <c r="D17" s="236"/>
      <c r="E17" s="244" t="s">
        <v>1108</v>
      </c>
      <c r="F17" s="237"/>
      <c r="G17" s="238"/>
      <c r="H17" s="237"/>
      <c r="I17" s="231"/>
      <c r="J17" s="333"/>
      <c r="K17" s="342"/>
      <c r="L17" s="232"/>
      <c r="M17" s="239"/>
    </row>
    <row r="18" spans="1:13" s="240" customFormat="1" ht="15" customHeight="1" x14ac:dyDescent="0.15">
      <c r="A18" s="235"/>
      <c r="B18" s="236"/>
      <c r="C18" s="235" t="s">
        <v>213</v>
      </c>
      <c r="D18" s="236" t="s">
        <v>209</v>
      </c>
      <c r="E18" s="228" t="s">
        <v>1109</v>
      </c>
      <c r="F18" s="237"/>
      <c r="G18" s="238"/>
      <c r="H18" s="237"/>
      <c r="I18" s="231"/>
      <c r="J18" s="333"/>
      <c r="K18" s="342"/>
      <c r="L18" s="232"/>
      <c r="M18" s="239"/>
    </row>
    <row r="19" spans="1:13" s="240" customFormat="1" ht="15" customHeight="1" x14ac:dyDescent="0.15">
      <c r="A19" s="235"/>
      <c r="B19" s="236"/>
      <c r="C19" s="235" t="s">
        <v>213</v>
      </c>
      <c r="D19" s="236" t="s">
        <v>219</v>
      </c>
      <c r="E19" s="228" t="s">
        <v>220</v>
      </c>
      <c r="F19" s="237"/>
      <c r="G19" s="238"/>
      <c r="H19" s="237"/>
      <c r="I19" s="231"/>
      <c r="J19" s="333"/>
      <c r="K19" s="342"/>
      <c r="L19" s="232"/>
      <c r="M19" s="239"/>
    </row>
    <row r="20" spans="1:13" s="240" customFormat="1" ht="15" customHeight="1" x14ac:dyDescent="0.15">
      <c r="A20" s="226"/>
      <c r="B20" s="227"/>
      <c r="C20" s="226" t="s">
        <v>221</v>
      </c>
      <c r="D20" s="227" t="s">
        <v>222</v>
      </c>
      <c r="E20" s="247" t="s">
        <v>223</v>
      </c>
      <c r="F20" s="229" t="s">
        <v>221</v>
      </c>
      <c r="G20" s="230" t="s">
        <v>223</v>
      </c>
      <c r="H20" s="237"/>
      <c r="I20" s="231"/>
      <c r="J20" s="333"/>
      <c r="K20" s="342"/>
      <c r="L20" s="232"/>
      <c r="M20" s="239"/>
    </row>
    <row r="21" spans="1:13" s="240" customFormat="1" ht="15" customHeight="1" x14ac:dyDescent="0.15">
      <c r="A21" s="235" t="s">
        <v>221</v>
      </c>
      <c r="B21" s="236" t="s">
        <v>0</v>
      </c>
      <c r="C21" s="235"/>
      <c r="D21" s="236"/>
      <c r="E21" s="228" t="s">
        <v>224</v>
      </c>
      <c r="F21" s="237"/>
      <c r="G21" s="238"/>
      <c r="H21" s="237"/>
      <c r="I21" s="231"/>
      <c r="J21" s="333"/>
      <c r="K21" s="342"/>
      <c r="L21" s="232"/>
      <c r="M21" s="239"/>
    </row>
    <row r="22" spans="1:13" s="240" customFormat="1" ht="15" customHeight="1" x14ac:dyDescent="0.15">
      <c r="A22" s="235" t="s">
        <v>221</v>
      </c>
      <c r="B22" s="236" t="s">
        <v>208</v>
      </c>
      <c r="C22" s="235"/>
      <c r="D22" s="236"/>
      <c r="E22" s="250" t="s">
        <v>225</v>
      </c>
      <c r="F22" s="245"/>
      <c r="G22" s="246"/>
      <c r="H22" s="237"/>
      <c r="I22" s="231"/>
      <c r="J22" s="333"/>
      <c r="K22" s="342"/>
      <c r="L22" s="232"/>
      <c r="M22" s="239"/>
    </row>
    <row r="23" spans="1:13" s="240" customFormat="1" ht="15" customHeight="1" x14ac:dyDescent="0.15">
      <c r="A23" s="226" t="s">
        <v>226</v>
      </c>
      <c r="B23" s="227" t="s">
        <v>0</v>
      </c>
      <c r="C23" s="226" t="s">
        <v>226</v>
      </c>
      <c r="D23" s="251" t="s">
        <v>1111</v>
      </c>
      <c r="E23" s="247" t="s">
        <v>227</v>
      </c>
      <c r="F23" s="252" t="s">
        <v>226</v>
      </c>
      <c r="G23" s="253" t="s">
        <v>227</v>
      </c>
      <c r="H23" s="237"/>
      <c r="I23" s="231"/>
      <c r="J23" s="333"/>
      <c r="K23" s="342"/>
      <c r="L23" s="232"/>
      <c r="M23" s="239"/>
    </row>
    <row r="24" spans="1:13" s="240" customFormat="1" ht="15" customHeight="1" x14ac:dyDescent="0.15">
      <c r="A24" s="254" t="s">
        <v>229</v>
      </c>
      <c r="B24" s="255" t="s">
        <v>0</v>
      </c>
      <c r="C24" s="254" t="s">
        <v>229</v>
      </c>
      <c r="D24" s="255" t="s">
        <v>216</v>
      </c>
      <c r="E24" s="256" t="s">
        <v>230</v>
      </c>
      <c r="F24" s="237" t="s">
        <v>229</v>
      </c>
      <c r="G24" s="231" t="s">
        <v>231</v>
      </c>
      <c r="H24" s="237"/>
      <c r="I24" s="231"/>
      <c r="J24" s="333"/>
      <c r="K24" s="342"/>
      <c r="L24" s="232"/>
      <c r="M24" s="239"/>
    </row>
    <row r="25" spans="1:13" s="240" customFormat="1" ht="15" customHeight="1" x14ac:dyDescent="0.15">
      <c r="A25" s="235" t="s">
        <v>229</v>
      </c>
      <c r="B25" s="236" t="s">
        <v>208</v>
      </c>
      <c r="C25" s="235"/>
      <c r="D25" s="236"/>
      <c r="E25" s="244" t="s">
        <v>232</v>
      </c>
      <c r="F25" s="237"/>
      <c r="G25" s="231"/>
      <c r="H25" s="237"/>
      <c r="I25" s="231"/>
      <c r="J25" s="333"/>
      <c r="K25" s="342"/>
      <c r="L25" s="232"/>
      <c r="M25" s="239"/>
    </row>
    <row r="26" spans="1:13" s="240" customFormat="1" ht="15" customHeight="1" x14ac:dyDescent="0.15">
      <c r="A26" s="235"/>
      <c r="B26" s="236"/>
      <c r="C26" s="235" t="s">
        <v>229</v>
      </c>
      <c r="D26" s="236" t="s">
        <v>209</v>
      </c>
      <c r="E26" s="228" t="s">
        <v>233</v>
      </c>
      <c r="F26" s="237"/>
      <c r="G26" s="231"/>
      <c r="H26" s="237"/>
      <c r="I26" s="231"/>
      <c r="J26" s="333"/>
      <c r="K26" s="342"/>
      <c r="L26" s="232"/>
      <c r="M26" s="239"/>
    </row>
    <row r="27" spans="1:13" s="240" customFormat="1" ht="15" customHeight="1" x14ac:dyDescent="0.15">
      <c r="A27" s="248"/>
      <c r="B27" s="249"/>
      <c r="C27" s="248" t="s">
        <v>229</v>
      </c>
      <c r="D27" s="249" t="s">
        <v>219</v>
      </c>
      <c r="E27" s="241" t="s">
        <v>234</v>
      </c>
      <c r="F27" s="237"/>
      <c r="G27" s="231"/>
      <c r="H27" s="237"/>
      <c r="I27" s="231"/>
      <c r="J27" s="333"/>
      <c r="K27" s="342"/>
      <c r="L27" s="232"/>
      <c r="M27" s="239"/>
    </row>
    <row r="28" spans="1:13" s="240" customFormat="1" ht="15" customHeight="1" x14ac:dyDescent="0.15">
      <c r="A28" s="235" t="s">
        <v>229</v>
      </c>
      <c r="B28" s="236" t="s">
        <v>235</v>
      </c>
      <c r="C28" s="235"/>
      <c r="D28" s="236"/>
      <c r="E28" s="244" t="s">
        <v>236</v>
      </c>
      <c r="F28" s="237"/>
      <c r="G28" s="231"/>
      <c r="H28" s="237"/>
      <c r="I28" s="231"/>
      <c r="J28" s="333"/>
      <c r="K28" s="342"/>
      <c r="L28" s="232"/>
      <c r="M28" s="239"/>
    </row>
    <row r="29" spans="1:13" s="240" customFormat="1" ht="15" customHeight="1" x14ac:dyDescent="0.15">
      <c r="A29" s="235"/>
      <c r="B29" s="236"/>
      <c r="C29" s="235" t="s">
        <v>229</v>
      </c>
      <c r="D29" s="236" t="s">
        <v>237</v>
      </c>
      <c r="E29" s="228" t="s">
        <v>238</v>
      </c>
      <c r="F29" s="237"/>
      <c r="G29" s="231"/>
      <c r="H29" s="237"/>
      <c r="I29" s="231"/>
      <c r="J29" s="333"/>
      <c r="K29" s="342"/>
      <c r="L29" s="232"/>
      <c r="M29" s="239"/>
    </row>
    <row r="30" spans="1:13" s="240" customFormat="1" ht="15" customHeight="1" x14ac:dyDescent="0.15">
      <c r="A30" s="257"/>
      <c r="B30" s="258"/>
      <c r="C30" s="257" t="s">
        <v>229</v>
      </c>
      <c r="D30" s="258" t="s">
        <v>253</v>
      </c>
      <c r="E30" s="250" t="s">
        <v>240</v>
      </c>
      <c r="F30" s="237"/>
      <c r="G30" s="231"/>
      <c r="H30" s="237"/>
      <c r="I30" s="231"/>
      <c r="J30" s="333"/>
      <c r="K30" s="342"/>
      <c r="L30" s="232"/>
      <c r="M30" s="239"/>
    </row>
    <row r="31" spans="1:13" s="240" customFormat="1" ht="15" customHeight="1" x14ac:dyDescent="0.15">
      <c r="A31" s="254" t="s">
        <v>241</v>
      </c>
      <c r="B31" s="255" t="s">
        <v>0</v>
      </c>
      <c r="C31" s="254" t="s">
        <v>241</v>
      </c>
      <c r="D31" s="255" t="s">
        <v>216</v>
      </c>
      <c r="E31" s="241" t="s">
        <v>242</v>
      </c>
      <c r="F31" s="229" t="s">
        <v>241</v>
      </c>
      <c r="G31" s="230" t="s">
        <v>243</v>
      </c>
      <c r="H31" s="237"/>
      <c r="I31" s="231"/>
      <c r="J31" s="333"/>
      <c r="K31" s="342"/>
      <c r="L31" s="232"/>
      <c r="M31" s="239"/>
    </row>
    <row r="32" spans="1:13" s="240" customFormat="1" ht="15" customHeight="1" x14ac:dyDescent="0.15">
      <c r="A32" s="259" t="s">
        <v>241</v>
      </c>
      <c r="B32" s="260" t="s">
        <v>208</v>
      </c>
      <c r="C32" s="259" t="s">
        <v>241</v>
      </c>
      <c r="D32" s="260" t="s">
        <v>209</v>
      </c>
      <c r="E32" s="261" t="s">
        <v>244</v>
      </c>
      <c r="F32" s="237"/>
      <c r="G32" s="238"/>
      <c r="H32" s="237"/>
      <c r="I32" s="231"/>
      <c r="J32" s="333"/>
      <c r="K32" s="342"/>
      <c r="L32" s="232"/>
      <c r="M32" s="239"/>
    </row>
    <row r="33" spans="1:13" s="240" customFormat="1" ht="15" customHeight="1" x14ac:dyDescent="0.15">
      <c r="A33" s="259" t="s">
        <v>241</v>
      </c>
      <c r="B33" s="260" t="s">
        <v>245</v>
      </c>
      <c r="C33" s="259" t="s">
        <v>241</v>
      </c>
      <c r="D33" s="260" t="s">
        <v>246</v>
      </c>
      <c r="E33" s="261" t="s">
        <v>247</v>
      </c>
      <c r="F33" s="237"/>
      <c r="G33" s="238"/>
      <c r="H33" s="237"/>
      <c r="I33" s="231"/>
      <c r="J33" s="333"/>
      <c r="K33" s="342"/>
      <c r="L33" s="232"/>
      <c r="M33" s="239"/>
    </row>
    <row r="34" spans="1:13" s="240" customFormat="1" ht="15" customHeight="1" x14ac:dyDescent="0.15">
      <c r="A34" s="235" t="s">
        <v>241</v>
      </c>
      <c r="B34" s="236" t="s">
        <v>235</v>
      </c>
      <c r="C34" s="235"/>
      <c r="D34" s="236"/>
      <c r="E34" s="244" t="s">
        <v>248</v>
      </c>
      <c r="F34" s="237"/>
      <c r="G34" s="238"/>
      <c r="H34" s="237"/>
      <c r="I34" s="231"/>
      <c r="J34" s="333"/>
      <c r="K34" s="342"/>
      <c r="L34" s="232"/>
      <c r="M34" s="239"/>
    </row>
    <row r="35" spans="1:13" s="240" customFormat="1" ht="15" customHeight="1" x14ac:dyDescent="0.15">
      <c r="A35" s="235"/>
      <c r="B35" s="236"/>
      <c r="C35" s="235" t="s">
        <v>241</v>
      </c>
      <c r="D35" s="236" t="s">
        <v>237</v>
      </c>
      <c r="E35" s="228" t="s">
        <v>249</v>
      </c>
      <c r="F35" s="237"/>
      <c r="G35" s="238"/>
      <c r="H35" s="237"/>
      <c r="I35" s="231"/>
      <c r="J35" s="333"/>
      <c r="K35" s="342"/>
      <c r="L35" s="232"/>
      <c r="M35" s="239"/>
    </row>
    <row r="36" spans="1:13" s="240" customFormat="1" ht="15" customHeight="1" x14ac:dyDescent="0.15">
      <c r="A36" s="235"/>
      <c r="B36" s="236"/>
      <c r="C36" s="235" t="s">
        <v>241</v>
      </c>
      <c r="D36" s="236" t="s">
        <v>239</v>
      </c>
      <c r="E36" s="228" t="s">
        <v>250</v>
      </c>
      <c r="F36" s="237"/>
      <c r="G36" s="238"/>
      <c r="H36" s="237"/>
      <c r="I36" s="231"/>
      <c r="J36" s="333"/>
      <c r="K36" s="342"/>
      <c r="L36" s="232"/>
      <c r="M36" s="239"/>
    </row>
    <row r="37" spans="1:13" s="240" customFormat="1" ht="15" customHeight="1" x14ac:dyDescent="0.15">
      <c r="A37" s="235"/>
      <c r="B37" s="236"/>
      <c r="C37" s="235" t="s">
        <v>241</v>
      </c>
      <c r="D37" s="236" t="s">
        <v>251</v>
      </c>
      <c r="E37" s="228" t="s">
        <v>252</v>
      </c>
      <c r="F37" s="237"/>
      <c r="G37" s="238"/>
      <c r="H37" s="237"/>
      <c r="I37" s="231"/>
      <c r="J37" s="333"/>
      <c r="K37" s="342"/>
      <c r="L37" s="232"/>
      <c r="M37" s="239"/>
    </row>
    <row r="38" spans="1:13" s="240" customFormat="1" ht="15" customHeight="1" x14ac:dyDescent="0.15">
      <c r="A38" s="257"/>
      <c r="B38" s="258"/>
      <c r="C38" s="257" t="s">
        <v>241</v>
      </c>
      <c r="D38" s="258" t="s">
        <v>253</v>
      </c>
      <c r="E38" s="250" t="s">
        <v>254</v>
      </c>
      <c r="F38" s="245"/>
      <c r="G38" s="246"/>
      <c r="H38" s="237"/>
      <c r="I38" s="231"/>
      <c r="J38" s="333"/>
      <c r="K38" s="342"/>
      <c r="L38" s="232"/>
      <c r="M38" s="239"/>
    </row>
    <row r="39" spans="1:13" s="240" customFormat="1" ht="15" customHeight="1" x14ac:dyDescent="0.15">
      <c r="A39" s="226" t="s">
        <v>255</v>
      </c>
      <c r="B39" s="227" t="s">
        <v>0</v>
      </c>
      <c r="C39" s="226"/>
      <c r="D39" s="227"/>
      <c r="E39" s="247" t="s">
        <v>256</v>
      </c>
      <c r="F39" s="229" t="s">
        <v>255</v>
      </c>
      <c r="G39" s="230" t="s">
        <v>257</v>
      </c>
      <c r="H39" s="229" t="s">
        <v>207</v>
      </c>
      <c r="I39" s="230" t="s">
        <v>257</v>
      </c>
      <c r="J39" s="333"/>
      <c r="K39" s="342"/>
      <c r="L39" s="232"/>
      <c r="M39" s="239"/>
    </row>
    <row r="40" spans="1:13" s="240" customFormat="1" ht="15" customHeight="1" x14ac:dyDescent="0.15">
      <c r="A40" s="235"/>
      <c r="B40" s="236"/>
      <c r="C40" s="235" t="s">
        <v>255</v>
      </c>
      <c r="D40" s="236" t="s">
        <v>216</v>
      </c>
      <c r="E40" s="228" t="s">
        <v>1112</v>
      </c>
      <c r="F40" s="237"/>
      <c r="G40" s="238"/>
      <c r="H40" s="237"/>
      <c r="I40" s="238"/>
      <c r="J40" s="333"/>
      <c r="K40" s="342"/>
      <c r="L40" s="232"/>
      <c r="M40" s="239"/>
    </row>
    <row r="41" spans="1:13" s="240" customFormat="1" ht="15" customHeight="1" x14ac:dyDescent="0.15">
      <c r="A41" s="248"/>
      <c r="B41" s="249"/>
      <c r="C41" s="248" t="s">
        <v>255</v>
      </c>
      <c r="D41" s="249" t="s">
        <v>228</v>
      </c>
      <c r="E41" s="241" t="s">
        <v>259</v>
      </c>
      <c r="F41" s="237"/>
      <c r="G41" s="238"/>
      <c r="H41" s="237"/>
      <c r="I41" s="238"/>
      <c r="J41" s="333"/>
      <c r="K41" s="342"/>
      <c r="L41" s="232"/>
      <c r="M41" s="239"/>
    </row>
    <row r="42" spans="1:13" s="240" customFormat="1" ht="15" customHeight="1" x14ac:dyDescent="0.15">
      <c r="A42" s="259" t="s">
        <v>255</v>
      </c>
      <c r="B42" s="260" t="s">
        <v>1114</v>
      </c>
      <c r="C42" s="259" t="s">
        <v>255</v>
      </c>
      <c r="D42" s="260" t="s">
        <v>1115</v>
      </c>
      <c r="E42" s="261" t="s">
        <v>261</v>
      </c>
      <c r="F42" s="237"/>
      <c r="G42" s="238"/>
      <c r="H42" s="237"/>
      <c r="I42" s="238"/>
      <c r="J42" s="333"/>
      <c r="K42" s="342"/>
      <c r="L42" s="232"/>
      <c r="M42" s="239"/>
    </row>
    <row r="43" spans="1:13" s="240" customFormat="1" ht="15" customHeight="1" x14ac:dyDescent="0.15">
      <c r="A43" s="259" t="s">
        <v>255</v>
      </c>
      <c r="B43" s="260" t="s">
        <v>1117</v>
      </c>
      <c r="C43" s="259" t="s">
        <v>255</v>
      </c>
      <c r="D43" s="260" t="s">
        <v>1119</v>
      </c>
      <c r="E43" s="261" t="s">
        <v>262</v>
      </c>
      <c r="F43" s="237"/>
      <c r="G43" s="238"/>
      <c r="H43" s="237"/>
      <c r="I43" s="238"/>
      <c r="J43" s="333"/>
      <c r="K43" s="342"/>
      <c r="L43" s="232"/>
      <c r="M43" s="239"/>
    </row>
    <row r="44" spans="1:13" s="240" customFormat="1" ht="15" customHeight="1" x14ac:dyDescent="0.15">
      <c r="A44" s="259" t="s">
        <v>255</v>
      </c>
      <c r="B44" s="260" t="s">
        <v>1120</v>
      </c>
      <c r="C44" s="259" t="s">
        <v>255</v>
      </c>
      <c r="D44" s="260" t="s">
        <v>1122</v>
      </c>
      <c r="E44" s="261" t="s">
        <v>264</v>
      </c>
      <c r="F44" s="237"/>
      <c r="G44" s="238"/>
      <c r="H44" s="237"/>
      <c r="I44" s="238"/>
      <c r="J44" s="333"/>
      <c r="K44" s="342"/>
      <c r="L44" s="232"/>
      <c r="M44" s="239"/>
    </row>
    <row r="45" spans="1:13" s="240" customFormat="1" ht="15" customHeight="1" x14ac:dyDescent="0.15">
      <c r="A45" s="259" t="s">
        <v>255</v>
      </c>
      <c r="B45" s="260" t="s">
        <v>1124</v>
      </c>
      <c r="C45" s="259" t="s">
        <v>255</v>
      </c>
      <c r="D45" s="260" t="s">
        <v>1126</v>
      </c>
      <c r="E45" s="261" t="s">
        <v>265</v>
      </c>
      <c r="F45" s="237"/>
      <c r="G45" s="238"/>
      <c r="H45" s="237"/>
      <c r="I45" s="238"/>
      <c r="J45" s="333"/>
      <c r="K45" s="342"/>
      <c r="L45" s="232"/>
      <c r="M45" s="239"/>
    </row>
    <row r="46" spans="1:13" s="240" customFormat="1" ht="15" customHeight="1" x14ac:dyDescent="0.15">
      <c r="A46" s="235" t="s">
        <v>255</v>
      </c>
      <c r="B46" s="236" t="s">
        <v>235</v>
      </c>
      <c r="C46" s="235" t="s">
        <v>255</v>
      </c>
      <c r="D46" s="236" t="s">
        <v>1127</v>
      </c>
      <c r="E46" s="244" t="s">
        <v>266</v>
      </c>
      <c r="F46" s="245"/>
      <c r="G46" s="246"/>
      <c r="H46" s="245"/>
      <c r="I46" s="246"/>
      <c r="J46" s="333"/>
      <c r="K46" s="342"/>
      <c r="L46" s="232"/>
      <c r="M46" s="239"/>
    </row>
    <row r="47" spans="1:13" s="240" customFormat="1" ht="15" customHeight="1" x14ac:dyDescent="0.15">
      <c r="A47" s="254" t="s">
        <v>267</v>
      </c>
      <c r="B47" s="255" t="s">
        <v>0</v>
      </c>
      <c r="C47" s="254" t="s">
        <v>267</v>
      </c>
      <c r="D47" s="255" t="s">
        <v>216</v>
      </c>
      <c r="E47" s="256" t="s">
        <v>268</v>
      </c>
      <c r="F47" s="229" t="s">
        <v>267</v>
      </c>
      <c r="G47" s="230" t="s">
        <v>269</v>
      </c>
      <c r="H47" s="229" t="s">
        <v>298</v>
      </c>
      <c r="I47" s="230" t="s">
        <v>269</v>
      </c>
      <c r="J47" s="333"/>
      <c r="K47" s="342"/>
      <c r="L47" s="232"/>
      <c r="M47" s="239"/>
    </row>
    <row r="48" spans="1:13" s="240" customFormat="1" ht="15" customHeight="1" x14ac:dyDescent="0.15">
      <c r="A48" s="257" t="s">
        <v>267</v>
      </c>
      <c r="B48" s="258" t="s">
        <v>208</v>
      </c>
      <c r="C48" s="257" t="s">
        <v>267</v>
      </c>
      <c r="D48" s="258" t="s">
        <v>209</v>
      </c>
      <c r="E48" s="262" t="s">
        <v>1128</v>
      </c>
      <c r="F48" s="245"/>
      <c r="G48" s="246"/>
      <c r="H48" s="245"/>
      <c r="I48" s="246"/>
      <c r="J48" s="333"/>
      <c r="K48" s="342"/>
      <c r="L48" s="232"/>
      <c r="M48" s="239"/>
    </row>
    <row r="49" spans="1:13" s="240" customFormat="1" ht="15" customHeight="1" x14ac:dyDescent="0.15">
      <c r="A49" s="263" t="s">
        <v>1129</v>
      </c>
      <c r="B49" s="264" t="s">
        <v>0</v>
      </c>
      <c r="C49" s="263" t="s">
        <v>1129</v>
      </c>
      <c r="D49" s="264" t="s">
        <v>216</v>
      </c>
      <c r="E49" s="265" t="s">
        <v>270</v>
      </c>
      <c r="F49" s="252" t="s">
        <v>1130</v>
      </c>
      <c r="G49" s="253" t="s">
        <v>270</v>
      </c>
      <c r="H49" s="229" t="s">
        <v>302</v>
      </c>
      <c r="I49" s="230" t="s">
        <v>271</v>
      </c>
      <c r="J49" s="343" t="s">
        <v>1114</v>
      </c>
      <c r="K49" s="334" t="s">
        <v>271</v>
      </c>
      <c r="L49" s="232"/>
      <c r="M49" s="239"/>
    </row>
    <row r="50" spans="1:13" s="240" customFormat="1" ht="15" customHeight="1" x14ac:dyDescent="0.15">
      <c r="A50" s="226" t="s">
        <v>1131</v>
      </c>
      <c r="B50" s="227" t="s">
        <v>0</v>
      </c>
      <c r="C50" s="226" t="s">
        <v>1132</v>
      </c>
      <c r="D50" s="227" t="s">
        <v>1111</v>
      </c>
      <c r="E50" s="247" t="s">
        <v>272</v>
      </c>
      <c r="F50" s="237" t="s">
        <v>1132</v>
      </c>
      <c r="G50" s="231" t="s">
        <v>272</v>
      </c>
      <c r="H50" s="237"/>
      <c r="I50" s="238"/>
      <c r="J50" s="333"/>
      <c r="K50" s="335"/>
      <c r="L50" s="232"/>
      <c r="M50" s="239"/>
    </row>
    <row r="51" spans="1:13" s="240" customFormat="1" ht="15" customHeight="1" x14ac:dyDescent="0.15">
      <c r="A51" s="263" t="s">
        <v>1133</v>
      </c>
      <c r="B51" s="264" t="s">
        <v>0</v>
      </c>
      <c r="C51" s="263" t="s">
        <v>1133</v>
      </c>
      <c r="D51" s="264" t="s">
        <v>216</v>
      </c>
      <c r="E51" s="265" t="s">
        <v>1134</v>
      </c>
      <c r="F51" s="252" t="s">
        <v>1135</v>
      </c>
      <c r="G51" s="253" t="s">
        <v>273</v>
      </c>
      <c r="H51" s="245"/>
      <c r="I51" s="246"/>
      <c r="J51" s="336"/>
      <c r="K51" s="337"/>
      <c r="L51" s="232"/>
      <c r="M51" s="239"/>
    </row>
    <row r="52" spans="1:13" s="240" customFormat="1" ht="15" customHeight="1" x14ac:dyDescent="0.15">
      <c r="A52" s="235" t="s">
        <v>1136</v>
      </c>
      <c r="B52" s="236" t="s">
        <v>0</v>
      </c>
      <c r="C52" s="235" t="s">
        <v>1136</v>
      </c>
      <c r="D52" s="236" t="s">
        <v>1111</v>
      </c>
      <c r="E52" s="228" t="s">
        <v>274</v>
      </c>
      <c r="F52" s="229" t="s">
        <v>1137</v>
      </c>
      <c r="G52" s="230" t="s">
        <v>275</v>
      </c>
      <c r="H52" s="229" t="s">
        <v>495</v>
      </c>
      <c r="I52" s="230" t="s">
        <v>276</v>
      </c>
      <c r="J52" s="343" t="s">
        <v>1117</v>
      </c>
      <c r="K52" s="334" t="s">
        <v>276</v>
      </c>
      <c r="L52" s="232"/>
      <c r="M52" s="239"/>
    </row>
    <row r="53" spans="1:13" s="240" customFormat="1" ht="15" customHeight="1" x14ac:dyDescent="0.15">
      <c r="A53" s="257" t="s">
        <v>1136</v>
      </c>
      <c r="B53" s="258" t="s">
        <v>1113</v>
      </c>
      <c r="C53" s="257" t="s">
        <v>1136</v>
      </c>
      <c r="D53" s="258" t="s">
        <v>1115</v>
      </c>
      <c r="E53" s="250" t="s">
        <v>278</v>
      </c>
      <c r="F53" s="245"/>
      <c r="G53" s="246"/>
      <c r="H53" s="237"/>
      <c r="I53" s="238"/>
      <c r="J53" s="333"/>
      <c r="K53" s="335"/>
      <c r="L53" s="232"/>
      <c r="M53" s="239"/>
    </row>
    <row r="54" spans="1:13" s="240" customFormat="1" ht="15" customHeight="1" x14ac:dyDescent="0.15">
      <c r="A54" s="226"/>
      <c r="B54" s="227"/>
      <c r="C54" s="226" t="s">
        <v>1138</v>
      </c>
      <c r="D54" s="227" t="s">
        <v>222</v>
      </c>
      <c r="E54" s="247" t="s">
        <v>279</v>
      </c>
      <c r="F54" s="229" t="s">
        <v>1139</v>
      </c>
      <c r="G54" s="230" t="s">
        <v>280</v>
      </c>
      <c r="H54" s="237"/>
      <c r="I54" s="238"/>
      <c r="J54" s="333"/>
      <c r="K54" s="335"/>
      <c r="L54" s="232"/>
      <c r="M54" s="239"/>
    </row>
    <row r="55" spans="1:13" s="240" customFormat="1" ht="15" customHeight="1" x14ac:dyDescent="0.15">
      <c r="A55" s="235" t="s">
        <v>1140</v>
      </c>
      <c r="B55" s="236" t="s">
        <v>0</v>
      </c>
      <c r="C55" s="235"/>
      <c r="D55" s="236"/>
      <c r="E55" s="228" t="s">
        <v>280</v>
      </c>
      <c r="F55" s="237"/>
      <c r="G55" s="238"/>
      <c r="H55" s="237"/>
      <c r="I55" s="238"/>
      <c r="J55" s="333"/>
      <c r="K55" s="335"/>
      <c r="L55" s="232"/>
      <c r="M55" s="239"/>
    </row>
    <row r="56" spans="1:13" s="240" customFormat="1" ht="15" customHeight="1" x14ac:dyDescent="0.15">
      <c r="A56" s="257" t="s">
        <v>1141</v>
      </c>
      <c r="B56" s="258" t="s">
        <v>208</v>
      </c>
      <c r="C56" s="257"/>
      <c r="D56" s="258"/>
      <c r="E56" s="250" t="s">
        <v>281</v>
      </c>
      <c r="F56" s="245"/>
      <c r="G56" s="246"/>
      <c r="H56" s="245"/>
      <c r="I56" s="246"/>
      <c r="J56" s="336"/>
      <c r="K56" s="337"/>
      <c r="L56" s="232"/>
      <c r="M56" s="239"/>
    </row>
    <row r="57" spans="1:13" s="240" customFormat="1" ht="14.45" customHeight="1" x14ac:dyDescent="0.15">
      <c r="A57" s="226" t="s">
        <v>1142</v>
      </c>
      <c r="B57" s="227" t="s">
        <v>0</v>
      </c>
      <c r="C57" s="226"/>
      <c r="D57" s="227"/>
      <c r="E57" s="247" t="s">
        <v>1143</v>
      </c>
      <c r="F57" s="237" t="s">
        <v>282</v>
      </c>
      <c r="G57" s="231" t="s">
        <v>1044</v>
      </c>
      <c r="H57" s="237" t="s">
        <v>808</v>
      </c>
      <c r="I57" s="231" t="s">
        <v>1044</v>
      </c>
      <c r="J57" s="332" t="s">
        <v>1</v>
      </c>
      <c r="K57" s="341" t="s">
        <v>37</v>
      </c>
      <c r="L57" s="266" t="s">
        <v>208</v>
      </c>
      <c r="M57" s="233" t="s">
        <v>37</v>
      </c>
    </row>
    <row r="58" spans="1:13" s="240" customFormat="1" ht="14.45" customHeight="1" x14ac:dyDescent="0.15">
      <c r="A58" s="235"/>
      <c r="B58" s="236"/>
      <c r="C58" s="235" t="s">
        <v>1142</v>
      </c>
      <c r="D58" s="236" t="s">
        <v>1144</v>
      </c>
      <c r="E58" s="228" t="s">
        <v>286</v>
      </c>
      <c r="F58" s="237"/>
      <c r="G58" s="231"/>
      <c r="H58" s="237"/>
      <c r="I58" s="231"/>
      <c r="J58" s="333"/>
      <c r="K58" s="342"/>
      <c r="L58" s="267"/>
      <c r="M58" s="239"/>
    </row>
    <row r="59" spans="1:13" s="240" customFormat="1" ht="14.45" customHeight="1" x14ac:dyDescent="0.15">
      <c r="A59" s="235"/>
      <c r="B59" s="236"/>
      <c r="C59" s="235" t="s">
        <v>1142</v>
      </c>
      <c r="D59" s="236" t="s">
        <v>1145</v>
      </c>
      <c r="E59" s="228" t="s">
        <v>287</v>
      </c>
      <c r="F59" s="237"/>
      <c r="G59" s="231"/>
      <c r="H59" s="237"/>
      <c r="I59" s="231"/>
      <c r="J59" s="333"/>
      <c r="K59" s="342"/>
      <c r="L59" s="267"/>
      <c r="M59" s="239"/>
    </row>
    <row r="60" spans="1:13" s="240" customFormat="1" ht="14.45" customHeight="1" x14ac:dyDescent="0.15">
      <c r="A60" s="257"/>
      <c r="B60" s="258"/>
      <c r="C60" s="257" t="s">
        <v>282</v>
      </c>
      <c r="D60" s="258" t="s">
        <v>1146</v>
      </c>
      <c r="E60" s="250" t="s">
        <v>288</v>
      </c>
      <c r="F60" s="237"/>
      <c r="G60" s="231"/>
      <c r="H60" s="237"/>
      <c r="I60" s="231"/>
      <c r="J60" s="333"/>
      <c r="K60" s="342"/>
      <c r="L60" s="267"/>
      <c r="M60" s="239"/>
    </row>
    <row r="61" spans="1:13" s="240" customFormat="1" ht="14.45" customHeight="1" x14ac:dyDescent="0.15">
      <c r="A61" s="226" t="s">
        <v>1147</v>
      </c>
      <c r="B61" s="227" t="s">
        <v>0</v>
      </c>
      <c r="C61" s="226" t="s">
        <v>1147</v>
      </c>
      <c r="D61" s="251" t="s">
        <v>216</v>
      </c>
      <c r="E61" s="247" t="s">
        <v>1148</v>
      </c>
      <c r="F61" s="229" t="s">
        <v>1149</v>
      </c>
      <c r="G61" s="230" t="s">
        <v>1150</v>
      </c>
      <c r="H61" s="229" t="s">
        <v>945</v>
      </c>
      <c r="I61" s="230" t="s">
        <v>1085</v>
      </c>
      <c r="J61" s="333"/>
      <c r="K61" s="342"/>
      <c r="L61" s="267"/>
      <c r="M61" s="239"/>
    </row>
    <row r="62" spans="1:13" s="240" customFormat="1" ht="14.45" customHeight="1" x14ac:dyDescent="0.15">
      <c r="A62" s="268" t="s">
        <v>1151</v>
      </c>
      <c r="B62" s="269" t="s">
        <v>1114</v>
      </c>
      <c r="C62" s="268" t="s">
        <v>1151</v>
      </c>
      <c r="D62" s="269" t="s">
        <v>1152</v>
      </c>
      <c r="E62" s="262" t="s">
        <v>289</v>
      </c>
      <c r="F62" s="245"/>
      <c r="G62" s="246"/>
      <c r="H62" s="237"/>
      <c r="I62" s="238"/>
      <c r="J62" s="333"/>
      <c r="K62" s="342"/>
      <c r="L62" s="267"/>
      <c r="M62" s="239"/>
    </row>
    <row r="63" spans="1:13" s="240" customFormat="1" ht="14.45" customHeight="1" x14ac:dyDescent="0.15">
      <c r="A63" s="235" t="s">
        <v>1153</v>
      </c>
      <c r="B63" s="236" t="s">
        <v>1154</v>
      </c>
      <c r="C63" s="235"/>
      <c r="D63" s="270"/>
      <c r="E63" s="228" t="s">
        <v>291</v>
      </c>
      <c r="F63" s="229" t="s">
        <v>1155</v>
      </c>
      <c r="G63" s="230" t="s">
        <v>1156</v>
      </c>
      <c r="H63" s="237"/>
      <c r="I63" s="238"/>
      <c r="J63" s="333"/>
      <c r="K63" s="342"/>
      <c r="L63" s="267"/>
      <c r="M63" s="239"/>
    </row>
    <row r="64" spans="1:13" s="240" customFormat="1" ht="14.45" customHeight="1" x14ac:dyDescent="0.15">
      <c r="A64" s="235"/>
      <c r="B64" s="236"/>
      <c r="C64" s="235" t="s">
        <v>1155</v>
      </c>
      <c r="D64" s="270" t="s">
        <v>237</v>
      </c>
      <c r="E64" s="228" t="s">
        <v>283</v>
      </c>
      <c r="F64" s="237"/>
      <c r="G64" s="238"/>
      <c r="H64" s="237"/>
      <c r="I64" s="238"/>
      <c r="J64" s="333"/>
      <c r="K64" s="342"/>
      <c r="L64" s="267"/>
      <c r="M64" s="239"/>
    </row>
    <row r="65" spans="1:13" s="240" customFormat="1" ht="14.45" customHeight="1" x14ac:dyDescent="0.15">
      <c r="A65" s="235"/>
      <c r="B65" s="236"/>
      <c r="C65" s="235" t="s">
        <v>1155</v>
      </c>
      <c r="D65" s="270" t="s">
        <v>239</v>
      </c>
      <c r="E65" s="228" t="s">
        <v>284</v>
      </c>
      <c r="F65" s="237"/>
      <c r="G65" s="238"/>
      <c r="H65" s="237"/>
      <c r="I65" s="238"/>
      <c r="J65" s="333"/>
      <c r="K65" s="342"/>
      <c r="L65" s="267"/>
      <c r="M65" s="239"/>
    </row>
    <row r="66" spans="1:13" s="240" customFormat="1" ht="14.45" customHeight="1" x14ac:dyDescent="0.15">
      <c r="A66" s="235"/>
      <c r="B66" s="236"/>
      <c r="C66" s="235" t="s">
        <v>1155</v>
      </c>
      <c r="D66" s="270" t="s">
        <v>251</v>
      </c>
      <c r="E66" s="228" t="s">
        <v>292</v>
      </c>
      <c r="F66" s="237"/>
      <c r="G66" s="238"/>
      <c r="H66" s="237"/>
      <c r="I66" s="238"/>
      <c r="J66" s="333"/>
      <c r="K66" s="342"/>
      <c r="L66" s="267"/>
      <c r="M66" s="239"/>
    </row>
    <row r="67" spans="1:13" s="240" customFormat="1" ht="14.45" customHeight="1" x14ac:dyDescent="0.15">
      <c r="A67" s="235"/>
      <c r="B67" s="236"/>
      <c r="C67" s="235" t="s">
        <v>1155</v>
      </c>
      <c r="D67" s="270" t="s">
        <v>1157</v>
      </c>
      <c r="E67" s="228" t="s">
        <v>293</v>
      </c>
      <c r="F67" s="237"/>
      <c r="G67" s="238"/>
      <c r="H67" s="237"/>
      <c r="I67" s="238"/>
      <c r="J67" s="333"/>
      <c r="K67" s="342"/>
      <c r="L67" s="267"/>
      <c r="M67" s="239"/>
    </row>
    <row r="68" spans="1:13" s="240" customFormat="1" ht="14.45" customHeight="1" x14ac:dyDescent="0.15">
      <c r="A68" s="257"/>
      <c r="B68" s="271"/>
      <c r="C68" s="235" t="s">
        <v>1155</v>
      </c>
      <c r="D68" s="271" t="s">
        <v>253</v>
      </c>
      <c r="E68" s="250" t="s">
        <v>294</v>
      </c>
      <c r="F68" s="245"/>
      <c r="G68" s="246"/>
      <c r="H68" s="245"/>
      <c r="I68" s="246"/>
      <c r="J68" s="336"/>
      <c r="K68" s="344"/>
      <c r="L68" s="273"/>
      <c r="M68" s="274"/>
    </row>
    <row r="69" spans="1:13" s="240" customFormat="1" ht="14.45" customHeight="1" x14ac:dyDescent="0.15">
      <c r="A69" s="226" t="s">
        <v>295</v>
      </c>
      <c r="B69" s="227" t="s">
        <v>0</v>
      </c>
      <c r="C69" s="226"/>
      <c r="D69" s="227"/>
      <c r="E69" s="247" t="s">
        <v>296</v>
      </c>
      <c r="F69" s="229" t="s">
        <v>295</v>
      </c>
      <c r="G69" s="230" t="s">
        <v>304</v>
      </c>
      <c r="H69" s="229" t="s">
        <v>946</v>
      </c>
      <c r="I69" s="275" t="s">
        <v>297</v>
      </c>
      <c r="J69" s="332" t="s">
        <v>2</v>
      </c>
      <c r="K69" s="341" t="s">
        <v>1158</v>
      </c>
      <c r="L69" s="276" t="s">
        <v>245</v>
      </c>
      <c r="M69" s="233" t="s">
        <v>1159</v>
      </c>
    </row>
    <row r="70" spans="1:13" s="240" customFormat="1" ht="14.45" customHeight="1" x14ac:dyDescent="0.15">
      <c r="A70" s="235"/>
      <c r="B70" s="236"/>
      <c r="C70" s="235" t="s">
        <v>295</v>
      </c>
      <c r="D70" s="236" t="s">
        <v>216</v>
      </c>
      <c r="E70" s="228" t="s">
        <v>1160</v>
      </c>
      <c r="F70" s="237"/>
      <c r="G70" s="238"/>
      <c r="H70" s="237"/>
      <c r="I70" s="231"/>
      <c r="J70" s="333"/>
      <c r="K70" s="342"/>
      <c r="L70" s="232"/>
      <c r="M70" s="239"/>
    </row>
    <row r="71" spans="1:13" s="240" customFormat="1" ht="14.45" customHeight="1" x14ac:dyDescent="0.15">
      <c r="A71" s="235"/>
      <c r="B71" s="236"/>
      <c r="C71" s="235" t="s">
        <v>295</v>
      </c>
      <c r="D71" s="236" t="s">
        <v>207</v>
      </c>
      <c r="E71" s="228" t="s">
        <v>1161</v>
      </c>
      <c r="F71" s="237"/>
      <c r="G71" s="238"/>
      <c r="H71" s="237"/>
      <c r="I71" s="231"/>
      <c r="J71" s="333"/>
      <c r="K71" s="342"/>
      <c r="L71" s="232"/>
      <c r="M71" s="239"/>
    </row>
    <row r="72" spans="1:13" s="240" customFormat="1" ht="14.45" customHeight="1" x14ac:dyDescent="0.15">
      <c r="A72" s="235"/>
      <c r="B72" s="236"/>
      <c r="C72" s="235" t="s">
        <v>295</v>
      </c>
      <c r="D72" s="236" t="s">
        <v>298</v>
      </c>
      <c r="E72" s="228" t="s">
        <v>299</v>
      </c>
      <c r="F72" s="237"/>
      <c r="G72" s="238"/>
      <c r="H72" s="237"/>
      <c r="I72" s="231"/>
      <c r="J72" s="333"/>
      <c r="K72" s="342"/>
      <c r="L72" s="232"/>
      <c r="M72" s="239"/>
    </row>
    <row r="73" spans="1:13" s="240" customFormat="1" ht="14.45" customHeight="1" x14ac:dyDescent="0.15">
      <c r="A73" s="235"/>
      <c r="B73" s="236"/>
      <c r="C73" s="235" t="s">
        <v>295</v>
      </c>
      <c r="D73" s="236" t="s">
        <v>300</v>
      </c>
      <c r="E73" s="228" t="s">
        <v>301</v>
      </c>
      <c r="F73" s="237"/>
      <c r="G73" s="238"/>
      <c r="H73" s="237"/>
      <c r="I73" s="231"/>
      <c r="J73" s="333"/>
      <c r="K73" s="342"/>
      <c r="L73" s="232"/>
      <c r="M73" s="239"/>
    </row>
    <row r="74" spans="1:13" s="240" customFormat="1" ht="14.45" customHeight="1" x14ac:dyDescent="0.15">
      <c r="A74" s="235"/>
      <c r="B74" s="236"/>
      <c r="C74" s="235" t="s">
        <v>295</v>
      </c>
      <c r="D74" s="236" t="s">
        <v>302</v>
      </c>
      <c r="E74" s="228" t="s">
        <v>1162</v>
      </c>
      <c r="F74" s="237"/>
      <c r="G74" s="238"/>
      <c r="H74" s="237"/>
      <c r="I74" s="231"/>
      <c r="J74" s="333"/>
      <c r="K74" s="342"/>
      <c r="L74" s="232"/>
      <c r="M74" s="239"/>
    </row>
    <row r="75" spans="1:13" s="240" customFormat="1" ht="14.45" customHeight="1" x14ac:dyDescent="0.15">
      <c r="A75" s="242" t="s">
        <v>1163</v>
      </c>
      <c r="B75" s="243" t="s">
        <v>1164</v>
      </c>
      <c r="C75" s="242"/>
      <c r="D75" s="243"/>
      <c r="E75" s="244" t="s">
        <v>305</v>
      </c>
      <c r="F75" s="237"/>
      <c r="G75" s="238"/>
      <c r="H75" s="237"/>
      <c r="I75" s="231"/>
      <c r="J75" s="333"/>
      <c r="K75" s="342"/>
      <c r="L75" s="232"/>
      <c r="M75" s="239"/>
    </row>
    <row r="76" spans="1:13" s="240" customFormat="1" ht="14.45" customHeight="1" x14ac:dyDescent="0.15">
      <c r="A76" s="235"/>
      <c r="B76" s="236"/>
      <c r="C76" s="235" t="s">
        <v>1163</v>
      </c>
      <c r="D76" s="236" t="s">
        <v>1165</v>
      </c>
      <c r="E76" s="228" t="s">
        <v>1166</v>
      </c>
      <c r="F76" s="237"/>
      <c r="G76" s="238"/>
      <c r="H76" s="237"/>
      <c r="I76" s="231"/>
      <c r="J76" s="333"/>
      <c r="K76" s="342"/>
      <c r="L76" s="232"/>
      <c r="M76" s="239"/>
    </row>
    <row r="77" spans="1:13" s="240" customFormat="1" ht="14.45" customHeight="1" x14ac:dyDescent="0.15">
      <c r="A77" s="235"/>
      <c r="B77" s="236"/>
      <c r="C77" s="235" t="s">
        <v>1163</v>
      </c>
      <c r="D77" s="236" t="s">
        <v>1167</v>
      </c>
      <c r="E77" s="228" t="s">
        <v>306</v>
      </c>
      <c r="F77" s="237"/>
      <c r="G77" s="238"/>
      <c r="H77" s="237"/>
      <c r="I77" s="231"/>
      <c r="J77" s="333"/>
      <c r="K77" s="342"/>
      <c r="L77" s="232"/>
      <c r="M77" s="239"/>
    </row>
    <row r="78" spans="1:13" s="240" customFormat="1" ht="14.45" customHeight="1" x14ac:dyDescent="0.15">
      <c r="A78" s="242" t="s">
        <v>295</v>
      </c>
      <c r="B78" s="243" t="s">
        <v>1168</v>
      </c>
      <c r="C78" s="242" t="s">
        <v>295</v>
      </c>
      <c r="D78" s="243" t="s">
        <v>1127</v>
      </c>
      <c r="E78" s="244" t="s">
        <v>1169</v>
      </c>
      <c r="F78" s="245"/>
      <c r="G78" s="246"/>
      <c r="H78" s="237"/>
      <c r="I78" s="231"/>
      <c r="J78" s="333"/>
      <c r="K78" s="342"/>
      <c r="L78" s="232"/>
      <c r="M78" s="239"/>
    </row>
    <row r="79" spans="1:13" s="240" customFormat="1" ht="14.45" customHeight="1" x14ac:dyDescent="0.15">
      <c r="A79" s="254" t="s">
        <v>1170</v>
      </c>
      <c r="B79" s="255" t="s">
        <v>0</v>
      </c>
      <c r="C79" s="254" t="s">
        <v>303</v>
      </c>
      <c r="D79" s="255" t="s">
        <v>216</v>
      </c>
      <c r="E79" s="256" t="s">
        <v>308</v>
      </c>
      <c r="F79" s="229" t="s">
        <v>303</v>
      </c>
      <c r="G79" s="230" t="s">
        <v>309</v>
      </c>
      <c r="H79" s="237"/>
      <c r="I79" s="231"/>
      <c r="J79" s="333"/>
      <c r="K79" s="342"/>
      <c r="L79" s="232"/>
      <c r="M79" s="239"/>
    </row>
    <row r="80" spans="1:13" s="240" customFormat="1" ht="14.45" customHeight="1" x14ac:dyDescent="0.15">
      <c r="A80" s="259" t="s">
        <v>1170</v>
      </c>
      <c r="B80" s="260" t="s">
        <v>208</v>
      </c>
      <c r="C80" s="259" t="s">
        <v>303</v>
      </c>
      <c r="D80" s="260" t="s">
        <v>209</v>
      </c>
      <c r="E80" s="261" t="s">
        <v>310</v>
      </c>
      <c r="F80" s="237"/>
      <c r="G80" s="238"/>
      <c r="H80" s="237"/>
      <c r="I80" s="231"/>
      <c r="J80" s="333"/>
      <c r="K80" s="342"/>
      <c r="L80" s="232"/>
      <c r="M80" s="239"/>
    </row>
    <row r="81" spans="1:13" s="240" customFormat="1" ht="14.45" customHeight="1" x14ac:dyDescent="0.15">
      <c r="A81" s="259" t="s">
        <v>303</v>
      </c>
      <c r="B81" s="260" t="s">
        <v>245</v>
      </c>
      <c r="C81" s="259" t="s">
        <v>303</v>
      </c>
      <c r="D81" s="260" t="s">
        <v>246</v>
      </c>
      <c r="E81" s="261" t="s">
        <v>311</v>
      </c>
      <c r="F81" s="237"/>
      <c r="G81" s="238"/>
      <c r="H81" s="237"/>
      <c r="I81" s="231"/>
      <c r="J81" s="333"/>
      <c r="K81" s="342"/>
      <c r="L81" s="232"/>
      <c r="M81" s="239"/>
    </row>
    <row r="82" spans="1:13" s="240" customFormat="1" ht="15" customHeight="1" x14ac:dyDescent="0.15">
      <c r="A82" s="235" t="s">
        <v>303</v>
      </c>
      <c r="B82" s="236" t="s">
        <v>312</v>
      </c>
      <c r="C82" s="235" t="s">
        <v>303</v>
      </c>
      <c r="D82" s="236" t="s">
        <v>313</v>
      </c>
      <c r="E82" s="261" t="s">
        <v>314</v>
      </c>
      <c r="F82" s="237"/>
      <c r="G82" s="238"/>
      <c r="H82" s="237"/>
      <c r="I82" s="231"/>
      <c r="J82" s="333"/>
      <c r="K82" s="342"/>
      <c r="L82" s="232"/>
      <c r="M82" s="239"/>
    </row>
    <row r="83" spans="1:13" s="240" customFormat="1" ht="15" customHeight="1" x14ac:dyDescent="0.15">
      <c r="A83" s="268" t="s">
        <v>303</v>
      </c>
      <c r="B83" s="269" t="s">
        <v>235</v>
      </c>
      <c r="C83" s="268" t="s">
        <v>303</v>
      </c>
      <c r="D83" s="269" t="s">
        <v>253</v>
      </c>
      <c r="E83" s="262" t="s">
        <v>1171</v>
      </c>
      <c r="F83" s="245"/>
      <c r="G83" s="246"/>
      <c r="H83" s="245"/>
      <c r="I83" s="277"/>
      <c r="J83" s="336"/>
      <c r="K83" s="344"/>
      <c r="L83" s="278"/>
      <c r="M83" s="274"/>
    </row>
    <row r="84" spans="1:13" s="240" customFormat="1" ht="15" customHeight="1" x14ac:dyDescent="0.15">
      <c r="A84" s="235" t="s">
        <v>1172</v>
      </c>
      <c r="B84" s="236" t="s">
        <v>0</v>
      </c>
      <c r="C84" s="235"/>
      <c r="D84" s="236"/>
      <c r="E84" s="228" t="s">
        <v>316</v>
      </c>
      <c r="F84" s="237" t="s">
        <v>307</v>
      </c>
      <c r="G84" s="238" t="s">
        <v>1173</v>
      </c>
      <c r="H84" s="237">
        <v>111</v>
      </c>
      <c r="I84" s="231" t="s">
        <v>1174</v>
      </c>
      <c r="J84" s="333">
        <v>11</v>
      </c>
      <c r="K84" s="342" t="s">
        <v>1175</v>
      </c>
      <c r="L84" s="232"/>
      <c r="M84" s="239"/>
    </row>
    <row r="85" spans="1:13" s="240" customFormat="1" ht="15" customHeight="1" x14ac:dyDescent="0.15">
      <c r="A85" s="235"/>
      <c r="B85" s="236"/>
      <c r="C85" s="235" t="s">
        <v>307</v>
      </c>
      <c r="D85" s="236" t="s">
        <v>216</v>
      </c>
      <c r="E85" s="228" t="s">
        <v>317</v>
      </c>
      <c r="F85" s="237"/>
      <c r="G85" s="238"/>
      <c r="H85" s="237"/>
      <c r="I85" s="231"/>
      <c r="J85" s="333"/>
      <c r="K85" s="342"/>
      <c r="L85" s="232"/>
      <c r="M85" s="239"/>
    </row>
    <row r="86" spans="1:13" s="240" customFormat="1" ht="15" customHeight="1" x14ac:dyDescent="0.15">
      <c r="A86" s="248"/>
      <c r="B86" s="249"/>
      <c r="C86" s="248" t="s">
        <v>307</v>
      </c>
      <c r="D86" s="249" t="s">
        <v>228</v>
      </c>
      <c r="E86" s="241" t="s">
        <v>318</v>
      </c>
      <c r="F86" s="237"/>
      <c r="G86" s="238"/>
      <c r="H86" s="237"/>
      <c r="I86" s="231"/>
      <c r="J86" s="333"/>
      <c r="K86" s="342"/>
      <c r="L86" s="232"/>
      <c r="M86" s="239"/>
    </row>
    <row r="87" spans="1:13" s="240" customFormat="1" ht="15" customHeight="1" x14ac:dyDescent="0.15">
      <c r="A87" s="235" t="s">
        <v>307</v>
      </c>
      <c r="B87" s="236" t="s">
        <v>208</v>
      </c>
      <c r="C87" s="235"/>
      <c r="D87" s="236"/>
      <c r="E87" s="244" t="s">
        <v>319</v>
      </c>
      <c r="F87" s="237"/>
      <c r="G87" s="238"/>
      <c r="H87" s="237"/>
      <c r="I87" s="231"/>
      <c r="J87" s="333"/>
      <c r="K87" s="342"/>
      <c r="L87" s="232"/>
      <c r="M87" s="239"/>
    </row>
    <row r="88" spans="1:13" s="240" customFormat="1" ht="15" customHeight="1" x14ac:dyDescent="0.15">
      <c r="A88" s="235"/>
      <c r="B88" s="236"/>
      <c r="C88" s="235" t="s">
        <v>307</v>
      </c>
      <c r="D88" s="236" t="s">
        <v>209</v>
      </c>
      <c r="E88" s="228" t="s">
        <v>320</v>
      </c>
      <c r="F88" s="237"/>
      <c r="G88" s="238"/>
      <c r="H88" s="237"/>
      <c r="I88" s="231"/>
      <c r="J88" s="333"/>
      <c r="K88" s="342"/>
      <c r="L88" s="232"/>
      <c r="M88" s="239"/>
    </row>
    <row r="89" spans="1:13" s="240" customFormat="1" ht="15" customHeight="1" x14ac:dyDescent="0.15">
      <c r="A89" s="257"/>
      <c r="B89" s="258"/>
      <c r="C89" s="257" t="s">
        <v>307</v>
      </c>
      <c r="D89" s="258" t="s">
        <v>219</v>
      </c>
      <c r="E89" s="250" t="s">
        <v>321</v>
      </c>
      <c r="F89" s="245"/>
      <c r="G89" s="246"/>
      <c r="H89" s="237"/>
      <c r="I89" s="231"/>
      <c r="J89" s="333"/>
      <c r="K89" s="342"/>
      <c r="L89" s="232"/>
      <c r="M89" s="239"/>
    </row>
    <row r="90" spans="1:13" s="240" customFormat="1" ht="15" customHeight="1" x14ac:dyDescent="0.15">
      <c r="A90" s="254" t="s">
        <v>1176</v>
      </c>
      <c r="B90" s="255" t="s">
        <v>0</v>
      </c>
      <c r="C90" s="254" t="s">
        <v>315</v>
      </c>
      <c r="D90" s="255" t="s">
        <v>216</v>
      </c>
      <c r="E90" s="256" t="s">
        <v>323</v>
      </c>
      <c r="F90" s="229" t="s">
        <v>315</v>
      </c>
      <c r="G90" s="230" t="s">
        <v>1177</v>
      </c>
      <c r="H90" s="237"/>
      <c r="I90" s="231"/>
      <c r="J90" s="333"/>
      <c r="K90" s="342"/>
      <c r="L90" s="232"/>
      <c r="M90" s="239"/>
    </row>
    <row r="91" spans="1:13" s="240" customFormat="1" ht="15" customHeight="1" x14ac:dyDescent="0.15">
      <c r="A91" s="259" t="s">
        <v>315</v>
      </c>
      <c r="B91" s="260" t="s">
        <v>208</v>
      </c>
      <c r="C91" s="259" t="s">
        <v>315</v>
      </c>
      <c r="D91" s="260" t="s">
        <v>209</v>
      </c>
      <c r="E91" s="261" t="s">
        <v>324</v>
      </c>
      <c r="F91" s="237"/>
      <c r="G91" s="238"/>
      <c r="H91" s="237"/>
      <c r="I91" s="231"/>
      <c r="J91" s="333"/>
      <c r="K91" s="342"/>
      <c r="L91" s="232"/>
      <c r="M91" s="239"/>
    </row>
    <row r="92" spans="1:13" s="240" customFormat="1" ht="15" customHeight="1" x14ac:dyDescent="0.15">
      <c r="A92" s="257" t="s">
        <v>315</v>
      </c>
      <c r="B92" s="258" t="s">
        <v>245</v>
      </c>
      <c r="C92" s="257" t="s">
        <v>315</v>
      </c>
      <c r="D92" s="258" t="s">
        <v>246</v>
      </c>
      <c r="E92" s="262" t="s">
        <v>325</v>
      </c>
      <c r="F92" s="245"/>
      <c r="G92" s="246"/>
      <c r="H92" s="237"/>
      <c r="I92" s="231"/>
      <c r="J92" s="333"/>
      <c r="K92" s="342"/>
      <c r="L92" s="232"/>
      <c r="M92" s="239"/>
    </row>
    <row r="93" spans="1:13" s="279" customFormat="1" x14ac:dyDescent="0.15">
      <c r="A93" s="257" t="s">
        <v>1178</v>
      </c>
      <c r="B93" s="258" t="s">
        <v>0</v>
      </c>
      <c r="C93" s="257" t="s">
        <v>1178</v>
      </c>
      <c r="D93" s="258" t="s">
        <v>216</v>
      </c>
      <c r="E93" s="272" t="s">
        <v>1179</v>
      </c>
      <c r="F93" s="252" t="s">
        <v>322</v>
      </c>
      <c r="G93" s="253" t="s">
        <v>1180</v>
      </c>
      <c r="H93" s="237"/>
      <c r="I93" s="231"/>
      <c r="J93" s="333"/>
      <c r="K93" s="342"/>
      <c r="L93" s="232"/>
      <c r="M93" s="239"/>
    </row>
    <row r="94" spans="1:13" s="240" customFormat="1" ht="15" customHeight="1" x14ac:dyDescent="0.15">
      <c r="A94" s="235" t="s">
        <v>1181</v>
      </c>
      <c r="B94" s="236" t="s">
        <v>0</v>
      </c>
      <c r="C94" s="235"/>
      <c r="D94" s="236"/>
      <c r="E94" s="228" t="s">
        <v>1182</v>
      </c>
      <c r="F94" s="229" t="s">
        <v>326</v>
      </c>
      <c r="G94" s="230" t="s">
        <v>1183</v>
      </c>
      <c r="H94" s="237"/>
      <c r="I94" s="231"/>
      <c r="J94" s="333"/>
      <c r="K94" s="342"/>
      <c r="L94" s="232"/>
      <c r="M94" s="239"/>
    </row>
    <row r="95" spans="1:13" s="240" customFormat="1" ht="15" customHeight="1" x14ac:dyDescent="0.15">
      <c r="A95" s="235"/>
      <c r="B95" s="236"/>
      <c r="C95" s="235" t="s">
        <v>1181</v>
      </c>
      <c r="D95" s="236" t="s">
        <v>216</v>
      </c>
      <c r="E95" s="228" t="s">
        <v>327</v>
      </c>
      <c r="F95" s="237"/>
      <c r="G95" s="238"/>
      <c r="H95" s="237"/>
      <c r="I95" s="231"/>
      <c r="J95" s="333"/>
      <c r="K95" s="342"/>
      <c r="L95" s="232"/>
      <c r="M95" s="239"/>
    </row>
    <row r="96" spans="1:13" s="240" customFormat="1" ht="15" customHeight="1" x14ac:dyDescent="0.15">
      <c r="A96" s="248"/>
      <c r="B96" s="249"/>
      <c r="C96" s="248" t="s">
        <v>1181</v>
      </c>
      <c r="D96" s="249" t="s">
        <v>228</v>
      </c>
      <c r="E96" s="241" t="s">
        <v>328</v>
      </c>
      <c r="F96" s="237"/>
      <c r="G96" s="238"/>
      <c r="H96" s="237"/>
      <c r="I96" s="231"/>
      <c r="J96" s="333"/>
      <c r="K96" s="342"/>
      <c r="L96" s="232"/>
      <c r="M96" s="239"/>
    </row>
    <row r="97" spans="1:13" s="240" customFormat="1" ht="15" customHeight="1" x14ac:dyDescent="0.15">
      <c r="A97" s="259" t="s">
        <v>326</v>
      </c>
      <c r="B97" s="260" t="s">
        <v>208</v>
      </c>
      <c r="C97" s="259" t="s">
        <v>1181</v>
      </c>
      <c r="D97" s="260" t="s">
        <v>209</v>
      </c>
      <c r="E97" s="261" t="s">
        <v>329</v>
      </c>
      <c r="F97" s="237"/>
      <c r="G97" s="238"/>
      <c r="H97" s="237"/>
      <c r="I97" s="231"/>
      <c r="J97" s="333"/>
      <c r="K97" s="342"/>
      <c r="L97" s="232"/>
      <c r="M97" s="239"/>
    </row>
    <row r="98" spans="1:13" s="240" customFormat="1" ht="15" customHeight="1" x14ac:dyDescent="0.15">
      <c r="A98" s="259" t="s">
        <v>326</v>
      </c>
      <c r="B98" s="260" t="s">
        <v>245</v>
      </c>
      <c r="C98" s="259" t="s">
        <v>1181</v>
      </c>
      <c r="D98" s="260" t="s">
        <v>246</v>
      </c>
      <c r="E98" s="261" t="s">
        <v>330</v>
      </c>
      <c r="F98" s="237"/>
      <c r="G98" s="238"/>
      <c r="H98" s="237"/>
      <c r="I98" s="231"/>
      <c r="J98" s="333"/>
      <c r="K98" s="342"/>
      <c r="L98" s="232"/>
      <c r="M98" s="239"/>
    </row>
    <row r="99" spans="1:13" s="240" customFormat="1" ht="15" customHeight="1" x14ac:dyDescent="0.15">
      <c r="A99" s="235" t="s">
        <v>326</v>
      </c>
      <c r="B99" s="236" t="s">
        <v>312</v>
      </c>
      <c r="C99" s="235"/>
      <c r="D99" s="236"/>
      <c r="E99" s="244" t="s">
        <v>331</v>
      </c>
      <c r="F99" s="237"/>
      <c r="G99" s="238"/>
      <c r="H99" s="237"/>
      <c r="I99" s="231"/>
      <c r="J99" s="333"/>
      <c r="K99" s="342"/>
      <c r="L99" s="232"/>
      <c r="M99" s="239"/>
    </row>
    <row r="100" spans="1:13" s="240" customFormat="1" ht="15" customHeight="1" x14ac:dyDescent="0.15">
      <c r="A100" s="235"/>
      <c r="B100" s="236"/>
      <c r="C100" s="235" t="s">
        <v>326</v>
      </c>
      <c r="D100" s="236" t="s">
        <v>313</v>
      </c>
      <c r="E100" s="228" t="s">
        <v>332</v>
      </c>
      <c r="F100" s="237"/>
      <c r="G100" s="238"/>
      <c r="H100" s="237"/>
      <c r="I100" s="231"/>
      <c r="J100" s="333"/>
      <c r="K100" s="342"/>
      <c r="L100" s="232"/>
      <c r="M100" s="239"/>
    </row>
    <row r="101" spans="1:13" s="240" customFormat="1" ht="15" customHeight="1" x14ac:dyDescent="0.15">
      <c r="A101" s="235"/>
      <c r="B101" s="236"/>
      <c r="C101" s="235" t="s">
        <v>326</v>
      </c>
      <c r="D101" s="236" t="s">
        <v>1184</v>
      </c>
      <c r="E101" s="228" t="s">
        <v>333</v>
      </c>
      <c r="F101" s="237"/>
      <c r="G101" s="238"/>
      <c r="H101" s="237"/>
      <c r="I101" s="231"/>
      <c r="J101" s="333"/>
      <c r="K101" s="342"/>
      <c r="L101" s="232"/>
      <c r="M101" s="239"/>
    </row>
    <row r="102" spans="1:13" s="240" customFormat="1" ht="15" customHeight="1" x14ac:dyDescent="0.15">
      <c r="A102" s="235"/>
      <c r="B102" s="236"/>
      <c r="C102" s="235" t="s">
        <v>326</v>
      </c>
      <c r="D102" s="236" t="s">
        <v>1185</v>
      </c>
      <c r="E102" s="228" t="s">
        <v>334</v>
      </c>
      <c r="F102" s="237"/>
      <c r="G102" s="238"/>
      <c r="H102" s="237"/>
      <c r="I102" s="231"/>
      <c r="J102" s="333"/>
      <c r="K102" s="342"/>
      <c r="L102" s="232"/>
      <c r="M102" s="239"/>
    </row>
    <row r="103" spans="1:13" s="240" customFormat="1" ht="15" customHeight="1" x14ac:dyDescent="0.15">
      <c r="A103" s="248"/>
      <c r="B103" s="249"/>
      <c r="C103" s="248" t="s">
        <v>326</v>
      </c>
      <c r="D103" s="249" t="s">
        <v>1186</v>
      </c>
      <c r="E103" s="228" t="s">
        <v>335</v>
      </c>
      <c r="F103" s="237"/>
      <c r="G103" s="238"/>
      <c r="H103" s="237"/>
      <c r="I103" s="231"/>
      <c r="J103" s="333"/>
      <c r="K103" s="342"/>
      <c r="L103" s="232"/>
      <c r="M103" s="239"/>
    </row>
    <row r="104" spans="1:13" s="240" customFormat="1" ht="15" customHeight="1" x14ac:dyDescent="0.15">
      <c r="A104" s="257" t="s">
        <v>326</v>
      </c>
      <c r="B104" s="258" t="s">
        <v>1187</v>
      </c>
      <c r="C104" s="257" t="s">
        <v>326</v>
      </c>
      <c r="D104" s="258" t="s">
        <v>1188</v>
      </c>
      <c r="E104" s="262" t="s">
        <v>337</v>
      </c>
      <c r="F104" s="245"/>
      <c r="G104" s="246"/>
      <c r="H104" s="237"/>
      <c r="I104" s="231"/>
      <c r="J104" s="333"/>
      <c r="K104" s="342"/>
      <c r="L104" s="232"/>
      <c r="M104" s="239"/>
    </row>
    <row r="105" spans="1:13" s="240" customFormat="1" ht="15" customHeight="1" x14ac:dyDescent="0.15">
      <c r="A105" s="254" t="s">
        <v>338</v>
      </c>
      <c r="B105" s="255" t="s">
        <v>0</v>
      </c>
      <c r="C105" s="254" t="s">
        <v>338</v>
      </c>
      <c r="D105" s="255" t="s">
        <v>216</v>
      </c>
      <c r="E105" s="256" t="s">
        <v>339</v>
      </c>
      <c r="F105" s="237" t="s">
        <v>338</v>
      </c>
      <c r="G105" s="231" t="s">
        <v>344</v>
      </c>
      <c r="H105" s="237"/>
      <c r="I105" s="231"/>
      <c r="J105" s="333"/>
      <c r="K105" s="342"/>
      <c r="L105" s="232"/>
      <c r="M105" s="239"/>
    </row>
    <row r="106" spans="1:13" s="240" customFormat="1" ht="15" customHeight="1" x14ac:dyDescent="0.15">
      <c r="A106" s="259" t="s">
        <v>338</v>
      </c>
      <c r="B106" s="260" t="s">
        <v>208</v>
      </c>
      <c r="C106" s="259" t="s">
        <v>338</v>
      </c>
      <c r="D106" s="260" t="s">
        <v>209</v>
      </c>
      <c r="E106" s="261" t="s">
        <v>340</v>
      </c>
      <c r="F106" s="237"/>
      <c r="G106" s="231"/>
      <c r="H106" s="237"/>
      <c r="I106" s="231"/>
      <c r="J106" s="333"/>
      <c r="K106" s="342"/>
      <c r="L106" s="232"/>
      <c r="M106" s="239"/>
    </row>
    <row r="107" spans="1:13" s="240" customFormat="1" ht="15" customHeight="1" x14ac:dyDescent="0.15">
      <c r="A107" s="259" t="s">
        <v>338</v>
      </c>
      <c r="B107" s="260" t="s">
        <v>245</v>
      </c>
      <c r="C107" s="259" t="s">
        <v>338</v>
      </c>
      <c r="D107" s="260" t="s">
        <v>246</v>
      </c>
      <c r="E107" s="261" t="s">
        <v>341</v>
      </c>
      <c r="F107" s="237"/>
      <c r="G107" s="231"/>
      <c r="H107" s="237"/>
      <c r="I107" s="231"/>
      <c r="J107" s="333"/>
      <c r="K107" s="342"/>
      <c r="L107" s="232"/>
      <c r="M107" s="239"/>
    </row>
    <row r="108" spans="1:13" s="240" customFormat="1" x14ac:dyDescent="0.15">
      <c r="A108" s="257" t="s">
        <v>338</v>
      </c>
      <c r="B108" s="258" t="s">
        <v>235</v>
      </c>
      <c r="C108" s="257" t="s">
        <v>338</v>
      </c>
      <c r="D108" s="258" t="s">
        <v>253</v>
      </c>
      <c r="E108" s="262" t="s">
        <v>344</v>
      </c>
      <c r="F108" s="237"/>
      <c r="G108" s="231"/>
      <c r="H108" s="237"/>
      <c r="I108" s="231"/>
      <c r="J108" s="333"/>
      <c r="K108" s="342"/>
      <c r="L108" s="232"/>
      <c r="M108" s="239"/>
    </row>
    <row r="109" spans="1:13" s="240" customFormat="1" ht="15" customHeight="1" x14ac:dyDescent="0.15">
      <c r="A109" s="254" t="s">
        <v>345</v>
      </c>
      <c r="B109" s="255" t="s">
        <v>0</v>
      </c>
      <c r="C109" s="254" t="s">
        <v>345</v>
      </c>
      <c r="D109" s="255" t="s">
        <v>216</v>
      </c>
      <c r="E109" s="256" t="s">
        <v>346</v>
      </c>
      <c r="F109" s="229" t="s">
        <v>345</v>
      </c>
      <c r="G109" s="230" t="s">
        <v>1189</v>
      </c>
      <c r="H109" s="229" t="s">
        <v>947</v>
      </c>
      <c r="I109" s="230" t="s">
        <v>1045</v>
      </c>
      <c r="J109" s="333"/>
      <c r="K109" s="342"/>
      <c r="L109" s="232"/>
      <c r="M109" s="239"/>
    </row>
    <row r="110" spans="1:13" s="240" customFormat="1" ht="15" customHeight="1" x14ac:dyDescent="0.15">
      <c r="A110" s="235" t="s">
        <v>345</v>
      </c>
      <c r="B110" s="236" t="s">
        <v>208</v>
      </c>
      <c r="C110" s="235" t="s">
        <v>345</v>
      </c>
      <c r="D110" s="236" t="s">
        <v>209</v>
      </c>
      <c r="E110" s="261" t="s">
        <v>347</v>
      </c>
      <c r="F110" s="237"/>
      <c r="G110" s="238"/>
      <c r="H110" s="237"/>
      <c r="I110" s="238"/>
      <c r="J110" s="333"/>
      <c r="K110" s="342"/>
      <c r="L110" s="232"/>
      <c r="M110" s="239"/>
    </row>
    <row r="111" spans="1:13" s="240" customFormat="1" ht="15" customHeight="1" x14ac:dyDescent="0.15">
      <c r="A111" s="259" t="s">
        <v>345</v>
      </c>
      <c r="B111" s="260" t="s">
        <v>1190</v>
      </c>
      <c r="C111" s="259" t="s">
        <v>345</v>
      </c>
      <c r="D111" s="260" t="s">
        <v>1191</v>
      </c>
      <c r="E111" s="261" t="s">
        <v>1192</v>
      </c>
      <c r="F111" s="237"/>
      <c r="G111" s="238"/>
      <c r="H111" s="237"/>
      <c r="I111" s="238"/>
      <c r="J111" s="333"/>
      <c r="K111" s="342"/>
      <c r="L111" s="232"/>
      <c r="M111" s="239"/>
    </row>
    <row r="112" spans="1:13" s="240" customFormat="1" ht="15" customHeight="1" x14ac:dyDescent="0.15">
      <c r="A112" s="257" t="s">
        <v>345</v>
      </c>
      <c r="B112" s="258" t="s">
        <v>235</v>
      </c>
      <c r="C112" s="257" t="s">
        <v>345</v>
      </c>
      <c r="D112" s="258" t="s">
        <v>253</v>
      </c>
      <c r="E112" s="262" t="s">
        <v>348</v>
      </c>
      <c r="F112" s="245"/>
      <c r="G112" s="246"/>
      <c r="H112" s="237"/>
      <c r="I112" s="238"/>
      <c r="J112" s="333"/>
      <c r="K112" s="342"/>
      <c r="L112" s="232"/>
      <c r="M112" s="239"/>
    </row>
    <row r="113" spans="1:13" s="240" customFormat="1" ht="15" customHeight="1" x14ac:dyDescent="0.15">
      <c r="A113" s="254" t="s">
        <v>349</v>
      </c>
      <c r="B113" s="255" t="s">
        <v>0</v>
      </c>
      <c r="C113" s="254" t="s">
        <v>349</v>
      </c>
      <c r="D113" s="255" t="s">
        <v>216</v>
      </c>
      <c r="E113" s="256" t="s">
        <v>350</v>
      </c>
      <c r="F113" s="229" t="s">
        <v>349</v>
      </c>
      <c r="G113" s="230" t="s">
        <v>351</v>
      </c>
      <c r="H113" s="237"/>
      <c r="I113" s="238"/>
      <c r="J113" s="333"/>
      <c r="K113" s="342"/>
      <c r="L113" s="232"/>
      <c r="M113" s="239"/>
    </row>
    <row r="114" spans="1:13" s="240" customFormat="1" ht="15" customHeight="1" x14ac:dyDescent="0.15">
      <c r="A114" s="259" t="s">
        <v>349</v>
      </c>
      <c r="B114" s="260" t="s">
        <v>208</v>
      </c>
      <c r="C114" s="259" t="s">
        <v>349</v>
      </c>
      <c r="D114" s="260" t="s">
        <v>1115</v>
      </c>
      <c r="E114" s="261" t="s">
        <v>352</v>
      </c>
      <c r="F114" s="237"/>
      <c r="G114" s="238"/>
      <c r="H114" s="237"/>
      <c r="I114" s="238"/>
      <c r="J114" s="333"/>
      <c r="K114" s="342"/>
      <c r="L114" s="232"/>
      <c r="M114" s="239"/>
    </row>
    <row r="115" spans="1:13" s="240" customFormat="1" ht="15" customHeight="1" x14ac:dyDescent="0.15">
      <c r="A115" s="257" t="s">
        <v>349</v>
      </c>
      <c r="B115" s="258" t="s">
        <v>245</v>
      </c>
      <c r="C115" s="257" t="s">
        <v>349</v>
      </c>
      <c r="D115" s="258" t="s">
        <v>246</v>
      </c>
      <c r="E115" s="262" t="s">
        <v>353</v>
      </c>
      <c r="F115" s="245"/>
      <c r="G115" s="246"/>
      <c r="H115" s="245"/>
      <c r="I115" s="246"/>
      <c r="J115" s="333"/>
      <c r="K115" s="342"/>
      <c r="L115" s="232"/>
      <c r="M115" s="239"/>
    </row>
    <row r="116" spans="1:13" s="240" customFormat="1" ht="15" customHeight="1" x14ac:dyDescent="0.15">
      <c r="A116" s="254" t="s">
        <v>354</v>
      </c>
      <c r="B116" s="255" t="s">
        <v>0</v>
      </c>
      <c r="C116" s="254" t="s">
        <v>354</v>
      </c>
      <c r="D116" s="255" t="s">
        <v>216</v>
      </c>
      <c r="E116" s="256" t="s">
        <v>355</v>
      </c>
      <c r="F116" s="229" t="s">
        <v>354</v>
      </c>
      <c r="G116" s="706" t="s">
        <v>1046</v>
      </c>
      <c r="H116" s="237" t="s">
        <v>948</v>
      </c>
      <c r="I116" s="706" t="s">
        <v>1046</v>
      </c>
      <c r="J116" s="333"/>
      <c r="K116" s="342"/>
      <c r="L116" s="232"/>
      <c r="M116" s="239"/>
    </row>
    <row r="117" spans="1:13" s="240" customFormat="1" ht="15" customHeight="1" x14ac:dyDescent="0.15">
      <c r="A117" s="257" t="s">
        <v>354</v>
      </c>
      <c r="B117" s="258" t="s">
        <v>208</v>
      </c>
      <c r="C117" s="257" t="s">
        <v>354</v>
      </c>
      <c r="D117" s="258" t="s">
        <v>209</v>
      </c>
      <c r="E117" s="262" t="s">
        <v>1193</v>
      </c>
      <c r="F117" s="245"/>
      <c r="G117" s="714"/>
      <c r="H117" s="237"/>
      <c r="I117" s="715"/>
      <c r="J117" s="333"/>
      <c r="K117" s="342"/>
      <c r="L117" s="232"/>
      <c r="M117" s="239"/>
    </row>
    <row r="118" spans="1:13" s="240" customFormat="1" ht="15" customHeight="1" x14ac:dyDescent="0.15">
      <c r="A118" s="263" t="s">
        <v>356</v>
      </c>
      <c r="B118" s="264" t="s">
        <v>0</v>
      </c>
      <c r="C118" s="263" t="s">
        <v>356</v>
      </c>
      <c r="D118" s="264" t="s">
        <v>216</v>
      </c>
      <c r="E118" s="228" t="s">
        <v>357</v>
      </c>
      <c r="F118" s="252" t="s">
        <v>356</v>
      </c>
      <c r="G118" s="253" t="s">
        <v>357</v>
      </c>
      <c r="H118" s="252" t="s">
        <v>949</v>
      </c>
      <c r="I118" s="253" t="s">
        <v>357</v>
      </c>
      <c r="J118" s="333"/>
      <c r="K118" s="342"/>
      <c r="L118" s="232"/>
      <c r="M118" s="239"/>
    </row>
    <row r="119" spans="1:13" s="240" customFormat="1" ht="15" customHeight="1" x14ac:dyDescent="0.15">
      <c r="A119" s="257" t="s">
        <v>1194</v>
      </c>
      <c r="B119" s="258" t="s">
        <v>0</v>
      </c>
      <c r="C119" s="257" t="s">
        <v>358</v>
      </c>
      <c r="D119" s="258" t="s">
        <v>216</v>
      </c>
      <c r="E119" s="265" t="s">
        <v>359</v>
      </c>
      <c r="F119" s="252" t="s">
        <v>358</v>
      </c>
      <c r="G119" s="253" t="s">
        <v>1195</v>
      </c>
      <c r="H119" s="229" t="s">
        <v>950</v>
      </c>
      <c r="I119" s="230" t="s">
        <v>360</v>
      </c>
      <c r="J119" s="332" t="s">
        <v>3</v>
      </c>
      <c r="K119" s="341" t="s">
        <v>39</v>
      </c>
      <c r="L119" s="232"/>
      <c r="M119" s="239"/>
    </row>
    <row r="120" spans="1:13" s="240" customFormat="1" ht="15" customHeight="1" x14ac:dyDescent="0.15">
      <c r="A120" s="254" t="s">
        <v>361</v>
      </c>
      <c r="B120" s="255" t="s">
        <v>0</v>
      </c>
      <c r="C120" s="254" t="s">
        <v>361</v>
      </c>
      <c r="D120" s="255" t="s">
        <v>216</v>
      </c>
      <c r="E120" s="256" t="s">
        <v>1196</v>
      </c>
      <c r="F120" s="229" t="s">
        <v>361</v>
      </c>
      <c r="G120" s="230" t="s">
        <v>362</v>
      </c>
      <c r="H120" s="237"/>
      <c r="I120" s="238"/>
      <c r="J120" s="333"/>
      <c r="K120" s="342"/>
      <c r="L120" s="232"/>
      <c r="M120" s="239"/>
    </row>
    <row r="121" spans="1:13" s="240" customFormat="1" ht="15" customHeight="1" x14ac:dyDescent="0.15">
      <c r="A121" s="259" t="s">
        <v>361</v>
      </c>
      <c r="B121" s="260" t="s">
        <v>208</v>
      </c>
      <c r="C121" s="259" t="s">
        <v>361</v>
      </c>
      <c r="D121" s="260" t="s">
        <v>209</v>
      </c>
      <c r="E121" s="261" t="s">
        <v>1197</v>
      </c>
      <c r="F121" s="237"/>
      <c r="G121" s="280"/>
      <c r="H121" s="237"/>
      <c r="I121" s="238"/>
      <c r="J121" s="333"/>
      <c r="K121" s="342"/>
      <c r="L121" s="232"/>
      <c r="M121" s="239"/>
    </row>
    <row r="122" spans="1:13" s="240" customFormat="1" ht="15" customHeight="1" x14ac:dyDescent="0.15">
      <c r="A122" s="257" t="s">
        <v>361</v>
      </c>
      <c r="B122" s="258" t="s">
        <v>1168</v>
      </c>
      <c r="C122" s="257" t="s">
        <v>361</v>
      </c>
      <c r="D122" s="258" t="s">
        <v>1127</v>
      </c>
      <c r="E122" s="262" t="s">
        <v>1198</v>
      </c>
      <c r="F122" s="245"/>
      <c r="G122" s="281"/>
      <c r="H122" s="237"/>
      <c r="I122" s="238"/>
      <c r="J122" s="333"/>
      <c r="K122" s="342"/>
      <c r="L122" s="232"/>
      <c r="M122" s="239"/>
    </row>
    <row r="123" spans="1:13" s="240" customFormat="1" ht="15" customHeight="1" x14ac:dyDescent="0.15">
      <c r="A123" s="263" t="s">
        <v>364</v>
      </c>
      <c r="B123" s="264" t="s">
        <v>0</v>
      </c>
      <c r="C123" s="263" t="s">
        <v>364</v>
      </c>
      <c r="D123" s="264" t="s">
        <v>216</v>
      </c>
      <c r="E123" s="265" t="s">
        <v>365</v>
      </c>
      <c r="F123" s="252" t="s">
        <v>364</v>
      </c>
      <c r="G123" s="282" t="s">
        <v>365</v>
      </c>
      <c r="H123" s="237"/>
      <c r="I123" s="280"/>
      <c r="J123" s="333"/>
      <c r="K123" s="342"/>
      <c r="L123" s="232"/>
      <c r="M123" s="239"/>
    </row>
    <row r="124" spans="1:13" s="240" customFormat="1" ht="15" customHeight="1" x14ac:dyDescent="0.15">
      <c r="A124" s="263" t="s">
        <v>366</v>
      </c>
      <c r="B124" s="264" t="s">
        <v>0</v>
      </c>
      <c r="C124" s="263" t="s">
        <v>366</v>
      </c>
      <c r="D124" s="264" t="s">
        <v>216</v>
      </c>
      <c r="E124" s="265" t="s">
        <v>367</v>
      </c>
      <c r="F124" s="252" t="s">
        <v>366</v>
      </c>
      <c r="G124" s="282" t="s">
        <v>367</v>
      </c>
      <c r="H124" s="237"/>
      <c r="I124" s="280"/>
      <c r="J124" s="333"/>
      <c r="K124" s="342"/>
      <c r="L124" s="232"/>
      <c r="M124" s="239"/>
    </row>
    <row r="125" spans="1:13" s="240" customFormat="1" ht="15" customHeight="1" x14ac:dyDescent="0.15">
      <c r="A125" s="226" t="s">
        <v>1199</v>
      </c>
      <c r="B125" s="227" t="s">
        <v>1200</v>
      </c>
      <c r="C125" s="226"/>
      <c r="D125" s="251"/>
      <c r="E125" s="228" t="s">
        <v>368</v>
      </c>
      <c r="F125" s="229" t="s">
        <v>369</v>
      </c>
      <c r="G125" s="283" t="s">
        <v>368</v>
      </c>
      <c r="H125" s="237"/>
      <c r="I125" s="280"/>
      <c r="J125" s="333"/>
      <c r="K125" s="342"/>
      <c r="L125" s="232"/>
      <c r="M125" s="239"/>
    </row>
    <row r="126" spans="1:13" s="240" customFormat="1" ht="15" customHeight="1" x14ac:dyDescent="0.15">
      <c r="A126" s="235"/>
      <c r="B126" s="236"/>
      <c r="C126" s="235" t="s">
        <v>369</v>
      </c>
      <c r="D126" s="270" t="s">
        <v>1201</v>
      </c>
      <c r="E126" s="228" t="s">
        <v>370</v>
      </c>
      <c r="F126" s="237"/>
      <c r="G126" s="280"/>
      <c r="H126" s="237"/>
      <c r="I126" s="280"/>
      <c r="J126" s="333"/>
      <c r="K126" s="342"/>
      <c r="L126" s="232"/>
      <c r="M126" s="239"/>
    </row>
    <row r="127" spans="1:13" s="240" customFormat="1" ht="15" customHeight="1" x14ac:dyDescent="0.15">
      <c r="A127" s="257"/>
      <c r="B127" s="258"/>
      <c r="C127" s="257" t="s">
        <v>369</v>
      </c>
      <c r="D127" s="258" t="s">
        <v>253</v>
      </c>
      <c r="E127" s="228" t="s">
        <v>371</v>
      </c>
      <c r="F127" s="245"/>
      <c r="G127" s="281"/>
      <c r="H127" s="245"/>
      <c r="I127" s="281"/>
      <c r="J127" s="333"/>
      <c r="K127" s="342"/>
      <c r="L127" s="232"/>
      <c r="M127" s="239"/>
    </row>
    <row r="128" spans="1:13" s="240" customFormat="1" ht="15" customHeight="1" x14ac:dyDescent="0.15">
      <c r="A128" s="254" t="s">
        <v>372</v>
      </c>
      <c r="B128" s="255" t="s">
        <v>0</v>
      </c>
      <c r="C128" s="254" t="s">
        <v>372</v>
      </c>
      <c r="D128" s="255" t="s">
        <v>216</v>
      </c>
      <c r="E128" s="256" t="s">
        <v>373</v>
      </c>
      <c r="F128" s="229" t="s">
        <v>372</v>
      </c>
      <c r="G128" s="283" t="s">
        <v>1202</v>
      </c>
      <c r="H128" s="229" t="s">
        <v>951</v>
      </c>
      <c r="I128" s="283" t="s">
        <v>1047</v>
      </c>
      <c r="J128" s="333"/>
      <c r="K128" s="342"/>
      <c r="L128" s="232"/>
      <c r="M128" s="239"/>
    </row>
    <row r="129" spans="1:13" s="240" customFormat="1" ht="15" customHeight="1" x14ac:dyDescent="0.15">
      <c r="A129" s="257" t="s">
        <v>372</v>
      </c>
      <c r="B129" s="258" t="s">
        <v>208</v>
      </c>
      <c r="C129" s="257" t="s">
        <v>372</v>
      </c>
      <c r="D129" s="258" t="s">
        <v>1165</v>
      </c>
      <c r="E129" s="244" t="s">
        <v>375</v>
      </c>
      <c r="F129" s="245"/>
      <c r="G129" s="281"/>
      <c r="H129" s="237"/>
      <c r="I129" s="280"/>
      <c r="J129" s="333"/>
      <c r="K129" s="342"/>
      <c r="L129" s="232"/>
      <c r="M129" s="239"/>
    </row>
    <row r="130" spans="1:13" s="240" customFormat="1" ht="15" customHeight="1" x14ac:dyDescent="0.15">
      <c r="A130" s="263" t="s">
        <v>376</v>
      </c>
      <c r="B130" s="264" t="s">
        <v>1154</v>
      </c>
      <c r="C130" s="263" t="s">
        <v>376</v>
      </c>
      <c r="D130" s="264" t="s">
        <v>1203</v>
      </c>
      <c r="E130" s="265" t="s">
        <v>377</v>
      </c>
      <c r="F130" s="252" t="s">
        <v>376</v>
      </c>
      <c r="G130" s="282" t="s">
        <v>377</v>
      </c>
      <c r="H130" s="237"/>
      <c r="I130" s="280"/>
      <c r="J130" s="333"/>
      <c r="K130" s="342"/>
      <c r="L130" s="232"/>
      <c r="M130" s="239"/>
    </row>
    <row r="131" spans="1:13" s="240" customFormat="1" ht="15" customHeight="1" x14ac:dyDescent="0.15">
      <c r="A131" s="254" t="s">
        <v>378</v>
      </c>
      <c r="B131" s="255" t="s">
        <v>0</v>
      </c>
      <c r="C131" s="254" t="s">
        <v>378</v>
      </c>
      <c r="D131" s="255" t="s">
        <v>216</v>
      </c>
      <c r="E131" s="241" t="s">
        <v>379</v>
      </c>
      <c r="F131" s="229" t="s">
        <v>378</v>
      </c>
      <c r="G131" s="283" t="s">
        <v>380</v>
      </c>
      <c r="H131" s="237"/>
      <c r="I131" s="238"/>
      <c r="J131" s="333"/>
      <c r="K131" s="342"/>
      <c r="L131" s="232"/>
      <c r="M131" s="239"/>
    </row>
    <row r="132" spans="1:13" s="240" customFormat="1" ht="15" customHeight="1" x14ac:dyDescent="0.15">
      <c r="A132" s="259" t="s">
        <v>1204</v>
      </c>
      <c r="B132" s="260" t="s">
        <v>208</v>
      </c>
      <c r="C132" s="259" t="s">
        <v>1204</v>
      </c>
      <c r="D132" s="260" t="s">
        <v>209</v>
      </c>
      <c r="E132" s="261" t="s">
        <v>381</v>
      </c>
      <c r="F132" s="237"/>
      <c r="G132" s="280"/>
      <c r="H132" s="237"/>
      <c r="I132" s="238"/>
      <c r="J132" s="333"/>
      <c r="K132" s="342"/>
      <c r="L132" s="232"/>
      <c r="M132" s="239"/>
    </row>
    <row r="133" spans="1:13" s="240" customFormat="1" ht="15" customHeight="1" x14ac:dyDescent="0.15">
      <c r="A133" s="242" t="s">
        <v>1204</v>
      </c>
      <c r="B133" s="243" t="s">
        <v>1154</v>
      </c>
      <c r="C133" s="242"/>
      <c r="D133" s="243"/>
      <c r="E133" s="244" t="s">
        <v>380</v>
      </c>
      <c r="F133" s="237"/>
      <c r="G133" s="280"/>
      <c r="H133" s="237"/>
      <c r="I133" s="238"/>
      <c r="J133" s="333"/>
      <c r="K133" s="342"/>
      <c r="L133" s="232"/>
      <c r="M133" s="239"/>
    </row>
    <row r="134" spans="1:13" s="240" customFormat="1" ht="15" customHeight="1" x14ac:dyDescent="0.15">
      <c r="A134" s="235"/>
      <c r="B134" s="236"/>
      <c r="C134" s="235" t="s">
        <v>1204</v>
      </c>
      <c r="D134" s="236" t="s">
        <v>1201</v>
      </c>
      <c r="E134" s="228" t="s">
        <v>1205</v>
      </c>
      <c r="F134" s="237"/>
      <c r="G134" s="280"/>
      <c r="H134" s="237"/>
      <c r="I134" s="238"/>
      <c r="J134" s="333"/>
      <c r="K134" s="342"/>
      <c r="L134" s="232"/>
      <c r="M134" s="239"/>
    </row>
    <row r="135" spans="1:13" s="240" customFormat="1" ht="15" customHeight="1" x14ac:dyDescent="0.15">
      <c r="A135" s="257"/>
      <c r="B135" s="258"/>
      <c r="C135" s="257" t="s">
        <v>378</v>
      </c>
      <c r="D135" s="258" t="s">
        <v>253</v>
      </c>
      <c r="E135" s="250" t="s">
        <v>382</v>
      </c>
      <c r="F135" s="245"/>
      <c r="G135" s="246"/>
      <c r="H135" s="245"/>
      <c r="I135" s="246"/>
      <c r="J135" s="336"/>
      <c r="K135" s="344"/>
      <c r="L135" s="232"/>
      <c r="M135" s="239"/>
    </row>
    <row r="136" spans="1:13" s="240" customFormat="1" ht="15" customHeight="1" x14ac:dyDescent="0.15">
      <c r="A136" s="254" t="s">
        <v>383</v>
      </c>
      <c r="B136" s="255" t="s">
        <v>0</v>
      </c>
      <c r="C136" s="254" t="s">
        <v>383</v>
      </c>
      <c r="D136" s="255" t="s">
        <v>216</v>
      </c>
      <c r="E136" s="256" t="s">
        <v>384</v>
      </c>
      <c r="F136" s="229" t="s">
        <v>383</v>
      </c>
      <c r="G136" s="230" t="s">
        <v>1206</v>
      </c>
      <c r="H136" s="229" t="s">
        <v>952</v>
      </c>
      <c r="I136" s="230" t="s">
        <v>1048</v>
      </c>
      <c r="J136" s="332" t="s">
        <v>4</v>
      </c>
      <c r="K136" s="341" t="s">
        <v>40</v>
      </c>
      <c r="L136" s="232"/>
      <c r="M136" s="239"/>
    </row>
    <row r="137" spans="1:13" s="240" customFormat="1" ht="15" customHeight="1" x14ac:dyDescent="0.15">
      <c r="A137" s="259" t="s">
        <v>383</v>
      </c>
      <c r="B137" s="260" t="s">
        <v>208</v>
      </c>
      <c r="C137" s="259" t="s">
        <v>383</v>
      </c>
      <c r="D137" s="260" t="s">
        <v>209</v>
      </c>
      <c r="E137" s="261" t="s">
        <v>385</v>
      </c>
      <c r="F137" s="237"/>
      <c r="G137" s="238"/>
      <c r="H137" s="237"/>
      <c r="I137" s="238"/>
      <c r="J137" s="333"/>
      <c r="K137" s="342"/>
      <c r="L137" s="232"/>
      <c r="M137" s="239"/>
    </row>
    <row r="138" spans="1:13" s="240" customFormat="1" ht="15" customHeight="1" x14ac:dyDescent="0.15">
      <c r="A138" s="257" t="s">
        <v>383</v>
      </c>
      <c r="B138" s="258" t="s">
        <v>245</v>
      </c>
      <c r="C138" s="257" t="s">
        <v>383</v>
      </c>
      <c r="D138" s="258" t="s">
        <v>246</v>
      </c>
      <c r="E138" s="262" t="s">
        <v>386</v>
      </c>
      <c r="F138" s="245"/>
      <c r="G138" s="246"/>
      <c r="H138" s="237"/>
      <c r="I138" s="238"/>
      <c r="J138" s="333"/>
      <c r="K138" s="342"/>
      <c r="L138" s="232"/>
      <c r="M138" s="239"/>
    </row>
    <row r="139" spans="1:13" s="240" customFormat="1" ht="15" customHeight="1" x14ac:dyDescent="0.15">
      <c r="A139" s="235" t="s">
        <v>387</v>
      </c>
      <c r="B139" s="236" t="s">
        <v>235</v>
      </c>
      <c r="C139" s="235"/>
      <c r="D139" s="236"/>
      <c r="E139" s="228" t="s">
        <v>388</v>
      </c>
      <c r="F139" s="237" t="s">
        <v>387</v>
      </c>
      <c r="G139" s="231" t="s">
        <v>388</v>
      </c>
      <c r="H139" s="237"/>
      <c r="I139" s="238"/>
      <c r="J139" s="333"/>
      <c r="K139" s="342"/>
      <c r="L139" s="232"/>
      <c r="M139" s="239"/>
    </row>
    <row r="140" spans="1:13" s="240" customFormat="1" ht="15" customHeight="1" x14ac:dyDescent="0.15">
      <c r="A140" s="235"/>
      <c r="B140" s="236"/>
      <c r="C140" s="235" t="s">
        <v>387</v>
      </c>
      <c r="D140" s="270" t="s">
        <v>237</v>
      </c>
      <c r="E140" s="280" t="s">
        <v>389</v>
      </c>
      <c r="F140" s="237"/>
      <c r="G140" s="231"/>
      <c r="H140" s="237"/>
      <c r="I140" s="238"/>
      <c r="J140" s="333"/>
      <c r="K140" s="342"/>
      <c r="L140" s="232"/>
      <c r="M140" s="239"/>
    </row>
    <row r="141" spans="1:13" s="240" customFormat="1" ht="15" customHeight="1" x14ac:dyDescent="0.15">
      <c r="A141" s="257"/>
      <c r="B141" s="258"/>
      <c r="C141" s="257" t="s">
        <v>387</v>
      </c>
      <c r="D141" s="258" t="s">
        <v>253</v>
      </c>
      <c r="E141" s="250" t="s">
        <v>390</v>
      </c>
      <c r="F141" s="237"/>
      <c r="G141" s="231"/>
      <c r="H141" s="245"/>
      <c r="I141" s="246"/>
      <c r="J141" s="333"/>
      <c r="K141" s="342"/>
      <c r="L141" s="232"/>
      <c r="M141" s="239"/>
    </row>
    <row r="142" spans="1:13" s="240" customFormat="1" ht="15" customHeight="1" x14ac:dyDescent="0.15">
      <c r="A142" s="254" t="s">
        <v>1207</v>
      </c>
      <c r="B142" s="255" t="s">
        <v>0</v>
      </c>
      <c r="C142" s="254" t="s">
        <v>1207</v>
      </c>
      <c r="D142" s="255" t="s">
        <v>1208</v>
      </c>
      <c r="E142" s="256" t="s">
        <v>1209</v>
      </c>
      <c r="F142" s="229" t="s">
        <v>1210</v>
      </c>
      <c r="G142" s="230" t="s">
        <v>391</v>
      </c>
      <c r="H142" s="237" t="s">
        <v>953</v>
      </c>
      <c r="I142" s="231" t="s">
        <v>391</v>
      </c>
      <c r="J142" s="333"/>
      <c r="K142" s="342"/>
      <c r="L142" s="232"/>
      <c r="M142" s="239"/>
    </row>
    <row r="143" spans="1:13" s="240" customFormat="1" ht="15" customHeight="1" x14ac:dyDescent="0.15">
      <c r="A143" s="259" t="s">
        <v>1207</v>
      </c>
      <c r="B143" s="260" t="s">
        <v>1211</v>
      </c>
      <c r="C143" s="259" t="s">
        <v>1207</v>
      </c>
      <c r="D143" s="260" t="s">
        <v>1165</v>
      </c>
      <c r="E143" s="261" t="s">
        <v>1212</v>
      </c>
      <c r="F143" s="237"/>
      <c r="G143" s="238"/>
      <c r="H143" s="237"/>
      <c r="I143" s="231"/>
      <c r="J143" s="333"/>
      <c r="K143" s="342"/>
      <c r="L143" s="232"/>
      <c r="M143" s="239"/>
    </row>
    <row r="144" spans="1:13" s="240" customFormat="1" ht="15" customHeight="1" x14ac:dyDescent="0.15">
      <c r="A144" s="248" t="s">
        <v>1213</v>
      </c>
      <c r="B144" s="249" t="s">
        <v>1190</v>
      </c>
      <c r="C144" s="248" t="s">
        <v>1207</v>
      </c>
      <c r="D144" s="249" t="s">
        <v>1191</v>
      </c>
      <c r="E144" s="261" t="s">
        <v>392</v>
      </c>
      <c r="F144" s="237"/>
      <c r="G144" s="238"/>
      <c r="H144" s="237"/>
      <c r="I144" s="231"/>
      <c r="J144" s="333"/>
      <c r="K144" s="342"/>
      <c r="L144" s="232"/>
      <c r="M144" s="239"/>
    </row>
    <row r="145" spans="1:13" s="240" customFormat="1" ht="15" customHeight="1" x14ac:dyDescent="0.15">
      <c r="A145" s="257" t="s">
        <v>1207</v>
      </c>
      <c r="B145" s="258" t="s">
        <v>1154</v>
      </c>
      <c r="C145" s="257" t="s">
        <v>1207</v>
      </c>
      <c r="D145" s="258" t="s">
        <v>1203</v>
      </c>
      <c r="E145" s="262" t="s">
        <v>393</v>
      </c>
      <c r="F145" s="245"/>
      <c r="G145" s="246"/>
      <c r="H145" s="237"/>
      <c r="I145" s="231"/>
      <c r="J145" s="333"/>
      <c r="K145" s="342"/>
      <c r="L145" s="232"/>
      <c r="M145" s="239"/>
    </row>
    <row r="146" spans="1:13" s="240" customFormat="1" ht="15" customHeight="1" x14ac:dyDescent="0.15">
      <c r="A146" s="254" t="s">
        <v>1214</v>
      </c>
      <c r="B146" s="255" t="s">
        <v>0</v>
      </c>
      <c r="C146" s="254" t="s">
        <v>1214</v>
      </c>
      <c r="D146" s="255" t="s">
        <v>216</v>
      </c>
      <c r="E146" s="256" t="s">
        <v>394</v>
      </c>
      <c r="F146" s="229" t="s">
        <v>1215</v>
      </c>
      <c r="G146" s="230" t="s">
        <v>394</v>
      </c>
      <c r="H146" s="229" t="s">
        <v>954</v>
      </c>
      <c r="I146" s="230" t="s">
        <v>395</v>
      </c>
      <c r="J146" s="333"/>
      <c r="K146" s="342"/>
      <c r="L146" s="232"/>
      <c r="M146" s="239"/>
    </row>
    <row r="147" spans="1:13" s="240" customFormat="1" ht="15" customHeight="1" x14ac:dyDescent="0.15">
      <c r="A147" s="257"/>
      <c r="B147" s="258"/>
      <c r="C147" s="257" t="s">
        <v>1214</v>
      </c>
      <c r="D147" s="258" t="s">
        <v>1216</v>
      </c>
      <c r="E147" s="250" t="s">
        <v>396</v>
      </c>
      <c r="F147" s="245"/>
      <c r="G147" s="246"/>
      <c r="H147" s="237"/>
      <c r="I147" s="238"/>
      <c r="J147" s="333"/>
      <c r="K147" s="342"/>
      <c r="L147" s="232"/>
      <c r="M147" s="239"/>
    </row>
    <row r="148" spans="1:13" s="240" customFormat="1" ht="15" customHeight="1" x14ac:dyDescent="0.15">
      <c r="A148" s="254" t="s">
        <v>1217</v>
      </c>
      <c r="B148" s="255" t="s">
        <v>0</v>
      </c>
      <c r="C148" s="254" t="s">
        <v>1217</v>
      </c>
      <c r="D148" s="255" t="s">
        <v>216</v>
      </c>
      <c r="E148" s="256" t="s">
        <v>397</v>
      </c>
      <c r="F148" s="229" t="s">
        <v>1218</v>
      </c>
      <c r="G148" s="230" t="s">
        <v>398</v>
      </c>
      <c r="H148" s="237"/>
      <c r="I148" s="238"/>
      <c r="J148" s="333"/>
      <c r="K148" s="342"/>
      <c r="L148" s="232"/>
      <c r="M148" s="239"/>
    </row>
    <row r="149" spans="1:13" s="240" customFormat="1" ht="15" customHeight="1" x14ac:dyDescent="0.15">
      <c r="A149" s="257" t="s">
        <v>1217</v>
      </c>
      <c r="B149" s="258" t="s">
        <v>208</v>
      </c>
      <c r="C149" s="257" t="s">
        <v>1217</v>
      </c>
      <c r="D149" s="258" t="s">
        <v>209</v>
      </c>
      <c r="E149" s="262" t="s">
        <v>399</v>
      </c>
      <c r="F149" s="237"/>
      <c r="G149" s="238"/>
      <c r="H149" s="237"/>
      <c r="I149" s="238"/>
      <c r="J149" s="333"/>
      <c r="K149" s="342"/>
      <c r="L149" s="232"/>
      <c r="M149" s="239"/>
    </row>
    <row r="150" spans="1:13" s="240" customFormat="1" ht="15" customHeight="1" x14ac:dyDescent="0.15">
      <c r="A150" s="254" t="s">
        <v>1219</v>
      </c>
      <c r="B150" s="255" t="s">
        <v>0</v>
      </c>
      <c r="C150" s="254" t="s">
        <v>1219</v>
      </c>
      <c r="D150" s="255" t="s">
        <v>216</v>
      </c>
      <c r="E150" s="256" t="s">
        <v>400</v>
      </c>
      <c r="F150" s="229">
        <v>1633</v>
      </c>
      <c r="G150" s="230" t="s">
        <v>1220</v>
      </c>
      <c r="H150" s="237"/>
      <c r="I150" s="238"/>
      <c r="J150" s="333"/>
      <c r="K150" s="342"/>
      <c r="L150" s="232"/>
      <c r="M150" s="239"/>
    </row>
    <row r="151" spans="1:13" s="240" customFormat="1" ht="15" customHeight="1" x14ac:dyDescent="0.15">
      <c r="A151" s="257" t="s">
        <v>1219</v>
      </c>
      <c r="B151" s="258" t="s">
        <v>208</v>
      </c>
      <c r="C151" s="257" t="s">
        <v>1219</v>
      </c>
      <c r="D151" s="258" t="s">
        <v>209</v>
      </c>
      <c r="E151" s="262" t="s">
        <v>401</v>
      </c>
      <c r="F151" s="245"/>
      <c r="G151" s="246"/>
      <c r="H151" s="245"/>
      <c r="I151" s="246"/>
      <c r="J151" s="333"/>
      <c r="K151" s="342"/>
      <c r="L151" s="232"/>
      <c r="M151" s="239"/>
    </row>
    <row r="152" spans="1:13" s="240" customFormat="1" ht="15" customHeight="1" x14ac:dyDescent="0.15">
      <c r="A152" s="254" t="s">
        <v>1221</v>
      </c>
      <c r="B152" s="255" t="s">
        <v>0</v>
      </c>
      <c r="C152" s="254" t="s">
        <v>1221</v>
      </c>
      <c r="D152" s="255" t="s">
        <v>216</v>
      </c>
      <c r="E152" s="256" t="s">
        <v>402</v>
      </c>
      <c r="F152" s="229" t="s">
        <v>1222</v>
      </c>
      <c r="G152" s="230" t="s">
        <v>403</v>
      </c>
      <c r="H152" s="229" t="s">
        <v>955</v>
      </c>
      <c r="I152" s="230" t="s">
        <v>404</v>
      </c>
      <c r="J152" s="333"/>
      <c r="K152" s="342"/>
      <c r="L152" s="232"/>
      <c r="M152" s="239"/>
    </row>
    <row r="153" spans="1:13" s="240" customFormat="1" ht="15" customHeight="1" x14ac:dyDescent="0.15">
      <c r="A153" s="257" t="s">
        <v>1221</v>
      </c>
      <c r="B153" s="258" t="s">
        <v>235</v>
      </c>
      <c r="C153" s="257" t="s">
        <v>1221</v>
      </c>
      <c r="D153" s="258" t="s">
        <v>253</v>
      </c>
      <c r="E153" s="262" t="s">
        <v>405</v>
      </c>
      <c r="F153" s="245"/>
      <c r="G153" s="246"/>
      <c r="H153" s="237"/>
      <c r="I153" s="238"/>
      <c r="J153" s="333"/>
      <c r="K153" s="342"/>
      <c r="L153" s="232"/>
      <c r="M153" s="239"/>
    </row>
    <row r="154" spans="1:13" s="240" customFormat="1" ht="15" customHeight="1" x14ac:dyDescent="0.15">
      <c r="A154" s="254" t="s">
        <v>1223</v>
      </c>
      <c r="B154" s="255" t="s">
        <v>1225</v>
      </c>
      <c r="C154" s="254" t="s">
        <v>1226</v>
      </c>
      <c r="D154" s="255" t="s">
        <v>1144</v>
      </c>
      <c r="E154" s="256" t="s">
        <v>1227</v>
      </c>
      <c r="F154" s="229" t="s">
        <v>1228</v>
      </c>
      <c r="G154" s="230" t="s">
        <v>406</v>
      </c>
      <c r="H154" s="237"/>
      <c r="I154" s="238"/>
      <c r="J154" s="333"/>
      <c r="K154" s="342"/>
      <c r="L154" s="232"/>
      <c r="M154" s="239"/>
    </row>
    <row r="155" spans="1:13" s="240" customFormat="1" ht="15" customHeight="1" x14ac:dyDescent="0.15">
      <c r="A155" s="257" t="s">
        <v>1223</v>
      </c>
      <c r="B155" s="258" t="s">
        <v>1168</v>
      </c>
      <c r="C155" s="257" t="s">
        <v>1229</v>
      </c>
      <c r="D155" s="258" t="s">
        <v>253</v>
      </c>
      <c r="E155" s="250" t="s">
        <v>407</v>
      </c>
      <c r="F155" s="245"/>
      <c r="G155" s="246"/>
      <c r="H155" s="245"/>
      <c r="I155" s="246"/>
      <c r="J155" s="333"/>
      <c r="K155" s="342"/>
      <c r="L155" s="232"/>
      <c r="M155" s="239"/>
    </row>
    <row r="156" spans="1:13" s="240" customFormat="1" ht="15" customHeight="1" x14ac:dyDescent="0.15">
      <c r="A156" s="226" t="s">
        <v>408</v>
      </c>
      <c r="B156" s="227" t="s">
        <v>0</v>
      </c>
      <c r="C156" s="226" t="s">
        <v>408</v>
      </c>
      <c r="D156" s="227" t="s">
        <v>216</v>
      </c>
      <c r="E156" s="265" t="s">
        <v>409</v>
      </c>
      <c r="F156" s="252" t="s">
        <v>408</v>
      </c>
      <c r="G156" s="253" t="s">
        <v>409</v>
      </c>
      <c r="H156" s="252" t="s">
        <v>956</v>
      </c>
      <c r="I156" s="253" t="s">
        <v>409</v>
      </c>
      <c r="J156" s="345" t="s">
        <v>1230</v>
      </c>
      <c r="K156" s="346" t="s">
        <v>410</v>
      </c>
      <c r="L156" s="232"/>
      <c r="M156" s="239"/>
    </row>
    <row r="157" spans="1:13" s="240" customFormat="1" ht="15" customHeight="1" x14ac:dyDescent="0.15">
      <c r="A157" s="263" t="s">
        <v>411</v>
      </c>
      <c r="B157" s="264" t="s">
        <v>0</v>
      </c>
      <c r="C157" s="263" t="s">
        <v>411</v>
      </c>
      <c r="D157" s="264" t="s">
        <v>216</v>
      </c>
      <c r="E157" s="265" t="s">
        <v>412</v>
      </c>
      <c r="F157" s="252" t="s">
        <v>411</v>
      </c>
      <c r="G157" s="253" t="s">
        <v>412</v>
      </c>
      <c r="H157" s="252" t="s">
        <v>957</v>
      </c>
      <c r="I157" s="253" t="s">
        <v>412</v>
      </c>
      <c r="J157" s="333" t="s">
        <v>5</v>
      </c>
      <c r="K157" s="342" t="s">
        <v>41</v>
      </c>
      <c r="L157" s="232"/>
      <c r="M157" s="239"/>
    </row>
    <row r="158" spans="1:13" s="240" customFormat="1" ht="15" customHeight="1" x14ac:dyDescent="0.15">
      <c r="A158" s="226" t="s">
        <v>414</v>
      </c>
      <c r="B158" s="227" t="s">
        <v>0</v>
      </c>
      <c r="C158" s="226"/>
      <c r="D158" s="227"/>
      <c r="E158" s="247" t="s">
        <v>415</v>
      </c>
      <c r="F158" s="229" t="s">
        <v>414</v>
      </c>
      <c r="G158" s="230" t="s">
        <v>415</v>
      </c>
      <c r="H158" s="229" t="s">
        <v>958</v>
      </c>
      <c r="I158" s="230" t="s">
        <v>1049</v>
      </c>
      <c r="J158" s="333"/>
      <c r="K158" s="342"/>
      <c r="L158" s="232"/>
      <c r="M158" s="239"/>
    </row>
    <row r="159" spans="1:13" s="240" customFormat="1" ht="15" customHeight="1" x14ac:dyDescent="0.15">
      <c r="A159" s="235"/>
      <c r="B159" s="236"/>
      <c r="C159" s="235" t="s">
        <v>414</v>
      </c>
      <c r="D159" s="236" t="s">
        <v>216</v>
      </c>
      <c r="E159" s="228" t="s">
        <v>416</v>
      </c>
      <c r="F159" s="237"/>
      <c r="G159" s="238"/>
      <c r="H159" s="237"/>
      <c r="I159" s="238"/>
      <c r="J159" s="333"/>
      <c r="K159" s="342"/>
      <c r="L159" s="232"/>
      <c r="M159" s="239"/>
    </row>
    <row r="160" spans="1:13" s="240" customFormat="1" ht="15" customHeight="1" x14ac:dyDescent="0.15">
      <c r="A160" s="235"/>
      <c r="B160" s="236"/>
      <c r="C160" s="235" t="s">
        <v>414</v>
      </c>
      <c r="D160" s="236" t="s">
        <v>207</v>
      </c>
      <c r="E160" s="228" t="s">
        <v>417</v>
      </c>
      <c r="F160" s="237"/>
      <c r="G160" s="238"/>
      <c r="H160" s="237"/>
      <c r="I160" s="238"/>
      <c r="J160" s="333"/>
      <c r="K160" s="342"/>
      <c r="L160" s="232"/>
      <c r="M160" s="239"/>
    </row>
    <row r="161" spans="1:13" s="240" customFormat="1" ht="15" customHeight="1" x14ac:dyDescent="0.15">
      <c r="A161" s="235"/>
      <c r="B161" s="236"/>
      <c r="C161" s="235" t="s">
        <v>414</v>
      </c>
      <c r="D161" s="236" t="s">
        <v>298</v>
      </c>
      <c r="E161" s="228" t="s">
        <v>418</v>
      </c>
      <c r="F161" s="237"/>
      <c r="G161" s="238"/>
      <c r="H161" s="237"/>
      <c r="I161" s="238"/>
      <c r="J161" s="333"/>
      <c r="K161" s="342"/>
      <c r="L161" s="232"/>
      <c r="M161" s="239"/>
    </row>
    <row r="162" spans="1:13" s="240" customFormat="1" ht="15" customHeight="1" x14ac:dyDescent="0.15">
      <c r="A162" s="235"/>
      <c r="B162" s="236"/>
      <c r="C162" s="235" t="s">
        <v>414</v>
      </c>
      <c r="D162" s="236" t="s">
        <v>228</v>
      </c>
      <c r="E162" s="228" t="s">
        <v>419</v>
      </c>
      <c r="F162" s="237"/>
      <c r="G162" s="238"/>
      <c r="H162" s="237"/>
      <c r="I162" s="238"/>
      <c r="J162" s="333"/>
      <c r="K162" s="342"/>
      <c r="L162" s="232"/>
      <c r="M162" s="239"/>
    </row>
    <row r="163" spans="1:13" s="240" customFormat="1" ht="15" customHeight="1" x14ac:dyDescent="0.15">
      <c r="A163" s="226" t="s">
        <v>420</v>
      </c>
      <c r="B163" s="227" t="s">
        <v>0</v>
      </c>
      <c r="C163" s="226"/>
      <c r="D163" s="227"/>
      <c r="E163" s="247" t="s">
        <v>421</v>
      </c>
      <c r="F163" s="229" t="s">
        <v>420</v>
      </c>
      <c r="G163" s="283" t="s">
        <v>429</v>
      </c>
      <c r="H163" s="229" t="s">
        <v>958</v>
      </c>
      <c r="I163" s="283" t="s">
        <v>1231</v>
      </c>
      <c r="J163" s="332" t="s">
        <v>5</v>
      </c>
      <c r="K163" s="341" t="s">
        <v>1232</v>
      </c>
      <c r="L163" s="276"/>
      <c r="M163" s="233"/>
    </row>
    <row r="164" spans="1:13" s="240" customFormat="1" ht="15" customHeight="1" x14ac:dyDescent="0.15">
      <c r="A164" s="235"/>
      <c r="B164" s="236"/>
      <c r="C164" s="235" t="s">
        <v>420</v>
      </c>
      <c r="D164" s="236" t="s">
        <v>216</v>
      </c>
      <c r="E164" s="228" t="s">
        <v>422</v>
      </c>
      <c r="F164" s="237"/>
      <c r="G164" s="238"/>
      <c r="H164" s="237"/>
      <c r="I164" s="238"/>
      <c r="J164" s="333"/>
      <c r="K164" s="342"/>
      <c r="L164" s="232"/>
      <c r="M164" s="239"/>
    </row>
    <row r="165" spans="1:13" s="240" customFormat="1" ht="15" customHeight="1" x14ac:dyDescent="0.15">
      <c r="A165" s="235"/>
      <c r="B165" s="236"/>
      <c r="C165" s="235" t="s">
        <v>420</v>
      </c>
      <c r="D165" s="236" t="s">
        <v>207</v>
      </c>
      <c r="E165" s="228" t="s">
        <v>423</v>
      </c>
      <c r="F165" s="237"/>
      <c r="G165" s="238"/>
      <c r="H165" s="237"/>
      <c r="I165" s="238"/>
      <c r="J165" s="333"/>
      <c r="K165" s="342"/>
      <c r="L165" s="232"/>
      <c r="M165" s="239"/>
    </row>
    <row r="166" spans="1:13" s="240" customFormat="1" ht="15" customHeight="1" x14ac:dyDescent="0.15">
      <c r="A166" s="248"/>
      <c r="B166" s="249"/>
      <c r="C166" s="248" t="s">
        <v>420</v>
      </c>
      <c r="D166" s="249" t="s">
        <v>228</v>
      </c>
      <c r="E166" s="241" t="s">
        <v>424</v>
      </c>
      <c r="F166" s="237"/>
      <c r="G166" s="238"/>
      <c r="H166" s="237"/>
      <c r="I166" s="238"/>
      <c r="J166" s="333"/>
      <c r="K166" s="342"/>
      <c r="L166" s="232"/>
      <c r="M166" s="239"/>
    </row>
    <row r="167" spans="1:13" s="240" customFormat="1" ht="15" customHeight="1" x14ac:dyDescent="0.15">
      <c r="A167" s="259" t="s">
        <v>420</v>
      </c>
      <c r="B167" s="260" t="s">
        <v>208</v>
      </c>
      <c r="C167" s="259" t="s">
        <v>420</v>
      </c>
      <c r="D167" s="260" t="s">
        <v>209</v>
      </c>
      <c r="E167" s="261" t="s">
        <v>425</v>
      </c>
      <c r="F167" s="237"/>
      <c r="G167" s="238"/>
      <c r="H167" s="237"/>
      <c r="I167" s="238"/>
      <c r="J167" s="333"/>
      <c r="K167" s="342"/>
      <c r="L167" s="232"/>
      <c r="M167" s="239"/>
    </row>
    <row r="168" spans="1:13" s="240" customFormat="1" ht="15" customHeight="1" x14ac:dyDescent="0.15">
      <c r="A168" s="235" t="s">
        <v>420</v>
      </c>
      <c r="B168" s="236" t="s">
        <v>245</v>
      </c>
      <c r="C168" s="235"/>
      <c r="D168" s="236"/>
      <c r="E168" s="228" t="s">
        <v>426</v>
      </c>
      <c r="F168" s="237"/>
      <c r="G168" s="238"/>
      <c r="H168" s="237"/>
      <c r="I168" s="238"/>
      <c r="J168" s="333"/>
      <c r="K168" s="342"/>
      <c r="L168" s="232"/>
      <c r="M168" s="239"/>
    </row>
    <row r="169" spans="1:13" s="240" customFormat="1" ht="15" customHeight="1" x14ac:dyDescent="0.15">
      <c r="A169" s="235"/>
      <c r="B169" s="236"/>
      <c r="C169" s="235" t="s">
        <v>420</v>
      </c>
      <c r="D169" s="236" t="s">
        <v>246</v>
      </c>
      <c r="E169" s="228" t="s">
        <v>427</v>
      </c>
      <c r="F169" s="237"/>
      <c r="G169" s="238"/>
      <c r="H169" s="237"/>
      <c r="I169" s="238"/>
      <c r="J169" s="333"/>
      <c r="K169" s="342"/>
      <c r="L169" s="232"/>
      <c r="M169" s="239"/>
    </row>
    <row r="170" spans="1:13" s="240" customFormat="1" ht="15" customHeight="1" x14ac:dyDescent="0.15">
      <c r="A170" s="248"/>
      <c r="B170" s="249"/>
      <c r="C170" s="248" t="s">
        <v>420</v>
      </c>
      <c r="D170" s="249" t="s">
        <v>428</v>
      </c>
      <c r="E170" s="241" t="s">
        <v>426</v>
      </c>
      <c r="F170" s="237"/>
      <c r="G170" s="238"/>
      <c r="H170" s="237"/>
      <c r="I170" s="238"/>
      <c r="J170" s="333"/>
      <c r="K170" s="342"/>
      <c r="L170" s="232"/>
      <c r="M170" s="239"/>
    </row>
    <row r="171" spans="1:13" s="240" customFormat="1" ht="15" customHeight="1" x14ac:dyDescent="0.15">
      <c r="A171" s="257" t="s">
        <v>420</v>
      </c>
      <c r="B171" s="258" t="s">
        <v>235</v>
      </c>
      <c r="C171" s="257" t="s">
        <v>420</v>
      </c>
      <c r="D171" s="258" t="s">
        <v>253</v>
      </c>
      <c r="E171" s="250" t="s">
        <v>429</v>
      </c>
      <c r="F171" s="245"/>
      <c r="G171" s="246"/>
      <c r="H171" s="245"/>
      <c r="I171" s="246"/>
      <c r="J171" s="333"/>
      <c r="K171" s="342"/>
      <c r="L171" s="232"/>
      <c r="M171" s="239"/>
    </row>
    <row r="172" spans="1:13" s="240" customFormat="1" ht="15" customHeight="1" x14ac:dyDescent="0.15">
      <c r="A172" s="226" t="s">
        <v>430</v>
      </c>
      <c r="B172" s="227" t="s">
        <v>0</v>
      </c>
      <c r="C172" s="226"/>
      <c r="D172" s="227"/>
      <c r="E172" s="247" t="s">
        <v>431</v>
      </c>
      <c r="F172" s="229" t="s">
        <v>430</v>
      </c>
      <c r="G172" s="230" t="s">
        <v>1233</v>
      </c>
      <c r="H172" s="229" t="s">
        <v>959</v>
      </c>
      <c r="I172" s="230" t="s">
        <v>1233</v>
      </c>
      <c r="J172" s="333"/>
      <c r="K172" s="342"/>
      <c r="L172" s="232"/>
      <c r="M172" s="239"/>
    </row>
    <row r="173" spans="1:13" s="240" customFormat="1" ht="15" customHeight="1" x14ac:dyDescent="0.15">
      <c r="A173" s="235"/>
      <c r="B173" s="236"/>
      <c r="C173" s="235" t="s">
        <v>430</v>
      </c>
      <c r="D173" s="236" t="s">
        <v>216</v>
      </c>
      <c r="E173" s="228" t="s">
        <v>432</v>
      </c>
      <c r="F173" s="237"/>
      <c r="G173" s="238"/>
      <c r="H173" s="237"/>
      <c r="I173" s="238"/>
      <c r="J173" s="333"/>
      <c r="K173" s="342"/>
      <c r="L173" s="232"/>
      <c r="M173" s="239"/>
    </row>
    <row r="174" spans="1:13" s="240" customFormat="1" ht="15" customHeight="1" x14ac:dyDescent="0.15">
      <c r="A174" s="235"/>
      <c r="B174" s="236"/>
      <c r="C174" s="235" t="s">
        <v>430</v>
      </c>
      <c r="D174" s="236" t="s">
        <v>207</v>
      </c>
      <c r="E174" s="228" t="s">
        <v>433</v>
      </c>
      <c r="F174" s="237"/>
      <c r="G174" s="238"/>
      <c r="H174" s="237"/>
      <c r="I174" s="238"/>
      <c r="J174" s="333"/>
      <c r="K174" s="342"/>
      <c r="L174" s="232"/>
      <c r="M174" s="239"/>
    </row>
    <row r="175" spans="1:13" s="240" customFormat="1" ht="15" customHeight="1" x14ac:dyDescent="0.15">
      <c r="A175" s="248"/>
      <c r="B175" s="249"/>
      <c r="C175" s="248" t="s">
        <v>430</v>
      </c>
      <c r="D175" s="249" t="s">
        <v>228</v>
      </c>
      <c r="E175" s="241" t="s">
        <v>434</v>
      </c>
      <c r="F175" s="237"/>
      <c r="G175" s="238"/>
      <c r="H175" s="237"/>
      <c r="I175" s="238"/>
      <c r="J175" s="333"/>
      <c r="K175" s="342"/>
      <c r="L175" s="232"/>
      <c r="M175" s="239"/>
    </row>
    <row r="176" spans="1:13" s="240" customFormat="1" ht="15" customHeight="1" x14ac:dyDescent="0.15">
      <c r="A176" s="235" t="s">
        <v>430</v>
      </c>
      <c r="B176" s="236" t="s">
        <v>208</v>
      </c>
      <c r="C176" s="235"/>
      <c r="D176" s="236"/>
      <c r="E176" s="228" t="s">
        <v>435</v>
      </c>
      <c r="F176" s="237"/>
      <c r="G176" s="238"/>
      <c r="H176" s="237"/>
      <c r="I176" s="238"/>
      <c r="J176" s="333"/>
      <c r="K176" s="342"/>
      <c r="L176" s="232"/>
      <c r="M176" s="239"/>
    </row>
    <row r="177" spans="1:13" s="240" customFormat="1" ht="15" customHeight="1" x14ac:dyDescent="0.15">
      <c r="A177" s="235"/>
      <c r="B177" s="236"/>
      <c r="C177" s="235" t="s">
        <v>430</v>
      </c>
      <c r="D177" s="236" t="s">
        <v>209</v>
      </c>
      <c r="E177" s="228" t="s">
        <v>436</v>
      </c>
      <c r="F177" s="237"/>
      <c r="G177" s="238"/>
      <c r="H177" s="237"/>
      <c r="I177" s="238"/>
      <c r="J177" s="333"/>
      <c r="K177" s="342"/>
      <c r="L177" s="232"/>
      <c r="M177" s="239"/>
    </row>
    <row r="178" spans="1:13" s="240" customFormat="1" ht="15" customHeight="1" x14ac:dyDescent="0.15">
      <c r="A178" s="235"/>
      <c r="B178" s="236"/>
      <c r="C178" s="235" t="s">
        <v>430</v>
      </c>
      <c r="D178" s="236" t="s">
        <v>210</v>
      </c>
      <c r="E178" s="228" t="s">
        <v>437</v>
      </c>
      <c r="F178" s="237"/>
      <c r="G178" s="238"/>
      <c r="H178" s="237"/>
      <c r="I178" s="238"/>
      <c r="J178" s="333"/>
      <c r="K178" s="342"/>
      <c r="L178" s="232"/>
      <c r="M178" s="239"/>
    </row>
    <row r="179" spans="1:13" s="240" customFormat="1" ht="15" customHeight="1" x14ac:dyDescent="0.15">
      <c r="A179" s="235"/>
      <c r="B179" s="236"/>
      <c r="C179" s="235" t="s">
        <v>430</v>
      </c>
      <c r="D179" s="236" t="s">
        <v>211</v>
      </c>
      <c r="E179" s="228" t="s">
        <v>438</v>
      </c>
      <c r="F179" s="237"/>
      <c r="G179" s="238"/>
      <c r="H179" s="237"/>
      <c r="I179" s="238"/>
      <c r="J179" s="333"/>
      <c r="K179" s="342"/>
      <c r="L179" s="232"/>
      <c r="M179" s="239"/>
    </row>
    <row r="180" spans="1:13" s="240" customFormat="1" ht="15" customHeight="1" x14ac:dyDescent="0.15">
      <c r="A180" s="257"/>
      <c r="B180" s="258"/>
      <c r="C180" s="257" t="s">
        <v>430</v>
      </c>
      <c r="D180" s="258" t="s">
        <v>219</v>
      </c>
      <c r="E180" s="250" t="s">
        <v>439</v>
      </c>
      <c r="F180" s="245"/>
      <c r="G180" s="246"/>
      <c r="H180" s="245"/>
      <c r="I180" s="246"/>
      <c r="J180" s="333"/>
      <c r="K180" s="342"/>
      <c r="L180" s="232"/>
      <c r="M180" s="239"/>
    </row>
    <row r="181" spans="1:13" s="240" customFormat="1" ht="15" customHeight="1" x14ac:dyDescent="0.15">
      <c r="A181" s="226" t="s">
        <v>441</v>
      </c>
      <c r="B181" s="227" t="s">
        <v>0</v>
      </c>
      <c r="C181" s="226"/>
      <c r="D181" s="251"/>
      <c r="E181" s="247" t="s">
        <v>440</v>
      </c>
      <c r="F181" s="229" t="s">
        <v>441</v>
      </c>
      <c r="G181" s="716" t="s">
        <v>1234</v>
      </c>
      <c r="H181" s="229" t="s">
        <v>960</v>
      </c>
      <c r="I181" s="706" t="s">
        <v>1235</v>
      </c>
      <c r="J181" s="333"/>
      <c r="K181" s="342"/>
      <c r="L181" s="232"/>
      <c r="M181" s="239"/>
    </row>
    <row r="182" spans="1:13" s="240" customFormat="1" ht="15" customHeight="1" x14ac:dyDescent="0.15">
      <c r="A182" s="235"/>
      <c r="B182" s="236"/>
      <c r="C182" s="235" t="s">
        <v>441</v>
      </c>
      <c r="D182" s="270" t="s">
        <v>216</v>
      </c>
      <c r="E182" s="228" t="s">
        <v>1236</v>
      </c>
      <c r="F182" s="237"/>
      <c r="G182" s="717"/>
      <c r="H182" s="237"/>
      <c r="I182" s="707"/>
      <c r="J182" s="333"/>
      <c r="K182" s="342"/>
      <c r="L182" s="232"/>
      <c r="M182" s="239"/>
    </row>
    <row r="183" spans="1:13" s="240" customFormat="1" ht="15" customHeight="1" x14ac:dyDescent="0.15">
      <c r="A183" s="235"/>
      <c r="B183" s="236"/>
      <c r="C183" s="235" t="s">
        <v>441</v>
      </c>
      <c r="D183" s="270" t="s">
        <v>207</v>
      </c>
      <c r="E183" s="228" t="s">
        <v>442</v>
      </c>
      <c r="F183" s="237"/>
      <c r="G183" s="238"/>
      <c r="H183" s="237"/>
      <c r="I183" s="707"/>
      <c r="J183" s="333"/>
      <c r="K183" s="342"/>
      <c r="L183" s="232"/>
      <c r="M183" s="239"/>
    </row>
    <row r="184" spans="1:13" s="240" customFormat="1" ht="15" customHeight="1" x14ac:dyDescent="0.15">
      <c r="A184" s="235"/>
      <c r="B184" s="236"/>
      <c r="C184" s="235" t="s">
        <v>441</v>
      </c>
      <c r="D184" s="270" t="s">
        <v>298</v>
      </c>
      <c r="E184" s="228" t="s">
        <v>443</v>
      </c>
      <c r="F184" s="237"/>
      <c r="G184" s="238"/>
      <c r="H184" s="237"/>
      <c r="I184" s="285"/>
      <c r="J184" s="333"/>
      <c r="K184" s="342"/>
      <c r="L184" s="232"/>
      <c r="M184" s="239"/>
    </row>
    <row r="185" spans="1:13" s="240" customFormat="1" ht="15" customHeight="1" x14ac:dyDescent="0.15">
      <c r="A185" s="235"/>
      <c r="B185" s="236"/>
      <c r="C185" s="235" t="s">
        <v>441</v>
      </c>
      <c r="D185" s="270" t="s">
        <v>300</v>
      </c>
      <c r="E185" s="228" t="s">
        <v>444</v>
      </c>
      <c r="F185" s="237"/>
      <c r="G185" s="238"/>
      <c r="H185" s="237"/>
      <c r="I185" s="285"/>
      <c r="J185" s="333"/>
      <c r="K185" s="342"/>
      <c r="L185" s="232"/>
      <c r="M185" s="239"/>
    </row>
    <row r="186" spans="1:13" s="240" customFormat="1" ht="15" customHeight="1" x14ac:dyDescent="0.15">
      <c r="A186" s="235"/>
      <c r="B186" s="236"/>
      <c r="C186" s="235" t="s">
        <v>441</v>
      </c>
      <c r="D186" s="270" t="s">
        <v>302</v>
      </c>
      <c r="E186" s="228" t="s">
        <v>445</v>
      </c>
      <c r="F186" s="237"/>
      <c r="G186" s="238"/>
      <c r="H186" s="237"/>
      <c r="I186" s="285"/>
      <c r="J186" s="333"/>
      <c r="K186" s="342"/>
      <c r="L186" s="232"/>
      <c r="M186" s="239"/>
    </row>
    <row r="187" spans="1:13" s="240" customFormat="1" ht="15" customHeight="1" x14ac:dyDescent="0.15">
      <c r="A187" s="235"/>
      <c r="B187" s="236"/>
      <c r="C187" s="235" t="s">
        <v>441</v>
      </c>
      <c r="D187" s="270" t="s">
        <v>446</v>
      </c>
      <c r="E187" s="228" t="s">
        <v>447</v>
      </c>
      <c r="F187" s="237"/>
      <c r="G187" s="238"/>
      <c r="H187" s="237"/>
      <c r="I187" s="238"/>
      <c r="J187" s="333"/>
      <c r="K187" s="342"/>
      <c r="L187" s="232"/>
      <c r="M187" s="239"/>
    </row>
    <row r="188" spans="1:13" s="240" customFormat="1" ht="15" customHeight="1" x14ac:dyDescent="0.15">
      <c r="A188" s="248"/>
      <c r="B188" s="249"/>
      <c r="C188" s="248" t="s">
        <v>441</v>
      </c>
      <c r="D188" s="286" t="s">
        <v>228</v>
      </c>
      <c r="E188" s="241" t="s">
        <v>448</v>
      </c>
      <c r="F188" s="237"/>
      <c r="G188" s="238"/>
      <c r="H188" s="237"/>
      <c r="I188" s="238"/>
      <c r="J188" s="333"/>
      <c r="K188" s="342"/>
      <c r="L188" s="232"/>
      <c r="M188" s="239"/>
    </row>
    <row r="189" spans="1:13" s="240" customFormat="1" ht="15" customHeight="1" x14ac:dyDescent="0.15">
      <c r="A189" s="235" t="s">
        <v>1237</v>
      </c>
      <c r="B189" s="236" t="s">
        <v>208</v>
      </c>
      <c r="C189" s="235"/>
      <c r="D189" s="236"/>
      <c r="E189" s="244" t="s">
        <v>1238</v>
      </c>
      <c r="F189" s="237"/>
      <c r="G189" s="238"/>
      <c r="H189" s="237"/>
      <c r="I189" s="238"/>
      <c r="J189" s="333"/>
      <c r="K189" s="342"/>
      <c r="L189" s="232"/>
      <c r="M189" s="239"/>
    </row>
    <row r="190" spans="1:13" s="240" customFormat="1" ht="15" customHeight="1" x14ac:dyDescent="0.15">
      <c r="A190" s="235"/>
      <c r="B190" s="236"/>
      <c r="C190" s="235" t="s">
        <v>441</v>
      </c>
      <c r="D190" s="236" t="s">
        <v>209</v>
      </c>
      <c r="E190" s="228" t="s">
        <v>456</v>
      </c>
      <c r="F190" s="237"/>
      <c r="G190" s="238"/>
      <c r="H190" s="237"/>
      <c r="I190" s="238"/>
      <c r="J190" s="333"/>
      <c r="K190" s="342"/>
      <c r="L190" s="232"/>
      <c r="M190" s="239"/>
    </row>
    <row r="191" spans="1:13" s="240" customFormat="1" ht="15" customHeight="1" x14ac:dyDescent="0.15">
      <c r="A191" s="235"/>
      <c r="B191" s="236"/>
      <c r="C191" s="235" t="s">
        <v>441</v>
      </c>
      <c r="D191" s="236" t="s">
        <v>210</v>
      </c>
      <c r="E191" s="228" t="s">
        <v>449</v>
      </c>
      <c r="F191" s="237"/>
      <c r="G191" s="238"/>
      <c r="H191" s="237"/>
      <c r="I191" s="238"/>
      <c r="J191" s="333"/>
      <c r="K191" s="342"/>
      <c r="L191" s="232"/>
      <c r="M191" s="239"/>
    </row>
    <row r="192" spans="1:13" s="240" customFormat="1" ht="15" customHeight="1" x14ac:dyDescent="0.15">
      <c r="A192" s="235"/>
      <c r="B192" s="236"/>
      <c r="C192" s="235" t="s">
        <v>441</v>
      </c>
      <c r="D192" s="236" t="s">
        <v>211</v>
      </c>
      <c r="E192" s="228" t="s">
        <v>450</v>
      </c>
      <c r="F192" s="237"/>
      <c r="G192" s="238"/>
      <c r="H192" s="237"/>
      <c r="I192" s="238"/>
      <c r="J192" s="333"/>
      <c r="K192" s="342"/>
      <c r="L192" s="232"/>
      <c r="M192" s="239"/>
    </row>
    <row r="193" spans="1:13" s="240" customFormat="1" ht="15" customHeight="1" x14ac:dyDescent="0.15">
      <c r="A193" s="235"/>
      <c r="B193" s="236"/>
      <c r="C193" s="235" t="s">
        <v>441</v>
      </c>
      <c r="D193" s="236" t="s">
        <v>212</v>
      </c>
      <c r="E193" s="228" t="s">
        <v>451</v>
      </c>
      <c r="F193" s="237"/>
      <c r="G193" s="238"/>
      <c r="H193" s="237"/>
      <c r="I193" s="238"/>
      <c r="J193" s="333"/>
      <c r="K193" s="342"/>
      <c r="L193" s="232"/>
      <c r="M193" s="239"/>
    </row>
    <row r="194" spans="1:13" s="240" customFormat="1" ht="15" customHeight="1" x14ac:dyDescent="0.15">
      <c r="A194" s="235"/>
      <c r="B194" s="236"/>
      <c r="C194" s="235" t="s">
        <v>441</v>
      </c>
      <c r="D194" s="236" t="s">
        <v>1239</v>
      </c>
      <c r="E194" s="228" t="s">
        <v>452</v>
      </c>
      <c r="F194" s="237"/>
      <c r="G194" s="238"/>
      <c r="H194" s="237"/>
      <c r="I194" s="238"/>
      <c r="J194" s="333"/>
      <c r="K194" s="342"/>
      <c r="L194" s="232"/>
      <c r="M194" s="239"/>
    </row>
    <row r="195" spans="1:13" s="240" customFormat="1" ht="15" customHeight="1" x14ac:dyDescent="0.15">
      <c r="A195" s="235"/>
      <c r="B195" s="236"/>
      <c r="C195" s="235" t="s">
        <v>441</v>
      </c>
      <c r="D195" s="236" t="s">
        <v>219</v>
      </c>
      <c r="E195" s="228" t="s">
        <v>453</v>
      </c>
      <c r="F195" s="245"/>
      <c r="G195" s="246"/>
      <c r="H195" s="237"/>
      <c r="I195" s="238"/>
      <c r="J195" s="333"/>
      <c r="K195" s="342"/>
      <c r="L195" s="232"/>
      <c r="M195" s="239"/>
    </row>
    <row r="196" spans="1:13" s="240" customFormat="1" ht="15" customHeight="1" x14ac:dyDescent="0.15">
      <c r="A196" s="263" t="s">
        <v>1240</v>
      </c>
      <c r="B196" s="264" t="s">
        <v>0</v>
      </c>
      <c r="C196" s="263" t="s">
        <v>1240</v>
      </c>
      <c r="D196" s="264" t="s">
        <v>216</v>
      </c>
      <c r="E196" s="265" t="s">
        <v>457</v>
      </c>
      <c r="F196" s="252" t="s">
        <v>1241</v>
      </c>
      <c r="G196" s="253" t="s">
        <v>457</v>
      </c>
      <c r="H196" s="237"/>
      <c r="I196" s="238"/>
      <c r="J196" s="333"/>
      <c r="K196" s="342"/>
      <c r="L196" s="232"/>
      <c r="M196" s="239"/>
    </row>
    <row r="197" spans="1:13" s="240" customFormat="1" ht="15" customHeight="1" x14ac:dyDescent="0.15">
      <c r="A197" s="254" t="s">
        <v>1242</v>
      </c>
      <c r="B197" s="255" t="s">
        <v>0</v>
      </c>
      <c r="C197" s="254" t="s">
        <v>1242</v>
      </c>
      <c r="D197" s="255" t="s">
        <v>216</v>
      </c>
      <c r="E197" s="256" t="s">
        <v>458</v>
      </c>
      <c r="F197" s="229" t="s">
        <v>1243</v>
      </c>
      <c r="G197" s="283" t="s">
        <v>460</v>
      </c>
      <c r="H197" s="237"/>
      <c r="I197" s="238"/>
      <c r="J197" s="333"/>
      <c r="K197" s="342"/>
      <c r="L197" s="232"/>
      <c r="M197" s="239"/>
    </row>
    <row r="198" spans="1:13" s="240" customFormat="1" ht="15" customHeight="1" x14ac:dyDescent="0.15">
      <c r="A198" s="259" t="s">
        <v>1242</v>
      </c>
      <c r="B198" s="260" t="s">
        <v>1211</v>
      </c>
      <c r="C198" s="259" t="s">
        <v>1242</v>
      </c>
      <c r="D198" s="260" t="s">
        <v>1165</v>
      </c>
      <c r="E198" s="261" t="s">
        <v>459</v>
      </c>
      <c r="F198" s="237"/>
      <c r="G198" s="280"/>
      <c r="H198" s="237"/>
      <c r="I198" s="238"/>
      <c r="J198" s="333"/>
      <c r="K198" s="342"/>
      <c r="L198" s="232"/>
      <c r="M198" s="239"/>
    </row>
    <row r="199" spans="1:13" s="240" customFormat="1" x14ac:dyDescent="0.15">
      <c r="A199" s="268" t="s">
        <v>1242</v>
      </c>
      <c r="B199" s="269" t="s">
        <v>235</v>
      </c>
      <c r="C199" s="268" t="s">
        <v>1242</v>
      </c>
      <c r="D199" s="269" t="s">
        <v>253</v>
      </c>
      <c r="E199" s="262" t="s">
        <v>460</v>
      </c>
      <c r="F199" s="245"/>
      <c r="G199" s="246"/>
      <c r="H199" s="245"/>
      <c r="I199" s="246"/>
      <c r="J199" s="333"/>
      <c r="K199" s="342"/>
      <c r="L199" s="232"/>
      <c r="M199" s="239"/>
    </row>
    <row r="200" spans="1:13" s="240" customFormat="1" ht="15" customHeight="1" x14ac:dyDescent="0.15">
      <c r="A200" s="254" t="s">
        <v>1244</v>
      </c>
      <c r="B200" s="255" t="s">
        <v>0</v>
      </c>
      <c r="C200" s="254" t="s">
        <v>1245</v>
      </c>
      <c r="D200" s="255" t="s">
        <v>216</v>
      </c>
      <c r="E200" s="256" t="s">
        <v>461</v>
      </c>
      <c r="F200" s="229" t="s">
        <v>465</v>
      </c>
      <c r="G200" s="230" t="s">
        <v>462</v>
      </c>
      <c r="H200" s="229" t="s">
        <v>961</v>
      </c>
      <c r="I200" s="230" t="s">
        <v>462</v>
      </c>
      <c r="J200" s="333"/>
      <c r="K200" s="342"/>
      <c r="L200" s="232"/>
      <c r="M200" s="239"/>
    </row>
    <row r="201" spans="1:13" s="240" customFormat="1" ht="15" customHeight="1" x14ac:dyDescent="0.15">
      <c r="A201" s="235" t="s">
        <v>1246</v>
      </c>
      <c r="B201" s="236" t="s">
        <v>208</v>
      </c>
      <c r="C201" s="235"/>
      <c r="D201" s="236"/>
      <c r="E201" s="228" t="s">
        <v>463</v>
      </c>
      <c r="F201" s="237"/>
      <c r="G201" s="238"/>
      <c r="H201" s="237"/>
      <c r="I201" s="238"/>
      <c r="J201" s="333"/>
      <c r="K201" s="342"/>
      <c r="L201" s="232"/>
      <c r="M201" s="239"/>
    </row>
    <row r="202" spans="1:13" s="240" customFormat="1" ht="15" customHeight="1" x14ac:dyDescent="0.15">
      <c r="A202" s="235"/>
      <c r="B202" s="236"/>
      <c r="C202" s="235" t="s">
        <v>1246</v>
      </c>
      <c r="D202" s="236" t="s">
        <v>209</v>
      </c>
      <c r="E202" s="228" t="s">
        <v>464</v>
      </c>
      <c r="F202" s="237"/>
      <c r="G202" s="238"/>
      <c r="H202" s="237"/>
      <c r="I202" s="238"/>
      <c r="J202" s="333"/>
      <c r="K202" s="342"/>
      <c r="L202" s="232"/>
      <c r="M202" s="239"/>
    </row>
    <row r="203" spans="1:13" s="240" customFormat="1" ht="15" customHeight="1" x14ac:dyDescent="0.15">
      <c r="A203" s="235"/>
      <c r="B203" s="236"/>
      <c r="C203" s="235" t="s">
        <v>465</v>
      </c>
      <c r="D203" s="236" t="s">
        <v>210</v>
      </c>
      <c r="E203" s="228" t="s">
        <v>466</v>
      </c>
      <c r="F203" s="237"/>
      <c r="G203" s="238"/>
      <c r="H203" s="237"/>
      <c r="I203" s="238"/>
      <c r="J203" s="333"/>
      <c r="K203" s="342"/>
      <c r="L203" s="232"/>
      <c r="M203" s="239"/>
    </row>
    <row r="204" spans="1:13" s="240" customFormat="1" ht="15" customHeight="1" x14ac:dyDescent="0.15">
      <c r="A204" s="235"/>
      <c r="B204" s="236"/>
      <c r="C204" s="235" t="s">
        <v>465</v>
      </c>
      <c r="D204" s="236" t="s">
        <v>211</v>
      </c>
      <c r="E204" s="228" t="s">
        <v>467</v>
      </c>
      <c r="F204" s="237"/>
      <c r="G204" s="238"/>
      <c r="H204" s="237"/>
      <c r="I204" s="238"/>
      <c r="J204" s="333"/>
      <c r="K204" s="342"/>
      <c r="L204" s="232"/>
      <c r="M204" s="239"/>
    </row>
    <row r="205" spans="1:13" s="240" customFormat="1" ht="15" customHeight="1" x14ac:dyDescent="0.15">
      <c r="A205" s="235"/>
      <c r="B205" s="236"/>
      <c r="C205" s="235" t="s">
        <v>465</v>
      </c>
      <c r="D205" s="236" t="s">
        <v>212</v>
      </c>
      <c r="E205" s="228" t="s">
        <v>468</v>
      </c>
      <c r="F205" s="237"/>
      <c r="G205" s="238"/>
      <c r="H205" s="237"/>
      <c r="I205" s="238"/>
      <c r="J205" s="333"/>
      <c r="K205" s="342"/>
      <c r="L205" s="232"/>
      <c r="M205" s="239"/>
    </row>
    <row r="206" spans="1:13" s="240" customFormat="1" ht="15" customHeight="1" x14ac:dyDescent="0.15">
      <c r="A206" s="248"/>
      <c r="B206" s="249"/>
      <c r="C206" s="248" t="s">
        <v>465</v>
      </c>
      <c r="D206" s="249" t="s">
        <v>469</v>
      </c>
      <c r="E206" s="241" t="s">
        <v>470</v>
      </c>
      <c r="F206" s="237"/>
      <c r="G206" s="238"/>
      <c r="H206" s="237"/>
      <c r="I206" s="238"/>
      <c r="J206" s="333"/>
      <c r="K206" s="342"/>
      <c r="L206" s="232"/>
      <c r="M206" s="239"/>
    </row>
    <row r="207" spans="1:13" s="240" customFormat="1" x14ac:dyDescent="0.15">
      <c r="A207" s="259" t="s">
        <v>465</v>
      </c>
      <c r="B207" s="260" t="s">
        <v>245</v>
      </c>
      <c r="C207" s="259" t="s">
        <v>465</v>
      </c>
      <c r="D207" s="260" t="s">
        <v>246</v>
      </c>
      <c r="E207" s="261" t="s">
        <v>471</v>
      </c>
      <c r="F207" s="237"/>
      <c r="G207" s="238"/>
      <c r="H207" s="237"/>
      <c r="I207" s="238"/>
      <c r="J207" s="333"/>
      <c r="K207" s="342"/>
      <c r="L207" s="232"/>
      <c r="M207" s="239"/>
    </row>
    <row r="208" spans="1:13" s="240" customFormat="1" x14ac:dyDescent="0.15">
      <c r="A208" s="257" t="s">
        <v>465</v>
      </c>
      <c r="B208" s="258" t="s">
        <v>235</v>
      </c>
      <c r="C208" s="257" t="s">
        <v>465</v>
      </c>
      <c r="D208" s="258" t="s">
        <v>253</v>
      </c>
      <c r="E208" s="262" t="s">
        <v>472</v>
      </c>
      <c r="F208" s="245"/>
      <c r="G208" s="246"/>
      <c r="H208" s="245"/>
      <c r="I208" s="246"/>
      <c r="J208" s="333"/>
      <c r="K208" s="342"/>
      <c r="L208" s="232"/>
      <c r="M208" s="239"/>
    </row>
    <row r="209" spans="1:13" s="240" customFormat="1" ht="15" customHeight="1" x14ac:dyDescent="0.15">
      <c r="A209" s="254" t="s">
        <v>1247</v>
      </c>
      <c r="B209" s="255" t="s">
        <v>0</v>
      </c>
      <c r="C209" s="254"/>
      <c r="D209" s="287"/>
      <c r="E209" s="256" t="s">
        <v>1248</v>
      </c>
      <c r="F209" s="229" t="s">
        <v>1249</v>
      </c>
      <c r="G209" s="230" t="s">
        <v>473</v>
      </c>
      <c r="H209" s="229" t="s">
        <v>962</v>
      </c>
      <c r="I209" s="230" t="s">
        <v>473</v>
      </c>
      <c r="J209" s="333"/>
      <c r="K209" s="342"/>
      <c r="L209" s="232"/>
      <c r="M209" s="239"/>
    </row>
    <row r="210" spans="1:13" s="240" customFormat="1" ht="15" customHeight="1" x14ac:dyDescent="0.15">
      <c r="A210" s="235"/>
      <c r="B210" s="236"/>
      <c r="C210" s="235" t="s">
        <v>1249</v>
      </c>
      <c r="D210" s="270" t="s">
        <v>216</v>
      </c>
      <c r="E210" s="228" t="s">
        <v>1250</v>
      </c>
      <c r="F210" s="237"/>
      <c r="G210" s="238"/>
      <c r="H210" s="237"/>
      <c r="I210" s="238"/>
      <c r="J210" s="333"/>
      <c r="K210" s="342"/>
      <c r="L210" s="232"/>
      <c r="M210" s="239"/>
    </row>
    <row r="211" spans="1:13" s="240" customFormat="1" x14ac:dyDescent="0.15">
      <c r="A211" s="257"/>
      <c r="B211" s="258"/>
      <c r="C211" s="257" t="s">
        <v>1251</v>
      </c>
      <c r="D211" s="270" t="s">
        <v>207</v>
      </c>
      <c r="E211" s="228" t="s">
        <v>474</v>
      </c>
      <c r="F211" s="245"/>
      <c r="G211" s="246"/>
      <c r="H211" s="245"/>
      <c r="I211" s="246"/>
      <c r="J211" s="333"/>
      <c r="K211" s="342"/>
      <c r="L211" s="232"/>
      <c r="M211" s="239"/>
    </row>
    <row r="212" spans="1:13" s="240" customFormat="1" ht="15" customHeight="1" x14ac:dyDescent="0.15">
      <c r="A212" s="263" t="s">
        <v>1252</v>
      </c>
      <c r="B212" s="264" t="s">
        <v>0</v>
      </c>
      <c r="C212" s="263" t="s">
        <v>1253</v>
      </c>
      <c r="D212" s="264" t="s">
        <v>216</v>
      </c>
      <c r="E212" s="265" t="s">
        <v>475</v>
      </c>
      <c r="F212" s="252" t="s">
        <v>1254</v>
      </c>
      <c r="G212" s="253" t="s">
        <v>475</v>
      </c>
      <c r="H212" s="252" t="s">
        <v>963</v>
      </c>
      <c r="I212" s="253" t="s">
        <v>475</v>
      </c>
      <c r="J212" s="333"/>
      <c r="K212" s="342"/>
      <c r="L212" s="232"/>
      <c r="M212" s="239"/>
    </row>
    <row r="213" spans="1:13" s="240" customFormat="1" ht="15" customHeight="1" x14ac:dyDescent="0.15">
      <c r="A213" s="226" t="s">
        <v>1255</v>
      </c>
      <c r="B213" s="227" t="s">
        <v>0</v>
      </c>
      <c r="C213" s="226"/>
      <c r="D213" s="227"/>
      <c r="E213" s="247" t="s">
        <v>1256</v>
      </c>
      <c r="F213" s="229" t="s">
        <v>476</v>
      </c>
      <c r="G213" s="283" t="s">
        <v>1257</v>
      </c>
      <c r="H213" s="229" t="s">
        <v>964</v>
      </c>
      <c r="I213" s="716" t="s">
        <v>1050</v>
      </c>
      <c r="J213" s="333"/>
      <c r="K213" s="342"/>
      <c r="L213" s="232"/>
      <c r="M213" s="239"/>
    </row>
    <row r="214" spans="1:13" s="240" customFormat="1" ht="15" customHeight="1" x14ac:dyDescent="0.15">
      <c r="A214" s="235"/>
      <c r="B214" s="236"/>
      <c r="C214" s="235" t="s">
        <v>1255</v>
      </c>
      <c r="D214" s="236" t="s">
        <v>1144</v>
      </c>
      <c r="E214" s="228" t="s">
        <v>1258</v>
      </c>
      <c r="F214" s="237"/>
      <c r="G214" s="238"/>
      <c r="H214" s="237"/>
      <c r="I214" s="717"/>
      <c r="J214" s="333"/>
      <c r="K214" s="342"/>
      <c r="L214" s="232"/>
      <c r="M214" s="239"/>
    </row>
    <row r="215" spans="1:13" s="240" customFormat="1" ht="15" customHeight="1" x14ac:dyDescent="0.15">
      <c r="A215" s="235"/>
      <c r="B215" s="236"/>
      <c r="C215" s="235" t="s">
        <v>476</v>
      </c>
      <c r="D215" s="236" t="s">
        <v>1145</v>
      </c>
      <c r="E215" s="228" t="s">
        <v>477</v>
      </c>
      <c r="F215" s="237"/>
      <c r="G215" s="238"/>
      <c r="H215" s="237"/>
      <c r="I215" s="238"/>
      <c r="J215" s="333"/>
      <c r="K215" s="342"/>
      <c r="L215" s="232"/>
      <c r="M215" s="239"/>
    </row>
    <row r="216" spans="1:13" s="240" customFormat="1" ht="15" customHeight="1" x14ac:dyDescent="0.15">
      <c r="A216" s="235"/>
      <c r="B216" s="236"/>
      <c r="C216" s="235" t="s">
        <v>476</v>
      </c>
      <c r="D216" s="236" t="s">
        <v>1146</v>
      </c>
      <c r="E216" s="228" t="s">
        <v>1259</v>
      </c>
      <c r="F216" s="245"/>
      <c r="G216" s="246"/>
      <c r="H216" s="237"/>
      <c r="I216" s="238"/>
      <c r="J216" s="333"/>
      <c r="K216" s="342"/>
      <c r="L216" s="232"/>
      <c r="M216" s="239"/>
    </row>
    <row r="217" spans="1:13" s="240" customFormat="1" ht="15" customHeight="1" x14ac:dyDescent="0.15">
      <c r="A217" s="263" t="s">
        <v>1260</v>
      </c>
      <c r="B217" s="264" t="s">
        <v>1225</v>
      </c>
      <c r="C217" s="263" t="s">
        <v>1260</v>
      </c>
      <c r="D217" s="264" t="s">
        <v>1111</v>
      </c>
      <c r="E217" s="265" t="s">
        <v>478</v>
      </c>
      <c r="F217" s="252" t="s">
        <v>1261</v>
      </c>
      <c r="G217" s="253" t="s">
        <v>478</v>
      </c>
      <c r="H217" s="237"/>
      <c r="I217" s="238"/>
      <c r="J217" s="333"/>
      <c r="K217" s="342"/>
      <c r="L217" s="232"/>
      <c r="M217" s="239"/>
    </row>
    <row r="218" spans="1:13" s="240" customFormat="1" ht="15" customHeight="1" x14ac:dyDescent="0.15">
      <c r="A218" s="248" t="s">
        <v>1262</v>
      </c>
      <c r="B218" s="249" t="s">
        <v>0</v>
      </c>
      <c r="C218" s="248" t="s">
        <v>1262</v>
      </c>
      <c r="D218" s="249" t="s">
        <v>216</v>
      </c>
      <c r="E218" s="241" t="s">
        <v>479</v>
      </c>
      <c r="F218" s="229" t="s">
        <v>1263</v>
      </c>
      <c r="G218" s="230" t="s">
        <v>480</v>
      </c>
      <c r="H218" s="237"/>
      <c r="I218" s="238"/>
      <c r="J218" s="333"/>
      <c r="K218" s="342"/>
      <c r="L218" s="232"/>
      <c r="M218" s="239"/>
    </row>
    <row r="219" spans="1:13" s="240" customFormat="1" ht="15" customHeight="1" x14ac:dyDescent="0.15">
      <c r="A219" s="268" t="s">
        <v>1264</v>
      </c>
      <c r="B219" s="269" t="s">
        <v>208</v>
      </c>
      <c r="C219" s="268" t="s">
        <v>1262</v>
      </c>
      <c r="D219" s="269" t="s">
        <v>209</v>
      </c>
      <c r="E219" s="262" t="s">
        <v>1265</v>
      </c>
      <c r="F219" s="245"/>
      <c r="G219" s="246"/>
      <c r="H219" s="237"/>
      <c r="I219" s="238"/>
      <c r="J219" s="333"/>
      <c r="K219" s="342"/>
      <c r="L219" s="232"/>
      <c r="M219" s="239"/>
    </row>
    <row r="220" spans="1:13" s="240" customFormat="1" ht="15" customHeight="1" x14ac:dyDescent="0.15">
      <c r="A220" s="263" t="s">
        <v>1266</v>
      </c>
      <c r="B220" s="264" t="s">
        <v>0</v>
      </c>
      <c r="C220" s="263" t="s">
        <v>1266</v>
      </c>
      <c r="D220" s="264" t="s">
        <v>216</v>
      </c>
      <c r="E220" s="265" t="s">
        <v>482</v>
      </c>
      <c r="F220" s="252" t="s">
        <v>1267</v>
      </c>
      <c r="G220" s="253" t="s">
        <v>482</v>
      </c>
      <c r="H220" s="237"/>
      <c r="I220" s="238"/>
      <c r="J220" s="333"/>
      <c r="K220" s="342"/>
      <c r="L220" s="232"/>
      <c r="M220" s="239"/>
    </row>
    <row r="221" spans="1:13" s="240" customFormat="1" ht="15" customHeight="1" x14ac:dyDescent="0.15">
      <c r="A221" s="254" t="s">
        <v>1268</v>
      </c>
      <c r="B221" s="255" t="s">
        <v>0</v>
      </c>
      <c r="C221" s="254" t="s">
        <v>1268</v>
      </c>
      <c r="D221" s="255" t="s">
        <v>216</v>
      </c>
      <c r="E221" s="241" t="s">
        <v>483</v>
      </c>
      <c r="F221" s="229" t="s">
        <v>1269</v>
      </c>
      <c r="G221" s="230" t="s">
        <v>484</v>
      </c>
      <c r="H221" s="237"/>
      <c r="I221" s="238"/>
      <c r="J221" s="333"/>
      <c r="K221" s="342"/>
      <c r="L221" s="232"/>
      <c r="M221" s="239"/>
    </row>
    <row r="222" spans="1:13" s="240" customFormat="1" ht="15" customHeight="1" x14ac:dyDescent="0.15">
      <c r="A222" s="259" t="s">
        <v>1269</v>
      </c>
      <c r="B222" s="260" t="s">
        <v>1114</v>
      </c>
      <c r="C222" s="259" t="s">
        <v>1268</v>
      </c>
      <c r="D222" s="260" t="s">
        <v>1115</v>
      </c>
      <c r="E222" s="261" t="s">
        <v>481</v>
      </c>
      <c r="F222" s="237"/>
      <c r="G222" s="238"/>
      <c r="H222" s="237"/>
      <c r="I222" s="238"/>
      <c r="J222" s="333"/>
      <c r="K222" s="342"/>
      <c r="L222" s="232"/>
      <c r="M222" s="239"/>
    </row>
    <row r="223" spans="1:13" s="240" customFormat="1" ht="15" customHeight="1" x14ac:dyDescent="0.15">
      <c r="A223" s="235" t="s">
        <v>1268</v>
      </c>
      <c r="B223" s="236" t="s">
        <v>1168</v>
      </c>
      <c r="C223" s="235"/>
      <c r="D223" s="236"/>
      <c r="E223" s="228" t="s">
        <v>484</v>
      </c>
      <c r="F223" s="237"/>
      <c r="G223" s="238"/>
      <c r="H223" s="237"/>
      <c r="I223" s="238"/>
      <c r="J223" s="333"/>
      <c r="K223" s="342"/>
      <c r="L223" s="232"/>
      <c r="M223" s="239"/>
    </row>
    <row r="224" spans="1:13" s="240" customFormat="1" ht="15" customHeight="1" x14ac:dyDescent="0.15">
      <c r="A224" s="235"/>
      <c r="B224" s="236"/>
      <c r="C224" s="235" t="s">
        <v>1268</v>
      </c>
      <c r="D224" s="236" t="s">
        <v>237</v>
      </c>
      <c r="E224" s="228" t="s">
        <v>485</v>
      </c>
      <c r="F224" s="237"/>
      <c r="G224" s="238"/>
      <c r="H224" s="237"/>
      <c r="I224" s="238"/>
      <c r="J224" s="333"/>
      <c r="K224" s="342"/>
      <c r="L224" s="232"/>
      <c r="M224" s="239"/>
    </row>
    <row r="225" spans="1:13" s="240" customFormat="1" ht="15" customHeight="1" x14ac:dyDescent="0.15">
      <c r="A225" s="257"/>
      <c r="B225" s="258"/>
      <c r="C225" s="257" t="s">
        <v>1268</v>
      </c>
      <c r="D225" s="258" t="s">
        <v>253</v>
      </c>
      <c r="E225" s="250" t="s">
        <v>486</v>
      </c>
      <c r="F225" s="245"/>
      <c r="G225" s="246"/>
      <c r="H225" s="245"/>
      <c r="I225" s="246"/>
      <c r="J225" s="333"/>
      <c r="K225" s="342"/>
      <c r="L225" s="232"/>
      <c r="M225" s="239"/>
    </row>
    <row r="226" spans="1:13" s="240" customFormat="1" ht="15" customHeight="1" x14ac:dyDescent="0.15">
      <c r="A226" s="226" t="s">
        <v>487</v>
      </c>
      <c r="B226" s="227" t="s">
        <v>0</v>
      </c>
      <c r="C226" s="226"/>
      <c r="D226" s="227"/>
      <c r="E226" s="247" t="s">
        <v>488</v>
      </c>
      <c r="F226" s="237" t="s">
        <v>487</v>
      </c>
      <c r="G226" s="231" t="s">
        <v>488</v>
      </c>
      <c r="H226" s="237" t="s">
        <v>965</v>
      </c>
      <c r="I226" s="231" t="s">
        <v>488</v>
      </c>
      <c r="J226" s="332" t="s">
        <v>6</v>
      </c>
      <c r="K226" s="341" t="s">
        <v>42</v>
      </c>
      <c r="L226" s="232"/>
      <c r="M226" s="239"/>
    </row>
    <row r="227" spans="1:13" s="240" customFormat="1" ht="15" customHeight="1" x14ac:dyDescent="0.15">
      <c r="A227" s="235"/>
      <c r="B227" s="236"/>
      <c r="C227" s="235" t="s">
        <v>487</v>
      </c>
      <c r="D227" s="236" t="s">
        <v>216</v>
      </c>
      <c r="E227" s="228" t="s">
        <v>1270</v>
      </c>
      <c r="F227" s="237"/>
      <c r="G227" s="231"/>
      <c r="H227" s="237"/>
      <c r="I227" s="231"/>
      <c r="J227" s="333"/>
      <c r="K227" s="342"/>
      <c r="L227" s="232"/>
      <c r="M227" s="239"/>
    </row>
    <row r="228" spans="1:13" s="240" customFormat="1" ht="15" customHeight="1" x14ac:dyDescent="0.15">
      <c r="A228" s="235"/>
      <c r="B228" s="236"/>
      <c r="C228" s="235" t="s">
        <v>487</v>
      </c>
      <c r="D228" s="236" t="s">
        <v>207</v>
      </c>
      <c r="E228" s="228" t="s">
        <v>490</v>
      </c>
      <c r="F228" s="237"/>
      <c r="G228" s="231"/>
      <c r="H228" s="237"/>
      <c r="I228" s="231"/>
      <c r="J228" s="333"/>
      <c r="K228" s="342"/>
      <c r="L228" s="232"/>
      <c r="M228" s="239"/>
    </row>
    <row r="229" spans="1:13" s="240" customFormat="1" ht="15" customHeight="1" x14ac:dyDescent="0.15">
      <c r="A229" s="235"/>
      <c r="B229" s="236"/>
      <c r="C229" s="235" t="s">
        <v>487</v>
      </c>
      <c r="D229" s="236" t="s">
        <v>298</v>
      </c>
      <c r="E229" s="228" t="s">
        <v>491</v>
      </c>
      <c r="F229" s="237"/>
      <c r="G229" s="231"/>
      <c r="H229" s="237"/>
      <c r="I229" s="231"/>
      <c r="J229" s="333"/>
      <c r="K229" s="342"/>
      <c r="L229" s="232"/>
      <c r="M229" s="239"/>
    </row>
    <row r="230" spans="1:13" s="240" customFormat="1" ht="15" customHeight="1" x14ac:dyDescent="0.15">
      <c r="A230" s="235"/>
      <c r="B230" s="236"/>
      <c r="C230" s="235" t="s">
        <v>487</v>
      </c>
      <c r="D230" s="236" t="s">
        <v>300</v>
      </c>
      <c r="E230" s="228" t="s">
        <v>492</v>
      </c>
      <c r="F230" s="237"/>
      <c r="G230" s="231"/>
      <c r="H230" s="237"/>
      <c r="I230" s="231"/>
      <c r="J230" s="333"/>
      <c r="K230" s="342"/>
      <c r="L230" s="232"/>
      <c r="M230" s="239"/>
    </row>
    <row r="231" spans="1:13" s="240" customFormat="1" ht="15" customHeight="1" x14ac:dyDescent="0.15">
      <c r="A231" s="235"/>
      <c r="B231" s="236"/>
      <c r="C231" s="235" t="s">
        <v>487</v>
      </c>
      <c r="D231" s="236" t="s">
        <v>302</v>
      </c>
      <c r="E231" s="228" t="s">
        <v>493</v>
      </c>
      <c r="F231" s="237"/>
      <c r="G231" s="231"/>
      <c r="H231" s="237"/>
      <c r="I231" s="231"/>
      <c r="J231" s="333"/>
      <c r="K231" s="342"/>
      <c r="L231" s="232"/>
      <c r="M231" s="239"/>
    </row>
    <row r="232" spans="1:13" s="240" customFormat="1" ht="15" customHeight="1" x14ac:dyDescent="0.15">
      <c r="A232" s="235"/>
      <c r="B232" s="236"/>
      <c r="C232" s="235" t="s">
        <v>487</v>
      </c>
      <c r="D232" s="236" t="s">
        <v>446</v>
      </c>
      <c r="E232" s="228" t="s">
        <v>494</v>
      </c>
      <c r="F232" s="237"/>
      <c r="G232" s="231"/>
      <c r="H232" s="237"/>
      <c r="I232" s="231"/>
      <c r="J232" s="333"/>
      <c r="K232" s="342"/>
      <c r="L232" s="232"/>
      <c r="M232" s="239"/>
    </row>
    <row r="233" spans="1:13" s="240" customFormat="1" ht="15" customHeight="1" x14ac:dyDescent="0.15">
      <c r="A233" s="235"/>
      <c r="B233" s="236"/>
      <c r="C233" s="235" t="s">
        <v>487</v>
      </c>
      <c r="D233" s="236" t="s">
        <v>495</v>
      </c>
      <c r="E233" s="228" t="s">
        <v>496</v>
      </c>
      <c r="F233" s="237"/>
      <c r="G233" s="231"/>
      <c r="H233" s="237"/>
      <c r="I233" s="231"/>
      <c r="J233" s="333"/>
      <c r="K233" s="342"/>
      <c r="L233" s="232"/>
      <c r="M233" s="239"/>
    </row>
    <row r="234" spans="1:13" s="240" customFormat="1" ht="15" customHeight="1" x14ac:dyDescent="0.15">
      <c r="A234" s="235"/>
      <c r="B234" s="236"/>
      <c r="C234" s="235" t="s">
        <v>487</v>
      </c>
      <c r="D234" s="236" t="s">
        <v>497</v>
      </c>
      <c r="E234" s="228" t="s">
        <v>498</v>
      </c>
      <c r="F234" s="237"/>
      <c r="G234" s="231"/>
      <c r="H234" s="237"/>
      <c r="I234" s="231"/>
      <c r="J234" s="333"/>
      <c r="K234" s="342"/>
      <c r="L234" s="232"/>
      <c r="M234" s="239"/>
    </row>
    <row r="235" spans="1:13" s="240" customFormat="1" ht="15" customHeight="1" x14ac:dyDescent="0.15">
      <c r="A235" s="257"/>
      <c r="B235" s="258"/>
      <c r="C235" s="257" t="s">
        <v>487</v>
      </c>
      <c r="D235" s="258" t="s">
        <v>228</v>
      </c>
      <c r="E235" s="250" t="s">
        <v>499</v>
      </c>
      <c r="F235" s="237"/>
      <c r="G235" s="231"/>
      <c r="H235" s="237"/>
      <c r="I235" s="231"/>
      <c r="J235" s="333"/>
      <c r="K235" s="342"/>
      <c r="L235" s="232"/>
      <c r="M235" s="239"/>
    </row>
    <row r="236" spans="1:13" s="240" customFormat="1" ht="15" customHeight="1" x14ac:dyDescent="0.15">
      <c r="A236" s="226" t="s">
        <v>500</v>
      </c>
      <c r="B236" s="227" t="s">
        <v>0</v>
      </c>
      <c r="C236" s="226"/>
      <c r="D236" s="227"/>
      <c r="E236" s="228" t="s">
        <v>501</v>
      </c>
      <c r="F236" s="229" t="s">
        <v>500</v>
      </c>
      <c r="G236" s="230" t="s">
        <v>501</v>
      </c>
      <c r="H236" s="229" t="s">
        <v>966</v>
      </c>
      <c r="I236" s="230" t="s">
        <v>501</v>
      </c>
      <c r="J236" s="333"/>
      <c r="K236" s="342"/>
      <c r="L236" s="232"/>
      <c r="M236" s="239"/>
    </row>
    <row r="237" spans="1:13" s="240" customFormat="1" ht="15" customHeight="1" x14ac:dyDescent="0.15">
      <c r="A237" s="235"/>
      <c r="B237" s="236"/>
      <c r="C237" s="235" t="s">
        <v>500</v>
      </c>
      <c r="D237" s="236" t="s">
        <v>216</v>
      </c>
      <c r="E237" s="228" t="s">
        <v>502</v>
      </c>
      <c r="F237" s="237"/>
      <c r="G237" s="238"/>
      <c r="H237" s="237"/>
      <c r="I237" s="238"/>
      <c r="J237" s="333"/>
      <c r="K237" s="342"/>
      <c r="L237" s="232"/>
      <c r="M237" s="239"/>
    </row>
    <row r="238" spans="1:13" s="240" customFormat="1" ht="15" customHeight="1" x14ac:dyDescent="0.15">
      <c r="A238" s="248"/>
      <c r="B238" s="249"/>
      <c r="C238" s="248" t="s">
        <v>500</v>
      </c>
      <c r="D238" s="249" t="s">
        <v>228</v>
      </c>
      <c r="E238" s="241" t="s">
        <v>503</v>
      </c>
      <c r="F238" s="237"/>
      <c r="G238" s="238"/>
      <c r="H238" s="237"/>
      <c r="I238" s="238"/>
      <c r="J238" s="333"/>
      <c r="K238" s="342"/>
      <c r="L238" s="232"/>
      <c r="M238" s="239"/>
    </row>
    <row r="239" spans="1:13" s="240" customFormat="1" ht="15" customHeight="1" x14ac:dyDescent="0.15">
      <c r="A239" s="257" t="s">
        <v>500</v>
      </c>
      <c r="B239" s="258" t="s">
        <v>208</v>
      </c>
      <c r="C239" s="257" t="s">
        <v>500</v>
      </c>
      <c r="D239" s="258" t="s">
        <v>209</v>
      </c>
      <c r="E239" s="262" t="s">
        <v>504</v>
      </c>
      <c r="F239" s="245"/>
      <c r="G239" s="246"/>
      <c r="H239" s="245"/>
      <c r="I239" s="246"/>
      <c r="J239" s="336"/>
      <c r="K239" s="344"/>
      <c r="L239" s="278"/>
      <c r="M239" s="274"/>
    </row>
    <row r="240" spans="1:13" s="240" customFormat="1" ht="15" customHeight="1" x14ac:dyDescent="0.15">
      <c r="A240" s="226" t="s">
        <v>505</v>
      </c>
      <c r="B240" s="227" t="s">
        <v>0</v>
      </c>
      <c r="C240" s="226"/>
      <c r="D240" s="227"/>
      <c r="E240" s="247" t="s">
        <v>506</v>
      </c>
      <c r="F240" s="229" t="s">
        <v>505</v>
      </c>
      <c r="G240" s="230" t="s">
        <v>506</v>
      </c>
      <c r="H240" s="229" t="s">
        <v>967</v>
      </c>
      <c r="I240" s="230" t="s">
        <v>506</v>
      </c>
      <c r="J240" s="332" t="s">
        <v>7</v>
      </c>
      <c r="K240" s="341" t="s">
        <v>1686</v>
      </c>
      <c r="L240" s="276"/>
      <c r="M240" s="233"/>
    </row>
    <row r="241" spans="1:13" s="240" customFormat="1" ht="15" customHeight="1" x14ac:dyDescent="0.15">
      <c r="A241" s="235"/>
      <c r="B241" s="236"/>
      <c r="C241" s="235" t="s">
        <v>505</v>
      </c>
      <c r="D241" s="236" t="s">
        <v>216</v>
      </c>
      <c r="E241" s="228" t="s">
        <v>507</v>
      </c>
      <c r="F241" s="237"/>
      <c r="G241" s="238"/>
      <c r="H241" s="237"/>
      <c r="I241" s="238"/>
      <c r="J241" s="333"/>
      <c r="K241" s="342"/>
      <c r="L241" s="232"/>
      <c r="M241" s="239"/>
    </row>
    <row r="242" spans="1:13" s="240" customFormat="1" ht="15" customHeight="1" x14ac:dyDescent="0.15">
      <c r="A242" s="235"/>
      <c r="B242" s="236"/>
      <c r="C242" s="235" t="s">
        <v>505</v>
      </c>
      <c r="D242" s="236" t="s">
        <v>207</v>
      </c>
      <c r="E242" s="228" t="s">
        <v>508</v>
      </c>
      <c r="F242" s="237"/>
      <c r="G242" s="238"/>
      <c r="H242" s="237"/>
      <c r="I242" s="238"/>
      <c r="J242" s="333"/>
      <c r="K242" s="342"/>
      <c r="L242" s="232"/>
      <c r="M242" s="239"/>
    </row>
    <row r="243" spans="1:13" s="240" customFormat="1" ht="15" customHeight="1" x14ac:dyDescent="0.15">
      <c r="A243" s="235"/>
      <c r="B243" s="236"/>
      <c r="C243" s="235" t="s">
        <v>505</v>
      </c>
      <c r="D243" s="236" t="s">
        <v>298</v>
      </c>
      <c r="E243" s="228" t="s">
        <v>509</v>
      </c>
      <c r="F243" s="237"/>
      <c r="G243" s="238"/>
      <c r="H243" s="237"/>
      <c r="I243" s="238"/>
      <c r="J243" s="333"/>
      <c r="K243" s="342"/>
      <c r="L243" s="232"/>
      <c r="M243" s="239"/>
    </row>
    <row r="244" spans="1:13" s="240" customFormat="1" ht="15" customHeight="1" x14ac:dyDescent="0.15">
      <c r="A244" s="235"/>
      <c r="B244" s="236"/>
      <c r="C244" s="235" t="s">
        <v>505</v>
      </c>
      <c r="D244" s="236" t="s">
        <v>300</v>
      </c>
      <c r="E244" s="228" t="s">
        <v>510</v>
      </c>
      <c r="F244" s="237"/>
      <c r="G244" s="238"/>
      <c r="H244" s="237"/>
      <c r="I244" s="238"/>
      <c r="J244" s="333"/>
      <c r="K244" s="342"/>
      <c r="L244" s="232"/>
      <c r="M244" s="239"/>
    </row>
    <row r="245" spans="1:13" s="240" customFormat="1" ht="15" customHeight="1" x14ac:dyDescent="0.15">
      <c r="A245" s="235"/>
      <c r="B245" s="236"/>
      <c r="C245" s="235" t="s">
        <v>505</v>
      </c>
      <c r="D245" s="236" t="s">
        <v>302</v>
      </c>
      <c r="E245" s="228" t="s">
        <v>511</v>
      </c>
      <c r="F245" s="237"/>
      <c r="G245" s="238"/>
      <c r="H245" s="237"/>
      <c r="I245" s="238"/>
      <c r="J245" s="333"/>
      <c r="K245" s="342"/>
      <c r="L245" s="232"/>
      <c r="M245" s="239"/>
    </row>
    <row r="246" spans="1:13" s="240" customFormat="1" ht="15" customHeight="1" x14ac:dyDescent="0.15">
      <c r="A246" s="235"/>
      <c r="B246" s="236"/>
      <c r="C246" s="235" t="s">
        <v>505</v>
      </c>
      <c r="D246" s="236" t="s">
        <v>446</v>
      </c>
      <c r="E246" s="228" t="s">
        <v>512</v>
      </c>
      <c r="F246" s="237"/>
      <c r="G246" s="238"/>
      <c r="H246" s="237"/>
      <c r="I246" s="238"/>
      <c r="J246" s="333"/>
      <c r="K246" s="342"/>
      <c r="L246" s="232"/>
      <c r="M246" s="239"/>
    </row>
    <row r="247" spans="1:13" s="240" customFormat="1" ht="15" customHeight="1" x14ac:dyDescent="0.15">
      <c r="A247" s="235"/>
      <c r="B247" s="236"/>
      <c r="C247" s="235" t="s">
        <v>505</v>
      </c>
      <c r="D247" s="236" t="s">
        <v>495</v>
      </c>
      <c r="E247" s="228" t="s">
        <v>513</v>
      </c>
      <c r="F247" s="237"/>
      <c r="G247" s="238"/>
      <c r="H247" s="237"/>
      <c r="I247" s="238"/>
      <c r="J247" s="333"/>
      <c r="K247" s="342"/>
      <c r="L247" s="232"/>
      <c r="M247" s="239"/>
    </row>
    <row r="248" spans="1:13" s="240" customFormat="1" ht="15" customHeight="1" x14ac:dyDescent="0.15">
      <c r="A248" s="257"/>
      <c r="B248" s="258"/>
      <c r="C248" s="257" t="s">
        <v>505</v>
      </c>
      <c r="D248" s="258" t="s">
        <v>228</v>
      </c>
      <c r="E248" s="250" t="s">
        <v>514</v>
      </c>
      <c r="F248" s="245"/>
      <c r="G248" s="246"/>
      <c r="H248" s="245"/>
      <c r="I248" s="246"/>
      <c r="J248" s="333"/>
      <c r="K248" s="342"/>
      <c r="L248" s="232"/>
      <c r="M248" s="239"/>
    </row>
    <row r="249" spans="1:13" s="240" customFormat="1" ht="15" customHeight="1" x14ac:dyDescent="0.15">
      <c r="A249" s="263" t="s">
        <v>1271</v>
      </c>
      <c r="B249" s="264" t="s">
        <v>0</v>
      </c>
      <c r="C249" s="263" t="s">
        <v>1271</v>
      </c>
      <c r="D249" s="264" t="s">
        <v>216</v>
      </c>
      <c r="E249" s="265" t="s">
        <v>515</v>
      </c>
      <c r="F249" s="229" t="s">
        <v>1272</v>
      </c>
      <c r="G249" s="230" t="s">
        <v>515</v>
      </c>
      <c r="H249" s="229" t="s">
        <v>968</v>
      </c>
      <c r="I249" s="230" t="s">
        <v>516</v>
      </c>
      <c r="J249" s="333"/>
      <c r="K249" s="342"/>
      <c r="L249" s="232"/>
      <c r="M249" s="239"/>
    </row>
    <row r="250" spans="1:13" s="240" customFormat="1" x14ac:dyDescent="0.15">
      <c r="A250" s="235" t="s">
        <v>1273</v>
      </c>
      <c r="B250" s="236" t="s">
        <v>235</v>
      </c>
      <c r="C250" s="235"/>
      <c r="D250" s="236"/>
      <c r="E250" s="228" t="s">
        <v>517</v>
      </c>
      <c r="F250" s="229" t="s">
        <v>1274</v>
      </c>
      <c r="G250" s="230" t="s">
        <v>517</v>
      </c>
      <c r="H250" s="237"/>
      <c r="I250" s="238"/>
      <c r="J250" s="333"/>
      <c r="K250" s="342"/>
      <c r="L250" s="232"/>
      <c r="M250" s="239"/>
    </row>
    <row r="251" spans="1:13" s="240" customFormat="1" ht="15" customHeight="1" x14ac:dyDescent="0.15">
      <c r="A251" s="235"/>
      <c r="B251" s="236"/>
      <c r="C251" s="235" t="s">
        <v>1275</v>
      </c>
      <c r="D251" s="236" t="s">
        <v>1276</v>
      </c>
      <c r="E251" s="228" t="s">
        <v>1277</v>
      </c>
      <c r="F251" s="237"/>
      <c r="G251" s="238"/>
      <c r="H251" s="237"/>
      <c r="I251" s="238"/>
      <c r="J251" s="333"/>
      <c r="K251" s="342"/>
      <c r="L251" s="232"/>
      <c r="M251" s="239"/>
    </row>
    <row r="252" spans="1:13" s="240" customFormat="1" ht="15" customHeight="1" x14ac:dyDescent="0.15">
      <c r="A252" s="257"/>
      <c r="B252" s="258"/>
      <c r="C252" s="257" t="s">
        <v>1275</v>
      </c>
      <c r="D252" s="258" t="s">
        <v>363</v>
      </c>
      <c r="E252" s="250" t="s">
        <v>1278</v>
      </c>
      <c r="F252" s="245"/>
      <c r="G252" s="246"/>
      <c r="H252" s="245"/>
      <c r="I252" s="246"/>
      <c r="J252" s="333"/>
      <c r="K252" s="342"/>
      <c r="L252" s="232"/>
      <c r="M252" s="239"/>
    </row>
    <row r="253" spans="1:13" s="240" customFormat="1" ht="15" customHeight="1" x14ac:dyDescent="0.15">
      <c r="A253" s="263" t="s">
        <v>1279</v>
      </c>
      <c r="B253" s="264" t="s">
        <v>0</v>
      </c>
      <c r="C253" s="263" t="s">
        <v>1279</v>
      </c>
      <c r="D253" s="264" t="s">
        <v>216</v>
      </c>
      <c r="E253" s="265" t="s">
        <v>518</v>
      </c>
      <c r="F253" s="252" t="s">
        <v>1280</v>
      </c>
      <c r="G253" s="253" t="s">
        <v>518</v>
      </c>
      <c r="H253" s="229" t="s">
        <v>969</v>
      </c>
      <c r="I253" s="230" t="s">
        <v>1281</v>
      </c>
      <c r="J253" s="347" t="s">
        <v>1282</v>
      </c>
      <c r="K253" s="348" t="s">
        <v>1283</v>
      </c>
      <c r="L253" s="232"/>
      <c r="M253" s="239"/>
    </row>
    <row r="254" spans="1:13" s="240" customFormat="1" ht="15" customHeight="1" x14ac:dyDescent="0.15">
      <c r="A254" s="226" t="s">
        <v>1284</v>
      </c>
      <c r="B254" s="227" t="s">
        <v>1224</v>
      </c>
      <c r="C254" s="226"/>
      <c r="D254" s="227"/>
      <c r="E254" s="247" t="s">
        <v>1285</v>
      </c>
      <c r="F254" s="229" t="s">
        <v>1286</v>
      </c>
      <c r="G254" s="706" t="s">
        <v>1285</v>
      </c>
      <c r="H254" s="237"/>
      <c r="I254" s="238"/>
      <c r="J254" s="333"/>
      <c r="K254" s="342"/>
      <c r="L254" s="232"/>
      <c r="M254" s="239"/>
    </row>
    <row r="255" spans="1:13" s="240" customFormat="1" ht="15" customHeight="1" x14ac:dyDescent="0.15">
      <c r="A255" s="235"/>
      <c r="B255" s="236"/>
      <c r="C255" s="235" t="s">
        <v>1286</v>
      </c>
      <c r="D255" s="236" t="s">
        <v>216</v>
      </c>
      <c r="E255" s="228" t="s">
        <v>519</v>
      </c>
      <c r="F255" s="237"/>
      <c r="G255" s="707"/>
      <c r="H255" s="237"/>
      <c r="I255" s="238"/>
      <c r="J255" s="333"/>
      <c r="K255" s="342"/>
      <c r="L255" s="232"/>
      <c r="M255" s="239"/>
    </row>
    <row r="256" spans="1:13" s="240" customFormat="1" x14ac:dyDescent="0.15">
      <c r="A256" s="257"/>
      <c r="B256" s="258"/>
      <c r="C256" s="257" t="s">
        <v>1286</v>
      </c>
      <c r="D256" s="258" t="s">
        <v>277</v>
      </c>
      <c r="E256" s="250" t="s">
        <v>520</v>
      </c>
      <c r="F256" s="245"/>
      <c r="G256" s="246"/>
      <c r="H256" s="245"/>
      <c r="I256" s="246"/>
      <c r="J256" s="333"/>
      <c r="K256" s="342"/>
      <c r="L256" s="232"/>
      <c r="M256" s="239"/>
    </row>
    <row r="257" spans="1:13" s="240" customFormat="1" ht="15" customHeight="1" x14ac:dyDescent="0.15">
      <c r="A257" s="226" t="s">
        <v>521</v>
      </c>
      <c r="B257" s="227" t="s">
        <v>0</v>
      </c>
      <c r="C257" s="226"/>
      <c r="D257" s="227"/>
      <c r="E257" s="247" t="s">
        <v>522</v>
      </c>
      <c r="F257" s="229" t="s">
        <v>521</v>
      </c>
      <c r="G257" s="230" t="s">
        <v>523</v>
      </c>
      <c r="H257" s="237" t="s">
        <v>970</v>
      </c>
      <c r="I257" s="231" t="s">
        <v>523</v>
      </c>
      <c r="J257" s="332" t="s">
        <v>8</v>
      </c>
      <c r="K257" s="341" t="s">
        <v>43</v>
      </c>
      <c r="L257" s="232"/>
      <c r="M257" s="239"/>
    </row>
    <row r="258" spans="1:13" s="240" customFormat="1" ht="15" customHeight="1" x14ac:dyDescent="0.15">
      <c r="A258" s="235"/>
      <c r="B258" s="236"/>
      <c r="C258" s="235" t="s">
        <v>521</v>
      </c>
      <c r="D258" s="236" t="s">
        <v>216</v>
      </c>
      <c r="E258" s="228" t="s">
        <v>525</v>
      </c>
      <c r="F258" s="237"/>
      <c r="G258" s="238"/>
      <c r="H258" s="237"/>
      <c r="I258" s="231"/>
      <c r="J258" s="333"/>
      <c r="K258" s="342"/>
      <c r="L258" s="232"/>
      <c r="M258" s="239"/>
    </row>
    <row r="259" spans="1:13" s="240" customFormat="1" ht="15" customHeight="1" x14ac:dyDescent="0.15">
      <c r="A259" s="235"/>
      <c r="B259" s="236"/>
      <c r="C259" s="235" t="s">
        <v>521</v>
      </c>
      <c r="D259" s="236" t="s">
        <v>207</v>
      </c>
      <c r="E259" s="241" t="s">
        <v>526</v>
      </c>
      <c r="F259" s="237"/>
      <c r="G259" s="238"/>
      <c r="H259" s="237"/>
      <c r="I259" s="231"/>
      <c r="J259" s="333"/>
      <c r="K259" s="342"/>
      <c r="L259" s="232"/>
      <c r="M259" s="239"/>
    </row>
    <row r="260" spans="1:13" s="240" customFormat="1" ht="15" customHeight="1" x14ac:dyDescent="0.15">
      <c r="A260" s="259" t="s">
        <v>1287</v>
      </c>
      <c r="B260" s="260" t="s">
        <v>1288</v>
      </c>
      <c r="C260" s="259" t="s">
        <v>1287</v>
      </c>
      <c r="D260" s="288" t="s">
        <v>374</v>
      </c>
      <c r="E260" s="261" t="s">
        <v>527</v>
      </c>
      <c r="F260" s="237"/>
      <c r="G260" s="238"/>
      <c r="H260" s="237"/>
      <c r="I260" s="231"/>
      <c r="J260" s="333"/>
      <c r="K260" s="342"/>
      <c r="L260" s="232"/>
      <c r="M260" s="239"/>
    </row>
    <row r="261" spans="1:13" s="240" customFormat="1" ht="15" customHeight="1" x14ac:dyDescent="0.15">
      <c r="A261" s="235" t="s">
        <v>1287</v>
      </c>
      <c r="B261" s="236" t="s">
        <v>235</v>
      </c>
      <c r="C261" s="235"/>
      <c r="D261" s="236"/>
      <c r="E261" s="244" t="s">
        <v>528</v>
      </c>
      <c r="F261" s="237"/>
      <c r="G261" s="238"/>
      <c r="H261" s="237"/>
      <c r="I261" s="231"/>
      <c r="J261" s="333"/>
      <c r="K261" s="342"/>
      <c r="L261" s="232"/>
      <c r="M261" s="239"/>
    </row>
    <row r="262" spans="1:13" s="240" customFormat="1" ht="15" customHeight="1" x14ac:dyDescent="0.15">
      <c r="A262" s="235"/>
      <c r="B262" s="236"/>
      <c r="C262" s="235" t="s">
        <v>1287</v>
      </c>
      <c r="D262" s="236" t="s">
        <v>237</v>
      </c>
      <c r="E262" s="228" t="s">
        <v>529</v>
      </c>
      <c r="F262" s="237"/>
      <c r="G262" s="238"/>
      <c r="H262" s="237"/>
      <c r="I262" s="231"/>
      <c r="J262" s="333"/>
      <c r="K262" s="342"/>
      <c r="L262" s="232"/>
      <c r="M262" s="239"/>
    </row>
    <row r="263" spans="1:13" s="240" customFormat="1" ht="15" customHeight="1" x14ac:dyDescent="0.15">
      <c r="A263" s="257"/>
      <c r="B263" s="258"/>
      <c r="C263" s="257" t="s">
        <v>1287</v>
      </c>
      <c r="D263" s="258" t="s">
        <v>253</v>
      </c>
      <c r="E263" s="250" t="s">
        <v>530</v>
      </c>
      <c r="F263" s="245"/>
      <c r="G263" s="246"/>
      <c r="H263" s="237"/>
      <c r="I263" s="231"/>
      <c r="J263" s="333"/>
      <c r="K263" s="342"/>
      <c r="L263" s="232"/>
      <c r="M263" s="239"/>
    </row>
    <row r="264" spans="1:13" s="240" customFormat="1" ht="15" customHeight="1" x14ac:dyDescent="0.15">
      <c r="A264" s="226" t="s">
        <v>531</v>
      </c>
      <c r="B264" s="227" t="s">
        <v>0</v>
      </c>
      <c r="C264" s="226" t="s">
        <v>531</v>
      </c>
      <c r="D264" s="227" t="s">
        <v>216</v>
      </c>
      <c r="E264" s="256" t="s">
        <v>532</v>
      </c>
      <c r="F264" s="229" t="s">
        <v>531</v>
      </c>
      <c r="G264" s="230" t="s">
        <v>533</v>
      </c>
      <c r="H264" s="229" t="s">
        <v>971</v>
      </c>
      <c r="I264" s="230" t="s">
        <v>533</v>
      </c>
      <c r="J264" s="333"/>
      <c r="K264" s="342"/>
      <c r="L264" s="232"/>
      <c r="M264" s="239"/>
    </row>
    <row r="265" spans="1:13" s="240" customFormat="1" ht="15" customHeight="1" x14ac:dyDescent="0.15">
      <c r="A265" s="259" t="s">
        <v>1289</v>
      </c>
      <c r="B265" s="260" t="s">
        <v>1288</v>
      </c>
      <c r="C265" s="259" t="s">
        <v>1289</v>
      </c>
      <c r="D265" s="288" t="s">
        <v>374</v>
      </c>
      <c r="E265" s="261" t="s">
        <v>534</v>
      </c>
      <c r="F265" s="237"/>
      <c r="G265" s="238"/>
      <c r="H265" s="237"/>
      <c r="I265" s="238"/>
      <c r="J265" s="333"/>
      <c r="K265" s="342"/>
      <c r="L265" s="232"/>
      <c r="M265" s="239"/>
    </row>
    <row r="266" spans="1:13" s="240" customFormat="1" ht="15" customHeight="1" x14ac:dyDescent="0.15">
      <c r="A266" s="257" t="s">
        <v>1289</v>
      </c>
      <c r="B266" s="258" t="s">
        <v>454</v>
      </c>
      <c r="C266" s="257" t="s">
        <v>1289</v>
      </c>
      <c r="D266" s="258" t="s">
        <v>455</v>
      </c>
      <c r="E266" s="262" t="s">
        <v>535</v>
      </c>
      <c r="F266" s="245"/>
      <c r="G266" s="246"/>
      <c r="H266" s="245"/>
      <c r="I266" s="246"/>
      <c r="J266" s="333"/>
      <c r="K266" s="342"/>
      <c r="L266" s="232"/>
      <c r="M266" s="239"/>
    </row>
    <row r="267" spans="1:13" s="240" customFormat="1" ht="15" customHeight="1" x14ac:dyDescent="0.15">
      <c r="A267" s="226" t="s">
        <v>536</v>
      </c>
      <c r="B267" s="227" t="s">
        <v>0</v>
      </c>
      <c r="C267" s="226"/>
      <c r="D267" s="227"/>
      <c r="E267" s="247" t="s">
        <v>537</v>
      </c>
      <c r="F267" s="229" t="s">
        <v>536</v>
      </c>
      <c r="G267" s="230" t="s">
        <v>537</v>
      </c>
      <c r="H267" s="229" t="s">
        <v>972</v>
      </c>
      <c r="I267" s="230" t="s">
        <v>537</v>
      </c>
      <c r="J267" s="333"/>
      <c r="K267" s="342"/>
      <c r="L267" s="232"/>
      <c r="M267" s="239"/>
    </row>
    <row r="268" spans="1:13" s="240" customFormat="1" ht="15" customHeight="1" x14ac:dyDescent="0.15">
      <c r="A268" s="235"/>
      <c r="B268" s="236"/>
      <c r="C268" s="235" t="s">
        <v>536</v>
      </c>
      <c r="D268" s="236" t="s">
        <v>216</v>
      </c>
      <c r="E268" s="228" t="s">
        <v>538</v>
      </c>
      <c r="F268" s="237"/>
      <c r="G268" s="238"/>
      <c r="H268" s="237"/>
      <c r="I268" s="238"/>
      <c r="J268" s="333"/>
      <c r="K268" s="342"/>
      <c r="L268" s="232"/>
      <c r="M268" s="239"/>
    </row>
    <row r="269" spans="1:13" s="240" customFormat="1" ht="15" customHeight="1" x14ac:dyDescent="0.15">
      <c r="A269" s="235"/>
      <c r="B269" s="236"/>
      <c r="C269" s="235" t="s">
        <v>536</v>
      </c>
      <c r="D269" s="236" t="s">
        <v>207</v>
      </c>
      <c r="E269" s="228" t="s">
        <v>539</v>
      </c>
      <c r="F269" s="237"/>
      <c r="G269" s="238"/>
      <c r="H269" s="237"/>
      <c r="I269" s="238"/>
      <c r="J269" s="333"/>
      <c r="K269" s="342"/>
      <c r="L269" s="232"/>
      <c r="M269" s="239"/>
    </row>
    <row r="270" spans="1:13" s="240" customFormat="1" ht="15" customHeight="1" x14ac:dyDescent="0.15">
      <c r="A270" s="257"/>
      <c r="B270" s="258"/>
      <c r="C270" s="257" t="s">
        <v>536</v>
      </c>
      <c r="D270" s="258" t="s">
        <v>298</v>
      </c>
      <c r="E270" s="250" t="s">
        <v>540</v>
      </c>
      <c r="F270" s="245"/>
      <c r="G270" s="246"/>
      <c r="H270" s="245"/>
      <c r="I270" s="246"/>
      <c r="J270" s="333"/>
      <c r="K270" s="342"/>
      <c r="L270" s="232"/>
      <c r="M270" s="239"/>
    </row>
    <row r="271" spans="1:13" s="240" customFormat="1" ht="15" customHeight="1" x14ac:dyDescent="0.15">
      <c r="A271" s="254" t="s">
        <v>541</v>
      </c>
      <c r="B271" s="255" t="s">
        <v>0</v>
      </c>
      <c r="C271" s="254" t="s">
        <v>541</v>
      </c>
      <c r="D271" s="255" t="s">
        <v>216</v>
      </c>
      <c r="E271" s="256" t="s">
        <v>542</v>
      </c>
      <c r="F271" s="229" t="s">
        <v>1290</v>
      </c>
      <c r="G271" s="230" t="s">
        <v>1291</v>
      </c>
      <c r="H271" s="229" t="s">
        <v>973</v>
      </c>
      <c r="I271" s="230" t="s">
        <v>547</v>
      </c>
      <c r="J271" s="333"/>
      <c r="K271" s="342"/>
      <c r="L271" s="232"/>
      <c r="M271" s="239"/>
    </row>
    <row r="272" spans="1:13" s="240" customFormat="1" ht="15" customHeight="1" x14ac:dyDescent="0.15">
      <c r="A272" s="268" t="s">
        <v>541</v>
      </c>
      <c r="B272" s="269" t="s">
        <v>290</v>
      </c>
      <c r="C272" s="268" t="s">
        <v>541</v>
      </c>
      <c r="D272" s="269" t="s">
        <v>543</v>
      </c>
      <c r="E272" s="262" t="s">
        <v>544</v>
      </c>
      <c r="F272" s="245"/>
      <c r="G272" s="246"/>
      <c r="H272" s="237"/>
      <c r="I272" s="238"/>
      <c r="J272" s="333"/>
      <c r="K272" s="342"/>
      <c r="L272" s="232"/>
      <c r="M272" s="239"/>
    </row>
    <row r="273" spans="1:13" s="240" customFormat="1" ht="15" customHeight="1" x14ac:dyDescent="0.15">
      <c r="A273" s="248" t="s">
        <v>545</v>
      </c>
      <c r="B273" s="249" t="s">
        <v>205</v>
      </c>
      <c r="C273" s="248" t="s">
        <v>545</v>
      </c>
      <c r="D273" s="249" t="s">
        <v>285</v>
      </c>
      <c r="E273" s="241" t="s">
        <v>1292</v>
      </c>
      <c r="F273" s="229" t="s">
        <v>545</v>
      </c>
      <c r="G273" s="230" t="s">
        <v>547</v>
      </c>
      <c r="H273" s="237"/>
      <c r="I273" s="238"/>
      <c r="J273" s="333"/>
      <c r="K273" s="342"/>
      <c r="L273" s="232"/>
      <c r="M273" s="239"/>
    </row>
    <row r="274" spans="1:13" s="240" customFormat="1" ht="15" customHeight="1" x14ac:dyDescent="0.15">
      <c r="A274" s="259" t="s">
        <v>545</v>
      </c>
      <c r="B274" s="260" t="s">
        <v>1288</v>
      </c>
      <c r="C274" s="259" t="s">
        <v>545</v>
      </c>
      <c r="D274" s="260" t="s">
        <v>374</v>
      </c>
      <c r="E274" s="261" t="s">
        <v>546</v>
      </c>
      <c r="F274" s="237"/>
      <c r="G274" s="238"/>
      <c r="H274" s="237"/>
      <c r="I274" s="238"/>
      <c r="J274" s="333"/>
      <c r="K274" s="342"/>
      <c r="L274" s="232"/>
      <c r="M274" s="239"/>
    </row>
    <row r="275" spans="1:13" s="240" customFormat="1" ht="15" customHeight="1" x14ac:dyDescent="0.15">
      <c r="A275" s="257" t="s">
        <v>545</v>
      </c>
      <c r="B275" s="258" t="s">
        <v>235</v>
      </c>
      <c r="C275" s="257" t="s">
        <v>545</v>
      </c>
      <c r="D275" s="258" t="s">
        <v>253</v>
      </c>
      <c r="E275" s="244" t="s">
        <v>547</v>
      </c>
      <c r="F275" s="245"/>
      <c r="G275" s="246"/>
      <c r="H275" s="245"/>
      <c r="I275" s="246"/>
      <c r="J275" s="336"/>
      <c r="K275" s="344"/>
      <c r="L275" s="232"/>
      <c r="M275" s="239"/>
    </row>
    <row r="276" spans="1:13" s="240" customFormat="1" ht="15" customHeight="1" x14ac:dyDescent="0.15">
      <c r="A276" s="254" t="s">
        <v>548</v>
      </c>
      <c r="B276" s="255" t="s">
        <v>0</v>
      </c>
      <c r="C276" s="254" t="s">
        <v>548</v>
      </c>
      <c r="D276" s="255" t="s">
        <v>216</v>
      </c>
      <c r="E276" s="256" t="s">
        <v>549</v>
      </c>
      <c r="F276" s="229" t="s">
        <v>548</v>
      </c>
      <c r="G276" s="230" t="s">
        <v>550</v>
      </c>
      <c r="H276" s="229" t="s">
        <v>974</v>
      </c>
      <c r="I276" s="230" t="s">
        <v>550</v>
      </c>
      <c r="J276" s="332" t="s">
        <v>9</v>
      </c>
      <c r="K276" s="341" t="s">
        <v>44</v>
      </c>
      <c r="L276" s="232"/>
      <c r="M276" s="239"/>
    </row>
    <row r="277" spans="1:13" s="240" customFormat="1" ht="15" customHeight="1" x14ac:dyDescent="0.15">
      <c r="A277" s="259" t="s">
        <v>548</v>
      </c>
      <c r="B277" s="260" t="s">
        <v>208</v>
      </c>
      <c r="C277" s="259" t="s">
        <v>548</v>
      </c>
      <c r="D277" s="260" t="s">
        <v>209</v>
      </c>
      <c r="E277" s="261" t="s">
        <v>552</v>
      </c>
      <c r="F277" s="237"/>
      <c r="G277" s="238"/>
      <c r="H277" s="237"/>
      <c r="I277" s="238"/>
      <c r="J277" s="333"/>
      <c r="K277" s="342"/>
      <c r="L277" s="232"/>
      <c r="M277" s="239"/>
    </row>
    <row r="278" spans="1:13" s="240" customFormat="1" ht="15" customHeight="1" x14ac:dyDescent="0.15">
      <c r="A278" s="259" t="s">
        <v>548</v>
      </c>
      <c r="B278" s="260" t="s">
        <v>245</v>
      </c>
      <c r="C278" s="259" t="s">
        <v>548</v>
      </c>
      <c r="D278" s="260" t="s">
        <v>246</v>
      </c>
      <c r="E278" s="261" t="s">
        <v>553</v>
      </c>
      <c r="F278" s="237"/>
      <c r="G278" s="238"/>
      <c r="H278" s="237"/>
      <c r="I278" s="238"/>
      <c r="J278" s="333"/>
      <c r="K278" s="342"/>
      <c r="L278" s="232"/>
      <c r="M278" s="239"/>
    </row>
    <row r="279" spans="1:13" s="240" customFormat="1" ht="15" customHeight="1" x14ac:dyDescent="0.15">
      <c r="A279" s="257" t="s">
        <v>548</v>
      </c>
      <c r="B279" s="258" t="s">
        <v>312</v>
      </c>
      <c r="C279" s="257" t="s">
        <v>548</v>
      </c>
      <c r="D279" s="258" t="s">
        <v>313</v>
      </c>
      <c r="E279" s="262" t="s">
        <v>554</v>
      </c>
      <c r="F279" s="237"/>
      <c r="G279" s="238"/>
      <c r="H279" s="237"/>
      <c r="I279" s="238"/>
      <c r="J279" s="333"/>
      <c r="K279" s="342"/>
      <c r="L279" s="232"/>
      <c r="M279" s="239"/>
    </row>
    <row r="280" spans="1:13" s="240" customFormat="1" ht="15" customHeight="1" x14ac:dyDescent="0.15">
      <c r="A280" s="263"/>
      <c r="B280" s="264"/>
      <c r="C280" s="263" t="s">
        <v>555</v>
      </c>
      <c r="D280" s="264" t="s">
        <v>556</v>
      </c>
      <c r="E280" s="265" t="s">
        <v>1293</v>
      </c>
      <c r="F280" s="252">
        <v>2612</v>
      </c>
      <c r="G280" s="253" t="s">
        <v>1293</v>
      </c>
      <c r="H280" s="245"/>
      <c r="I280" s="246"/>
      <c r="J280" s="333"/>
      <c r="K280" s="342"/>
      <c r="L280" s="232"/>
      <c r="M280" s="239"/>
    </row>
    <row r="281" spans="1:13" s="240" customFormat="1" ht="15" customHeight="1" x14ac:dyDescent="0.15">
      <c r="A281" s="226" t="s">
        <v>557</v>
      </c>
      <c r="B281" s="227" t="s">
        <v>0</v>
      </c>
      <c r="C281" s="226"/>
      <c r="D281" s="227"/>
      <c r="E281" s="247" t="s">
        <v>558</v>
      </c>
      <c r="F281" s="229" t="s">
        <v>557</v>
      </c>
      <c r="G281" s="230" t="s">
        <v>558</v>
      </c>
      <c r="H281" s="237" t="s">
        <v>975</v>
      </c>
      <c r="I281" s="231" t="s">
        <v>559</v>
      </c>
      <c r="J281" s="333"/>
      <c r="K281" s="342"/>
      <c r="L281" s="232"/>
      <c r="M281" s="239"/>
    </row>
    <row r="282" spans="1:13" s="240" customFormat="1" ht="15" customHeight="1" x14ac:dyDescent="0.15">
      <c r="A282" s="235"/>
      <c r="B282" s="236"/>
      <c r="C282" s="235" t="s">
        <v>557</v>
      </c>
      <c r="D282" s="236" t="s">
        <v>216</v>
      </c>
      <c r="E282" s="228" t="s">
        <v>560</v>
      </c>
      <c r="F282" s="237"/>
      <c r="G282" s="238"/>
      <c r="H282" s="237"/>
      <c r="I282" s="231"/>
      <c r="J282" s="333"/>
      <c r="K282" s="342"/>
      <c r="L282" s="232"/>
      <c r="M282" s="239"/>
    </row>
    <row r="283" spans="1:13" s="240" customFormat="1" ht="15" customHeight="1" x14ac:dyDescent="0.15">
      <c r="A283" s="235"/>
      <c r="B283" s="236"/>
      <c r="C283" s="235" t="s">
        <v>557</v>
      </c>
      <c r="D283" s="236" t="s">
        <v>207</v>
      </c>
      <c r="E283" s="228" t="s">
        <v>561</v>
      </c>
      <c r="F283" s="237"/>
      <c r="G283" s="238"/>
      <c r="H283" s="237"/>
      <c r="I283" s="231"/>
      <c r="J283" s="333"/>
      <c r="K283" s="342"/>
      <c r="L283" s="232"/>
      <c r="M283" s="239"/>
    </row>
    <row r="284" spans="1:13" s="240" customFormat="1" ht="15" customHeight="1" x14ac:dyDescent="0.15">
      <c r="A284" s="235"/>
      <c r="B284" s="236"/>
      <c r="C284" s="235" t="s">
        <v>557</v>
      </c>
      <c r="D284" s="236" t="s">
        <v>298</v>
      </c>
      <c r="E284" s="228" t="s">
        <v>562</v>
      </c>
      <c r="F284" s="237"/>
      <c r="G284" s="238"/>
      <c r="H284" s="237"/>
      <c r="I284" s="231"/>
      <c r="J284" s="333"/>
      <c r="K284" s="342"/>
      <c r="L284" s="232"/>
      <c r="M284" s="239"/>
    </row>
    <row r="285" spans="1:13" s="240" customFormat="1" ht="15" customHeight="1" x14ac:dyDescent="0.15">
      <c r="A285" s="235"/>
      <c r="B285" s="236"/>
      <c r="C285" s="235" t="s">
        <v>557</v>
      </c>
      <c r="D285" s="236" t="s">
        <v>300</v>
      </c>
      <c r="E285" s="228" t="s">
        <v>563</v>
      </c>
      <c r="F285" s="237"/>
      <c r="G285" s="238"/>
      <c r="H285" s="237"/>
      <c r="I285" s="231"/>
      <c r="J285" s="333"/>
      <c r="K285" s="342"/>
      <c r="L285" s="232"/>
      <c r="M285" s="239"/>
    </row>
    <row r="286" spans="1:13" s="240" customFormat="1" ht="15" customHeight="1" x14ac:dyDescent="0.15">
      <c r="A286" s="235"/>
      <c r="B286" s="236"/>
      <c r="C286" s="235" t="s">
        <v>557</v>
      </c>
      <c r="D286" s="236" t="s">
        <v>302</v>
      </c>
      <c r="E286" s="228" t="s">
        <v>564</v>
      </c>
      <c r="F286" s="237"/>
      <c r="G286" s="238"/>
      <c r="H286" s="237"/>
      <c r="I286" s="231"/>
      <c r="J286" s="333"/>
      <c r="K286" s="342"/>
      <c r="L286" s="232"/>
      <c r="M286" s="239"/>
    </row>
    <row r="287" spans="1:13" s="240" customFormat="1" ht="15" customHeight="1" x14ac:dyDescent="0.15">
      <c r="A287" s="257"/>
      <c r="B287" s="258"/>
      <c r="C287" s="257" t="s">
        <v>557</v>
      </c>
      <c r="D287" s="258" t="s">
        <v>446</v>
      </c>
      <c r="E287" s="250" t="s">
        <v>565</v>
      </c>
      <c r="F287" s="245"/>
      <c r="G287" s="246"/>
      <c r="H287" s="237"/>
      <c r="I287" s="231"/>
      <c r="J287" s="333"/>
      <c r="K287" s="342"/>
      <c r="L287" s="232"/>
      <c r="M287" s="239"/>
    </row>
    <row r="288" spans="1:13" s="240" customFormat="1" ht="15" customHeight="1" x14ac:dyDescent="0.15">
      <c r="A288" s="226" t="s">
        <v>566</v>
      </c>
      <c r="B288" s="227" t="s">
        <v>0</v>
      </c>
      <c r="C288" s="226"/>
      <c r="D288" s="227"/>
      <c r="E288" s="247" t="s">
        <v>567</v>
      </c>
      <c r="F288" s="229" t="s">
        <v>566</v>
      </c>
      <c r="G288" s="230" t="s">
        <v>567</v>
      </c>
      <c r="H288" s="237"/>
      <c r="I288" s="231"/>
      <c r="J288" s="333"/>
      <c r="K288" s="342"/>
      <c r="L288" s="232"/>
      <c r="M288" s="239"/>
    </row>
    <row r="289" spans="1:13" s="240" customFormat="1" ht="15" customHeight="1" x14ac:dyDescent="0.15">
      <c r="A289" s="235"/>
      <c r="B289" s="236"/>
      <c r="C289" s="235" t="s">
        <v>566</v>
      </c>
      <c r="D289" s="236" t="s">
        <v>216</v>
      </c>
      <c r="E289" s="228" t="s">
        <v>568</v>
      </c>
      <c r="F289" s="237"/>
      <c r="G289" s="238"/>
      <c r="H289" s="237"/>
      <c r="I289" s="231"/>
      <c r="J289" s="333"/>
      <c r="K289" s="342"/>
      <c r="L289" s="232"/>
      <c r="M289" s="239"/>
    </row>
    <row r="290" spans="1:13" s="240" customFormat="1" ht="15" customHeight="1" x14ac:dyDescent="0.15">
      <c r="A290" s="257"/>
      <c r="B290" s="258"/>
      <c r="C290" s="257" t="s">
        <v>566</v>
      </c>
      <c r="D290" s="258" t="s">
        <v>207</v>
      </c>
      <c r="E290" s="250" t="s">
        <v>569</v>
      </c>
      <c r="F290" s="245"/>
      <c r="G290" s="246"/>
      <c r="H290" s="237"/>
      <c r="I290" s="231"/>
      <c r="J290" s="333"/>
      <c r="K290" s="342"/>
      <c r="L290" s="232"/>
      <c r="M290" s="239"/>
    </row>
    <row r="291" spans="1:13" s="240" customFormat="1" ht="15" customHeight="1" x14ac:dyDescent="0.15">
      <c r="A291" s="226" t="s">
        <v>570</v>
      </c>
      <c r="B291" s="227" t="s">
        <v>0</v>
      </c>
      <c r="C291" s="226"/>
      <c r="D291" s="227"/>
      <c r="E291" s="247" t="s">
        <v>571</v>
      </c>
      <c r="F291" s="229" t="s">
        <v>570</v>
      </c>
      <c r="G291" s="230" t="s">
        <v>572</v>
      </c>
      <c r="H291" s="237"/>
      <c r="I291" s="231"/>
      <c r="J291" s="333"/>
      <c r="K291" s="342"/>
      <c r="L291" s="232"/>
      <c r="M291" s="239"/>
    </row>
    <row r="292" spans="1:13" s="240" customFormat="1" ht="15" customHeight="1" x14ac:dyDescent="0.15">
      <c r="A292" s="235"/>
      <c r="B292" s="236"/>
      <c r="C292" s="235" t="s">
        <v>570</v>
      </c>
      <c r="D292" s="236" t="s">
        <v>216</v>
      </c>
      <c r="E292" s="228" t="s">
        <v>573</v>
      </c>
      <c r="F292" s="237"/>
      <c r="G292" s="238"/>
      <c r="H292" s="237"/>
      <c r="I292" s="231"/>
      <c r="J292" s="333"/>
      <c r="K292" s="342"/>
      <c r="L292" s="232"/>
      <c r="M292" s="239"/>
    </row>
    <row r="293" spans="1:13" s="240" customFormat="1" ht="15" customHeight="1" x14ac:dyDescent="0.15">
      <c r="A293" s="248"/>
      <c r="B293" s="249"/>
      <c r="C293" s="248" t="s">
        <v>1294</v>
      </c>
      <c r="D293" s="249" t="s">
        <v>258</v>
      </c>
      <c r="E293" s="228" t="s">
        <v>574</v>
      </c>
      <c r="F293" s="237"/>
      <c r="G293" s="238"/>
      <c r="H293" s="237"/>
      <c r="I293" s="231"/>
      <c r="J293" s="333"/>
      <c r="K293" s="342"/>
      <c r="L293" s="232"/>
      <c r="M293" s="239"/>
    </row>
    <row r="294" spans="1:13" s="240" customFormat="1" ht="15" customHeight="1" x14ac:dyDescent="0.15">
      <c r="A294" s="257" t="s">
        <v>570</v>
      </c>
      <c r="B294" s="258" t="s">
        <v>208</v>
      </c>
      <c r="C294" s="257" t="s">
        <v>570</v>
      </c>
      <c r="D294" s="258" t="s">
        <v>209</v>
      </c>
      <c r="E294" s="262" t="s">
        <v>575</v>
      </c>
      <c r="F294" s="245"/>
      <c r="G294" s="246"/>
      <c r="H294" s="237"/>
      <c r="I294" s="231"/>
      <c r="J294" s="333"/>
      <c r="K294" s="342"/>
      <c r="L294" s="232"/>
      <c r="M294" s="239"/>
    </row>
    <row r="295" spans="1:13" s="240" customFormat="1" ht="15" customHeight="1" x14ac:dyDescent="0.15">
      <c r="A295" s="226" t="s">
        <v>576</v>
      </c>
      <c r="B295" s="227" t="s">
        <v>0</v>
      </c>
      <c r="C295" s="226"/>
      <c r="D295" s="227"/>
      <c r="E295" s="247" t="s">
        <v>577</v>
      </c>
      <c r="F295" s="229" t="s">
        <v>576</v>
      </c>
      <c r="G295" s="230" t="s">
        <v>1295</v>
      </c>
      <c r="H295" s="229" t="s">
        <v>976</v>
      </c>
      <c r="I295" s="230" t="s">
        <v>1295</v>
      </c>
      <c r="J295" s="333"/>
      <c r="K295" s="342"/>
      <c r="L295" s="232"/>
      <c r="M295" s="239"/>
    </row>
    <row r="296" spans="1:13" s="240" customFormat="1" ht="15" customHeight="1" x14ac:dyDescent="0.15">
      <c r="A296" s="235"/>
      <c r="B296" s="236"/>
      <c r="C296" s="235" t="s">
        <v>576</v>
      </c>
      <c r="D296" s="236" t="s">
        <v>216</v>
      </c>
      <c r="E296" s="228" t="s">
        <v>578</v>
      </c>
      <c r="F296" s="237"/>
      <c r="G296" s="238"/>
      <c r="H296" s="237"/>
      <c r="I296" s="238"/>
      <c r="J296" s="333"/>
      <c r="K296" s="342"/>
      <c r="L296" s="232"/>
      <c r="M296" s="239"/>
    </row>
    <row r="297" spans="1:13" s="240" customFormat="1" ht="15" customHeight="1" x14ac:dyDescent="0.15">
      <c r="A297" s="235"/>
      <c r="B297" s="236"/>
      <c r="C297" s="235" t="s">
        <v>576</v>
      </c>
      <c r="D297" s="236" t="s">
        <v>207</v>
      </c>
      <c r="E297" s="228" t="s">
        <v>579</v>
      </c>
      <c r="F297" s="237"/>
      <c r="G297" s="238"/>
      <c r="H297" s="237"/>
      <c r="I297" s="238"/>
      <c r="J297" s="333"/>
      <c r="K297" s="342"/>
      <c r="L297" s="232"/>
      <c r="M297" s="239"/>
    </row>
    <row r="298" spans="1:13" s="240" customFormat="1" ht="15" customHeight="1" x14ac:dyDescent="0.15">
      <c r="A298" s="259" t="s">
        <v>576</v>
      </c>
      <c r="B298" s="260" t="s">
        <v>208</v>
      </c>
      <c r="C298" s="259" t="s">
        <v>576</v>
      </c>
      <c r="D298" s="260" t="s">
        <v>209</v>
      </c>
      <c r="E298" s="261" t="s">
        <v>580</v>
      </c>
      <c r="F298" s="237"/>
      <c r="G298" s="238"/>
      <c r="H298" s="237"/>
      <c r="I298" s="238"/>
      <c r="J298" s="333"/>
      <c r="K298" s="342"/>
      <c r="L298" s="232"/>
      <c r="M298" s="239"/>
    </row>
    <row r="299" spans="1:13" s="240" customFormat="1" ht="15" customHeight="1" x14ac:dyDescent="0.15">
      <c r="A299" s="235" t="s">
        <v>576</v>
      </c>
      <c r="B299" s="236" t="s">
        <v>245</v>
      </c>
      <c r="C299" s="235"/>
      <c r="D299" s="236"/>
      <c r="E299" s="244" t="s">
        <v>1296</v>
      </c>
      <c r="F299" s="237"/>
      <c r="G299" s="238"/>
      <c r="H299" s="237"/>
      <c r="I299" s="238"/>
      <c r="J299" s="333"/>
      <c r="K299" s="342"/>
      <c r="L299" s="232"/>
      <c r="M299" s="239"/>
    </row>
    <row r="300" spans="1:13" s="240" customFormat="1" ht="15" customHeight="1" x14ac:dyDescent="0.15">
      <c r="A300" s="235"/>
      <c r="B300" s="236"/>
      <c r="C300" s="235" t="s">
        <v>576</v>
      </c>
      <c r="D300" s="236" t="s">
        <v>246</v>
      </c>
      <c r="E300" s="228" t="s">
        <v>581</v>
      </c>
      <c r="F300" s="237"/>
      <c r="G300" s="238"/>
      <c r="H300" s="237"/>
      <c r="I300" s="238"/>
      <c r="J300" s="333"/>
      <c r="K300" s="342"/>
      <c r="L300" s="232"/>
      <c r="M300" s="239"/>
    </row>
    <row r="301" spans="1:13" s="240" customFormat="1" ht="15" customHeight="1" x14ac:dyDescent="0.15">
      <c r="A301" s="257"/>
      <c r="B301" s="258"/>
      <c r="C301" s="257" t="s">
        <v>576</v>
      </c>
      <c r="D301" s="258" t="s">
        <v>428</v>
      </c>
      <c r="E301" s="250" t="s">
        <v>582</v>
      </c>
      <c r="F301" s="245"/>
      <c r="G301" s="246"/>
      <c r="H301" s="245"/>
      <c r="I301" s="246"/>
      <c r="J301" s="333"/>
      <c r="K301" s="342"/>
      <c r="L301" s="232"/>
      <c r="M301" s="239"/>
    </row>
    <row r="302" spans="1:13" s="240" customFormat="1" ht="15" customHeight="1" x14ac:dyDescent="0.15">
      <c r="A302" s="254" t="s">
        <v>583</v>
      </c>
      <c r="B302" s="255" t="s">
        <v>0</v>
      </c>
      <c r="C302" s="254" t="s">
        <v>583</v>
      </c>
      <c r="D302" s="255" t="s">
        <v>216</v>
      </c>
      <c r="E302" s="241" t="s">
        <v>584</v>
      </c>
      <c r="F302" s="229" t="s">
        <v>1297</v>
      </c>
      <c r="G302" s="230" t="s">
        <v>585</v>
      </c>
      <c r="H302" s="229" t="s">
        <v>977</v>
      </c>
      <c r="I302" s="230" t="s">
        <v>585</v>
      </c>
      <c r="J302" s="333"/>
      <c r="K302" s="342"/>
      <c r="L302" s="232"/>
      <c r="M302" s="239"/>
    </row>
    <row r="303" spans="1:13" s="240" customFormat="1" ht="15" customHeight="1" x14ac:dyDescent="0.15">
      <c r="A303" s="257" t="s">
        <v>583</v>
      </c>
      <c r="B303" s="258" t="s">
        <v>235</v>
      </c>
      <c r="C303" s="257" t="s">
        <v>583</v>
      </c>
      <c r="D303" s="258" t="s">
        <v>253</v>
      </c>
      <c r="E303" s="262" t="s">
        <v>585</v>
      </c>
      <c r="F303" s="245"/>
      <c r="G303" s="246"/>
      <c r="H303" s="245"/>
      <c r="I303" s="246"/>
      <c r="J303" s="336"/>
      <c r="K303" s="344"/>
      <c r="L303" s="232"/>
      <c r="M303" s="239"/>
    </row>
    <row r="304" spans="1:13" s="240" customFormat="1" ht="16.149999999999999" customHeight="1" x14ac:dyDescent="0.15">
      <c r="A304" s="254" t="s">
        <v>586</v>
      </c>
      <c r="B304" s="255" t="s">
        <v>0</v>
      </c>
      <c r="C304" s="254" t="s">
        <v>586</v>
      </c>
      <c r="D304" s="255" t="s">
        <v>216</v>
      </c>
      <c r="E304" s="256" t="s">
        <v>587</v>
      </c>
      <c r="F304" s="229" t="s">
        <v>586</v>
      </c>
      <c r="G304" s="230" t="s">
        <v>588</v>
      </c>
      <c r="H304" s="237" t="s">
        <v>978</v>
      </c>
      <c r="I304" s="231" t="s">
        <v>588</v>
      </c>
      <c r="J304" s="332" t="s">
        <v>10</v>
      </c>
      <c r="K304" s="341" t="s">
        <v>45</v>
      </c>
      <c r="L304" s="232"/>
      <c r="M304" s="239"/>
    </row>
    <row r="305" spans="1:13" s="240" customFormat="1" ht="16.149999999999999" customHeight="1" x14ac:dyDescent="0.15">
      <c r="A305" s="259" t="s">
        <v>586</v>
      </c>
      <c r="B305" s="260" t="s">
        <v>208</v>
      </c>
      <c r="C305" s="259" t="s">
        <v>586</v>
      </c>
      <c r="D305" s="260" t="s">
        <v>209</v>
      </c>
      <c r="E305" s="261" t="s">
        <v>590</v>
      </c>
      <c r="F305" s="237"/>
      <c r="G305" s="238"/>
      <c r="H305" s="237"/>
      <c r="I305" s="231"/>
      <c r="J305" s="333"/>
      <c r="K305" s="342"/>
      <c r="L305" s="232"/>
      <c r="M305" s="239"/>
    </row>
    <row r="306" spans="1:13" s="240" customFormat="1" ht="16.149999999999999" customHeight="1" x14ac:dyDescent="0.15">
      <c r="A306" s="259" t="s">
        <v>586</v>
      </c>
      <c r="B306" s="260" t="s">
        <v>245</v>
      </c>
      <c r="C306" s="259" t="s">
        <v>586</v>
      </c>
      <c r="D306" s="260" t="s">
        <v>246</v>
      </c>
      <c r="E306" s="261" t="s">
        <v>591</v>
      </c>
      <c r="F306" s="237"/>
      <c r="G306" s="238"/>
      <c r="H306" s="237"/>
      <c r="I306" s="231"/>
      <c r="J306" s="333"/>
      <c r="K306" s="342"/>
      <c r="L306" s="232"/>
      <c r="M306" s="239"/>
    </row>
    <row r="307" spans="1:13" s="240" customFormat="1" ht="16.149999999999999" customHeight="1" x14ac:dyDescent="0.15">
      <c r="A307" s="257" t="s">
        <v>586</v>
      </c>
      <c r="B307" s="258" t="s">
        <v>235</v>
      </c>
      <c r="C307" s="257" t="s">
        <v>586</v>
      </c>
      <c r="D307" s="258" t="s">
        <v>253</v>
      </c>
      <c r="E307" s="262" t="s">
        <v>592</v>
      </c>
      <c r="F307" s="237"/>
      <c r="G307" s="238"/>
      <c r="H307" s="237"/>
      <c r="I307" s="231"/>
      <c r="J307" s="333"/>
      <c r="K307" s="342"/>
      <c r="L307" s="232"/>
      <c r="M307" s="239"/>
    </row>
    <row r="308" spans="1:13" s="240" customFormat="1" ht="16.149999999999999" customHeight="1" x14ac:dyDescent="0.15">
      <c r="A308" s="263"/>
      <c r="B308" s="264"/>
      <c r="C308" s="263" t="s">
        <v>593</v>
      </c>
      <c r="D308" s="264" t="s">
        <v>594</v>
      </c>
      <c r="E308" s="265" t="s">
        <v>595</v>
      </c>
      <c r="F308" s="252">
        <v>2712</v>
      </c>
      <c r="G308" s="265" t="s">
        <v>595</v>
      </c>
      <c r="H308" s="237"/>
      <c r="I308" s="231"/>
      <c r="J308" s="333"/>
      <c r="K308" s="342"/>
      <c r="L308" s="232"/>
      <c r="M308" s="239"/>
    </row>
    <row r="309" spans="1:13" s="240" customFormat="1" ht="16.149999999999999" customHeight="1" x14ac:dyDescent="0.15">
      <c r="A309" s="254" t="s">
        <v>596</v>
      </c>
      <c r="B309" s="255" t="s">
        <v>0</v>
      </c>
      <c r="C309" s="254" t="s">
        <v>596</v>
      </c>
      <c r="D309" s="255" t="s">
        <v>216</v>
      </c>
      <c r="E309" s="256" t="s">
        <v>597</v>
      </c>
      <c r="F309" s="229" t="s">
        <v>596</v>
      </c>
      <c r="G309" s="230" t="s">
        <v>597</v>
      </c>
      <c r="H309" s="229" t="s">
        <v>979</v>
      </c>
      <c r="I309" s="230" t="s">
        <v>598</v>
      </c>
      <c r="J309" s="333"/>
      <c r="K309" s="342"/>
      <c r="L309" s="232"/>
      <c r="M309" s="239"/>
    </row>
    <row r="310" spans="1:13" s="240" customFormat="1" ht="16.149999999999999" customHeight="1" x14ac:dyDescent="0.15">
      <c r="A310" s="257" t="s">
        <v>596</v>
      </c>
      <c r="B310" s="258" t="s">
        <v>208</v>
      </c>
      <c r="C310" s="257" t="s">
        <v>596</v>
      </c>
      <c r="D310" s="258" t="s">
        <v>209</v>
      </c>
      <c r="E310" s="262" t="s">
        <v>599</v>
      </c>
      <c r="F310" s="245"/>
      <c r="G310" s="246"/>
      <c r="H310" s="237"/>
      <c r="I310" s="238"/>
      <c r="J310" s="333"/>
      <c r="K310" s="342"/>
      <c r="L310" s="232"/>
      <c r="M310" s="239"/>
    </row>
    <row r="311" spans="1:13" s="240" customFormat="1" ht="16.149999999999999" customHeight="1" x14ac:dyDescent="0.15">
      <c r="A311" s="254" t="s">
        <v>1298</v>
      </c>
      <c r="B311" s="255" t="s">
        <v>0</v>
      </c>
      <c r="C311" s="254" t="s">
        <v>1298</v>
      </c>
      <c r="D311" s="255" t="s">
        <v>216</v>
      </c>
      <c r="E311" s="241" t="s">
        <v>600</v>
      </c>
      <c r="F311" s="229" t="s">
        <v>1299</v>
      </c>
      <c r="G311" s="230" t="s">
        <v>601</v>
      </c>
      <c r="H311" s="237"/>
      <c r="I311" s="238"/>
      <c r="J311" s="333"/>
      <c r="K311" s="342"/>
      <c r="L311" s="232"/>
      <c r="M311" s="239"/>
    </row>
    <row r="312" spans="1:13" s="240" customFormat="1" ht="16.149999999999999" customHeight="1" x14ac:dyDescent="0.15">
      <c r="A312" s="259" t="s">
        <v>1298</v>
      </c>
      <c r="B312" s="260" t="s">
        <v>208</v>
      </c>
      <c r="C312" s="259" t="s">
        <v>1298</v>
      </c>
      <c r="D312" s="260" t="s">
        <v>209</v>
      </c>
      <c r="E312" s="261" t="s">
        <v>602</v>
      </c>
      <c r="F312" s="237"/>
      <c r="G312" s="238"/>
      <c r="H312" s="237"/>
      <c r="I312" s="238"/>
      <c r="J312" s="333"/>
      <c r="K312" s="342"/>
      <c r="L312" s="232"/>
      <c r="M312" s="239"/>
    </row>
    <row r="313" spans="1:13" s="240" customFormat="1" ht="16.149999999999999" customHeight="1" x14ac:dyDescent="0.15">
      <c r="A313" s="259" t="s">
        <v>1298</v>
      </c>
      <c r="B313" s="260" t="s">
        <v>245</v>
      </c>
      <c r="C313" s="259" t="s">
        <v>1298</v>
      </c>
      <c r="D313" s="260" t="s">
        <v>246</v>
      </c>
      <c r="E313" s="261" t="s">
        <v>603</v>
      </c>
      <c r="F313" s="237"/>
      <c r="G313" s="238"/>
      <c r="H313" s="237"/>
      <c r="I313" s="238"/>
      <c r="J313" s="333"/>
      <c r="K313" s="342"/>
      <c r="L313" s="232"/>
      <c r="M313" s="239"/>
    </row>
    <row r="314" spans="1:13" s="240" customFormat="1" ht="16.149999999999999" customHeight="1" x14ac:dyDescent="0.15">
      <c r="A314" s="259" t="s">
        <v>1298</v>
      </c>
      <c r="B314" s="260" t="s">
        <v>312</v>
      </c>
      <c r="C314" s="259" t="s">
        <v>1298</v>
      </c>
      <c r="D314" s="260" t="s">
        <v>313</v>
      </c>
      <c r="E314" s="261" t="s">
        <v>604</v>
      </c>
      <c r="F314" s="237"/>
      <c r="G314" s="238"/>
      <c r="H314" s="237"/>
      <c r="I314" s="238"/>
      <c r="J314" s="333"/>
      <c r="K314" s="342"/>
      <c r="L314" s="232"/>
      <c r="M314" s="239"/>
    </row>
    <row r="315" spans="1:13" s="240" customFormat="1" ht="16.149999999999999" customHeight="1" x14ac:dyDescent="0.15">
      <c r="A315" s="257" t="s">
        <v>1298</v>
      </c>
      <c r="B315" s="258" t="s">
        <v>235</v>
      </c>
      <c r="C315" s="257" t="s">
        <v>1298</v>
      </c>
      <c r="D315" s="258" t="s">
        <v>253</v>
      </c>
      <c r="E315" s="262" t="s">
        <v>601</v>
      </c>
      <c r="F315" s="245"/>
      <c r="G315" s="246"/>
      <c r="H315" s="245"/>
      <c r="I315" s="246"/>
      <c r="J315" s="336"/>
      <c r="K315" s="344"/>
      <c r="L315" s="278"/>
      <c r="M315" s="274"/>
    </row>
    <row r="316" spans="1:13" s="240" customFormat="1" ht="15" customHeight="1" x14ac:dyDescent="0.15">
      <c r="A316" s="263" t="s">
        <v>605</v>
      </c>
      <c r="B316" s="264" t="s">
        <v>0</v>
      </c>
      <c r="C316" s="263" t="s">
        <v>605</v>
      </c>
      <c r="D316" s="264" t="s">
        <v>216</v>
      </c>
      <c r="E316" s="265" t="s">
        <v>606</v>
      </c>
      <c r="F316" s="229" t="s">
        <v>605</v>
      </c>
      <c r="G316" s="275" t="s">
        <v>606</v>
      </c>
      <c r="H316" s="229" t="s">
        <v>980</v>
      </c>
      <c r="I316" s="230" t="s">
        <v>1300</v>
      </c>
      <c r="J316" s="332" t="s">
        <v>11</v>
      </c>
      <c r="K316" s="341" t="s">
        <v>46</v>
      </c>
      <c r="L316" s="276"/>
      <c r="M316" s="233"/>
    </row>
    <row r="317" spans="1:13" s="240" customFormat="1" ht="15" customHeight="1" x14ac:dyDescent="0.15">
      <c r="A317" s="263" t="s">
        <v>608</v>
      </c>
      <c r="B317" s="264" t="s">
        <v>0</v>
      </c>
      <c r="C317" s="263" t="s">
        <v>608</v>
      </c>
      <c r="D317" s="264" t="s">
        <v>216</v>
      </c>
      <c r="E317" s="265" t="s">
        <v>609</v>
      </c>
      <c r="F317" s="252" t="s">
        <v>608</v>
      </c>
      <c r="G317" s="253" t="s">
        <v>609</v>
      </c>
      <c r="H317" s="245"/>
      <c r="I317" s="246"/>
      <c r="J317" s="333"/>
      <c r="K317" s="342"/>
      <c r="L317" s="232"/>
      <c r="M317" s="239"/>
    </row>
    <row r="318" spans="1:13" s="240" customFormat="1" ht="24" x14ac:dyDescent="0.15">
      <c r="A318" s="263" t="s">
        <v>610</v>
      </c>
      <c r="B318" s="264" t="s">
        <v>0</v>
      </c>
      <c r="C318" s="263" t="s">
        <v>610</v>
      </c>
      <c r="D318" s="264" t="s">
        <v>216</v>
      </c>
      <c r="E318" s="265" t="s">
        <v>1301</v>
      </c>
      <c r="F318" s="252" t="s">
        <v>610</v>
      </c>
      <c r="G318" s="289" t="s">
        <v>1302</v>
      </c>
      <c r="H318" s="229" t="s">
        <v>981</v>
      </c>
      <c r="I318" s="230" t="s">
        <v>611</v>
      </c>
      <c r="J318" s="333"/>
      <c r="K318" s="342"/>
      <c r="L318" s="232"/>
      <c r="M318" s="239"/>
    </row>
    <row r="319" spans="1:13" s="240" customFormat="1" ht="15" customHeight="1" x14ac:dyDescent="0.15">
      <c r="A319" s="254" t="s">
        <v>612</v>
      </c>
      <c r="B319" s="255" t="s">
        <v>0</v>
      </c>
      <c r="C319" s="254" t="s">
        <v>612</v>
      </c>
      <c r="D319" s="255" t="s">
        <v>216</v>
      </c>
      <c r="E319" s="241" t="s">
        <v>1303</v>
      </c>
      <c r="F319" s="229" t="s">
        <v>612</v>
      </c>
      <c r="G319" s="230" t="s">
        <v>611</v>
      </c>
      <c r="H319" s="237"/>
      <c r="I319" s="238"/>
      <c r="J319" s="333"/>
      <c r="K319" s="342"/>
      <c r="L319" s="232"/>
      <c r="M319" s="239"/>
    </row>
    <row r="320" spans="1:13" s="240" customFormat="1" ht="15" customHeight="1" x14ac:dyDescent="0.15">
      <c r="A320" s="259" t="s">
        <v>612</v>
      </c>
      <c r="B320" s="260" t="s">
        <v>208</v>
      </c>
      <c r="C320" s="259" t="s">
        <v>612</v>
      </c>
      <c r="D320" s="260" t="s">
        <v>209</v>
      </c>
      <c r="E320" s="261" t="s">
        <v>613</v>
      </c>
      <c r="F320" s="237"/>
      <c r="G320" s="238"/>
      <c r="H320" s="237"/>
      <c r="I320" s="238"/>
      <c r="J320" s="333"/>
      <c r="K320" s="342"/>
      <c r="L320" s="232"/>
      <c r="M320" s="239"/>
    </row>
    <row r="321" spans="1:13" s="240" customFormat="1" ht="15" customHeight="1" x14ac:dyDescent="0.15">
      <c r="A321" s="242" t="s">
        <v>612</v>
      </c>
      <c r="B321" s="243" t="s">
        <v>245</v>
      </c>
      <c r="C321" s="242"/>
      <c r="D321" s="243"/>
      <c r="E321" s="244" t="s">
        <v>614</v>
      </c>
      <c r="F321" s="237"/>
      <c r="G321" s="238"/>
      <c r="H321" s="237"/>
      <c r="I321" s="238"/>
      <c r="J321" s="333"/>
      <c r="K321" s="342"/>
      <c r="L321" s="232"/>
      <c r="M321" s="239"/>
    </row>
    <row r="322" spans="1:13" s="240" customFormat="1" ht="15" customHeight="1" x14ac:dyDescent="0.15">
      <c r="A322" s="235"/>
      <c r="B322" s="236"/>
      <c r="C322" s="235" t="s">
        <v>612</v>
      </c>
      <c r="D322" s="236" t="s">
        <v>246</v>
      </c>
      <c r="E322" s="228" t="s">
        <v>615</v>
      </c>
      <c r="F322" s="237"/>
      <c r="G322" s="238"/>
      <c r="H322" s="237"/>
      <c r="I322" s="238"/>
      <c r="J322" s="333"/>
      <c r="K322" s="342"/>
      <c r="L322" s="232"/>
      <c r="M322" s="239"/>
    </row>
    <row r="323" spans="1:13" s="240" customFormat="1" ht="15" customHeight="1" x14ac:dyDescent="0.15">
      <c r="A323" s="235"/>
      <c r="B323" s="236"/>
      <c r="C323" s="235" t="s">
        <v>612</v>
      </c>
      <c r="D323" s="236" t="s">
        <v>428</v>
      </c>
      <c r="E323" s="228" t="s">
        <v>616</v>
      </c>
      <c r="F323" s="237"/>
      <c r="G323" s="238"/>
      <c r="H323" s="237"/>
      <c r="I323" s="238"/>
      <c r="J323" s="333"/>
      <c r="K323" s="342"/>
      <c r="L323" s="232"/>
      <c r="M323" s="239"/>
    </row>
    <row r="324" spans="1:13" s="240" customFormat="1" ht="15" customHeight="1" x14ac:dyDescent="0.15">
      <c r="A324" s="248"/>
      <c r="B324" s="249"/>
      <c r="C324" s="248" t="s">
        <v>612</v>
      </c>
      <c r="D324" s="249" t="s">
        <v>617</v>
      </c>
      <c r="E324" s="241" t="s">
        <v>1304</v>
      </c>
      <c r="F324" s="237"/>
      <c r="G324" s="238"/>
      <c r="H324" s="237"/>
      <c r="I324" s="238"/>
      <c r="J324" s="333"/>
      <c r="K324" s="342"/>
      <c r="L324" s="232"/>
      <c r="M324" s="239"/>
    </row>
    <row r="325" spans="1:13" s="240" customFormat="1" ht="15" customHeight="1" x14ac:dyDescent="0.15">
      <c r="A325" s="235" t="s">
        <v>612</v>
      </c>
      <c r="B325" s="236" t="s">
        <v>235</v>
      </c>
      <c r="C325" s="235"/>
      <c r="D325" s="236"/>
      <c r="E325" s="228" t="s">
        <v>611</v>
      </c>
      <c r="F325" s="237"/>
      <c r="G325" s="238"/>
      <c r="H325" s="237"/>
      <c r="I325" s="238"/>
      <c r="J325" s="333"/>
      <c r="K325" s="342"/>
      <c r="L325" s="232"/>
      <c r="M325" s="239"/>
    </row>
    <row r="326" spans="1:13" s="240" customFormat="1" ht="15" customHeight="1" x14ac:dyDescent="0.15">
      <c r="A326" s="235"/>
      <c r="B326" s="236"/>
      <c r="C326" s="235" t="s">
        <v>612</v>
      </c>
      <c r="D326" s="236" t="s">
        <v>237</v>
      </c>
      <c r="E326" s="228" t="s">
        <v>618</v>
      </c>
      <c r="F326" s="237"/>
      <c r="G326" s="238"/>
      <c r="H326" s="237"/>
      <c r="I326" s="238"/>
      <c r="J326" s="333"/>
      <c r="K326" s="342"/>
      <c r="L326" s="232"/>
      <c r="M326" s="239"/>
    </row>
    <row r="327" spans="1:13" s="240" customFormat="1" ht="15" customHeight="1" x14ac:dyDescent="0.15">
      <c r="A327" s="235"/>
      <c r="B327" s="236"/>
      <c r="C327" s="235" t="s">
        <v>612</v>
      </c>
      <c r="D327" s="236" t="s">
        <v>239</v>
      </c>
      <c r="E327" s="228" t="s">
        <v>619</v>
      </c>
      <c r="F327" s="237"/>
      <c r="G327" s="238"/>
      <c r="H327" s="237"/>
      <c r="I327" s="238"/>
      <c r="J327" s="333"/>
      <c r="K327" s="342"/>
      <c r="L327" s="232"/>
      <c r="M327" s="239"/>
    </row>
    <row r="328" spans="1:13" s="240" customFormat="1" ht="15" customHeight="1" x14ac:dyDescent="0.15">
      <c r="A328" s="257"/>
      <c r="B328" s="258"/>
      <c r="C328" s="257" t="s">
        <v>612</v>
      </c>
      <c r="D328" s="258" t="s">
        <v>253</v>
      </c>
      <c r="E328" s="250" t="s">
        <v>620</v>
      </c>
      <c r="F328" s="245"/>
      <c r="G328" s="246"/>
      <c r="H328" s="245"/>
      <c r="I328" s="246"/>
      <c r="J328" s="336"/>
      <c r="K328" s="344"/>
      <c r="L328" s="232"/>
      <c r="M328" s="239"/>
    </row>
    <row r="329" spans="1:13" s="240" customFormat="1" ht="15" customHeight="1" x14ac:dyDescent="0.15">
      <c r="A329" s="254" t="s">
        <v>1305</v>
      </c>
      <c r="B329" s="255" t="s">
        <v>0</v>
      </c>
      <c r="C329" s="254" t="s">
        <v>1305</v>
      </c>
      <c r="D329" s="255" t="s">
        <v>216</v>
      </c>
      <c r="E329" s="256" t="s">
        <v>621</v>
      </c>
      <c r="F329" s="229" t="s">
        <v>1306</v>
      </c>
      <c r="G329" s="230" t="s">
        <v>1307</v>
      </c>
      <c r="H329" s="229" t="s">
        <v>982</v>
      </c>
      <c r="I329" s="230" t="s">
        <v>47</v>
      </c>
      <c r="J329" s="332" t="s">
        <v>12</v>
      </c>
      <c r="K329" s="341" t="s">
        <v>47</v>
      </c>
      <c r="L329" s="232"/>
      <c r="M329" s="239"/>
    </row>
    <row r="330" spans="1:13" s="240" customFormat="1" ht="15" customHeight="1" x14ac:dyDescent="0.15">
      <c r="A330" s="259" t="s">
        <v>1305</v>
      </c>
      <c r="B330" s="260" t="s">
        <v>208</v>
      </c>
      <c r="C330" s="259" t="s">
        <v>1305</v>
      </c>
      <c r="D330" s="260" t="s">
        <v>209</v>
      </c>
      <c r="E330" s="261" t="s">
        <v>622</v>
      </c>
      <c r="F330" s="237"/>
      <c r="G330" s="238"/>
      <c r="H330" s="237"/>
      <c r="I330" s="238"/>
      <c r="J330" s="333"/>
      <c r="K330" s="342"/>
      <c r="L330" s="232"/>
      <c r="M330" s="239"/>
    </row>
    <row r="331" spans="1:13" s="240" customFormat="1" ht="15" customHeight="1" x14ac:dyDescent="0.15">
      <c r="A331" s="257" t="s">
        <v>1305</v>
      </c>
      <c r="B331" s="258" t="s">
        <v>245</v>
      </c>
      <c r="C331" s="257" t="s">
        <v>1305</v>
      </c>
      <c r="D331" s="258" t="s">
        <v>246</v>
      </c>
      <c r="E331" s="262" t="s">
        <v>623</v>
      </c>
      <c r="F331" s="245"/>
      <c r="G331" s="246"/>
      <c r="H331" s="237"/>
      <c r="I331" s="238"/>
      <c r="J331" s="333"/>
      <c r="K331" s="342"/>
      <c r="L331" s="232"/>
      <c r="M331" s="239"/>
    </row>
    <row r="332" spans="1:13" s="240" customFormat="1" ht="15" customHeight="1" x14ac:dyDescent="0.15">
      <c r="A332" s="254" t="s">
        <v>1308</v>
      </c>
      <c r="B332" s="255" t="s">
        <v>0</v>
      </c>
      <c r="C332" s="254" t="s">
        <v>1308</v>
      </c>
      <c r="D332" s="255" t="s">
        <v>216</v>
      </c>
      <c r="E332" s="228" t="s">
        <v>1309</v>
      </c>
      <c r="F332" s="252" t="s">
        <v>1310</v>
      </c>
      <c r="G332" s="253" t="s">
        <v>1311</v>
      </c>
      <c r="H332" s="237"/>
      <c r="I332" s="238"/>
      <c r="J332" s="333"/>
      <c r="K332" s="342"/>
      <c r="L332" s="232"/>
      <c r="M332" s="239"/>
    </row>
    <row r="333" spans="1:13" s="240" customFormat="1" ht="15" customHeight="1" x14ac:dyDescent="0.15">
      <c r="A333" s="263" t="s">
        <v>624</v>
      </c>
      <c r="B333" s="264" t="s">
        <v>0</v>
      </c>
      <c r="C333" s="263" t="s">
        <v>624</v>
      </c>
      <c r="D333" s="264" t="s">
        <v>216</v>
      </c>
      <c r="E333" s="265" t="s">
        <v>625</v>
      </c>
      <c r="F333" s="252" t="s">
        <v>1312</v>
      </c>
      <c r="G333" s="253" t="s">
        <v>625</v>
      </c>
      <c r="H333" s="237"/>
      <c r="I333" s="238"/>
      <c r="J333" s="333"/>
      <c r="K333" s="342"/>
      <c r="L333" s="232"/>
      <c r="M333" s="239"/>
    </row>
    <row r="334" spans="1:13" s="240" customFormat="1" ht="15" customHeight="1" x14ac:dyDescent="0.15">
      <c r="A334" s="263" t="s">
        <v>1313</v>
      </c>
      <c r="B334" s="264" t="s">
        <v>0</v>
      </c>
      <c r="C334" s="263" t="s">
        <v>1313</v>
      </c>
      <c r="D334" s="264" t="s">
        <v>216</v>
      </c>
      <c r="E334" s="265" t="s">
        <v>626</v>
      </c>
      <c r="F334" s="252" t="s">
        <v>1314</v>
      </c>
      <c r="G334" s="253" t="s">
        <v>626</v>
      </c>
      <c r="H334" s="237"/>
      <c r="I334" s="238"/>
      <c r="J334" s="333"/>
      <c r="K334" s="342"/>
      <c r="L334" s="232"/>
      <c r="M334" s="239"/>
    </row>
    <row r="335" spans="1:13" s="240" customFormat="1" ht="15" customHeight="1" x14ac:dyDescent="0.15">
      <c r="A335" s="259" t="s">
        <v>1315</v>
      </c>
      <c r="B335" s="260" t="s">
        <v>205</v>
      </c>
      <c r="C335" s="259" t="s">
        <v>1315</v>
      </c>
      <c r="D335" s="260" t="s">
        <v>285</v>
      </c>
      <c r="E335" s="256" t="s">
        <v>627</v>
      </c>
      <c r="F335" s="229" t="s">
        <v>1316</v>
      </c>
      <c r="G335" s="230" t="s">
        <v>1317</v>
      </c>
      <c r="H335" s="237"/>
      <c r="I335" s="238"/>
      <c r="J335" s="333"/>
      <c r="K335" s="342"/>
      <c r="L335" s="232"/>
      <c r="M335" s="239"/>
    </row>
    <row r="336" spans="1:13" s="240" customFormat="1" ht="15" customHeight="1" x14ac:dyDescent="0.15">
      <c r="A336" s="235" t="s">
        <v>1315</v>
      </c>
      <c r="B336" s="236" t="s">
        <v>290</v>
      </c>
      <c r="C336" s="235"/>
      <c r="D336" s="236"/>
      <c r="E336" s="244" t="s">
        <v>628</v>
      </c>
      <c r="F336" s="237"/>
      <c r="G336" s="238"/>
      <c r="H336" s="237"/>
      <c r="I336" s="238"/>
      <c r="J336" s="333"/>
      <c r="K336" s="342"/>
      <c r="L336" s="232"/>
      <c r="M336" s="239"/>
    </row>
    <row r="337" spans="1:13" s="240" customFormat="1" ht="15" customHeight="1" x14ac:dyDescent="0.15">
      <c r="A337" s="235"/>
      <c r="B337" s="236"/>
      <c r="C337" s="235" t="s">
        <v>1315</v>
      </c>
      <c r="D337" s="270" t="s">
        <v>1318</v>
      </c>
      <c r="E337" s="228" t="s">
        <v>629</v>
      </c>
      <c r="F337" s="237"/>
      <c r="G337" s="238"/>
      <c r="H337" s="237"/>
      <c r="I337" s="238"/>
      <c r="J337" s="333"/>
      <c r="K337" s="342"/>
      <c r="L337" s="232"/>
      <c r="M337" s="239"/>
    </row>
    <row r="338" spans="1:13" s="240" customFormat="1" ht="15" customHeight="1" x14ac:dyDescent="0.15">
      <c r="A338" s="257"/>
      <c r="B338" s="258"/>
      <c r="C338" s="257" t="s">
        <v>1315</v>
      </c>
      <c r="D338" s="258" t="s">
        <v>253</v>
      </c>
      <c r="E338" s="250" t="s">
        <v>630</v>
      </c>
      <c r="F338" s="245"/>
      <c r="G338" s="246"/>
      <c r="H338" s="245"/>
      <c r="I338" s="246"/>
      <c r="J338" s="336"/>
      <c r="K338" s="344"/>
      <c r="L338" s="232"/>
      <c r="M338" s="239"/>
    </row>
    <row r="339" spans="1:13" s="240" customFormat="1" ht="15" customHeight="1" x14ac:dyDescent="0.15">
      <c r="A339" s="254" t="s">
        <v>1319</v>
      </c>
      <c r="B339" s="255" t="s">
        <v>0</v>
      </c>
      <c r="C339" s="254" t="s">
        <v>1319</v>
      </c>
      <c r="D339" s="287" t="s">
        <v>216</v>
      </c>
      <c r="E339" s="265" t="s">
        <v>631</v>
      </c>
      <c r="F339" s="252" t="s">
        <v>1320</v>
      </c>
      <c r="G339" s="253" t="s">
        <v>1321</v>
      </c>
      <c r="H339" s="229" t="s">
        <v>983</v>
      </c>
      <c r="I339" s="230" t="s">
        <v>48</v>
      </c>
      <c r="J339" s="332" t="s">
        <v>13</v>
      </c>
      <c r="K339" s="341" t="s">
        <v>48</v>
      </c>
      <c r="L339" s="232"/>
      <c r="M339" s="239"/>
    </row>
    <row r="340" spans="1:13" s="240" customFormat="1" ht="15" customHeight="1" x14ac:dyDescent="0.15">
      <c r="A340" s="263" t="s">
        <v>1322</v>
      </c>
      <c r="B340" s="264" t="s">
        <v>0</v>
      </c>
      <c r="C340" s="263" t="s">
        <v>1322</v>
      </c>
      <c r="D340" s="290" t="s">
        <v>216</v>
      </c>
      <c r="E340" s="265" t="s">
        <v>632</v>
      </c>
      <c r="F340" s="252" t="s">
        <v>1323</v>
      </c>
      <c r="G340" s="253" t="s">
        <v>1324</v>
      </c>
      <c r="H340" s="237"/>
      <c r="I340" s="238"/>
      <c r="J340" s="333"/>
      <c r="K340" s="342"/>
      <c r="L340" s="232"/>
      <c r="M340" s="239"/>
    </row>
    <row r="341" spans="1:13" s="240" customFormat="1" ht="15" customHeight="1" x14ac:dyDescent="0.15">
      <c r="A341" s="268" t="s">
        <v>1325</v>
      </c>
      <c r="B341" s="269" t="s">
        <v>205</v>
      </c>
      <c r="C341" s="268" t="s">
        <v>1325</v>
      </c>
      <c r="D341" s="291" t="s">
        <v>285</v>
      </c>
      <c r="E341" s="265" t="s">
        <v>633</v>
      </c>
      <c r="F341" s="252" t="s">
        <v>1326</v>
      </c>
      <c r="G341" s="253" t="s">
        <v>633</v>
      </c>
      <c r="H341" s="237"/>
      <c r="I341" s="238"/>
      <c r="J341" s="333"/>
      <c r="K341" s="342"/>
      <c r="L341" s="232"/>
      <c r="M341" s="239"/>
    </row>
    <row r="342" spans="1:13" s="240" customFormat="1" ht="15" customHeight="1" x14ac:dyDescent="0.15">
      <c r="A342" s="226" t="s">
        <v>1327</v>
      </c>
      <c r="B342" s="227" t="s">
        <v>205</v>
      </c>
      <c r="C342" s="226"/>
      <c r="D342" s="227"/>
      <c r="E342" s="247" t="s">
        <v>634</v>
      </c>
      <c r="F342" s="229" t="s">
        <v>1328</v>
      </c>
      <c r="G342" s="230" t="s">
        <v>1329</v>
      </c>
      <c r="H342" s="237"/>
      <c r="I342" s="238"/>
      <c r="J342" s="333"/>
      <c r="K342" s="342"/>
      <c r="L342" s="232"/>
      <c r="M342" s="239"/>
    </row>
    <row r="343" spans="1:13" s="240" customFormat="1" ht="15" customHeight="1" x14ac:dyDescent="0.15">
      <c r="A343" s="235"/>
      <c r="B343" s="236"/>
      <c r="C343" s="235" t="s">
        <v>1327</v>
      </c>
      <c r="D343" s="236" t="s">
        <v>285</v>
      </c>
      <c r="E343" s="228" t="s">
        <v>635</v>
      </c>
      <c r="F343" s="237"/>
      <c r="G343" s="238"/>
      <c r="H343" s="237"/>
      <c r="I343" s="238"/>
      <c r="J343" s="333"/>
      <c r="K343" s="342"/>
      <c r="L343" s="232"/>
      <c r="M343" s="239"/>
    </row>
    <row r="344" spans="1:13" s="240" customFormat="1" ht="15" customHeight="1" x14ac:dyDescent="0.15">
      <c r="A344" s="235"/>
      <c r="B344" s="236"/>
      <c r="C344" s="235" t="s">
        <v>1327</v>
      </c>
      <c r="D344" s="236" t="s">
        <v>258</v>
      </c>
      <c r="E344" s="228" t="s">
        <v>636</v>
      </c>
      <c r="F344" s="237"/>
      <c r="G344" s="238"/>
      <c r="H344" s="237"/>
      <c r="I344" s="238"/>
      <c r="J344" s="333"/>
      <c r="K344" s="342"/>
      <c r="L344" s="232"/>
      <c r="M344" s="239"/>
    </row>
    <row r="345" spans="1:13" s="240" customFormat="1" ht="15" customHeight="1" x14ac:dyDescent="0.15">
      <c r="A345" s="235"/>
      <c r="B345" s="236"/>
      <c r="C345" s="235" t="s">
        <v>1327</v>
      </c>
      <c r="D345" s="236" t="s">
        <v>1330</v>
      </c>
      <c r="E345" s="228" t="s">
        <v>637</v>
      </c>
      <c r="F345" s="237"/>
      <c r="G345" s="238"/>
      <c r="H345" s="237"/>
      <c r="I345" s="238"/>
      <c r="J345" s="333"/>
      <c r="K345" s="342"/>
      <c r="L345" s="232"/>
      <c r="M345" s="239"/>
    </row>
    <row r="346" spans="1:13" s="240" customFormat="1" ht="15" customHeight="1" x14ac:dyDescent="0.15">
      <c r="A346" s="235"/>
      <c r="B346" s="236"/>
      <c r="C346" s="235" t="s">
        <v>1327</v>
      </c>
      <c r="D346" s="236" t="s">
        <v>1331</v>
      </c>
      <c r="E346" s="228" t="s">
        <v>1332</v>
      </c>
      <c r="F346" s="237"/>
      <c r="G346" s="238"/>
      <c r="H346" s="237"/>
      <c r="I346" s="238"/>
      <c r="J346" s="333"/>
      <c r="K346" s="342"/>
      <c r="L346" s="232"/>
      <c r="M346" s="239"/>
    </row>
    <row r="347" spans="1:13" s="240" customFormat="1" ht="15" customHeight="1" x14ac:dyDescent="0.15">
      <c r="A347" s="235"/>
      <c r="B347" s="236"/>
      <c r="C347" s="235" t="s">
        <v>1327</v>
      </c>
      <c r="D347" s="236" t="s">
        <v>1333</v>
      </c>
      <c r="E347" s="228" t="s">
        <v>638</v>
      </c>
      <c r="F347" s="245"/>
      <c r="G347" s="246"/>
      <c r="H347" s="237"/>
      <c r="I347" s="238"/>
      <c r="J347" s="333"/>
      <c r="K347" s="342"/>
      <c r="L347" s="232"/>
      <c r="M347" s="239"/>
    </row>
    <row r="348" spans="1:13" s="240" customFormat="1" ht="15" customHeight="1" x14ac:dyDescent="0.15">
      <c r="A348" s="254" t="s">
        <v>1334</v>
      </c>
      <c r="B348" s="255" t="s">
        <v>0</v>
      </c>
      <c r="C348" s="254" t="s">
        <v>1334</v>
      </c>
      <c r="D348" s="255" t="s">
        <v>216</v>
      </c>
      <c r="E348" s="256" t="s">
        <v>639</v>
      </c>
      <c r="F348" s="229" t="s">
        <v>1335</v>
      </c>
      <c r="G348" s="230" t="s">
        <v>1336</v>
      </c>
      <c r="H348" s="237"/>
      <c r="I348" s="238"/>
      <c r="J348" s="333"/>
      <c r="K348" s="342"/>
      <c r="L348" s="232"/>
      <c r="M348" s="239"/>
    </row>
    <row r="349" spans="1:13" s="240" customFormat="1" ht="15" customHeight="1" x14ac:dyDescent="0.15">
      <c r="A349" s="242" t="s">
        <v>1334</v>
      </c>
      <c r="B349" s="243" t="s">
        <v>1288</v>
      </c>
      <c r="C349" s="242"/>
      <c r="D349" s="243"/>
      <c r="E349" s="244" t="s">
        <v>1337</v>
      </c>
      <c r="F349" s="237"/>
      <c r="G349" s="238"/>
      <c r="H349" s="237"/>
      <c r="I349" s="238"/>
      <c r="J349" s="333"/>
      <c r="K349" s="342"/>
      <c r="L349" s="232"/>
      <c r="M349" s="239"/>
    </row>
    <row r="350" spans="1:13" s="240" customFormat="1" ht="15" customHeight="1" x14ac:dyDescent="0.15">
      <c r="A350" s="235"/>
      <c r="B350" s="236"/>
      <c r="C350" s="235" t="s">
        <v>1334</v>
      </c>
      <c r="D350" s="236" t="s">
        <v>374</v>
      </c>
      <c r="E350" s="228" t="s">
        <v>1338</v>
      </c>
      <c r="F350" s="237"/>
      <c r="G350" s="238"/>
      <c r="H350" s="237"/>
      <c r="I350" s="238"/>
      <c r="J350" s="333"/>
      <c r="K350" s="342"/>
      <c r="L350" s="232"/>
      <c r="M350" s="239"/>
    </row>
    <row r="351" spans="1:13" s="240" customFormat="1" ht="15" customHeight="1" x14ac:dyDescent="0.15">
      <c r="A351" s="257"/>
      <c r="B351" s="258"/>
      <c r="C351" s="257" t="s">
        <v>1334</v>
      </c>
      <c r="D351" s="258" t="s">
        <v>1339</v>
      </c>
      <c r="E351" s="250" t="s">
        <v>1340</v>
      </c>
      <c r="F351" s="245"/>
      <c r="G351" s="246"/>
      <c r="H351" s="237"/>
      <c r="I351" s="238"/>
      <c r="J351" s="333"/>
      <c r="K351" s="342"/>
      <c r="L351" s="232"/>
      <c r="M351" s="239"/>
    </row>
    <row r="352" spans="1:13" s="240" customFormat="1" ht="15" customHeight="1" x14ac:dyDescent="0.15">
      <c r="A352" s="254" t="s">
        <v>1341</v>
      </c>
      <c r="B352" s="255" t="s">
        <v>0</v>
      </c>
      <c r="C352" s="254" t="s">
        <v>1341</v>
      </c>
      <c r="D352" s="255" t="s">
        <v>216</v>
      </c>
      <c r="E352" s="256" t="s">
        <v>640</v>
      </c>
      <c r="F352" s="229" t="s">
        <v>1342</v>
      </c>
      <c r="G352" s="230" t="s">
        <v>641</v>
      </c>
      <c r="H352" s="237"/>
      <c r="I352" s="238"/>
      <c r="J352" s="333"/>
      <c r="K352" s="342"/>
      <c r="L352" s="232"/>
      <c r="M352" s="239"/>
    </row>
    <row r="353" spans="1:13" s="240" customFormat="1" ht="15" customHeight="1" x14ac:dyDescent="0.15">
      <c r="A353" s="259" t="s">
        <v>1341</v>
      </c>
      <c r="B353" s="260" t="s">
        <v>1288</v>
      </c>
      <c r="C353" s="259" t="s">
        <v>1341</v>
      </c>
      <c r="D353" s="260" t="s">
        <v>374</v>
      </c>
      <c r="E353" s="261" t="s">
        <v>641</v>
      </c>
      <c r="F353" s="237"/>
      <c r="G353" s="238"/>
      <c r="H353" s="237"/>
      <c r="I353" s="238"/>
      <c r="J353" s="333"/>
      <c r="K353" s="342"/>
      <c r="L353" s="232"/>
      <c r="M353" s="239"/>
    </row>
    <row r="354" spans="1:13" s="240" customFormat="1" ht="15" customHeight="1" x14ac:dyDescent="0.15">
      <c r="A354" s="268" t="s">
        <v>1341</v>
      </c>
      <c r="B354" s="269" t="s">
        <v>454</v>
      </c>
      <c r="C354" s="268" t="s">
        <v>1341</v>
      </c>
      <c r="D354" s="269" t="s">
        <v>455</v>
      </c>
      <c r="E354" s="262" t="s">
        <v>642</v>
      </c>
      <c r="F354" s="245"/>
      <c r="G354" s="246"/>
      <c r="H354" s="237"/>
      <c r="I354" s="238"/>
      <c r="J354" s="333"/>
      <c r="K354" s="342"/>
      <c r="L354" s="232"/>
      <c r="M354" s="239"/>
    </row>
    <row r="355" spans="1:13" s="240" customFormat="1" ht="15" customHeight="1" x14ac:dyDescent="0.15">
      <c r="A355" s="248" t="s">
        <v>1343</v>
      </c>
      <c r="B355" s="249" t="s">
        <v>205</v>
      </c>
      <c r="C355" s="248" t="s">
        <v>1343</v>
      </c>
      <c r="D355" s="249" t="s">
        <v>285</v>
      </c>
      <c r="E355" s="250" t="s">
        <v>643</v>
      </c>
      <c r="F355" s="252" t="s">
        <v>1344</v>
      </c>
      <c r="G355" s="253" t="s">
        <v>643</v>
      </c>
      <c r="H355" s="237"/>
      <c r="I355" s="238"/>
      <c r="J355" s="333"/>
      <c r="K355" s="342"/>
      <c r="L355" s="232"/>
      <c r="M355" s="239"/>
    </row>
    <row r="356" spans="1:13" s="240" customFormat="1" ht="15" customHeight="1" x14ac:dyDescent="0.15">
      <c r="A356" s="254" t="s">
        <v>1345</v>
      </c>
      <c r="B356" s="255" t="s">
        <v>205</v>
      </c>
      <c r="C356" s="254" t="s">
        <v>1345</v>
      </c>
      <c r="D356" s="255" t="s">
        <v>216</v>
      </c>
      <c r="E356" s="256" t="s">
        <v>644</v>
      </c>
      <c r="F356" s="229" t="s">
        <v>1346</v>
      </c>
      <c r="G356" s="230" t="s">
        <v>1347</v>
      </c>
      <c r="H356" s="237"/>
      <c r="I356" s="238"/>
      <c r="J356" s="333"/>
      <c r="K356" s="342"/>
      <c r="L356" s="232"/>
      <c r="M356" s="239"/>
    </row>
    <row r="357" spans="1:13" s="240" customFormat="1" ht="15" customHeight="1" x14ac:dyDescent="0.15">
      <c r="A357" s="259" t="s">
        <v>1345</v>
      </c>
      <c r="B357" s="260" t="s">
        <v>1288</v>
      </c>
      <c r="C357" s="259" t="s">
        <v>1345</v>
      </c>
      <c r="D357" s="260" t="s">
        <v>374</v>
      </c>
      <c r="E357" s="261" t="s">
        <v>645</v>
      </c>
      <c r="F357" s="237"/>
      <c r="G357" s="238"/>
      <c r="H357" s="237"/>
      <c r="I357" s="238"/>
      <c r="J357" s="333"/>
      <c r="K357" s="342"/>
      <c r="L357" s="232"/>
      <c r="M357" s="239"/>
    </row>
    <row r="358" spans="1:13" s="240" customFormat="1" ht="15" customHeight="1" x14ac:dyDescent="0.15">
      <c r="A358" s="259" t="s">
        <v>1345</v>
      </c>
      <c r="B358" s="260" t="s">
        <v>454</v>
      </c>
      <c r="C358" s="259" t="s">
        <v>1345</v>
      </c>
      <c r="D358" s="260" t="s">
        <v>455</v>
      </c>
      <c r="E358" s="261" t="s">
        <v>1348</v>
      </c>
      <c r="F358" s="237"/>
      <c r="G358" s="238"/>
      <c r="H358" s="237"/>
      <c r="I358" s="238"/>
      <c r="J358" s="333"/>
      <c r="K358" s="342"/>
      <c r="L358" s="232"/>
      <c r="M358" s="239"/>
    </row>
    <row r="359" spans="1:13" s="240" customFormat="1" ht="15" customHeight="1" x14ac:dyDescent="0.15">
      <c r="A359" s="268" t="s">
        <v>1345</v>
      </c>
      <c r="B359" s="269" t="s">
        <v>290</v>
      </c>
      <c r="C359" s="268" t="s">
        <v>1345</v>
      </c>
      <c r="D359" s="269" t="s">
        <v>253</v>
      </c>
      <c r="E359" s="262" t="s">
        <v>646</v>
      </c>
      <c r="F359" s="245"/>
      <c r="G359" s="246"/>
      <c r="H359" s="245"/>
      <c r="I359" s="246"/>
      <c r="J359" s="336"/>
      <c r="K359" s="344"/>
      <c r="L359" s="232"/>
      <c r="M359" s="239"/>
    </row>
    <row r="360" spans="1:13" s="240" customFormat="1" ht="15" customHeight="1" x14ac:dyDescent="0.15">
      <c r="A360" s="254" t="s">
        <v>647</v>
      </c>
      <c r="B360" s="255" t="s">
        <v>0</v>
      </c>
      <c r="C360" s="254" t="s">
        <v>647</v>
      </c>
      <c r="D360" s="255" t="s">
        <v>216</v>
      </c>
      <c r="E360" s="256" t="s">
        <v>648</v>
      </c>
      <c r="F360" s="229" t="s">
        <v>647</v>
      </c>
      <c r="G360" s="230" t="s">
        <v>649</v>
      </c>
      <c r="H360" s="237" t="s">
        <v>984</v>
      </c>
      <c r="I360" s="231" t="s">
        <v>49</v>
      </c>
      <c r="J360" s="333" t="s">
        <v>14</v>
      </c>
      <c r="K360" s="342" t="s">
        <v>49</v>
      </c>
      <c r="L360" s="232"/>
      <c r="M360" s="239"/>
    </row>
    <row r="361" spans="1:13" s="240" customFormat="1" ht="15" customHeight="1" x14ac:dyDescent="0.15">
      <c r="A361" s="257" t="s">
        <v>647</v>
      </c>
      <c r="B361" s="258" t="s">
        <v>235</v>
      </c>
      <c r="C361" s="257" t="s">
        <v>1349</v>
      </c>
      <c r="D361" s="258" t="s">
        <v>543</v>
      </c>
      <c r="E361" s="262" t="s">
        <v>650</v>
      </c>
      <c r="F361" s="245"/>
      <c r="G361" s="246"/>
      <c r="H361" s="237"/>
      <c r="I361" s="231"/>
      <c r="J361" s="333"/>
      <c r="K361" s="342"/>
      <c r="L361" s="232"/>
      <c r="M361" s="239"/>
    </row>
    <row r="362" spans="1:13" s="240" customFormat="1" ht="15" customHeight="1" x14ac:dyDescent="0.15">
      <c r="A362" s="235" t="s">
        <v>651</v>
      </c>
      <c r="B362" s="236" t="s">
        <v>0</v>
      </c>
      <c r="C362" s="235"/>
      <c r="D362" s="236"/>
      <c r="E362" s="228" t="s">
        <v>1350</v>
      </c>
      <c r="F362" s="229" t="s">
        <v>651</v>
      </c>
      <c r="G362" s="230" t="s">
        <v>1351</v>
      </c>
      <c r="H362" s="237"/>
      <c r="I362" s="231"/>
      <c r="J362" s="333"/>
      <c r="K362" s="342"/>
      <c r="L362" s="232"/>
      <c r="M362" s="239"/>
    </row>
    <row r="363" spans="1:13" s="240" customFormat="1" ht="15" customHeight="1" x14ac:dyDescent="0.15">
      <c r="A363" s="235"/>
      <c r="B363" s="236"/>
      <c r="C363" s="235" t="s">
        <v>651</v>
      </c>
      <c r="D363" s="236" t="s">
        <v>216</v>
      </c>
      <c r="E363" s="228" t="s">
        <v>652</v>
      </c>
      <c r="F363" s="237"/>
      <c r="G363" s="238"/>
      <c r="H363" s="237"/>
      <c r="I363" s="231"/>
      <c r="J363" s="333"/>
      <c r="K363" s="342"/>
      <c r="L363" s="232"/>
      <c r="M363" s="239"/>
    </row>
    <row r="364" spans="1:13" s="240" customFormat="1" ht="15" customHeight="1" x14ac:dyDescent="0.15">
      <c r="A364" s="235"/>
      <c r="B364" s="236"/>
      <c r="C364" s="235" t="s">
        <v>651</v>
      </c>
      <c r="D364" s="236" t="s">
        <v>207</v>
      </c>
      <c r="E364" s="228" t="s">
        <v>653</v>
      </c>
      <c r="F364" s="237"/>
      <c r="G364" s="238"/>
      <c r="H364" s="237"/>
      <c r="I364" s="231"/>
      <c r="J364" s="333"/>
      <c r="K364" s="342"/>
      <c r="L364" s="232"/>
      <c r="M364" s="239"/>
    </row>
    <row r="365" spans="1:13" s="240" customFormat="1" ht="15" customHeight="1" x14ac:dyDescent="0.15">
      <c r="A365" s="257"/>
      <c r="B365" s="258"/>
      <c r="C365" s="257" t="s">
        <v>651</v>
      </c>
      <c r="D365" s="258" t="s">
        <v>228</v>
      </c>
      <c r="E365" s="250" t="s">
        <v>1352</v>
      </c>
      <c r="F365" s="245"/>
      <c r="G365" s="246"/>
      <c r="H365" s="237"/>
      <c r="I365" s="231"/>
      <c r="J365" s="333"/>
      <c r="K365" s="342"/>
      <c r="L365" s="232"/>
      <c r="M365" s="239"/>
    </row>
    <row r="366" spans="1:13" s="240" customFormat="1" ht="15" customHeight="1" x14ac:dyDescent="0.15">
      <c r="A366" s="226" t="s">
        <v>1353</v>
      </c>
      <c r="B366" s="227" t="s">
        <v>0</v>
      </c>
      <c r="C366" s="226" t="s">
        <v>1353</v>
      </c>
      <c r="D366" s="251" t="s">
        <v>216</v>
      </c>
      <c r="E366" s="247" t="s">
        <v>654</v>
      </c>
      <c r="F366" s="252" t="s">
        <v>1354</v>
      </c>
      <c r="G366" s="253" t="s">
        <v>1355</v>
      </c>
      <c r="H366" s="237"/>
      <c r="I366" s="231"/>
      <c r="J366" s="333"/>
      <c r="K366" s="342"/>
      <c r="L366" s="232"/>
      <c r="M366" s="239"/>
    </row>
    <row r="367" spans="1:13" s="240" customFormat="1" ht="15" customHeight="1" x14ac:dyDescent="0.15">
      <c r="A367" s="263" t="s">
        <v>1356</v>
      </c>
      <c r="B367" s="264" t="s">
        <v>205</v>
      </c>
      <c r="C367" s="263" t="s">
        <v>1356</v>
      </c>
      <c r="D367" s="290" t="s">
        <v>285</v>
      </c>
      <c r="E367" s="265" t="s">
        <v>655</v>
      </c>
      <c r="F367" s="252" t="s">
        <v>1357</v>
      </c>
      <c r="G367" s="253" t="s">
        <v>655</v>
      </c>
      <c r="H367" s="237"/>
      <c r="I367" s="231"/>
      <c r="J367" s="333"/>
      <c r="K367" s="342"/>
      <c r="L367" s="232"/>
      <c r="M367" s="239"/>
    </row>
    <row r="368" spans="1:13" s="240" customFormat="1" ht="15" customHeight="1" x14ac:dyDescent="0.15">
      <c r="A368" s="263" t="s">
        <v>1358</v>
      </c>
      <c r="B368" s="264" t="s">
        <v>0</v>
      </c>
      <c r="C368" s="263" t="s">
        <v>1358</v>
      </c>
      <c r="D368" s="290" t="s">
        <v>216</v>
      </c>
      <c r="E368" s="265" t="s">
        <v>656</v>
      </c>
      <c r="F368" s="252" t="s">
        <v>1359</v>
      </c>
      <c r="G368" s="253" t="s">
        <v>1360</v>
      </c>
      <c r="H368" s="237"/>
      <c r="I368" s="231"/>
      <c r="J368" s="333"/>
      <c r="K368" s="342"/>
      <c r="L368" s="232"/>
      <c r="M368" s="239"/>
    </row>
    <row r="369" spans="1:13" s="240" customFormat="1" ht="15" customHeight="1" x14ac:dyDescent="0.15">
      <c r="A369" s="248" t="s">
        <v>1361</v>
      </c>
      <c r="B369" s="249" t="s">
        <v>205</v>
      </c>
      <c r="C369" s="248" t="s">
        <v>1361</v>
      </c>
      <c r="D369" s="249" t="s">
        <v>285</v>
      </c>
      <c r="E369" s="250" t="s">
        <v>657</v>
      </c>
      <c r="F369" s="252" t="s">
        <v>1362</v>
      </c>
      <c r="G369" s="253" t="s">
        <v>657</v>
      </c>
      <c r="H369" s="237"/>
      <c r="I369" s="231"/>
      <c r="J369" s="333"/>
      <c r="K369" s="342"/>
      <c r="L369" s="232"/>
      <c r="M369" s="239"/>
    </row>
    <row r="370" spans="1:13" s="240" customFormat="1" ht="15" customHeight="1" x14ac:dyDescent="0.15">
      <c r="A370" s="254" t="s">
        <v>1363</v>
      </c>
      <c r="B370" s="249" t="s">
        <v>205</v>
      </c>
      <c r="C370" s="248" t="s">
        <v>1363</v>
      </c>
      <c r="D370" s="249" t="s">
        <v>285</v>
      </c>
      <c r="E370" s="241" t="s">
        <v>658</v>
      </c>
      <c r="F370" s="229" t="s">
        <v>659</v>
      </c>
      <c r="G370" s="230" t="s">
        <v>1051</v>
      </c>
      <c r="H370" s="229" t="s">
        <v>985</v>
      </c>
      <c r="I370" s="230" t="s">
        <v>1051</v>
      </c>
      <c r="J370" s="332" t="s">
        <v>15</v>
      </c>
      <c r="K370" s="341" t="s">
        <v>50</v>
      </c>
      <c r="L370" s="232"/>
      <c r="M370" s="239"/>
    </row>
    <row r="371" spans="1:13" s="240" customFormat="1" ht="15" customHeight="1" x14ac:dyDescent="0.15">
      <c r="A371" s="259" t="s">
        <v>659</v>
      </c>
      <c r="B371" s="260" t="s">
        <v>1288</v>
      </c>
      <c r="C371" s="259" t="s">
        <v>659</v>
      </c>
      <c r="D371" s="260" t="s">
        <v>374</v>
      </c>
      <c r="E371" s="261" t="s">
        <v>660</v>
      </c>
      <c r="F371" s="237"/>
      <c r="G371" s="238"/>
      <c r="H371" s="237"/>
      <c r="I371" s="238"/>
      <c r="J371" s="333"/>
      <c r="K371" s="342"/>
      <c r="L371" s="232"/>
      <c r="M371" s="239"/>
    </row>
    <row r="372" spans="1:13" s="240" customFormat="1" ht="15" customHeight="1" x14ac:dyDescent="0.15">
      <c r="A372" s="242" t="s">
        <v>659</v>
      </c>
      <c r="B372" s="243" t="s">
        <v>454</v>
      </c>
      <c r="C372" s="242" t="s">
        <v>659</v>
      </c>
      <c r="D372" s="243" t="s">
        <v>455</v>
      </c>
      <c r="E372" s="244" t="s">
        <v>1364</v>
      </c>
      <c r="F372" s="237"/>
      <c r="G372" s="238"/>
      <c r="H372" s="237"/>
      <c r="I372" s="238"/>
      <c r="J372" s="333"/>
      <c r="K372" s="342"/>
      <c r="L372" s="232"/>
      <c r="M372" s="239"/>
    </row>
    <row r="373" spans="1:13" s="240" customFormat="1" ht="15" customHeight="1" x14ac:dyDescent="0.15">
      <c r="A373" s="268" t="s">
        <v>1365</v>
      </c>
      <c r="B373" s="269" t="s">
        <v>263</v>
      </c>
      <c r="C373" s="268" t="s">
        <v>1365</v>
      </c>
      <c r="D373" s="269" t="s">
        <v>1121</v>
      </c>
      <c r="E373" s="262" t="s">
        <v>1366</v>
      </c>
      <c r="F373" s="245"/>
      <c r="G373" s="246"/>
      <c r="H373" s="245"/>
      <c r="I373" s="246"/>
      <c r="J373" s="333"/>
      <c r="K373" s="342"/>
      <c r="L373" s="232"/>
      <c r="M373" s="239"/>
    </row>
    <row r="374" spans="1:13" s="240" customFormat="1" ht="15" customHeight="1" x14ac:dyDescent="0.15">
      <c r="A374" s="254" t="s">
        <v>1367</v>
      </c>
      <c r="B374" s="255" t="s">
        <v>1224</v>
      </c>
      <c r="C374" s="254" t="s">
        <v>1367</v>
      </c>
      <c r="D374" s="287" t="s">
        <v>1110</v>
      </c>
      <c r="E374" s="256" t="s">
        <v>1368</v>
      </c>
      <c r="F374" s="229" t="s">
        <v>1369</v>
      </c>
      <c r="G374" s="230" t="s">
        <v>1052</v>
      </c>
      <c r="H374" s="237" t="s">
        <v>986</v>
      </c>
      <c r="I374" s="231" t="s">
        <v>1052</v>
      </c>
      <c r="J374" s="333"/>
      <c r="K374" s="342"/>
      <c r="L374" s="232"/>
      <c r="M374" s="239"/>
    </row>
    <row r="375" spans="1:13" s="240" customFormat="1" ht="15" customHeight="1" x14ac:dyDescent="0.15">
      <c r="A375" s="268" t="s">
        <v>1370</v>
      </c>
      <c r="B375" s="269" t="s">
        <v>1288</v>
      </c>
      <c r="C375" s="268" t="s">
        <v>1370</v>
      </c>
      <c r="D375" s="269" t="s">
        <v>374</v>
      </c>
      <c r="E375" s="262" t="s">
        <v>661</v>
      </c>
      <c r="F375" s="237"/>
      <c r="G375" s="238"/>
      <c r="H375" s="237"/>
      <c r="I375" s="231"/>
      <c r="J375" s="333"/>
      <c r="K375" s="342"/>
      <c r="L375" s="232"/>
      <c r="M375" s="239"/>
    </row>
    <row r="376" spans="1:13" s="240" customFormat="1" x14ac:dyDescent="0.15">
      <c r="A376" s="235" t="s">
        <v>1370</v>
      </c>
      <c r="B376" s="236" t="s">
        <v>290</v>
      </c>
      <c r="C376" s="235" t="s">
        <v>1370</v>
      </c>
      <c r="D376" s="236" t="s">
        <v>543</v>
      </c>
      <c r="E376" s="228" t="s">
        <v>662</v>
      </c>
      <c r="F376" s="245"/>
      <c r="G376" s="246"/>
      <c r="H376" s="237"/>
      <c r="I376" s="231"/>
      <c r="J376" s="336"/>
      <c r="K376" s="344"/>
      <c r="L376" s="232"/>
      <c r="M376" s="239"/>
    </row>
    <row r="377" spans="1:13" s="240" customFormat="1" ht="15" customHeight="1" x14ac:dyDescent="0.15">
      <c r="A377" s="226" t="s">
        <v>1371</v>
      </c>
      <c r="B377" s="227" t="s">
        <v>0</v>
      </c>
      <c r="C377" s="226"/>
      <c r="D377" s="251"/>
      <c r="E377" s="247" t="s">
        <v>663</v>
      </c>
      <c r="F377" s="237" t="s">
        <v>667</v>
      </c>
      <c r="G377" s="231" t="s">
        <v>1053</v>
      </c>
      <c r="H377" s="229" t="s">
        <v>987</v>
      </c>
      <c r="I377" s="230" t="s">
        <v>1053</v>
      </c>
      <c r="J377" s="332" t="s">
        <v>16</v>
      </c>
      <c r="K377" s="341" t="s">
        <v>51</v>
      </c>
      <c r="L377" s="232"/>
      <c r="M377" s="239"/>
    </row>
    <row r="378" spans="1:13" s="240" customFormat="1" ht="15" customHeight="1" x14ac:dyDescent="0.15">
      <c r="A378" s="235"/>
      <c r="B378" s="236"/>
      <c r="C378" s="235" t="s">
        <v>1371</v>
      </c>
      <c r="D378" s="270" t="s">
        <v>216</v>
      </c>
      <c r="E378" s="228" t="s">
        <v>665</v>
      </c>
      <c r="F378" s="237"/>
      <c r="G378" s="231"/>
      <c r="H378" s="237"/>
      <c r="I378" s="238"/>
      <c r="J378" s="333"/>
      <c r="K378" s="342"/>
      <c r="L378" s="232"/>
      <c r="M378" s="239"/>
    </row>
    <row r="379" spans="1:13" s="240" customFormat="1" ht="15" customHeight="1" x14ac:dyDescent="0.15">
      <c r="A379" s="292"/>
      <c r="B379" s="293"/>
      <c r="C379" s="248" t="s">
        <v>1371</v>
      </c>
      <c r="D379" s="286" t="s">
        <v>258</v>
      </c>
      <c r="E379" s="241" t="s">
        <v>666</v>
      </c>
      <c r="F379" s="237"/>
      <c r="G379" s="231"/>
      <c r="H379" s="237"/>
      <c r="I379" s="238"/>
      <c r="J379" s="333"/>
      <c r="K379" s="342"/>
      <c r="L379" s="232"/>
      <c r="M379" s="239"/>
    </row>
    <row r="380" spans="1:13" s="240" customFormat="1" ht="15" customHeight="1" x14ac:dyDescent="0.15">
      <c r="A380" s="259" t="s">
        <v>667</v>
      </c>
      <c r="B380" s="260" t="s">
        <v>208</v>
      </c>
      <c r="C380" s="259" t="s">
        <v>667</v>
      </c>
      <c r="D380" s="260" t="s">
        <v>209</v>
      </c>
      <c r="E380" s="261" t="s">
        <v>668</v>
      </c>
      <c r="F380" s="237"/>
      <c r="G380" s="231"/>
      <c r="H380" s="237"/>
      <c r="I380" s="238"/>
      <c r="J380" s="333"/>
      <c r="K380" s="342"/>
      <c r="L380" s="232"/>
      <c r="M380" s="239"/>
    </row>
    <row r="381" spans="1:13" s="240" customFormat="1" ht="15" customHeight="1" x14ac:dyDescent="0.15">
      <c r="A381" s="259" t="s">
        <v>667</v>
      </c>
      <c r="B381" s="260" t="s">
        <v>245</v>
      </c>
      <c r="C381" s="259" t="s">
        <v>667</v>
      </c>
      <c r="D381" s="288" t="s">
        <v>246</v>
      </c>
      <c r="E381" s="261" t="s">
        <v>1372</v>
      </c>
      <c r="F381" s="237"/>
      <c r="G381" s="231"/>
      <c r="H381" s="237"/>
      <c r="I381" s="238"/>
      <c r="J381" s="333"/>
      <c r="K381" s="342"/>
      <c r="L381" s="232"/>
      <c r="M381" s="239"/>
    </row>
    <row r="382" spans="1:13" s="240" customFormat="1" ht="15" customHeight="1" x14ac:dyDescent="0.15">
      <c r="A382" s="248" t="s">
        <v>1371</v>
      </c>
      <c r="B382" s="249" t="s">
        <v>1373</v>
      </c>
      <c r="C382" s="248" t="s">
        <v>1371</v>
      </c>
      <c r="D382" s="249" t="s">
        <v>1374</v>
      </c>
      <c r="E382" s="294" t="s">
        <v>669</v>
      </c>
      <c r="F382" s="237"/>
      <c r="G382" s="231"/>
      <c r="H382" s="237"/>
      <c r="I382" s="238"/>
      <c r="J382" s="333"/>
      <c r="K382" s="342"/>
      <c r="L382" s="232"/>
      <c r="M382" s="239"/>
    </row>
    <row r="383" spans="1:13" s="240" customFormat="1" ht="15" customHeight="1" x14ac:dyDescent="0.15">
      <c r="A383" s="259" t="s">
        <v>667</v>
      </c>
      <c r="B383" s="260" t="s">
        <v>670</v>
      </c>
      <c r="C383" s="259" t="s">
        <v>667</v>
      </c>
      <c r="D383" s="288" t="s">
        <v>336</v>
      </c>
      <c r="E383" s="294" t="s">
        <v>671</v>
      </c>
      <c r="F383" s="237"/>
      <c r="G383" s="231"/>
      <c r="H383" s="237"/>
      <c r="I383" s="238"/>
      <c r="J383" s="333"/>
      <c r="K383" s="342"/>
      <c r="L383" s="232"/>
      <c r="M383" s="239"/>
    </row>
    <row r="384" spans="1:13" s="240" customFormat="1" ht="15" customHeight="1" x14ac:dyDescent="0.15">
      <c r="A384" s="257" t="s">
        <v>1371</v>
      </c>
      <c r="B384" s="258" t="s">
        <v>290</v>
      </c>
      <c r="C384" s="257" t="s">
        <v>667</v>
      </c>
      <c r="D384" s="271" t="s">
        <v>543</v>
      </c>
      <c r="E384" s="262" t="s">
        <v>672</v>
      </c>
      <c r="F384" s="237"/>
      <c r="G384" s="231"/>
      <c r="H384" s="245"/>
      <c r="I384" s="246"/>
      <c r="J384" s="333"/>
      <c r="K384" s="342"/>
      <c r="L384" s="232"/>
      <c r="M384" s="239"/>
    </row>
    <row r="385" spans="1:13" s="240" customFormat="1" ht="15" customHeight="1" x14ac:dyDescent="0.15">
      <c r="A385" s="235" t="s">
        <v>1375</v>
      </c>
      <c r="B385" s="236" t="s">
        <v>205</v>
      </c>
      <c r="C385" s="235" t="s">
        <v>1375</v>
      </c>
      <c r="D385" s="236" t="s">
        <v>285</v>
      </c>
      <c r="E385" s="256" t="s">
        <v>673</v>
      </c>
      <c r="F385" s="229" t="s">
        <v>1376</v>
      </c>
      <c r="G385" s="230" t="s">
        <v>1054</v>
      </c>
      <c r="H385" s="237" t="s">
        <v>988</v>
      </c>
      <c r="I385" s="231" t="s">
        <v>1054</v>
      </c>
      <c r="J385" s="333"/>
      <c r="K385" s="342"/>
      <c r="L385" s="232"/>
      <c r="M385" s="239"/>
    </row>
    <row r="386" spans="1:13" s="240" customFormat="1" ht="15" customHeight="1" x14ac:dyDescent="0.15">
      <c r="A386" s="242" t="s">
        <v>1375</v>
      </c>
      <c r="B386" s="243" t="s">
        <v>1288</v>
      </c>
      <c r="C386" s="242" t="s">
        <v>1375</v>
      </c>
      <c r="D386" s="295" t="s">
        <v>374</v>
      </c>
      <c r="E386" s="262" t="s">
        <v>674</v>
      </c>
      <c r="F386" s="245"/>
      <c r="G386" s="246"/>
      <c r="H386" s="237"/>
      <c r="I386" s="231"/>
      <c r="J386" s="333"/>
      <c r="K386" s="342"/>
      <c r="L386" s="232"/>
      <c r="M386" s="239"/>
    </row>
    <row r="387" spans="1:13" s="240" customFormat="1" ht="15" customHeight="1" x14ac:dyDescent="0.15">
      <c r="A387" s="263" t="s">
        <v>1377</v>
      </c>
      <c r="B387" s="264" t="s">
        <v>0</v>
      </c>
      <c r="C387" s="263" t="s">
        <v>1377</v>
      </c>
      <c r="D387" s="264" t="s">
        <v>216</v>
      </c>
      <c r="E387" s="265" t="s">
        <v>675</v>
      </c>
      <c r="F387" s="237" t="s">
        <v>1378</v>
      </c>
      <c r="G387" s="231" t="s">
        <v>675</v>
      </c>
      <c r="H387" s="229" t="s">
        <v>989</v>
      </c>
      <c r="I387" s="283" t="s">
        <v>1055</v>
      </c>
      <c r="J387" s="333"/>
      <c r="K387" s="342"/>
      <c r="L387" s="232"/>
      <c r="M387" s="239"/>
    </row>
    <row r="388" spans="1:13" s="240" customFormat="1" ht="15" customHeight="1" x14ac:dyDescent="0.15">
      <c r="A388" s="263" t="s">
        <v>1379</v>
      </c>
      <c r="B388" s="264" t="s">
        <v>205</v>
      </c>
      <c r="C388" s="263" t="s">
        <v>1379</v>
      </c>
      <c r="D388" s="290" t="s">
        <v>216</v>
      </c>
      <c r="E388" s="265" t="s">
        <v>676</v>
      </c>
      <c r="F388" s="252" t="s">
        <v>1380</v>
      </c>
      <c r="G388" s="253" t="s">
        <v>676</v>
      </c>
      <c r="H388" s="245"/>
      <c r="I388" s="246"/>
      <c r="J388" s="333"/>
      <c r="K388" s="342"/>
      <c r="L388" s="232"/>
      <c r="M388" s="239"/>
    </row>
    <row r="389" spans="1:13" s="240" customFormat="1" ht="15" customHeight="1" x14ac:dyDescent="0.15">
      <c r="A389" s="248" t="s">
        <v>677</v>
      </c>
      <c r="B389" s="249" t="s">
        <v>205</v>
      </c>
      <c r="C389" s="248" t="s">
        <v>677</v>
      </c>
      <c r="D389" s="249" t="s">
        <v>285</v>
      </c>
      <c r="E389" s="256" t="s">
        <v>678</v>
      </c>
      <c r="F389" s="229" t="s">
        <v>1381</v>
      </c>
      <c r="G389" s="230" t="s">
        <v>1056</v>
      </c>
      <c r="H389" s="229" t="s">
        <v>990</v>
      </c>
      <c r="I389" s="230" t="s">
        <v>1056</v>
      </c>
      <c r="J389" s="333"/>
      <c r="K389" s="342"/>
      <c r="L389" s="232"/>
      <c r="M389" s="239"/>
    </row>
    <row r="390" spans="1:13" s="240" customFormat="1" ht="15" customHeight="1" x14ac:dyDescent="0.15">
      <c r="A390" s="259" t="s">
        <v>677</v>
      </c>
      <c r="B390" s="260" t="s">
        <v>208</v>
      </c>
      <c r="C390" s="259" t="s">
        <v>677</v>
      </c>
      <c r="D390" s="260" t="s">
        <v>374</v>
      </c>
      <c r="E390" s="261" t="s">
        <v>679</v>
      </c>
      <c r="F390" s="237"/>
      <c r="G390" s="238"/>
      <c r="H390" s="237"/>
      <c r="I390" s="238"/>
      <c r="J390" s="333"/>
      <c r="K390" s="342"/>
      <c r="L390" s="232"/>
      <c r="M390" s="239"/>
    </row>
    <row r="391" spans="1:13" s="240" customFormat="1" ht="15" customHeight="1" x14ac:dyDescent="0.15">
      <c r="A391" s="259" t="s">
        <v>677</v>
      </c>
      <c r="B391" s="260" t="s">
        <v>245</v>
      </c>
      <c r="C391" s="259" t="s">
        <v>677</v>
      </c>
      <c r="D391" s="260" t="s">
        <v>455</v>
      </c>
      <c r="E391" s="261" t="s">
        <v>680</v>
      </c>
      <c r="F391" s="237"/>
      <c r="G391" s="238"/>
      <c r="H391" s="237"/>
      <c r="I391" s="238"/>
      <c r="J391" s="333"/>
      <c r="K391" s="342"/>
      <c r="L391" s="232"/>
      <c r="M391" s="239"/>
    </row>
    <row r="392" spans="1:13" s="240" customFormat="1" ht="15" customHeight="1" x14ac:dyDescent="0.15">
      <c r="A392" s="268" t="s">
        <v>677</v>
      </c>
      <c r="B392" s="269" t="s">
        <v>290</v>
      </c>
      <c r="C392" s="268" t="s">
        <v>677</v>
      </c>
      <c r="D392" s="291" t="s">
        <v>543</v>
      </c>
      <c r="E392" s="262" t="s">
        <v>681</v>
      </c>
      <c r="F392" s="245"/>
      <c r="G392" s="246"/>
      <c r="H392" s="245"/>
      <c r="I392" s="246"/>
      <c r="J392" s="336"/>
      <c r="K392" s="344"/>
      <c r="L392" s="278"/>
      <c r="M392" s="274"/>
    </row>
    <row r="393" spans="1:13" s="240" customFormat="1" ht="15" customHeight="1" x14ac:dyDescent="0.15">
      <c r="A393" s="254" t="s">
        <v>682</v>
      </c>
      <c r="B393" s="255" t="s">
        <v>0</v>
      </c>
      <c r="C393" s="254" t="s">
        <v>1382</v>
      </c>
      <c r="D393" s="255" t="s">
        <v>216</v>
      </c>
      <c r="E393" s="256" t="s">
        <v>685</v>
      </c>
      <c r="F393" s="229" t="s">
        <v>1382</v>
      </c>
      <c r="G393" s="230" t="s">
        <v>1383</v>
      </c>
      <c r="H393" s="229" t="s">
        <v>991</v>
      </c>
      <c r="I393" s="230" t="s">
        <v>1384</v>
      </c>
      <c r="J393" s="332" t="s">
        <v>17</v>
      </c>
      <c r="K393" s="341" t="s">
        <v>1385</v>
      </c>
      <c r="L393" s="276"/>
      <c r="M393" s="233"/>
    </row>
    <row r="394" spans="1:13" s="240" customFormat="1" ht="15" customHeight="1" x14ac:dyDescent="0.15">
      <c r="A394" s="259" t="s">
        <v>1382</v>
      </c>
      <c r="B394" s="260" t="s">
        <v>208</v>
      </c>
      <c r="C394" s="259" t="s">
        <v>1382</v>
      </c>
      <c r="D394" s="260" t="s">
        <v>209</v>
      </c>
      <c r="E394" s="261" t="s">
        <v>686</v>
      </c>
      <c r="F394" s="237"/>
      <c r="G394" s="238"/>
      <c r="H394" s="237"/>
      <c r="I394" s="238"/>
      <c r="J394" s="333"/>
      <c r="K394" s="342"/>
      <c r="L394" s="232"/>
      <c r="M394" s="239"/>
    </row>
    <row r="395" spans="1:13" s="240" customFormat="1" ht="15" customHeight="1" x14ac:dyDescent="0.15">
      <c r="A395" s="259" t="s">
        <v>1382</v>
      </c>
      <c r="B395" s="260" t="s">
        <v>454</v>
      </c>
      <c r="C395" s="259" t="s">
        <v>1382</v>
      </c>
      <c r="D395" s="260" t="s">
        <v>455</v>
      </c>
      <c r="E395" s="261" t="s">
        <v>687</v>
      </c>
      <c r="F395" s="237"/>
      <c r="G395" s="238"/>
      <c r="H395" s="237"/>
      <c r="I395" s="238"/>
      <c r="J395" s="333"/>
      <c r="K395" s="342"/>
      <c r="L395" s="232"/>
      <c r="M395" s="239"/>
    </row>
    <row r="396" spans="1:13" s="240" customFormat="1" ht="15" customHeight="1" x14ac:dyDescent="0.15">
      <c r="A396" s="259" t="s">
        <v>1386</v>
      </c>
      <c r="B396" s="260" t="s">
        <v>263</v>
      </c>
      <c r="C396" s="259" t="s">
        <v>1382</v>
      </c>
      <c r="D396" s="260" t="s">
        <v>1121</v>
      </c>
      <c r="E396" s="261" t="s">
        <v>684</v>
      </c>
      <c r="F396" s="237"/>
      <c r="G396" s="238"/>
      <c r="H396" s="237"/>
      <c r="I396" s="238"/>
      <c r="J396" s="333"/>
      <c r="K396" s="342"/>
      <c r="L396" s="232"/>
      <c r="M396" s="239"/>
    </row>
    <row r="397" spans="1:13" s="240" customFormat="1" ht="15" customHeight="1" x14ac:dyDescent="0.15">
      <c r="A397" s="257" t="s">
        <v>1382</v>
      </c>
      <c r="B397" s="258" t="s">
        <v>235</v>
      </c>
      <c r="C397" s="257" t="s">
        <v>1386</v>
      </c>
      <c r="D397" s="258" t="s">
        <v>253</v>
      </c>
      <c r="E397" s="250" t="s">
        <v>688</v>
      </c>
      <c r="F397" s="245"/>
      <c r="G397" s="246"/>
      <c r="H397" s="237"/>
      <c r="I397" s="238"/>
      <c r="J397" s="333"/>
      <c r="K397" s="342"/>
      <c r="L397" s="232"/>
      <c r="M397" s="239"/>
    </row>
    <row r="398" spans="1:13" s="240" customFormat="1" ht="15" customHeight="1" x14ac:dyDescent="0.15">
      <c r="A398" s="259" t="s">
        <v>1387</v>
      </c>
      <c r="B398" s="260" t="s">
        <v>0</v>
      </c>
      <c r="C398" s="259" t="s">
        <v>1388</v>
      </c>
      <c r="D398" s="260" t="s">
        <v>216</v>
      </c>
      <c r="E398" s="261" t="s">
        <v>1389</v>
      </c>
      <c r="F398" s="229" t="s">
        <v>1388</v>
      </c>
      <c r="G398" s="230" t="s">
        <v>1390</v>
      </c>
      <c r="H398" s="237"/>
      <c r="I398" s="238"/>
      <c r="J398" s="333"/>
      <c r="K398" s="342"/>
      <c r="L398" s="232"/>
      <c r="M398" s="239"/>
    </row>
    <row r="399" spans="1:13" s="240" customFormat="1" ht="15" customHeight="1" x14ac:dyDescent="0.15">
      <c r="A399" s="257" t="s">
        <v>1388</v>
      </c>
      <c r="B399" s="258" t="s">
        <v>208</v>
      </c>
      <c r="C399" s="257" t="s">
        <v>1388</v>
      </c>
      <c r="D399" s="258" t="s">
        <v>209</v>
      </c>
      <c r="E399" s="262" t="s">
        <v>683</v>
      </c>
      <c r="F399" s="245"/>
      <c r="G399" s="246"/>
      <c r="H399" s="245"/>
      <c r="I399" s="246"/>
      <c r="J399" s="333"/>
      <c r="K399" s="342"/>
      <c r="L399" s="232"/>
      <c r="M399" s="239"/>
    </row>
    <row r="400" spans="1:13" s="240" customFormat="1" ht="15" customHeight="1" x14ac:dyDescent="0.15">
      <c r="A400" s="254" t="s">
        <v>689</v>
      </c>
      <c r="B400" s="255" t="s">
        <v>205</v>
      </c>
      <c r="C400" s="254" t="s">
        <v>689</v>
      </c>
      <c r="D400" s="255" t="s">
        <v>216</v>
      </c>
      <c r="E400" s="241" t="s">
        <v>690</v>
      </c>
      <c r="F400" s="229" t="s">
        <v>1391</v>
      </c>
      <c r="G400" s="230" t="s">
        <v>1057</v>
      </c>
      <c r="H400" s="229" t="s">
        <v>992</v>
      </c>
      <c r="I400" s="230" t="s">
        <v>1057</v>
      </c>
      <c r="J400" s="333"/>
      <c r="K400" s="342"/>
      <c r="L400" s="232"/>
      <c r="M400" s="239"/>
    </row>
    <row r="401" spans="1:13" s="240" customFormat="1" ht="15" customHeight="1" x14ac:dyDescent="0.15">
      <c r="A401" s="259" t="s">
        <v>689</v>
      </c>
      <c r="B401" s="260" t="s">
        <v>1288</v>
      </c>
      <c r="C401" s="259" t="s">
        <v>689</v>
      </c>
      <c r="D401" s="260" t="s">
        <v>374</v>
      </c>
      <c r="E401" s="261" t="s">
        <v>691</v>
      </c>
      <c r="F401" s="237"/>
      <c r="G401" s="238"/>
      <c r="H401" s="237"/>
      <c r="I401" s="238"/>
      <c r="J401" s="333"/>
      <c r="K401" s="342"/>
      <c r="L401" s="232"/>
      <c r="M401" s="239"/>
    </row>
    <row r="402" spans="1:13" s="240" customFormat="1" ht="15" customHeight="1" x14ac:dyDescent="0.15">
      <c r="A402" s="235" t="s">
        <v>689</v>
      </c>
      <c r="B402" s="236" t="s">
        <v>454</v>
      </c>
      <c r="C402" s="235" t="s">
        <v>689</v>
      </c>
      <c r="D402" s="236" t="s">
        <v>455</v>
      </c>
      <c r="E402" s="244" t="s">
        <v>692</v>
      </c>
      <c r="F402" s="245"/>
      <c r="G402" s="246"/>
      <c r="H402" s="245"/>
      <c r="I402" s="246"/>
      <c r="J402" s="336"/>
      <c r="K402" s="344"/>
      <c r="L402" s="232"/>
      <c r="M402" s="239"/>
    </row>
    <row r="403" spans="1:13" s="240" customFormat="1" ht="15" customHeight="1" x14ac:dyDescent="0.15">
      <c r="A403" s="226" t="s">
        <v>1392</v>
      </c>
      <c r="B403" s="227" t="s">
        <v>205</v>
      </c>
      <c r="C403" s="226" t="s">
        <v>1392</v>
      </c>
      <c r="D403" s="227" t="s">
        <v>285</v>
      </c>
      <c r="E403" s="265" t="s">
        <v>693</v>
      </c>
      <c r="F403" s="252" t="s">
        <v>1393</v>
      </c>
      <c r="G403" s="253" t="s">
        <v>693</v>
      </c>
      <c r="H403" s="252" t="s">
        <v>993</v>
      </c>
      <c r="I403" s="253" t="s">
        <v>693</v>
      </c>
      <c r="J403" s="332" t="s">
        <v>18</v>
      </c>
      <c r="K403" s="341" t="s">
        <v>52</v>
      </c>
      <c r="L403" s="232"/>
      <c r="M403" s="239"/>
    </row>
    <row r="404" spans="1:13" s="240" customFormat="1" ht="25.9" customHeight="1" x14ac:dyDescent="0.15">
      <c r="A404" s="226" t="s">
        <v>1394</v>
      </c>
      <c r="B404" s="227" t="s">
        <v>205</v>
      </c>
      <c r="C404" s="226" t="s">
        <v>1394</v>
      </c>
      <c r="D404" s="251" t="s">
        <v>285</v>
      </c>
      <c r="E404" s="247" t="s">
        <v>694</v>
      </c>
      <c r="F404" s="237" t="s">
        <v>1395</v>
      </c>
      <c r="G404" s="296" t="s">
        <v>694</v>
      </c>
      <c r="H404" s="237" t="s">
        <v>994</v>
      </c>
      <c r="I404" s="231" t="s">
        <v>1058</v>
      </c>
      <c r="J404" s="333"/>
      <c r="K404" s="342"/>
      <c r="L404" s="232"/>
      <c r="M404" s="239"/>
    </row>
    <row r="405" spans="1:13" s="240" customFormat="1" ht="15" customHeight="1" x14ac:dyDescent="0.15">
      <c r="A405" s="263" t="s">
        <v>1396</v>
      </c>
      <c r="B405" s="264" t="s">
        <v>0</v>
      </c>
      <c r="C405" s="263" t="s">
        <v>1396</v>
      </c>
      <c r="D405" s="264" t="s">
        <v>216</v>
      </c>
      <c r="E405" s="265" t="s">
        <v>695</v>
      </c>
      <c r="F405" s="252" t="s">
        <v>1397</v>
      </c>
      <c r="G405" s="253" t="s">
        <v>695</v>
      </c>
      <c r="H405" s="237"/>
      <c r="I405" s="231"/>
      <c r="J405" s="333"/>
      <c r="K405" s="342"/>
      <c r="L405" s="232"/>
      <c r="M405" s="239"/>
    </row>
    <row r="406" spans="1:13" s="240" customFormat="1" ht="15" customHeight="1" x14ac:dyDescent="0.15">
      <c r="A406" s="248" t="s">
        <v>1398</v>
      </c>
      <c r="B406" s="249" t="s">
        <v>205</v>
      </c>
      <c r="C406" s="248" t="s">
        <v>1398</v>
      </c>
      <c r="D406" s="249" t="s">
        <v>285</v>
      </c>
      <c r="E406" s="241" t="s">
        <v>1399</v>
      </c>
      <c r="F406" s="237" t="s">
        <v>1400</v>
      </c>
      <c r="G406" s="231" t="s">
        <v>1059</v>
      </c>
      <c r="H406" s="229" t="s">
        <v>995</v>
      </c>
      <c r="I406" s="230" t="s">
        <v>1059</v>
      </c>
      <c r="J406" s="333"/>
      <c r="K406" s="342"/>
      <c r="L406" s="232"/>
      <c r="M406" s="239"/>
    </row>
    <row r="407" spans="1:13" s="240" customFormat="1" ht="15" customHeight="1" x14ac:dyDescent="0.15">
      <c r="A407" s="257" t="s">
        <v>1398</v>
      </c>
      <c r="B407" s="258" t="s">
        <v>1288</v>
      </c>
      <c r="C407" s="257" t="s">
        <v>1398</v>
      </c>
      <c r="D407" s="258" t="s">
        <v>374</v>
      </c>
      <c r="E407" s="262" t="s">
        <v>696</v>
      </c>
      <c r="F407" s="237"/>
      <c r="G407" s="231"/>
      <c r="H407" s="245"/>
      <c r="I407" s="246"/>
      <c r="J407" s="333"/>
      <c r="K407" s="342"/>
      <c r="L407" s="232"/>
      <c r="M407" s="239"/>
    </row>
    <row r="408" spans="1:13" s="240" customFormat="1" ht="15" customHeight="1" x14ac:dyDescent="0.15">
      <c r="A408" s="254" t="s">
        <v>1401</v>
      </c>
      <c r="B408" s="255" t="s">
        <v>0</v>
      </c>
      <c r="C408" s="254" t="s">
        <v>1401</v>
      </c>
      <c r="D408" s="255" t="s">
        <v>216</v>
      </c>
      <c r="E408" s="256" t="s">
        <v>697</v>
      </c>
      <c r="F408" s="229" t="s">
        <v>1402</v>
      </c>
      <c r="G408" s="230" t="s">
        <v>698</v>
      </c>
      <c r="H408" s="237" t="s">
        <v>996</v>
      </c>
      <c r="I408" s="231" t="s">
        <v>698</v>
      </c>
      <c r="J408" s="333"/>
      <c r="K408" s="342"/>
      <c r="L408" s="232"/>
      <c r="M408" s="239"/>
    </row>
    <row r="409" spans="1:13" s="240" customFormat="1" ht="15" customHeight="1" x14ac:dyDescent="0.15">
      <c r="A409" s="259" t="s">
        <v>1401</v>
      </c>
      <c r="B409" s="260" t="s">
        <v>208</v>
      </c>
      <c r="C409" s="259" t="s">
        <v>1401</v>
      </c>
      <c r="D409" s="260" t="s">
        <v>209</v>
      </c>
      <c r="E409" s="261" t="s">
        <v>699</v>
      </c>
      <c r="F409" s="237"/>
      <c r="G409" s="238"/>
      <c r="H409" s="237"/>
      <c r="I409" s="231"/>
      <c r="J409" s="333"/>
      <c r="K409" s="342"/>
      <c r="L409" s="232"/>
      <c r="M409" s="239"/>
    </row>
    <row r="410" spans="1:13" s="240" customFormat="1" ht="15" customHeight="1" x14ac:dyDescent="0.15">
      <c r="A410" s="259" t="s">
        <v>1401</v>
      </c>
      <c r="B410" s="260" t="s">
        <v>245</v>
      </c>
      <c r="C410" s="259" t="s">
        <v>1401</v>
      </c>
      <c r="D410" s="260" t="s">
        <v>246</v>
      </c>
      <c r="E410" s="261" t="s">
        <v>700</v>
      </c>
      <c r="F410" s="237"/>
      <c r="G410" s="238"/>
      <c r="H410" s="237"/>
      <c r="I410" s="231"/>
      <c r="J410" s="333"/>
      <c r="K410" s="342"/>
      <c r="L410" s="232"/>
      <c r="M410" s="239"/>
    </row>
    <row r="411" spans="1:13" s="240" customFormat="1" ht="15" customHeight="1" x14ac:dyDescent="0.15">
      <c r="A411" s="257" t="s">
        <v>1401</v>
      </c>
      <c r="B411" s="258" t="s">
        <v>701</v>
      </c>
      <c r="C411" s="257" t="s">
        <v>1401</v>
      </c>
      <c r="D411" s="258" t="s">
        <v>702</v>
      </c>
      <c r="E411" s="262" t="s">
        <v>703</v>
      </c>
      <c r="F411" s="245"/>
      <c r="G411" s="246"/>
      <c r="H411" s="237"/>
      <c r="I411" s="231"/>
      <c r="J411" s="333"/>
      <c r="K411" s="342"/>
      <c r="L411" s="232"/>
      <c r="M411" s="239"/>
    </row>
    <row r="412" spans="1:13" s="240" customFormat="1" ht="15" customHeight="1" x14ac:dyDescent="0.15">
      <c r="A412" s="248" t="s">
        <v>1403</v>
      </c>
      <c r="B412" s="249" t="s">
        <v>0</v>
      </c>
      <c r="C412" s="248" t="s">
        <v>1403</v>
      </c>
      <c r="D412" s="249" t="s">
        <v>216</v>
      </c>
      <c r="E412" s="241" t="s">
        <v>704</v>
      </c>
      <c r="F412" s="237" t="s">
        <v>1404</v>
      </c>
      <c r="G412" s="231" t="s">
        <v>705</v>
      </c>
      <c r="H412" s="229" t="s">
        <v>997</v>
      </c>
      <c r="I412" s="283" t="s">
        <v>706</v>
      </c>
      <c r="J412" s="333"/>
      <c r="K412" s="342"/>
      <c r="L412" s="232"/>
      <c r="M412" s="239"/>
    </row>
    <row r="413" spans="1:13" s="240" customFormat="1" ht="15" customHeight="1" x14ac:dyDescent="0.15">
      <c r="A413" s="257" t="s">
        <v>1403</v>
      </c>
      <c r="B413" s="258" t="s">
        <v>701</v>
      </c>
      <c r="C413" s="257" t="s">
        <v>1403</v>
      </c>
      <c r="D413" s="258" t="s">
        <v>702</v>
      </c>
      <c r="E413" s="262" t="s">
        <v>707</v>
      </c>
      <c r="F413" s="237"/>
      <c r="G413" s="231"/>
      <c r="H413" s="237"/>
      <c r="I413" s="238"/>
      <c r="J413" s="333"/>
      <c r="K413" s="342"/>
      <c r="L413" s="232"/>
      <c r="M413" s="239"/>
    </row>
    <row r="414" spans="1:13" s="240" customFormat="1" ht="15" customHeight="1" x14ac:dyDescent="0.15">
      <c r="A414" s="254" t="s">
        <v>1405</v>
      </c>
      <c r="B414" s="255" t="s">
        <v>0</v>
      </c>
      <c r="C414" s="254" t="s">
        <v>1405</v>
      </c>
      <c r="D414" s="255" t="s">
        <v>216</v>
      </c>
      <c r="E414" s="256" t="s">
        <v>708</v>
      </c>
      <c r="F414" s="229" t="s">
        <v>1406</v>
      </c>
      <c r="G414" s="230" t="s">
        <v>709</v>
      </c>
      <c r="H414" s="237"/>
      <c r="I414" s="238"/>
      <c r="J414" s="333"/>
      <c r="K414" s="342"/>
      <c r="L414" s="232"/>
      <c r="M414" s="239"/>
    </row>
    <row r="415" spans="1:13" s="240" customFormat="1" ht="15" customHeight="1" x14ac:dyDescent="0.15">
      <c r="A415" s="257" t="s">
        <v>1405</v>
      </c>
      <c r="B415" s="258" t="s">
        <v>701</v>
      </c>
      <c r="C415" s="257" t="s">
        <v>1405</v>
      </c>
      <c r="D415" s="258" t="s">
        <v>702</v>
      </c>
      <c r="E415" s="262" t="s">
        <v>710</v>
      </c>
      <c r="F415" s="245"/>
      <c r="G415" s="246"/>
      <c r="H415" s="237"/>
      <c r="I415" s="238"/>
      <c r="J415" s="333"/>
      <c r="K415" s="342"/>
      <c r="L415" s="232"/>
      <c r="M415" s="239"/>
    </row>
    <row r="416" spans="1:13" s="240" customFormat="1" ht="15" customHeight="1" x14ac:dyDescent="0.15">
      <c r="A416" s="254" t="s">
        <v>1407</v>
      </c>
      <c r="B416" s="255" t="s">
        <v>0</v>
      </c>
      <c r="C416" s="254" t="s">
        <v>1407</v>
      </c>
      <c r="D416" s="255" t="s">
        <v>216</v>
      </c>
      <c r="E416" s="241" t="s">
        <v>711</v>
      </c>
      <c r="F416" s="229" t="s">
        <v>1408</v>
      </c>
      <c r="G416" s="230" t="s">
        <v>712</v>
      </c>
      <c r="H416" s="237"/>
      <c r="I416" s="238"/>
      <c r="J416" s="333"/>
      <c r="K416" s="342"/>
      <c r="L416" s="232"/>
      <c r="M416" s="239"/>
    </row>
    <row r="417" spans="1:13" s="240" customFormat="1" ht="15" customHeight="1" x14ac:dyDescent="0.15">
      <c r="A417" s="235" t="s">
        <v>1407</v>
      </c>
      <c r="B417" s="236" t="s">
        <v>235</v>
      </c>
      <c r="C417" s="235"/>
      <c r="D417" s="236"/>
      <c r="E417" s="244" t="s">
        <v>712</v>
      </c>
      <c r="F417" s="237"/>
      <c r="G417" s="238"/>
      <c r="H417" s="237"/>
      <c r="I417" s="238"/>
      <c r="J417" s="333"/>
      <c r="K417" s="342"/>
      <c r="L417" s="232"/>
      <c r="M417" s="239"/>
    </row>
    <row r="418" spans="1:13" s="240" customFormat="1" ht="15" customHeight="1" x14ac:dyDescent="0.15">
      <c r="A418" s="235"/>
      <c r="B418" s="236"/>
      <c r="C418" s="235" t="s">
        <v>1407</v>
      </c>
      <c r="D418" s="236" t="s">
        <v>237</v>
      </c>
      <c r="E418" s="228" t="s">
        <v>713</v>
      </c>
      <c r="F418" s="237"/>
      <c r="G418" s="238"/>
      <c r="H418" s="237"/>
      <c r="I418" s="238"/>
      <c r="J418" s="333"/>
      <c r="K418" s="342"/>
      <c r="L418" s="232"/>
      <c r="M418" s="239"/>
    </row>
    <row r="419" spans="1:13" s="240" customFormat="1" ht="15" customHeight="1" x14ac:dyDescent="0.15">
      <c r="A419" s="235"/>
      <c r="B419" s="236"/>
      <c r="C419" s="235" t="s">
        <v>1407</v>
      </c>
      <c r="D419" s="236" t="s">
        <v>253</v>
      </c>
      <c r="E419" s="228" t="s">
        <v>714</v>
      </c>
      <c r="F419" s="245"/>
      <c r="G419" s="246"/>
      <c r="H419" s="245"/>
      <c r="I419" s="246"/>
      <c r="J419" s="336"/>
      <c r="K419" s="344"/>
      <c r="L419" s="232"/>
      <c r="M419" s="239"/>
    </row>
    <row r="420" spans="1:13" s="240" customFormat="1" ht="15" customHeight="1" x14ac:dyDescent="0.15">
      <c r="A420" s="254" t="s">
        <v>715</v>
      </c>
      <c r="B420" s="255" t="s">
        <v>0</v>
      </c>
      <c r="C420" s="254" t="s">
        <v>715</v>
      </c>
      <c r="D420" s="255" t="s">
        <v>216</v>
      </c>
      <c r="E420" s="256" t="s">
        <v>1409</v>
      </c>
      <c r="F420" s="237" t="s">
        <v>715</v>
      </c>
      <c r="G420" s="231" t="s">
        <v>1410</v>
      </c>
      <c r="H420" s="237" t="s">
        <v>998</v>
      </c>
      <c r="I420" s="231" t="s">
        <v>53</v>
      </c>
      <c r="J420" s="332" t="s">
        <v>19</v>
      </c>
      <c r="K420" s="349" t="s">
        <v>1411</v>
      </c>
      <c r="L420" s="232"/>
      <c r="M420" s="239"/>
    </row>
    <row r="421" spans="1:13" s="240" customFormat="1" ht="15" customHeight="1" x14ac:dyDescent="0.15">
      <c r="A421" s="235" t="s">
        <v>715</v>
      </c>
      <c r="B421" s="236" t="s">
        <v>208</v>
      </c>
      <c r="C421" s="235" t="s">
        <v>715</v>
      </c>
      <c r="D421" s="236" t="s">
        <v>209</v>
      </c>
      <c r="E421" s="262" t="s">
        <v>716</v>
      </c>
      <c r="F421" s="237"/>
      <c r="G421" s="231"/>
      <c r="H421" s="237"/>
      <c r="I421" s="231"/>
      <c r="J421" s="333"/>
      <c r="K421" s="342"/>
      <c r="L421" s="232"/>
      <c r="M421" s="239"/>
    </row>
    <row r="422" spans="1:13" s="240" customFormat="1" ht="15" customHeight="1" x14ac:dyDescent="0.15">
      <c r="A422" s="254" t="s">
        <v>717</v>
      </c>
      <c r="B422" s="255" t="s">
        <v>205</v>
      </c>
      <c r="C422" s="254" t="s">
        <v>717</v>
      </c>
      <c r="D422" s="287" t="s">
        <v>285</v>
      </c>
      <c r="E422" s="241" t="s">
        <v>718</v>
      </c>
      <c r="F422" s="229" t="s">
        <v>717</v>
      </c>
      <c r="G422" s="230" t="s">
        <v>53</v>
      </c>
      <c r="H422" s="237"/>
      <c r="I422" s="231"/>
      <c r="J422" s="333"/>
      <c r="K422" s="342"/>
      <c r="L422" s="232"/>
      <c r="M422" s="239"/>
    </row>
    <row r="423" spans="1:13" s="240" customFormat="1" ht="15" customHeight="1" x14ac:dyDescent="0.15">
      <c r="A423" s="259" t="s">
        <v>1412</v>
      </c>
      <c r="B423" s="260" t="s">
        <v>1288</v>
      </c>
      <c r="C423" s="259" t="s">
        <v>1412</v>
      </c>
      <c r="D423" s="288" t="s">
        <v>374</v>
      </c>
      <c r="E423" s="261" t="s">
        <v>719</v>
      </c>
      <c r="F423" s="237"/>
      <c r="G423" s="238"/>
      <c r="H423" s="237"/>
      <c r="I423" s="231"/>
      <c r="J423" s="333"/>
      <c r="K423" s="342"/>
      <c r="L423" s="232"/>
      <c r="M423" s="239"/>
    </row>
    <row r="424" spans="1:13" s="240" customFormat="1" ht="15" customHeight="1" x14ac:dyDescent="0.15">
      <c r="A424" s="248" t="s">
        <v>717</v>
      </c>
      <c r="B424" s="249" t="s">
        <v>454</v>
      </c>
      <c r="C424" s="248" t="s">
        <v>717</v>
      </c>
      <c r="D424" s="249" t="s">
        <v>455</v>
      </c>
      <c r="E424" s="261" t="s">
        <v>720</v>
      </c>
      <c r="F424" s="237"/>
      <c r="G424" s="238"/>
      <c r="H424" s="237"/>
      <c r="I424" s="231"/>
      <c r="J424" s="333"/>
      <c r="K424" s="342"/>
      <c r="L424" s="232"/>
      <c r="M424" s="239"/>
    </row>
    <row r="425" spans="1:13" s="240" customFormat="1" ht="15" customHeight="1" x14ac:dyDescent="0.15">
      <c r="A425" s="259" t="s">
        <v>717</v>
      </c>
      <c r="B425" s="260" t="s">
        <v>1373</v>
      </c>
      <c r="C425" s="259" t="s">
        <v>717</v>
      </c>
      <c r="D425" s="260" t="s">
        <v>1374</v>
      </c>
      <c r="E425" s="261" t="s">
        <v>721</v>
      </c>
      <c r="F425" s="237"/>
      <c r="G425" s="238"/>
      <c r="H425" s="237"/>
      <c r="I425" s="231"/>
      <c r="J425" s="333"/>
      <c r="K425" s="342"/>
      <c r="L425" s="232"/>
      <c r="M425" s="239"/>
    </row>
    <row r="426" spans="1:13" s="240" customFormat="1" ht="15" customHeight="1" x14ac:dyDescent="0.15">
      <c r="A426" s="259" t="s">
        <v>717</v>
      </c>
      <c r="B426" s="260" t="s">
        <v>670</v>
      </c>
      <c r="C426" s="259" t="s">
        <v>717</v>
      </c>
      <c r="D426" s="260" t="s">
        <v>343</v>
      </c>
      <c r="E426" s="261" t="s">
        <v>722</v>
      </c>
      <c r="F426" s="237"/>
      <c r="G426" s="238"/>
      <c r="H426" s="237"/>
      <c r="I426" s="231"/>
      <c r="J426" s="333"/>
      <c r="K426" s="342"/>
      <c r="L426" s="232"/>
      <c r="M426" s="239"/>
    </row>
    <row r="427" spans="1:13" s="240" customFormat="1" ht="15" customHeight="1" x14ac:dyDescent="0.15">
      <c r="A427" s="259" t="s">
        <v>717</v>
      </c>
      <c r="B427" s="260" t="s">
        <v>1413</v>
      </c>
      <c r="C427" s="259" t="s">
        <v>717</v>
      </c>
      <c r="D427" s="260" t="s">
        <v>1414</v>
      </c>
      <c r="E427" s="261" t="s">
        <v>723</v>
      </c>
      <c r="F427" s="237"/>
      <c r="G427" s="238"/>
      <c r="H427" s="237"/>
      <c r="I427" s="231"/>
      <c r="J427" s="333"/>
      <c r="K427" s="342"/>
      <c r="L427" s="232"/>
      <c r="M427" s="239"/>
    </row>
    <row r="428" spans="1:13" s="240" customFormat="1" ht="15" customHeight="1" x14ac:dyDescent="0.15">
      <c r="A428" s="235" t="s">
        <v>717</v>
      </c>
      <c r="B428" s="236" t="s">
        <v>235</v>
      </c>
      <c r="C428" s="235" t="s">
        <v>717</v>
      </c>
      <c r="D428" s="236" t="s">
        <v>253</v>
      </c>
      <c r="E428" s="244" t="s">
        <v>53</v>
      </c>
      <c r="F428" s="245"/>
      <c r="G428" s="246"/>
      <c r="H428" s="237"/>
      <c r="I428" s="231"/>
      <c r="J428" s="333"/>
      <c r="K428" s="342"/>
      <c r="L428" s="232"/>
      <c r="M428" s="239"/>
    </row>
    <row r="429" spans="1:13" s="240" customFormat="1" ht="15" customHeight="1" x14ac:dyDescent="0.15">
      <c r="A429" s="263" t="s">
        <v>1415</v>
      </c>
      <c r="B429" s="264" t="s">
        <v>205</v>
      </c>
      <c r="C429" s="263" t="s">
        <v>1415</v>
      </c>
      <c r="D429" s="264" t="s">
        <v>285</v>
      </c>
      <c r="E429" s="265" t="s">
        <v>724</v>
      </c>
      <c r="F429" s="252" t="s">
        <v>1416</v>
      </c>
      <c r="G429" s="253" t="s">
        <v>1060</v>
      </c>
      <c r="H429" s="252" t="s">
        <v>999</v>
      </c>
      <c r="I429" s="253" t="s">
        <v>1060</v>
      </c>
      <c r="J429" s="336"/>
      <c r="K429" s="344"/>
      <c r="L429" s="232"/>
      <c r="M429" s="239"/>
    </row>
    <row r="430" spans="1:13" s="240" customFormat="1" ht="15" customHeight="1" x14ac:dyDescent="0.15">
      <c r="A430" s="254" t="s">
        <v>725</v>
      </c>
      <c r="B430" s="255" t="s">
        <v>0</v>
      </c>
      <c r="C430" s="254" t="s">
        <v>725</v>
      </c>
      <c r="D430" s="255" t="s">
        <v>216</v>
      </c>
      <c r="E430" s="256" t="s">
        <v>726</v>
      </c>
      <c r="F430" s="229" t="s">
        <v>725</v>
      </c>
      <c r="G430" s="230" t="s">
        <v>727</v>
      </c>
      <c r="H430" s="237" t="s">
        <v>1000</v>
      </c>
      <c r="I430" s="231" t="s">
        <v>1061</v>
      </c>
      <c r="J430" s="333" t="s">
        <v>20</v>
      </c>
      <c r="K430" s="342" t="s">
        <v>54</v>
      </c>
      <c r="L430" s="266" t="s">
        <v>312</v>
      </c>
      <c r="M430" s="233" t="s">
        <v>728</v>
      </c>
    </row>
    <row r="431" spans="1:13" s="240" customFormat="1" ht="15" customHeight="1" x14ac:dyDescent="0.15">
      <c r="A431" s="257" t="s">
        <v>725</v>
      </c>
      <c r="B431" s="258" t="s">
        <v>208</v>
      </c>
      <c r="C431" s="257" t="s">
        <v>725</v>
      </c>
      <c r="D431" s="258" t="s">
        <v>209</v>
      </c>
      <c r="E431" s="250" t="s">
        <v>729</v>
      </c>
      <c r="F431" s="245"/>
      <c r="G431" s="246"/>
      <c r="H431" s="237"/>
      <c r="I431" s="231"/>
      <c r="J431" s="333"/>
      <c r="K431" s="342"/>
      <c r="L431" s="267"/>
      <c r="M431" s="239"/>
    </row>
    <row r="432" spans="1:13" s="240" customFormat="1" ht="15" customHeight="1" x14ac:dyDescent="0.15">
      <c r="A432" s="254" t="s">
        <v>730</v>
      </c>
      <c r="B432" s="255" t="s">
        <v>0</v>
      </c>
      <c r="C432" s="254" t="s">
        <v>730</v>
      </c>
      <c r="D432" s="255" t="s">
        <v>216</v>
      </c>
      <c r="E432" s="256" t="s">
        <v>731</v>
      </c>
      <c r="F432" s="237" t="s">
        <v>730</v>
      </c>
      <c r="G432" s="231" t="s">
        <v>732</v>
      </c>
      <c r="H432" s="237"/>
      <c r="I432" s="231"/>
      <c r="J432" s="333"/>
      <c r="K432" s="342"/>
      <c r="L432" s="267"/>
      <c r="M432" s="239"/>
    </row>
    <row r="433" spans="1:13" s="240" customFormat="1" ht="15" customHeight="1" x14ac:dyDescent="0.15">
      <c r="A433" s="257" t="s">
        <v>730</v>
      </c>
      <c r="B433" s="258" t="s">
        <v>208</v>
      </c>
      <c r="C433" s="257" t="s">
        <v>730</v>
      </c>
      <c r="D433" s="258" t="s">
        <v>209</v>
      </c>
      <c r="E433" s="250" t="s">
        <v>733</v>
      </c>
      <c r="F433" s="237"/>
      <c r="G433" s="231"/>
      <c r="H433" s="237"/>
      <c r="I433" s="231"/>
      <c r="J433" s="333"/>
      <c r="K433" s="342"/>
      <c r="L433" s="267"/>
      <c r="M433" s="239"/>
    </row>
    <row r="434" spans="1:13" s="240" customFormat="1" ht="15" customHeight="1" x14ac:dyDescent="0.15">
      <c r="A434" s="263" t="s">
        <v>734</v>
      </c>
      <c r="B434" s="264" t="s">
        <v>0</v>
      </c>
      <c r="C434" s="263" t="s">
        <v>734</v>
      </c>
      <c r="D434" s="264" t="s">
        <v>216</v>
      </c>
      <c r="E434" s="265" t="s">
        <v>735</v>
      </c>
      <c r="F434" s="252" t="s">
        <v>734</v>
      </c>
      <c r="G434" s="253" t="s">
        <v>735</v>
      </c>
      <c r="H434" s="252" t="s">
        <v>1001</v>
      </c>
      <c r="I434" s="253" t="s">
        <v>735</v>
      </c>
      <c r="J434" s="333"/>
      <c r="K434" s="342"/>
      <c r="L434" s="267"/>
      <c r="M434" s="239"/>
    </row>
    <row r="435" spans="1:13" s="240" customFormat="1" ht="15" customHeight="1" x14ac:dyDescent="0.15">
      <c r="A435" s="254" t="s">
        <v>736</v>
      </c>
      <c r="B435" s="255" t="s">
        <v>0</v>
      </c>
      <c r="C435" s="254" t="s">
        <v>736</v>
      </c>
      <c r="D435" s="255" t="s">
        <v>216</v>
      </c>
      <c r="E435" s="256" t="s">
        <v>737</v>
      </c>
      <c r="F435" s="237" t="s">
        <v>736</v>
      </c>
      <c r="G435" s="231" t="s">
        <v>738</v>
      </c>
      <c r="H435" s="229" t="s">
        <v>1002</v>
      </c>
      <c r="I435" s="230" t="s">
        <v>738</v>
      </c>
      <c r="J435" s="333"/>
      <c r="K435" s="342"/>
      <c r="L435" s="267"/>
      <c r="M435" s="239"/>
    </row>
    <row r="436" spans="1:13" s="240" customFormat="1" ht="15" customHeight="1" x14ac:dyDescent="0.15">
      <c r="A436" s="259" t="s">
        <v>736</v>
      </c>
      <c r="B436" s="260" t="s">
        <v>208</v>
      </c>
      <c r="C436" s="259" t="s">
        <v>736</v>
      </c>
      <c r="D436" s="260" t="s">
        <v>209</v>
      </c>
      <c r="E436" s="261" t="s">
        <v>739</v>
      </c>
      <c r="F436" s="237"/>
      <c r="G436" s="231"/>
      <c r="H436" s="237"/>
      <c r="I436" s="238"/>
      <c r="J436" s="333"/>
      <c r="K436" s="342"/>
      <c r="L436" s="267"/>
      <c r="M436" s="239"/>
    </row>
    <row r="437" spans="1:13" s="240" customFormat="1" ht="15" customHeight="1" x14ac:dyDescent="0.15">
      <c r="A437" s="257" t="s">
        <v>736</v>
      </c>
      <c r="B437" s="258" t="s">
        <v>245</v>
      </c>
      <c r="C437" s="257" t="s">
        <v>736</v>
      </c>
      <c r="D437" s="258" t="s">
        <v>246</v>
      </c>
      <c r="E437" s="250" t="s">
        <v>740</v>
      </c>
      <c r="F437" s="237"/>
      <c r="G437" s="231"/>
      <c r="H437" s="245"/>
      <c r="I437" s="246"/>
      <c r="J437" s="333"/>
      <c r="K437" s="342"/>
      <c r="L437" s="267"/>
      <c r="M437" s="239"/>
    </row>
    <row r="438" spans="1:13" s="240" customFormat="1" ht="15" customHeight="1" x14ac:dyDescent="0.15">
      <c r="A438" s="254" t="s">
        <v>1417</v>
      </c>
      <c r="B438" s="255" t="s">
        <v>0</v>
      </c>
      <c r="C438" s="254" t="s">
        <v>1417</v>
      </c>
      <c r="D438" s="255" t="s">
        <v>216</v>
      </c>
      <c r="E438" s="256" t="s">
        <v>1418</v>
      </c>
      <c r="F438" s="229" t="s">
        <v>742</v>
      </c>
      <c r="G438" s="230" t="s">
        <v>741</v>
      </c>
      <c r="H438" s="237" t="s">
        <v>1003</v>
      </c>
      <c r="I438" s="231" t="s">
        <v>741</v>
      </c>
      <c r="J438" s="333"/>
      <c r="K438" s="342"/>
      <c r="L438" s="267"/>
      <c r="M438" s="239"/>
    </row>
    <row r="439" spans="1:13" s="240" customFormat="1" ht="15" customHeight="1" x14ac:dyDescent="0.15">
      <c r="A439" s="259" t="s">
        <v>742</v>
      </c>
      <c r="B439" s="260" t="s">
        <v>208</v>
      </c>
      <c r="C439" s="259" t="s">
        <v>742</v>
      </c>
      <c r="D439" s="260" t="s">
        <v>209</v>
      </c>
      <c r="E439" s="261" t="s">
        <v>743</v>
      </c>
      <c r="F439" s="237"/>
      <c r="G439" s="238"/>
      <c r="H439" s="237"/>
      <c r="I439" s="231"/>
      <c r="J439" s="333"/>
      <c r="K439" s="342"/>
      <c r="L439" s="267"/>
      <c r="M439" s="239"/>
    </row>
    <row r="440" spans="1:13" s="240" customFormat="1" ht="15" customHeight="1" x14ac:dyDescent="0.15">
      <c r="A440" s="259" t="s">
        <v>742</v>
      </c>
      <c r="B440" s="260" t="s">
        <v>245</v>
      </c>
      <c r="C440" s="259" t="s">
        <v>742</v>
      </c>
      <c r="D440" s="260" t="s">
        <v>246</v>
      </c>
      <c r="E440" s="261" t="s">
        <v>744</v>
      </c>
      <c r="F440" s="237"/>
      <c r="G440" s="238"/>
      <c r="H440" s="237"/>
      <c r="I440" s="231"/>
      <c r="J440" s="333"/>
      <c r="K440" s="342"/>
      <c r="L440" s="267"/>
      <c r="M440" s="239"/>
    </row>
    <row r="441" spans="1:13" s="240" customFormat="1" ht="15" customHeight="1" x14ac:dyDescent="0.15">
      <c r="A441" s="257" t="s">
        <v>742</v>
      </c>
      <c r="B441" s="258" t="s">
        <v>235</v>
      </c>
      <c r="C441" s="257" t="s">
        <v>742</v>
      </c>
      <c r="D441" s="258" t="s">
        <v>253</v>
      </c>
      <c r="E441" s="228" t="s">
        <v>741</v>
      </c>
      <c r="F441" s="237"/>
      <c r="G441" s="238"/>
      <c r="H441" s="237"/>
      <c r="I441" s="231"/>
      <c r="J441" s="333"/>
      <c r="K441" s="342"/>
      <c r="L441" s="273"/>
      <c r="M441" s="274"/>
    </row>
    <row r="442" spans="1:13" s="240" customFormat="1" ht="15" customHeight="1" x14ac:dyDescent="0.15">
      <c r="A442" s="226"/>
      <c r="B442" s="227"/>
      <c r="C442" s="226" t="s">
        <v>1419</v>
      </c>
      <c r="D442" s="227" t="s">
        <v>222</v>
      </c>
      <c r="E442" s="247" t="s">
        <v>745</v>
      </c>
      <c r="F442" s="229" t="s">
        <v>1420</v>
      </c>
      <c r="G442" s="230" t="s">
        <v>746</v>
      </c>
      <c r="H442" s="229" t="s">
        <v>1004</v>
      </c>
      <c r="I442" s="230" t="s">
        <v>746</v>
      </c>
      <c r="J442" s="332" t="s">
        <v>21</v>
      </c>
      <c r="K442" s="341" t="s">
        <v>55</v>
      </c>
      <c r="L442" s="266" t="s">
        <v>342</v>
      </c>
      <c r="M442" s="233" t="s">
        <v>1421</v>
      </c>
    </row>
    <row r="443" spans="1:13" s="240" customFormat="1" ht="15" customHeight="1" x14ac:dyDescent="0.15">
      <c r="A443" s="235" t="s">
        <v>1419</v>
      </c>
      <c r="B443" s="236" t="s">
        <v>0</v>
      </c>
      <c r="C443" s="235"/>
      <c r="D443" s="236"/>
      <c r="E443" s="228" t="s">
        <v>1422</v>
      </c>
      <c r="F443" s="237"/>
      <c r="G443" s="231"/>
      <c r="H443" s="237"/>
      <c r="I443" s="238"/>
      <c r="J443" s="333"/>
      <c r="K443" s="342"/>
      <c r="L443" s="267"/>
      <c r="M443" s="239"/>
    </row>
    <row r="444" spans="1:13" s="240" customFormat="1" ht="15" customHeight="1" x14ac:dyDescent="0.15">
      <c r="A444" s="235" t="s">
        <v>1419</v>
      </c>
      <c r="B444" s="236" t="s">
        <v>208</v>
      </c>
      <c r="C444" s="235"/>
      <c r="D444" s="236"/>
      <c r="E444" s="228" t="s">
        <v>1423</v>
      </c>
      <c r="F444" s="237"/>
      <c r="G444" s="231"/>
      <c r="H444" s="237"/>
      <c r="I444" s="238"/>
      <c r="J444" s="333"/>
      <c r="K444" s="342"/>
      <c r="L444" s="267"/>
      <c r="M444" s="239"/>
    </row>
    <row r="445" spans="1:13" s="240" customFormat="1" ht="15" customHeight="1" x14ac:dyDescent="0.15">
      <c r="A445" s="268" t="s">
        <v>1420</v>
      </c>
      <c r="B445" s="269" t="s">
        <v>245</v>
      </c>
      <c r="C445" s="268" t="s">
        <v>1420</v>
      </c>
      <c r="D445" s="269" t="s">
        <v>246</v>
      </c>
      <c r="E445" s="262" t="s">
        <v>747</v>
      </c>
      <c r="F445" s="237"/>
      <c r="G445" s="231"/>
      <c r="H445" s="245"/>
      <c r="I445" s="246"/>
      <c r="J445" s="333"/>
      <c r="K445" s="342"/>
      <c r="L445" s="267"/>
      <c r="M445" s="239"/>
    </row>
    <row r="446" spans="1:13" s="240" customFormat="1" ht="15" customHeight="1" x14ac:dyDescent="0.15">
      <c r="A446" s="263" t="s">
        <v>1424</v>
      </c>
      <c r="B446" s="264" t="s">
        <v>0</v>
      </c>
      <c r="C446" s="263" t="s">
        <v>1424</v>
      </c>
      <c r="D446" s="264" t="s">
        <v>216</v>
      </c>
      <c r="E446" s="265" t="s">
        <v>748</v>
      </c>
      <c r="F446" s="252" t="s">
        <v>1425</v>
      </c>
      <c r="G446" s="253" t="s">
        <v>748</v>
      </c>
      <c r="H446" s="237" t="s">
        <v>1005</v>
      </c>
      <c r="I446" s="231" t="s">
        <v>749</v>
      </c>
      <c r="J446" s="333"/>
      <c r="K446" s="342"/>
      <c r="L446" s="267"/>
      <c r="M446" s="239"/>
    </row>
    <row r="447" spans="1:13" s="240" customFormat="1" ht="15" customHeight="1" x14ac:dyDescent="0.15">
      <c r="A447" s="226" t="s">
        <v>1426</v>
      </c>
      <c r="B447" s="227" t="s">
        <v>0</v>
      </c>
      <c r="C447" s="226" t="s">
        <v>1426</v>
      </c>
      <c r="D447" s="227" t="s">
        <v>216</v>
      </c>
      <c r="E447" s="247" t="s">
        <v>750</v>
      </c>
      <c r="F447" s="252" t="s">
        <v>1427</v>
      </c>
      <c r="G447" s="253" t="s">
        <v>750</v>
      </c>
      <c r="H447" s="237"/>
      <c r="I447" s="231"/>
      <c r="J447" s="336"/>
      <c r="K447" s="344"/>
      <c r="L447" s="267"/>
      <c r="M447" s="239"/>
    </row>
    <row r="448" spans="1:13" s="240" customFormat="1" ht="15" customHeight="1" x14ac:dyDescent="0.15">
      <c r="A448" s="254" t="s">
        <v>1428</v>
      </c>
      <c r="B448" s="255" t="s">
        <v>0</v>
      </c>
      <c r="C448" s="254" t="s">
        <v>1428</v>
      </c>
      <c r="D448" s="255" t="s">
        <v>216</v>
      </c>
      <c r="E448" s="256" t="s">
        <v>751</v>
      </c>
      <c r="F448" s="237" t="s">
        <v>1429</v>
      </c>
      <c r="G448" s="231" t="s">
        <v>56</v>
      </c>
      <c r="H448" s="229" t="s">
        <v>1006</v>
      </c>
      <c r="I448" s="230" t="s">
        <v>56</v>
      </c>
      <c r="J448" s="332" t="s">
        <v>22</v>
      </c>
      <c r="K448" s="341" t="s">
        <v>56</v>
      </c>
      <c r="L448" s="267"/>
      <c r="M448" s="239"/>
    </row>
    <row r="449" spans="1:13" s="240" customFormat="1" ht="15" customHeight="1" x14ac:dyDescent="0.15">
      <c r="A449" s="259" t="s">
        <v>1428</v>
      </c>
      <c r="B449" s="260" t="s">
        <v>208</v>
      </c>
      <c r="C449" s="259" t="s">
        <v>1428</v>
      </c>
      <c r="D449" s="260" t="s">
        <v>209</v>
      </c>
      <c r="E449" s="261" t="s">
        <v>752</v>
      </c>
      <c r="F449" s="237"/>
      <c r="G449" s="231"/>
      <c r="H449" s="237"/>
      <c r="I449" s="238"/>
      <c r="J449" s="333"/>
      <c r="K449" s="342"/>
      <c r="L449" s="267"/>
      <c r="M449" s="239"/>
    </row>
    <row r="450" spans="1:13" s="240" customFormat="1" ht="15" customHeight="1" x14ac:dyDescent="0.15">
      <c r="A450" s="257" t="s">
        <v>1428</v>
      </c>
      <c r="B450" s="258" t="s">
        <v>245</v>
      </c>
      <c r="C450" s="257" t="s">
        <v>1428</v>
      </c>
      <c r="D450" s="258" t="s">
        <v>246</v>
      </c>
      <c r="E450" s="261" t="s">
        <v>1430</v>
      </c>
      <c r="F450" s="237"/>
      <c r="G450" s="231"/>
      <c r="H450" s="245"/>
      <c r="I450" s="246"/>
      <c r="J450" s="336"/>
      <c r="K450" s="344"/>
      <c r="L450" s="273"/>
      <c r="M450" s="274"/>
    </row>
    <row r="451" spans="1:13" s="240" customFormat="1" ht="15" customHeight="1" x14ac:dyDescent="0.15">
      <c r="A451" s="254" t="s">
        <v>1431</v>
      </c>
      <c r="B451" s="255" t="s">
        <v>0</v>
      </c>
      <c r="C451" s="254" t="s">
        <v>1431</v>
      </c>
      <c r="D451" s="255" t="s">
        <v>216</v>
      </c>
      <c r="E451" s="256" t="s">
        <v>753</v>
      </c>
      <c r="F451" s="229" t="s">
        <v>1432</v>
      </c>
      <c r="G451" s="283" t="s">
        <v>57</v>
      </c>
      <c r="H451" s="237" t="s">
        <v>1007</v>
      </c>
      <c r="I451" s="297" t="s">
        <v>57</v>
      </c>
      <c r="J451" s="332" t="s">
        <v>23</v>
      </c>
      <c r="K451" s="350" t="s">
        <v>57</v>
      </c>
      <c r="L451" s="266" t="s">
        <v>1433</v>
      </c>
      <c r="M451" s="233" t="s">
        <v>1434</v>
      </c>
    </row>
    <row r="452" spans="1:13" s="240" customFormat="1" ht="15" customHeight="1" x14ac:dyDescent="0.15">
      <c r="A452" s="257" t="s">
        <v>1431</v>
      </c>
      <c r="B452" s="258" t="s">
        <v>208</v>
      </c>
      <c r="C452" s="257" t="s">
        <v>1431</v>
      </c>
      <c r="D452" s="258" t="s">
        <v>209</v>
      </c>
      <c r="E452" s="250" t="s">
        <v>57</v>
      </c>
      <c r="F452" s="245"/>
      <c r="G452" s="281"/>
      <c r="H452" s="237"/>
      <c r="I452" s="297"/>
      <c r="J452" s="336"/>
      <c r="K452" s="351"/>
      <c r="L452" s="273"/>
      <c r="M452" s="274"/>
    </row>
    <row r="453" spans="1:13" s="240" customFormat="1" ht="15" customHeight="1" x14ac:dyDescent="0.15">
      <c r="A453" s="257" t="s">
        <v>754</v>
      </c>
      <c r="B453" s="258" t="s">
        <v>0</v>
      </c>
      <c r="C453" s="257" t="s">
        <v>754</v>
      </c>
      <c r="D453" s="258" t="s">
        <v>216</v>
      </c>
      <c r="E453" s="250" t="s">
        <v>755</v>
      </c>
      <c r="F453" s="237" t="s">
        <v>754</v>
      </c>
      <c r="G453" s="297" t="s">
        <v>755</v>
      </c>
      <c r="H453" s="229" t="s">
        <v>1008</v>
      </c>
      <c r="I453" s="283" t="s">
        <v>58</v>
      </c>
      <c r="J453" s="332" t="s">
        <v>24</v>
      </c>
      <c r="K453" s="350" t="s">
        <v>58</v>
      </c>
      <c r="L453" s="266" t="s">
        <v>1</v>
      </c>
      <c r="M453" s="233" t="s">
        <v>756</v>
      </c>
    </row>
    <row r="454" spans="1:13" s="240" customFormat="1" ht="15" customHeight="1" x14ac:dyDescent="0.15">
      <c r="A454" s="263" t="s">
        <v>757</v>
      </c>
      <c r="B454" s="264" t="s">
        <v>0</v>
      </c>
      <c r="C454" s="263" t="s">
        <v>757</v>
      </c>
      <c r="D454" s="264" t="s">
        <v>216</v>
      </c>
      <c r="E454" s="265" t="s">
        <v>758</v>
      </c>
      <c r="F454" s="252" t="s">
        <v>757</v>
      </c>
      <c r="G454" s="282" t="s">
        <v>758</v>
      </c>
      <c r="H454" s="245"/>
      <c r="I454" s="281"/>
      <c r="J454" s="336"/>
      <c r="K454" s="351"/>
      <c r="L454" s="273"/>
      <c r="M454" s="274"/>
    </row>
    <row r="455" spans="1:13" s="240" customFormat="1" ht="15" customHeight="1" x14ac:dyDescent="0.15">
      <c r="A455" s="226" t="s">
        <v>1435</v>
      </c>
      <c r="B455" s="227" t="s">
        <v>0</v>
      </c>
      <c r="C455" s="226"/>
      <c r="D455" s="227"/>
      <c r="E455" s="247" t="s">
        <v>759</v>
      </c>
      <c r="F455" s="229" t="s">
        <v>1436</v>
      </c>
      <c r="G455" s="283" t="s">
        <v>759</v>
      </c>
      <c r="H455" s="229" t="s">
        <v>1009</v>
      </c>
      <c r="I455" s="283" t="s">
        <v>59</v>
      </c>
      <c r="J455" s="332" t="s">
        <v>25</v>
      </c>
      <c r="K455" s="350" t="s">
        <v>59</v>
      </c>
      <c r="L455" s="266" t="s">
        <v>1437</v>
      </c>
      <c r="M455" s="233" t="s">
        <v>760</v>
      </c>
    </row>
    <row r="456" spans="1:13" s="240" customFormat="1" ht="15" customHeight="1" x14ac:dyDescent="0.15">
      <c r="A456" s="235"/>
      <c r="B456" s="236"/>
      <c r="C456" s="235" t="s">
        <v>1435</v>
      </c>
      <c r="D456" s="236" t="s">
        <v>216</v>
      </c>
      <c r="E456" s="228" t="s">
        <v>1438</v>
      </c>
      <c r="F456" s="237"/>
      <c r="G456" s="280"/>
      <c r="H456" s="237"/>
      <c r="I456" s="280"/>
      <c r="J456" s="333"/>
      <c r="K456" s="352"/>
      <c r="L456" s="267"/>
      <c r="M456" s="239"/>
    </row>
    <row r="457" spans="1:13" s="240" customFormat="1" ht="15" customHeight="1" x14ac:dyDescent="0.15">
      <c r="A457" s="235"/>
      <c r="B457" s="236"/>
      <c r="C457" s="235" t="s">
        <v>1435</v>
      </c>
      <c r="D457" s="236" t="s">
        <v>207</v>
      </c>
      <c r="E457" s="228" t="s">
        <v>761</v>
      </c>
      <c r="F457" s="237"/>
      <c r="G457" s="280"/>
      <c r="H457" s="237"/>
      <c r="I457" s="280"/>
      <c r="J457" s="333"/>
      <c r="K457" s="352"/>
      <c r="L457" s="267"/>
      <c r="M457" s="239"/>
    </row>
    <row r="458" spans="1:13" s="240" customFormat="1" ht="15" customHeight="1" x14ac:dyDescent="0.15">
      <c r="A458" s="235"/>
      <c r="B458" s="236"/>
      <c r="C458" s="235" t="s">
        <v>1435</v>
      </c>
      <c r="D458" s="236" t="s">
        <v>298</v>
      </c>
      <c r="E458" s="228" t="s">
        <v>762</v>
      </c>
      <c r="F458" s="237"/>
      <c r="G458" s="280"/>
      <c r="H458" s="237"/>
      <c r="I458" s="280"/>
      <c r="J458" s="333"/>
      <c r="K458" s="352"/>
      <c r="L458" s="267"/>
      <c r="M458" s="239"/>
    </row>
    <row r="459" spans="1:13" s="240" customFormat="1" ht="15" customHeight="1" x14ac:dyDescent="0.15">
      <c r="A459" s="257"/>
      <c r="B459" s="258"/>
      <c r="C459" s="257" t="s">
        <v>1435</v>
      </c>
      <c r="D459" s="258" t="s">
        <v>300</v>
      </c>
      <c r="E459" s="250" t="s">
        <v>763</v>
      </c>
      <c r="F459" s="245"/>
      <c r="G459" s="281"/>
      <c r="H459" s="237"/>
      <c r="I459" s="280"/>
      <c r="J459" s="333"/>
      <c r="K459" s="352"/>
      <c r="L459" s="267"/>
      <c r="M459" s="239"/>
    </row>
    <row r="460" spans="1:13" s="240" customFormat="1" ht="15" customHeight="1" x14ac:dyDescent="0.15">
      <c r="A460" s="254" t="s">
        <v>1439</v>
      </c>
      <c r="B460" s="255" t="s">
        <v>0</v>
      </c>
      <c r="C460" s="254" t="s">
        <v>1439</v>
      </c>
      <c r="D460" s="255" t="s">
        <v>216</v>
      </c>
      <c r="E460" s="256" t="s">
        <v>764</v>
      </c>
      <c r="F460" s="229" t="s">
        <v>1440</v>
      </c>
      <c r="G460" s="283" t="s">
        <v>765</v>
      </c>
      <c r="H460" s="237"/>
      <c r="I460" s="280"/>
      <c r="J460" s="333"/>
      <c r="K460" s="352"/>
      <c r="L460" s="267"/>
      <c r="M460" s="239"/>
    </row>
    <row r="461" spans="1:13" s="240" customFormat="1" ht="15" customHeight="1" x14ac:dyDescent="0.15">
      <c r="A461" s="257" t="s">
        <v>1439</v>
      </c>
      <c r="B461" s="258" t="s">
        <v>208</v>
      </c>
      <c r="C461" s="257" t="s">
        <v>1439</v>
      </c>
      <c r="D461" s="258" t="s">
        <v>209</v>
      </c>
      <c r="E461" s="250" t="s">
        <v>766</v>
      </c>
      <c r="F461" s="245"/>
      <c r="G461" s="246"/>
      <c r="H461" s="245"/>
      <c r="I461" s="281"/>
      <c r="J461" s="336"/>
      <c r="K461" s="351"/>
      <c r="L461" s="273"/>
      <c r="M461" s="274"/>
    </row>
    <row r="462" spans="1:13" s="240" customFormat="1" ht="15" customHeight="1" x14ac:dyDescent="0.15">
      <c r="A462" s="254" t="s">
        <v>767</v>
      </c>
      <c r="B462" s="255" t="s">
        <v>0</v>
      </c>
      <c r="C462" s="254" t="s">
        <v>767</v>
      </c>
      <c r="D462" s="255" t="s">
        <v>216</v>
      </c>
      <c r="E462" s="261" t="s">
        <v>768</v>
      </c>
      <c r="F462" s="229" t="s">
        <v>1441</v>
      </c>
      <c r="G462" s="230" t="s">
        <v>769</v>
      </c>
      <c r="H462" s="237" t="s">
        <v>1010</v>
      </c>
      <c r="I462" s="297" t="s">
        <v>769</v>
      </c>
      <c r="J462" s="332" t="s">
        <v>26</v>
      </c>
      <c r="K462" s="350" t="s">
        <v>60</v>
      </c>
      <c r="L462" s="266" t="s">
        <v>1442</v>
      </c>
      <c r="M462" s="233" t="s">
        <v>770</v>
      </c>
    </row>
    <row r="463" spans="1:13" s="240" customFormat="1" ht="15" customHeight="1" x14ac:dyDescent="0.15">
      <c r="A463" s="235" t="s">
        <v>767</v>
      </c>
      <c r="B463" s="236" t="s">
        <v>208</v>
      </c>
      <c r="C463" s="235" t="s">
        <v>767</v>
      </c>
      <c r="D463" s="236" t="s">
        <v>209</v>
      </c>
      <c r="E463" s="244" t="s">
        <v>771</v>
      </c>
      <c r="F463" s="237"/>
      <c r="G463" s="238"/>
      <c r="H463" s="237"/>
      <c r="I463" s="297"/>
      <c r="J463" s="333"/>
      <c r="K463" s="352"/>
      <c r="L463" s="267"/>
      <c r="M463" s="239"/>
    </row>
    <row r="464" spans="1:13" s="240" customFormat="1" ht="15" customHeight="1" x14ac:dyDescent="0.15">
      <c r="A464" s="263" t="s">
        <v>772</v>
      </c>
      <c r="B464" s="264" t="s">
        <v>0</v>
      </c>
      <c r="C464" s="263" t="s">
        <v>772</v>
      </c>
      <c r="D464" s="264" t="s">
        <v>216</v>
      </c>
      <c r="E464" s="265" t="s">
        <v>773</v>
      </c>
      <c r="F464" s="263" t="s">
        <v>772</v>
      </c>
      <c r="G464" s="265" t="s">
        <v>773</v>
      </c>
      <c r="H464" s="252" t="s">
        <v>1011</v>
      </c>
      <c r="I464" s="282" t="s">
        <v>774</v>
      </c>
      <c r="J464" s="333"/>
      <c r="K464" s="352"/>
      <c r="L464" s="267"/>
      <c r="M464" s="239"/>
    </row>
    <row r="465" spans="1:13" s="240" customFormat="1" ht="15" customHeight="1" x14ac:dyDescent="0.15">
      <c r="A465" s="257" t="s">
        <v>775</v>
      </c>
      <c r="B465" s="258" t="s">
        <v>205</v>
      </c>
      <c r="C465" s="257" t="s">
        <v>775</v>
      </c>
      <c r="D465" s="258" t="s">
        <v>285</v>
      </c>
      <c r="E465" s="250" t="s">
        <v>776</v>
      </c>
      <c r="F465" s="257" t="s">
        <v>775</v>
      </c>
      <c r="G465" s="250" t="s">
        <v>776</v>
      </c>
      <c r="H465" s="252" t="s">
        <v>1012</v>
      </c>
      <c r="I465" s="282" t="s">
        <v>1062</v>
      </c>
      <c r="J465" s="336"/>
      <c r="K465" s="351"/>
      <c r="L465" s="273"/>
      <c r="M465" s="274"/>
    </row>
    <row r="466" spans="1:13" s="240" customFormat="1" ht="15" customHeight="1" x14ac:dyDescent="0.15">
      <c r="A466" s="226" t="s">
        <v>777</v>
      </c>
      <c r="B466" s="227" t="s">
        <v>0</v>
      </c>
      <c r="C466" s="226" t="s">
        <v>777</v>
      </c>
      <c r="D466" s="227" t="s">
        <v>285</v>
      </c>
      <c r="E466" s="265" t="s">
        <v>778</v>
      </c>
      <c r="F466" s="237" t="s">
        <v>1443</v>
      </c>
      <c r="G466" s="231" t="s">
        <v>778</v>
      </c>
      <c r="H466" s="237" t="s">
        <v>1013</v>
      </c>
      <c r="I466" s="297" t="s">
        <v>779</v>
      </c>
      <c r="J466" s="332" t="s">
        <v>27</v>
      </c>
      <c r="K466" s="350" t="s">
        <v>61</v>
      </c>
      <c r="L466" s="266" t="s">
        <v>235</v>
      </c>
      <c r="M466" s="233" t="s">
        <v>1444</v>
      </c>
    </row>
    <row r="467" spans="1:13" s="240" customFormat="1" ht="15" customHeight="1" x14ac:dyDescent="0.15">
      <c r="A467" s="263" t="s">
        <v>1445</v>
      </c>
      <c r="B467" s="264" t="s">
        <v>0</v>
      </c>
      <c r="C467" s="263" t="s">
        <v>1445</v>
      </c>
      <c r="D467" s="264" t="s">
        <v>216</v>
      </c>
      <c r="E467" s="265" t="s">
        <v>780</v>
      </c>
      <c r="F467" s="252" t="s">
        <v>1446</v>
      </c>
      <c r="G467" s="253" t="s">
        <v>780</v>
      </c>
      <c r="H467" s="237"/>
      <c r="I467" s="231"/>
      <c r="J467" s="333"/>
      <c r="K467" s="352"/>
      <c r="L467" s="267"/>
      <c r="M467" s="239"/>
    </row>
    <row r="468" spans="1:13" s="240" customFormat="1" ht="15" customHeight="1" x14ac:dyDescent="0.15">
      <c r="A468" s="254" t="s">
        <v>781</v>
      </c>
      <c r="B468" s="255" t="s">
        <v>0</v>
      </c>
      <c r="C468" s="254" t="s">
        <v>781</v>
      </c>
      <c r="D468" s="255" t="s">
        <v>216</v>
      </c>
      <c r="E468" s="256" t="s">
        <v>782</v>
      </c>
      <c r="F468" s="237" t="s">
        <v>1447</v>
      </c>
      <c r="G468" s="231" t="s">
        <v>783</v>
      </c>
      <c r="H468" s="229" t="s">
        <v>1014</v>
      </c>
      <c r="I468" s="716" t="s">
        <v>1063</v>
      </c>
      <c r="J468" s="333"/>
      <c r="K468" s="342"/>
      <c r="L468" s="267"/>
      <c r="M468" s="239"/>
    </row>
    <row r="469" spans="1:13" s="240" customFormat="1" ht="15" customHeight="1" x14ac:dyDescent="0.15">
      <c r="A469" s="257" t="s">
        <v>781</v>
      </c>
      <c r="B469" s="258" t="s">
        <v>208</v>
      </c>
      <c r="C469" s="257" t="s">
        <v>781</v>
      </c>
      <c r="D469" s="258" t="s">
        <v>209</v>
      </c>
      <c r="E469" s="262" t="s">
        <v>784</v>
      </c>
      <c r="F469" s="237"/>
      <c r="G469" s="231"/>
      <c r="H469" s="237"/>
      <c r="I469" s="717"/>
      <c r="J469" s="333"/>
      <c r="K469" s="342"/>
      <c r="L469" s="267"/>
      <c r="M469" s="239"/>
    </row>
    <row r="470" spans="1:13" s="240" customFormat="1" ht="25.15" customHeight="1" x14ac:dyDescent="0.15">
      <c r="A470" s="263" t="s">
        <v>1448</v>
      </c>
      <c r="B470" s="264" t="s">
        <v>0</v>
      </c>
      <c r="C470" s="263" t="s">
        <v>1448</v>
      </c>
      <c r="D470" s="298" t="s">
        <v>1110</v>
      </c>
      <c r="E470" s="265" t="s">
        <v>785</v>
      </c>
      <c r="F470" s="252" t="s">
        <v>1449</v>
      </c>
      <c r="G470" s="299" t="s">
        <v>1450</v>
      </c>
      <c r="H470" s="245"/>
      <c r="I470" s="246"/>
      <c r="J470" s="336"/>
      <c r="K470" s="344"/>
      <c r="L470" s="273"/>
      <c r="M470" s="274"/>
    </row>
    <row r="471" spans="1:13" s="240" customFormat="1" ht="15" customHeight="1" x14ac:dyDescent="0.15">
      <c r="A471" s="263" t="s">
        <v>1451</v>
      </c>
      <c r="B471" s="264" t="s">
        <v>786</v>
      </c>
      <c r="C471" s="263" t="s">
        <v>1451</v>
      </c>
      <c r="D471" s="298" t="s">
        <v>556</v>
      </c>
      <c r="E471" s="265" t="s">
        <v>787</v>
      </c>
      <c r="F471" s="252" t="s">
        <v>1452</v>
      </c>
      <c r="G471" s="253" t="s">
        <v>1453</v>
      </c>
      <c r="H471" s="229" t="s">
        <v>1015</v>
      </c>
      <c r="I471" s="275" t="s">
        <v>1064</v>
      </c>
      <c r="J471" s="332" t="s">
        <v>27</v>
      </c>
      <c r="K471" s="341" t="s">
        <v>1454</v>
      </c>
      <c r="L471" s="266"/>
      <c r="M471" s="233"/>
    </row>
    <row r="472" spans="1:13" s="240" customFormat="1" ht="15" customHeight="1" x14ac:dyDescent="0.15">
      <c r="A472" s="263" t="s">
        <v>1455</v>
      </c>
      <c r="B472" s="264" t="s">
        <v>786</v>
      </c>
      <c r="C472" s="263" t="s">
        <v>1455</v>
      </c>
      <c r="D472" s="298" t="s">
        <v>556</v>
      </c>
      <c r="E472" s="265" t="s">
        <v>788</v>
      </c>
      <c r="F472" s="237" t="s">
        <v>1456</v>
      </c>
      <c r="G472" s="231" t="s">
        <v>1457</v>
      </c>
      <c r="H472" s="237"/>
      <c r="I472" s="231"/>
      <c r="J472" s="333"/>
      <c r="K472" s="342"/>
      <c r="L472" s="267"/>
      <c r="M472" s="239"/>
    </row>
    <row r="473" spans="1:13" s="240" customFormat="1" ht="15" customHeight="1" x14ac:dyDescent="0.15">
      <c r="A473" s="263" t="s">
        <v>1458</v>
      </c>
      <c r="B473" s="264" t="s">
        <v>0</v>
      </c>
      <c r="C473" s="263" t="s">
        <v>1458</v>
      </c>
      <c r="D473" s="298" t="s">
        <v>216</v>
      </c>
      <c r="E473" s="265" t="s">
        <v>789</v>
      </c>
      <c r="F473" s="252" t="s">
        <v>1459</v>
      </c>
      <c r="G473" s="253" t="s">
        <v>789</v>
      </c>
      <c r="H473" s="229" t="s">
        <v>1016</v>
      </c>
      <c r="I473" s="230" t="s">
        <v>790</v>
      </c>
      <c r="J473" s="333"/>
      <c r="K473" s="342"/>
      <c r="L473" s="267"/>
      <c r="M473" s="239"/>
    </row>
    <row r="474" spans="1:13" s="240" customFormat="1" ht="15" customHeight="1" x14ac:dyDescent="0.15">
      <c r="A474" s="226" t="s">
        <v>1460</v>
      </c>
      <c r="B474" s="227" t="s">
        <v>0</v>
      </c>
      <c r="C474" s="226"/>
      <c r="D474" s="227"/>
      <c r="E474" s="247" t="s">
        <v>791</v>
      </c>
      <c r="F474" s="237" t="s">
        <v>1461</v>
      </c>
      <c r="G474" s="231" t="s">
        <v>791</v>
      </c>
      <c r="H474" s="237"/>
      <c r="I474" s="238"/>
      <c r="J474" s="333"/>
      <c r="K474" s="342"/>
      <c r="L474" s="267"/>
      <c r="M474" s="239"/>
    </row>
    <row r="475" spans="1:13" s="240" customFormat="1" ht="15" customHeight="1" x14ac:dyDescent="0.15">
      <c r="A475" s="235"/>
      <c r="B475" s="236"/>
      <c r="C475" s="235" t="s">
        <v>1460</v>
      </c>
      <c r="D475" s="236" t="s">
        <v>216</v>
      </c>
      <c r="E475" s="228" t="s">
        <v>792</v>
      </c>
      <c r="F475" s="237"/>
      <c r="G475" s="231"/>
      <c r="H475" s="237"/>
      <c r="I475" s="238"/>
      <c r="J475" s="333"/>
      <c r="K475" s="342"/>
      <c r="L475" s="267"/>
      <c r="M475" s="239"/>
    </row>
    <row r="476" spans="1:13" s="240" customFormat="1" ht="15" customHeight="1" x14ac:dyDescent="0.15">
      <c r="A476" s="257"/>
      <c r="B476" s="258"/>
      <c r="C476" s="257" t="s">
        <v>1460</v>
      </c>
      <c r="D476" s="258" t="s">
        <v>207</v>
      </c>
      <c r="E476" s="250" t="s">
        <v>793</v>
      </c>
      <c r="F476" s="237"/>
      <c r="G476" s="231"/>
      <c r="H476" s="237"/>
      <c r="I476" s="238"/>
      <c r="J476" s="333"/>
      <c r="K476" s="342"/>
      <c r="L476" s="267"/>
      <c r="M476" s="239"/>
    </row>
    <row r="477" spans="1:13" s="240" customFormat="1" ht="15" customHeight="1" x14ac:dyDescent="0.15">
      <c r="A477" s="263" t="s">
        <v>1462</v>
      </c>
      <c r="B477" s="264" t="s">
        <v>0</v>
      </c>
      <c r="C477" s="263" t="s">
        <v>1462</v>
      </c>
      <c r="D477" s="264" t="s">
        <v>216</v>
      </c>
      <c r="E477" s="265" t="s">
        <v>794</v>
      </c>
      <c r="F477" s="252" t="s">
        <v>1463</v>
      </c>
      <c r="G477" s="253" t="s">
        <v>794</v>
      </c>
      <c r="H477" s="245"/>
      <c r="I477" s="246"/>
      <c r="J477" s="333"/>
      <c r="K477" s="342"/>
      <c r="L477" s="267"/>
      <c r="M477" s="239"/>
    </row>
    <row r="478" spans="1:13" s="240" customFormat="1" ht="15" customHeight="1" x14ac:dyDescent="0.15">
      <c r="A478" s="226" t="s">
        <v>1464</v>
      </c>
      <c r="B478" s="227" t="s">
        <v>0</v>
      </c>
      <c r="C478" s="226"/>
      <c r="D478" s="227"/>
      <c r="E478" s="247" t="s">
        <v>795</v>
      </c>
      <c r="F478" s="237" t="s">
        <v>797</v>
      </c>
      <c r="G478" s="231" t="s">
        <v>795</v>
      </c>
      <c r="H478" s="237" t="s">
        <v>1017</v>
      </c>
      <c r="I478" s="231" t="s">
        <v>795</v>
      </c>
      <c r="J478" s="333"/>
      <c r="K478" s="342"/>
      <c r="L478" s="267"/>
      <c r="M478" s="239"/>
    </row>
    <row r="479" spans="1:13" s="240" customFormat="1" ht="15" customHeight="1" x14ac:dyDescent="0.15">
      <c r="A479" s="235"/>
      <c r="B479" s="236"/>
      <c r="C479" s="235" t="s">
        <v>1464</v>
      </c>
      <c r="D479" s="236" t="s">
        <v>216</v>
      </c>
      <c r="E479" s="228" t="s">
        <v>796</v>
      </c>
      <c r="F479" s="237"/>
      <c r="G479" s="231"/>
      <c r="H479" s="237"/>
      <c r="I479" s="231"/>
      <c r="J479" s="333"/>
      <c r="K479" s="342"/>
      <c r="L479" s="267"/>
      <c r="M479" s="239"/>
    </row>
    <row r="480" spans="1:13" s="240" customFormat="1" ht="15" customHeight="1" x14ac:dyDescent="0.15">
      <c r="A480" s="235"/>
      <c r="B480" s="236"/>
      <c r="C480" s="235" t="s">
        <v>797</v>
      </c>
      <c r="D480" s="236" t="s">
        <v>207</v>
      </c>
      <c r="E480" s="228" t="s">
        <v>798</v>
      </c>
      <c r="F480" s="237"/>
      <c r="G480" s="231"/>
      <c r="H480" s="237"/>
      <c r="I480" s="231"/>
      <c r="J480" s="333"/>
      <c r="K480" s="342"/>
      <c r="L480" s="267"/>
      <c r="M480" s="239"/>
    </row>
    <row r="481" spans="1:13" s="240" customFormat="1" ht="15" customHeight="1" x14ac:dyDescent="0.15">
      <c r="A481" s="235"/>
      <c r="B481" s="236"/>
      <c r="C481" s="235" t="s">
        <v>797</v>
      </c>
      <c r="D481" s="236" t="s">
        <v>298</v>
      </c>
      <c r="E481" s="228" t="s">
        <v>799</v>
      </c>
      <c r="F481" s="237"/>
      <c r="G481" s="231"/>
      <c r="H481" s="237"/>
      <c r="I481" s="231"/>
      <c r="J481" s="333"/>
      <c r="K481" s="342"/>
      <c r="L481" s="267"/>
      <c r="M481" s="239"/>
    </row>
    <row r="482" spans="1:13" s="240" customFormat="1" ht="15" customHeight="1" x14ac:dyDescent="0.15">
      <c r="A482" s="257"/>
      <c r="B482" s="258"/>
      <c r="C482" s="257" t="s">
        <v>797</v>
      </c>
      <c r="D482" s="258" t="s">
        <v>300</v>
      </c>
      <c r="E482" s="250" t="s">
        <v>800</v>
      </c>
      <c r="F482" s="237"/>
      <c r="G482" s="231"/>
      <c r="H482" s="237"/>
      <c r="I482" s="231"/>
      <c r="J482" s="333"/>
      <c r="K482" s="342"/>
      <c r="L482" s="267"/>
      <c r="M482" s="239"/>
    </row>
    <row r="483" spans="1:13" s="240" customFormat="1" ht="15" customHeight="1" x14ac:dyDescent="0.15">
      <c r="A483" s="263" t="s">
        <v>1465</v>
      </c>
      <c r="B483" s="264" t="s">
        <v>0</v>
      </c>
      <c r="C483" s="263" t="s">
        <v>1465</v>
      </c>
      <c r="D483" s="264" t="s">
        <v>216</v>
      </c>
      <c r="E483" s="265" t="s">
        <v>801</v>
      </c>
      <c r="F483" s="252" t="s">
        <v>1466</v>
      </c>
      <c r="G483" s="253" t="s">
        <v>1065</v>
      </c>
      <c r="H483" s="252" t="s">
        <v>1018</v>
      </c>
      <c r="I483" s="253" t="s">
        <v>1065</v>
      </c>
      <c r="J483" s="333"/>
      <c r="K483" s="342"/>
      <c r="L483" s="267"/>
      <c r="M483" s="239"/>
    </row>
    <row r="484" spans="1:13" s="240" customFormat="1" ht="15" customHeight="1" x14ac:dyDescent="0.15">
      <c r="A484" s="263" t="s">
        <v>802</v>
      </c>
      <c r="B484" s="264" t="s">
        <v>0</v>
      </c>
      <c r="C484" s="263" t="s">
        <v>802</v>
      </c>
      <c r="D484" s="264" t="s">
        <v>216</v>
      </c>
      <c r="E484" s="265" t="s">
        <v>803</v>
      </c>
      <c r="F484" s="237" t="s">
        <v>1467</v>
      </c>
      <c r="G484" s="231" t="s">
        <v>803</v>
      </c>
      <c r="H484" s="252" t="s">
        <v>1019</v>
      </c>
      <c r="I484" s="253" t="s">
        <v>803</v>
      </c>
      <c r="J484" s="333"/>
      <c r="K484" s="342"/>
      <c r="L484" s="267"/>
      <c r="M484" s="239"/>
    </row>
    <row r="485" spans="1:13" s="240" customFormat="1" ht="15" customHeight="1" x14ac:dyDescent="0.15">
      <c r="A485" s="263" t="s">
        <v>1468</v>
      </c>
      <c r="B485" s="264" t="s">
        <v>0</v>
      </c>
      <c r="C485" s="263" t="s">
        <v>1468</v>
      </c>
      <c r="D485" s="264" t="s">
        <v>216</v>
      </c>
      <c r="E485" s="265" t="s">
        <v>804</v>
      </c>
      <c r="F485" s="252" t="s">
        <v>1469</v>
      </c>
      <c r="G485" s="253" t="s">
        <v>804</v>
      </c>
      <c r="H485" s="229" t="s">
        <v>1020</v>
      </c>
      <c r="I485" s="230" t="s">
        <v>1066</v>
      </c>
      <c r="J485" s="333"/>
      <c r="K485" s="342"/>
      <c r="L485" s="267"/>
      <c r="M485" s="239"/>
    </row>
    <row r="486" spans="1:13" s="240" customFormat="1" ht="15" customHeight="1" x14ac:dyDescent="0.15">
      <c r="A486" s="254" t="s">
        <v>805</v>
      </c>
      <c r="B486" s="255" t="s">
        <v>0</v>
      </c>
      <c r="C486" s="254" t="s">
        <v>805</v>
      </c>
      <c r="D486" s="255" t="s">
        <v>216</v>
      </c>
      <c r="E486" s="256" t="s">
        <v>806</v>
      </c>
      <c r="F486" s="237" t="s">
        <v>805</v>
      </c>
      <c r="G486" s="297" t="s">
        <v>1470</v>
      </c>
      <c r="H486" s="237"/>
      <c r="I486" s="231"/>
      <c r="J486" s="333"/>
      <c r="K486" s="342"/>
      <c r="L486" s="267"/>
      <c r="M486" s="239"/>
    </row>
    <row r="487" spans="1:13" s="240" customFormat="1" ht="15" customHeight="1" x14ac:dyDescent="0.15">
      <c r="A487" s="259" t="s">
        <v>805</v>
      </c>
      <c r="B487" s="260" t="s">
        <v>208</v>
      </c>
      <c r="C487" s="259" t="s">
        <v>805</v>
      </c>
      <c r="D487" s="260" t="s">
        <v>209</v>
      </c>
      <c r="E487" s="261" t="s">
        <v>1471</v>
      </c>
      <c r="F487" s="237"/>
      <c r="G487" s="231"/>
      <c r="H487" s="237"/>
      <c r="I487" s="231"/>
      <c r="J487" s="333"/>
      <c r="K487" s="342"/>
      <c r="L487" s="267"/>
      <c r="M487" s="239"/>
    </row>
    <row r="488" spans="1:13" s="240" customFormat="1" ht="15" customHeight="1" x14ac:dyDescent="0.15">
      <c r="A488" s="259" t="s">
        <v>805</v>
      </c>
      <c r="B488" s="260" t="s">
        <v>245</v>
      </c>
      <c r="C488" s="259" t="s">
        <v>805</v>
      </c>
      <c r="D488" s="260" t="s">
        <v>246</v>
      </c>
      <c r="E488" s="261" t="s">
        <v>1472</v>
      </c>
      <c r="F488" s="237"/>
      <c r="G488" s="231"/>
      <c r="H488" s="237"/>
      <c r="I488" s="231"/>
      <c r="J488" s="333"/>
      <c r="K488" s="342"/>
      <c r="L488" s="267"/>
      <c r="M488" s="239"/>
    </row>
    <row r="489" spans="1:13" s="240" customFormat="1" ht="15" customHeight="1" x14ac:dyDescent="0.15">
      <c r="A489" s="259" t="s">
        <v>805</v>
      </c>
      <c r="B489" s="260" t="s">
        <v>312</v>
      </c>
      <c r="C489" s="259" t="s">
        <v>805</v>
      </c>
      <c r="D489" s="260" t="s">
        <v>313</v>
      </c>
      <c r="E489" s="261" t="s">
        <v>807</v>
      </c>
      <c r="F489" s="237"/>
      <c r="G489" s="231"/>
      <c r="H489" s="237"/>
      <c r="I489" s="231"/>
      <c r="J489" s="333"/>
      <c r="K489" s="342"/>
      <c r="L489" s="267"/>
      <c r="M489" s="239"/>
    </row>
    <row r="490" spans="1:13" s="240" customFormat="1" ht="15" customHeight="1" x14ac:dyDescent="0.15">
      <c r="A490" s="259" t="s">
        <v>805</v>
      </c>
      <c r="B490" s="260" t="s">
        <v>342</v>
      </c>
      <c r="C490" s="259" t="s">
        <v>805</v>
      </c>
      <c r="D490" s="260" t="s">
        <v>343</v>
      </c>
      <c r="E490" s="261" t="s">
        <v>1473</v>
      </c>
      <c r="F490" s="237"/>
      <c r="G490" s="231"/>
      <c r="H490" s="237"/>
      <c r="I490" s="231"/>
      <c r="J490" s="333"/>
      <c r="K490" s="342"/>
      <c r="L490" s="267"/>
      <c r="M490" s="239"/>
    </row>
    <row r="491" spans="1:13" s="240" customFormat="1" ht="15" customHeight="1" x14ac:dyDescent="0.15">
      <c r="A491" s="259" t="s">
        <v>805</v>
      </c>
      <c r="B491" s="260" t="s">
        <v>1</v>
      </c>
      <c r="C491" s="259" t="s">
        <v>805</v>
      </c>
      <c r="D491" s="260" t="s">
        <v>808</v>
      </c>
      <c r="E491" s="261" t="s">
        <v>1474</v>
      </c>
      <c r="F491" s="237"/>
      <c r="G491" s="231"/>
      <c r="H491" s="237"/>
      <c r="I491" s="231"/>
      <c r="J491" s="333"/>
      <c r="K491" s="342"/>
      <c r="L491" s="267"/>
      <c r="M491" s="239"/>
    </row>
    <row r="492" spans="1:13" s="240" customFormat="1" ht="15" customHeight="1" x14ac:dyDescent="0.15">
      <c r="A492" s="259" t="s">
        <v>805</v>
      </c>
      <c r="B492" s="260" t="s">
        <v>1437</v>
      </c>
      <c r="C492" s="259" t="s">
        <v>805</v>
      </c>
      <c r="D492" s="260" t="s">
        <v>1475</v>
      </c>
      <c r="E492" s="261" t="s">
        <v>809</v>
      </c>
      <c r="F492" s="237"/>
      <c r="G492" s="231"/>
      <c r="H492" s="237"/>
      <c r="I492" s="231"/>
      <c r="J492" s="333"/>
      <c r="K492" s="342"/>
      <c r="L492" s="267"/>
      <c r="M492" s="239"/>
    </row>
    <row r="493" spans="1:13" s="240" customFormat="1" ht="15" customHeight="1" x14ac:dyDescent="0.15">
      <c r="A493" s="257" t="s">
        <v>1476</v>
      </c>
      <c r="B493" s="258" t="s">
        <v>235</v>
      </c>
      <c r="C493" s="257" t="s">
        <v>1476</v>
      </c>
      <c r="D493" s="258" t="s">
        <v>253</v>
      </c>
      <c r="E493" s="262" t="s">
        <v>810</v>
      </c>
      <c r="F493" s="237"/>
      <c r="G493" s="231"/>
      <c r="H493" s="237"/>
      <c r="I493" s="231"/>
      <c r="J493" s="333"/>
      <c r="K493" s="342"/>
      <c r="L493" s="267"/>
      <c r="M493" s="239"/>
    </row>
    <row r="494" spans="1:13" s="240" customFormat="1" x14ac:dyDescent="0.15">
      <c r="A494" s="226" t="s">
        <v>1477</v>
      </c>
      <c r="B494" s="227" t="s">
        <v>0</v>
      </c>
      <c r="C494" s="226" t="s">
        <v>1477</v>
      </c>
      <c r="D494" s="227" t="s">
        <v>216</v>
      </c>
      <c r="E494" s="228" t="s">
        <v>811</v>
      </c>
      <c r="F494" s="252" t="s">
        <v>1478</v>
      </c>
      <c r="G494" s="253" t="s">
        <v>1067</v>
      </c>
      <c r="H494" s="252" t="s">
        <v>1021</v>
      </c>
      <c r="I494" s="253" t="s">
        <v>1067</v>
      </c>
      <c r="J494" s="336"/>
      <c r="K494" s="344"/>
      <c r="L494" s="273"/>
      <c r="M494" s="274"/>
    </row>
    <row r="495" spans="1:13" s="240" customFormat="1" x14ac:dyDescent="0.15">
      <c r="A495" s="254" t="s">
        <v>1479</v>
      </c>
      <c r="B495" s="255" t="s">
        <v>1224</v>
      </c>
      <c r="C495" s="254" t="s">
        <v>1479</v>
      </c>
      <c r="D495" s="255" t="s">
        <v>1110</v>
      </c>
      <c r="E495" s="256" t="s">
        <v>1480</v>
      </c>
      <c r="F495" s="237" t="s">
        <v>1481</v>
      </c>
      <c r="G495" s="231" t="s">
        <v>1482</v>
      </c>
      <c r="H495" s="237" t="s">
        <v>1022</v>
      </c>
      <c r="I495" s="231" t="s">
        <v>1068</v>
      </c>
      <c r="J495" s="333" t="s">
        <v>28</v>
      </c>
      <c r="K495" s="342" t="s">
        <v>62</v>
      </c>
      <c r="L495" s="266" t="s">
        <v>701</v>
      </c>
      <c r="M495" s="233" t="s">
        <v>62</v>
      </c>
    </row>
    <row r="496" spans="1:13" s="240" customFormat="1" ht="15" customHeight="1" x14ac:dyDescent="0.15">
      <c r="A496" s="242" t="s">
        <v>1483</v>
      </c>
      <c r="B496" s="243" t="s">
        <v>208</v>
      </c>
      <c r="C496" s="242" t="s">
        <v>1483</v>
      </c>
      <c r="D496" s="243" t="s">
        <v>209</v>
      </c>
      <c r="E496" s="244" t="s">
        <v>812</v>
      </c>
      <c r="F496" s="237"/>
      <c r="G496" s="231"/>
      <c r="H496" s="237"/>
      <c r="I496" s="231"/>
      <c r="J496" s="333"/>
      <c r="K496" s="342"/>
      <c r="L496" s="267"/>
      <c r="M496" s="239"/>
    </row>
    <row r="497" spans="1:13" s="240" customFormat="1" x14ac:dyDescent="0.15">
      <c r="A497" s="257" t="s">
        <v>1479</v>
      </c>
      <c r="B497" s="258" t="s">
        <v>1116</v>
      </c>
      <c r="C497" s="257" t="s">
        <v>1479</v>
      </c>
      <c r="D497" s="258" t="s">
        <v>1118</v>
      </c>
      <c r="E497" s="250" t="s">
        <v>1484</v>
      </c>
      <c r="F497" s="237"/>
      <c r="G497" s="231"/>
      <c r="H497" s="237"/>
      <c r="I497" s="231"/>
      <c r="J497" s="333"/>
      <c r="K497" s="342"/>
      <c r="L497" s="267"/>
      <c r="M497" s="239"/>
    </row>
    <row r="498" spans="1:13" s="240" customFormat="1" ht="15" customHeight="1" x14ac:dyDescent="0.15">
      <c r="A498" s="254" t="s">
        <v>1485</v>
      </c>
      <c r="B498" s="255" t="s">
        <v>0</v>
      </c>
      <c r="C498" s="254" t="s">
        <v>1485</v>
      </c>
      <c r="D498" s="255" t="s">
        <v>216</v>
      </c>
      <c r="E498" s="256" t="s">
        <v>813</v>
      </c>
      <c r="F498" s="229" t="s">
        <v>1486</v>
      </c>
      <c r="G498" s="230" t="s">
        <v>814</v>
      </c>
      <c r="H498" s="229" t="s">
        <v>1023</v>
      </c>
      <c r="I498" s="230" t="s">
        <v>814</v>
      </c>
      <c r="J498" s="333"/>
      <c r="K498" s="342"/>
      <c r="L498" s="267"/>
      <c r="M498" s="239"/>
    </row>
    <row r="499" spans="1:13" s="240" customFormat="1" ht="15" customHeight="1" x14ac:dyDescent="0.15">
      <c r="A499" s="259" t="s">
        <v>1485</v>
      </c>
      <c r="B499" s="260" t="s">
        <v>208</v>
      </c>
      <c r="C499" s="259" t="s">
        <v>1485</v>
      </c>
      <c r="D499" s="260" t="s">
        <v>209</v>
      </c>
      <c r="E499" s="261" t="s">
        <v>815</v>
      </c>
      <c r="F499" s="237"/>
      <c r="G499" s="238"/>
      <c r="H499" s="237"/>
      <c r="I499" s="238"/>
      <c r="J499" s="333"/>
      <c r="K499" s="342"/>
      <c r="L499" s="267"/>
      <c r="M499" s="239"/>
    </row>
    <row r="500" spans="1:13" s="240" customFormat="1" ht="15" customHeight="1" x14ac:dyDescent="0.15">
      <c r="A500" s="257" t="s">
        <v>1485</v>
      </c>
      <c r="B500" s="258" t="s">
        <v>245</v>
      </c>
      <c r="C500" s="257" t="s">
        <v>1485</v>
      </c>
      <c r="D500" s="258" t="s">
        <v>246</v>
      </c>
      <c r="E500" s="262" t="s">
        <v>816</v>
      </c>
      <c r="F500" s="245"/>
      <c r="G500" s="246"/>
      <c r="H500" s="245"/>
      <c r="I500" s="246"/>
      <c r="J500" s="333"/>
      <c r="K500" s="342"/>
      <c r="L500" s="267"/>
      <c r="M500" s="239"/>
    </row>
    <row r="501" spans="1:13" s="240" customFormat="1" ht="15" customHeight="1" x14ac:dyDescent="0.15">
      <c r="A501" s="226" t="s">
        <v>1487</v>
      </c>
      <c r="B501" s="227" t="s">
        <v>205</v>
      </c>
      <c r="C501" s="226"/>
      <c r="D501" s="251"/>
      <c r="E501" s="244" t="s">
        <v>1488</v>
      </c>
      <c r="F501" s="237" t="s">
        <v>1489</v>
      </c>
      <c r="G501" s="231" t="s">
        <v>817</v>
      </c>
      <c r="H501" s="237" t="s">
        <v>1024</v>
      </c>
      <c r="I501" s="231" t="s">
        <v>817</v>
      </c>
      <c r="J501" s="333"/>
      <c r="K501" s="342"/>
      <c r="L501" s="267"/>
      <c r="M501" s="239"/>
    </row>
    <row r="502" spans="1:13" s="240" customFormat="1" ht="14.45" customHeight="1" x14ac:dyDescent="0.15">
      <c r="A502" s="235"/>
      <c r="B502" s="236"/>
      <c r="C502" s="235" t="s">
        <v>1487</v>
      </c>
      <c r="D502" s="270" t="s">
        <v>285</v>
      </c>
      <c r="E502" s="228" t="s">
        <v>818</v>
      </c>
      <c r="F502" s="237"/>
      <c r="G502" s="231"/>
      <c r="H502" s="237"/>
      <c r="I502" s="231"/>
      <c r="J502" s="333"/>
      <c r="K502" s="342"/>
      <c r="L502" s="267"/>
      <c r="M502" s="239"/>
    </row>
    <row r="503" spans="1:13" s="240" customFormat="1" ht="14.45" customHeight="1" x14ac:dyDescent="0.15">
      <c r="A503" s="257"/>
      <c r="B503" s="258"/>
      <c r="C503" s="257" t="s">
        <v>1487</v>
      </c>
      <c r="D503" s="271" t="s">
        <v>258</v>
      </c>
      <c r="E503" s="241" t="s">
        <v>819</v>
      </c>
      <c r="F503" s="237"/>
      <c r="G503" s="231"/>
      <c r="H503" s="237"/>
      <c r="I503" s="231"/>
      <c r="J503" s="333"/>
      <c r="K503" s="342"/>
      <c r="L503" s="267"/>
      <c r="M503" s="239"/>
    </row>
    <row r="504" spans="1:13" s="240" customFormat="1" ht="14.45" customHeight="1" x14ac:dyDescent="0.15">
      <c r="A504" s="257" t="s">
        <v>1490</v>
      </c>
      <c r="B504" s="258" t="s">
        <v>205</v>
      </c>
      <c r="C504" s="257" t="s">
        <v>1490</v>
      </c>
      <c r="D504" s="258" t="s">
        <v>285</v>
      </c>
      <c r="E504" s="265" t="s">
        <v>820</v>
      </c>
      <c r="F504" s="252" t="s">
        <v>1491</v>
      </c>
      <c r="G504" s="282" t="s">
        <v>1069</v>
      </c>
      <c r="H504" s="252" t="s">
        <v>1025</v>
      </c>
      <c r="I504" s="282" t="s">
        <v>1069</v>
      </c>
      <c r="J504" s="333"/>
      <c r="K504" s="342"/>
      <c r="L504" s="267"/>
      <c r="M504" s="239"/>
    </row>
    <row r="505" spans="1:13" s="240" customFormat="1" ht="14.45" customHeight="1" x14ac:dyDescent="0.15">
      <c r="A505" s="254" t="s">
        <v>1492</v>
      </c>
      <c r="B505" s="287" t="s">
        <v>205</v>
      </c>
      <c r="C505" s="254" t="s">
        <v>1492</v>
      </c>
      <c r="D505" s="287" t="s">
        <v>285</v>
      </c>
      <c r="E505" s="256" t="s">
        <v>1493</v>
      </c>
      <c r="F505" s="237" t="s">
        <v>1494</v>
      </c>
      <c r="G505" s="297" t="s">
        <v>1070</v>
      </c>
      <c r="H505" s="237" t="s">
        <v>1026</v>
      </c>
      <c r="I505" s="297" t="s">
        <v>1070</v>
      </c>
      <c r="J505" s="333"/>
      <c r="K505" s="342"/>
      <c r="L505" s="267"/>
      <c r="M505" s="239"/>
    </row>
    <row r="506" spans="1:13" s="240" customFormat="1" ht="14.45" customHeight="1" x14ac:dyDescent="0.15">
      <c r="A506" s="259" t="s">
        <v>1492</v>
      </c>
      <c r="B506" s="288" t="s">
        <v>1288</v>
      </c>
      <c r="C506" s="259" t="s">
        <v>1492</v>
      </c>
      <c r="D506" s="288" t="s">
        <v>374</v>
      </c>
      <c r="E506" s="261" t="s">
        <v>821</v>
      </c>
      <c r="F506" s="237"/>
      <c r="G506" s="231"/>
      <c r="H506" s="237"/>
      <c r="I506" s="231"/>
      <c r="J506" s="333"/>
      <c r="K506" s="342"/>
      <c r="L506" s="267"/>
      <c r="M506" s="239"/>
    </row>
    <row r="507" spans="1:13" s="240" customFormat="1" ht="14.45" customHeight="1" x14ac:dyDescent="0.15">
      <c r="A507" s="268" t="s">
        <v>1492</v>
      </c>
      <c r="B507" s="291" t="s">
        <v>454</v>
      </c>
      <c r="C507" s="268" t="s">
        <v>1492</v>
      </c>
      <c r="D507" s="291" t="s">
        <v>455</v>
      </c>
      <c r="E507" s="262" t="s">
        <v>822</v>
      </c>
      <c r="F507" s="237"/>
      <c r="G507" s="231"/>
      <c r="H507" s="237"/>
      <c r="I507" s="231"/>
      <c r="J507" s="333"/>
      <c r="K507" s="342"/>
      <c r="L507" s="273"/>
      <c r="M507" s="274"/>
    </row>
    <row r="508" spans="1:13" s="240" customFormat="1" ht="14.45" customHeight="1" x14ac:dyDescent="0.15">
      <c r="A508" s="257" t="s">
        <v>823</v>
      </c>
      <c r="B508" s="258" t="s">
        <v>0</v>
      </c>
      <c r="C508" s="257" t="s">
        <v>823</v>
      </c>
      <c r="D508" s="258" t="s">
        <v>216</v>
      </c>
      <c r="E508" s="250" t="s">
        <v>824</v>
      </c>
      <c r="F508" s="229" t="s">
        <v>823</v>
      </c>
      <c r="G508" s="230" t="s">
        <v>825</v>
      </c>
      <c r="H508" s="229" t="s">
        <v>1027</v>
      </c>
      <c r="I508" s="230" t="s">
        <v>63</v>
      </c>
      <c r="J508" s="332" t="s">
        <v>29</v>
      </c>
      <c r="K508" s="341" t="s">
        <v>63</v>
      </c>
      <c r="L508" s="266" t="s">
        <v>2</v>
      </c>
      <c r="M508" s="233" t="s">
        <v>826</v>
      </c>
    </row>
    <row r="509" spans="1:13" s="240" customFormat="1" ht="14.45" customHeight="1" x14ac:dyDescent="0.15">
      <c r="A509" s="263" t="s">
        <v>827</v>
      </c>
      <c r="B509" s="264" t="s">
        <v>0</v>
      </c>
      <c r="C509" s="263" t="s">
        <v>827</v>
      </c>
      <c r="D509" s="264" t="s">
        <v>216</v>
      </c>
      <c r="E509" s="250" t="s">
        <v>828</v>
      </c>
      <c r="F509" s="252" t="s">
        <v>827</v>
      </c>
      <c r="G509" s="253" t="s">
        <v>829</v>
      </c>
      <c r="H509" s="245"/>
      <c r="I509" s="246"/>
      <c r="J509" s="336"/>
      <c r="K509" s="344"/>
      <c r="L509" s="273"/>
      <c r="M509" s="274"/>
    </row>
    <row r="510" spans="1:13" s="240" customFormat="1" ht="14.45" customHeight="1" x14ac:dyDescent="0.15">
      <c r="A510" s="254" t="s">
        <v>1495</v>
      </c>
      <c r="B510" s="255" t="s">
        <v>0</v>
      </c>
      <c r="C510" s="254" t="s">
        <v>1495</v>
      </c>
      <c r="D510" s="255" t="s">
        <v>216</v>
      </c>
      <c r="E510" s="256" t="s">
        <v>830</v>
      </c>
      <c r="F510" s="229" t="s">
        <v>1496</v>
      </c>
      <c r="G510" s="230" t="s">
        <v>831</v>
      </c>
      <c r="H510" s="237" t="s">
        <v>1028</v>
      </c>
      <c r="I510" s="231" t="s">
        <v>832</v>
      </c>
      <c r="J510" s="332" t="s">
        <v>30</v>
      </c>
      <c r="K510" s="341" t="s">
        <v>64</v>
      </c>
      <c r="L510" s="266" t="s">
        <v>1433</v>
      </c>
      <c r="M510" s="233" t="s">
        <v>1434</v>
      </c>
    </row>
    <row r="511" spans="1:13" s="240" customFormat="1" ht="14.45" customHeight="1" x14ac:dyDescent="0.15">
      <c r="A511" s="235" t="s">
        <v>1495</v>
      </c>
      <c r="B511" s="236" t="s">
        <v>208</v>
      </c>
      <c r="C511" s="235" t="s">
        <v>1495</v>
      </c>
      <c r="D511" s="236" t="s">
        <v>209</v>
      </c>
      <c r="E511" s="244" t="s">
        <v>834</v>
      </c>
      <c r="F511" s="237"/>
      <c r="G511" s="238"/>
      <c r="H511" s="237"/>
      <c r="I511" s="231"/>
      <c r="J511" s="333"/>
      <c r="K511" s="342"/>
      <c r="L511" s="232"/>
      <c r="M511" s="239"/>
    </row>
    <row r="512" spans="1:13" s="240" customFormat="1" ht="14.45" customHeight="1" x14ac:dyDescent="0.15">
      <c r="A512" s="259" t="s">
        <v>1496</v>
      </c>
      <c r="B512" s="260" t="s">
        <v>1116</v>
      </c>
      <c r="C512" s="259" t="s">
        <v>1496</v>
      </c>
      <c r="D512" s="260" t="s">
        <v>1118</v>
      </c>
      <c r="E512" s="261" t="s">
        <v>1497</v>
      </c>
      <c r="F512" s="237"/>
      <c r="G512" s="238"/>
      <c r="H512" s="237"/>
      <c r="I512" s="231"/>
      <c r="J512" s="333"/>
      <c r="K512" s="342"/>
      <c r="L512" s="232"/>
      <c r="M512" s="239"/>
    </row>
    <row r="513" spans="1:13" s="240" customFormat="1" ht="14.45" customHeight="1" x14ac:dyDescent="0.15">
      <c r="A513" s="268" t="s">
        <v>1496</v>
      </c>
      <c r="B513" s="269" t="s">
        <v>263</v>
      </c>
      <c r="C513" s="268" t="s">
        <v>1496</v>
      </c>
      <c r="D513" s="269" t="s">
        <v>1121</v>
      </c>
      <c r="E513" s="262" t="s">
        <v>1498</v>
      </c>
      <c r="F513" s="245"/>
      <c r="G513" s="246"/>
      <c r="H513" s="237"/>
      <c r="I513" s="231"/>
      <c r="J513" s="333"/>
      <c r="K513" s="342"/>
      <c r="L513" s="232"/>
      <c r="M513" s="239"/>
    </row>
    <row r="514" spans="1:13" s="240" customFormat="1" ht="14.45" customHeight="1" x14ac:dyDescent="0.15">
      <c r="A514" s="254" t="s">
        <v>835</v>
      </c>
      <c r="B514" s="255" t="s">
        <v>0</v>
      </c>
      <c r="C514" s="254" t="s">
        <v>835</v>
      </c>
      <c r="D514" s="255" t="s">
        <v>216</v>
      </c>
      <c r="E514" s="256" t="s">
        <v>836</v>
      </c>
      <c r="F514" s="229" t="s">
        <v>835</v>
      </c>
      <c r="G514" s="230" t="s">
        <v>1499</v>
      </c>
      <c r="H514" s="237"/>
      <c r="I514" s="231"/>
      <c r="J514" s="333"/>
      <c r="K514" s="342"/>
      <c r="L514" s="232"/>
      <c r="M514" s="239"/>
    </row>
    <row r="515" spans="1:13" s="240" customFormat="1" ht="14.45" customHeight="1" x14ac:dyDescent="0.15">
      <c r="A515" s="259" t="s">
        <v>835</v>
      </c>
      <c r="B515" s="260" t="s">
        <v>208</v>
      </c>
      <c r="C515" s="259" t="s">
        <v>835</v>
      </c>
      <c r="D515" s="260" t="s">
        <v>209</v>
      </c>
      <c r="E515" s="261" t="s">
        <v>837</v>
      </c>
      <c r="F515" s="237"/>
      <c r="G515" s="238"/>
      <c r="H515" s="237"/>
      <c r="I515" s="231"/>
      <c r="J515" s="333"/>
      <c r="K515" s="342"/>
      <c r="L515" s="232"/>
      <c r="M515" s="239"/>
    </row>
    <row r="516" spans="1:13" s="240" customFormat="1" ht="14.45" customHeight="1" x14ac:dyDescent="0.15">
      <c r="A516" s="259" t="s">
        <v>835</v>
      </c>
      <c r="B516" s="260" t="s">
        <v>245</v>
      </c>
      <c r="C516" s="259" t="s">
        <v>835</v>
      </c>
      <c r="D516" s="260" t="s">
        <v>246</v>
      </c>
      <c r="E516" s="261" t="s">
        <v>1500</v>
      </c>
      <c r="F516" s="237"/>
      <c r="G516" s="238"/>
      <c r="H516" s="237"/>
      <c r="I516" s="231"/>
      <c r="J516" s="333"/>
      <c r="K516" s="342"/>
      <c r="L516" s="232"/>
      <c r="M516" s="239"/>
    </row>
    <row r="517" spans="1:13" s="240" customFormat="1" ht="14.45" customHeight="1" x14ac:dyDescent="0.15">
      <c r="A517" s="257" t="s">
        <v>835</v>
      </c>
      <c r="B517" s="258" t="s">
        <v>312</v>
      </c>
      <c r="C517" s="257" t="s">
        <v>835</v>
      </c>
      <c r="D517" s="258" t="s">
        <v>313</v>
      </c>
      <c r="E517" s="262" t="s">
        <v>1501</v>
      </c>
      <c r="F517" s="245"/>
      <c r="G517" s="246"/>
      <c r="H517" s="237"/>
      <c r="I517" s="231"/>
      <c r="J517" s="333"/>
      <c r="K517" s="342"/>
      <c r="L517" s="232"/>
      <c r="M517" s="239"/>
    </row>
    <row r="518" spans="1:13" s="240" customFormat="1" ht="14.45" customHeight="1" x14ac:dyDescent="0.15">
      <c r="A518" s="254" t="s">
        <v>838</v>
      </c>
      <c r="B518" s="255" t="s">
        <v>0</v>
      </c>
      <c r="C518" s="254" t="s">
        <v>838</v>
      </c>
      <c r="D518" s="255" t="s">
        <v>216</v>
      </c>
      <c r="E518" s="256" t="s">
        <v>839</v>
      </c>
      <c r="F518" s="229" t="s">
        <v>838</v>
      </c>
      <c r="G518" s="230" t="s">
        <v>840</v>
      </c>
      <c r="H518" s="229">
        <v>632</v>
      </c>
      <c r="I518" s="230" t="s">
        <v>1502</v>
      </c>
      <c r="J518" s="333"/>
      <c r="K518" s="342"/>
      <c r="L518" s="232"/>
      <c r="M518" s="239"/>
    </row>
    <row r="519" spans="1:13" s="240" customFormat="1" ht="14.45" customHeight="1" x14ac:dyDescent="0.15">
      <c r="A519" s="259" t="s">
        <v>838</v>
      </c>
      <c r="B519" s="260" t="s">
        <v>208</v>
      </c>
      <c r="C519" s="259" t="s">
        <v>838</v>
      </c>
      <c r="D519" s="260" t="s">
        <v>209</v>
      </c>
      <c r="E519" s="261" t="s">
        <v>1503</v>
      </c>
      <c r="F519" s="237"/>
      <c r="G519" s="238"/>
      <c r="H519" s="237"/>
      <c r="I519" s="231"/>
      <c r="J519" s="333"/>
      <c r="K519" s="342"/>
      <c r="L519" s="232"/>
      <c r="M519" s="239"/>
    </row>
    <row r="520" spans="1:13" s="240" customFormat="1" ht="14.45" customHeight="1" x14ac:dyDescent="0.15">
      <c r="A520" s="259" t="s">
        <v>838</v>
      </c>
      <c r="B520" s="260" t="s">
        <v>245</v>
      </c>
      <c r="C520" s="259" t="s">
        <v>838</v>
      </c>
      <c r="D520" s="260" t="s">
        <v>246</v>
      </c>
      <c r="E520" s="261" t="s">
        <v>841</v>
      </c>
      <c r="F520" s="237"/>
      <c r="G520" s="238"/>
      <c r="H520" s="237"/>
      <c r="I520" s="231"/>
      <c r="J520" s="333"/>
      <c r="K520" s="342"/>
      <c r="L520" s="232"/>
      <c r="M520" s="239"/>
    </row>
    <row r="521" spans="1:13" s="240" customFormat="1" ht="14.45" customHeight="1" x14ac:dyDescent="0.15">
      <c r="A521" s="259" t="s">
        <v>838</v>
      </c>
      <c r="B521" s="260" t="s">
        <v>312</v>
      </c>
      <c r="C521" s="259" t="s">
        <v>838</v>
      </c>
      <c r="D521" s="260" t="s">
        <v>313</v>
      </c>
      <c r="E521" s="261" t="s">
        <v>1504</v>
      </c>
      <c r="F521" s="237"/>
      <c r="G521" s="238"/>
      <c r="H521" s="237"/>
      <c r="I521" s="231"/>
      <c r="J521" s="333"/>
      <c r="K521" s="342"/>
      <c r="L521" s="232"/>
      <c r="M521" s="239"/>
    </row>
    <row r="522" spans="1:13" s="240" customFormat="1" ht="14.45" customHeight="1" x14ac:dyDescent="0.15">
      <c r="A522" s="259" t="s">
        <v>838</v>
      </c>
      <c r="B522" s="260" t="s">
        <v>342</v>
      </c>
      <c r="C522" s="259" t="s">
        <v>838</v>
      </c>
      <c r="D522" s="260" t="s">
        <v>343</v>
      </c>
      <c r="E522" s="261" t="s">
        <v>1505</v>
      </c>
      <c r="F522" s="237"/>
      <c r="G522" s="238"/>
      <c r="H522" s="237"/>
      <c r="I522" s="231"/>
      <c r="J522" s="333"/>
      <c r="K522" s="342"/>
      <c r="L522" s="232"/>
      <c r="M522" s="239"/>
    </row>
    <row r="523" spans="1:13" s="240" customFormat="1" ht="14.45" customHeight="1" x14ac:dyDescent="0.15">
      <c r="A523" s="257" t="s">
        <v>838</v>
      </c>
      <c r="B523" s="258" t="s">
        <v>1</v>
      </c>
      <c r="C523" s="257" t="s">
        <v>838</v>
      </c>
      <c r="D523" s="258" t="s">
        <v>808</v>
      </c>
      <c r="E523" s="262" t="s">
        <v>1506</v>
      </c>
      <c r="F523" s="245"/>
      <c r="G523" s="246"/>
      <c r="H523" s="237"/>
      <c r="I523" s="231"/>
      <c r="J523" s="333"/>
      <c r="K523" s="342"/>
      <c r="L523" s="232"/>
      <c r="M523" s="239"/>
    </row>
    <row r="524" spans="1:13" s="240" customFormat="1" ht="14.45" customHeight="1" x14ac:dyDescent="0.15">
      <c r="A524" s="263" t="s">
        <v>1507</v>
      </c>
      <c r="B524" s="264" t="s">
        <v>0</v>
      </c>
      <c r="C524" s="263" t="s">
        <v>1507</v>
      </c>
      <c r="D524" s="264" t="s">
        <v>216</v>
      </c>
      <c r="E524" s="250" t="s">
        <v>842</v>
      </c>
      <c r="F524" s="237" t="s">
        <v>1508</v>
      </c>
      <c r="G524" s="231" t="s">
        <v>842</v>
      </c>
      <c r="H524" s="237"/>
      <c r="I524" s="231"/>
      <c r="J524" s="336"/>
      <c r="K524" s="344"/>
      <c r="L524" s="232"/>
      <c r="M524" s="239"/>
    </row>
    <row r="525" spans="1:13" s="240" customFormat="1" ht="14.45" customHeight="1" x14ac:dyDescent="0.15">
      <c r="A525" s="254" t="s">
        <v>843</v>
      </c>
      <c r="B525" s="255" t="s">
        <v>0</v>
      </c>
      <c r="C525" s="254" t="s">
        <v>843</v>
      </c>
      <c r="D525" s="255" t="s">
        <v>216</v>
      </c>
      <c r="E525" s="256" t="s">
        <v>844</v>
      </c>
      <c r="F525" s="229" t="s">
        <v>843</v>
      </c>
      <c r="G525" s="230" t="s">
        <v>1071</v>
      </c>
      <c r="H525" s="229" t="s">
        <v>1029</v>
      </c>
      <c r="I525" s="230" t="s">
        <v>1071</v>
      </c>
      <c r="J525" s="333" t="s">
        <v>31</v>
      </c>
      <c r="K525" s="342" t="s">
        <v>65</v>
      </c>
      <c r="L525" s="232"/>
      <c r="M525" s="239"/>
    </row>
    <row r="526" spans="1:13" s="240" customFormat="1" ht="14.45" customHeight="1" x14ac:dyDescent="0.15">
      <c r="A526" s="259" t="s">
        <v>843</v>
      </c>
      <c r="B526" s="260" t="s">
        <v>208</v>
      </c>
      <c r="C526" s="259" t="s">
        <v>843</v>
      </c>
      <c r="D526" s="260" t="s">
        <v>209</v>
      </c>
      <c r="E526" s="261" t="s">
        <v>845</v>
      </c>
      <c r="F526" s="237"/>
      <c r="G526" s="238"/>
      <c r="H526" s="237"/>
      <c r="I526" s="238"/>
      <c r="J526" s="333"/>
      <c r="K526" s="342"/>
      <c r="L526" s="232"/>
      <c r="M526" s="239"/>
    </row>
    <row r="527" spans="1:13" s="240" customFormat="1" ht="14.45" customHeight="1" x14ac:dyDescent="0.15">
      <c r="A527" s="259" t="s">
        <v>843</v>
      </c>
      <c r="B527" s="260" t="s">
        <v>245</v>
      </c>
      <c r="C527" s="259" t="s">
        <v>843</v>
      </c>
      <c r="D527" s="260" t="s">
        <v>246</v>
      </c>
      <c r="E527" s="261" t="s">
        <v>846</v>
      </c>
      <c r="F527" s="237"/>
      <c r="G527" s="238"/>
      <c r="H527" s="237"/>
      <c r="I527" s="238"/>
      <c r="J527" s="333"/>
      <c r="K527" s="342"/>
      <c r="L527" s="232"/>
      <c r="M527" s="239"/>
    </row>
    <row r="528" spans="1:13" s="240" customFormat="1" ht="14.45" customHeight="1" x14ac:dyDescent="0.15">
      <c r="A528" s="259" t="s">
        <v>1509</v>
      </c>
      <c r="B528" s="260" t="s">
        <v>263</v>
      </c>
      <c r="C528" s="259" t="s">
        <v>1509</v>
      </c>
      <c r="D528" s="260" t="s">
        <v>1121</v>
      </c>
      <c r="E528" s="261" t="s">
        <v>847</v>
      </c>
      <c r="F528" s="237"/>
      <c r="G528" s="238"/>
      <c r="H528" s="237"/>
      <c r="I528" s="238"/>
      <c r="J528" s="333"/>
      <c r="K528" s="342"/>
      <c r="L528" s="232"/>
      <c r="M528" s="239"/>
    </row>
    <row r="529" spans="1:13" s="240" customFormat="1" ht="14.45" customHeight="1" x14ac:dyDescent="0.15">
      <c r="A529" s="235" t="s">
        <v>843</v>
      </c>
      <c r="B529" s="236" t="s">
        <v>670</v>
      </c>
      <c r="C529" s="235" t="s">
        <v>843</v>
      </c>
      <c r="D529" s="236" t="s">
        <v>336</v>
      </c>
      <c r="E529" s="228" t="s">
        <v>848</v>
      </c>
      <c r="F529" s="245"/>
      <c r="G529" s="246"/>
      <c r="H529" s="245"/>
      <c r="I529" s="246"/>
      <c r="J529" s="333"/>
      <c r="K529" s="342"/>
      <c r="L529" s="232"/>
      <c r="M529" s="239"/>
    </row>
    <row r="530" spans="1:13" s="240" customFormat="1" ht="14.45" customHeight="1" x14ac:dyDescent="0.15">
      <c r="A530" s="254" t="s">
        <v>849</v>
      </c>
      <c r="B530" s="255" t="s">
        <v>0</v>
      </c>
      <c r="C530" s="254" t="s">
        <v>849</v>
      </c>
      <c r="D530" s="255" t="s">
        <v>216</v>
      </c>
      <c r="E530" s="256" t="s">
        <v>850</v>
      </c>
      <c r="F530" s="237" t="s">
        <v>849</v>
      </c>
      <c r="G530" s="231" t="s">
        <v>1072</v>
      </c>
      <c r="H530" s="237" t="s">
        <v>1030</v>
      </c>
      <c r="I530" s="231" t="s">
        <v>1072</v>
      </c>
      <c r="J530" s="333"/>
      <c r="K530" s="342"/>
      <c r="L530" s="232"/>
      <c r="M530" s="239"/>
    </row>
    <row r="531" spans="1:13" s="240" customFormat="1" ht="14.45" customHeight="1" x14ac:dyDescent="0.15">
      <c r="A531" s="257" t="s">
        <v>849</v>
      </c>
      <c r="B531" s="258" t="s">
        <v>208</v>
      </c>
      <c r="C531" s="257" t="s">
        <v>849</v>
      </c>
      <c r="D531" s="258" t="s">
        <v>209</v>
      </c>
      <c r="E531" s="244" t="s">
        <v>1072</v>
      </c>
      <c r="F531" s="237"/>
      <c r="G531" s="231"/>
      <c r="H531" s="237"/>
      <c r="I531" s="231"/>
      <c r="J531" s="333"/>
      <c r="K531" s="342"/>
      <c r="L531" s="232"/>
      <c r="M531" s="239"/>
    </row>
    <row r="532" spans="1:13" s="240" customFormat="1" ht="14.45" customHeight="1" x14ac:dyDescent="0.15">
      <c r="A532" s="254" t="s">
        <v>851</v>
      </c>
      <c r="B532" s="255" t="s">
        <v>0</v>
      </c>
      <c r="C532" s="254" t="s">
        <v>851</v>
      </c>
      <c r="D532" s="255" t="s">
        <v>216</v>
      </c>
      <c r="E532" s="256" t="s">
        <v>1510</v>
      </c>
      <c r="F532" s="229" t="s">
        <v>851</v>
      </c>
      <c r="G532" s="230" t="s">
        <v>1073</v>
      </c>
      <c r="H532" s="229" t="s">
        <v>1031</v>
      </c>
      <c r="I532" s="230" t="s">
        <v>1073</v>
      </c>
      <c r="J532" s="333"/>
      <c r="K532" s="342"/>
      <c r="L532" s="232"/>
      <c r="M532" s="239"/>
    </row>
    <row r="533" spans="1:13" s="240" customFormat="1" ht="14.45" customHeight="1" x14ac:dyDescent="0.15">
      <c r="A533" s="259" t="s">
        <v>851</v>
      </c>
      <c r="B533" s="260" t="s">
        <v>1113</v>
      </c>
      <c r="C533" s="259" t="s">
        <v>851</v>
      </c>
      <c r="D533" s="260" t="s">
        <v>260</v>
      </c>
      <c r="E533" s="261" t="s">
        <v>852</v>
      </c>
      <c r="F533" s="237"/>
      <c r="G533" s="238"/>
      <c r="H533" s="237"/>
      <c r="I533" s="238"/>
      <c r="J533" s="333"/>
      <c r="K533" s="342"/>
      <c r="L533" s="232"/>
      <c r="M533" s="239"/>
    </row>
    <row r="534" spans="1:13" s="240" customFormat="1" ht="14.45" customHeight="1" x14ac:dyDescent="0.15">
      <c r="A534" s="235" t="s">
        <v>851</v>
      </c>
      <c r="B534" s="236" t="s">
        <v>1116</v>
      </c>
      <c r="C534" s="235" t="s">
        <v>851</v>
      </c>
      <c r="D534" s="236" t="s">
        <v>1118</v>
      </c>
      <c r="E534" s="261" t="s">
        <v>853</v>
      </c>
      <c r="F534" s="237"/>
      <c r="G534" s="238"/>
      <c r="H534" s="237"/>
      <c r="I534" s="238"/>
      <c r="J534" s="333"/>
      <c r="K534" s="342"/>
      <c r="L534" s="232"/>
      <c r="M534" s="239"/>
    </row>
    <row r="535" spans="1:13" s="240" customFormat="1" ht="14.45" customHeight="1" x14ac:dyDescent="0.15">
      <c r="A535" s="242" t="s">
        <v>851</v>
      </c>
      <c r="B535" s="243" t="s">
        <v>1373</v>
      </c>
      <c r="C535" s="242" t="s">
        <v>851</v>
      </c>
      <c r="D535" s="243" t="s">
        <v>1374</v>
      </c>
      <c r="E535" s="244" t="s">
        <v>1511</v>
      </c>
      <c r="F535" s="237"/>
      <c r="G535" s="238"/>
      <c r="H535" s="237"/>
      <c r="I535" s="238"/>
      <c r="J535" s="333"/>
      <c r="K535" s="342"/>
      <c r="L535" s="232"/>
      <c r="M535" s="239"/>
    </row>
    <row r="536" spans="1:13" s="240" customFormat="1" ht="14.45" customHeight="1" x14ac:dyDescent="0.15">
      <c r="A536" s="268" t="s">
        <v>1512</v>
      </c>
      <c r="B536" s="269" t="s">
        <v>1123</v>
      </c>
      <c r="C536" s="268" t="s">
        <v>1512</v>
      </c>
      <c r="D536" s="269" t="s">
        <v>1125</v>
      </c>
      <c r="E536" s="262" t="s">
        <v>1513</v>
      </c>
      <c r="F536" s="245"/>
      <c r="G536" s="277"/>
      <c r="H536" s="245"/>
      <c r="I536" s="246"/>
      <c r="J536" s="333"/>
      <c r="K536" s="342"/>
      <c r="L536" s="232"/>
      <c r="M536" s="239"/>
    </row>
    <row r="537" spans="1:13" s="240" customFormat="1" ht="14.45" customHeight="1" x14ac:dyDescent="0.15">
      <c r="A537" s="248" t="s">
        <v>854</v>
      </c>
      <c r="B537" s="249" t="s">
        <v>205</v>
      </c>
      <c r="C537" s="248" t="s">
        <v>854</v>
      </c>
      <c r="D537" s="249" t="s">
        <v>285</v>
      </c>
      <c r="E537" s="241" t="s">
        <v>855</v>
      </c>
      <c r="F537" s="237" t="s">
        <v>854</v>
      </c>
      <c r="G537" s="231" t="s">
        <v>1074</v>
      </c>
      <c r="H537" s="237" t="s">
        <v>1032</v>
      </c>
      <c r="I537" s="231" t="s">
        <v>1074</v>
      </c>
      <c r="J537" s="333"/>
      <c r="K537" s="342"/>
      <c r="L537" s="232"/>
      <c r="M537" s="239"/>
    </row>
    <row r="538" spans="1:13" s="240" customFormat="1" ht="14.45" customHeight="1" x14ac:dyDescent="0.15">
      <c r="A538" s="248" t="s">
        <v>854</v>
      </c>
      <c r="B538" s="249" t="s">
        <v>1288</v>
      </c>
      <c r="C538" s="248" t="s">
        <v>854</v>
      </c>
      <c r="D538" s="249" t="s">
        <v>374</v>
      </c>
      <c r="E538" s="241" t="s">
        <v>856</v>
      </c>
      <c r="F538" s="237"/>
      <c r="G538" s="231"/>
      <c r="H538" s="237"/>
      <c r="I538" s="231"/>
      <c r="J538" s="333"/>
      <c r="K538" s="342"/>
      <c r="L538" s="232"/>
      <c r="M538" s="239"/>
    </row>
    <row r="539" spans="1:13" s="240" customFormat="1" ht="14.45" customHeight="1" x14ac:dyDescent="0.15">
      <c r="A539" s="254" t="s">
        <v>1514</v>
      </c>
      <c r="B539" s="255" t="s">
        <v>0</v>
      </c>
      <c r="C539" s="254" t="s">
        <v>1514</v>
      </c>
      <c r="D539" s="255" t="s">
        <v>216</v>
      </c>
      <c r="E539" s="256" t="s">
        <v>1515</v>
      </c>
      <c r="F539" s="229" t="s">
        <v>1514</v>
      </c>
      <c r="G539" s="706" t="s">
        <v>1516</v>
      </c>
      <c r="H539" s="229" t="s">
        <v>1033</v>
      </c>
      <c r="I539" s="706" t="s">
        <v>1516</v>
      </c>
      <c r="J539" s="332" t="s">
        <v>32</v>
      </c>
      <c r="K539" s="718" t="s">
        <v>1516</v>
      </c>
      <c r="L539" s="232"/>
      <c r="M539" s="239"/>
    </row>
    <row r="540" spans="1:13" s="240" customFormat="1" ht="14.45" customHeight="1" x14ac:dyDescent="0.15">
      <c r="A540" s="257" t="s">
        <v>1517</v>
      </c>
      <c r="B540" s="258" t="s">
        <v>208</v>
      </c>
      <c r="C540" s="257" t="s">
        <v>1517</v>
      </c>
      <c r="D540" s="258" t="s">
        <v>209</v>
      </c>
      <c r="E540" s="262" t="s">
        <v>1518</v>
      </c>
      <c r="F540" s="245"/>
      <c r="G540" s="714"/>
      <c r="H540" s="245"/>
      <c r="I540" s="715"/>
      <c r="J540" s="336"/>
      <c r="K540" s="719"/>
      <c r="L540" s="232"/>
      <c r="M540" s="239"/>
    </row>
    <row r="541" spans="1:13" s="240" customFormat="1" ht="14.45" customHeight="1" x14ac:dyDescent="0.15">
      <c r="A541" s="226" t="s">
        <v>857</v>
      </c>
      <c r="B541" s="227" t="s">
        <v>0</v>
      </c>
      <c r="C541" s="226"/>
      <c r="D541" s="227"/>
      <c r="E541" s="247" t="s">
        <v>1519</v>
      </c>
      <c r="F541" s="237" t="s">
        <v>857</v>
      </c>
      <c r="G541" s="706" t="s">
        <v>1520</v>
      </c>
      <c r="H541" s="237" t="s">
        <v>1034</v>
      </c>
      <c r="I541" s="231" t="s">
        <v>858</v>
      </c>
      <c r="J541" s="333" t="s">
        <v>33</v>
      </c>
      <c r="K541" s="342" t="s">
        <v>66</v>
      </c>
      <c r="L541" s="232"/>
      <c r="M541" s="239"/>
    </row>
    <row r="542" spans="1:13" s="240" customFormat="1" ht="14.45" customHeight="1" x14ac:dyDescent="0.15">
      <c r="A542" s="235"/>
      <c r="B542" s="236"/>
      <c r="C542" s="235" t="s">
        <v>857</v>
      </c>
      <c r="D542" s="236" t="s">
        <v>216</v>
      </c>
      <c r="E542" s="228" t="s">
        <v>1521</v>
      </c>
      <c r="F542" s="237"/>
      <c r="G542" s="707"/>
      <c r="H542" s="237"/>
      <c r="I542" s="231"/>
      <c r="J542" s="333"/>
      <c r="K542" s="342"/>
      <c r="L542" s="232"/>
      <c r="M542" s="239"/>
    </row>
    <row r="543" spans="1:13" s="240" customFormat="1" ht="14.45" customHeight="1" x14ac:dyDescent="0.15">
      <c r="A543" s="235"/>
      <c r="B543" s="236"/>
      <c r="C543" s="235" t="s">
        <v>857</v>
      </c>
      <c r="D543" s="236" t="s">
        <v>207</v>
      </c>
      <c r="E543" s="228" t="s">
        <v>859</v>
      </c>
      <c r="F543" s="237"/>
      <c r="G543" s="231"/>
      <c r="H543" s="237"/>
      <c r="I543" s="231"/>
      <c r="J543" s="333"/>
      <c r="K543" s="342"/>
      <c r="L543" s="232"/>
      <c r="M543" s="239"/>
    </row>
    <row r="544" spans="1:13" s="300" customFormat="1" ht="14.45" customHeight="1" x14ac:dyDescent="0.15">
      <c r="A544" s="235"/>
      <c r="B544" s="236"/>
      <c r="C544" s="235" t="s">
        <v>857</v>
      </c>
      <c r="D544" s="236" t="s">
        <v>298</v>
      </c>
      <c r="E544" s="228" t="s">
        <v>860</v>
      </c>
      <c r="F544" s="237"/>
      <c r="G544" s="231"/>
      <c r="H544" s="237"/>
      <c r="I544" s="231"/>
      <c r="J544" s="333"/>
      <c r="K544" s="342"/>
      <c r="L544" s="232"/>
      <c r="M544" s="239"/>
    </row>
    <row r="545" spans="1:13" s="300" customFormat="1" ht="14.45" customHeight="1" x14ac:dyDescent="0.15">
      <c r="A545" s="235"/>
      <c r="B545" s="236"/>
      <c r="C545" s="235" t="s">
        <v>857</v>
      </c>
      <c r="D545" s="236" t="s">
        <v>300</v>
      </c>
      <c r="E545" s="228" t="s">
        <v>1522</v>
      </c>
      <c r="F545" s="237"/>
      <c r="G545" s="231"/>
      <c r="H545" s="237"/>
      <c r="I545" s="231"/>
      <c r="J545" s="333"/>
      <c r="K545" s="342"/>
      <c r="L545" s="232"/>
      <c r="M545" s="239"/>
    </row>
    <row r="546" spans="1:13" s="300" customFormat="1" ht="14.45" customHeight="1" x14ac:dyDescent="0.15">
      <c r="A546" s="257"/>
      <c r="B546" s="258"/>
      <c r="C546" s="257" t="s">
        <v>857</v>
      </c>
      <c r="D546" s="258" t="s">
        <v>302</v>
      </c>
      <c r="E546" s="250" t="s">
        <v>861</v>
      </c>
      <c r="F546" s="237"/>
      <c r="G546" s="231"/>
      <c r="H546" s="237"/>
      <c r="I546" s="231"/>
      <c r="J546" s="333"/>
      <c r="K546" s="342"/>
      <c r="L546" s="232"/>
      <c r="M546" s="239"/>
    </row>
    <row r="547" spans="1:13" s="300" customFormat="1" ht="14.45" customHeight="1" x14ac:dyDescent="0.15">
      <c r="A547" s="263" t="s">
        <v>862</v>
      </c>
      <c r="B547" s="264" t="s">
        <v>0</v>
      </c>
      <c r="C547" s="263" t="s">
        <v>862</v>
      </c>
      <c r="D547" s="264" t="s">
        <v>216</v>
      </c>
      <c r="E547" s="241" t="s">
        <v>863</v>
      </c>
      <c r="F547" s="252" t="s">
        <v>862</v>
      </c>
      <c r="G547" s="253" t="s">
        <v>863</v>
      </c>
      <c r="H547" s="237"/>
      <c r="I547" s="231"/>
      <c r="J547" s="333"/>
      <c r="K547" s="342"/>
      <c r="L547" s="232"/>
      <c r="M547" s="239"/>
    </row>
    <row r="548" spans="1:13" s="300" customFormat="1" ht="14.45" customHeight="1" x14ac:dyDescent="0.15">
      <c r="A548" s="226" t="s">
        <v>864</v>
      </c>
      <c r="B548" s="227" t="s">
        <v>0</v>
      </c>
      <c r="C548" s="226"/>
      <c r="D548" s="227"/>
      <c r="E548" s="247" t="s">
        <v>865</v>
      </c>
      <c r="F548" s="229" t="s">
        <v>864</v>
      </c>
      <c r="G548" s="230" t="s">
        <v>865</v>
      </c>
      <c r="H548" s="229" t="s">
        <v>1035</v>
      </c>
      <c r="I548" s="230" t="s">
        <v>865</v>
      </c>
      <c r="J548" s="333"/>
      <c r="K548" s="342"/>
      <c r="L548" s="232"/>
      <c r="M548" s="239"/>
    </row>
    <row r="549" spans="1:13" s="300" customFormat="1" ht="14.45" customHeight="1" x14ac:dyDescent="0.15">
      <c r="A549" s="235"/>
      <c r="B549" s="236"/>
      <c r="C549" s="235" t="s">
        <v>864</v>
      </c>
      <c r="D549" s="236" t="s">
        <v>216</v>
      </c>
      <c r="E549" s="228" t="s">
        <v>866</v>
      </c>
      <c r="F549" s="237"/>
      <c r="G549" s="238"/>
      <c r="H549" s="237"/>
      <c r="I549" s="238"/>
      <c r="J549" s="333"/>
      <c r="K549" s="342"/>
      <c r="L549" s="232"/>
      <c r="M549" s="239"/>
    </row>
    <row r="550" spans="1:13" s="300" customFormat="1" ht="14.45" customHeight="1" x14ac:dyDescent="0.15">
      <c r="A550" s="257"/>
      <c r="B550" s="258"/>
      <c r="C550" s="257" t="s">
        <v>864</v>
      </c>
      <c r="D550" s="258" t="s">
        <v>207</v>
      </c>
      <c r="E550" s="250" t="s">
        <v>867</v>
      </c>
      <c r="F550" s="245"/>
      <c r="G550" s="246"/>
      <c r="H550" s="245"/>
      <c r="I550" s="246"/>
      <c r="J550" s="333"/>
      <c r="K550" s="342"/>
      <c r="L550" s="232"/>
      <c r="M550" s="239"/>
    </row>
    <row r="551" spans="1:13" s="300" customFormat="1" ht="14.25" customHeight="1" x14ac:dyDescent="0.15">
      <c r="A551" s="263" t="s">
        <v>868</v>
      </c>
      <c r="B551" s="264" t="s">
        <v>701</v>
      </c>
      <c r="C551" s="263" t="s">
        <v>868</v>
      </c>
      <c r="D551" s="264" t="s">
        <v>702</v>
      </c>
      <c r="E551" s="265" t="s">
        <v>869</v>
      </c>
      <c r="F551" s="252" t="s">
        <v>868</v>
      </c>
      <c r="G551" s="253" t="s">
        <v>1523</v>
      </c>
      <c r="H551" s="229" t="s">
        <v>1036</v>
      </c>
      <c r="I551" s="230" t="s">
        <v>1075</v>
      </c>
      <c r="J551" s="333"/>
      <c r="K551" s="342"/>
      <c r="L551" s="232"/>
      <c r="M551" s="239"/>
    </row>
    <row r="552" spans="1:13" s="300" customFormat="1" ht="14.45" customHeight="1" x14ac:dyDescent="0.15">
      <c r="A552" s="263" t="s">
        <v>870</v>
      </c>
      <c r="B552" s="264" t="s">
        <v>701</v>
      </c>
      <c r="C552" s="263" t="s">
        <v>870</v>
      </c>
      <c r="D552" s="264" t="s">
        <v>702</v>
      </c>
      <c r="E552" s="265" t="s">
        <v>871</v>
      </c>
      <c r="F552" s="245" t="s">
        <v>870</v>
      </c>
      <c r="G552" s="277" t="s">
        <v>871</v>
      </c>
      <c r="H552" s="245"/>
      <c r="I552" s="246"/>
      <c r="J552" s="336"/>
      <c r="K552" s="344"/>
      <c r="L552" s="278"/>
      <c r="M552" s="274"/>
    </row>
    <row r="553" spans="1:13" s="300" customFormat="1" ht="14.45" customHeight="1" x14ac:dyDescent="0.15">
      <c r="A553" s="248" t="s">
        <v>872</v>
      </c>
      <c r="B553" s="249" t="s">
        <v>205</v>
      </c>
      <c r="C553" s="248" t="s">
        <v>872</v>
      </c>
      <c r="D553" s="249" t="s">
        <v>285</v>
      </c>
      <c r="E553" s="241" t="s">
        <v>1524</v>
      </c>
      <c r="F553" s="237" t="s">
        <v>872</v>
      </c>
      <c r="G553" s="280" t="s">
        <v>877</v>
      </c>
      <c r="H553" s="237" t="s">
        <v>1037</v>
      </c>
      <c r="I553" s="280" t="s">
        <v>877</v>
      </c>
      <c r="J553" s="333" t="s">
        <v>33</v>
      </c>
      <c r="K553" s="342" t="s">
        <v>1525</v>
      </c>
      <c r="L553" s="232"/>
      <c r="M553" s="239"/>
    </row>
    <row r="554" spans="1:13" s="300" customFormat="1" ht="14.45" customHeight="1" x14ac:dyDescent="0.15">
      <c r="A554" s="259" t="s">
        <v>872</v>
      </c>
      <c r="B554" s="260" t="s">
        <v>1288</v>
      </c>
      <c r="C554" s="259" t="s">
        <v>872</v>
      </c>
      <c r="D554" s="260" t="s">
        <v>374</v>
      </c>
      <c r="E554" s="261" t="s">
        <v>873</v>
      </c>
      <c r="F554" s="237"/>
      <c r="G554" s="238"/>
      <c r="H554" s="237"/>
      <c r="I554" s="238"/>
      <c r="J554" s="333"/>
      <c r="K554" s="342"/>
      <c r="L554" s="232"/>
      <c r="M554" s="239"/>
    </row>
    <row r="555" spans="1:13" s="240" customFormat="1" ht="14.45" customHeight="1" x14ac:dyDescent="0.15">
      <c r="A555" s="259" t="s">
        <v>872</v>
      </c>
      <c r="B555" s="260" t="s">
        <v>454</v>
      </c>
      <c r="C555" s="259" t="s">
        <v>872</v>
      </c>
      <c r="D555" s="288" t="s">
        <v>455</v>
      </c>
      <c r="E555" s="261" t="s">
        <v>874</v>
      </c>
      <c r="F555" s="237"/>
      <c r="G555" s="238"/>
      <c r="H555" s="237"/>
      <c r="I555" s="238"/>
      <c r="J555" s="333"/>
      <c r="K555" s="342"/>
      <c r="L555" s="232"/>
      <c r="M555" s="239"/>
    </row>
    <row r="556" spans="1:13" s="240" customFormat="1" ht="14.45" customHeight="1" x14ac:dyDescent="0.15">
      <c r="A556" s="248" t="s">
        <v>872</v>
      </c>
      <c r="B556" s="249" t="s">
        <v>1373</v>
      </c>
      <c r="C556" s="248" t="s">
        <v>872</v>
      </c>
      <c r="D556" s="249" t="s">
        <v>1374</v>
      </c>
      <c r="E556" s="261" t="s">
        <v>875</v>
      </c>
      <c r="F556" s="237"/>
      <c r="G556" s="238"/>
      <c r="H556" s="237"/>
      <c r="I556" s="238"/>
      <c r="J556" s="333"/>
      <c r="K556" s="342"/>
      <c r="L556" s="232"/>
      <c r="M556" s="239"/>
    </row>
    <row r="557" spans="1:13" s="240" customFormat="1" ht="14.45" customHeight="1" x14ac:dyDescent="0.15">
      <c r="A557" s="259" t="s">
        <v>872</v>
      </c>
      <c r="B557" s="260" t="s">
        <v>670</v>
      </c>
      <c r="C557" s="259" t="s">
        <v>872</v>
      </c>
      <c r="D557" s="288" t="s">
        <v>336</v>
      </c>
      <c r="E557" s="261" t="s">
        <v>876</v>
      </c>
      <c r="F557" s="237"/>
      <c r="G557" s="238"/>
      <c r="H557" s="237"/>
      <c r="I557" s="238"/>
      <c r="J557" s="333"/>
      <c r="K557" s="342"/>
      <c r="L557" s="232"/>
      <c r="M557" s="239"/>
    </row>
    <row r="558" spans="1:13" s="240" customFormat="1" ht="14.45" customHeight="1" x14ac:dyDescent="0.15">
      <c r="A558" s="257" t="s">
        <v>872</v>
      </c>
      <c r="B558" s="258" t="s">
        <v>235</v>
      </c>
      <c r="C558" s="257" t="s">
        <v>872</v>
      </c>
      <c r="D558" s="258" t="s">
        <v>253</v>
      </c>
      <c r="E558" s="262" t="s">
        <v>877</v>
      </c>
      <c r="F558" s="245"/>
      <c r="G558" s="246"/>
      <c r="H558" s="245"/>
      <c r="I558" s="246"/>
      <c r="J558" s="333"/>
      <c r="K558" s="342"/>
      <c r="L558" s="232"/>
      <c r="M558" s="239"/>
    </row>
    <row r="559" spans="1:13" s="240" customFormat="1" ht="14.45" customHeight="1" x14ac:dyDescent="0.15">
      <c r="A559" s="263" t="s">
        <v>878</v>
      </c>
      <c r="B559" s="264" t="s">
        <v>0</v>
      </c>
      <c r="C559" s="263" t="s">
        <v>878</v>
      </c>
      <c r="D559" s="264" t="s">
        <v>216</v>
      </c>
      <c r="E559" s="265" t="s">
        <v>879</v>
      </c>
      <c r="F559" s="237" t="s">
        <v>878</v>
      </c>
      <c r="G559" s="231" t="s">
        <v>1076</v>
      </c>
      <c r="H559" s="237" t="s">
        <v>1038</v>
      </c>
      <c r="I559" s="231" t="s">
        <v>1076</v>
      </c>
      <c r="J559" s="332" t="s">
        <v>34</v>
      </c>
      <c r="K559" s="341" t="s">
        <v>67</v>
      </c>
      <c r="L559" s="232"/>
      <c r="M559" s="239"/>
    </row>
    <row r="560" spans="1:13" s="240" customFormat="1" ht="14.45" customHeight="1" x14ac:dyDescent="0.15">
      <c r="A560" s="226" t="s">
        <v>880</v>
      </c>
      <c r="B560" s="227" t="s">
        <v>1224</v>
      </c>
      <c r="C560" s="226" t="s">
        <v>880</v>
      </c>
      <c r="D560" s="227" t="s">
        <v>1110</v>
      </c>
      <c r="E560" s="247" t="s">
        <v>1526</v>
      </c>
      <c r="F560" s="229" t="s">
        <v>880</v>
      </c>
      <c r="G560" s="230" t="s">
        <v>1077</v>
      </c>
      <c r="H560" s="229" t="s">
        <v>1039</v>
      </c>
      <c r="I560" s="230" t="s">
        <v>1077</v>
      </c>
      <c r="J560" s="333"/>
      <c r="K560" s="342"/>
      <c r="L560" s="232"/>
      <c r="M560" s="239"/>
    </row>
    <row r="561" spans="1:13" s="240" customFormat="1" ht="14.45" customHeight="1" x14ac:dyDescent="0.15">
      <c r="A561" s="268" t="s">
        <v>880</v>
      </c>
      <c r="B561" s="269" t="s">
        <v>1113</v>
      </c>
      <c r="C561" s="268" t="s">
        <v>880</v>
      </c>
      <c r="D561" s="269" t="s">
        <v>260</v>
      </c>
      <c r="E561" s="262" t="s">
        <v>1527</v>
      </c>
      <c r="F561" s="245"/>
      <c r="G561" s="246"/>
      <c r="H561" s="245"/>
      <c r="I561" s="246"/>
      <c r="J561" s="333"/>
      <c r="K561" s="342"/>
      <c r="L561" s="232"/>
      <c r="M561" s="239"/>
    </row>
    <row r="562" spans="1:13" s="240" customFormat="1" ht="14.45" customHeight="1" x14ac:dyDescent="0.15">
      <c r="A562" s="254" t="s">
        <v>881</v>
      </c>
      <c r="B562" s="255" t="s">
        <v>0</v>
      </c>
      <c r="C562" s="254" t="s">
        <v>881</v>
      </c>
      <c r="D562" s="255" t="s">
        <v>216</v>
      </c>
      <c r="E562" s="256" t="s">
        <v>1528</v>
      </c>
      <c r="F562" s="237" t="s">
        <v>881</v>
      </c>
      <c r="G562" s="231" t="s">
        <v>1078</v>
      </c>
      <c r="H562" s="237" t="s">
        <v>1040</v>
      </c>
      <c r="I562" s="231" t="s">
        <v>1078</v>
      </c>
      <c r="J562" s="333"/>
      <c r="K562" s="342"/>
      <c r="L562" s="232"/>
      <c r="M562" s="239"/>
    </row>
    <row r="563" spans="1:13" s="240" customFormat="1" ht="14.45" customHeight="1" x14ac:dyDescent="0.15">
      <c r="A563" s="259" t="s">
        <v>881</v>
      </c>
      <c r="B563" s="260" t="s">
        <v>208</v>
      </c>
      <c r="C563" s="259" t="s">
        <v>881</v>
      </c>
      <c r="D563" s="260" t="s">
        <v>209</v>
      </c>
      <c r="E563" s="261" t="s">
        <v>882</v>
      </c>
      <c r="F563" s="237"/>
      <c r="G563" s="231"/>
      <c r="H563" s="237"/>
      <c r="I563" s="231"/>
      <c r="J563" s="333"/>
      <c r="K563" s="342"/>
      <c r="L563" s="232"/>
      <c r="M563" s="239"/>
    </row>
    <row r="564" spans="1:13" s="240" customFormat="1" ht="14.45" customHeight="1" x14ac:dyDescent="0.15">
      <c r="A564" s="259" t="s">
        <v>881</v>
      </c>
      <c r="B564" s="260" t="s">
        <v>245</v>
      </c>
      <c r="C564" s="259" t="s">
        <v>881</v>
      </c>
      <c r="D564" s="260" t="s">
        <v>246</v>
      </c>
      <c r="E564" s="261" t="s">
        <v>883</v>
      </c>
      <c r="F564" s="237"/>
      <c r="G564" s="231"/>
      <c r="H564" s="237"/>
      <c r="I564" s="231"/>
      <c r="J564" s="333"/>
      <c r="K564" s="342"/>
      <c r="L564" s="232"/>
      <c r="M564" s="239"/>
    </row>
    <row r="565" spans="1:13" s="240" customFormat="1" ht="14.45" customHeight="1" x14ac:dyDescent="0.15">
      <c r="A565" s="259" t="s">
        <v>881</v>
      </c>
      <c r="B565" s="260" t="s">
        <v>312</v>
      </c>
      <c r="C565" s="259" t="s">
        <v>881</v>
      </c>
      <c r="D565" s="260" t="s">
        <v>313</v>
      </c>
      <c r="E565" s="261" t="s">
        <v>884</v>
      </c>
      <c r="F565" s="237"/>
      <c r="G565" s="231"/>
      <c r="H565" s="237"/>
      <c r="I565" s="231"/>
      <c r="J565" s="333"/>
      <c r="K565" s="342"/>
      <c r="L565" s="232"/>
      <c r="M565" s="239"/>
    </row>
    <row r="566" spans="1:13" s="240" customFormat="1" ht="14.45" customHeight="1" x14ac:dyDescent="0.15">
      <c r="A566" s="268" t="s">
        <v>881</v>
      </c>
      <c r="B566" s="269" t="s">
        <v>290</v>
      </c>
      <c r="C566" s="268" t="s">
        <v>881</v>
      </c>
      <c r="D566" s="269" t="s">
        <v>543</v>
      </c>
      <c r="E566" s="262" t="s">
        <v>885</v>
      </c>
      <c r="F566" s="237"/>
      <c r="G566" s="231"/>
      <c r="H566" s="237"/>
      <c r="I566" s="231"/>
      <c r="J566" s="333"/>
      <c r="K566" s="342"/>
      <c r="L566" s="232"/>
      <c r="M566" s="239"/>
    </row>
    <row r="567" spans="1:13" s="240" customFormat="1" ht="14.45" customHeight="1" x14ac:dyDescent="0.15">
      <c r="A567" s="254" t="s">
        <v>886</v>
      </c>
      <c r="B567" s="255" t="s">
        <v>0</v>
      </c>
      <c r="C567" s="254" t="s">
        <v>886</v>
      </c>
      <c r="D567" s="255" t="s">
        <v>216</v>
      </c>
      <c r="E567" s="256" t="s">
        <v>887</v>
      </c>
      <c r="F567" s="229" t="s">
        <v>886</v>
      </c>
      <c r="G567" s="230" t="s">
        <v>1079</v>
      </c>
      <c r="H567" s="229" t="s">
        <v>1041</v>
      </c>
      <c r="I567" s="230" t="s">
        <v>1079</v>
      </c>
      <c r="J567" s="333"/>
      <c r="K567" s="342"/>
      <c r="L567" s="232"/>
      <c r="M567" s="239"/>
    </row>
    <row r="568" spans="1:13" s="240" customFormat="1" ht="14.45" customHeight="1" x14ac:dyDescent="0.15">
      <c r="A568" s="259" t="s">
        <v>886</v>
      </c>
      <c r="B568" s="260" t="s">
        <v>208</v>
      </c>
      <c r="C568" s="259" t="s">
        <v>886</v>
      </c>
      <c r="D568" s="260" t="s">
        <v>209</v>
      </c>
      <c r="E568" s="261" t="s">
        <v>888</v>
      </c>
      <c r="F568" s="237"/>
      <c r="G568" s="238"/>
      <c r="H568" s="237"/>
      <c r="I568" s="238"/>
      <c r="J568" s="333"/>
      <c r="K568" s="342"/>
      <c r="L568" s="232"/>
      <c r="M568" s="239"/>
    </row>
    <row r="569" spans="1:13" s="240" customFormat="1" ht="14.45" customHeight="1" x14ac:dyDescent="0.15">
      <c r="A569" s="259" t="s">
        <v>886</v>
      </c>
      <c r="B569" s="260" t="s">
        <v>454</v>
      </c>
      <c r="C569" s="259" t="s">
        <v>886</v>
      </c>
      <c r="D569" s="260" t="s">
        <v>455</v>
      </c>
      <c r="E569" s="261" t="s">
        <v>889</v>
      </c>
      <c r="F569" s="237"/>
      <c r="G569" s="238"/>
      <c r="H569" s="237"/>
      <c r="I569" s="238"/>
      <c r="J569" s="333"/>
      <c r="K569" s="342"/>
      <c r="L569" s="232"/>
      <c r="M569" s="239"/>
    </row>
    <row r="570" spans="1:13" s="240" customFormat="1" ht="14.45" customHeight="1" x14ac:dyDescent="0.15">
      <c r="A570" s="259" t="s">
        <v>886</v>
      </c>
      <c r="B570" s="260" t="s">
        <v>1373</v>
      </c>
      <c r="C570" s="259" t="s">
        <v>886</v>
      </c>
      <c r="D570" s="260" t="s">
        <v>1374</v>
      </c>
      <c r="E570" s="261" t="s">
        <v>890</v>
      </c>
      <c r="F570" s="237"/>
      <c r="G570" s="238"/>
      <c r="H570" s="237"/>
      <c r="I570" s="238"/>
      <c r="J570" s="333"/>
      <c r="K570" s="342"/>
      <c r="L570" s="232"/>
      <c r="M570" s="239"/>
    </row>
    <row r="571" spans="1:13" s="240" customFormat="1" ht="14.45" customHeight="1" x14ac:dyDescent="0.15">
      <c r="A571" s="259" t="s">
        <v>886</v>
      </c>
      <c r="B571" s="260" t="s">
        <v>670</v>
      </c>
      <c r="C571" s="259" t="s">
        <v>886</v>
      </c>
      <c r="D571" s="260" t="s">
        <v>336</v>
      </c>
      <c r="E571" s="261" t="s">
        <v>891</v>
      </c>
      <c r="F571" s="237"/>
      <c r="G571" s="238"/>
      <c r="H571" s="237"/>
      <c r="I571" s="238"/>
      <c r="J571" s="333"/>
      <c r="K571" s="342"/>
      <c r="L571" s="232"/>
      <c r="M571" s="239"/>
    </row>
    <row r="572" spans="1:13" s="240" customFormat="1" ht="14.45" customHeight="1" x14ac:dyDescent="0.15">
      <c r="A572" s="257" t="s">
        <v>886</v>
      </c>
      <c r="B572" s="258" t="s">
        <v>235</v>
      </c>
      <c r="C572" s="257" t="s">
        <v>886</v>
      </c>
      <c r="D572" s="258" t="s">
        <v>253</v>
      </c>
      <c r="E572" s="262" t="s">
        <v>892</v>
      </c>
      <c r="F572" s="245"/>
      <c r="G572" s="246"/>
      <c r="H572" s="245"/>
      <c r="I572" s="246"/>
      <c r="J572" s="333"/>
      <c r="K572" s="342"/>
      <c r="L572" s="232"/>
      <c r="M572" s="239"/>
    </row>
    <row r="573" spans="1:13" s="240" customFormat="1" ht="14.45" customHeight="1" x14ac:dyDescent="0.15">
      <c r="A573" s="254" t="s">
        <v>893</v>
      </c>
      <c r="B573" s="255" t="s">
        <v>205</v>
      </c>
      <c r="C573" s="254" t="s">
        <v>893</v>
      </c>
      <c r="D573" s="255" t="s">
        <v>285</v>
      </c>
      <c r="E573" s="256" t="s">
        <v>894</v>
      </c>
      <c r="F573" s="237" t="s">
        <v>893</v>
      </c>
      <c r="G573" s="231" t="s">
        <v>895</v>
      </c>
      <c r="H573" s="237" t="s">
        <v>1042</v>
      </c>
      <c r="I573" s="231" t="s">
        <v>895</v>
      </c>
      <c r="J573" s="333"/>
      <c r="K573" s="342"/>
      <c r="L573" s="232"/>
      <c r="M573" s="239"/>
    </row>
    <row r="574" spans="1:13" s="240" customFormat="1" ht="14.45" customHeight="1" x14ac:dyDescent="0.15">
      <c r="A574" s="259" t="s">
        <v>893</v>
      </c>
      <c r="B574" s="260" t="s">
        <v>1288</v>
      </c>
      <c r="C574" s="259" t="s">
        <v>893</v>
      </c>
      <c r="D574" s="260" t="s">
        <v>374</v>
      </c>
      <c r="E574" s="261" t="s">
        <v>896</v>
      </c>
      <c r="F574" s="237"/>
      <c r="G574" s="231"/>
      <c r="H574" s="237"/>
      <c r="I574" s="231"/>
      <c r="J574" s="333"/>
      <c r="K574" s="342"/>
      <c r="L574" s="232"/>
      <c r="M574" s="239"/>
    </row>
    <row r="575" spans="1:13" s="240" customFormat="1" ht="14.45" customHeight="1" x14ac:dyDescent="0.15">
      <c r="A575" s="259" t="s">
        <v>893</v>
      </c>
      <c r="B575" s="260" t="s">
        <v>454</v>
      </c>
      <c r="C575" s="259" t="s">
        <v>893</v>
      </c>
      <c r="D575" s="260" t="s">
        <v>455</v>
      </c>
      <c r="E575" s="261" t="s">
        <v>897</v>
      </c>
      <c r="F575" s="237"/>
      <c r="G575" s="231"/>
      <c r="H575" s="237"/>
      <c r="I575" s="231"/>
      <c r="J575" s="333"/>
      <c r="K575" s="342"/>
      <c r="L575" s="232"/>
      <c r="M575" s="239"/>
    </row>
    <row r="576" spans="1:13" s="240" customFormat="1" ht="14.45" customHeight="1" x14ac:dyDescent="0.15">
      <c r="A576" s="259" t="s">
        <v>893</v>
      </c>
      <c r="B576" s="260" t="s">
        <v>1373</v>
      </c>
      <c r="C576" s="259" t="s">
        <v>893</v>
      </c>
      <c r="D576" s="260" t="s">
        <v>1374</v>
      </c>
      <c r="E576" s="261" t="s">
        <v>1529</v>
      </c>
      <c r="F576" s="237"/>
      <c r="G576" s="231"/>
      <c r="H576" s="237"/>
      <c r="I576" s="231"/>
      <c r="J576" s="333"/>
      <c r="K576" s="342"/>
      <c r="L576" s="232"/>
      <c r="M576" s="239"/>
    </row>
    <row r="577" spans="1:13" s="240" customFormat="1" ht="14.45" customHeight="1" x14ac:dyDescent="0.15">
      <c r="A577" s="257" t="s">
        <v>893</v>
      </c>
      <c r="B577" s="258" t="s">
        <v>235</v>
      </c>
      <c r="C577" s="257" t="s">
        <v>893</v>
      </c>
      <c r="D577" s="258" t="s">
        <v>253</v>
      </c>
      <c r="E577" s="262" t="s">
        <v>1530</v>
      </c>
      <c r="F577" s="245"/>
      <c r="G577" s="231"/>
      <c r="H577" s="245"/>
      <c r="I577" s="231"/>
      <c r="J577" s="336"/>
      <c r="K577" s="344"/>
      <c r="L577" s="232"/>
      <c r="M577" s="239"/>
    </row>
    <row r="578" spans="1:13" s="240" customFormat="1" ht="15" customHeight="1" x14ac:dyDescent="0.15">
      <c r="A578" s="263" t="s">
        <v>1531</v>
      </c>
      <c r="B578" s="264" t="s">
        <v>898</v>
      </c>
      <c r="C578" s="263" t="s">
        <v>1531</v>
      </c>
      <c r="D578" s="264" t="s">
        <v>899</v>
      </c>
      <c r="E578" s="250" t="s">
        <v>68</v>
      </c>
      <c r="F578" s="301" t="s">
        <v>1532</v>
      </c>
      <c r="G578" s="265" t="s">
        <v>900</v>
      </c>
      <c r="H578" s="301" t="s">
        <v>1533</v>
      </c>
      <c r="I578" s="265" t="s">
        <v>900</v>
      </c>
      <c r="J578" s="338" t="s">
        <v>1534</v>
      </c>
      <c r="K578" s="350" t="s">
        <v>900</v>
      </c>
      <c r="L578" s="302" t="s">
        <v>245</v>
      </c>
      <c r="M578" s="303" t="s">
        <v>1159</v>
      </c>
    </row>
    <row r="579" spans="1:13" s="240" customFormat="1" ht="15" customHeight="1" x14ac:dyDescent="0.15">
      <c r="A579" s="263" t="s">
        <v>1535</v>
      </c>
      <c r="B579" s="264" t="s">
        <v>901</v>
      </c>
      <c r="C579" s="263" t="s">
        <v>1535</v>
      </c>
      <c r="D579" s="264" t="s">
        <v>902</v>
      </c>
      <c r="E579" s="265" t="s">
        <v>1536</v>
      </c>
      <c r="F579" s="301" t="s">
        <v>1537</v>
      </c>
      <c r="G579" s="304" t="s">
        <v>903</v>
      </c>
      <c r="H579" s="301" t="s">
        <v>1538</v>
      </c>
      <c r="I579" s="304" t="s">
        <v>903</v>
      </c>
      <c r="J579" s="338" t="s">
        <v>1539</v>
      </c>
      <c r="K579" s="339" t="s">
        <v>903</v>
      </c>
      <c r="L579" s="302" t="s">
        <v>1540</v>
      </c>
      <c r="M579" s="303" t="s">
        <v>69</v>
      </c>
    </row>
    <row r="580" spans="1:13" s="240" customFormat="1" ht="15" customHeight="1" x14ac:dyDescent="0.15">
      <c r="A580" s="257" t="s">
        <v>1541</v>
      </c>
      <c r="B580" s="258" t="s">
        <v>901</v>
      </c>
      <c r="C580" s="257" t="s">
        <v>1541</v>
      </c>
      <c r="D580" s="258" t="s">
        <v>902</v>
      </c>
      <c r="E580" s="250" t="s">
        <v>70</v>
      </c>
      <c r="F580" s="301" t="s">
        <v>1542</v>
      </c>
      <c r="G580" s="305" t="s">
        <v>70</v>
      </c>
      <c r="H580" s="301" t="s">
        <v>1543</v>
      </c>
      <c r="I580" s="265" t="s">
        <v>70</v>
      </c>
      <c r="J580" s="301" t="s">
        <v>1544</v>
      </c>
      <c r="K580" s="265" t="s">
        <v>70</v>
      </c>
      <c r="L580" s="302" t="s">
        <v>1545</v>
      </c>
      <c r="M580" s="303" t="s">
        <v>904</v>
      </c>
    </row>
    <row r="581" spans="1:13" x14ac:dyDescent="0.15">
      <c r="A581" s="306" t="s">
        <v>1546</v>
      </c>
      <c r="J581" s="307" t="s">
        <v>1547</v>
      </c>
    </row>
    <row r="582" spans="1:13" x14ac:dyDescent="0.15">
      <c r="A582" s="308" t="s">
        <v>1548</v>
      </c>
    </row>
    <row r="583" spans="1:13" x14ac:dyDescent="0.15">
      <c r="A583" s="306" t="s">
        <v>1549</v>
      </c>
    </row>
    <row r="585" spans="1:13" ht="17.25" x14ac:dyDescent="0.15">
      <c r="A585" s="309" t="s">
        <v>905</v>
      </c>
      <c r="B585" s="310"/>
      <c r="C585" s="310"/>
      <c r="D585" s="310"/>
      <c r="E585" s="311"/>
      <c r="F585" s="312"/>
      <c r="G585" s="313"/>
      <c r="H585" s="313"/>
      <c r="I585" s="314"/>
      <c r="J585" s="313"/>
      <c r="K585" s="314"/>
    </row>
    <row r="586" spans="1:13" x14ac:dyDescent="0.15">
      <c r="A586" s="692" t="s">
        <v>1095</v>
      </c>
      <c r="B586" s="693"/>
      <c r="C586" s="693"/>
      <c r="D586" s="693"/>
      <c r="E586" s="694"/>
      <c r="F586" s="692" t="s">
        <v>1096</v>
      </c>
      <c r="G586" s="694"/>
      <c r="H586" s="692" t="s">
        <v>1659</v>
      </c>
      <c r="I586" s="694"/>
      <c r="J586" s="692" t="s">
        <v>196</v>
      </c>
      <c r="K586" s="694"/>
      <c r="L586" s="692" t="s">
        <v>1097</v>
      </c>
      <c r="M586" s="694"/>
    </row>
    <row r="587" spans="1:13" x14ac:dyDescent="0.15">
      <c r="A587" s="699" t="s">
        <v>197</v>
      </c>
      <c r="B587" s="700"/>
      <c r="C587" s="700"/>
      <c r="D587" s="701"/>
      <c r="E587" s="702" t="s">
        <v>198</v>
      </c>
      <c r="F587" s="704" t="s">
        <v>199</v>
      </c>
      <c r="G587" s="712" t="s">
        <v>198</v>
      </c>
      <c r="H587" s="704" t="s">
        <v>199</v>
      </c>
      <c r="I587" s="712" t="s">
        <v>198</v>
      </c>
      <c r="J587" s="704" t="s">
        <v>199</v>
      </c>
      <c r="K587" s="712" t="s">
        <v>198</v>
      </c>
      <c r="L587" s="704" t="s">
        <v>199</v>
      </c>
      <c r="M587" s="712" t="s">
        <v>198</v>
      </c>
    </row>
    <row r="588" spans="1:13" x14ac:dyDescent="0.15">
      <c r="A588" s="697" t="s">
        <v>200</v>
      </c>
      <c r="B588" s="698"/>
      <c r="C588" s="697" t="s">
        <v>201</v>
      </c>
      <c r="D588" s="698"/>
      <c r="E588" s="703"/>
      <c r="F588" s="705"/>
      <c r="G588" s="713"/>
      <c r="H588" s="705"/>
      <c r="I588" s="713"/>
      <c r="J588" s="705"/>
      <c r="K588" s="713"/>
      <c r="L588" s="705"/>
      <c r="M588" s="713"/>
    </row>
    <row r="589" spans="1:13" x14ac:dyDescent="0.15">
      <c r="A589" s="263" t="s">
        <v>1550</v>
      </c>
      <c r="B589" s="264" t="s">
        <v>901</v>
      </c>
      <c r="C589" s="263"/>
      <c r="D589" s="264"/>
      <c r="E589" s="265" t="s">
        <v>71</v>
      </c>
      <c r="F589" s="263" t="s">
        <v>1551</v>
      </c>
      <c r="G589" s="304" t="s">
        <v>71</v>
      </c>
      <c r="H589" s="284" t="s">
        <v>1552</v>
      </c>
      <c r="I589" s="265" t="s">
        <v>71</v>
      </c>
      <c r="J589" s="284" t="s">
        <v>1553</v>
      </c>
      <c r="K589" s="265" t="s">
        <v>71</v>
      </c>
      <c r="L589" s="284" t="s">
        <v>1553</v>
      </c>
      <c r="M589" s="265" t="s">
        <v>71</v>
      </c>
    </row>
    <row r="590" spans="1:13" x14ac:dyDescent="0.15">
      <c r="A590" s="263" t="s">
        <v>1554</v>
      </c>
      <c r="B590" s="264" t="s">
        <v>901</v>
      </c>
      <c r="C590" s="263"/>
      <c r="D590" s="264"/>
      <c r="E590" s="265" t="s">
        <v>907</v>
      </c>
      <c r="F590" s="226" t="s">
        <v>1555</v>
      </c>
      <c r="G590" s="315" t="s">
        <v>907</v>
      </c>
      <c r="H590" s="316" t="s">
        <v>1556</v>
      </c>
      <c r="I590" s="247" t="s">
        <v>72</v>
      </c>
      <c r="J590" s="316" t="s">
        <v>1557</v>
      </c>
      <c r="K590" s="247" t="s">
        <v>72</v>
      </c>
      <c r="L590" s="316" t="s">
        <v>1557</v>
      </c>
      <c r="M590" s="247" t="s">
        <v>72</v>
      </c>
    </row>
    <row r="591" spans="1:13" x14ac:dyDescent="0.15">
      <c r="A591" s="263" t="s">
        <v>1558</v>
      </c>
      <c r="B591" s="264" t="s">
        <v>901</v>
      </c>
      <c r="C591" s="263"/>
      <c r="D591" s="264"/>
      <c r="E591" s="265" t="s">
        <v>1559</v>
      </c>
      <c r="F591" s="263" t="s">
        <v>1560</v>
      </c>
      <c r="G591" s="317" t="s">
        <v>908</v>
      </c>
      <c r="H591" s="318"/>
      <c r="I591" s="250"/>
      <c r="J591" s="318"/>
      <c r="K591" s="250"/>
      <c r="L591" s="318"/>
      <c r="M591" s="250"/>
    </row>
    <row r="592" spans="1:13" x14ac:dyDescent="0.15">
      <c r="A592" s="254" t="s">
        <v>909</v>
      </c>
      <c r="B592" s="255" t="s">
        <v>205</v>
      </c>
      <c r="C592" s="254"/>
      <c r="D592" s="255"/>
      <c r="E592" s="256" t="s">
        <v>910</v>
      </c>
      <c r="F592" s="226" t="s">
        <v>1561</v>
      </c>
      <c r="G592" s="315" t="s">
        <v>73</v>
      </c>
      <c r="H592" s="316" t="s">
        <v>1562</v>
      </c>
      <c r="I592" s="247" t="s">
        <v>73</v>
      </c>
      <c r="J592" s="316" t="s">
        <v>1563</v>
      </c>
      <c r="K592" s="247" t="s">
        <v>73</v>
      </c>
      <c r="L592" s="316" t="s">
        <v>1563</v>
      </c>
      <c r="M592" s="247" t="s">
        <v>73</v>
      </c>
    </row>
    <row r="593" spans="1:13" x14ac:dyDescent="0.15">
      <c r="A593" s="259" t="s">
        <v>909</v>
      </c>
      <c r="B593" s="260" t="s">
        <v>1288</v>
      </c>
      <c r="C593" s="259"/>
      <c r="D593" s="260"/>
      <c r="E593" s="261" t="s">
        <v>911</v>
      </c>
      <c r="F593" s="235"/>
      <c r="G593" s="319"/>
      <c r="H593" s="320"/>
      <c r="I593" s="228"/>
      <c r="J593" s="320"/>
      <c r="K593" s="228"/>
      <c r="L593" s="320"/>
      <c r="M593" s="228"/>
    </row>
    <row r="594" spans="1:13" x14ac:dyDescent="0.15">
      <c r="A594" s="259" t="s">
        <v>909</v>
      </c>
      <c r="B594" s="260" t="s">
        <v>454</v>
      </c>
      <c r="C594" s="259"/>
      <c r="D594" s="260"/>
      <c r="E594" s="261" t="s">
        <v>912</v>
      </c>
      <c r="F594" s="235"/>
      <c r="G594" s="319"/>
      <c r="H594" s="320"/>
      <c r="I594" s="228"/>
      <c r="J594" s="320"/>
      <c r="K594" s="228"/>
      <c r="L594" s="320"/>
      <c r="M594" s="228"/>
    </row>
    <row r="595" spans="1:13" x14ac:dyDescent="0.15">
      <c r="A595" s="257" t="s">
        <v>909</v>
      </c>
      <c r="B595" s="258" t="s">
        <v>1373</v>
      </c>
      <c r="C595" s="257"/>
      <c r="D595" s="258"/>
      <c r="E595" s="250" t="s">
        <v>913</v>
      </c>
      <c r="F595" s="257"/>
      <c r="G595" s="305"/>
      <c r="H595" s="318"/>
      <c r="I595" s="250"/>
      <c r="J595" s="320"/>
      <c r="K595" s="228"/>
      <c r="L595" s="320"/>
      <c r="M595" s="228"/>
    </row>
    <row r="596" spans="1:13" x14ac:dyDescent="0.15">
      <c r="A596" s="254" t="s">
        <v>914</v>
      </c>
      <c r="B596" s="255" t="s">
        <v>205</v>
      </c>
      <c r="C596" s="254"/>
      <c r="D596" s="255"/>
      <c r="E596" s="256" t="s">
        <v>915</v>
      </c>
      <c r="F596" s="316" t="s">
        <v>1564</v>
      </c>
      <c r="G596" s="716" t="s">
        <v>916</v>
      </c>
      <c r="H596" s="316" t="s">
        <v>1565</v>
      </c>
      <c r="I596" s="716" t="s">
        <v>916</v>
      </c>
      <c r="J596" s="320"/>
      <c r="K596" s="228"/>
      <c r="L596" s="320"/>
      <c r="M596" s="228"/>
    </row>
    <row r="597" spans="1:13" x14ac:dyDescent="0.15">
      <c r="A597" s="259" t="s">
        <v>914</v>
      </c>
      <c r="B597" s="260" t="s">
        <v>1288</v>
      </c>
      <c r="C597" s="259"/>
      <c r="D597" s="260"/>
      <c r="E597" s="261" t="s">
        <v>1566</v>
      </c>
      <c r="F597" s="320"/>
      <c r="G597" s="720"/>
      <c r="H597" s="320"/>
      <c r="I597" s="717"/>
      <c r="J597" s="320"/>
      <c r="K597" s="228"/>
      <c r="L597" s="320"/>
      <c r="M597" s="228"/>
    </row>
    <row r="598" spans="1:13" x14ac:dyDescent="0.15">
      <c r="A598" s="259" t="s">
        <v>914</v>
      </c>
      <c r="B598" s="260" t="s">
        <v>454</v>
      </c>
      <c r="C598" s="259"/>
      <c r="D598" s="260"/>
      <c r="E598" s="261" t="s">
        <v>1567</v>
      </c>
      <c r="F598" s="235"/>
      <c r="G598" s="319"/>
      <c r="H598" s="320"/>
      <c r="I598" s="228"/>
      <c r="J598" s="320"/>
      <c r="K598" s="228"/>
      <c r="L598" s="320"/>
      <c r="M598" s="228"/>
    </row>
    <row r="599" spans="1:13" x14ac:dyDescent="0.15">
      <c r="A599" s="257" t="s">
        <v>914</v>
      </c>
      <c r="B599" s="258" t="s">
        <v>1373</v>
      </c>
      <c r="C599" s="257"/>
      <c r="D599" s="258"/>
      <c r="E599" s="250" t="s">
        <v>1568</v>
      </c>
      <c r="F599" s="257"/>
      <c r="G599" s="305"/>
      <c r="H599" s="318"/>
      <c r="I599" s="250"/>
      <c r="J599" s="318"/>
      <c r="K599" s="250"/>
      <c r="L599" s="318"/>
      <c r="M599" s="250"/>
    </row>
    <row r="600" spans="1:13" x14ac:dyDescent="0.15">
      <c r="A600" s="263" t="s">
        <v>1569</v>
      </c>
      <c r="B600" s="264" t="s">
        <v>901</v>
      </c>
      <c r="C600" s="263"/>
      <c r="D600" s="264"/>
      <c r="E600" s="265" t="s">
        <v>90</v>
      </c>
      <c r="F600" s="263" t="s">
        <v>1569</v>
      </c>
      <c r="G600" s="304" t="s">
        <v>90</v>
      </c>
      <c r="H600" s="284" t="s">
        <v>1570</v>
      </c>
      <c r="I600" s="265" t="s">
        <v>90</v>
      </c>
      <c r="J600" s="284" t="s">
        <v>1571</v>
      </c>
      <c r="K600" s="265" t="s">
        <v>90</v>
      </c>
      <c r="L600" s="316" t="s">
        <v>1571</v>
      </c>
      <c r="M600" s="247" t="s">
        <v>1572</v>
      </c>
    </row>
    <row r="601" spans="1:13" x14ac:dyDescent="0.15">
      <c r="A601" s="263" t="s">
        <v>1573</v>
      </c>
      <c r="B601" s="264" t="s">
        <v>901</v>
      </c>
      <c r="C601" s="263"/>
      <c r="D601" s="264"/>
      <c r="E601" s="265" t="s">
        <v>91</v>
      </c>
      <c r="F601" s="263" t="s">
        <v>1573</v>
      </c>
      <c r="G601" s="304" t="s">
        <v>91</v>
      </c>
      <c r="H601" s="284" t="s">
        <v>1574</v>
      </c>
      <c r="I601" s="265" t="s">
        <v>91</v>
      </c>
      <c r="J601" s="284" t="s">
        <v>1575</v>
      </c>
      <c r="K601" s="265" t="s">
        <v>91</v>
      </c>
      <c r="L601" s="321"/>
      <c r="M601" s="250"/>
    </row>
    <row r="602" spans="1:13" x14ac:dyDescent="0.15">
      <c r="A602" s="254" t="s">
        <v>1576</v>
      </c>
      <c r="B602" s="255" t="s">
        <v>205</v>
      </c>
      <c r="C602" s="254"/>
      <c r="D602" s="255"/>
      <c r="E602" s="256" t="s">
        <v>917</v>
      </c>
      <c r="F602" s="226" t="s">
        <v>1576</v>
      </c>
      <c r="G602" s="315" t="s">
        <v>74</v>
      </c>
      <c r="H602" s="316" t="s">
        <v>1577</v>
      </c>
      <c r="I602" s="247" t="s">
        <v>74</v>
      </c>
      <c r="J602" s="316" t="s">
        <v>1578</v>
      </c>
      <c r="K602" s="247" t="s">
        <v>74</v>
      </c>
      <c r="L602" s="316" t="s">
        <v>1578</v>
      </c>
      <c r="M602" s="247" t="s">
        <v>74</v>
      </c>
    </row>
    <row r="603" spans="1:13" x14ac:dyDescent="0.15">
      <c r="A603" s="259" t="s">
        <v>918</v>
      </c>
      <c r="B603" s="260" t="s">
        <v>1288</v>
      </c>
      <c r="C603" s="259"/>
      <c r="D603" s="260"/>
      <c r="E603" s="261" t="s">
        <v>919</v>
      </c>
      <c r="F603" s="235"/>
      <c r="G603" s="319"/>
      <c r="H603" s="320"/>
      <c r="I603" s="228"/>
      <c r="J603" s="320"/>
      <c r="K603" s="228"/>
      <c r="L603" s="320"/>
      <c r="M603" s="228"/>
    </row>
    <row r="604" spans="1:13" x14ac:dyDescent="0.15">
      <c r="A604" s="259" t="s">
        <v>918</v>
      </c>
      <c r="B604" s="260" t="s">
        <v>454</v>
      </c>
      <c r="C604" s="259"/>
      <c r="D604" s="260"/>
      <c r="E604" s="261" t="s">
        <v>920</v>
      </c>
      <c r="F604" s="235"/>
      <c r="G604" s="319"/>
      <c r="H604" s="320"/>
      <c r="I604" s="228"/>
      <c r="J604" s="320"/>
      <c r="K604" s="228"/>
      <c r="L604" s="320"/>
      <c r="M604" s="228"/>
    </row>
    <row r="605" spans="1:13" x14ac:dyDescent="0.15">
      <c r="A605" s="235" t="s">
        <v>918</v>
      </c>
      <c r="B605" s="236" t="s">
        <v>1373</v>
      </c>
      <c r="C605" s="235"/>
      <c r="D605" s="236"/>
      <c r="E605" s="228" t="s">
        <v>921</v>
      </c>
      <c r="F605" s="235"/>
      <c r="G605" s="319"/>
      <c r="H605" s="320"/>
      <c r="I605" s="228"/>
      <c r="J605" s="320"/>
      <c r="K605" s="228"/>
      <c r="L605" s="320"/>
      <c r="M605" s="228"/>
    </row>
    <row r="606" spans="1:13" x14ac:dyDescent="0.15">
      <c r="A606" s="263" t="s">
        <v>1579</v>
      </c>
      <c r="B606" s="264" t="s">
        <v>901</v>
      </c>
      <c r="C606" s="263"/>
      <c r="D606" s="264"/>
      <c r="E606" s="265" t="s">
        <v>92</v>
      </c>
      <c r="F606" s="263" t="s">
        <v>1579</v>
      </c>
      <c r="G606" s="304" t="s">
        <v>92</v>
      </c>
      <c r="H606" s="284" t="s">
        <v>1580</v>
      </c>
      <c r="I606" s="265" t="s">
        <v>92</v>
      </c>
      <c r="J606" s="284" t="s">
        <v>1581</v>
      </c>
      <c r="K606" s="265" t="s">
        <v>92</v>
      </c>
      <c r="L606" s="284" t="s">
        <v>1581</v>
      </c>
      <c r="M606" s="265" t="s">
        <v>92</v>
      </c>
    </row>
    <row r="607" spans="1:13" x14ac:dyDescent="0.15">
      <c r="A607" s="263" t="s">
        <v>1582</v>
      </c>
      <c r="B607" s="264" t="s">
        <v>901</v>
      </c>
      <c r="C607" s="263"/>
      <c r="D607" s="264"/>
      <c r="E607" s="265" t="s">
        <v>93</v>
      </c>
      <c r="F607" s="263" t="s">
        <v>1582</v>
      </c>
      <c r="G607" s="304" t="s">
        <v>93</v>
      </c>
      <c r="H607" s="284" t="s">
        <v>1583</v>
      </c>
      <c r="I607" s="265" t="s">
        <v>93</v>
      </c>
      <c r="J607" s="284" t="s">
        <v>1584</v>
      </c>
      <c r="K607" s="265" t="s">
        <v>93</v>
      </c>
      <c r="L607" s="284" t="s">
        <v>1584</v>
      </c>
      <c r="M607" s="265" t="s">
        <v>93</v>
      </c>
    </row>
    <row r="608" spans="1:13" x14ac:dyDescent="0.15">
      <c r="A608" s="254" t="s">
        <v>1585</v>
      </c>
      <c r="B608" s="255" t="s">
        <v>205</v>
      </c>
      <c r="C608" s="254"/>
      <c r="D608" s="255"/>
      <c r="E608" s="256" t="s">
        <v>922</v>
      </c>
      <c r="F608" s="226" t="s">
        <v>1586</v>
      </c>
      <c r="G608" s="315" t="s">
        <v>75</v>
      </c>
      <c r="H608" s="316" t="s">
        <v>1587</v>
      </c>
      <c r="I608" s="247" t="s">
        <v>1588</v>
      </c>
      <c r="J608" s="316" t="s">
        <v>1589</v>
      </c>
      <c r="K608" s="247" t="s">
        <v>1588</v>
      </c>
      <c r="L608" s="721"/>
      <c r="M608" s="722"/>
    </row>
    <row r="609" spans="1:13" x14ac:dyDescent="0.15">
      <c r="A609" s="248" t="s">
        <v>1585</v>
      </c>
      <c r="B609" s="249" t="s">
        <v>1288</v>
      </c>
      <c r="C609" s="248"/>
      <c r="D609" s="249"/>
      <c r="E609" s="241" t="s">
        <v>923</v>
      </c>
      <c r="F609" s="235"/>
      <c r="G609" s="228"/>
      <c r="H609" s="320"/>
      <c r="I609" s="228"/>
      <c r="J609" s="320"/>
      <c r="K609" s="228"/>
      <c r="L609" s="723"/>
      <c r="M609" s="724"/>
    </row>
    <row r="610" spans="1:13" x14ac:dyDescent="0.15">
      <c r="A610" s="268" t="s">
        <v>1590</v>
      </c>
      <c r="B610" s="269" t="s">
        <v>901</v>
      </c>
      <c r="C610" s="268"/>
      <c r="D610" s="269"/>
      <c r="E610" s="262" t="s">
        <v>924</v>
      </c>
      <c r="F610" s="257"/>
      <c r="G610" s="250"/>
      <c r="H610" s="318"/>
      <c r="I610" s="250"/>
      <c r="J610" s="318"/>
      <c r="K610" s="250"/>
      <c r="L610" s="723"/>
      <c r="M610" s="724"/>
    </row>
    <row r="611" spans="1:13" x14ac:dyDescent="0.15">
      <c r="A611" s="257" t="s">
        <v>1591</v>
      </c>
      <c r="B611" s="255" t="s">
        <v>1592</v>
      </c>
      <c r="C611" s="257"/>
      <c r="D611" s="258"/>
      <c r="E611" s="250" t="s">
        <v>86</v>
      </c>
      <c r="F611" s="257" t="s">
        <v>1591</v>
      </c>
      <c r="G611" s="250" t="s">
        <v>86</v>
      </c>
      <c r="H611" s="318" t="s">
        <v>1593</v>
      </c>
      <c r="I611" s="250" t="s">
        <v>86</v>
      </c>
      <c r="J611" s="318" t="s">
        <v>1594</v>
      </c>
      <c r="K611" s="250" t="s">
        <v>86</v>
      </c>
      <c r="L611" s="725"/>
      <c r="M611" s="726"/>
    </row>
    <row r="612" spans="1:13" x14ac:dyDescent="0.15">
      <c r="A612" s="263" t="s">
        <v>1595</v>
      </c>
      <c r="B612" s="264" t="s">
        <v>1592</v>
      </c>
      <c r="C612" s="263"/>
      <c r="D612" s="264"/>
      <c r="E612" s="265" t="s">
        <v>925</v>
      </c>
      <c r="F612" s="263" t="s">
        <v>1595</v>
      </c>
      <c r="G612" s="304" t="s">
        <v>1596</v>
      </c>
      <c r="H612" s="284" t="s">
        <v>1597</v>
      </c>
      <c r="I612" s="265" t="s">
        <v>1596</v>
      </c>
      <c r="J612" s="318" t="s">
        <v>1598</v>
      </c>
      <c r="K612" s="265" t="s">
        <v>1596</v>
      </c>
      <c r="L612" s="284" t="s">
        <v>1598</v>
      </c>
      <c r="M612" s="265" t="s">
        <v>1596</v>
      </c>
    </row>
    <row r="613" spans="1:13" x14ac:dyDescent="0.15">
      <c r="A613" s="263" t="s">
        <v>1599</v>
      </c>
      <c r="B613" s="264" t="s">
        <v>901</v>
      </c>
      <c r="C613" s="263"/>
      <c r="D613" s="264"/>
      <c r="E613" s="265" t="s">
        <v>76</v>
      </c>
      <c r="F613" s="263" t="s">
        <v>1599</v>
      </c>
      <c r="G613" s="304" t="s">
        <v>76</v>
      </c>
      <c r="H613" s="284" t="s">
        <v>1600</v>
      </c>
      <c r="I613" s="265" t="s">
        <v>76</v>
      </c>
      <c r="J613" s="318" t="s">
        <v>1601</v>
      </c>
      <c r="K613" s="265" t="s">
        <v>76</v>
      </c>
      <c r="L613" s="284" t="s">
        <v>1601</v>
      </c>
      <c r="M613" s="265" t="s">
        <v>76</v>
      </c>
    </row>
    <row r="614" spans="1:13" x14ac:dyDescent="0.15">
      <c r="A614" s="263" t="s">
        <v>1602</v>
      </c>
      <c r="B614" s="264" t="s">
        <v>901</v>
      </c>
      <c r="C614" s="263"/>
      <c r="D614" s="264"/>
      <c r="E614" s="265" t="s">
        <v>77</v>
      </c>
      <c r="F614" s="263" t="s">
        <v>1602</v>
      </c>
      <c r="G614" s="304" t="s">
        <v>77</v>
      </c>
      <c r="H614" s="284" t="s">
        <v>1603</v>
      </c>
      <c r="I614" s="265" t="s">
        <v>77</v>
      </c>
      <c r="J614" s="318" t="s">
        <v>1604</v>
      </c>
      <c r="K614" s="265" t="s">
        <v>77</v>
      </c>
      <c r="L614" s="284" t="s">
        <v>1604</v>
      </c>
      <c r="M614" s="265" t="s">
        <v>77</v>
      </c>
    </row>
    <row r="615" spans="1:13" x14ac:dyDescent="0.15">
      <c r="A615" s="254" t="s">
        <v>1605</v>
      </c>
      <c r="B615" s="255" t="s">
        <v>205</v>
      </c>
      <c r="C615" s="254"/>
      <c r="D615" s="255"/>
      <c r="E615" s="256" t="s">
        <v>926</v>
      </c>
      <c r="F615" s="226" t="s">
        <v>1606</v>
      </c>
      <c r="G615" s="315" t="s">
        <v>78</v>
      </c>
      <c r="H615" s="316" t="s">
        <v>1607</v>
      </c>
      <c r="I615" s="247" t="s">
        <v>78</v>
      </c>
      <c r="J615" s="320" t="s">
        <v>1608</v>
      </c>
      <c r="K615" s="247" t="s">
        <v>78</v>
      </c>
      <c r="L615" s="721"/>
      <c r="M615" s="722"/>
    </row>
    <row r="616" spans="1:13" x14ac:dyDescent="0.15">
      <c r="A616" s="259" t="s">
        <v>1605</v>
      </c>
      <c r="B616" s="260" t="s">
        <v>1288</v>
      </c>
      <c r="C616" s="259"/>
      <c r="D616" s="260"/>
      <c r="E616" s="261" t="s">
        <v>927</v>
      </c>
      <c r="F616" s="235"/>
      <c r="G616" s="228"/>
      <c r="H616" s="320"/>
      <c r="I616" s="228"/>
      <c r="J616" s="320"/>
      <c r="K616" s="228"/>
      <c r="L616" s="723"/>
      <c r="M616" s="724"/>
    </row>
    <row r="617" spans="1:13" x14ac:dyDescent="0.15">
      <c r="A617" s="259" t="s">
        <v>1609</v>
      </c>
      <c r="B617" s="260" t="s">
        <v>245</v>
      </c>
      <c r="C617" s="259"/>
      <c r="D617" s="260"/>
      <c r="E617" s="261" t="s">
        <v>928</v>
      </c>
      <c r="F617" s="235"/>
      <c r="G617" s="322"/>
      <c r="H617" s="320"/>
      <c r="I617" s="228"/>
      <c r="J617" s="320"/>
      <c r="K617" s="228"/>
      <c r="L617" s="723"/>
      <c r="M617" s="724"/>
    </row>
    <row r="618" spans="1:13" x14ac:dyDescent="0.15">
      <c r="A618" s="259" t="s">
        <v>1609</v>
      </c>
      <c r="B618" s="260" t="s">
        <v>312</v>
      </c>
      <c r="C618" s="259"/>
      <c r="D618" s="260"/>
      <c r="E618" s="261" t="s">
        <v>929</v>
      </c>
      <c r="F618" s="235"/>
      <c r="G618" s="319"/>
      <c r="H618" s="320"/>
      <c r="I618" s="228"/>
      <c r="J618" s="320"/>
      <c r="K618" s="228"/>
      <c r="L618" s="723"/>
      <c r="M618" s="724"/>
    </row>
    <row r="619" spans="1:13" x14ac:dyDescent="0.15">
      <c r="A619" s="268" t="s">
        <v>1609</v>
      </c>
      <c r="B619" s="269" t="s">
        <v>342</v>
      </c>
      <c r="C619" s="268"/>
      <c r="D619" s="269"/>
      <c r="E619" s="262" t="s">
        <v>930</v>
      </c>
      <c r="F619" s="257"/>
      <c r="G619" s="305"/>
      <c r="H619" s="318"/>
      <c r="I619" s="250"/>
      <c r="J619" s="318"/>
      <c r="K619" s="250"/>
      <c r="L619" s="723"/>
      <c r="M619" s="724"/>
    </row>
    <row r="620" spans="1:13" x14ac:dyDescent="0.15">
      <c r="A620" s="263" t="s">
        <v>1610</v>
      </c>
      <c r="B620" s="264" t="s">
        <v>1611</v>
      </c>
      <c r="C620" s="263"/>
      <c r="D620" s="264"/>
      <c r="E620" s="265" t="s">
        <v>88</v>
      </c>
      <c r="F620" s="257" t="s">
        <v>1610</v>
      </c>
      <c r="G620" s="265" t="s">
        <v>88</v>
      </c>
      <c r="H620" s="318" t="s">
        <v>1612</v>
      </c>
      <c r="I620" s="265" t="s">
        <v>88</v>
      </c>
      <c r="J620" s="318" t="s">
        <v>1613</v>
      </c>
      <c r="K620" s="265" t="s">
        <v>88</v>
      </c>
      <c r="L620" s="725"/>
      <c r="M620" s="726"/>
    </row>
    <row r="621" spans="1:13" x14ac:dyDescent="0.15">
      <c r="A621" s="263" t="s">
        <v>1614</v>
      </c>
      <c r="B621" s="264" t="s">
        <v>901</v>
      </c>
      <c r="C621" s="263"/>
      <c r="D621" s="264"/>
      <c r="E621" s="265" t="s">
        <v>89</v>
      </c>
      <c r="F621" s="263" t="s">
        <v>1614</v>
      </c>
      <c r="G621" s="304" t="s">
        <v>89</v>
      </c>
      <c r="H621" s="284" t="s">
        <v>1615</v>
      </c>
      <c r="I621" s="265" t="s">
        <v>89</v>
      </c>
      <c r="J621" s="284" t="s">
        <v>1616</v>
      </c>
      <c r="K621" s="265" t="s">
        <v>89</v>
      </c>
      <c r="L621" s="284" t="s">
        <v>1616</v>
      </c>
      <c r="M621" s="265" t="s">
        <v>89</v>
      </c>
    </row>
    <row r="622" spans="1:13" x14ac:dyDescent="0.15">
      <c r="A622" s="263" t="s">
        <v>1617</v>
      </c>
      <c r="B622" s="264" t="s">
        <v>901</v>
      </c>
      <c r="C622" s="263"/>
      <c r="D622" s="264"/>
      <c r="E622" s="265" t="s">
        <v>931</v>
      </c>
      <c r="F622" s="263" t="s">
        <v>1617</v>
      </c>
      <c r="G622" s="265" t="s">
        <v>931</v>
      </c>
      <c r="H622" s="284" t="s">
        <v>1618</v>
      </c>
      <c r="I622" s="265" t="s">
        <v>931</v>
      </c>
      <c r="J622" s="284" t="s">
        <v>1619</v>
      </c>
      <c r="K622" s="265" t="s">
        <v>931</v>
      </c>
      <c r="L622" s="284" t="s">
        <v>1619</v>
      </c>
      <c r="M622" s="265" t="s">
        <v>931</v>
      </c>
    </row>
    <row r="623" spans="1:13" x14ac:dyDescent="0.15">
      <c r="A623" s="263" t="s">
        <v>932</v>
      </c>
      <c r="B623" s="264" t="s">
        <v>901</v>
      </c>
      <c r="C623" s="263"/>
      <c r="D623" s="264"/>
      <c r="E623" s="265" t="s">
        <v>94</v>
      </c>
      <c r="F623" s="263" t="s">
        <v>1620</v>
      </c>
      <c r="G623" s="304" t="s">
        <v>94</v>
      </c>
      <c r="H623" s="284" t="s">
        <v>1621</v>
      </c>
      <c r="I623" s="265" t="s">
        <v>94</v>
      </c>
      <c r="J623" s="284" t="s">
        <v>1622</v>
      </c>
      <c r="K623" s="265" t="s">
        <v>94</v>
      </c>
      <c r="L623" s="284" t="s">
        <v>1622</v>
      </c>
      <c r="M623" s="265" t="s">
        <v>94</v>
      </c>
    </row>
    <row r="624" spans="1:13" x14ac:dyDescent="0.15">
      <c r="A624" s="323"/>
      <c r="B624" s="324"/>
      <c r="C624" s="323"/>
      <c r="D624" s="324"/>
      <c r="E624" s="325"/>
      <c r="F624" s="326"/>
      <c r="G624" s="327"/>
      <c r="H624" s="326"/>
      <c r="I624" s="327"/>
      <c r="J624" s="326"/>
      <c r="K624" s="327"/>
    </row>
    <row r="625" spans="1:13" ht="17.25" x14ac:dyDescent="0.15">
      <c r="A625" s="309" t="s">
        <v>933</v>
      </c>
      <c r="B625" s="328"/>
      <c r="C625" s="329"/>
      <c r="D625" s="328"/>
      <c r="E625" s="330"/>
      <c r="F625" s="300"/>
      <c r="G625" s="300"/>
      <c r="H625" s="300"/>
      <c r="I625" s="300"/>
      <c r="J625" s="300"/>
      <c r="K625" s="240"/>
    </row>
    <row r="626" spans="1:13" x14ac:dyDescent="0.15">
      <c r="A626" s="692" t="s">
        <v>906</v>
      </c>
      <c r="B626" s="693"/>
      <c r="C626" s="693"/>
      <c r="D626" s="693"/>
      <c r="E626" s="694"/>
      <c r="F626" s="692" t="s">
        <v>1096</v>
      </c>
      <c r="G626" s="694"/>
      <c r="H626" s="692" t="s">
        <v>1659</v>
      </c>
      <c r="I626" s="694"/>
      <c r="J626" s="692" t="s">
        <v>196</v>
      </c>
      <c r="K626" s="694"/>
      <c r="L626" s="692" t="s">
        <v>1097</v>
      </c>
      <c r="M626" s="694"/>
    </row>
    <row r="627" spans="1:13" x14ac:dyDescent="0.15">
      <c r="A627" s="699" t="s">
        <v>197</v>
      </c>
      <c r="B627" s="700"/>
      <c r="C627" s="700"/>
      <c r="D627" s="701"/>
      <c r="E627" s="702" t="s">
        <v>198</v>
      </c>
      <c r="F627" s="704" t="s">
        <v>199</v>
      </c>
      <c r="G627" s="712" t="s">
        <v>198</v>
      </c>
      <c r="H627" s="704" t="s">
        <v>199</v>
      </c>
      <c r="I627" s="712" t="s">
        <v>198</v>
      </c>
      <c r="J627" s="704" t="s">
        <v>199</v>
      </c>
      <c r="K627" s="712" t="s">
        <v>198</v>
      </c>
      <c r="L627" s="704" t="s">
        <v>199</v>
      </c>
      <c r="M627" s="712" t="s">
        <v>198</v>
      </c>
    </row>
    <row r="628" spans="1:13" x14ac:dyDescent="0.15">
      <c r="A628" s="697" t="s">
        <v>200</v>
      </c>
      <c r="B628" s="698"/>
      <c r="C628" s="697" t="s">
        <v>201</v>
      </c>
      <c r="D628" s="698"/>
      <c r="E628" s="703"/>
      <c r="F628" s="705"/>
      <c r="G628" s="713"/>
      <c r="H628" s="705"/>
      <c r="I628" s="713"/>
      <c r="J628" s="705"/>
      <c r="K628" s="713"/>
      <c r="L628" s="705"/>
      <c r="M628" s="713"/>
    </row>
    <row r="629" spans="1:13" x14ac:dyDescent="0.15">
      <c r="A629" s="254"/>
      <c r="B629" s="255"/>
      <c r="C629" s="254" t="s">
        <v>1550</v>
      </c>
      <c r="D629" s="255" t="s">
        <v>1623</v>
      </c>
      <c r="E629" s="256" t="s">
        <v>934</v>
      </c>
      <c r="F629" s="226" t="s">
        <v>1551</v>
      </c>
      <c r="G629" s="315" t="s">
        <v>80</v>
      </c>
      <c r="H629" s="316" t="s">
        <v>1552</v>
      </c>
      <c r="I629" s="247" t="s">
        <v>80</v>
      </c>
      <c r="J629" s="316" t="s">
        <v>1553</v>
      </c>
      <c r="K629" s="247" t="s">
        <v>80</v>
      </c>
      <c r="L629" s="316" t="s">
        <v>1553</v>
      </c>
      <c r="M629" s="247" t="s">
        <v>80</v>
      </c>
    </row>
    <row r="630" spans="1:13" x14ac:dyDescent="0.15">
      <c r="A630" s="259"/>
      <c r="B630" s="260"/>
      <c r="C630" s="259" t="s">
        <v>1550</v>
      </c>
      <c r="D630" s="260" t="s">
        <v>1624</v>
      </c>
      <c r="E630" s="261" t="s">
        <v>935</v>
      </c>
      <c r="F630" s="235"/>
      <c r="G630" s="319"/>
      <c r="H630" s="320"/>
      <c r="I630" s="228"/>
      <c r="J630" s="320"/>
      <c r="K630" s="228"/>
      <c r="L630" s="320"/>
      <c r="M630" s="228"/>
    </row>
    <row r="631" spans="1:13" x14ac:dyDescent="0.15">
      <c r="A631" s="257"/>
      <c r="B631" s="258"/>
      <c r="C631" s="257" t="s">
        <v>1550</v>
      </c>
      <c r="D631" s="258" t="s">
        <v>1625</v>
      </c>
      <c r="E631" s="250" t="s">
        <v>936</v>
      </c>
      <c r="F631" s="257"/>
      <c r="G631" s="305"/>
      <c r="H631" s="318"/>
      <c r="I631" s="250"/>
      <c r="J631" s="318"/>
      <c r="K631" s="250"/>
      <c r="L631" s="318"/>
      <c r="M631" s="250"/>
    </row>
    <row r="632" spans="1:13" x14ac:dyDescent="0.15">
      <c r="A632" s="263"/>
      <c r="B632" s="264"/>
      <c r="C632" s="263" t="s">
        <v>1626</v>
      </c>
      <c r="D632" s="264" t="s">
        <v>902</v>
      </c>
      <c r="E632" s="265" t="s">
        <v>937</v>
      </c>
      <c r="F632" s="263" t="s">
        <v>1627</v>
      </c>
      <c r="G632" s="304" t="s">
        <v>937</v>
      </c>
      <c r="H632" s="316" t="s">
        <v>1628</v>
      </c>
      <c r="I632" s="247" t="s">
        <v>81</v>
      </c>
      <c r="J632" s="316" t="s">
        <v>1629</v>
      </c>
      <c r="K632" s="247" t="s">
        <v>81</v>
      </c>
      <c r="L632" s="316" t="s">
        <v>1629</v>
      </c>
      <c r="M632" s="247" t="s">
        <v>81</v>
      </c>
    </row>
    <row r="633" spans="1:13" x14ac:dyDescent="0.15">
      <c r="A633" s="263"/>
      <c r="B633" s="264"/>
      <c r="C633" s="263" t="s">
        <v>1630</v>
      </c>
      <c r="D633" s="264" t="s">
        <v>902</v>
      </c>
      <c r="E633" s="265" t="s">
        <v>938</v>
      </c>
      <c r="F633" s="263" t="s">
        <v>1631</v>
      </c>
      <c r="G633" s="304" t="s">
        <v>938</v>
      </c>
      <c r="H633" s="320"/>
      <c r="I633" s="228"/>
      <c r="J633" s="320"/>
      <c r="K633" s="228"/>
      <c r="L633" s="320"/>
      <c r="M633" s="228"/>
    </row>
    <row r="634" spans="1:13" x14ac:dyDescent="0.15">
      <c r="A634" s="263"/>
      <c r="B634" s="264"/>
      <c r="C634" s="263" t="s">
        <v>1632</v>
      </c>
      <c r="D634" s="264" t="s">
        <v>902</v>
      </c>
      <c r="E634" s="265" t="s">
        <v>939</v>
      </c>
      <c r="F634" s="263" t="s">
        <v>1633</v>
      </c>
      <c r="G634" s="304" t="s">
        <v>939</v>
      </c>
      <c r="H634" s="318"/>
      <c r="I634" s="250"/>
      <c r="J634" s="318"/>
      <c r="K634" s="250"/>
      <c r="L634" s="318"/>
      <c r="M634" s="250"/>
    </row>
    <row r="635" spans="1:13" x14ac:dyDescent="0.15">
      <c r="A635" s="263"/>
      <c r="B635" s="264"/>
      <c r="C635" s="263" t="s">
        <v>1634</v>
      </c>
      <c r="D635" s="264" t="s">
        <v>902</v>
      </c>
      <c r="E635" s="265" t="s">
        <v>82</v>
      </c>
      <c r="F635" s="263" t="s">
        <v>1635</v>
      </c>
      <c r="G635" s="304" t="s">
        <v>82</v>
      </c>
      <c r="H635" s="284" t="s">
        <v>1636</v>
      </c>
      <c r="I635" s="265" t="s">
        <v>82</v>
      </c>
      <c r="J635" s="284" t="s">
        <v>1637</v>
      </c>
      <c r="K635" s="265" t="s">
        <v>82</v>
      </c>
      <c r="L635" s="284" t="s">
        <v>1637</v>
      </c>
      <c r="M635" s="265" t="s">
        <v>82</v>
      </c>
    </row>
    <row r="636" spans="1:13" x14ac:dyDescent="0.15">
      <c r="A636" s="263"/>
      <c r="B636" s="264"/>
      <c r="C636" s="263" t="s">
        <v>1638</v>
      </c>
      <c r="D636" s="264" t="s">
        <v>1639</v>
      </c>
      <c r="E636" s="265" t="s">
        <v>940</v>
      </c>
      <c r="F636" s="226" t="s">
        <v>1640</v>
      </c>
      <c r="G636" s="315" t="s">
        <v>940</v>
      </c>
      <c r="H636" s="316" t="s">
        <v>1641</v>
      </c>
      <c r="I636" s="247" t="s">
        <v>940</v>
      </c>
      <c r="J636" s="316" t="s">
        <v>1642</v>
      </c>
      <c r="K636" s="247" t="s">
        <v>940</v>
      </c>
      <c r="L636" s="316" t="s">
        <v>1642</v>
      </c>
      <c r="M636" s="247" t="s">
        <v>940</v>
      </c>
    </row>
    <row r="637" spans="1:13" s="331" customFormat="1" x14ac:dyDescent="0.15">
      <c r="A637" s="263"/>
      <c r="B637" s="264"/>
      <c r="C637" s="263" t="s">
        <v>1643</v>
      </c>
      <c r="D637" s="264" t="s">
        <v>1639</v>
      </c>
      <c r="E637" s="265" t="s">
        <v>941</v>
      </c>
      <c r="F637" s="263" t="s">
        <v>1644</v>
      </c>
      <c r="G637" s="304" t="s">
        <v>942</v>
      </c>
      <c r="H637" s="284" t="s">
        <v>1645</v>
      </c>
      <c r="I637" s="265" t="s">
        <v>942</v>
      </c>
      <c r="J637" s="318"/>
      <c r="K637" s="250"/>
      <c r="L637" s="318"/>
      <c r="M637" s="250"/>
    </row>
    <row r="638" spans="1:13" s="331" customFormat="1" x14ac:dyDescent="0.15">
      <c r="A638" s="263"/>
      <c r="B638" s="264"/>
      <c r="C638" s="263" t="s">
        <v>1646</v>
      </c>
      <c r="D638" s="264" t="s">
        <v>902</v>
      </c>
      <c r="E638" s="265" t="s">
        <v>943</v>
      </c>
      <c r="F638" s="257" t="s">
        <v>1647</v>
      </c>
      <c r="G638" s="305" t="s">
        <v>943</v>
      </c>
      <c r="H638" s="318" t="s">
        <v>1648</v>
      </c>
      <c r="I638" s="250" t="s">
        <v>943</v>
      </c>
      <c r="J638" s="318" t="s">
        <v>1649</v>
      </c>
      <c r="K638" s="250" t="s">
        <v>943</v>
      </c>
      <c r="L638" s="318" t="s">
        <v>1649</v>
      </c>
      <c r="M638" s="250" t="s">
        <v>943</v>
      </c>
    </row>
    <row r="639" spans="1:13" x14ac:dyDescent="0.15">
      <c r="A639" s="263"/>
      <c r="B639" s="264"/>
      <c r="C639" s="263" t="s">
        <v>1650</v>
      </c>
      <c r="D639" s="264" t="s">
        <v>902</v>
      </c>
      <c r="E639" s="265" t="s">
        <v>84</v>
      </c>
      <c r="F639" s="263" t="s">
        <v>1651</v>
      </c>
      <c r="G639" s="304" t="s">
        <v>84</v>
      </c>
      <c r="H639" s="284" t="s">
        <v>1652</v>
      </c>
      <c r="I639" s="265" t="s">
        <v>84</v>
      </c>
      <c r="J639" s="284" t="s">
        <v>1653</v>
      </c>
      <c r="K639" s="265" t="s">
        <v>84</v>
      </c>
      <c r="L639" s="284" t="s">
        <v>1653</v>
      </c>
      <c r="M639" s="265" t="s">
        <v>84</v>
      </c>
    </row>
    <row r="640" spans="1:13" x14ac:dyDescent="0.15">
      <c r="A640" s="263"/>
      <c r="B640" s="264"/>
      <c r="C640" s="263" t="s">
        <v>1654</v>
      </c>
      <c r="D640" s="264" t="s">
        <v>902</v>
      </c>
      <c r="E640" s="265" t="s">
        <v>85</v>
      </c>
      <c r="F640" s="263" t="s">
        <v>1655</v>
      </c>
      <c r="G640" s="304" t="s">
        <v>85</v>
      </c>
      <c r="H640" s="284" t="s">
        <v>1656</v>
      </c>
      <c r="I640" s="265" t="s">
        <v>85</v>
      </c>
      <c r="J640" s="284" t="s">
        <v>1657</v>
      </c>
      <c r="K640" s="265" t="s">
        <v>85</v>
      </c>
      <c r="L640" s="284" t="s">
        <v>1657</v>
      </c>
      <c r="M640" s="265" t="s">
        <v>85</v>
      </c>
    </row>
    <row r="641" spans="1:13" x14ac:dyDescent="0.15">
      <c r="A641" s="263"/>
      <c r="B641" s="264"/>
      <c r="C641" s="263" t="s">
        <v>932</v>
      </c>
      <c r="D641" s="264" t="s">
        <v>902</v>
      </c>
      <c r="E641" s="265" t="s">
        <v>94</v>
      </c>
      <c r="F641" s="263" t="s">
        <v>1620</v>
      </c>
      <c r="G641" s="304" t="s">
        <v>94</v>
      </c>
      <c r="H641" s="284" t="s">
        <v>1621</v>
      </c>
      <c r="I641" s="265" t="s">
        <v>94</v>
      </c>
      <c r="J641" s="284" t="s">
        <v>1622</v>
      </c>
      <c r="K641" s="265" t="s">
        <v>94</v>
      </c>
      <c r="L641" s="284" t="s">
        <v>1622</v>
      </c>
      <c r="M641" s="265" t="s">
        <v>94</v>
      </c>
    </row>
  </sheetData>
  <autoFilter ref="A7:M580">
    <filterColumn colId="0" showButton="0"/>
    <filterColumn colId="2" showButton="0"/>
  </autoFilter>
  <mergeCells count="66">
    <mergeCell ref="J627:J628"/>
    <mergeCell ref="K627:K628"/>
    <mergeCell ref="L627:L628"/>
    <mergeCell ref="M627:M628"/>
    <mergeCell ref="A628:B628"/>
    <mergeCell ref="C628:D628"/>
    <mergeCell ref="A627:D627"/>
    <mergeCell ref="E627:E628"/>
    <mergeCell ref="F627:F628"/>
    <mergeCell ref="G627:G628"/>
    <mergeCell ref="H627:H628"/>
    <mergeCell ref="I627:I628"/>
    <mergeCell ref="A626:E626"/>
    <mergeCell ref="F626:G626"/>
    <mergeCell ref="H626:I626"/>
    <mergeCell ref="J626:K626"/>
    <mergeCell ref="L626:M626"/>
    <mergeCell ref="C588:D588"/>
    <mergeCell ref="G596:G597"/>
    <mergeCell ref="I596:I597"/>
    <mergeCell ref="L615:M620"/>
    <mergeCell ref="L608:M611"/>
    <mergeCell ref="L586:M586"/>
    <mergeCell ref="A587:D587"/>
    <mergeCell ref="E587:E588"/>
    <mergeCell ref="F587:F588"/>
    <mergeCell ref="G587:G588"/>
    <mergeCell ref="H587:H588"/>
    <mergeCell ref="I587:I588"/>
    <mergeCell ref="J587:J588"/>
    <mergeCell ref="K587:K588"/>
    <mergeCell ref="L587:L588"/>
    <mergeCell ref="A586:E586"/>
    <mergeCell ref="F586:G586"/>
    <mergeCell ref="H586:I586"/>
    <mergeCell ref="J586:K586"/>
    <mergeCell ref="M587:M588"/>
    <mergeCell ref="A588:B588"/>
    <mergeCell ref="I468:I469"/>
    <mergeCell ref="G539:G540"/>
    <mergeCell ref="I539:I540"/>
    <mergeCell ref="K539:K540"/>
    <mergeCell ref="G541:G542"/>
    <mergeCell ref="G254:G255"/>
    <mergeCell ref="J6:J7"/>
    <mergeCell ref="K6:K7"/>
    <mergeCell ref="L6:L7"/>
    <mergeCell ref="M6:M7"/>
    <mergeCell ref="G6:G7"/>
    <mergeCell ref="H6:H7"/>
    <mergeCell ref="I6:I7"/>
    <mergeCell ref="G116:G117"/>
    <mergeCell ref="I116:I117"/>
    <mergeCell ref="G181:G182"/>
    <mergeCell ref="I181:I183"/>
    <mergeCell ref="I213:I214"/>
    <mergeCell ref="A7:B7"/>
    <mergeCell ref="C7:D7"/>
    <mergeCell ref="A6:D6"/>
    <mergeCell ref="E6:E7"/>
    <mergeCell ref="F6:F7"/>
    <mergeCell ref="A5:E5"/>
    <mergeCell ref="F5:G5"/>
    <mergeCell ref="H5:I5"/>
    <mergeCell ref="J5:K5"/>
    <mergeCell ref="L5:M5"/>
  </mergeCells>
  <phoneticPr fontId="1"/>
  <printOptions horizontalCentered="1"/>
  <pageMargins left="0.39370078740157483" right="0.39370078740157483" top="0.39370078740157483" bottom="0.39370078740157483" header="0.43307086614173229" footer="0.19685039370078741"/>
  <pageSetup paperSize="9" scale="68" fitToHeight="0" orientation="portrait" r:id="rId1"/>
  <headerFooter differentFirst="1" alignWithMargins="0">
    <firstHeader>&amp;R（別紙1）</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52"/>
  <sheetViews>
    <sheetView topLeftCell="A187" zoomScale="80" zoomScaleNormal="80" workbookViewId="0">
      <selection activeCell="G198" sqref="G198"/>
    </sheetView>
  </sheetViews>
  <sheetFormatPr defaultRowHeight="13.5" x14ac:dyDescent="0.15"/>
  <cols>
    <col min="1" max="1" width="5.625" style="173" customWidth="1"/>
    <col min="2" max="2" width="28.625" style="173" customWidth="1"/>
    <col min="3" max="73" width="15.625" style="173" customWidth="1"/>
    <col min="74" max="16384" width="9" style="173"/>
  </cols>
  <sheetData>
    <row r="1" spans="1:58" ht="39.950000000000003" customHeight="1" x14ac:dyDescent="0.15">
      <c r="A1" s="427" t="s">
        <v>1809</v>
      </c>
      <c r="B1" s="176"/>
      <c r="C1" s="179"/>
      <c r="D1" s="179"/>
      <c r="E1" s="179"/>
      <c r="F1" s="179"/>
      <c r="G1" s="179"/>
      <c r="H1" s="179"/>
    </row>
    <row r="2" spans="1:58" ht="19.5" customHeight="1" x14ac:dyDescent="0.15">
      <c r="A2" s="175" t="s">
        <v>1660</v>
      </c>
      <c r="B2" s="176"/>
      <c r="C2" s="179"/>
      <c r="D2" s="179"/>
      <c r="E2" s="179"/>
      <c r="F2" s="179"/>
      <c r="G2" s="179"/>
      <c r="H2" s="179"/>
      <c r="BF2" s="178" t="s">
        <v>107</v>
      </c>
    </row>
    <row r="3" spans="1:58" s="157" customFormat="1" x14ac:dyDescent="0.15">
      <c r="A3" s="153"/>
      <c r="B3" s="156"/>
      <c r="C3" s="353" t="s">
        <v>0</v>
      </c>
      <c r="D3" s="154" t="s">
        <v>1</v>
      </c>
      <c r="E3" s="154" t="s">
        <v>2</v>
      </c>
      <c r="F3" s="154" t="s">
        <v>3</v>
      </c>
      <c r="G3" s="154" t="s">
        <v>4</v>
      </c>
      <c r="H3" s="154" t="s">
        <v>5</v>
      </c>
      <c r="I3" s="154" t="s">
        <v>6</v>
      </c>
      <c r="J3" s="154" t="s">
        <v>7</v>
      </c>
      <c r="K3" s="154" t="s">
        <v>8</v>
      </c>
      <c r="L3" s="154" t="s">
        <v>9</v>
      </c>
      <c r="M3" s="154" t="s">
        <v>10</v>
      </c>
      <c r="N3" s="154" t="s">
        <v>11</v>
      </c>
      <c r="O3" s="154" t="s">
        <v>12</v>
      </c>
      <c r="P3" s="154" t="s">
        <v>13</v>
      </c>
      <c r="Q3" s="154" t="s">
        <v>14</v>
      </c>
      <c r="R3" s="154" t="s">
        <v>15</v>
      </c>
      <c r="S3" s="154" t="s">
        <v>16</v>
      </c>
      <c r="T3" s="154" t="s">
        <v>17</v>
      </c>
      <c r="U3" s="154" t="s">
        <v>18</v>
      </c>
      <c r="V3" s="154" t="s">
        <v>19</v>
      </c>
      <c r="W3" s="154" t="s">
        <v>20</v>
      </c>
      <c r="X3" s="154" t="s">
        <v>21</v>
      </c>
      <c r="Y3" s="154" t="s">
        <v>22</v>
      </c>
      <c r="Z3" s="154" t="s">
        <v>23</v>
      </c>
      <c r="AA3" s="154" t="s">
        <v>24</v>
      </c>
      <c r="AB3" s="154" t="s">
        <v>25</v>
      </c>
      <c r="AC3" s="154" t="s">
        <v>26</v>
      </c>
      <c r="AD3" s="154" t="s">
        <v>27</v>
      </c>
      <c r="AE3" s="154" t="s">
        <v>28</v>
      </c>
      <c r="AF3" s="154" t="s">
        <v>29</v>
      </c>
      <c r="AG3" s="154" t="s">
        <v>30</v>
      </c>
      <c r="AH3" s="154" t="s">
        <v>31</v>
      </c>
      <c r="AI3" s="154" t="s">
        <v>32</v>
      </c>
      <c r="AJ3" s="154" t="s">
        <v>33</v>
      </c>
      <c r="AK3" s="154" t="s">
        <v>34</v>
      </c>
      <c r="AL3" s="154" t="s">
        <v>35</v>
      </c>
      <c r="AM3" s="154" t="s">
        <v>36</v>
      </c>
      <c r="AN3" s="155" t="s">
        <v>1545</v>
      </c>
      <c r="AO3" s="353">
        <v>71</v>
      </c>
      <c r="AP3" s="381" t="s">
        <v>1670</v>
      </c>
      <c r="AQ3" s="154" t="s">
        <v>1671</v>
      </c>
      <c r="AR3" s="154" t="s">
        <v>1672</v>
      </c>
      <c r="AS3" s="154" t="s">
        <v>1673</v>
      </c>
      <c r="AT3" s="156" t="s">
        <v>1674</v>
      </c>
      <c r="AU3" s="155" t="s">
        <v>1675</v>
      </c>
      <c r="AV3" s="154" t="s">
        <v>1676</v>
      </c>
      <c r="AW3" s="353" t="s">
        <v>1677</v>
      </c>
      <c r="AX3" s="154" t="s">
        <v>1678</v>
      </c>
      <c r="AY3" s="155" t="s">
        <v>1598</v>
      </c>
      <c r="AZ3" s="154" t="s">
        <v>1601</v>
      </c>
      <c r="BA3" s="155" t="s">
        <v>1604</v>
      </c>
      <c r="BB3" s="154" t="s">
        <v>1608</v>
      </c>
      <c r="BC3" s="154" t="s">
        <v>1679</v>
      </c>
      <c r="BD3" s="155" t="s">
        <v>1680</v>
      </c>
      <c r="BE3" s="154" t="s">
        <v>1681</v>
      </c>
      <c r="BF3" s="155">
        <v>97</v>
      </c>
    </row>
    <row r="4" spans="1:58" s="160" customFormat="1" ht="27" x14ac:dyDescent="0.15">
      <c r="A4" s="158"/>
      <c r="B4" s="159"/>
      <c r="C4" s="355" t="s">
        <v>1100</v>
      </c>
      <c r="D4" s="356" t="s">
        <v>37</v>
      </c>
      <c r="E4" s="356" t="s">
        <v>38</v>
      </c>
      <c r="F4" s="356" t="s">
        <v>1661</v>
      </c>
      <c r="G4" s="356" t="s">
        <v>40</v>
      </c>
      <c r="H4" s="356" t="s">
        <v>413</v>
      </c>
      <c r="I4" s="356" t="s">
        <v>489</v>
      </c>
      <c r="J4" s="356" t="s">
        <v>1685</v>
      </c>
      <c r="K4" s="356" t="s">
        <v>524</v>
      </c>
      <c r="L4" s="356" t="s">
        <v>551</v>
      </c>
      <c r="M4" s="356" t="s">
        <v>589</v>
      </c>
      <c r="N4" s="356" t="s">
        <v>607</v>
      </c>
      <c r="O4" s="356" t="s">
        <v>47</v>
      </c>
      <c r="P4" s="356" t="s">
        <v>48</v>
      </c>
      <c r="Q4" s="356" t="s">
        <v>49</v>
      </c>
      <c r="R4" s="356" t="s">
        <v>50</v>
      </c>
      <c r="S4" s="356" t="s">
        <v>664</v>
      </c>
      <c r="T4" s="356" t="s">
        <v>1385</v>
      </c>
      <c r="U4" s="356" t="s">
        <v>52</v>
      </c>
      <c r="V4" s="356" t="s">
        <v>53</v>
      </c>
      <c r="W4" s="356" t="s">
        <v>728</v>
      </c>
      <c r="X4" s="356" t="s">
        <v>55</v>
      </c>
      <c r="Y4" s="356" t="s">
        <v>56</v>
      </c>
      <c r="Z4" s="356" t="s">
        <v>57</v>
      </c>
      <c r="AA4" s="356" t="s">
        <v>58</v>
      </c>
      <c r="AB4" s="356" t="s">
        <v>760</v>
      </c>
      <c r="AC4" s="356" t="s">
        <v>770</v>
      </c>
      <c r="AD4" s="356" t="s">
        <v>1444</v>
      </c>
      <c r="AE4" s="356" t="s">
        <v>62</v>
      </c>
      <c r="AF4" s="356" t="s">
        <v>826</v>
      </c>
      <c r="AG4" s="356" t="s">
        <v>833</v>
      </c>
      <c r="AH4" s="356" t="s">
        <v>65</v>
      </c>
      <c r="AI4" s="356" t="s">
        <v>1687</v>
      </c>
      <c r="AJ4" s="356" t="s">
        <v>66</v>
      </c>
      <c r="AK4" s="356" t="s">
        <v>67</v>
      </c>
      <c r="AL4" s="356" t="s">
        <v>68</v>
      </c>
      <c r="AM4" s="356" t="s">
        <v>69</v>
      </c>
      <c r="AN4" s="363" t="s">
        <v>70</v>
      </c>
      <c r="AO4" s="355" t="s">
        <v>71</v>
      </c>
      <c r="AP4" s="382" t="s">
        <v>72</v>
      </c>
      <c r="AQ4" s="356" t="s">
        <v>73</v>
      </c>
      <c r="AR4" s="356" t="s">
        <v>90</v>
      </c>
      <c r="AS4" s="356" t="s">
        <v>91</v>
      </c>
      <c r="AT4" s="364" t="s">
        <v>74</v>
      </c>
      <c r="AU4" s="363" t="s">
        <v>92</v>
      </c>
      <c r="AV4" s="356" t="s">
        <v>93</v>
      </c>
      <c r="AW4" s="355" t="s">
        <v>75</v>
      </c>
      <c r="AX4" s="356" t="s">
        <v>1086</v>
      </c>
      <c r="AY4" s="363" t="s">
        <v>87</v>
      </c>
      <c r="AZ4" s="356" t="s">
        <v>76</v>
      </c>
      <c r="BA4" s="363" t="s">
        <v>77</v>
      </c>
      <c r="BB4" s="356" t="s">
        <v>78</v>
      </c>
      <c r="BC4" s="356" t="s">
        <v>1087</v>
      </c>
      <c r="BD4" s="363" t="s">
        <v>1088</v>
      </c>
      <c r="BE4" s="356" t="s">
        <v>79</v>
      </c>
      <c r="BF4" s="363" t="s">
        <v>94</v>
      </c>
    </row>
    <row r="5" spans="1:58" customFormat="1" ht="27" customHeight="1" x14ac:dyDescent="0.15">
      <c r="A5" s="161" t="s">
        <v>0</v>
      </c>
      <c r="B5" s="358" t="s">
        <v>1100</v>
      </c>
      <c r="C5" s="365">
        <v>47313.61000000003</v>
      </c>
      <c r="D5" s="163">
        <v>0.32999999999999996</v>
      </c>
      <c r="E5" s="163">
        <v>372214.48999999987</v>
      </c>
      <c r="F5" s="163">
        <v>448.65</v>
      </c>
      <c r="G5" s="163">
        <v>26578.160000000003</v>
      </c>
      <c r="H5" s="163">
        <v>1660.4000000000003</v>
      </c>
      <c r="I5" s="163">
        <v>0</v>
      </c>
      <c r="J5" s="163">
        <v>565.05999999999995</v>
      </c>
      <c r="K5" s="163">
        <v>38.840000000000003</v>
      </c>
      <c r="L5" s="163">
        <v>7.0000000000000007E-2</v>
      </c>
      <c r="M5" s="163">
        <v>19.419999999999998</v>
      </c>
      <c r="N5" s="163">
        <v>0</v>
      </c>
      <c r="O5" s="163">
        <v>0</v>
      </c>
      <c r="P5" s="163">
        <v>0</v>
      </c>
      <c r="Q5" s="163">
        <v>0</v>
      </c>
      <c r="R5" s="163">
        <v>0</v>
      </c>
      <c r="S5" s="163">
        <v>0</v>
      </c>
      <c r="T5" s="163">
        <v>0</v>
      </c>
      <c r="U5" s="163">
        <v>0.11</v>
      </c>
      <c r="V5" s="163">
        <v>506.19000000000005</v>
      </c>
      <c r="W5" s="163">
        <v>1703.6600000000005</v>
      </c>
      <c r="X5" s="163">
        <v>0</v>
      </c>
      <c r="Y5" s="163">
        <v>0</v>
      </c>
      <c r="Z5" s="163">
        <v>0</v>
      </c>
      <c r="AA5" s="163">
        <v>254.66</v>
      </c>
      <c r="AB5" s="163">
        <v>0</v>
      </c>
      <c r="AC5" s="163">
        <v>3.67</v>
      </c>
      <c r="AD5" s="163">
        <v>7.11</v>
      </c>
      <c r="AE5" s="163">
        <v>0</v>
      </c>
      <c r="AF5" s="163">
        <v>14.340000000000002</v>
      </c>
      <c r="AG5" s="163">
        <v>3025.2999999999988</v>
      </c>
      <c r="AH5" s="163">
        <v>4148.9299999999976</v>
      </c>
      <c r="AI5" s="163">
        <v>138.66</v>
      </c>
      <c r="AJ5" s="163">
        <v>10.28</v>
      </c>
      <c r="AK5" s="163">
        <v>18560.21000000001</v>
      </c>
      <c r="AL5" s="163">
        <v>0</v>
      </c>
      <c r="AM5" s="163">
        <v>0</v>
      </c>
      <c r="AN5" s="164">
        <v>477212.14999999997</v>
      </c>
      <c r="AO5" s="365">
        <v>1698.5900000000001</v>
      </c>
      <c r="AP5" s="383">
        <v>60330.59</v>
      </c>
      <c r="AQ5" s="163">
        <v>0</v>
      </c>
      <c r="AR5" s="163">
        <v>40.5</v>
      </c>
      <c r="AS5" s="163">
        <v>4151.33</v>
      </c>
      <c r="AT5" s="165">
        <v>3245.3500000000004</v>
      </c>
      <c r="AU5" s="164">
        <v>69466.36</v>
      </c>
      <c r="AV5" s="171">
        <v>546678.50999999978</v>
      </c>
      <c r="AW5" s="365">
        <v>0</v>
      </c>
      <c r="AX5" s="163">
        <v>350697.39</v>
      </c>
      <c r="AY5" s="164">
        <v>350697.39</v>
      </c>
      <c r="AZ5" s="171">
        <v>420163.75</v>
      </c>
      <c r="BA5" s="164">
        <v>897375.89999999991</v>
      </c>
      <c r="BB5" s="171">
        <v>-159077.81</v>
      </c>
      <c r="BC5" s="171">
        <v>-232154.74999999997</v>
      </c>
      <c r="BD5" s="164">
        <v>-391232.56</v>
      </c>
      <c r="BE5" s="171">
        <v>28931.189999999977</v>
      </c>
      <c r="BF5" s="164">
        <v>506143.33999999991</v>
      </c>
    </row>
    <row r="6" spans="1:58" customFormat="1" ht="27" customHeight="1" x14ac:dyDescent="0.15">
      <c r="A6" s="161" t="s">
        <v>1</v>
      </c>
      <c r="B6" s="358" t="s">
        <v>37</v>
      </c>
      <c r="C6" s="365">
        <v>8.5</v>
      </c>
      <c r="D6" s="163">
        <v>10.98</v>
      </c>
      <c r="E6" s="163">
        <v>683.75</v>
      </c>
      <c r="F6" s="163">
        <v>10.93</v>
      </c>
      <c r="G6" s="163">
        <v>656.73000000000013</v>
      </c>
      <c r="H6" s="163">
        <v>6921.010000000002</v>
      </c>
      <c r="I6" s="163">
        <v>486615.57</v>
      </c>
      <c r="J6" s="163">
        <v>40.949999999999996</v>
      </c>
      <c r="K6" s="163">
        <v>15512.679999999998</v>
      </c>
      <c r="L6" s="163">
        <v>114590.67</v>
      </c>
      <c r="M6" s="163">
        <v>85464.989999999976</v>
      </c>
      <c r="N6" s="163">
        <v>163.28</v>
      </c>
      <c r="O6" s="163">
        <v>57.129999999999995</v>
      </c>
      <c r="P6" s="163">
        <v>87.830000000000027</v>
      </c>
      <c r="Q6" s="163">
        <v>9.3199999999999985</v>
      </c>
      <c r="R6" s="163">
        <v>56.809999999999995</v>
      </c>
      <c r="S6" s="163">
        <v>41.64</v>
      </c>
      <c r="T6" s="163">
        <v>5.34</v>
      </c>
      <c r="U6" s="163">
        <v>56.21</v>
      </c>
      <c r="V6" s="163">
        <v>248.12</v>
      </c>
      <c r="W6" s="163">
        <v>10638.950000000003</v>
      </c>
      <c r="X6" s="163">
        <v>247114.15999999997</v>
      </c>
      <c r="Y6" s="163">
        <v>0</v>
      </c>
      <c r="Z6" s="163">
        <v>0.22</v>
      </c>
      <c r="AA6" s="163">
        <v>5.33</v>
      </c>
      <c r="AB6" s="163">
        <v>0.51</v>
      </c>
      <c r="AC6" s="163">
        <v>0.96</v>
      </c>
      <c r="AD6" s="163">
        <v>5.8400000000000007</v>
      </c>
      <c r="AE6" s="163">
        <v>6.0000000000000005E-2</v>
      </c>
      <c r="AF6" s="163">
        <v>3.7</v>
      </c>
      <c r="AG6" s="163">
        <v>47.78</v>
      </c>
      <c r="AH6" s="163">
        <v>14.18</v>
      </c>
      <c r="AI6" s="163">
        <v>4.6199999999999992</v>
      </c>
      <c r="AJ6" s="163">
        <v>7.79</v>
      </c>
      <c r="AK6" s="163">
        <v>17.04</v>
      </c>
      <c r="AL6" s="163">
        <v>0</v>
      </c>
      <c r="AM6" s="163">
        <v>22.7</v>
      </c>
      <c r="AN6" s="164">
        <v>969126.28000000026</v>
      </c>
      <c r="AO6" s="365">
        <v>-134.02000000000001</v>
      </c>
      <c r="AP6" s="383">
        <v>-109.25000000000001</v>
      </c>
      <c r="AQ6" s="163">
        <v>0</v>
      </c>
      <c r="AR6" s="163">
        <v>0</v>
      </c>
      <c r="AS6" s="163">
        <v>0</v>
      </c>
      <c r="AT6" s="165">
        <v>-303.46000000000004</v>
      </c>
      <c r="AU6" s="164">
        <v>-546.73000000000013</v>
      </c>
      <c r="AV6" s="171">
        <v>968579.55</v>
      </c>
      <c r="AW6" s="365">
        <v>0</v>
      </c>
      <c r="AX6" s="163">
        <v>13028.98</v>
      </c>
      <c r="AY6" s="164">
        <v>13028.98</v>
      </c>
      <c r="AZ6" s="171">
        <v>12482.249999999998</v>
      </c>
      <c r="BA6" s="164">
        <v>981608.53000000014</v>
      </c>
      <c r="BB6" s="171">
        <v>-943827.30999999994</v>
      </c>
      <c r="BC6" s="171">
        <v>-13107.42</v>
      </c>
      <c r="BD6" s="164">
        <v>-956934.7300000001</v>
      </c>
      <c r="BE6" s="171">
        <v>-944452.48000000021</v>
      </c>
      <c r="BF6" s="164">
        <v>24673.8</v>
      </c>
    </row>
    <row r="7" spans="1:58" customFormat="1" ht="27" customHeight="1" x14ac:dyDescent="0.15">
      <c r="A7" s="161" t="s">
        <v>2</v>
      </c>
      <c r="B7" s="358" t="s">
        <v>38</v>
      </c>
      <c r="C7" s="365">
        <v>57565.32999999998</v>
      </c>
      <c r="D7" s="163">
        <v>0</v>
      </c>
      <c r="E7" s="163">
        <v>430892.18999999977</v>
      </c>
      <c r="F7" s="163">
        <v>149.31</v>
      </c>
      <c r="G7" s="163">
        <v>613.9699999999998</v>
      </c>
      <c r="H7" s="163">
        <v>10250.799999999997</v>
      </c>
      <c r="I7" s="163">
        <v>3.39</v>
      </c>
      <c r="J7" s="163">
        <v>12.67</v>
      </c>
      <c r="K7" s="163">
        <v>127.44</v>
      </c>
      <c r="L7" s="163">
        <v>0.78</v>
      </c>
      <c r="M7" s="163">
        <v>0</v>
      </c>
      <c r="N7" s="163">
        <v>0</v>
      </c>
      <c r="O7" s="163">
        <v>0</v>
      </c>
      <c r="P7" s="163">
        <v>0</v>
      </c>
      <c r="Q7" s="163">
        <v>0</v>
      </c>
      <c r="R7" s="163">
        <v>0</v>
      </c>
      <c r="S7" s="163">
        <v>0</v>
      </c>
      <c r="T7" s="163">
        <v>0</v>
      </c>
      <c r="U7" s="163">
        <v>0</v>
      </c>
      <c r="V7" s="163">
        <v>932.37999999999988</v>
      </c>
      <c r="W7" s="163">
        <v>30.12</v>
      </c>
      <c r="X7" s="163">
        <v>0</v>
      </c>
      <c r="Y7" s="163">
        <v>0</v>
      </c>
      <c r="Z7" s="163">
        <v>0</v>
      </c>
      <c r="AA7" s="163">
        <v>250.76</v>
      </c>
      <c r="AB7" s="163">
        <v>0</v>
      </c>
      <c r="AC7" s="163">
        <v>0</v>
      </c>
      <c r="AD7" s="163">
        <v>28.299999999999997</v>
      </c>
      <c r="AE7" s="163">
        <v>0.06</v>
      </c>
      <c r="AF7" s="163">
        <v>120.61000000000003</v>
      </c>
      <c r="AG7" s="163">
        <v>7258.909999999998</v>
      </c>
      <c r="AH7" s="163">
        <v>12370.429999999995</v>
      </c>
      <c r="AI7" s="163">
        <v>93.889999999999986</v>
      </c>
      <c r="AJ7" s="163">
        <v>3.7899999999999996</v>
      </c>
      <c r="AK7" s="163">
        <v>108912.95</v>
      </c>
      <c r="AL7" s="163">
        <v>0</v>
      </c>
      <c r="AM7" s="163">
        <v>314.33999999999997</v>
      </c>
      <c r="AN7" s="164">
        <v>629932.41999999993</v>
      </c>
      <c r="AO7" s="365">
        <v>21803.42</v>
      </c>
      <c r="AP7" s="383">
        <v>507734.83999999997</v>
      </c>
      <c r="AQ7" s="163">
        <v>0</v>
      </c>
      <c r="AR7" s="163">
        <v>0</v>
      </c>
      <c r="AS7" s="163">
        <v>0</v>
      </c>
      <c r="AT7" s="165">
        <v>-5731.9299999999985</v>
      </c>
      <c r="AU7" s="164">
        <v>523806.32999999996</v>
      </c>
      <c r="AV7" s="171">
        <v>1153738.75</v>
      </c>
      <c r="AW7" s="365">
        <v>21607.140000000007</v>
      </c>
      <c r="AX7" s="163">
        <v>1766575.1899999997</v>
      </c>
      <c r="AY7" s="164">
        <v>1788182.3299999996</v>
      </c>
      <c r="AZ7" s="171">
        <v>2311988.66</v>
      </c>
      <c r="BA7" s="164">
        <v>2941921.08</v>
      </c>
      <c r="BB7" s="171">
        <v>-360135.42999999993</v>
      </c>
      <c r="BC7" s="171">
        <v>-487438.42999999993</v>
      </c>
      <c r="BD7" s="164">
        <v>-847573.85999999987</v>
      </c>
      <c r="BE7" s="171">
        <v>1464414.7999999998</v>
      </c>
      <c r="BF7" s="164">
        <v>2094347.2200000002</v>
      </c>
    </row>
    <row r="8" spans="1:58" customFormat="1" ht="27" customHeight="1" x14ac:dyDescent="0.15">
      <c r="A8" s="161" t="s">
        <v>3</v>
      </c>
      <c r="B8" s="358" t="s">
        <v>1661</v>
      </c>
      <c r="C8" s="365">
        <v>2485.1600000000021</v>
      </c>
      <c r="D8" s="163">
        <v>103.55999999999999</v>
      </c>
      <c r="E8" s="163">
        <v>1784.8799999999999</v>
      </c>
      <c r="F8" s="163">
        <v>14578.730000000007</v>
      </c>
      <c r="G8" s="163">
        <v>1815.4800000000002</v>
      </c>
      <c r="H8" s="163">
        <v>1240.0800000000004</v>
      </c>
      <c r="I8" s="163">
        <v>21.58</v>
      </c>
      <c r="J8" s="163">
        <v>2089.7600000000002</v>
      </c>
      <c r="K8" s="163">
        <v>988.30999999999972</v>
      </c>
      <c r="L8" s="163">
        <v>432.36000000000007</v>
      </c>
      <c r="M8" s="163">
        <v>646.94999999999993</v>
      </c>
      <c r="N8" s="163">
        <v>764.64999999999986</v>
      </c>
      <c r="O8" s="163">
        <v>635.5999999999998</v>
      </c>
      <c r="P8" s="163">
        <v>1092.4499999999998</v>
      </c>
      <c r="Q8" s="163">
        <v>306.42999999999995</v>
      </c>
      <c r="R8" s="163">
        <v>1324.2900000000002</v>
      </c>
      <c r="S8" s="163">
        <v>2499.3099999999995</v>
      </c>
      <c r="T8" s="163">
        <v>97.16</v>
      </c>
      <c r="U8" s="163">
        <v>348.79</v>
      </c>
      <c r="V8" s="163">
        <v>1213.3099999999995</v>
      </c>
      <c r="W8" s="163">
        <v>4745.5600000000013</v>
      </c>
      <c r="X8" s="163">
        <v>54.83</v>
      </c>
      <c r="Y8" s="163">
        <v>90.1</v>
      </c>
      <c r="Z8" s="163">
        <v>252.64</v>
      </c>
      <c r="AA8" s="163">
        <v>7623.4499999999989</v>
      </c>
      <c r="AB8" s="163">
        <v>674.70999999999992</v>
      </c>
      <c r="AC8" s="163">
        <v>28.02</v>
      </c>
      <c r="AD8" s="163">
        <v>1558.6399999999985</v>
      </c>
      <c r="AE8" s="163">
        <v>444.66000000000008</v>
      </c>
      <c r="AF8" s="163">
        <v>1489.6800000000003</v>
      </c>
      <c r="AG8" s="163">
        <v>1587.0499999999995</v>
      </c>
      <c r="AH8" s="163">
        <v>4265.83</v>
      </c>
      <c r="AI8" s="163">
        <v>1792.1</v>
      </c>
      <c r="AJ8" s="163">
        <v>2308.98</v>
      </c>
      <c r="AK8" s="163">
        <v>3736.66</v>
      </c>
      <c r="AL8" s="163">
        <v>661.1400000000001</v>
      </c>
      <c r="AM8" s="163">
        <v>52.349999999999994</v>
      </c>
      <c r="AN8" s="164">
        <v>65835.240000000005</v>
      </c>
      <c r="AO8" s="365">
        <v>2764.38</v>
      </c>
      <c r="AP8" s="383">
        <v>87307.47</v>
      </c>
      <c r="AQ8" s="163">
        <v>0</v>
      </c>
      <c r="AR8" s="163">
        <v>1546.04</v>
      </c>
      <c r="AS8" s="163">
        <v>7300.19</v>
      </c>
      <c r="AT8" s="165">
        <v>11082.779999999999</v>
      </c>
      <c r="AU8" s="164">
        <v>110000.86</v>
      </c>
      <c r="AV8" s="171">
        <v>175836.1</v>
      </c>
      <c r="AW8" s="365">
        <v>2452.6500000000005</v>
      </c>
      <c r="AX8" s="163">
        <v>60306.299999999988</v>
      </c>
      <c r="AY8" s="164">
        <v>62758.95</v>
      </c>
      <c r="AZ8" s="171">
        <v>172759.81</v>
      </c>
      <c r="BA8" s="164">
        <v>238595.05</v>
      </c>
      <c r="BB8" s="171">
        <v>-132175.63</v>
      </c>
      <c r="BC8" s="171">
        <v>-38583.520000000004</v>
      </c>
      <c r="BD8" s="164">
        <v>-170759.14999999997</v>
      </c>
      <c r="BE8" s="171">
        <v>2000.6599999999962</v>
      </c>
      <c r="BF8" s="164">
        <v>67835.900000000009</v>
      </c>
    </row>
    <row r="9" spans="1:58" customFormat="1" ht="27" customHeight="1" x14ac:dyDescent="0.15">
      <c r="A9" s="161" t="s">
        <v>4</v>
      </c>
      <c r="B9" s="358" t="s">
        <v>40</v>
      </c>
      <c r="C9" s="365">
        <v>15797.649999999998</v>
      </c>
      <c r="D9" s="163">
        <v>56.01</v>
      </c>
      <c r="E9" s="163">
        <v>37053.930000000008</v>
      </c>
      <c r="F9" s="163">
        <v>673.37999999999977</v>
      </c>
      <c r="G9" s="163">
        <v>114607.90000000002</v>
      </c>
      <c r="H9" s="163">
        <v>13548.509999999997</v>
      </c>
      <c r="I9" s="163">
        <v>13.02</v>
      </c>
      <c r="J9" s="163">
        <v>4815.3199999999988</v>
      </c>
      <c r="K9" s="163">
        <v>3106.76</v>
      </c>
      <c r="L9" s="163">
        <v>371.06999999999994</v>
      </c>
      <c r="M9" s="163">
        <v>2622.2199999999993</v>
      </c>
      <c r="N9" s="163">
        <v>1953.7</v>
      </c>
      <c r="O9" s="163">
        <v>631.72</v>
      </c>
      <c r="P9" s="163">
        <v>1239.9499999999991</v>
      </c>
      <c r="Q9" s="163">
        <v>1426.7300000000002</v>
      </c>
      <c r="R9" s="163">
        <v>1383.17</v>
      </c>
      <c r="S9" s="163">
        <v>4915.6600000000026</v>
      </c>
      <c r="T9" s="163">
        <v>282.20000000000005</v>
      </c>
      <c r="U9" s="163">
        <v>822.98999999999978</v>
      </c>
      <c r="V9" s="163">
        <v>22622.94000000001</v>
      </c>
      <c r="W9" s="163">
        <v>75463.540000000008</v>
      </c>
      <c r="X9" s="163">
        <v>1083.3500000000001</v>
      </c>
      <c r="Y9" s="163">
        <v>251.36</v>
      </c>
      <c r="Z9" s="163">
        <v>468.09000000000003</v>
      </c>
      <c r="AA9" s="163">
        <v>13981.160000000002</v>
      </c>
      <c r="AB9" s="163">
        <v>2349</v>
      </c>
      <c r="AC9" s="163">
        <v>509.51</v>
      </c>
      <c r="AD9" s="163">
        <v>5247.76</v>
      </c>
      <c r="AE9" s="163">
        <v>5270.63</v>
      </c>
      <c r="AF9" s="163">
        <v>542.04</v>
      </c>
      <c r="AG9" s="163">
        <v>10662.84</v>
      </c>
      <c r="AH9" s="163">
        <v>7892.1700000000046</v>
      </c>
      <c r="AI9" s="163">
        <v>1246.49</v>
      </c>
      <c r="AJ9" s="163">
        <v>4004.42</v>
      </c>
      <c r="AK9" s="163">
        <v>5786.1500000000015</v>
      </c>
      <c r="AL9" s="163">
        <v>14642.24</v>
      </c>
      <c r="AM9" s="163">
        <v>124.85</v>
      </c>
      <c r="AN9" s="164">
        <v>377470.43</v>
      </c>
      <c r="AO9" s="365">
        <v>1800.26</v>
      </c>
      <c r="AP9" s="383">
        <v>5681.630000000001</v>
      </c>
      <c r="AQ9" s="163">
        <v>54.1</v>
      </c>
      <c r="AR9" s="163">
        <v>2760.47</v>
      </c>
      <c r="AS9" s="163">
        <v>11004.67</v>
      </c>
      <c r="AT9" s="165">
        <v>-2331.6900000000005</v>
      </c>
      <c r="AU9" s="164">
        <v>18969.439999999995</v>
      </c>
      <c r="AV9" s="171">
        <v>396439.87</v>
      </c>
      <c r="AW9" s="365">
        <v>3580.8500000000004</v>
      </c>
      <c r="AX9" s="163">
        <v>312130.39999999997</v>
      </c>
      <c r="AY9" s="164">
        <v>315711.25</v>
      </c>
      <c r="AZ9" s="171">
        <v>334680.69</v>
      </c>
      <c r="BA9" s="164">
        <v>712151.12</v>
      </c>
      <c r="BB9" s="171">
        <v>-62296.700000000033</v>
      </c>
      <c r="BC9" s="171">
        <v>-224623.95</v>
      </c>
      <c r="BD9" s="164">
        <v>-286920.65000000002</v>
      </c>
      <c r="BE9" s="171">
        <v>47760.040000000008</v>
      </c>
      <c r="BF9" s="164">
        <v>425230.47</v>
      </c>
    </row>
    <row r="10" spans="1:58" customFormat="1" ht="27" customHeight="1" x14ac:dyDescent="0.15">
      <c r="A10" s="161" t="s">
        <v>5</v>
      </c>
      <c r="B10" s="358" t="s">
        <v>413</v>
      </c>
      <c r="C10" s="365">
        <v>32547.869999999981</v>
      </c>
      <c r="D10" s="163">
        <v>405.02000000000004</v>
      </c>
      <c r="E10" s="163">
        <v>20445.850000000002</v>
      </c>
      <c r="F10" s="163">
        <v>6608.8400000000011</v>
      </c>
      <c r="G10" s="163">
        <v>12192.369999999999</v>
      </c>
      <c r="H10" s="163">
        <v>891031.8900000006</v>
      </c>
      <c r="I10" s="163">
        <v>1029.6200000000001</v>
      </c>
      <c r="J10" s="163">
        <v>132318.57999999996</v>
      </c>
      <c r="K10" s="163">
        <v>7610.310000000004</v>
      </c>
      <c r="L10" s="163">
        <v>5258.329999999999</v>
      </c>
      <c r="M10" s="163">
        <v>8138.8200000000024</v>
      </c>
      <c r="N10" s="163">
        <v>4655.38</v>
      </c>
      <c r="O10" s="163">
        <v>1968.0699999999997</v>
      </c>
      <c r="P10" s="163">
        <v>3381.56</v>
      </c>
      <c r="Q10" s="163">
        <v>7024.2399999999989</v>
      </c>
      <c r="R10" s="163">
        <v>4056.4900000000002</v>
      </c>
      <c r="S10" s="163">
        <v>7711.399999999996</v>
      </c>
      <c r="T10" s="163">
        <v>500.1400000000001</v>
      </c>
      <c r="U10" s="163">
        <v>2755.2199999999993</v>
      </c>
      <c r="V10" s="163">
        <v>13197.000000000002</v>
      </c>
      <c r="W10" s="163">
        <v>8179.89</v>
      </c>
      <c r="X10" s="163">
        <v>337.72</v>
      </c>
      <c r="Y10" s="163">
        <v>813.71999999999991</v>
      </c>
      <c r="Z10" s="163">
        <v>1868.84</v>
      </c>
      <c r="AA10" s="163">
        <v>16.810000000000002</v>
      </c>
      <c r="AB10" s="163">
        <v>9.73</v>
      </c>
      <c r="AC10" s="163">
        <v>52.72</v>
      </c>
      <c r="AD10" s="163">
        <v>449.87999999999982</v>
      </c>
      <c r="AE10" s="163">
        <v>426.32</v>
      </c>
      <c r="AF10" s="163">
        <v>373.83999999999992</v>
      </c>
      <c r="AG10" s="163">
        <v>11176.580000000002</v>
      </c>
      <c r="AH10" s="163">
        <v>205460.40999999992</v>
      </c>
      <c r="AI10" s="163">
        <v>164.22</v>
      </c>
      <c r="AJ10" s="163">
        <v>5209.6000000000004</v>
      </c>
      <c r="AK10" s="163">
        <v>5896.2599999999993</v>
      </c>
      <c r="AL10" s="163">
        <v>316.55</v>
      </c>
      <c r="AM10" s="163">
        <v>752.31</v>
      </c>
      <c r="AN10" s="164">
        <v>1404342.3999999994</v>
      </c>
      <c r="AO10" s="365">
        <v>4326.9800000000005</v>
      </c>
      <c r="AP10" s="383">
        <v>46252.950000000004</v>
      </c>
      <c r="AQ10" s="163">
        <v>0</v>
      </c>
      <c r="AR10" s="163">
        <v>0</v>
      </c>
      <c r="AS10" s="163">
        <v>0</v>
      </c>
      <c r="AT10" s="165">
        <v>-9609.4900000000016</v>
      </c>
      <c r="AU10" s="164">
        <v>40970.44</v>
      </c>
      <c r="AV10" s="171">
        <v>1445312.84</v>
      </c>
      <c r="AW10" s="365">
        <v>259997.9499999999</v>
      </c>
      <c r="AX10" s="163">
        <v>1204923.9800000002</v>
      </c>
      <c r="AY10" s="164">
        <v>1464921.9300000002</v>
      </c>
      <c r="AZ10" s="171">
        <v>1505892.3699999996</v>
      </c>
      <c r="BA10" s="164">
        <v>2910234.7699999996</v>
      </c>
      <c r="BB10" s="171">
        <v>-557479.01</v>
      </c>
      <c r="BC10" s="171">
        <v>-360910.99999999994</v>
      </c>
      <c r="BD10" s="164">
        <v>-918390.01000000013</v>
      </c>
      <c r="BE10" s="171">
        <v>587502.36</v>
      </c>
      <c r="BF10" s="164">
        <v>1991844.7600000002</v>
      </c>
    </row>
    <row r="11" spans="1:58" customFormat="1" ht="27" customHeight="1" x14ac:dyDescent="0.15">
      <c r="A11" s="161" t="s">
        <v>6</v>
      </c>
      <c r="B11" s="358" t="s">
        <v>489</v>
      </c>
      <c r="C11" s="365">
        <v>4875.4299999999994</v>
      </c>
      <c r="D11" s="163">
        <v>772.41</v>
      </c>
      <c r="E11" s="163">
        <v>7638.9699999999957</v>
      </c>
      <c r="F11" s="163">
        <v>205.93000000000004</v>
      </c>
      <c r="G11" s="163">
        <v>1283.3899999999996</v>
      </c>
      <c r="H11" s="163">
        <v>198900.97</v>
      </c>
      <c r="I11" s="163">
        <v>47487.439999999995</v>
      </c>
      <c r="J11" s="163">
        <v>927.03999999999985</v>
      </c>
      <c r="K11" s="163">
        <v>4571.79</v>
      </c>
      <c r="L11" s="163">
        <v>47197.450000000004</v>
      </c>
      <c r="M11" s="163">
        <v>1203.0700000000002</v>
      </c>
      <c r="N11" s="163">
        <v>1861.9800000000002</v>
      </c>
      <c r="O11" s="163">
        <v>936.08000000000015</v>
      </c>
      <c r="P11" s="163">
        <v>1047.1799999999998</v>
      </c>
      <c r="Q11" s="163">
        <v>264.34999999999997</v>
      </c>
      <c r="R11" s="163">
        <v>484.47999999999996</v>
      </c>
      <c r="S11" s="163">
        <v>520.48999999999978</v>
      </c>
      <c r="T11" s="163">
        <v>28.560000000000002</v>
      </c>
      <c r="U11" s="163">
        <v>985.3599999999999</v>
      </c>
      <c r="V11" s="163">
        <v>579.5100000000001</v>
      </c>
      <c r="W11" s="163">
        <v>20313.450000000004</v>
      </c>
      <c r="X11" s="163">
        <v>28394.290000000005</v>
      </c>
      <c r="Y11" s="163">
        <v>1026.3999999999999</v>
      </c>
      <c r="Z11" s="163">
        <v>1424.83</v>
      </c>
      <c r="AA11" s="163">
        <v>2994.8599999999997</v>
      </c>
      <c r="AB11" s="163">
        <v>260.49</v>
      </c>
      <c r="AC11" s="163">
        <v>420.08999999999992</v>
      </c>
      <c r="AD11" s="163">
        <v>107379.48999999999</v>
      </c>
      <c r="AE11" s="163">
        <v>379.55</v>
      </c>
      <c r="AF11" s="163">
        <v>3989.6299999999997</v>
      </c>
      <c r="AG11" s="163">
        <v>8486.6300000000047</v>
      </c>
      <c r="AH11" s="163">
        <v>3471.1</v>
      </c>
      <c r="AI11" s="163">
        <v>240.36999999999998</v>
      </c>
      <c r="AJ11" s="163">
        <v>2900.0300000000007</v>
      </c>
      <c r="AK11" s="163">
        <v>5457.0900000000011</v>
      </c>
      <c r="AL11" s="163">
        <v>0</v>
      </c>
      <c r="AM11" s="163">
        <v>1993.3799999999999</v>
      </c>
      <c r="AN11" s="164">
        <v>510903.56</v>
      </c>
      <c r="AO11" s="365">
        <v>397.03999999999996</v>
      </c>
      <c r="AP11" s="383">
        <v>148161.44</v>
      </c>
      <c r="AQ11" s="163">
        <v>0</v>
      </c>
      <c r="AR11" s="163">
        <v>0</v>
      </c>
      <c r="AS11" s="163">
        <v>0</v>
      </c>
      <c r="AT11" s="165">
        <v>-3450.8799999999992</v>
      </c>
      <c r="AU11" s="164">
        <v>145107.60000000003</v>
      </c>
      <c r="AV11" s="171">
        <v>656011.16</v>
      </c>
      <c r="AW11" s="365">
        <v>8163.079999999999</v>
      </c>
      <c r="AX11" s="163">
        <v>533496.54999999993</v>
      </c>
      <c r="AY11" s="164">
        <v>541659.63000000012</v>
      </c>
      <c r="AZ11" s="171">
        <v>686767.23</v>
      </c>
      <c r="BA11" s="164">
        <v>1197670.79</v>
      </c>
      <c r="BB11" s="171">
        <v>-160992.36999999997</v>
      </c>
      <c r="BC11" s="171">
        <v>-218775.78</v>
      </c>
      <c r="BD11" s="164">
        <v>-379768.15</v>
      </c>
      <c r="BE11" s="171">
        <v>306999.07999999996</v>
      </c>
      <c r="BF11" s="164">
        <v>817902.64000000013</v>
      </c>
    </row>
    <row r="12" spans="1:58" customFormat="1" ht="27" customHeight="1" x14ac:dyDescent="0.15">
      <c r="A12" s="161" t="s">
        <v>7</v>
      </c>
      <c r="B12" s="358" t="s">
        <v>1685</v>
      </c>
      <c r="C12" s="365">
        <v>4521.3200000000043</v>
      </c>
      <c r="D12" s="163">
        <v>94.29</v>
      </c>
      <c r="E12" s="163">
        <v>39422.439999999995</v>
      </c>
      <c r="F12" s="163">
        <v>1561.52</v>
      </c>
      <c r="G12" s="163">
        <v>6619.9599999999991</v>
      </c>
      <c r="H12" s="163">
        <v>19847.640000000007</v>
      </c>
      <c r="I12" s="163">
        <v>101.22</v>
      </c>
      <c r="J12" s="163">
        <v>162301.42000000001</v>
      </c>
      <c r="K12" s="163">
        <v>2582.7699999999995</v>
      </c>
      <c r="L12" s="163">
        <v>1082.67</v>
      </c>
      <c r="M12" s="163">
        <v>7494.99</v>
      </c>
      <c r="N12" s="163">
        <v>2588.5900000000006</v>
      </c>
      <c r="O12" s="163">
        <v>9557.8700000000008</v>
      </c>
      <c r="P12" s="163">
        <v>38174.78</v>
      </c>
      <c r="Q12" s="163">
        <v>15926.889999999996</v>
      </c>
      <c r="R12" s="163">
        <v>6995.8400000000011</v>
      </c>
      <c r="S12" s="163">
        <v>24263.27</v>
      </c>
      <c r="T12" s="163">
        <v>1973.5</v>
      </c>
      <c r="U12" s="163">
        <v>13845.529999999999</v>
      </c>
      <c r="V12" s="163">
        <v>23003.279999999977</v>
      </c>
      <c r="W12" s="163">
        <v>21017.489999999994</v>
      </c>
      <c r="X12" s="163">
        <v>0</v>
      </c>
      <c r="Y12" s="163">
        <v>3354.3799999999997</v>
      </c>
      <c r="Z12" s="163">
        <v>1910.11</v>
      </c>
      <c r="AA12" s="163">
        <v>10399.74</v>
      </c>
      <c r="AB12" s="163">
        <v>1466.8299999999997</v>
      </c>
      <c r="AC12" s="163">
        <v>745.56</v>
      </c>
      <c r="AD12" s="163">
        <v>3539.67</v>
      </c>
      <c r="AE12" s="163">
        <v>1689.8599999999997</v>
      </c>
      <c r="AF12" s="163">
        <v>760.33</v>
      </c>
      <c r="AG12" s="163">
        <v>5717.43</v>
      </c>
      <c r="AH12" s="163">
        <v>3142.0899999999992</v>
      </c>
      <c r="AI12" s="163">
        <v>548.33000000000004</v>
      </c>
      <c r="AJ12" s="163">
        <v>17431.98</v>
      </c>
      <c r="AK12" s="163">
        <v>3338.64</v>
      </c>
      <c r="AL12" s="163">
        <v>1603.08</v>
      </c>
      <c r="AM12" s="163">
        <v>404.5</v>
      </c>
      <c r="AN12" s="164">
        <v>459029.81000000006</v>
      </c>
      <c r="AO12" s="365">
        <v>633.8900000000001</v>
      </c>
      <c r="AP12" s="383">
        <v>18395.23</v>
      </c>
      <c r="AQ12" s="163">
        <v>101.58</v>
      </c>
      <c r="AR12" s="163">
        <v>0</v>
      </c>
      <c r="AS12" s="163">
        <v>0</v>
      </c>
      <c r="AT12" s="165">
        <v>-4920.8100000000031</v>
      </c>
      <c r="AU12" s="164">
        <v>14209.89</v>
      </c>
      <c r="AV12" s="171">
        <v>473239.69999999995</v>
      </c>
      <c r="AW12" s="365">
        <v>93139.290000000008</v>
      </c>
      <c r="AX12" s="163">
        <v>537765.54</v>
      </c>
      <c r="AY12" s="164">
        <v>630904.82999999996</v>
      </c>
      <c r="AZ12" s="171">
        <v>645114.72000000009</v>
      </c>
      <c r="BA12" s="164">
        <v>1104144.53</v>
      </c>
      <c r="BB12" s="171">
        <v>-159729.37999999998</v>
      </c>
      <c r="BC12" s="171">
        <v>-255356.65</v>
      </c>
      <c r="BD12" s="164">
        <v>-415086.02999999997</v>
      </c>
      <c r="BE12" s="171">
        <v>230028.69000000003</v>
      </c>
      <c r="BF12" s="164">
        <v>689058.5</v>
      </c>
    </row>
    <row r="13" spans="1:58" customFormat="1" ht="27" customHeight="1" x14ac:dyDescent="0.15">
      <c r="A13" s="161" t="s">
        <v>8</v>
      </c>
      <c r="B13" s="358" t="s">
        <v>524</v>
      </c>
      <c r="C13" s="365">
        <v>1078.9299999999998</v>
      </c>
      <c r="D13" s="163">
        <v>0.96000000000000008</v>
      </c>
      <c r="E13" s="163">
        <v>7200.07</v>
      </c>
      <c r="F13" s="163">
        <v>94.079999999999984</v>
      </c>
      <c r="G13" s="163">
        <v>1005.2000000000004</v>
      </c>
      <c r="H13" s="163">
        <v>5998.6000000000022</v>
      </c>
      <c r="I13" s="163">
        <v>134.63</v>
      </c>
      <c r="J13" s="163">
        <v>2327.9900000000002</v>
      </c>
      <c r="K13" s="163">
        <v>20266.060000000005</v>
      </c>
      <c r="L13" s="163">
        <v>6314.630000000001</v>
      </c>
      <c r="M13" s="163">
        <v>1810.71</v>
      </c>
      <c r="N13" s="163">
        <v>1922.66</v>
      </c>
      <c r="O13" s="163">
        <v>2536.4300000000003</v>
      </c>
      <c r="P13" s="163">
        <v>3212.8900000000003</v>
      </c>
      <c r="Q13" s="163">
        <v>5191.3200000000015</v>
      </c>
      <c r="R13" s="163">
        <v>11804.820000000003</v>
      </c>
      <c r="S13" s="163">
        <v>4813.8200000000006</v>
      </c>
      <c r="T13" s="163">
        <v>124.02</v>
      </c>
      <c r="U13" s="163">
        <v>1813.8699999999997</v>
      </c>
      <c r="V13" s="163">
        <v>2730.7599999999993</v>
      </c>
      <c r="W13" s="163">
        <v>83545.000000000044</v>
      </c>
      <c r="X13" s="163">
        <v>27.729999999999997</v>
      </c>
      <c r="Y13" s="163">
        <v>390.44</v>
      </c>
      <c r="Z13" s="163">
        <v>64.87</v>
      </c>
      <c r="AA13" s="163">
        <v>383.72</v>
      </c>
      <c r="AB13" s="163">
        <v>4.18</v>
      </c>
      <c r="AC13" s="163">
        <v>114.45</v>
      </c>
      <c r="AD13" s="163">
        <v>23.179999999999993</v>
      </c>
      <c r="AE13" s="163">
        <v>2.33</v>
      </c>
      <c r="AF13" s="163">
        <v>80.680000000000007</v>
      </c>
      <c r="AG13" s="163">
        <v>5047.7799999999979</v>
      </c>
      <c r="AH13" s="163">
        <v>1203.3399999999999</v>
      </c>
      <c r="AI13" s="163">
        <v>32.72</v>
      </c>
      <c r="AJ13" s="163">
        <v>1346.5799999999997</v>
      </c>
      <c r="AK13" s="163">
        <v>1276.1500000000001</v>
      </c>
      <c r="AL13" s="163">
        <v>169.03</v>
      </c>
      <c r="AM13" s="163">
        <v>484.24</v>
      </c>
      <c r="AN13" s="164">
        <v>174578.87</v>
      </c>
      <c r="AO13" s="365">
        <v>294.08</v>
      </c>
      <c r="AP13" s="383">
        <v>2808.0200000000004</v>
      </c>
      <c r="AQ13" s="163">
        <v>0</v>
      </c>
      <c r="AR13" s="163">
        <v>0</v>
      </c>
      <c r="AS13" s="163">
        <v>0</v>
      </c>
      <c r="AT13" s="165">
        <v>-4132.74</v>
      </c>
      <c r="AU13" s="164">
        <v>-1030.6400000000003</v>
      </c>
      <c r="AV13" s="171">
        <v>173548.23000000004</v>
      </c>
      <c r="AW13" s="365">
        <v>16008.430000000002</v>
      </c>
      <c r="AX13" s="163">
        <v>208222.53999999992</v>
      </c>
      <c r="AY13" s="164">
        <v>224230.97</v>
      </c>
      <c r="AZ13" s="171">
        <v>223200.33000000007</v>
      </c>
      <c r="BA13" s="164">
        <v>397779.20000000001</v>
      </c>
      <c r="BB13" s="171">
        <v>-32438.550000000007</v>
      </c>
      <c r="BC13" s="171">
        <v>-77814.01999999999</v>
      </c>
      <c r="BD13" s="164">
        <v>-110252.56999999999</v>
      </c>
      <c r="BE13" s="171">
        <v>112947.75999999998</v>
      </c>
      <c r="BF13" s="164">
        <v>287526.63</v>
      </c>
    </row>
    <row r="14" spans="1:58" customFormat="1" ht="27" customHeight="1" x14ac:dyDescent="0.15">
      <c r="A14" s="161" t="s">
        <v>9</v>
      </c>
      <c r="B14" s="358" t="s">
        <v>551</v>
      </c>
      <c r="C14" s="365">
        <v>27.1</v>
      </c>
      <c r="D14" s="163">
        <v>28.330000000000002</v>
      </c>
      <c r="E14" s="163">
        <v>0</v>
      </c>
      <c r="F14" s="163">
        <v>38.340000000000003</v>
      </c>
      <c r="G14" s="163">
        <v>4321.1699999999992</v>
      </c>
      <c r="H14" s="163">
        <v>17.729999999999997</v>
      </c>
      <c r="I14" s="163">
        <v>-0.37</v>
      </c>
      <c r="J14" s="163">
        <v>1375.6799999999998</v>
      </c>
      <c r="K14" s="163">
        <v>5064.9400000000005</v>
      </c>
      <c r="L14" s="163">
        <v>874759.0299999998</v>
      </c>
      <c r="M14" s="163">
        <v>606.14</v>
      </c>
      <c r="N14" s="163">
        <v>123681.3</v>
      </c>
      <c r="O14" s="163">
        <v>88408.390000000014</v>
      </c>
      <c r="P14" s="163">
        <v>97987.450000000026</v>
      </c>
      <c r="Q14" s="163">
        <v>5518.14</v>
      </c>
      <c r="R14" s="163">
        <v>884.43999999999994</v>
      </c>
      <c r="S14" s="163">
        <v>33889.550000000003</v>
      </c>
      <c r="T14" s="163">
        <v>338.84</v>
      </c>
      <c r="U14" s="163">
        <v>26172.30000000001</v>
      </c>
      <c r="V14" s="163">
        <v>1468.67</v>
      </c>
      <c r="W14" s="163">
        <v>34590.409999999989</v>
      </c>
      <c r="X14" s="163">
        <v>0</v>
      </c>
      <c r="Y14" s="163">
        <v>3.6799999999999997</v>
      </c>
      <c r="Z14" s="163">
        <v>0</v>
      </c>
      <c r="AA14" s="163">
        <v>0</v>
      </c>
      <c r="AB14" s="163">
        <v>0</v>
      </c>
      <c r="AC14" s="163">
        <v>0</v>
      </c>
      <c r="AD14" s="163">
        <v>296.89999999999998</v>
      </c>
      <c r="AE14" s="163">
        <v>0</v>
      </c>
      <c r="AF14" s="163">
        <v>11.46</v>
      </c>
      <c r="AG14" s="163">
        <v>0</v>
      </c>
      <c r="AH14" s="163">
        <v>3.94</v>
      </c>
      <c r="AI14" s="163">
        <v>0.3</v>
      </c>
      <c r="AJ14" s="163">
        <v>210.77</v>
      </c>
      <c r="AK14" s="163">
        <v>30.309999999999995</v>
      </c>
      <c r="AL14" s="163">
        <v>0.79</v>
      </c>
      <c r="AM14" s="163">
        <v>505.99999999999994</v>
      </c>
      <c r="AN14" s="164">
        <v>1300241.73</v>
      </c>
      <c r="AO14" s="365">
        <v>0</v>
      </c>
      <c r="AP14" s="383">
        <v>-616.89</v>
      </c>
      <c r="AQ14" s="163">
        <v>0</v>
      </c>
      <c r="AR14" s="163">
        <v>0</v>
      </c>
      <c r="AS14" s="163">
        <v>0</v>
      </c>
      <c r="AT14" s="165">
        <v>-23394.749999999996</v>
      </c>
      <c r="AU14" s="164">
        <v>-24011.64</v>
      </c>
      <c r="AV14" s="171">
        <v>1276230.0900000003</v>
      </c>
      <c r="AW14" s="365">
        <v>368503.16</v>
      </c>
      <c r="AX14" s="163">
        <v>611807.8899999999</v>
      </c>
      <c r="AY14" s="164">
        <v>980311.05</v>
      </c>
      <c r="AZ14" s="171">
        <v>956299.41000000015</v>
      </c>
      <c r="BA14" s="164">
        <v>2256541.1399999997</v>
      </c>
      <c r="BB14" s="171">
        <v>-362761.82</v>
      </c>
      <c r="BC14" s="171">
        <v>-257904.36999999997</v>
      </c>
      <c r="BD14" s="164">
        <v>-620666.19000000006</v>
      </c>
      <c r="BE14" s="171">
        <v>335633.21999999991</v>
      </c>
      <c r="BF14" s="164">
        <v>1635874.95</v>
      </c>
    </row>
    <row r="15" spans="1:58" customFormat="1" ht="27" customHeight="1" x14ac:dyDescent="0.15">
      <c r="A15" s="161" t="s">
        <v>10</v>
      </c>
      <c r="B15" s="358" t="s">
        <v>589</v>
      </c>
      <c r="C15" s="365">
        <v>0</v>
      </c>
      <c r="D15" s="163">
        <v>1.8800000000000001</v>
      </c>
      <c r="E15" s="163">
        <v>3397.44</v>
      </c>
      <c r="F15" s="163">
        <v>0.45</v>
      </c>
      <c r="G15" s="163">
        <v>1091.4599999999998</v>
      </c>
      <c r="H15" s="163">
        <v>6194.7800000000007</v>
      </c>
      <c r="I15" s="163">
        <v>9.4699999999999989</v>
      </c>
      <c r="J15" s="163">
        <v>1604.2200000000003</v>
      </c>
      <c r="K15" s="163">
        <v>1451.2099999999998</v>
      </c>
      <c r="L15" s="163">
        <v>10238.979999999996</v>
      </c>
      <c r="M15" s="163">
        <v>253895.83</v>
      </c>
      <c r="N15" s="163">
        <v>43665.899999999994</v>
      </c>
      <c r="O15" s="163">
        <v>29699.05</v>
      </c>
      <c r="P15" s="163">
        <v>14140.91</v>
      </c>
      <c r="Q15" s="163">
        <v>6899.7900000000009</v>
      </c>
      <c r="R15" s="163">
        <v>14226.839999999998</v>
      </c>
      <c r="S15" s="163">
        <v>35268.689999999988</v>
      </c>
      <c r="T15" s="163">
        <v>1366.57</v>
      </c>
      <c r="U15" s="163">
        <v>16379.11</v>
      </c>
      <c r="V15" s="163">
        <v>6161.8500000000013</v>
      </c>
      <c r="W15" s="163">
        <v>11855.690000000002</v>
      </c>
      <c r="X15" s="163">
        <v>146.48000000000002</v>
      </c>
      <c r="Y15" s="163">
        <v>23.02</v>
      </c>
      <c r="Z15" s="163">
        <v>0.89</v>
      </c>
      <c r="AA15" s="163">
        <v>22.41</v>
      </c>
      <c r="AB15" s="163">
        <v>0</v>
      </c>
      <c r="AC15" s="163">
        <v>0</v>
      </c>
      <c r="AD15" s="163">
        <v>12.370000000000001</v>
      </c>
      <c r="AE15" s="163">
        <v>23.330000000000002</v>
      </c>
      <c r="AF15" s="163">
        <v>69.710000000000008</v>
      </c>
      <c r="AG15" s="163">
        <v>112.94</v>
      </c>
      <c r="AH15" s="163">
        <v>1865.91</v>
      </c>
      <c r="AI15" s="163">
        <v>15.25</v>
      </c>
      <c r="AJ15" s="163">
        <v>645.9</v>
      </c>
      <c r="AK15" s="163">
        <v>290.02000000000004</v>
      </c>
      <c r="AL15" s="163">
        <v>31.94</v>
      </c>
      <c r="AM15" s="163">
        <v>391.93000000000006</v>
      </c>
      <c r="AN15" s="164">
        <v>461202.21999999991</v>
      </c>
      <c r="AO15" s="365">
        <v>32.78</v>
      </c>
      <c r="AP15" s="383">
        <v>3051.1800000000003</v>
      </c>
      <c r="AQ15" s="163">
        <v>0</v>
      </c>
      <c r="AR15" s="163">
        <v>0</v>
      </c>
      <c r="AS15" s="163">
        <v>28.33</v>
      </c>
      <c r="AT15" s="165">
        <v>-20337.95</v>
      </c>
      <c r="AU15" s="164">
        <v>-17225.66</v>
      </c>
      <c r="AV15" s="171">
        <v>443976.56</v>
      </c>
      <c r="AW15" s="365">
        <v>132279.06</v>
      </c>
      <c r="AX15" s="163">
        <v>340471.66</v>
      </c>
      <c r="AY15" s="164">
        <v>472750.72</v>
      </c>
      <c r="AZ15" s="171">
        <v>455525.06</v>
      </c>
      <c r="BA15" s="164">
        <v>916727.28</v>
      </c>
      <c r="BB15" s="171">
        <v>-238567.39000000004</v>
      </c>
      <c r="BC15" s="171">
        <v>-94707.939999999988</v>
      </c>
      <c r="BD15" s="164">
        <v>-333275.33</v>
      </c>
      <c r="BE15" s="171">
        <v>122249.73000000001</v>
      </c>
      <c r="BF15" s="164">
        <v>583451.95000000007</v>
      </c>
    </row>
    <row r="16" spans="1:58" customFormat="1" ht="27" customHeight="1" x14ac:dyDescent="0.15">
      <c r="A16" s="161" t="s">
        <v>11</v>
      </c>
      <c r="B16" s="358" t="s">
        <v>607</v>
      </c>
      <c r="C16" s="365">
        <v>703.14999999999964</v>
      </c>
      <c r="D16" s="163">
        <v>567.68000000000006</v>
      </c>
      <c r="E16" s="163">
        <v>30248.129999999994</v>
      </c>
      <c r="F16" s="163">
        <v>98</v>
      </c>
      <c r="G16" s="163">
        <v>5546.9599999999991</v>
      </c>
      <c r="H16" s="163">
        <v>10588.950000000004</v>
      </c>
      <c r="I16" s="163">
        <v>412.11</v>
      </c>
      <c r="J16" s="163">
        <v>3591.8</v>
      </c>
      <c r="K16" s="163">
        <v>4111.5100000000011</v>
      </c>
      <c r="L16" s="163">
        <v>880.07</v>
      </c>
      <c r="M16" s="163">
        <v>1262.9299999999998</v>
      </c>
      <c r="N16" s="163">
        <v>38310.85</v>
      </c>
      <c r="O16" s="163">
        <v>30655.399999999994</v>
      </c>
      <c r="P16" s="163">
        <v>35523.470000000023</v>
      </c>
      <c r="Q16" s="163">
        <v>7962.7699999999995</v>
      </c>
      <c r="R16" s="163">
        <v>6223.05</v>
      </c>
      <c r="S16" s="163">
        <v>20601.990000000005</v>
      </c>
      <c r="T16" s="163">
        <v>1500.3400000000001</v>
      </c>
      <c r="U16" s="163">
        <v>5787.7400000000025</v>
      </c>
      <c r="V16" s="163">
        <v>7000.7900000000045</v>
      </c>
      <c r="W16" s="163">
        <v>144341.38000000006</v>
      </c>
      <c r="X16" s="163">
        <v>224.8</v>
      </c>
      <c r="Y16" s="163">
        <v>71.739999999999981</v>
      </c>
      <c r="Z16" s="163">
        <v>20.399999999999999</v>
      </c>
      <c r="AA16" s="163">
        <v>4783.4099999999989</v>
      </c>
      <c r="AB16" s="163">
        <v>58.36</v>
      </c>
      <c r="AC16" s="163">
        <v>474.90000000000003</v>
      </c>
      <c r="AD16" s="163">
        <v>1452.6799999999987</v>
      </c>
      <c r="AE16" s="163">
        <v>248.07</v>
      </c>
      <c r="AF16" s="163">
        <v>1598.3200000000002</v>
      </c>
      <c r="AG16" s="163">
        <v>274.09000000000003</v>
      </c>
      <c r="AH16" s="163">
        <v>503.86</v>
      </c>
      <c r="AI16" s="163">
        <v>169.75</v>
      </c>
      <c r="AJ16" s="163">
        <v>1726.9199999999996</v>
      </c>
      <c r="AK16" s="163">
        <v>2194.1199999999994</v>
      </c>
      <c r="AL16" s="163">
        <v>12.56</v>
      </c>
      <c r="AM16" s="163">
        <v>598.84</v>
      </c>
      <c r="AN16" s="164">
        <v>370331.89</v>
      </c>
      <c r="AO16" s="365">
        <v>753.99</v>
      </c>
      <c r="AP16" s="383">
        <v>5327.53</v>
      </c>
      <c r="AQ16" s="163">
        <v>16.63</v>
      </c>
      <c r="AR16" s="163">
        <v>361.19000000000005</v>
      </c>
      <c r="AS16" s="163">
        <v>12328.35</v>
      </c>
      <c r="AT16" s="165">
        <v>1451.9299999999998</v>
      </c>
      <c r="AU16" s="164">
        <v>20239.620000000003</v>
      </c>
      <c r="AV16" s="171">
        <v>390571.51</v>
      </c>
      <c r="AW16" s="365">
        <v>5824.2</v>
      </c>
      <c r="AX16" s="163">
        <v>441546.46</v>
      </c>
      <c r="AY16" s="164">
        <v>447370.66000000003</v>
      </c>
      <c r="AZ16" s="171">
        <v>467610.28</v>
      </c>
      <c r="BA16" s="164">
        <v>837942.16999999993</v>
      </c>
      <c r="BB16" s="171">
        <v>-79263.5</v>
      </c>
      <c r="BC16" s="171">
        <v>-182379.94</v>
      </c>
      <c r="BD16" s="164">
        <v>-261643.44000000003</v>
      </c>
      <c r="BE16" s="171">
        <v>205966.84</v>
      </c>
      <c r="BF16" s="164">
        <v>576298.73</v>
      </c>
    </row>
    <row r="17" spans="1:58" customFormat="1" ht="27" customHeight="1" x14ac:dyDescent="0.15">
      <c r="A17" s="161" t="s">
        <v>12</v>
      </c>
      <c r="B17" s="358" t="s">
        <v>47</v>
      </c>
      <c r="C17" s="365">
        <v>0.42000000000000004</v>
      </c>
      <c r="D17" s="163">
        <v>77.569999999999993</v>
      </c>
      <c r="E17" s="163">
        <v>0</v>
      </c>
      <c r="F17" s="163">
        <v>0</v>
      </c>
      <c r="G17" s="163">
        <v>338.18</v>
      </c>
      <c r="H17" s="163">
        <v>52.44</v>
      </c>
      <c r="I17" s="163">
        <v>0</v>
      </c>
      <c r="J17" s="163">
        <v>299.60000000000002</v>
      </c>
      <c r="K17" s="163">
        <v>868.58999999999992</v>
      </c>
      <c r="L17" s="163">
        <v>120.75</v>
      </c>
      <c r="M17" s="163">
        <v>2.5300000000000002</v>
      </c>
      <c r="N17" s="163">
        <v>452.79</v>
      </c>
      <c r="O17" s="163">
        <v>137827.81000000003</v>
      </c>
      <c r="P17" s="163">
        <v>39505.159999999996</v>
      </c>
      <c r="Q17" s="163">
        <v>1862.7900000000002</v>
      </c>
      <c r="R17" s="163">
        <v>562.70000000000005</v>
      </c>
      <c r="S17" s="163">
        <v>8467.2099999999973</v>
      </c>
      <c r="T17" s="163">
        <v>124.74000000000004</v>
      </c>
      <c r="U17" s="163">
        <v>4156.03</v>
      </c>
      <c r="V17" s="163">
        <v>79.899999999999991</v>
      </c>
      <c r="W17" s="163">
        <v>10217.34</v>
      </c>
      <c r="X17" s="163">
        <v>0</v>
      </c>
      <c r="Y17" s="163">
        <v>892.58999999999992</v>
      </c>
      <c r="Z17" s="163">
        <v>0</v>
      </c>
      <c r="AA17" s="163">
        <v>7.6899999999999995</v>
      </c>
      <c r="AB17" s="163">
        <v>0.01</v>
      </c>
      <c r="AC17" s="163">
        <v>0</v>
      </c>
      <c r="AD17" s="163">
        <v>66.03</v>
      </c>
      <c r="AE17" s="163">
        <v>1.1199999999999999</v>
      </c>
      <c r="AF17" s="163">
        <v>114.86</v>
      </c>
      <c r="AG17" s="163">
        <v>0</v>
      </c>
      <c r="AH17" s="163">
        <v>0.18</v>
      </c>
      <c r="AI17" s="163">
        <v>0</v>
      </c>
      <c r="AJ17" s="163">
        <v>11887.500000000004</v>
      </c>
      <c r="AK17" s="163">
        <v>12.559999999999999</v>
      </c>
      <c r="AL17" s="163">
        <v>0</v>
      </c>
      <c r="AM17" s="163">
        <v>0</v>
      </c>
      <c r="AN17" s="164">
        <v>217999.09</v>
      </c>
      <c r="AO17" s="365">
        <v>0</v>
      </c>
      <c r="AP17" s="383">
        <v>237.03</v>
      </c>
      <c r="AQ17" s="163">
        <v>0</v>
      </c>
      <c r="AR17" s="163">
        <v>3328.98</v>
      </c>
      <c r="AS17" s="163">
        <v>156136.04</v>
      </c>
      <c r="AT17" s="165">
        <v>-39660.74</v>
      </c>
      <c r="AU17" s="164">
        <v>120041.31</v>
      </c>
      <c r="AV17" s="171">
        <v>338040.4</v>
      </c>
      <c r="AW17" s="365">
        <v>196677.36</v>
      </c>
      <c r="AX17" s="163">
        <v>505513.04000000004</v>
      </c>
      <c r="AY17" s="164">
        <v>702190.40000000014</v>
      </c>
      <c r="AZ17" s="171">
        <v>822231.70999999985</v>
      </c>
      <c r="BA17" s="164">
        <v>1040230.7999999999</v>
      </c>
      <c r="BB17" s="171">
        <v>-77049.039999999994</v>
      </c>
      <c r="BC17" s="171">
        <v>-200784.14</v>
      </c>
      <c r="BD17" s="164">
        <v>-277833.18</v>
      </c>
      <c r="BE17" s="171">
        <v>544398.53</v>
      </c>
      <c r="BF17" s="164">
        <v>762397.61999999988</v>
      </c>
    </row>
    <row r="18" spans="1:58" customFormat="1" ht="27" customHeight="1" x14ac:dyDescent="0.15">
      <c r="A18" s="161" t="s">
        <v>13</v>
      </c>
      <c r="B18" s="358" t="s">
        <v>48</v>
      </c>
      <c r="C18" s="365">
        <v>2.08</v>
      </c>
      <c r="D18" s="163">
        <v>58.92</v>
      </c>
      <c r="E18" s="163">
        <v>0</v>
      </c>
      <c r="F18" s="163">
        <v>0</v>
      </c>
      <c r="G18" s="163">
        <v>42.31</v>
      </c>
      <c r="H18" s="163">
        <v>0</v>
      </c>
      <c r="I18" s="163">
        <v>10.420000000000002</v>
      </c>
      <c r="J18" s="163">
        <v>1996.53</v>
      </c>
      <c r="K18" s="163">
        <v>184.08</v>
      </c>
      <c r="L18" s="163">
        <v>131.53</v>
      </c>
      <c r="M18" s="163">
        <v>26.89</v>
      </c>
      <c r="N18" s="163">
        <v>227.91</v>
      </c>
      <c r="O18" s="163">
        <v>2782.69</v>
      </c>
      <c r="P18" s="163">
        <v>198098.08000000002</v>
      </c>
      <c r="Q18" s="163">
        <v>284.88</v>
      </c>
      <c r="R18" s="163">
        <v>992.2</v>
      </c>
      <c r="S18" s="163">
        <v>2587.2600000000007</v>
      </c>
      <c r="T18" s="163">
        <v>52.74</v>
      </c>
      <c r="U18" s="163">
        <v>453.28</v>
      </c>
      <c r="V18" s="163">
        <v>24.040000000000003</v>
      </c>
      <c r="W18" s="163">
        <v>107.94000000000001</v>
      </c>
      <c r="X18" s="163">
        <v>1.34</v>
      </c>
      <c r="Y18" s="163">
        <v>21.45</v>
      </c>
      <c r="Z18" s="163">
        <v>0</v>
      </c>
      <c r="AA18" s="163">
        <v>5.66</v>
      </c>
      <c r="AB18" s="163">
        <v>0</v>
      </c>
      <c r="AC18" s="163">
        <v>0</v>
      </c>
      <c r="AD18" s="163">
        <v>41.870000000000005</v>
      </c>
      <c r="AE18" s="163">
        <v>1.4700000000000002</v>
      </c>
      <c r="AF18" s="163">
        <v>5.86</v>
      </c>
      <c r="AG18" s="163">
        <v>0</v>
      </c>
      <c r="AH18" s="163">
        <v>0</v>
      </c>
      <c r="AI18" s="163">
        <v>0</v>
      </c>
      <c r="AJ18" s="163">
        <v>17462.030000000002</v>
      </c>
      <c r="AK18" s="163">
        <v>8.65</v>
      </c>
      <c r="AL18" s="163">
        <v>0</v>
      </c>
      <c r="AM18" s="163">
        <v>0</v>
      </c>
      <c r="AN18" s="164">
        <v>225612.11</v>
      </c>
      <c r="AO18" s="365">
        <v>0</v>
      </c>
      <c r="AP18" s="383">
        <v>110.06</v>
      </c>
      <c r="AQ18" s="163">
        <v>0</v>
      </c>
      <c r="AR18" s="163">
        <v>6887.6299999999983</v>
      </c>
      <c r="AS18" s="163">
        <v>422542.24999999994</v>
      </c>
      <c r="AT18" s="165">
        <v>7156.9100000000044</v>
      </c>
      <c r="AU18" s="164">
        <v>436696.85000000003</v>
      </c>
      <c r="AV18" s="171">
        <v>662308.96</v>
      </c>
      <c r="AW18" s="365">
        <v>561487.98000000021</v>
      </c>
      <c r="AX18" s="163">
        <v>410694.96</v>
      </c>
      <c r="AY18" s="164">
        <v>972182.94000000018</v>
      </c>
      <c r="AZ18" s="171">
        <v>1408879.7900000003</v>
      </c>
      <c r="BA18" s="164">
        <v>1634491.9000000001</v>
      </c>
      <c r="BB18" s="171">
        <v>-242421.97999999992</v>
      </c>
      <c r="BC18" s="171">
        <v>-332671.44999999995</v>
      </c>
      <c r="BD18" s="164">
        <v>-575093.42999999993</v>
      </c>
      <c r="BE18" s="171">
        <v>833786.35999999987</v>
      </c>
      <c r="BF18" s="164">
        <v>1059398.4699999997</v>
      </c>
    </row>
    <row r="19" spans="1:58" customFormat="1" ht="27" customHeight="1" x14ac:dyDescent="0.15">
      <c r="A19" s="161" t="s">
        <v>14</v>
      </c>
      <c r="B19" s="358" t="s">
        <v>49</v>
      </c>
      <c r="C19" s="365">
        <v>93.52</v>
      </c>
      <c r="D19" s="163">
        <v>0</v>
      </c>
      <c r="E19" s="163">
        <v>0.05</v>
      </c>
      <c r="F19" s="163">
        <v>0</v>
      </c>
      <c r="G19" s="163">
        <v>0</v>
      </c>
      <c r="H19" s="163">
        <v>0.06</v>
      </c>
      <c r="I19" s="163">
        <v>0</v>
      </c>
      <c r="J19" s="163">
        <v>0</v>
      </c>
      <c r="K19" s="163">
        <v>0</v>
      </c>
      <c r="L19" s="163">
        <v>0</v>
      </c>
      <c r="M19" s="163">
        <v>0</v>
      </c>
      <c r="N19" s="163">
        <v>7.379999999999999</v>
      </c>
      <c r="O19" s="163">
        <v>2266.9299999999998</v>
      </c>
      <c r="P19" s="163">
        <v>5279.78</v>
      </c>
      <c r="Q19" s="163">
        <v>26183.1</v>
      </c>
      <c r="R19" s="163">
        <v>0</v>
      </c>
      <c r="S19" s="163">
        <v>973.16000000000008</v>
      </c>
      <c r="T19" s="163">
        <v>72.8</v>
      </c>
      <c r="U19" s="163">
        <v>69.37</v>
      </c>
      <c r="V19" s="163">
        <v>128.81</v>
      </c>
      <c r="W19" s="163">
        <v>300.27000000000004</v>
      </c>
      <c r="X19" s="163">
        <v>0</v>
      </c>
      <c r="Y19" s="163">
        <v>8.51</v>
      </c>
      <c r="Z19" s="163">
        <v>3.8200000000000003</v>
      </c>
      <c r="AA19" s="163">
        <v>1666.29</v>
      </c>
      <c r="AB19" s="163">
        <v>4.9800000000000004</v>
      </c>
      <c r="AC19" s="163">
        <v>0</v>
      </c>
      <c r="AD19" s="163">
        <v>17.28</v>
      </c>
      <c r="AE19" s="163">
        <v>38.56</v>
      </c>
      <c r="AF19" s="163">
        <v>1090.05</v>
      </c>
      <c r="AG19" s="163">
        <v>0</v>
      </c>
      <c r="AH19" s="163">
        <v>15653.28</v>
      </c>
      <c r="AI19" s="163">
        <v>0</v>
      </c>
      <c r="AJ19" s="163">
        <v>6123.23</v>
      </c>
      <c r="AK19" s="163">
        <v>1223.5500000000002</v>
      </c>
      <c r="AL19" s="163">
        <v>837.68</v>
      </c>
      <c r="AM19" s="163">
        <v>0</v>
      </c>
      <c r="AN19" s="164">
        <v>62042.460000000006</v>
      </c>
      <c r="AO19" s="365">
        <v>58.44</v>
      </c>
      <c r="AP19" s="383">
        <v>1768.89</v>
      </c>
      <c r="AQ19" s="163">
        <v>5.26</v>
      </c>
      <c r="AR19" s="163">
        <v>5311.27</v>
      </c>
      <c r="AS19" s="163">
        <v>154476.62</v>
      </c>
      <c r="AT19" s="165">
        <v>4604.4599999999991</v>
      </c>
      <c r="AU19" s="164">
        <v>166224.93999999997</v>
      </c>
      <c r="AV19" s="171">
        <v>228267.4</v>
      </c>
      <c r="AW19" s="365">
        <v>137545.88999999996</v>
      </c>
      <c r="AX19" s="163">
        <v>202730.52999999997</v>
      </c>
      <c r="AY19" s="164">
        <v>340276.4200000001</v>
      </c>
      <c r="AZ19" s="171">
        <v>506501.36000000004</v>
      </c>
      <c r="BA19" s="164">
        <v>568543.82000000007</v>
      </c>
      <c r="BB19" s="171">
        <v>-126097.04</v>
      </c>
      <c r="BC19" s="171">
        <v>-88151.76</v>
      </c>
      <c r="BD19" s="164">
        <v>-214248.80000000002</v>
      </c>
      <c r="BE19" s="171">
        <v>292252.56</v>
      </c>
      <c r="BF19" s="164">
        <v>354295.01999999996</v>
      </c>
    </row>
    <row r="20" spans="1:58" customFormat="1" ht="27" customHeight="1" x14ac:dyDescent="0.15">
      <c r="A20" s="161" t="s">
        <v>15</v>
      </c>
      <c r="B20" s="358" t="s">
        <v>50</v>
      </c>
      <c r="C20" s="365">
        <v>0.22999999999999998</v>
      </c>
      <c r="D20" s="163">
        <v>0.26</v>
      </c>
      <c r="E20" s="163">
        <v>5.5</v>
      </c>
      <c r="F20" s="163">
        <v>0.01</v>
      </c>
      <c r="G20" s="163">
        <v>4</v>
      </c>
      <c r="H20" s="163">
        <v>5.9400000000000013</v>
      </c>
      <c r="I20" s="163">
        <v>0.48</v>
      </c>
      <c r="J20" s="163">
        <v>0.32</v>
      </c>
      <c r="K20" s="163">
        <v>0.24</v>
      </c>
      <c r="L20" s="163">
        <v>1.6899999999999997</v>
      </c>
      <c r="M20" s="163">
        <v>201.73999999999998</v>
      </c>
      <c r="N20" s="163">
        <v>699.40999999999985</v>
      </c>
      <c r="O20" s="163">
        <v>4444.59</v>
      </c>
      <c r="P20" s="163">
        <v>5282.0899999999992</v>
      </c>
      <c r="Q20" s="163">
        <v>57782.850000000006</v>
      </c>
      <c r="R20" s="163">
        <v>77655.459999999992</v>
      </c>
      <c r="S20" s="163">
        <v>148979.53999999998</v>
      </c>
      <c r="T20" s="163">
        <v>17596.240000000002</v>
      </c>
      <c r="U20" s="163">
        <v>3483.9799999999996</v>
      </c>
      <c r="V20" s="163">
        <v>838.31999999999994</v>
      </c>
      <c r="W20" s="163">
        <v>427.31</v>
      </c>
      <c r="X20" s="163">
        <v>3.51</v>
      </c>
      <c r="Y20" s="163">
        <v>1.82</v>
      </c>
      <c r="Z20" s="163">
        <v>0</v>
      </c>
      <c r="AA20" s="163">
        <v>47.79</v>
      </c>
      <c r="AB20" s="163">
        <v>20.259999999999998</v>
      </c>
      <c r="AC20" s="163">
        <v>0</v>
      </c>
      <c r="AD20" s="163">
        <v>2.21</v>
      </c>
      <c r="AE20" s="163">
        <v>429.87</v>
      </c>
      <c r="AF20" s="163">
        <v>749.83</v>
      </c>
      <c r="AG20" s="163">
        <v>1837.39</v>
      </c>
      <c r="AH20" s="163">
        <v>5.379999999999999</v>
      </c>
      <c r="AI20" s="163">
        <v>0</v>
      </c>
      <c r="AJ20" s="163">
        <v>17638.25</v>
      </c>
      <c r="AK20" s="163">
        <v>16.060000000000002</v>
      </c>
      <c r="AL20" s="163">
        <v>1219.8499999999999</v>
      </c>
      <c r="AM20" s="163">
        <v>0</v>
      </c>
      <c r="AN20" s="164">
        <v>339382.42</v>
      </c>
      <c r="AO20" s="365">
        <v>13.49</v>
      </c>
      <c r="AP20" s="383">
        <v>2598.09</v>
      </c>
      <c r="AQ20" s="163">
        <v>0</v>
      </c>
      <c r="AR20" s="163">
        <v>0</v>
      </c>
      <c r="AS20" s="163">
        <v>0</v>
      </c>
      <c r="AT20" s="165">
        <v>5413.54</v>
      </c>
      <c r="AU20" s="164">
        <v>8025.1200000000008</v>
      </c>
      <c r="AV20" s="171">
        <v>347407.54000000004</v>
      </c>
      <c r="AW20" s="365">
        <v>94032.51999999999</v>
      </c>
      <c r="AX20" s="163">
        <v>198756.32</v>
      </c>
      <c r="AY20" s="164">
        <v>292788.83999999997</v>
      </c>
      <c r="AZ20" s="171">
        <v>300813.96000000002</v>
      </c>
      <c r="BA20" s="164">
        <v>640196.38</v>
      </c>
      <c r="BB20" s="171">
        <v>-107922.37000000001</v>
      </c>
      <c r="BC20" s="171">
        <v>-225435.85</v>
      </c>
      <c r="BD20" s="164">
        <v>-333358.22000000003</v>
      </c>
      <c r="BE20" s="171">
        <v>-32544.259999999995</v>
      </c>
      <c r="BF20" s="164">
        <v>306838.16000000003</v>
      </c>
    </row>
    <row r="21" spans="1:58" customFormat="1" ht="27" customHeight="1" x14ac:dyDescent="0.15">
      <c r="A21" s="161" t="s">
        <v>16</v>
      </c>
      <c r="B21" s="358" t="s">
        <v>664</v>
      </c>
      <c r="C21" s="365">
        <v>62.86</v>
      </c>
      <c r="D21" s="163">
        <v>3.23</v>
      </c>
      <c r="E21" s="163">
        <v>0.08</v>
      </c>
      <c r="F21" s="163">
        <v>0</v>
      </c>
      <c r="G21" s="163">
        <v>51.17</v>
      </c>
      <c r="H21" s="163">
        <v>1.9400000000000002</v>
      </c>
      <c r="I21" s="163">
        <v>0</v>
      </c>
      <c r="J21" s="163">
        <v>17.11</v>
      </c>
      <c r="K21" s="163">
        <v>13.620000000000001</v>
      </c>
      <c r="L21" s="163">
        <v>0</v>
      </c>
      <c r="M21" s="163">
        <v>19.41</v>
      </c>
      <c r="N21" s="163">
        <v>543.29999999999995</v>
      </c>
      <c r="O21" s="163">
        <v>26879.839999999997</v>
      </c>
      <c r="P21" s="163">
        <v>14621.899999999998</v>
      </c>
      <c r="Q21" s="163">
        <v>5846.5499999999975</v>
      </c>
      <c r="R21" s="163">
        <v>6299.71</v>
      </c>
      <c r="S21" s="163">
        <v>71669.440000000017</v>
      </c>
      <c r="T21" s="163">
        <v>787.01999999999975</v>
      </c>
      <c r="U21" s="163">
        <v>17019.189999999999</v>
      </c>
      <c r="V21" s="163">
        <v>355.32</v>
      </c>
      <c r="W21" s="163">
        <v>12402.969999999996</v>
      </c>
      <c r="X21" s="163">
        <v>2.1500000000000004</v>
      </c>
      <c r="Y21" s="163">
        <v>15.909999999999998</v>
      </c>
      <c r="Z21" s="163">
        <v>0</v>
      </c>
      <c r="AA21" s="163">
        <v>370.81999999999994</v>
      </c>
      <c r="AB21" s="163">
        <v>1.07</v>
      </c>
      <c r="AC21" s="163">
        <v>12.84</v>
      </c>
      <c r="AD21" s="163">
        <v>122.58000000000004</v>
      </c>
      <c r="AE21" s="163">
        <v>57</v>
      </c>
      <c r="AF21" s="163">
        <v>666.90000000000009</v>
      </c>
      <c r="AG21" s="163">
        <v>1346.5</v>
      </c>
      <c r="AH21" s="163">
        <v>110.28999999999999</v>
      </c>
      <c r="AI21" s="163">
        <v>0</v>
      </c>
      <c r="AJ21" s="163">
        <v>10624.17</v>
      </c>
      <c r="AK21" s="163">
        <v>242.6</v>
      </c>
      <c r="AL21" s="163">
        <v>0</v>
      </c>
      <c r="AM21" s="163">
        <v>119.23</v>
      </c>
      <c r="AN21" s="164">
        <v>170286.72</v>
      </c>
      <c r="AO21" s="365">
        <v>1655.2099999999998</v>
      </c>
      <c r="AP21" s="383">
        <v>48972.5</v>
      </c>
      <c r="AQ21" s="163">
        <v>0</v>
      </c>
      <c r="AR21" s="163">
        <v>3680.2299999999996</v>
      </c>
      <c r="AS21" s="163">
        <v>182438.36000000002</v>
      </c>
      <c r="AT21" s="165">
        <v>1427.8999999999985</v>
      </c>
      <c r="AU21" s="164">
        <v>238174.2</v>
      </c>
      <c r="AV21" s="171">
        <v>408460.92</v>
      </c>
      <c r="AW21" s="365">
        <v>218895.93</v>
      </c>
      <c r="AX21" s="163">
        <v>462128.91</v>
      </c>
      <c r="AY21" s="164">
        <v>681024.83999999985</v>
      </c>
      <c r="AZ21" s="171">
        <v>919199.0399999998</v>
      </c>
      <c r="BA21" s="164">
        <v>1089485.76</v>
      </c>
      <c r="BB21" s="171">
        <v>-153346.10999999999</v>
      </c>
      <c r="BC21" s="171">
        <v>-154978.26</v>
      </c>
      <c r="BD21" s="164">
        <v>-308324.37</v>
      </c>
      <c r="BE21" s="171">
        <v>610874.66999999993</v>
      </c>
      <c r="BF21" s="164">
        <v>781161.39</v>
      </c>
    </row>
    <row r="22" spans="1:58" customFormat="1" ht="27" customHeight="1" x14ac:dyDescent="0.15">
      <c r="A22" s="161" t="s">
        <v>17</v>
      </c>
      <c r="B22" s="358" t="s">
        <v>1385</v>
      </c>
      <c r="C22" s="365">
        <v>3.8000000000000003</v>
      </c>
      <c r="D22" s="163">
        <v>0.47</v>
      </c>
      <c r="E22" s="163">
        <v>44.810000000000016</v>
      </c>
      <c r="F22" s="163">
        <v>0.26</v>
      </c>
      <c r="G22" s="163">
        <v>3.31</v>
      </c>
      <c r="H22" s="163">
        <v>32.82</v>
      </c>
      <c r="I22" s="163">
        <v>2.34</v>
      </c>
      <c r="J22" s="163">
        <v>0.94000000000000006</v>
      </c>
      <c r="K22" s="163">
        <v>3.1099999999999994</v>
      </c>
      <c r="L22" s="163">
        <v>1.1000000000000001</v>
      </c>
      <c r="M22" s="163">
        <v>3.13</v>
      </c>
      <c r="N22" s="163">
        <v>31.2</v>
      </c>
      <c r="O22" s="163">
        <v>648.20000000000005</v>
      </c>
      <c r="P22" s="163">
        <v>142.5</v>
      </c>
      <c r="Q22" s="163">
        <v>7.91</v>
      </c>
      <c r="R22" s="163">
        <v>26.4</v>
      </c>
      <c r="S22" s="163">
        <v>37.479999999999997</v>
      </c>
      <c r="T22" s="163">
        <v>3202.1400000000003</v>
      </c>
      <c r="U22" s="163">
        <v>961.59000000000026</v>
      </c>
      <c r="V22" s="163">
        <v>16.07</v>
      </c>
      <c r="W22" s="163">
        <v>2599.3100000000004</v>
      </c>
      <c r="X22" s="163">
        <v>11.459999999999999</v>
      </c>
      <c r="Y22" s="163">
        <v>1.3699999999999999</v>
      </c>
      <c r="Z22" s="163">
        <v>2.15</v>
      </c>
      <c r="AA22" s="163">
        <v>531.47</v>
      </c>
      <c r="AB22" s="163">
        <v>65.81</v>
      </c>
      <c r="AC22" s="163">
        <v>62.97</v>
      </c>
      <c r="AD22" s="163">
        <v>96.940000000000069</v>
      </c>
      <c r="AE22" s="163">
        <v>98.239999999999981</v>
      </c>
      <c r="AF22" s="163">
        <v>558.76</v>
      </c>
      <c r="AG22" s="163">
        <v>155.79000000000002</v>
      </c>
      <c r="AH22" s="163">
        <v>38.479999999999997</v>
      </c>
      <c r="AI22" s="163">
        <v>5.3</v>
      </c>
      <c r="AJ22" s="163">
        <v>1797.5500000000002</v>
      </c>
      <c r="AK22" s="163">
        <v>174.27</v>
      </c>
      <c r="AL22" s="163">
        <v>0</v>
      </c>
      <c r="AM22" s="163">
        <v>0</v>
      </c>
      <c r="AN22" s="164">
        <v>11369.449999999999</v>
      </c>
      <c r="AO22" s="365">
        <v>932.09</v>
      </c>
      <c r="AP22" s="383">
        <v>88807.680000000022</v>
      </c>
      <c r="AQ22" s="163">
        <v>0</v>
      </c>
      <c r="AR22" s="163">
        <v>13971.429999999998</v>
      </c>
      <c r="AS22" s="163">
        <v>67368.25</v>
      </c>
      <c r="AT22" s="165">
        <v>360.45</v>
      </c>
      <c r="AU22" s="164">
        <v>171439.90000000002</v>
      </c>
      <c r="AV22" s="171">
        <v>182809.35</v>
      </c>
      <c r="AW22" s="365">
        <v>4765.9999999999991</v>
      </c>
      <c r="AX22" s="163">
        <v>45217.34</v>
      </c>
      <c r="AY22" s="164">
        <v>49983.34</v>
      </c>
      <c r="AZ22" s="171">
        <v>221423.24</v>
      </c>
      <c r="BA22" s="164">
        <v>232792.69</v>
      </c>
      <c r="BB22" s="171">
        <v>-130867.82000000002</v>
      </c>
      <c r="BC22" s="171">
        <v>-43989.990000000005</v>
      </c>
      <c r="BD22" s="164">
        <v>-174857.80999999997</v>
      </c>
      <c r="BE22" s="171">
        <v>46565.430000000008</v>
      </c>
      <c r="BF22" s="164">
        <v>57934.879999999997</v>
      </c>
    </row>
    <row r="23" spans="1:58" customFormat="1" ht="27" customHeight="1" x14ac:dyDescent="0.15">
      <c r="A23" s="161" t="s">
        <v>18</v>
      </c>
      <c r="B23" s="358" t="s">
        <v>52</v>
      </c>
      <c r="C23" s="365">
        <v>1236.3200000000002</v>
      </c>
      <c r="D23" s="163">
        <v>1.58</v>
      </c>
      <c r="E23" s="163">
        <v>0</v>
      </c>
      <c r="F23" s="163">
        <v>0</v>
      </c>
      <c r="G23" s="163">
        <v>0</v>
      </c>
      <c r="H23" s="163">
        <v>0</v>
      </c>
      <c r="I23" s="163">
        <v>0</v>
      </c>
      <c r="J23" s="163">
        <v>0</v>
      </c>
      <c r="K23" s="163">
        <v>0</v>
      </c>
      <c r="L23" s="163">
        <v>0</v>
      </c>
      <c r="M23" s="163">
        <v>0</v>
      </c>
      <c r="N23" s="163">
        <v>0</v>
      </c>
      <c r="O23" s="163">
        <v>0</v>
      </c>
      <c r="P23" s="163">
        <v>1661.32</v>
      </c>
      <c r="Q23" s="163">
        <v>0</v>
      </c>
      <c r="R23" s="163">
        <v>0</v>
      </c>
      <c r="S23" s="163">
        <v>0</v>
      </c>
      <c r="T23" s="163">
        <v>0</v>
      </c>
      <c r="U23" s="163">
        <v>156490.83000000005</v>
      </c>
      <c r="V23" s="163">
        <v>0</v>
      </c>
      <c r="W23" s="163">
        <v>0</v>
      </c>
      <c r="X23" s="163">
        <v>0</v>
      </c>
      <c r="Y23" s="163">
        <v>0</v>
      </c>
      <c r="Z23" s="163">
        <v>0</v>
      </c>
      <c r="AA23" s="163">
        <v>0</v>
      </c>
      <c r="AB23" s="163">
        <v>0</v>
      </c>
      <c r="AC23" s="163">
        <v>0</v>
      </c>
      <c r="AD23" s="163">
        <v>5293.51</v>
      </c>
      <c r="AE23" s="163">
        <v>0</v>
      </c>
      <c r="AF23" s="163">
        <v>1854.3</v>
      </c>
      <c r="AG23" s="163">
        <v>197.13000000000002</v>
      </c>
      <c r="AH23" s="163">
        <v>0</v>
      </c>
      <c r="AI23" s="163">
        <v>0</v>
      </c>
      <c r="AJ23" s="163">
        <v>51607.18</v>
      </c>
      <c r="AK23" s="163">
        <v>48.279999999999994</v>
      </c>
      <c r="AL23" s="163">
        <v>0</v>
      </c>
      <c r="AM23" s="163">
        <v>0</v>
      </c>
      <c r="AN23" s="164">
        <v>218390.44999999998</v>
      </c>
      <c r="AO23" s="365">
        <v>0</v>
      </c>
      <c r="AP23" s="383">
        <v>158546.46</v>
      </c>
      <c r="AQ23" s="163">
        <v>0</v>
      </c>
      <c r="AR23" s="163">
        <v>8899.57</v>
      </c>
      <c r="AS23" s="163">
        <v>118777.9</v>
      </c>
      <c r="AT23" s="165">
        <v>5289.8099999999995</v>
      </c>
      <c r="AU23" s="164">
        <v>291513.74000000005</v>
      </c>
      <c r="AV23" s="171">
        <v>509904.18999999994</v>
      </c>
      <c r="AW23" s="365">
        <v>120193.31000000001</v>
      </c>
      <c r="AX23" s="163">
        <v>287731.12</v>
      </c>
      <c r="AY23" s="164">
        <v>407924.43</v>
      </c>
      <c r="AZ23" s="171">
        <v>699438.17</v>
      </c>
      <c r="BA23" s="164">
        <v>917828.62</v>
      </c>
      <c r="BB23" s="171">
        <v>-213063.94999999998</v>
      </c>
      <c r="BC23" s="171">
        <v>-273845.63</v>
      </c>
      <c r="BD23" s="164">
        <v>-486909.58</v>
      </c>
      <c r="BE23" s="171">
        <v>212528.59000000003</v>
      </c>
      <c r="BF23" s="164">
        <v>430919.04</v>
      </c>
    </row>
    <row r="24" spans="1:58" customFormat="1" ht="27" customHeight="1" x14ac:dyDescent="0.15">
      <c r="A24" s="161" t="s">
        <v>19</v>
      </c>
      <c r="B24" s="358" t="s">
        <v>53</v>
      </c>
      <c r="C24" s="365">
        <v>800.1400000000001</v>
      </c>
      <c r="D24" s="163">
        <v>131.18</v>
      </c>
      <c r="E24" s="163">
        <v>21696.370000000014</v>
      </c>
      <c r="F24" s="163">
        <v>768.52999999999986</v>
      </c>
      <c r="G24" s="163">
        <v>6670.0899999999983</v>
      </c>
      <c r="H24" s="163">
        <v>4316.3100000000013</v>
      </c>
      <c r="I24" s="163">
        <v>1317.46</v>
      </c>
      <c r="J24" s="163">
        <v>1493.2800000000002</v>
      </c>
      <c r="K24" s="163">
        <v>2436.61</v>
      </c>
      <c r="L24" s="163">
        <v>13539.47</v>
      </c>
      <c r="M24" s="163">
        <v>12738.24</v>
      </c>
      <c r="N24" s="163">
        <v>1125.3899999999999</v>
      </c>
      <c r="O24" s="163">
        <v>888.37999999999988</v>
      </c>
      <c r="P24" s="163">
        <v>3091.2899999999991</v>
      </c>
      <c r="Q24" s="163">
        <v>2945.26</v>
      </c>
      <c r="R24" s="163">
        <v>1430.29</v>
      </c>
      <c r="S24" s="163">
        <v>4355.1400000000003</v>
      </c>
      <c r="T24" s="163">
        <v>330.31999999999994</v>
      </c>
      <c r="U24" s="163">
        <v>753.52999999999975</v>
      </c>
      <c r="V24" s="163">
        <v>10945.89</v>
      </c>
      <c r="W24" s="163">
        <v>5421.0900000000011</v>
      </c>
      <c r="X24" s="163">
        <v>5069.03</v>
      </c>
      <c r="Y24" s="163">
        <v>347.66</v>
      </c>
      <c r="Z24" s="163">
        <v>553.71</v>
      </c>
      <c r="AA24" s="163">
        <v>11552.25</v>
      </c>
      <c r="AB24" s="163">
        <v>8578.0300000000025</v>
      </c>
      <c r="AC24" s="163">
        <v>60.190000000000005</v>
      </c>
      <c r="AD24" s="163">
        <v>1579.0199999999993</v>
      </c>
      <c r="AE24" s="163">
        <v>8346.1999999999989</v>
      </c>
      <c r="AF24" s="163">
        <v>3660.9800000000005</v>
      </c>
      <c r="AG24" s="163">
        <v>29787.800000000003</v>
      </c>
      <c r="AH24" s="163">
        <v>5988.4199999999973</v>
      </c>
      <c r="AI24" s="163">
        <v>3191.2700000000004</v>
      </c>
      <c r="AJ24" s="163">
        <v>7206.4500000000007</v>
      </c>
      <c r="AK24" s="163">
        <v>7241.5500000000029</v>
      </c>
      <c r="AL24" s="163">
        <v>4977.9300000000012</v>
      </c>
      <c r="AM24" s="163">
        <v>171.22</v>
      </c>
      <c r="AN24" s="164">
        <v>195505.97000000003</v>
      </c>
      <c r="AO24" s="365">
        <v>5492.6</v>
      </c>
      <c r="AP24" s="383">
        <v>55582.57</v>
      </c>
      <c r="AQ24" s="163">
        <v>0.26</v>
      </c>
      <c r="AR24" s="163">
        <v>1855.56</v>
      </c>
      <c r="AS24" s="163">
        <v>24896.78</v>
      </c>
      <c r="AT24" s="165">
        <v>-1415.3799999999997</v>
      </c>
      <c r="AU24" s="164">
        <v>86412.389999999985</v>
      </c>
      <c r="AV24" s="171">
        <v>281918.36000000004</v>
      </c>
      <c r="AW24" s="365">
        <v>13187.260000000002</v>
      </c>
      <c r="AX24" s="163">
        <v>241709.02000000002</v>
      </c>
      <c r="AY24" s="164">
        <v>254896.28</v>
      </c>
      <c r="AZ24" s="171">
        <v>341308.67</v>
      </c>
      <c r="BA24" s="164">
        <v>536814.64</v>
      </c>
      <c r="BB24" s="171">
        <v>-110301.34999999998</v>
      </c>
      <c r="BC24" s="171">
        <v>-107758.20000000001</v>
      </c>
      <c r="BD24" s="164">
        <v>-218059.55000000005</v>
      </c>
      <c r="BE24" s="171">
        <v>123249.12</v>
      </c>
      <c r="BF24" s="164">
        <v>318755.08999999997</v>
      </c>
    </row>
    <row r="25" spans="1:58" customFormat="1" ht="27" customHeight="1" x14ac:dyDescent="0.15">
      <c r="A25" s="161" t="s">
        <v>20</v>
      </c>
      <c r="B25" s="358" t="s">
        <v>728</v>
      </c>
      <c r="C25" s="365">
        <v>1454.9999999999993</v>
      </c>
      <c r="D25" s="163">
        <v>86.2</v>
      </c>
      <c r="E25" s="163">
        <v>1038.1299999999999</v>
      </c>
      <c r="F25" s="163">
        <v>120.39000000000001</v>
      </c>
      <c r="G25" s="163">
        <v>1272.9500000000003</v>
      </c>
      <c r="H25" s="163">
        <v>6874.5499999999975</v>
      </c>
      <c r="I25" s="163">
        <v>257.87</v>
      </c>
      <c r="J25" s="163">
        <v>2214.59</v>
      </c>
      <c r="K25" s="163">
        <v>2088.62</v>
      </c>
      <c r="L25" s="163">
        <v>5646.1600000000008</v>
      </c>
      <c r="M25" s="163">
        <v>1419.2300000000002</v>
      </c>
      <c r="N25" s="163">
        <v>2408.7999999999997</v>
      </c>
      <c r="O25" s="163">
        <v>1059.8799999999999</v>
      </c>
      <c r="P25" s="163">
        <v>1650.4199999999998</v>
      </c>
      <c r="Q25" s="163">
        <v>274.39999999999998</v>
      </c>
      <c r="R25" s="163">
        <v>768.47</v>
      </c>
      <c r="S25" s="163">
        <v>1101.6399999999999</v>
      </c>
      <c r="T25" s="163">
        <v>75.739999999999995</v>
      </c>
      <c r="U25" s="163">
        <v>354.01000000000005</v>
      </c>
      <c r="V25" s="163">
        <v>453.54999999999995</v>
      </c>
      <c r="W25" s="163">
        <v>950.4699999999998</v>
      </c>
      <c r="X25" s="163">
        <v>10046.049999999999</v>
      </c>
      <c r="Y25" s="163">
        <v>2751.71</v>
      </c>
      <c r="Z25" s="163">
        <v>349.64</v>
      </c>
      <c r="AA25" s="163">
        <v>5318.29</v>
      </c>
      <c r="AB25" s="163">
        <v>1504.51</v>
      </c>
      <c r="AC25" s="163">
        <v>13160.42</v>
      </c>
      <c r="AD25" s="163">
        <v>6496.3899999999985</v>
      </c>
      <c r="AE25" s="163">
        <v>1865.45</v>
      </c>
      <c r="AF25" s="163">
        <v>3749</v>
      </c>
      <c r="AG25" s="163">
        <v>6753.7199999999984</v>
      </c>
      <c r="AH25" s="163">
        <v>3272.5100000000007</v>
      </c>
      <c r="AI25" s="163">
        <v>118.49</v>
      </c>
      <c r="AJ25" s="163">
        <v>1284.24</v>
      </c>
      <c r="AK25" s="163">
        <v>2318.14</v>
      </c>
      <c r="AL25" s="163">
        <v>0</v>
      </c>
      <c r="AM25" s="163">
        <v>0</v>
      </c>
      <c r="AN25" s="164">
        <v>90559.63</v>
      </c>
      <c r="AO25" s="365">
        <v>0</v>
      </c>
      <c r="AP25" s="383">
        <v>0</v>
      </c>
      <c r="AQ25" s="163">
        <v>0</v>
      </c>
      <c r="AR25" s="163">
        <v>513398.66000000003</v>
      </c>
      <c r="AS25" s="163">
        <v>941504.65000000014</v>
      </c>
      <c r="AT25" s="165">
        <v>0</v>
      </c>
      <c r="AU25" s="164">
        <v>1454903.31</v>
      </c>
      <c r="AV25" s="171">
        <v>1545462.94</v>
      </c>
      <c r="AW25" s="365">
        <v>0</v>
      </c>
      <c r="AX25" s="163">
        <v>0</v>
      </c>
      <c r="AY25" s="164">
        <v>0</v>
      </c>
      <c r="AZ25" s="171">
        <v>1454903.31</v>
      </c>
      <c r="BA25" s="164">
        <v>1545462.94</v>
      </c>
      <c r="BB25" s="171">
        <v>0</v>
      </c>
      <c r="BC25" s="171">
        <v>0</v>
      </c>
      <c r="BD25" s="164">
        <v>0</v>
      </c>
      <c r="BE25" s="171">
        <v>1454903.31</v>
      </c>
      <c r="BF25" s="164">
        <v>1545462.94</v>
      </c>
    </row>
    <row r="26" spans="1:58" customFormat="1" ht="27" customHeight="1" x14ac:dyDescent="0.15">
      <c r="A26" s="161" t="s">
        <v>21</v>
      </c>
      <c r="B26" s="358" t="s">
        <v>55</v>
      </c>
      <c r="C26" s="365">
        <v>4113.66</v>
      </c>
      <c r="D26" s="163">
        <v>603.02</v>
      </c>
      <c r="E26" s="163">
        <v>24178.550000000007</v>
      </c>
      <c r="F26" s="163">
        <v>1278.3300000000006</v>
      </c>
      <c r="G26" s="163">
        <v>8548.9899999999961</v>
      </c>
      <c r="H26" s="163">
        <v>50691.709999999977</v>
      </c>
      <c r="I26" s="163">
        <v>3632.8199999999997</v>
      </c>
      <c r="J26" s="163">
        <v>19889.089999999997</v>
      </c>
      <c r="K26" s="163">
        <v>12134.970000000005</v>
      </c>
      <c r="L26" s="163">
        <v>41051.819999999985</v>
      </c>
      <c r="M26" s="163">
        <v>16756.449999999997</v>
      </c>
      <c r="N26" s="163">
        <v>13408.020000000006</v>
      </c>
      <c r="O26" s="163">
        <v>7604.25</v>
      </c>
      <c r="P26" s="163">
        <v>8748.6000000000058</v>
      </c>
      <c r="Q26" s="163">
        <v>4109.43</v>
      </c>
      <c r="R26" s="163">
        <v>9239.81</v>
      </c>
      <c r="S26" s="163">
        <v>5624.5100000000029</v>
      </c>
      <c r="T26" s="163">
        <v>312.40999999999997</v>
      </c>
      <c r="U26" s="163">
        <v>5258.1299999999983</v>
      </c>
      <c r="V26" s="163">
        <v>4388.7899999999991</v>
      </c>
      <c r="W26" s="163">
        <v>4160.4399999999987</v>
      </c>
      <c r="X26" s="163">
        <v>40943.440000000002</v>
      </c>
      <c r="Y26" s="163">
        <v>4093.06</v>
      </c>
      <c r="Z26" s="163">
        <v>6963.39</v>
      </c>
      <c r="AA26" s="163">
        <v>40945.80000000001</v>
      </c>
      <c r="AB26" s="163">
        <v>2794.04</v>
      </c>
      <c r="AC26" s="163">
        <v>3873.6099999999997</v>
      </c>
      <c r="AD26" s="163">
        <v>8146.8600000000033</v>
      </c>
      <c r="AE26" s="163">
        <v>3990.5100000000007</v>
      </c>
      <c r="AF26" s="163">
        <v>4366.0800000000008</v>
      </c>
      <c r="AG26" s="163">
        <v>30569.049999999988</v>
      </c>
      <c r="AH26" s="163">
        <v>15839.779999999997</v>
      </c>
      <c r="AI26" s="163">
        <v>254.92999999999998</v>
      </c>
      <c r="AJ26" s="163">
        <v>5668.7200000000021</v>
      </c>
      <c r="AK26" s="163">
        <v>28846.209999999992</v>
      </c>
      <c r="AL26" s="163">
        <v>0</v>
      </c>
      <c r="AM26" s="163">
        <v>453.76</v>
      </c>
      <c r="AN26" s="164">
        <v>443483.04</v>
      </c>
      <c r="AO26" s="365">
        <v>168.75</v>
      </c>
      <c r="AP26" s="383">
        <v>114758.55000000002</v>
      </c>
      <c r="AQ26" s="163">
        <v>0</v>
      </c>
      <c r="AR26" s="163">
        <v>0</v>
      </c>
      <c r="AS26" s="163">
        <v>0</v>
      </c>
      <c r="AT26" s="165">
        <v>0</v>
      </c>
      <c r="AU26" s="164">
        <v>114927.3</v>
      </c>
      <c r="AV26" s="171">
        <v>558410.34</v>
      </c>
      <c r="AW26" s="365">
        <v>152.09</v>
      </c>
      <c r="AX26" s="163">
        <v>205168.26</v>
      </c>
      <c r="AY26" s="164">
        <v>205320.35</v>
      </c>
      <c r="AZ26" s="171">
        <v>320247.65000000002</v>
      </c>
      <c r="BA26" s="164">
        <v>763730.69000000006</v>
      </c>
      <c r="BB26" s="171">
        <v>-25.65</v>
      </c>
      <c r="BC26" s="171">
        <v>0</v>
      </c>
      <c r="BD26" s="164">
        <v>-25.65</v>
      </c>
      <c r="BE26" s="171">
        <v>320222</v>
      </c>
      <c r="BF26" s="164">
        <v>763705.04</v>
      </c>
    </row>
    <row r="27" spans="1:58" customFormat="1" ht="27" customHeight="1" x14ac:dyDescent="0.15">
      <c r="A27" s="166" t="s">
        <v>22</v>
      </c>
      <c r="B27" s="359" t="s">
        <v>56</v>
      </c>
      <c r="C27" s="365">
        <v>201.57999999999998</v>
      </c>
      <c r="D27" s="163">
        <v>42.389999999999993</v>
      </c>
      <c r="E27" s="163">
        <v>4076.5600000000004</v>
      </c>
      <c r="F27" s="163">
        <v>68.5</v>
      </c>
      <c r="G27" s="163">
        <v>1222.1899999999996</v>
      </c>
      <c r="H27" s="163">
        <v>7465.5000000000018</v>
      </c>
      <c r="I27" s="163">
        <v>746.53</v>
      </c>
      <c r="J27" s="163">
        <v>970.67</v>
      </c>
      <c r="K27" s="163">
        <v>464.41999999999985</v>
      </c>
      <c r="L27" s="163">
        <v>2426.1200000000008</v>
      </c>
      <c r="M27" s="163">
        <v>475.28</v>
      </c>
      <c r="N27" s="163">
        <v>517.79000000000008</v>
      </c>
      <c r="O27" s="163">
        <v>388.13999999999993</v>
      </c>
      <c r="P27" s="163">
        <v>509.28999999999996</v>
      </c>
      <c r="Q27" s="163">
        <v>167.27999999999997</v>
      </c>
      <c r="R27" s="163">
        <v>487.58</v>
      </c>
      <c r="S27" s="163">
        <v>527.1099999999999</v>
      </c>
      <c r="T27" s="163">
        <v>35.340000000000003</v>
      </c>
      <c r="U27" s="163">
        <v>207.73000000000002</v>
      </c>
      <c r="V27" s="163">
        <v>379.59999999999991</v>
      </c>
      <c r="W27" s="163">
        <v>1075.7899999999997</v>
      </c>
      <c r="X27" s="163">
        <v>284.27000000000004</v>
      </c>
      <c r="Y27" s="163">
        <v>7219.82</v>
      </c>
      <c r="Z27" s="163">
        <v>1177.4499999999998</v>
      </c>
      <c r="AA27" s="163">
        <v>4489.72</v>
      </c>
      <c r="AB27" s="163">
        <v>604.24</v>
      </c>
      <c r="AC27" s="163">
        <v>385.77</v>
      </c>
      <c r="AD27" s="163">
        <v>3457.6900000000005</v>
      </c>
      <c r="AE27" s="163">
        <v>1350.25</v>
      </c>
      <c r="AF27" s="163">
        <v>1583.9599999999998</v>
      </c>
      <c r="AG27" s="163">
        <v>17722.439999999991</v>
      </c>
      <c r="AH27" s="163">
        <v>6674.2899999999972</v>
      </c>
      <c r="AI27" s="163">
        <v>143.31</v>
      </c>
      <c r="AJ27" s="163">
        <v>782.94</v>
      </c>
      <c r="AK27" s="163">
        <v>7387.1900000000032</v>
      </c>
      <c r="AL27" s="163">
        <v>0</v>
      </c>
      <c r="AM27" s="163">
        <v>134.91000000000003</v>
      </c>
      <c r="AN27" s="164">
        <v>75853.64</v>
      </c>
      <c r="AO27" s="365">
        <v>67.11</v>
      </c>
      <c r="AP27" s="383">
        <v>32242.6</v>
      </c>
      <c r="AQ27" s="163">
        <v>-3572.9699999999993</v>
      </c>
      <c r="AR27" s="163">
        <v>0</v>
      </c>
      <c r="AS27" s="163">
        <v>0</v>
      </c>
      <c r="AT27" s="165">
        <v>0</v>
      </c>
      <c r="AU27" s="164">
        <v>28736.739999999998</v>
      </c>
      <c r="AV27" s="171">
        <v>104590.38</v>
      </c>
      <c r="AW27" s="365">
        <v>0</v>
      </c>
      <c r="AX27" s="163">
        <v>0</v>
      </c>
      <c r="AY27" s="164">
        <v>0</v>
      </c>
      <c r="AZ27" s="171">
        <v>28736.739999999998</v>
      </c>
      <c r="BA27" s="164">
        <v>104590.38</v>
      </c>
      <c r="BB27" s="171">
        <v>0</v>
      </c>
      <c r="BC27" s="171">
        <v>0</v>
      </c>
      <c r="BD27" s="164">
        <v>0</v>
      </c>
      <c r="BE27" s="171">
        <v>28736.739999999998</v>
      </c>
      <c r="BF27" s="164">
        <v>104590.38</v>
      </c>
    </row>
    <row r="28" spans="1:58" customFormat="1" ht="27" customHeight="1" x14ac:dyDescent="0.15">
      <c r="A28" s="166" t="s">
        <v>23</v>
      </c>
      <c r="B28" s="359" t="s">
        <v>57</v>
      </c>
      <c r="C28" s="365">
        <v>129.70000000000002</v>
      </c>
      <c r="D28" s="163">
        <v>49.550000000000004</v>
      </c>
      <c r="E28" s="163">
        <v>1888.1499999999996</v>
      </c>
      <c r="F28" s="163">
        <v>11.239999999999998</v>
      </c>
      <c r="G28" s="163">
        <v>505.51999999999992</v>
      </c>
      <c r="H28" s="163">
        <v>3941.54</v>
      </c>
      <c r="I28" s="163">
        <v>13.850000000000001</v>
      </c>
      <c r="J28" s="163">
        <v>45.94</v>
      </c>
      <c r="K28" s="163">
        <v>825.11999999999989</v>
      </c>
      <c r="L28" s="163">
        <v>310.95999999999992</v>
      </c>
      <c r="M28" s="163">
        <v>268.90999999999997</v>
      </c>
      <c r="N28" s="163">
        <v>68.899999999999991</v>
      </c>
      <c r="O28" s="163">
        <v>239.86999999999998</v>
      </c>
      <c r="P28" s="163">
        <v>43.65</v>
      </c>
      <c r="Q28" s="163">
        <v>31.08</v>
      </c>
      <c r="R28" s="163">
        <v>231.32000000000002</v>
      </c>
      <c r="S28" s="163">
        <v>154.93</v>
      </c>
      <c r="T28" s="163">
        <v>15.81</v>
      </c>
      <c r="U28" s="163">
        <v>1020.68</v>
      </c>
      <c r="V28" s="163">
        <v>108.44</v>
      </c>
      <c r="W28" s="163">
        <v>4384.03</v>
      </c>
      <c r="X28" s="163">
        <v>6298.0900000000011</v>
      </c>
      <c r="Y28" s="163">
        <v>181.95</v>
      </c>
      <c r="Z28" s="163">
        <v>0</v>
      </c>
      <c r="AA28" s="163">
        <v>3554.5899999999997</v>
      </c>
      <c r="AB28" s="163">
        <v>1619.52</v>
      </c>
      <c r="AC28" s="163">
        <v>37.309999999999995</v>
      </c>
      <c r="AD28" s="163">
        <v>3234.07</v>
      </c>
      <c r="AE28" s="163">
        <v>3202.74</v>
      </c>
      <c r="AF28" s="163">
        <v>12866.220000000001</v>
      </c>
      <c r="AG28" s="163">
        <v>8881.84</v>
      </c>
      <c r="AH28" s="163">
        <v>5691.85</v>
      </c>
      <c r="AI28" s="163">
        <v>2.73</v>
      </c>
      <c r="AJ28" s="163">
        <v>514.05999999999995</v>
      </c>
      <c r="AK28" s="163">
        <v>15783.75</v>
      </c>
      <c r="AL28" s="163">
        <v>0</v>
      </c>
      <c r="AM28" s="163">
        <v>2304.7399999999998</v>
      </c>
      <c r="AN28" s="164">
        <v>78462.650000000009</v>
      </c>
      <c r="AO28" s="365">
        <v>0</v>
      </c>
      <c r="AP28" s="383">
        <v>6192.07</v>
      </c>
      <c r="AQ28" s="163">
        <v>20541.099999999999</v>
      </c>
      <c r="AR28" s="163">
        <v>0</v>
      </c>
      <c r="AS28" s="163">
        <v>0</v>
      </c>
      <c r="AT28" s="165">
        <v>0</v>
      </c>
      <c r="AU28" s="164">
        <v>26733.17</v>
      </c>
      <c r="AV28" s="171">
        <v>105195.81999999999</v>
      </c>
      <c r="AW28" s="365">
        <v>0</v>
      </c>
      <c r="AX28" s="163">
        <v>19603.560000000001</v>
      </c>
      <c r="AY28" s="164">
        <v>19603.560000000001</v>
      </c>
      <c r="AZ28" s="171">
        <v>46336.729999999996</v>
      </c>
      <c r="BA28" s="164">
        <v>124799.37999999999</v>
      </c>
      <c r="BB28" s="171">
        <v>0</v>
      </c>
      <c r="BC28" s="171">
        <v>-18877.150000000001</v>
      </c>
      <c r="BD28" s="164">
        <v>-18877.150000000001</v>
      </c>
      <c r="BE28" s="171">
        <v>27459.58</v>
      </c>
      <c r="BF28" s="164">
        <v>105922.23</v>
      </c>
    </row>
    <row r="29" spans="1:58" customFormat="1" ht="27" customHeight="1" x14ac:dyDescent="0.15">
      <c r="A29" s="166" t="s">
        <v>24</v>
      </c>
      <c r="B29" s="359" t="s">
        <v>58</v>
      </c>
      <c r="C29" s="365">
        <v>36334.469999999994</v>
      </c>
      <c r="D29" s="163">
        <v>621.26</v>
      </c>
      <c r="E29" s="163">
        <v>154972.97999999995</v>
      </c>
      <c r="F29" s="163">
        <v>5179.010000000002</v>
      </c>
      <c r="G29" s="163">
        <v>36333.239999999991</v>
      </c>
      <c r="H29" s="163">
        <v>65780.12999999999</v>
      </c>
      <c r="I29" s="163">
        <v>8259.2000000000007</v>
      </c>
      <c r="J29" s="163">
        <v>38970.93</v>
      </c>
      <c r="K29" s="163">
        <v>9401.2099999999973</v>
      </c>
      <c r="L29" s="163">
        <v>27202.090000000004</v>
      </c>
      <c r="M29" s="163">
        <v>22411.780000000006</v>
      </c>
      <c r="N29" s="163">
        <v>25494.640000000003</v>
      </c>
      <c r="O29" s="163">
        <v>37167.68</v>
      </c>
      <c r="P29" s="163">
        <v>40721.4</v>
      </c>
      <c r="Q29" s="163">
        <v>15423.000000000002</v>
      </c>
      <c r="R29" s="163">
        <v>12060.53</v>
      </c>
      <c r="S29" s="163">
        <v>37480.899999999994</v>
      </c>
      <c r="T29" s="163">
        <v>2159.9100000000003</v>
      </c>
      <c r="U29" s="163">
        <v>21747.11</v>
      </c>
      <c r="V29" s="163">
        <v>20304.640000000003</v>
      </c>
      <c r="W29" s="163">
        <v>85276.680000000022</v>
      </c>
      <c r="X29" s="163">
        <v>12668.660000000002</v>
      </c>
      <c r="Y29" s="163">
        <v>1588.78</v>
      </c>
      <c r="Z29" s="163">
        <v>1990.54</v>
      </c>
      <c r="AA29" s="163">
        <v>18921.579999999998</v>
      </c>
      <c r="AB29" s="163">
        <v>2801.7499999999995</v>
      </c>
      <c r="AC29" s="163">
        <v>1514.39</v>
      </c>
      <c r="AD29" s="163">
        <v>32609.649999999998</v>
      </c>
      <c r="AE29" s="163">
        <v>5079.8300000000008</v>
      </c>
      <c r="AF29" s="163">
        <v>4047.6000000000004</v>
      </c>
      <c r="AG29" s="163">
        <v>31950.309999999998</v>
      </c>
      <c r="AH29" s="163">
        <v>77568.320000000007</v>
      </c>
      <c r="AI29" s="163">
        <v>2632.8199999999997</v>
      </c>
      <c r="AJ29" s="163">
        <v>28311.96</v>
      </c>
      <c r="AK29" s="163">
        <v>67442.59</v>
      </c>
      <c r="AL29" s="163">
        <v>7688.76</v>
      </c>
      <c r="AM29" s="163">
        <v>1035.6099999999999</v>
      </c>
      <c r="AN29" s="164">
        <v>1001155.94</v>
      </c>
      <c r="AO29" s="365">
        <v>41564.020000000004</v>
      </c>
      <c r="AP29" s="383">
        <v>1016505.32</v>
      </c>
      <c r="AQ29" s="163">
        <v>268</v>
      </c>
      <c r="AR29" s="163">
        <v>6711.89</v>
      </c>
      <c r="AS29" s="163">
        <v>237795.07</v>
      </c>
      <c r="AT29" s="165">
        <v>3208.6299999999997</v>
      </c>
      <c r="AU29" s="164">
        <v>1306052.93</v>
      </c>
      <c r="AV29" s="171">
        <v>2307208.87</v>
      </c>
      <c r="AW29" s="365">
        <v>575.82000000000005</v>
      </c>
      <c r="AX29" s="163">
        <v>161473.16</v>
      </c>
      <c r="AY29" s="164">
        <v>162048.98000000001</v>
      </c>
      <c r="AZ29" s="171">
        <v>1468101.9100000001</v>
      </c>
      <c r="BA29" s="164">
        <v>2469257.85</v>
      </c>
      <c r="BB29" s="171">
        <v>0</v>
      </c>
      <c r="BC29" s="171">
        <v>-710149.18</v>
      </c>
      <c r="BD29" s="164">
        <v>-710149.18</v>
      </c>
      <c r="BE29" s="171">
        <v>757952.73</v>
      </c>
      <c r="BF29" s="164">
        <v>1759108.67</v>
      </c>
    </row>
    <row r="30" spans="1:58" customFormat="1" ht="27" customHeight="1" x14ac:dyDescent="0.15">
      <c r="A30" s="166" t="s">
        <v>25</v>
      </c>
      <c r="B30" s="359" t="s">
        <v>760</v>
      </c>
      <c r="C30" s="365">
        <v>2604.579999999999</v>
      </c>
      <c r="D30" s="163">
        <v>1229.0499999999997</v>
      </c>
      <c r="E30" s="163">
        <v>12934.890000000001</v>
      </c>
      <c r="F30" s="163">
        <v>963.43999999999937</v>
      </c>
      <c r="G30" s="163">
        <v>3986.7199999999993</v>
      </c>
      <c r="H30" s="163">
        <v>12493.830000000005</v>
      </c>
      <c r="I30" s="163">
        <v>2817.2699999999995</v>
      </c>
      <c r="J30" s="163">
        <v>2553.9499999999998</v>
      </c>
      <c r="K30" s="163">
        <v>3126.6999999999989</v>
      </c>
      <c r="L30" s="163">
        <v>6577.31</v>
      </c>
      <c r="M30" s="163">
        <v>4367.8400000000011</v>
      </c>
      <c r="N30" s="163">
        <v>6316.86</v>
      </c>
      <c r="O30" s="163">
        <v>3985.22</v>
      </c>
      <c r="P30" s="163">
        <v>6336.24</v>
      </c>
      <c r="Q30" s="163">
        <v>3261.73</v>
      </c>
      <c r="R30" s="163">
        <v>1688.92</v>
      </c>
      <c r="S30" s="163">
        <v>4405.0800000000008</v>
      </c>
      <c r="T30" s="163">
        <v>502.67000000000007</v>
      </c>
      <c r="U30" s="163">
        <v>2428.1400000000003</v>
      </c>
      <c r="V30" s="163">
        <v>6704.2399999999989</v>
      </c>
      <c r="W30" s="163">
        <v>19654.399999999994</v>
      </c>
      <c r="X30" s="163">
        <v>13577.9</v>
      </c>
      <c r="Y30" s="163">
        <v>2192.6900000000005</v>
      </c>
      <c r="Z30" s="163">
        <v>5227.8899999999985</v>
      </c>
      <c r="AA30" s="163">
        <v>29401.3</v>
      </c>
      <c r="AB30" s="163">
        <v>20803.770000000004</v>
      </c>
      <c r="AC30" s="163">
        <v>107374.11</v>
      </c>
      <c r="AD30" s="163">
        <v>20964.080000000005</v>
      </c>
      <c r="AE30" s="163">
        <v>3447.79</v>
      </c>
      <c r="AF30" s="163">
        <v>8467.3599999999988</v>
      </c>
      <c r="AG30" s="163">
        <v>9565.14</v>
      </c>
      <c r="AH30" s="163">
        <v>13893.849999999999</v>
      </c>
      <c r="AI30" s="163">
        <v>1728.6399999999999</v>
      </c>
      <c r="AJ30" s="163">
        <v>10404.319999999998</v>
      </c>
      <c r="AK30" s="163">
        <v>6857.0300000000025</v>
      </c>
      <c r="AL30" s="163">
        <v>0</v>
      </c>
      <c r="AM30" s="163">
        <v>293.95999999999998</v>
      </c>
      <c r="AN30" s="164">
        <v>363138.91</v>
      </c>
      <c r="AO30" s="365">
        <v>7.05</v>
      </c>
      <c r="AP30" s="383">
        <v>371964.04</v>
      </c>
      <c r="AQ30" s="163">
        <v>0</v>
      </c>
      <c r="AR30" s="163">
        <v>0</v>
      </c>
      <c r="AS30" s="163">
        <v>0</v>
      </c>
      <c r="AT30" s="165">
        <v>0</v>
      </c>
      <c r="AU30" s="164">
        <v>371971.08999999997</v>
      </c>
      <c r="AV30" s="171">
        <v>735110</v>
      </c>
      <c r="AW30" s="365">
        <v>0</v>
      </c>
      <c r="AX30" s="163">
        <v>41894.94</v>
      </c>
      <c r="AY30" s="164">
        <v>41894.94</v>
      </c>
      <c r="AZ30" s="171">
        <v>413866.02999999997</v>
      </c>
      <c r="BA30" s="164">
        <v>777004.94</v>
      </c>
      <c r="BB30" s="171">
        <v>0</v>
      </c>
      <c r="BC30" s="171">
        <v>-253989.07000000004</v>
      </c>
      <c r="BD30" s="164">
        <v>-253989.07000000004</v>
      </c>
      <c r="BE30" s="171">
        <v>159876.96</v>
      </c>
      <c r="BF30" s="164">
        <v>523015.87</v>
      </c>
    </row>
    <row r="31" spans="1:58" customFormat="1" ht="27" customHeight="1" x14ac:dyDescent="0.15">
      <c r="A31" s="166" t="s">
        <v>26</v>
      </c>
      <c r="B31" s="359" t="s">
        <v>770</v>
      </c>
      <c r="C31" s="365">
        <v>520.38000000000011</v>
      </c>
      <c r="D31" s="163">
        <v>147.97999999999999</v>
      </c>
      <c r="E31" s="163">
        <v>4929.9000000000015</v>
      </c>
      <c r="F31" s="163">
        <v>218.57999999999998</v>
      </c>
      <c r="G31" s="163">
        <v>884.01</v>
      </c>
      <c r="H31" s="163">
        <v>3934.52</v>
      </c>
      <c r="I31" s="163">
        <v>283.95000000000005</v>
      </c>
      <c r="J31" s="163">
        <v>2050.46</v>
      </c>
      <c r="K31" s="163">
        <v>939.18999999999994</v>
      </c>
      <c r="L31" s="163">
        <v>1739.8299999999995</v>
      </c>
      <c r="M31" s="163">
        <v>484.86</v>
      </c>
      <c r="N31" s="163">
        <v>2049.79</v>
      </c>
      <c r="O31" s="163">
        <v>1868.81</v>
      </c>
      <c r="P31" s="163">
        <v>1499.39</v>
      </c>
      <c r="Q31" s="163">
        <v>597.69000000000005</v>
      </c>
      <c r="R31" s="163">
        <v>439.16999999999996</v>
      </c>
      <c r="S31" s="163">
        <v>1888.33</v>
      </c>
      <c r="T31" s="163">
        <v>172.02</v>
      </c>
      <c r="U31" s="163">
        <v>340.71999999999997</v>
      </c>
      <c r="V31" s="163">
        <v>686.31</v>
      </c>
      <c r="W31" s="163">
        <v>6287.0099999999984</v>
      </c>
      <c r="X31" s="163">
        <v>3157.8500000000008</v>
      </c>
      <c r="Y31" s="163">
        <v>130.4</v>
      </c>
      <c r="Z31" s="163">
        <v>241.17</v>
      </c>
      <c r="AA31" s="163">
        <v>42104.399999999994</v>
      </c>
      <c r="AB31" s="163">
        <v>6983.9800000000005</v>
      </c>
      <c r="AC31" s="163">
        <v>24792.66</v>
      </c>
      <c r="AD31" s="163">
        <v>28182.700000000004</v>
      </c>
      <c r="AE31" s="163">
        <v>8753.7999999999993</v>
      </c>
      <c r="AF31" s="163">
        <v>578.20000000000005</v>
      </c>
      <c r="AG31" s="163">
        <v>9274.83</v>
      </c>
      <c r="AH31" s="163">
        <v>22885.83</v>
      </c>
      <c r="AI31" s="163">
        <v>1109.0700000000002</v>
      </c>
      <c r="AJ31" s="163">
        <v>8958.26</v>
      </c>
      <c r="AK31" s="163">
        <v>11599.21</v>
      </c>
      <c r="AL31" s="163">
        <v>0</v>
      </c>
      <c r="AM31" s="163">
        <v>3068.5299999999997</v>
      </c>
      <c r="AN31" s="164">
        <v>203783.79</v>
      </c>
      <c r="AO31" s="365">
        <v>0</v>
      </c>
      <c r="AP31" s="383">
        <v>1242818.2000000002</v>
      </c>
      <c r="AQ31" s="163">
        <v>450.92</v>
      </c>
      <c r="AR31" s="163">
        <v>0</v>
      </c>
      <c r="AS31" s="163">
        <v>27945.21</v>
      </c>
      <c r="AT31" s="165">
        <v>0</v>
      </c>
      <c r="AU31" s="164">
        <v>1271214.33</v>
      </c>
      <c r="AV31" s="171">
        <v>1474998.12</v>
      </c>
      <c r="AW31" s="365">
        <v>0</v>
      </c>
      <c r="AX31" s="163">
        <v>0</v>
      </c>
      <c r="AY31" s="164">
        <v>0</v>
      </c>
      <c r="AZ31" s="171">
        <v>1271214.33</v>
      </c>
      <c r="BA31" s="164">
        <v>1474998.12</v>
      </c>
      <c r="BB31" s="171">
        <v>0</v>
      </c>
      <c r="BC31" s="171">
        <v>-60450.53</v>
      </c>
      <c r="BD31" s="164">
        <v>-60450.53</v>
      </c>
      <c r="BE31" s="171">
        <v>1210763.8</v>
      </c>
      <c r="BF31" s="164">
        <v>1414547.59</v>
      </c>
    </row>
    <row r="32" spans="1:58" customFormat="1" ht="27" customHeight="1" x14ac:dyDescent="0.15">
      <c r="A32" s="166" t="s">
        <v>27</v>
      </c>
      <c r="B32" s="359" t="s">
        <v>1444</v>
      </c>
      <c r="C32" s="365">
        <v>31102.319999999985</v>
      </c>
      <c r="D32" s="163">
        <v>6468.7600000000011</v>
      </c>
      <c r="E32" s="163">
        <v>71294.899999999994</v>
      </c>
      <c r="F32" s="163">
        <v>1539.4899999999975</v>
      </c>
      <c r="G32" s="163">
        <v>18831.450000000015</v>
      </c>
      <c r="H32" s="163">
        <v>46733.320000000007</v>
      </c>
      <c r="I32" s="163">
        <v>15915.820000000002</v>
      </c>
      <c r="J32" s="163">
        <v>13533.320000000002</v>
      </c>
      <c r="K32" s="163">
        <v>14853.910000000007</v>
      </c>
      <c r="L32" s="163">
        <v>29554.019999999986</v>
      </c>
      <c r="M32" s="163">
        <v>17931.169999999987</v>
      </c>
      <c r="N32" s="163">
        <v>16048.030000000002</v>
      </c>
      <c r="O32" s="163">
        <v>15882.410000000002</v>
      </c>
      <c r="P32" s="163">
        <v>17726.629999999994</v>
      </c>
      <c r="Q32" s="163">
        <v>7711.1100000000033</v>
      </c>
      <c r="R32" s="163">
        <v>5515.17</v>
      </c>
      <c r="S32" s="163">
        <v>15230.660000000007</v>
      </c>
      <c r="T32" s="163">
        <v>1322.5299999999993</v>
      </c>
      <c r="U32" s="163">
        <v>6714.9100000000035</v>
      </c>
      <c r="V32" s="163">
        <v>37273.159999999953</v>
      </c>
      <c r="W32" s="163">
        <v>67713.710000000006</v>
      </c>
      <c r="X32" s="163">
        <v>29052.87</v>
      </c>
      <c r="Y32" s="163">
        <v>1844.9199999999998</v>
      </c>
      <c r="Z32" s="163">
        <v>7630.3099999999995</v>
      </c>
      <c r="AA32" s="163">
        <v>90738.199999999968</v>
      </c>
      <c r="AB32" s="163">
        <v>18668.620000000003</v>
      </c>
      <c r="AC32" s="163">
        <v>2861.4900000000002</v>
      </c>
      <c r="AD32" s="163">
        <v>124889.48000000001</v>
      </c>
      <c r="AE32" s="163">
        <v>14119.900000000009</v>
      </c>
      <c r="AF32" s="163">
        <v>13978.060000000003</v>
      </c>
      <c r="AG32" s="163">
        <v>58760.689999999995</v>
      </c>
      <c r="AH32" s="163">
        <v>23418.999999999989</v>
      </c>
      <c r="AI32" s="163">
        <v>2618.6599999999994</v>
      </c>
      <c r="AJ32" s="163">
        <v>19266.409999999993</v>
      </c>
      <c r="AK32" s="163">
        <v>34159.939999999995</v>
      </c>
      <c r="AL32" s="163">
        <v>1720.6699999999998</v>
      </c>
      <c r="AM32" s="163">
        <v>9701.5</v>
      </c>
      <c r="AN32" s="164">
        <v>912327.51999999967</v>
      </c>
      <c r="AO32" s="365">
        <v>10396.910000000002</v>
      </c>
      <c r="AP32" s="383">
        <v>300687.18000000005</v>
      </c>
      <c r="AQ32" s="163">
        <v>1608.6599999999999</v>
      </c>
      <c r="AR32" s="163">
        <v>788.84999999999991</v>
      </c>
      <c r="AS32" s="163">
        <v>13846.990000000002</v>
      </c>
      <c r="AT32" s="165">
        <v>-1497.87</v>
      </c>
      <c r="AU32" s="164">
        <v>325830.72000000003</v>
      </c>
      <c r="AV32" s="171">
        <v>1238158.2399999998</v>
      </c>
      <c r="AW32" s="365">
        <v>85467.890000000014</v>
      </c>
      <c r="AX32" s="163">
        <v>194260.3</v>
      </c>
      <c r="AY32" s="164">
        <v>279728.18999999994</v>
      </c>
      <c r="AZ32" s="171">
        <v>605558.91</v>
      </c>
      <c r="BA32" s="164">
        <v>1517886.43</v>
      </c>
      <c r="BB32" s="171">
        <v>-14562.46</v>
      </c>
      <c r="BC32" s="171">
        <v>-432948.25</v>
      </c>
      <c r="BD32" s="164">
        <v>-447510.70999999996</v>
      </c>
      <c r="BE32" s="171">
        <v>158048.20000000001</v>
      </c>
      <c r="BF32" s="164">
        <v>1070375.7199999997</v>
      </c>
    </row>
    <row r="33" spans="1:58" customFormat="1" ht="27" customHeight="1" x14ac:dyDescent="0.15">
      <c r="A33" s="166" t="s">
        <v>28</v>
      </c>
      <c r="B33" s="359" t="s">
        <v>62</v>
      </c>
      <c r="C33" s="365">
        <v>1875.3499999999983</v>
      </c>
      <c r="D33" s="163">
        <v>102.75</v>
      </c>
      <c r="E33" s="163">
        <v>10498.7</v>
      </c>
      <c r="F33" s="163">
        <v>442.47000000000008</v>
      </c>
      <c r="G33" s="163">
        <v>2418.8900000000008</v>
      </c>
      <c r="H33" s="163">
        <v>16202.600000000009</v>
      </c>
      <c r="I33" s="163">
        <v>549.59</v>
      </c>
      <c r="J33" s="163">
        <v>4095.7500000000005</v>
      </c>
      <c r="K33" s="163">
        <v>1684.8599999999997</v>
      </c>
      <c r="L33" s="163">
        <v>3714.0400000000004</v>
      </c>
      <c r="M33" s="163">
        <v>1969.7600000000007</v>
      </c>
      <c r="N33" s="163">
        <v>3728.9</v>
      </c>
      <c r="O33" s="163">
        <v>5862.8600000000006</v>
      </c>
      <c r="P33" s="163">
        <v>11501.42</v>
      </c>
      <c r="Q33" s="163">
        <v>1576.9000000000003</v>
      </c>
      <c r="R33" s="163">
        <v>2963.0700000000006</v>
      </c>
      <c r="S33" s="163">
        <v>10387.310000000005</v>
      </c>
      <c r="T33" s="163">
        <v>1550.3399999999995</v>
      </c>
      <c r="U33" s="163">
        <v>1230.9000000000005</v>
      </c>
      <c r="V33" s="163">
        <v>2341.3799999999997</v>
      </c>
      <c r="W33" s="163">
        <v>13729.860000000002</v>
      </c>
      <c r="X33" s="163">
        <v>7776.7000000000016</v>
      </c>
      <c r="Y33" s="163">
        <v>3506.1200000000003</v>
      </c>
      <c r="Z33" s="163">
        <v>1212.7600000000002</v>
      </c>
      <c r="AA33" s="163">
        <v>67997.460000000006</v>
      </c>
      <c r="AB33" s="163">
        <v>31245.13</v>
      </c>
      <c r="AC33" s="163">
        <v>3253.18</v>
      </c>
      <c r="AD33" s="163">
        <v>8811.5700000000052</v>
      </c>
      <c r="AE33" s="163">
        <v>91318.739999999976</v>
      </c>
      <c r="AF33" s="163">
        <v>12442.780000000002</v>
      </c>
      <c r="AG33" s="163">
        <v>47348.529999999977</v>
      </c>
      <c r="AH33" s="163">
        <v>18217.539999999997</v>
      </c>
      <c r="AI33" s="163">
        <v>4810.21</v>
      </c>
      <c r="AJ33" s="163">
        <v>45429.269999999982</v>
      </c>
      <c r="AK33" s="163">
        <v>20082.71000000001</v>
      </c>
      <c r="AL33" s="163">
        <v>0</v>
      </c>
      <c r="AM33" s="163">
        <v>7776.1400000000021</v>
      </c>
      <c r="AN33" s="164">
        <v>469656.54</v>
      </c>
      <c r="AO33" s="365">
        <v>4513.17</v>
      </c>
      <c r="AP33" s="383">
        <v>269124.28000000003</v>
      </c>
      <c r="AQ33" s="163">
        <v>944.97</v>
      </c>
      <c r="AR33" s="163">
        <v>41334.01</v>
      </c>
      <c r="AS33" s="163">
        <v>307389.14999999997</v>
      </c>
      <c r="AT33" s="165">
        <v>-648.01</v>
      </c>
      <c r="AU33" s="164">
        <v>622657.56999999995</v>
      </c>
      <c r="AV33" s="171">
        <v>1092314.1100000001</v>
      </c>
      <c r="AW33" s="365">
        <v>0</v>
      </c>
      <c r="AX33" s="163">
        <v>59599.040000000001</v>
      </c>
      <c r="AY33" s="164">
        <v>59599.040000000001</v>
      </c>
      <c r="AZ33" s="171">
        <v>682256.60999999987</v>
      </c>
      <c r="BA33" s="164">
        <v>1151913.1499999999</v>
      </c>
      <c r="BB33" s="171">
        <v>0</v>
      </c>
      <c r="BC33" s="171">
        <v>-619772.75999999989</v>
      </c>
      <c r="BD33" s="164">
        <v>-619772.75999999989</v>
      </c>
      <c r="BE33" s="171">
        <v>62483.850000000006</v>
      </c>
      <c r="BF33" s="164">
        <v>532140.39000000013</v>
      </c>
    </row>
    <row r="34" spans="1:58" customFormat="1" ht="27" customHeight="1" x14ac:dyDescent="0.15">
      <c r="A34" s="166" t="s">
        <v>29</v>
      </c>
      <c r="B34" s="359" t="s">
        <v>826</v>
      </c>
      <c r="C34" s="365">
        <v>0</v>
      </c>
      <c r="D34" s="163">
        <v>0</v>
      </c>
      <c r="E34" s="163">
        <v>0</v>
      </c>
      <c r="F34" s="163">
        <v>0</v>
      </c>
      <c r="G34" s="163">
        <v>0</v>
      </c>
      <c r="H34" s="163">
        <v>0</v>
      </c>
      <c r="I34" s="163">
        <v>0</v>
      </c>
      <c r="J34" s="163">
        <v>0</v>
      </c>
      <c r="K34" s="163">
        <v>0</v>
      </c>
      <c r="L34" s="163">
        <v>0</v>
      </c>
      <c r="M34" s="163">
        <v>0</v>
      </c>
      <c r="N34" s="163">
        <v>0</v>
      </c>
      <c r="O34" s="163">
        <v>0</v>
      </c>
      <c r="P34" s="163">
        <v>0</v>
      </c>
      <c r="Q34" s="163">
        <v>0</v>
      </c>
      <c r="R34" s="163">
        <v>0</v>
      </c>
      <c r="S34" s="163">
        <v>0</v>
      </c>
      <c r="T34" s="163">
        <v>0</v>
      </c>
      <c r="U34" s="163">
        <v>0</v>
      </c>
      <c r="V34" s="163">
        <v>0</v>
      </c>
      <c r="W34" s="163">
        <v>0</v>
      </c>
      <c r="X34" s="163">
        <v>0</v>
      </c>
      <c r="Y34" s="163">
        <v>0</v>
      </c>
      <c r="Z34" s="163">
        <v>0</v>
      </c>
      <c r="AA34" s="163">
        <v>0</v>
      </c>
      <c r="AB34" s="163">
        <v>0</v>
      </c>
      <c r="AC34" s="163">
        <v>0</v>
      </c>
      <c r="AD34" s="163">
        <v>0</v>
      </c>
      <c r="AE34" s="163">
        <v>0</v>
      </c>
      <c r="AF34" s="163">
        <v>0</v>
      </c>
      <c r="AG34" s="163">
        <v>0</v>
      </c>
      <c r="AH34" s="163">
        <v>0</v>
      </c>
      <c r="AI34" s="163">
        <v>0</v>
      </c>
      <c r="AJ34" s="163">
        <v>0</v>
      </c>
      <c r="AK34" s="163">
        <v>0</v>
      </c>
      <c r="AL34" s="163">
        <v>0</v>
      </c>
      <c r="AM34" s="163">
        <v>25389.39</v>
      </c>
      <c r="AN34" s="164">
        <v>25389.39</v>
      </c>
      <c r="AO34" s="365">
        <v>0</v>
      </c>
      <c r="AP34" s="383">
        <v>25858.010000000002</v>
      </c>
      <c r="AQ34" s="163">
        <v>706631.96000000008</v>
      </c>
      <c r="AR34" s="163">
        <v>0</v>
      </c>
      <c r="AS34" s="163">
        <v>0</v>
      </c>
      <c r="AT34" s="165">
        <v>0</v>
      </c>
      <c r="AU34" s="164">
        <v>732489.97</v>
      </c>
      <c r="AV34" s="171">
        <v>757879.3600000001</v>
      </c>
      <c r="AW34" s="365">
        <v>0</v>
      </c>
      <c r="AX34" s="163">
        <v>0</v>
      </c>
      <c r="AY34" s="164">
        <v>0</v>
      </c>
      <c r="AZ34" s="171">
        <v>732489.97</v>
      </c>
      <c r="BA34" s="164">
        <v>757879.3600000001</v>
      </c>
      <c r="BB34" s="171">
        <v>0</v>
      </c>
      <c r="BC34" s="171">
        <v>0</v>
      </c>
      <c r="BD34" s="164">
        <v>0</v>
      </c>
      <c r="BE34" s="171">
        <v>732489.97</v>
      </c>
      <c r="BF34" s="164">
        <v>757879.3600000001</v>
      </c>
    </row>
    <row r="35" spans="1:58" customFormat="1" ht="27" customHeight="1" x14ac:dyDescent="0.15">
      <c r="A35" s="166" t="s">
        <v>30</v>
      </c>
      <c r="B35" s="359" t="s">
        <v>833</v>
      </c>
      <c r="C35" s="365">
        <v>10.62</v>
      </c>
      <c r="D35" s="163">
        <v>2.4</v>
      </c>
      <c r="E35" s="163">
        <v>506.3599999999999</v>
      </c>
      <c r="F35" s="163">
        <v>0.13</v>
      </c>
      <c r="G35" s="163">
        <v>42.489999999999995</v>
      </c>
      <c r="H35" s="163">
        <v>611.61</v>
      </c>
      <c r="I35" s="163">
        <v>5.65</v>
      </c>
      <c r="J35" s="163">
        <v>93.86</v>
      </c>
      <c r="K35" s="163">
        <v>83.41</v>
      </c>
      <c r="L35" s="163">
        <v>76.08</v>
      </c>
      <c r="M35" s="163">
        <v>0.53</v>
      </c>
      <c r="N35" s="163">
        <v>192.83</v>
      </c>
      <c r="O35" s="163">
        <v>356.58999999999992</v>
      </c>
      <c r="P35" s="163">
        <v>567.73000000000013</v>
      </c>
      <c r="Q35" s="163">
        <v>86.690000000000012</v>
      </c>
      <c r="R35" s="163">
        <v>354.78000000000003</v>
      </c>
      <c r="S35" s="163">
        <v>902.52</v>
      </c>
      <c r="T35" s="163">
        <v>40.24</v>
      </c>
      <c r="U35" s="163">
        <v>128.25</v>
      </c>
      <c r="V35" s="163">
        <v>18.059999999999999</v>
      </c>
      <c r="W35" s="163">
        <v>244.84000000000003</v>
      </c>
      <c r="X35" s="163">
        <v>328.09</v>
      </c>
      <c r="Y35" s="163">
        <v>9.51</v>
      </c>
      <c r="Z35" s="163">
        <v>18</v>
      </c>
      <c r="AA35" s="163">
        <v>385.63</v>
      </c>
      <c r="AB35" s="163">
        <v>99.48</v>
      </c>
      <c r="AC35" s="163">
        <v>1.03</v>
      </c>
      <c r="AD35" s="163">
        <v>516.02</v>
      </c>
      <c r="AE35" s="163">
        <v>2645.2500000000005</v>
      </c>
      <c r="AF35" s="163">
        <v>42.65</v>
      </c>
      <c r="AG35" s="163">
        <v>1.1200000000000001</v>
      </c>
      <c r="AH35" s="163">
        <v>137.24</v>
      </c>
      <c r="AI35" s="163">
        <v>0</v>
      </c>
      <c r="AJ35" s="163">
        <v>602.29</v>
      </c>
      <c r="AK35" s="163">
        <v>412.09</v>
      </c>
      <c r="AL35" s="163">
        <v>0</v>
      </c>
      <c r="AM35" s="163">
        <v>16.170000000000002</v>
      </c>
      <c r="AN35" s="164">
        <v>9540.24</v>
      </c>
      <c r="AO35" s="365">
        <v>0</v>
      </c>
      <c r="AP35" s="383">
        <v>146933.21</v>
      </c>
      <c r="AQ35" s="163">
        <v>996500.06999999983</v>
      </c>
      <c r="AR35" s="163">
        <v>149923.39000000001</v>
      </c>
      <c r="AS35" s="163">
        <v>1053263.21</v>
      </c>
      <c r="AT35" s="165">
        <v>0</v>
      </c>
      <c r="AU35" s="164">
        <v>2346619.88</v>
      </c>
      <c r="AV35" s="171">
        <v>2356160.12</v>
      </c>
      <c r="AW35" s="365">
        <v>1016.41</v>
      </c>
      <c r="AX35" s="163">
        <v>433156.71</v>
      </c>
      <c r="AY35" s="164">
        <v>434173.12000000005</v>
      </c>
      <c r="AZ35" s="171">
        <v>2780793</v>
      </c>
      <c r="BA35" s="164">
        <v>2790333.24</v>
      </c>
      <c r="BB35" s="171">
        <v>0</v>
      </c>
      <c r="BC35" s="171">
        <v>-771597.55</v>
      </c>
      <c r="BD35" s="164">
        <v>-771597.55</v>
      </c>
      <c r="BE35" s="171">
        <v>2009195.4500000002</v>
      </c>
      <c r="BF35" s="164">
        <v>2018735.69</v>
      </c>
    </row>
    <row r="36" spans="1:58" customFormat="1" ht="27" customHeight="1" x14ac:dyDescent="0.15">
      <c r="A36" s="166" t="s">
        <v>31</v>
      </c>
      <c r="B36" s="359" t="s">
        <v>65</v>
      </c>
      <c r="C36" s="365">
        <v>86.2</v>
      </c>
      <c r="D36" s="163">
        <v>0</v>
      </c>
      <c r="E36" s="163">
        <v>0</v>
      </c>
      <c r="F36" s="163">
        <v>0</v>
      </c>
      <c r="G36" s="163">
        <v>1.08</v>
      </c>
      <c r="H36" s="163">
        <v>12.940000000000001</v>
      </c>
      <c r="I36" s="163">
        <v>0</v>
      </c>
      <c r="J36" s="163">
        <v>0.61</v>
      </c>
      <c r="K36" s="163">
        <v>0</v>
      </c>
      <c r="L36" s="163">
        <v>2.5500000000000003</v>
      </c>
      <c r="M36" s="163">
        <v>0</v>
      </c>
      <c r="N36" s="163">
        <v>0</v>
      </c>
      <c r="O36" s="163">
        <v>0</v>
      </c>
      <c r="P36" s="163">
        <v>0</v>
      </c>
      <c r="Q36" s="163">
        <v>0</v>
      </c>
      <c r="R36" s="163">
        <v>0</v>
      </c>
      <c r="S36" s="163">
        <v>0</v>
      </c>
      <c r="T36" s="163">
        <v>0</v>
      </c>
      <c r="U36" s="163">
        <v>0</v>
      </c>
      <c r="V36" s="163">
        <v>1.42</v>
      </c>
      <c r="W36" s="163">
        <v>1.51</v>
      </c>
      <c r="X36" s="163">
        <v>1.78</v>
      </c>
      <c r="Y36" s="163">
        <v>21.08</v>
      </c>
      <c r="Z36" s="163">
        <v>0</v>
      </c>
      <c r="AA36" s="163">
        <v>38.239999999999995</v>
      </c>
      <c r="AB36" s="163">
        <v>59.160000000000004</v>
      </c>
      <c r="AC36" s="163">
        <v>5.27</v>
      </c>
      <c r="AD36" s="163">
        <v>1302.0500000000006</v>
      </c>
      <c r="AE36" s="163">
        <v>364.5200000000001</v>
      </c>
      <c r="AF36" s="163">
        <v>8.629999999999999</v>
      </c>
      <c r="AG36" s="163">
        <v>18.89</v>
      </c>
      <c r="AH36" s="163">
        <v>21809.590000000004</v>
      </c>
      <c r="AI36" s="163">
        <v>0.72</v>
      </c>
      <c r="AJ36" s="163">
        <v>38.24</v>
      </c>
      <c r="AK36" s="163">
        <v>62.04</v>
      </c>
      <c r="AL36" s="163">
        <v>0</v>
      </c>
      <c r="AM36" s="163">
        <v>200.07</v>
      </c>
      <c r="AN36" s="164">
        <v>24036.589999999997</v>
      </c>
      <c r="AO36" s="365">
        <v>20012.07</v>
      </c>
      <c r="AP36" s="383">
        <v>264249.60000000003</v>
      </c>
      <c r="AQ36" s="163">
        <v>1265646.67</v>
      </c>
      <c r="AR36" s="163">
        <v>0</v>
      </c>
      <c r="AS36" s="163">
        <v>0</v>
      </c>
      <c r="AT36" s="165">
        <v>0</v>
      </c>
      <c r="AU36" s="164">
        <v>1549908.34</v>
      </c>
      <c r="AV36" s="171">
        <v>1573944.9299999997</v>
      </c>
      <c r="AW36" s="365">
        <v>0</v>
      </c>
      <c r="AX36" s="163">
        <v>47013.64</v>
      </c>
      <c r="AY36" s="164">
        <v>47013.64</v>
      </c>
      <c r="AZ36" s="171">
        <v>1596921.9800000002</v>
      </c>
      <c r="BA36" s="164">
        <v>1620958.5699999998</v>
      </c>
      <c r="BB36" s="171">
        <v>0</v>
      </c>
      <c r="BC36" s="171">
        <v>-74641.490000000005</v>
      </c>
      <c r="BD36" s="164">
        <v>-74641.490000000005</v>
      </c>
      <c r="BE36" s="171">
        <v>1522280.4900000002</v>
      </c>
      <c r="BF36" s="164">
        <v>1546317.0799999998</v>
      </c>
    </row>
    <row r="37" spans="1:58" customFormat="1" ht="27" customHeight="1" x14ac:dyDescent="0.15">
      <c r="A37" s="166" t="s">
        <v>32</v>
      </c>
      <c r="B37" s="359" t="s">
        <v>1687</v>
      </c>
      <c r="C37" s="365">
        <v>131.28</v>
      </c>
      <c r="D37" s="163">
        <v>55.85</v>
      </c>
      <c r="E37" s="163">
        <v>2096.9300000000003</v>
      </c>
      <c r="F37" s="163">
        <v>19.630000000000003</v>
      </c>
      <c r="G37" s="163">
        <v>393.42000000000007</v>
      </c>
      <c r="H37" s="163">
        <v>2022.4899999999998</v>
      </c>
      <c r="I37" s="163">
        <v>121.11999999999999</v>
      </c>
      <c r="J37" s="163">
        <v>306.04000000000002</v>
      </c>
      <c r="K37" s="163">
        <v>260.77</v>
      </c>
      <c r="L37" s="163">
        <v>1216.81</v>
      </c>
      <c r="M37" s="163">
        <v>203.60000000000002</v>
      </c>
      <c r="N37" s="163">
        <v>486.47</v>
      </c>
      <c r="O37" s="163">
        <v>1271.54</v>
      </c>
      <c r="P37" s="163">
        <v>1163.43</v>
      </c>
      <c r="Q37" s="163">
        <v>333.95999999999992</v>
      </c>
      <c r="R37" s="163">
        <v>215.50000000000003</v>
      </c>
      <c r="S37" s="163">
        <v>467.84999999999997</v>
      </c>
      <c r="T37" s="163">
        <v>88.45</v>
      </c>
      <c r="U37" s="163">
        <v>114.39999999999998</v>
      </c>
      <c r="V37" s="163">
        <v>305.08999999999997</v>
      </c>
      <c r="W37" s="163">
        <v>1721.1599999999999</v>
      </c>
      <c r="X37" s="163">
        <v>825.19</v>
      </c>
      <c r="Y37" s="163">
        <v>822.02</v>
      </c>
      <c r="Z37" s="163">
        <v>247.72</v>
      </c>
      <c r="AA37" s="163">
        <v>1090.17</v>
      </c>
      <c r="AB37" s="163">
        <v>1850.93</v>
      </c>
      <c r="AC37" s="163">
        <v>311.54999999999995</v>
      </c>
      <c r="AD37" s="163">
        <v>1281.8500000000001</v>
      </c>
      <c r="AE37" s="163">
        <v>654.02</v>
      </c>
      <c r="AF37" s="163">
        <v>0.93</v>
      </c>
      <c r="AG37" s="163">
        <v>2438.5300000000002</v>
      </c>
      <c r="AH37" s="163">
        <v>1530.55</v>
      </c>
      <c r="AI37" s="163">
        <v>0</v>
      </c>
      <c r="AJ37" s="163">
        <v>2276.1099999999997</v>
      </c>
      <c r="AK37" s="163">
        <v>3321.05</v>
      </c>
      <c r="AL37" s="163">
        <v>0</v>
      </c>
      <c r="AM37" s="163">
        <v>496.08</v>
      </c>
      <c r="AN37" s="164">
        <v>30142.49</v>
      </c>
      <c r="AO37" s="365">
        <v>0</v>
      </c>
      <c r="AP37" s="383">
        <v>43149.67</v>
      </c>
      <c r="AQ37" s="163">
        <v>0</v>
      </c>
      <c r="AR37" s="163">
        <v>0</v>
      </c>
      <c r="AS37" s="163">
        <v>0</v>
      </c>
      <c r="AT37" s="165">
        <v>0</v>
      </c>
      <c r="AU37" s="164">
        <v>43149.67</v>
      </c>
      <c r="AV37" s="171">
        <v>73292.160000000003</v>
      </c>
      <c r="AW37" s="365">
        <v>0</v>
      </c>
      <c r="AX37" s="163">
        <v>10038.84</v>
      </c>
      <c r="AY37" s="164">
        <v>10038.84</v>
      </c>
      <c r="AZ37" s="171">
        <v>53188.51</v>
      </c>
      <c r="BA37" s="164">
        <v>83331</v>
      </c>
      <c r="BB37" s="171">
        <v>0</v>
      </c>
      <c r="BC37" s="171">
        <v>-11636.98</v>
      </c>
      <c r="BD37" s="164">
        <v>-11636.98</v>
      </c>
      <c r="BE37" s="171">
        <v>41551.53</v>
      </c>
      <c r="BF37" s="164">
        <v>71694.02</v>
      </c>
    </row>
    <row r="38" spans="1:58" customFormat="1" ht="27" customHeight="1" x14ac:dyDescent="0.15">
      <c r="A38" s="166" t="s">
        <v>33</v>
      </c>
      <c r="B38" s="359" t="s">
        <v>66</v>
      </c>
      <c r="C38" s="365">
        <v>9204.5100000000039</v>
      </c>
      <c r="D38" s="163">
        <v>823.70999999999992</v>
      </c>
      <c r="E38" s="163">
        <v>75589.859999999986</v>
      </c>
      <c r="F38" s="163">
        <v>2552.2999999999993</v>
      </c>
      <c r="G38" s="163">
        <v>9654.49</v>
      </c>
      <c r="H38" s="163">
        <v>64393.839999999967</v>
      </c>
      <c r="I38" s="163">
        <v>3695.0299999999997</v>
      </c>
      <c r="J38" s="163">
        <v>26020.92</v>
      </c>
      <c r="K38" s="163">
        <v>19229.48</v>
      </c>
      <c r="L38" s="163">
        <v>14665.990000000005</v>
      </c>
      <c r="M38" s="163">
        <v>8333.4</v>
      </c>
      <c r="N38" s="163">
        <v>17689.990000000002</v>
      </c>
      <c r="O38" s="163">
        <v>30537.910000000003</v>
      </c>
      <c r="P38" s="163">
        <v>36769.670000000006</v>
      </c>
      <c r="Q38" s="163">
        <v>12352.38</v>
      </c>
      <c r="R38" s="163">
        <v>14338.100000000002</v>
      </c>
      <c r="S38" s="163">
        <v>31239.039999999997</v>
      </c>
      <c r="T38" s="163">
        <v>2328.33</v>
      </c>
      <c r="U38" s="163">
        <v>11845.009999999997</v>
      </c>
      <c r="V38" s="163">
        <v>12093.88</v>
      </c>
      <c r="W38" s="163">
        <v>143234.99999999994</v>
      </c>
      <c r="X38" s="163">
        <v>40390.299999999996</v>
      </c>
      <c r="Y38" s="163">
        <v>12425.05</v>
      </c>
      <c r="Z38" s="163">
        <v>7340.2499999999991</v>
      </c>
      <c r="AA38" s="163">
        <v>156956.35999999999</v>
      </c>
      <c r="AB38" s="163">
        <v>60372.3</v>
      </c>
      <c r="AC38" s="163">
        <v>27514.340000000004</v>
      </c>
      <c r="AD38" s="163">
        <v>124599.62000000001</v>
      </c>
      <c r="AE38" s="163">
        <v>84486.419999999969</v>
      </c>
      <c r="AF38" s="163">
        <v>37707.200000000004</v>
      </c>
      <c r="AG38" s="163">
        <v>153054.00000000003</v>
      </c>
      <c r="AH38" s="163">
        <v>71026.39</v>
      </c>
      <c r="AI38" s="163">
        <v>5372</v>
      </c>
      <c r="AJ38" s="163">
        <v>164333.05000000005</v>
      </c>
      <c r="AK38" s="163">
        <v>36425.740000000013</v>
      </c>
      <c r="AL38" s="163">
        <v>0</v>
      </c>
      <c r="AM38" s="163">
        <v>4110.75</v>
      </c>
      <c r="AN38" s="164">
        <v>1532706.6099999999</v>
      </c>
      <c r="AO38" s="365">
        <v>2011.78</v>
      </c>
      <c r="AP38" s="383">
        <v>73272.349999999991</v>
      </c>
      <c r="AQ38" s="163">
        <v>0</v>
      </c>
      <c r="AR38" s="163">
        <v>3598.61</v>
      </c>
      <c r="AS38" s="163">
        <v>85045.02</v>
      </c>
      <c r="AT38" s="165">
        <v>0</v>
      </c>
      <c r="AU38" s="164">
        <v>163927.76</v>
      </c>
      <c r="AV38" s="171">
        <v>1696634.37</v>
      </c>
      <c r="AW38" s="365">
        <v>0</v>
      </c>
      <c r="AX38" s="163">
        <v>251661.89999999997</v>
      </c>
      <c r="AY38" s="164">
        <v>251661.89999999997</v>
      </c>
      <c r="AZ38" s="171">
        <v>415589.66000000003</v>
      </c>
      <c r="BA38" s="164">
        <v>1948296.27</v>
      </c>
      <c r="BB38" s="171">
        <v>0</v>
      </c>
      <c r="BC38" s="171">
        <v>-728108.3</v>
      </c>
      <c r="BD38" s="164">
        <v>-728108.3</v>
      </c>
      <c r="BE38" s="171">
        <v>-312518.63999999996</v>
      </c>
      <c r="BF38" s="164">
        <v>1220187.97</v>
      </c>
    </row>
    <row r="39" spans="1:58" customFormat="1" ht="27" customHeight="1" x14ac:dyDescent="0.15">
      <c r="A39" s="166" t="s">
        <v>34</v>
      </c>
      <c r="B39" s="359" t="s">
        <v>67</v>
      </c>
      <c r="C39" s="365">
        <v>61.63</v>
      </c>
      <c r="D39" s="163">
        <v>4.67</v>
      </c>
      <c r="E39" s="163">
        <v>360.18000000000035</v>
      </c>
      <c r="F39" s="163">
        <v>9.09</v>
      </c>
      <c r="G39" s="163">
        <v>38.800000000000004</v>
      </c>
      <c r="H39" s="163">
        <v>154.63999999999999</v>
      </c>
      <c r="I39" s="163">
        <v>13.26</v>
      </c>
      <c r="J39" s="163">
        <v>59.109999999999992</v>
      </c>
      <c r="K39" s="163">
        <v>19.760000000000005</v>
      </c>
      <c r="L39" s="163">
        <v>92.15</v>
      </c>
      <c r="M39" s="163">
        <v>54.78</v>
      </c>
      <c r="N39" s="163">
        <v>50.97</v>
      </c>
      <c r="O39" s="163">
        <v>82.76</v>
      </c>
      <c r="P39" s="163">
        <v>98.020000000000024</v>
      </c>
      <c r="Q39" s="163">
        <v>39.86</v>
      </c>
      <c r="R39" s="163">
        <v>59.550000000000004</v>
      </c>
      <c r="S39" s="163">
        <v>88.43</v>
      </c>
      <c r="T39" s="163">
        <v>11.039999999999997</v>
      </c>
      <c r="U39" s="163">
        <v>54.219999999999978</v>
      </c>
      <c r="V39" s="163">
        <v>317.94999999999982</v>
      </c>
      <c r="W39" s="163">
        <v>412.67000000000007</v>
      </c>
      <c r="X39" s="163">
        <v>50.489999999999995</v>
      </c>
      <c r="Y39" s="163">
        <v>26.609999999999996</v>
      </c>
      <c r="Z39" s="163">
        <v>6.71</v>
      </c>
      <c r="AA39" s="163">
        <v>1439.04</v>
      </c>
      <c r="AB39" s="163">
        <v>113.58999999999999</v>
      </c>
      <c r="AC39" s="163">
        <v>635.40000000000009</v>
      </c>
      <c r="AD39" s="163">
        <v>348.45999999999975</v>
      </c>
      <c r="AE39" s="163">
        <v>2720.59</v>
      </c>
      <c r="AF39" s="163">
        <v>191.42000000000002</v>
      </c>
      <c r="AG39" s="163">
        <v>3903.0400000000009</v>
      </c>
      <c r="AH39" s="163">
        <v>18628.680000000004</v>
      </c>
      <c r="AI39" s="163">
        <v>176.83</v>
      </c>
      <c r="AJ39" s="163">
        <v>1223.4099999999999</v>
      </c>
      <c r="AK39" s="163">
        <v>12509.090000000004</v>
      </c>
      <c r="AL39" s="163">
        <v>0</v>
      </c>
      <c r="AM39" s="163">
        <v>171.38000000000002</v>
      </c>
      <c r="AN39" s="164">
        <v>44228.28</v>
      </c>
      <c r="AO39" s="365">
        <v>254900.01000000004</v>
      </c>
      <c r="AP39" s="383">
        <v>715167.32000000007</v>
      </c>
      <c r="AQ39" s="163">
        <v>0</v>
      </c>
      <c r="AR39" s="163">
        <v>0</v>
      </c>
      <c r="AS39" s="163">
        <v>0</v>
      </c>
      <c r="AT39" s="165">
        <v>0</v>
      </c>
      <c r="AU39" s="164">
        <v>970067.33000000007</v>
      </c>
      <c r="AV39" s="171">
        <v>1014295.6100000001</v>
      </c>
      <c r="AW39" s="365">
        <v>4082.47</v>
      </c>
      <c r="AX39" s="163">
        <v>261687.12000000002</v>
      </c>
      <c r="AY39" s="164">
        <v>265769.59000000003</v>
      </c>
      <c r="AZ39" s="171">
        <v>1235836.92</v>
      </c>
      <c r="BA39" s="164">
        <v>1280065.2</v>
      </c>
      <c r="BB39" s="171">
        <v>0</v>
      </c>
      <c r="BC39" s="171">
        <v>-336003.15</v>
      </c>
      <c r="BD39" s="164">
        <v>-336003.15</v>
      </c>
      <c r="BE39" s="171">
        <v>899833.77</v>
      </c>
      <c r="BF39" s="164">
        <v>944062.04999999993</v>
      </c>
    </row>
    <row r="40" spans="1:58" customFormat="1" ht="27" customHeight="1" x14ac:dyDescent="0.15">
      <c r="A40" s="166" t="s">
        <v>35</v>
      </c>
      <c r="B40" s="359" t="s">
        <v>68</v>
      </c>
      <c r="C40" s="365">
        <v>319.19999999999993</v>
      </c>
      <c r="D40" s="163">
        <v>15.55</v>
      </c>
      <c r="E40" s="163">
        <v>1258.2099999999998</v>
      </c>
      <c r="F40" s="163">
        <v>74.460000000000008</v>
      </c>
      <c r="G40" s="163">
        <v>307.52999999999992</v>
      </c>
      <c r="H40" s="163">
        <v>775.36000000000013</v>
      </c>
      <c r="I40" s="163">
        <v>16.259999999999998</v>
      </c>
      <c r="J40" s="163">
        <v>104.01</v>
      </c>
      <c r="K40" s="163">
        <v>323.88</v>
      </c>
      <c r="L40" s="163">
        <v>191.60999999999999</v>
      </c>
      <c r="M40" s="163">
        <v>211.86999999999998</v>
      </c>
      <c r="N40" s="163">
        <v>262.74</v>
      </c>
      <c r="O40" s="163">
        <v>524.69000000000005</v>
      </c>
      <c r="P40" s="163">
        <v>566.4</v>
      </c>
      <c r="Q40" s="163">
        <v>264.88</v>
      </c>
      <c r="R40" s="163">
        <v>299.02999999999997</v>
      </c>
      <c r="S40" s="163">
        <v>610.79</v>
      </c>
      <c r="T40" s="163">
        <v>66.17</v>
      </c>
      <c r="U40" s="163">
        <v>336.9</v>
      </c>
      <c r="V40" s="163">
        <v>314.69</v>
      </c>
      <c r="W40" s="163">
        <v>1445.85</v>
      </c>
      <c r="X40" s="163">
        <v>18.260000000000002</v>
      </c>
      <c r="Y40" s="163">
        <v>83.05</v>
      </c>
      <c r="Z40" s="163">
        <v>404.04999999999995</v>
      </c>
      <c r="AA40" s="163">
        <v>3734.0299999999997</v>
      </c>
      <c r="AB40" s="163">
        <v>1708.44</v>
      </c>
      <c r="AC40" s="163">
        <v>313.09000000000003</v>
      </c>
      <c r="AD40" s="163">
        <v>1389.34</v>
      </c>
      <c r="AE40" s="163">
        <v>1104.3699999999999</v>
      </c>
      <c r="AF40" s="163">
        <v>1249.6599999999999</v>
      </c>
      <c r="AG40" s="163">
        <v>8062.37</v>
      </c>
      <c r="AH40" s="163">
        <v>3466.4700000000003</v>
      </c>
      <c r="AI40" s="163">
        <v>347.72</v>
      </c>
      <c r="AJ40" s="163">
        <v>1875.3899999999999</v>
      </c>
      <c r="AK40" s="163">
        <v>1831.46</v>
      </c>
      <c r="AL40" s="163">
        <v>0</v>
      </c>
      <c r="AM40" s="163">
        <v>20.43</v>
      </c>
      <c r="AN40" s="164">
        <v>33898.21</v>
      </c>
      <c r="AO40" s="365">
        <v>0</v>
      </c>
      <c r="AP40" s="383">
        <v>0</v>
      </c>
      <c r="AQ40" s="163">
        <v>0</v>
      </c>
      <c r="AR40" s="163">
        <v>0</v>
      </c>
      <c r="AS40" s="163">
        <v>0</v>
      </c>
      <c r="AT40" s="165">
        <v>0</v>
      </c>
      <c r="AU40" s="164">
        <v>0</v>
      </c>
      <c r="AV40" s="171">
        <v>33898.21</v>
      </c>
      <c r="AW40" s="365">
        <v>0</v>
      </c>
      <c r="AX40" s="163">
        <v>0</v>
      </c>
      <c r="AY40" s="164">
        <v>0</v>
      </c>
      <c r="AZ40" s="171">
        <v>0</v>
      </c>
      <c r="BA40" s="164">
        <v>33898.21</v>
      </c>
      <c r="BB40" s="171">
        <v>0</v>
      </c>
      <c r="BC40" s="171">
        <v>0</v>
      </c>
      <c r="BD40" s="164">
        <v>0</v>
      </c>
      <c r="BE40" s="171">
        <v>0</v>
      </c>
      <c r="BF40" s="164">
        <v>33898.21</v>
      </c>
    </row>
    <row r="41" spans="1:58" customFormat="1" ht="27" customHeight="1" x14ac:dyDescent="0.15">
      <c r="A41" s="166" t="s">
        <v>36</v>
      </c>
      <c r="B41" s="359" t="s">
        <v>69</v>
      </c>
      <c r="C41" s="365">
        <v>2130.4299999999998</v>
      </c>
      <c r="D41" s="163">
        <v>297.38</v>
      </c>
      <c r="E41" s="163">
        <v>9666.3700000000026</v>
      </c>
      <c r="F41" s="163">
        <v>119.95</v>
      </c>
      <c r="G41" s="163">
        <v>1375.93</v>
      </c>
      <c r="H41" s="163">
        <v>1576.6299999999994</v>
      </c>
      <c r="I41" s="163">
        <v>233.37</v>
      </c>
      <c r="J41" s="163">
        <v>961.45</v>
      </c>
      <c r="K41" s="163">
        <v>1849.67</v>
      </c>
      <c r="L41" s="163">
        <v>4061.99</v>
      </c>
      <c r="M41" s="163">
        <v>4161.5400000000009</v>
      </c>
      <c r="N41" s="163">
        <v>1980.82</v>
      </c>
      <c r="O41" s="163">
        <v>5327.09</v>
      </c>
      <c r="P41" s="163">
        <v>6997.42</v>
      </c>
      <c r="Q41" s="163">
        <v>764.31</v>
      </c>
      <c r="R41" s="163">
        <v>94.99</v>
      </c>
      <c r="S41" s="163">
        <v>923.27</v>
      </c>
      <c r="T41" s="163">
        <v>91.68</v>
      </c>
      <c r="U41" s="163">
        <v>1584.17</v>
      </c>
      <c r="V41" s="163">
        <v>402.99</v>
      </c>
      <c r="W41" s="163">
        <v>21349</v>
      </c>
      <c r="X41" s="163">
        <v>2102.7200000000003</v>
      </c>
      <c r="Y41" s="163">
        <v>951.43999999999994</v>
      </c>
      <c r="Z41" s="163">
        <v>2177.9900000000002</v>
      </c>
      <c r="AA41" s="163">
        <v>12418.41</v>
      </c>
      <c r="AB41" s="163">
        <v>2885.5200000000004</v>
      </c>
      <c r="AC41" s="163">
        <v>1494.99</v>
      </c>
      <c r="AD41" s="163">
        <v>7582.48</v>
      </c>
      <c r="AE41" s="163">
        <v>1188.1400000000001</v>
      </c>
      <c r="AF41" s="163">
        <v>324.88</v>
      </c>
      <c r="AG41" s="163">
        <v>13536.119999999999</v>
      </c>
      <c r="AH41" s="163">
        <v>5924.4100000000008</v>
      </c>
      <c r="AI41" s="163">
        <v>336.38</v>
      </c>
      <c r="AJ41" s="163">
        <v>3558.69</v>
      </c>
      <c r="AK41" s="163">
        <v>3003.7200000000003</v>
      </c>
      <c r="AL41" s="163">
        <v>15.99</v>
      </c>
      <c r="AM41" s="163">
        <v>0</v>
      </c>
      <c r="AN41" s="164">
        <v>123452.33</v>
      </c>
      <c r="AO41" s="365">
        <v>0</v>
      </c>
      <c r="AP41" s="383">
        <v>179.14</v>
      </c>
      <c r="AQ41" s="163">
        <v>0</v>
      </c>
      <c r="AR41" s="163">
        <v>0</v>
      </c>
      <c r="AS41" s="163">
        <v>0</v>
      </c>
      <c r="AT41" s="165">
        <v>0</v>
      </c>
      <c r="AU41" s="164">
        <v>179.14</v>
      </c>
      <c r="AV41" s="171">
        <v>123631.47</v>
      </c>
      <c r="AW41" s="365">
        <v>0</v>
      </c>
      <c r="AX41" s="163">
        <v>0</v>
      </c>
      <c r="AY41" s="164">
        <v>0</v>
      </c>
      <c r="AZ41" s="171">
        <v>179.14</v>
      </c>
      <c r="BA41" s="164">
        <v>123631.47</v>
      </c>
      <c r="BB41" s="171">
        <v>0</v>
      </c>
      <c r="BC41" s="171">
        <v>-20141.04</v>
      </c>
      <c r="BD41" s="164">
        <v>-20141.04</v>
      </c>
      <c r="BE41" s="171">
        <v>-19961.900000000001</v>
      </c>
      <c r="BF41" s="164">
        <v>103490.43</v>
      </c>
    </row>
    <row r="42" spans="1:58" customFormat="1" ht="27" customHeight="1" x14ac:dyDescent="0.15">
      <c r="A42" s="167" t="s">
        <v>1545</v>
      </c>
      <c r="B42" s="360" t="s">
        <v>70</v>
      </c>
      <c r="C42" s="366">
        <v>259404.33</v>
      </c>
      <c r="D42" s="168">
        <v>12865.18</v>
      </c>
      <c r="E42" s="168">
        <v>1348019.62</v>
      </c>
      <c r="F42" s="168">
        <v>37833.97</v>
      </c>
      <c r="G42" s="168">
        <v>269259.51</v>
      </c>
      <c r="H42" s="168">
        <v>1454276.0800000005</v>
      </c>
      <c r="I42" s="168">
        <v>573719.97000000009</v>
      </c>
      <c r="J42" s="168">
        <v>427648.97</v>
      </c>
      <c r="K42" s="168">
        <v>136224.84</v>
      </c>
      <c r="L42" s="168">
        <v>1213450.1800000002</v>
      </c>
      <c r="M42" s="168">
        <v>455209.00999999995</v>
      </c>
      <c r="N42" s="168">
        <v>313361.22000000003</v>
      </c>
      <c r="O42" s="168">
        <v>452983.88</v>
      </c>
      <c r="P42" s="168">
        <v>598470.29999999993</v>
      </c>
      <c r="Q42" s="168">
        <v>192438.01999999996</v>
      </c>
      <c r="R42" s="168">
        <v>183162.97999999998</v>
      </c>
      <c r="S42" s="168">
        <v>482627.41999999993</v>
      </c>
      <c r="T42" s="168">
        <v>37155.35</v>
      </c>
      <c r="U42" s="168">
        <v>305720.30999999994</v>
      </c>
      <c r="V42" s="168">
        <v>178147.34</v>
      </c>
      <c r="W42" s="168">
        <v>819543.79</v>
      </c>
      <c r="X42" s="168">
        <v>449993.50999999995</v>
      </c>
      <c r="Y42" s="168">
        <v>45162.36</v>
      </c>
      <c r="Z42" s="168">
        <v>41558.44</v>
      </c>
      <c r="AA42" s="168">
        <v>534431.5</v>
      </c>
      <c r="AB42" s="168">
        <v>167608.95000000001</v>
      </c>
      <c r="AC42" s="168">
        <v>190014.49</v>
      </c>
      <c r="AD42" s="168">
        <v>501033.56999999995</v>
      </c>
      <c r="AE42" s="168">
        <v>243749.65</v>
      </c>
      <c r="AF42" s="168">
        <v>119360.51</v>
      </c>
      <c r="AG42" s="168">
        <v>488562.56000000006</v>
      </c>
      <c r="AH42" s="168">
        <v>576124.5199999999</v>
      </c>
      <c r="AI42" s="168">
        <v>27295.780000000002</v>
      </c>
      <c r="AJ42" s="168">
        <v>454680.75999999995</v>
      </c>
      <c r="AK42" s="168">
        <v>416505.0799999999</v>
      </c>
      <c r="AL42" s="168">
        <v>33898.21</v>
      </c>
      <c r="AM42" s="168">
        <v>61109.31</v>
      </c>
      <c r="AN42" s="169">
        <v>14102611.470000001</v>
      </c>
      <c r="AO42" s="366">
        <v>376164.09</v>
      </c>
      <c r="AP42" s="384">
        <v>5864049.5600000005</v>
      </c>
      <c r="AQ42" s="168">
        <v>2989197.2100000004</v>
      </c>
      <c r="AR42" s="168">
        <v>764398.28</v>
      </c>
      <c r="AS42" s="168">
        <v>3828238.37</v>
      </c>
      <c r="AT42" s="170">
        <v>-74193.94</v>
      </c>
      <c r="AU42" s="169">
        <v>13747853.57</v>
      </c>
      <c r="AV42" s="168">
        <v>27850465.039999999</v>
      </c>
      <c r="AW42" s="366">
        <v>2349636.7400000002</v>
      </c>
      <c r="AX42" s="168">
        <v>10421011.59</v>
      </c>
      <c r="AY42" s="169">
        <v>12770648.33</v>
      </c>
      <c r="AZ42" s="168">
        <v>26518501.899999999</v>
      </c>
      <c r="BA42" s="169">
        <v>40621113.369999997</v>
      </c>
      <c r="BB42" s="168">
        <v>-4424402.67</v>
      </c>
      <c r="BC42" s="168">
        <v>-7909688.5</v>
      </c>
      <c r="BD42" s="169">
        <v>-12334091.17</v>
      </c>
      <c r="BE42" s="168">
        <v>14184410.73</v>
      </c>
      <c r="BF42" s="169">
        <v>28287022.199999999</v>
      </c>
    </row>
    <row r="43" spans="1:58" customFormat="1" ht="27" customHeight="1" x14ac:dyDescent="0.15">
      <c r="A43" s="166" t="s">
        <v>1662</v>
      </c>
      <c r="B43" s="359" t="s">
        <v>80</v>
      </c>
      <c r="C43" s="365">
        <v>1877.1200000000001</v>
      </c>
      <c r="D43" s="163">
        <v>1033.79</v>
      </c>
      <c r="E43" s="163">
        <v>18309.209999999992</v>
      </c>
      <c r="F43" s="163">
        <v>916.33999999999992</v>
      </c>
      <c r="G43" s="163">
        <v>6778.0599999999995</v>
      </c>
      <c r="H43" s="163">
        <v>21336.919999999991</v>
      </c>
      <c r="I43" s="163">
        <v>2712.5800000000004</v>
      </c>
      <c r="J43" s="163">
        <v>12789.52</v>
      </c>
      <c r="K43" s="163">
        <v>5208.9299999999994</v>
      </c>
      <c r="L43" s="163">
        <v>14309.730000000001</v>
      </c>
      <c r="M43" s="163">
        <v>7272.22</v>
      </c>
      <c r="N43" s="163">
        <v>8152.22</v>
      </c>
      <c r="O43" s="163">
        <v>13842.3</v>
      </c>
      <c r="P43" s="163">
        <v>11634.83</v>
      </c>
      <c r="Q43" s="163">
        <v>4784.3500000000004</v>
      </c>
      <c r="R43" s="163">
        <v>5729.3499999999995</v>
      </c>
      <c r="S43" s="163">
        <v>12075.970000000001</v>
      </c>
      <c r="T43" s="163">
        <v>1342.8</v>
      </c>
      <c r="U43" s="163">
        <v>3575.0099999999993</v>
      </c>
      <c r="V43" s="163">
        <v>6134.78</v>
      </c>
      <c r="W43" s="163">
        <v>29446.09</v>
      </c>
      <c r="X43" s="163">
        <v>5681.0099999999993</v>
      </c>
      <c r="Y43" s="163">
        <v>1464.19</v>
      </c>
      <c r="Z43" s="163">
        <v>2646.63</v>
      </c>
      <c r="AA43" s="163">
        <v>39820.230000000003</v>
      </c>
      <c r="AB43" s="163">
        <v>16539.11</v>
      </c>
      <c r="AC43" s="163">
        <v>3645.2999999999997</v>
      </c>
      <c r="AD43" s="163">
        <v>17929.700000000004</v>
      </c>
      <c r="AE43" s="163">
        <v>8107.0100000000011</v>
      </c>
      <c r="AF43" s="163">
        <v>6842.78</v>
      </c>
      <c r="AG43" s="163">
        <v>28246.350000000002</v>
      </c>
      <c r="AH43" s="163">
        <v>14853.35</v>
      </c>
      <c r="AI43" s="163">
        <v>2667.15</v>
      </c>
      <c r="AJ43" s="163">
        <v>17226.64</v>
      </c>
      <c r="AK43" s="163">
        <v>20815.770000000004</v>
      </c>
      <c r="AL43" s="163">
        <v>0</v>
      </c>
      <c r="AM43" s="163">
        <v>416.75</v>
      </c>
      <c r="AN43" s="164">
        <v>376164.09</v>
      </c>
      <c r="AO43" s="171"/>
      <c r="AP43" s="171"/>
      <c r="AQ43" s="171"/>
      <c r="AR43" s="171"/>
      <c r="AS43" s="171"/>
      <c r="AT43" s="171"/>
      <c r="AU43" s="171"/>
      <c r="AV43" s="171"/>
      <c r="AW43" s="171"/>
      <c r="AX43" s="171"/>
      <c r="AY43" s="171"/>
      <c r="AZ43" s="171"/>
      <c r="BA43" s="171"/>
      <c r="BB43" s="171"/>
      <c r="BC43" s="171"/>
      <c r="BD43" s="171"/>
      <c r="BE43" s="171"/>
      <c r="BF43" s="171"/>
    </row>
    <row r="44" spans="1:58" customFormat="1" ht="27" customHeight="1" x14ac:dyDescent="0.15">
      <c r="A44" s="166" t="s">
        <v>1663</v>
      </c>
      <c r="B44" s="359" t="s">
        <v>81</v>
      </c>
      <c r="C44" s="365">
        <v>51063.87000000001</v>
      </c>
      <c r="D44" s="163">
        <v>6070.98</v>
      </c>
      <c r="E44" s="163">
        <v>218641.43999999994</v>
      </c>
      <c r="F44" s="163">
        <v>13386.559999999994</v>
      </c>
      <c r="G44" s="163">
        <v>60517.369999999988</v>
      </c>
      <c r="H44" s="163">
        <v>128448.11999999995</v>
      </c>
      <c r="I44" s="163">
        <v>10154.52</v>
      </c>
      <c r="J44" s="163">
        <v>138020.57</v>
      </c>
      <c r="K44" s="163">
        <v>54702.53</v>
      </c>
      <c r="L44" s="163">
        <v>79860.39999999998</v>
      </c>
      <c r="M44" s="163">
        <v>58198.570000000007</v>
      </c>
      <c r="N44" s="163">
        <v>128041.43000000002</v>
      </c>
      <c r="O44" s="163">
        <v>138856.91</v>
      </c>
      <c r="P44" s="163">
        <v>151582.46999999994</v>
      </c>
      <c r="Q44" s="163">
        <v>97751.66</v>
      </c>
      <c r="R44" s="163">
        <v>72918.03</v>
      </c>
      <c r="S44" s="163">
        <v>172663.10999999996</v>
      </c>
      <c r="T44" s="163">
        <v>13681.489999999994</v>
      </c>
      <c r="U44" s="163">
        <v>68362.539999999994</v>
      </c>
      <c r="V44" s="163">
        <v>56954.430000000015</v>
      </c>
      <c r="W44" s="163">
        <v>544589.43000000017</v>
      </c>
      <c r="X44" s="163">
        <v>27772.53</v>
      </c>
      <c r="Y44" s="163">
        <v>14629.370000000003</v>
      </c>
      <c r="Z44" s="163">
        <v>39879.020000000004</v>
      </c>
      <c r="AA44" s="163">
        <v>721856.57000000018</v>
      </c>
      <c r="AB44" s="163">
        <v>167768.66999999998</v>
      </c>
      <c r="AC44" s="163">
        <v>58502.859999999993</v>
      </c>
      <c r="AD44" s="163">
        <v>313821.07999999996</v>
      </c>
      <c r="AE44" s="163">
        <v>95852.599999999962</v>
      </c>
      <c r="AF44" s="163">
        <v>465084.57000000007</v>
      </c>
      <c r="AG44" s="163">
        <v>653758.31999999995</v>
      </c>
      <c r="AH44" s="163">
        <v>793547.28</v>
      </c>
      <c r="AI44" s="163">
        <v>37078.589999999997</v>
      </c>
      <c r="AJ44" s="163">
        <v>447820.56000000006</v>
      </c>
      <c r="AK44" s="163">
        <v>243752.2699999999</v>
      </c>
      <c r="AL44" s="163">
        <v>0</v>
      </c>
      <c r="AM44" s="163">
        <v>1303.8800000000001</v>
      </c>
      <c r="AN44" s="164">
        <v>6346894.5999999996</v>
      </c>
      <c r="AO44" s="171"/>
      <c r="AP44" s="171"/>
      <c r="AQ44" s="171"/>
      <c r="AR44" s="171"/>
      <c r="AS44" s="171"/>
      <c r="AT44" s="171"/>
      <c r="AU44" s="171"/>
      <c r="AV44" s="171"/>
      <c r="AW44" s="171"/>
      <c r="AX44" s="171"/>
      <c r="AY44" s="171"/>
      <c r="AZ44" s="171"/>
      <c r="BA44" s="171"/>
      <c r="BB44" s="171"/>
      <c r="BC44" s="171"/>
      <c r="BD44" s="171"/>
      <c r="BE44" s="171"/>
      <c r="BF44" s="171"/>
    </row>
    <row r="45" spans="1:58" customFormat="1" ht="27" customHeight="1" x14ac:dyDescent="0.15">
      <c r="A45" s="166" t="s">
        <v>1664</v>
      </c>
      <c r="B45" s="359" t="s">
        <v>82</v>
      </c>
      <c r="C45" s="365">
        <v>112675.38999999996</v>
      </c>
      <c r="D45" s="163">
        <v>1363.22</v>
      </c>
      <c r="E45" s="163">
        <v>188226.97999999998</v>
      </c>
      <c r="F45" s="163">
        <v>3830.83</v>
      </c>
      <c r="G45" s="163">
        <v>51423.39</v>
      </c>
      <c r="H45" s="163">
        <v>92751.61</v>
      </c>
      <c r="I45" s="163">
        <v>28005.77</v>
      </c>
      <c r="J45" s="163">
        <v>23153.730000000003</v>
      </c>
      <c r="K45" s="163">
        <v>52482.42</v>
      </c>
      <c r="L45" s="163">
        <v>193354.51</v>
      </c>
      <c r="M45" s="163">
        <v>37226.939999999995</v>
      </c>
      <c r="N45" s="163">
        <v>62719.490000000005</v>
      </c>
      <c r="O45" s="163">
        <v>96386.060000000012</v>
      </c>
      <c r="P45" s="163">
        <v>201432.94000000006</v>
      </c>
      <c r="Q45" s="163">
        <v>6445.9099999999989</v>
      </c>
      <c r="R45" s="163">
        <v>-5653.3600000000006</v>
      </c>
      <c r="S45" s="163">
        <v>-13929.380000000003</v>
      </c>
      <c r="T45" s="163">
        <v>-4076.86</v>
      </c>
      <c r="U45" s="163">
        <v>10716.48</v>
      </c>
      <c r="V45" s="163">
        <v>41293.620000000003</v>
      </c>
      <c r="W45" s="163">
        <v>41088.120000000003</v>
      </c>
      <c r="X45" s="163">
        <v>151692.48000000001</v>
      </c>
      <c r="Y45" s="163">
        <v>7716.84</v>
      </c>
      <c r="Z45" s="163">
        <v>7412.18</v>
      </c>
      <c r="AA45" s="163">
        <v>225162.77999999997</v>
      </c>
      <c r="AB45" s="163">
        <v>129570.69999999998</v>
      </c>
      <c r="AC45" s="163">
        <v>598239.47</v>
      </c>
      <c r="AD45" s="163">
        <v>78574.749999999985</v>
      </c>
      <c r="AE45" s="163">
        <v>96185.250000000015</v>
      </c>
      <c r="AF45" s="163">
        <v>0</v>
      </c>
      <c r="AG45" s="163">
        <v>21706.51</v>
      </c>
      <c r="AH45" s="163">
        <v>54119.810000000005</v>
      </c>
      <c r="AI45" s="163">
        <v>-424.88</v>
      </c>
      <c r="AJ45" s="163">
        <v>97384.25</v>
      </c>
      <c r="AK45" s="163">
        <v>115491.11000000002</v>
      </c>
      <c r="AL45" s="163">
        <v>0</v>
      </c>
      <c r="AM45" s="163">
        <v>34330.050000000003</v>
      </c>
      <c r="AN45" s="164">
        <v>2838079.11</v>
      </c>
      <c r="AO45" s="171"/>
      <c r="AP45" s="171"/>
      <c r="AQ45" s="171"/>
      <c r="AR45" s="171"/>
      <c r="AS45" s="171"/>
      <c r="AT45" s="171"/>
      <c r="AU45" s="171"/>
      <c r="AV45" s="171"/>
      <c r="AW45" s="171"/>
      <c r="AX45" s="171"/>
      <c r="AY45" s="171"/>
      <c r="AZ45" s="171"/>
      <c r="BA45" s="171"/>
      <c r="BB45" s="171"/>
      <c r="BC45" s="171"/>
      <c r="BD45" s="171"/>
      <c r="BE45" s="171"/>
      <c r="BF45" s="171"/>
    </row>
    <row r="46" spans="1:58" customFormat="1" ht="27" customHeight="1" x14ac:dyDescent="0.15">
      <c r="A46" s="166" t="s">
        <v>1665</v>
      </c>
      <c r="B46" s="359" t="s">
        <v>940</v>
      </c>
      <c r="C46" s="365">
        <v>80961.709999999992</v>
      </c>
      <c r="D46" s="163">
        <v>2178.39</v>
      </c>
      <c r="E46" s="163">
        <v>125418.61</v>
      </c>
      <c r="F46" s="163">
        <v>8529.0299999999988</v>
      </c>
      <c r="G46" s="163">
        <v>25439.350000000006</v>
      </c>
      <c r="H46" s="163">
        <v>257156.47999999995</v>
      </c>
      <c r="I46" s="163">
        <v>26101.5</v>
      </c>
      <c r="J46" s="163">
        <v>61004.5</v>
      </c>
      <c r="K46" s="163">
        <v>29257.339999999993</v>
      </c>
      <c r="L46" s="163">
        <v>111479.56999999999</v>
      </c>
      <c r="M46" s="163">
        <v>21364</v>
      </c>
      <c r="N46" s="163">
        <v>46098.879999999997</v>
      </c>
      <c r="O46" s="163">
        <v>54819.799999999996</v>
      </c>
      <c r="P46" s="163">
        <v>85938.429999999978</v>
      </c>
      <c r="Q46" s="163">
        <v>48742.67</v>
      </c>
      <c r="R46" s="163">
        <v>47315.609999999993</v>
      </c>
      <c r="S46" s="163">
        <v>124355.12</v>
      </c>
      <c r="T46" s="163">
        <v>9157.69</v>
      </c>
      <c r="U46" s="163">
        <v>41297.230000000003</v>
      </c>
      <c r="V46" s="163">
        <v>28971.629999999994</v>
      </c>
      <c r="W46" s="163">
        <v>61535.96</v>
      </c>
      <c r="X46" s="163">
        <v>105743.2</v>
      </c>
      <c r="Y46" s="163">
        <v>37065.35</v>
      </c>
      <c r="Z46" s="163">
        <v>12539.39</v>
      </c>
      <c r="AA46" s="163">
        <v>165961.08000000002</v>
      </c>
      <c r="AB46" s="163">
        <v>40649.78</v>
      </c>
      <c r="AC46" s="163">
        <v>497726.87</v>
      </c>
      <c r="AD46" s="163">
        <v>103476.44999999998</v>
      </c>
      <c r="AE46" s="163">
        <v>69472.249999999985</v>
      </c>
      <c r="AF46" s="163">
        <v>164553.09</v>
      </c>
      <c r="AG46" s="163">
        <v>786481.15</v>
      </c>
      <c r="AH46" s="163">
        <v>103069.23</v>
      </c>
      <c r="AI46" s="163">
        <v>4247.43</v>
      </c>
      <c r="AJ46" s="163">
        <v>142846.6</v>
      </c>
      <c r="AK46" s="163">
        <v>98896.63</v>
      </c>
      <c r="AL46" s="163">
        <v>0</v>
      </c>
      <c r="AM46" s="163">
        <v>5049.05</v>
      </c>
      <c r="AN46" s="164">
        <v>3634901.05</v>
      </c>
      <c r="AO46" s="171"/>
      <c r="AP46" s="171"/>
      <c r="AQ46" s="171"/>
      <c r="AR46" s="171"/>
      <c r="AS46" s="171"/>
      <c r="AT46" s="171"/>
      <c r="AU46" s="171"/>
      <c r="AV46" s="171"/>
      <c r="AW46" s="171"/>
      <c r="AX46" s="171"/>
      <c r="AY46" s="171"/>
      <c r="AZ46" s="171"/>
      <c r="BA46" s="171"/>
      <c r="BB46" s="171"/>
      <c r="BC46" s="171"/>
      <c r="BD46" s="171"/>
      <c r="BE46" s="171"/>
      <c r="BF46" s="171"/>
    </row>
    <row r="47" spans="1:58" customFormat="1" ht="27" customHeight="1" x14ac:dyDescent="0.15">
      <c r="A47" s="166" t="s">
        <v>1666</v>
      </c>
      <c r="B47" s="359" t="s">
        <v>83</v>
      </c>
      <c r="C47" s="365">
        <v>21950.79</v>
      </c>
      <c r="D47" s="163">
        <v>1162.5000000000002</v>
      </c>
      <c r="E47" s="163">
        <v>199813.13999999998</v>
      </c>
      <c r="F47" s="163">
        <v>3339.8</v>
      </c>
      <c r="G47" s="163">
        <v>11817.210000000003</v>
      </c>
      <c r="H47" s="163">
        <v>37879.94</v>
      </c>
      <c r="I47" s="163">
        <v>180247.66999999998</v>
      </c>
      <c r="J47" s="163">
        <v>26444.22</v>
      </c>
      <c r="K47" s="163">
        <v>9652.3799999999992</v>
      </c>
      <c r="L47" s="163">
        <v>23424.640000000003</v>
      </c>
      <c r="M47" s="163">
        <v>4183.01</v>
      </c>
      <c r="N47" s="163">
        <v>17929.77</v>
      </c>
      <c r="O47" s="163">
        <v>5511.9699999999993</v>
      </c>
      <c r="P47" s="163">
        <v>10344.24</v>
      </c>
      <c r="Q47" s="163">
        <v>4134.2499999999991</v>
      </c>
      <c r="R47" s="163">
        <v>3367.46</v>
      </c>
      <c r="S47" s="163">
        <v>3372.6299999999997</v>
      </c>
      <c r="T47" s="163">
        <v>674.74</v>
      </c>
      <c r="U47" s="163">
        <v>1249.1199999999999</v>
      </c>
      <c r="V47" s="163">
        <v>7255.6</v>
      </c>
      <c r="W47" s="163">
        <v>57410.77</v>
      </c>
      <c r="X47" s="163">
        <v>22900.45</v>
      </c>
      <c r="Y47" s="163">
        <v>4359.08</v>
      </c>
      <c r="Z47" s="163">
        <v>1886.97</v>
      </c>
      <c r="AA47" s="163">
        <v>72726.420000000013</v>
      </c>
      <c r="AB47" s="163">
        <v>10248.790000000001</v>
      </c>
      <c r="AC47" s="163">
        <v>66693.01999999999</v>
      </c>
      <c r="AD47" s="163">
        <v>57280.189999999995</v>
      </c>
      <c r="AE47" s="163">
        <v>18779.240000000002</v>
      </c>
      <c r="AF47" s="163">
        <v>2038.4099999999999</v>
      </c>
      <c r="AG47" s="163">
        <v>47257.95</v>
      </c>
      <c r="AH47" s="163">
        <v>23005.34</v>
      </c>
      <c r="AI47" s="163">
        <v>2473.2999999999997</v>
      </c>
      <c r="AJ47" s="163">
        <v>60296.130000000005</v>
      </c>
      <c r="AK47" s="163">
        <v>48607.15</v>
      </c>
      <c r="AL47" s="163">
        <v>0</v>
      </c>
      <c r="AM47" s="163">
        <v>1802.06</v>
      </c>
      <c r="AN47" s="164">
        <v>1071520.3500000001</v>
      </c>
      <c r="AO47" s="171"/>
      <c r="AP47" s="171"/>
      <c r="AQ47" s="171"/>
      <c r="AR47" s="171"/>
      <c r="AS47" s="171"/>
      <c r="AT47" s="171"/>
      <c r="AU47" s="171"/>
      <c r="AV47" s="171"/>
      <c r="AW47" s="171"/>
      <c r="AX47" s="171"/>
      <c r="AY47" s="171"/>
      <c r="AZ47" s="171"/>
      <c r="BA47" s="171"/>
      <c r="BB47" s="171"/>
      <c r="BC47" s="171"/>
      <c r="BD47" s="171"/>
      <c r="BE47" s="171"/>
      <c r="BF47" s="171"/>
    </row>
    <row r="48" spans="1:58" customFormat="1" ht="27" customHeight="1" x14ac:dyDescent="0.15">
      <c r="A48" s="166" t="s">
        <v>1667</v>
      </c>
      <c r="B48" s="359" t="s">
        <v>84</v>
      </c>
      <c r="C48" s="365">
        <v>-21789.87</v>
      </c>
      <c r="D48" s="163">
        <v>-0.26</v>
      </c>
      <c r="E48" s="163">
        <v>-4081.7799999999997</v>
      </c>
      <c r="F48" s="163">
        <v>-0.63</v>
      </c>
      <c r="G48" s="163">
        <v>-4.42</v>
      </c>
      <c r="H48" s="163">
        <v>-4.3899999999999997</v>
      </c>
      <c r="I48" s="163">
        <v>-3039.37</v>
      </c>
      <c r="J48" s="163">
        <v>-3.0100000000000002</v>
      </c>
      <c r="K48" s="163">
        <v>-1.81</v>
      </c>
      <c r="L48" s="163">
        <v>-4.0799999999999992</v>
      </c>
      <c r="M48" s="163">
        <v>-1.8</v>
      </c>
      <c r="N48" s="163">
        <v>-4.2799999999999994</v>
      </c>
      <c r="O48" s="163">
        <v>-3.3</v>
      </c>
      <c r="P48" s="163">
        <v>-4.74</v>
      </c>
      <c r="Q48" s="163">
        <v>-1.8399999999999999</v>
      </c>
      <c r="R48" s="163">
        <v>-1.91</v>
      </c>
      <c r="S48" s="163">
        <v>-3.4799999999999995</v>
      </c>
      <c r="T48" s="163">
        <v>-0.33</v>
      </c>
      <c r="U48" s="163">
        <v>-1.6500000000000001</v>
      </c>
      <c r="V48" s="163">
        <v>-2.31</v>
      </c>
      <c r="W48" s="163">
        <v>-8151.22</v>
      </c>
      <c r="X48" s="163">
        <v>-78.14</v>
      </c>
      <c r="Y48" s="163">
        <v>-5806.81</v>
      </c>
      <c r="Z48" s="163">
        <v>-0.4</v>
      </c>
      <c r="AA48" s="163">
        <v>-849.91000000000008</v>
      </c>
      <c r="AB48" s="163">
        <v>-9370.130000000001</v>
      </c>
      <c r="AC48" s="163">
        <v>-274.42</v>
      </c>
      <c r="AD48" s="163">
        <v>-1740.0199999999995</v>
      </c>
      <c r="AE48" s="163">
        <v>-5.6100000000000012</v>
      </c>
      <c r="AF48" s="163">
        <v>0</v>
      </c>
      <c r="AG48" s="163">
        <v>-7277.1500000000005</v>
      </c>
      <c r="AH48" s="163">
        <v>-18402.45</v>
      </c>
      <c r="AI48" s="163">
        <v>-1643.35</v>
      </c>
      <c r="AJ48" s="163">
        <v>-66.97</v>
      </c>
      <c r="AK48" s="163">
        <v>-5.96</v>
      </c>
      <c r="AL48" s="163">
        <v>0</v>
      </c>
      <c r="AM48" s="163">
        <v>-520.66999999999996</v>
      </c>
      <c r="AN48" s="164">
        <v>-83148.47</v>
      </c>
      <c r="AO48" s="171"/>
      <c r="AP48" s="171"/>
      <c r="AQ48" s="171"/>
      <c r="AR48" s="171"/>
      <c r="AS48" s="171"/>
      <c r="AT48" s="171"/>
      <c r="AU48" s="171"/>
      <c r="AV48" s="171"/>
      <c r="AW48" s="171"/>
      <c r="AX48" s="171"/>
      <c r="AY48" s="171"/>
      <c r="AZ48" s="171"/>
      <c r="BA48" s="171"/>
      <c r="BB48" s="171"/>
      <c r="BC48" s="171"/>
      <c r="BD48" s="171"/>
      <c r="BE48" s="171"/>
      <c r="BF48" s="171"/>
    </row>
    <row r="49" spans="1:58" customFormat="1" ht="27" customHeight="1" x14ac:dyDescent="0.15">
      <c r="A49" s="167" t="s">
        <v>1668</v>
      </c>
      <c r="B49" s="360" t="s">
        <v>85</v>
      </c>
      <c r="C49" s="366">
        <v>246739.01</v>
      </c>
      <c r="D49" s="168">
        <v>11808.619999999999</v>
      </c>
      <c r="E49" s="168">
        <v>746327.59999999986</v>
      </c>
      <c r="F49" s="168">
        <v>30001.93</v>
      </c>
      <c r="G49" s="168">
        <v>155970.95999999996</v>
      </c>
      <c r="H49" s="168">
        <v>537568.68000000005</v>
      </c>
      <c r="I49" s="168">
        <v>244182.66999999998</v>
      </c>
      <c r="J49" s="168">
        <v>261409.52999999997</v>
      </c>
      <c r="K49" s="168">
        <v>151301.79</v>
      </c>
      <c r="L49" s="168">
        <v>422424.76999999996</v>
      </c>
      <c r="M49" s="168">
        <v>128242.94</v>
      </c>
      <c r="N49" s="168">
        <v>262937.51</v>
      </c>
      <c r="O49" s="168">
        <v>309413.74</v>
      </c>
      <c r="P49" s="168">
        <v>460928.17000000004</v>
      </c>
      <c r="Q49" s="168">
        <v>161857</v>
      </c>
      <c r="R49" s="168">
        <v>123675.18</v>
      </c>
      <c r="S49" s="168">
        <v>298533.97000000003</v>
      </c>
      <c r="T49" s="168">
        <v>20779.53</v>
      </c>
      <c r="U49" s="168">
        <v>125198.72999999998</v>
      </c>
      <c r="V49" s="168">
        <v>140607.75</v>
      </c>
      <c r="W49" s="168">
        <v>725919.15</v>
      </c>
      <c r="X49" s="168">
        <v>313711.53000000003</v>
      </c>
      <c r="Y49" s="168">
        <v>59428.020000000004</v>
      </c>
      <c r="Z49" s="168">
        <v>64363.79</v>
      </c>
      <c r="AA49" s="168">
        <v>1224677.17</v>
      </c>
      <c r="AB49" s="168">
        <v>355406.92</v>
      </c>
      <c r="AC49" s="168">
        <v>1224533.1000000001</v>
      </c>
      <c r="AD49" s="168">
        <v>569342.14999999991</v>
      </c>
      <c r="AE49" s="168">
        <v>288390.74</v>
      </c>
      <c r="AF49" s="168">
        <v>638518.85</v>
      </c>
      <c r="AG49" s="168">
        <v>1530173.13</v>
      </c>
      <c r="AH49" s="168">
        <v>970192.56</v>
      </c>
      <c r="AI49" s="168">
        <v>44398.239999999998</v>
      </c>
      <c r="AJ49" s="168">
        <v>765507.21</v>
      </c>
      <c r="AK49" s="168">
        <v>527556.97</v>
      </c>
      <c r="AL49" s="168">
        <v>0</v>
      </c>
      <c r="AM49" s="168">
        <v>42381.120000000003</v>
      </c>
      <c r="AN49" s="169">
        <v>14184410.73</v>
      </c>
      <c r="AO49" s="171"/>
      <c r="AP49" s="171"/>
      <c r="AQ49" s="171"/>
      <c r="AR49" s="171"/>
      <c r="AS49" s="171"/>
      <c r="AT49" s="171"/>
      <c r="AU49" s="171"/>
      <c r="AV49" s="171"/>
      <c r="AW49" s="171"/>
      <c r="AX49" s="171"/>
      <c r="AY49" s="171"/>
      <c r="AZ49" s="171"/>
      <c r="BA49" s="171"/>
      <c r="BB49" s="171"/>
      <c r="BC49" s="171"/>
      <c r="BD49" s="171"/>
      <c r="BE49" s="171"/>
      <c r="BF49" s="171"/>
    </row>
    <row r="50" spans="1:58" customFormat="1" ht="27" customHeight="1" x14ac:dyDescent="0.15">
      <c r="A50" s="361" t="s">
        <v>1669</v>
      </c>
      <c r="B50" s="362" t="s">
        <v>94</v>
      </c>
      <c r="C50" s="367">
        <v>506143.33999999997</v>
      </c>
      <c r="D50" s="368">
        <v>24673.8</v>
      </c>
      <c r="E50" s="368">
        <v>2094347.2200000002</v>
      </c>
      <c r="F50" s="368">
        <v>67835.899999999994</v>
      </c>
      <c r="G50" s="368">
        <v>425230.47</v>
      </c>
      <c r="H50" s="368">
        <v>1991844.76</v>
      </c>
      <c r="I50" s="368">
        <v>817902.64</v>
      </c>
      <c r="J50" s="368">
        <v>689058.5</v>
      </c>
      <c r="K50" s="368">
        <v>287526.63</v>
      </c>
      <c r="L50" s="368">
        <v>1635874.95</v>
      </c>
      <c r="M50" s="368">
        <v>583451.95000000007</v>
      </c>
      <c r="N50" s="368">
        <v>576298.73</v>
      </c>
      <c r="O50" s="368">
        <v>762397.61999999988</v>
      </c>
      <c r="P50" s="368">
        <v>1059398.4699999997</v>
      </c>
      <c r="Q50" s="368">
        <v>354295.01999999996</v>
      </c>
      <c r="R50" s="368">
        <v>306838.16000000003</v>
      </c>
      <c r="S50" s="368">
        <v>781161.39</v>
      </c>
      <c r="T50" s="368">
        <v>57934.879999999997</v>
      </c>
      <c r="U50" s="368">
        <v>430919.04</v>
      </c>
      <c r="V50" s="368">
        <v>318755.08999999997</v>
      </c>
      <c r="W50" s="368">
        <v>1545462.94</v>
      </c>
      <c r="X50" s="368">
        <v>763705.04</v>
      </c>
      <c r="Y50" s="368">
        <v>104590.38</v>
      </c>
      <c r="Z50" s="368">
        <v>105922.23</v>
      </c>
      <c r="AA50" s="368">
        <v>1759108.67</v>
      </c>
      <c r="AB50" s="368">
        <v>523015.87</v>
      </c>
      <c r="AC50" s="368">
        <v>1414547.59</v>
      </c>
      <c r="AD50" s="368">
        <v>1070375.7199999997</v>
      </c>
      <c r="AE50" s="368">
        <v>532140.39000000013</v>
      </c>
      <c r="AF50" s="368">
        <v>757879.3600000001</v>
      </c>
      <c r="AG50" s="368">
        <v>2018735.69</v>
      </c>
      <c r="AH50" s="368">
        <v>1546317.0799999998</v>
      </c>
      <c r="AI50" s="368">
        <v>71694.02</v>
      </c>
      <c r="AJ50" s="368">
        <v>1220187.97</v>
      </c>
      <c r="AK50" s="368">
        <v>944062.04999999993</v>
      </c>
      <c r="AL50" s="368">
        <v>33898.21</v>
      </c>
      <c r="AM50" s="368">
        <v>103490.43</v>
      </c>
      <c r="AN50" s="369">
        <v>28287022.199999999</v>
      </c>
      <c r="AO50" s="171"/>
      <c r="AP50" s="171"/>
      <c r="AQ50" s="171"/>
      <c r="AR50" s="171"/>
      <c r="AS50" s="171"/>
      <c r="AT50" s="171"/>
      <c r="AU50" s="171"/>
      <c r="AV50" s="171"/>
      <c r="AW50" s="171"/>
      <c r="AX50" s="171"/>
      <c r="AY50" s="171"/>
      <c r="AZ50" s="171"/>
      <c r="BA50" s="171"/>
      <c r="BB50" s="171"/>
      <c r="BC50" s="171"/>
      <c r="BD50" s="171"/>
      <c r="BE50" s="171"/>
      <c r="BF50" s="171"/>
    </row>
    <row r="51" spans="1:58" ht="30" customHeight="1" x14ac:dyDescent="0.15"/>
    <row r="52" spans="1:58" ht="30" customHeight="1" x14ac:dyDescent="0.15"/>
    <row r="53" spans="1:58" ht="30" customHeight="1" x14ac:dyDescent="0.15">
      <c r="A53" s="175" t="s">
        <v>1682</v>
      </c>
      <c r="B53" s="176"/>
      <c r="C53" s="177"/>
      <c r="D53" s="177"/>
      <c r="E53" s="177"/>
      <c r="F53" s="177"/>
      <c r="G53" s="177"/>
      <c r="H53" s="177"/>
      <c r="AX53" s="174"/>
      <c r="AY53" s="174"/>
      <c r="AZ53" s="174"/>
      <c r="BA53" s="174"/>
      <c r="BB53" s="174"/>
      <c r="BC53" s="174"/>
      <c r="BD53" s="174"/>
      <c r="BE53" s="174"/>
      <c r="BF53" s="174"/>
    </row>
    <row r="54" spans="1:58" s="180" customFormat="1" x14ac:dyDescent="0.15">
      <c r="A54" s="153"/>
      <c r="B54" s="156"/>
      <c r="C54" s="353" t="s">
        <v>0</v>
      </c>
      <c r="D54" s="154" t="s">
        <v>1</v>
      </c>
      <c r="E54" s="154" t="s">
        <v>2</v>
      </c>
      <c r="F54" s="154" t="s">
        <v>3</v>
      </c>
      <c r="G54" s="154" t="s">
        <v>4</v>
      </c>
      <c r="H54" s="154" t="s">
        <v>5</v>
      </c>
      <c r="I54" s="154" t="s">
        <v>6</v>
      </c>
      <c r="J54" s="154" t="s">
        <v>7</v>
      </c>
      <c r="K54" s="154" t="s">
        <v>8</v>
      </c>
      <c r="L54" s="154" t="s">
        <v>9</v>
      </c>
      <c r="M54" s="154" t="s">
        <v>10</v>
      </c>
      <c r="N54" s="154" t="s">
        <v>11</v>
      </c>
      <c r="O54" s="154" t="s">
        <v>12</v>
      </c>
      <c r="P54" s="154" t="s">
        <v>13</v>
      </c>
      <c r="Q54" s="154" t="s">
        <v>14</v>
      </c>
      <c r="R54" s="154" t="s">
        <v>15</v>
      </c>
      <c r="S54" s="154" t="s">
        <v>16</v>
      </c>
      <c r="T54" s="154" t="s">
        <v>17</v>
      </c>
      <c r="U54" s="154" t="s">
        <v>18</v>
      </c>
      <c r="V54" s="154" t="s">
        <v>19</v>
      </c>
      <c r="W54" s="154" t="s">
        <v>20</v>
      </c>
      <c r="X54" s="154" t="s">
        <v>21</v>
      </c>
      <c r="Y54" s="154" t="s">
        <v>22</v>
      </c>
      <c r="Z54" s="154" t="s">
        <v>23</v>
      </c>
      <c r="AA54" s="154" t="s">
        <v>24</v>
      </c>
      <c r="AB54" s="154" t="s">
        <v>25</v>
      </c>
      <c r="AC54" s="154" t="s">
        <v>26</v>
      </c>
      <c r="AD54" s="154" t="s">
        <v>27</v>
      </c>
      <c r="AE54" s="154" t="s">
        <v>28</v>
      </c>
      <c r="AF54" s="154" t="s">
        <v>29</v>
      </c>
      <c r="AG54" s="154" t="s">
        <v>30</v>
      </c>
      <c r="AH54" s="154" t="s">
        <v>31</v>
      </c>
      <c r="AI54" s="154" t="s">
        <v>32</v>
      </c>
      <c r="AJ54" s="154" t="s">
        <v>33</v>
      </c>
      <c r="AK54" s="154" t="s">
        <v>34</v>
      </c>
      <c r="AL54" s="154" t="s">
        <v>35</v>
      </c>
      <c r="AM54" s="154" t="s">
        <v>36</v>
      </c>
      <c r="AN54" s="155" t="s">
        <v>1545</v>
      </c>
      <c r="AO54" s="353">
        <v>71</v>
      </c>
      <c r="AP54" s="215" t="s">
        <v>1670</v>
      </c>
      <c r="AQ54" s="154" t="s">
        <v>1671</v>
      </c>
      <c r="AR54" s="154" t="s">
        <v>1672</v>
      </c>
      <c r="AS54" s="154" t="s">
        <v>1673</v>
      </c>
      <c r="AT54" s="154" t="s">
        <v>1674</v>
      </c>
      <c r="AU54" s="154" t="s">
        <v>1677</v>
      </c>
      <c r="AV54" s="154" t="s">
        <v>1678</v>
      </c>
      <c r="AW54" s="155" t="s">
        <v>1601</v>
      </c>
      <c r="AX54" s="162"/>
      <c r="AY54" s="162"/>
      <c r="AZ54" s="182"/>
      <c r="BA54" s="5"/>
      <c r="BB54" s="162"/>
      <c r="BC54" s="162"/>
      <c r="BD54" s="162"/>
      <c r="BE54" s="162"/>
      <c r="BF54" s="162"/>
    </row>
    <row r="55" spans="1:58" s="181" customFormat="1" ht="38.25" customHeight="1" x14ac:dyDescent="0.15">
      <c r="A55" s="158"/>
      <c r="B55" s="159"/>
      <c r="C55" s="355" t="s">
        <v>1100</v>
      </c>
      <c r="D55" s="356" t="s">
        <v>37</v>
      </c>
      <c r="E55" s="356" t="s">
        <v>38</v>
      </c>
      <c r="F55" s="356" t="s">
        <v>1661</v>
      </c>
      <c r="G55" s="356" t="s">
        <v>40</v>
      </c>
      <c r="H55" s="356" t="s">
        <v>413</v>
      </c>
      <c r="I55" s="356" t="s">
        <v>489</v>
      </c>
      <c r="J55" s="356" t="s">
        <v>1685</v>
      </c>
      <c r="K55" s="356" t="s">
        <v>524</v>
      </c>
      <c r="L55" s="356" t="s">
        <v>551</v>
      </c>
      <c r="M55" s="356" t="s">
        <v>589</v>
      </c>
      <c r="N55" s="356" t="s">
        <v>607</v>
      </c>
      <c r="O55" s="356" t="s">
        <v>47</v>
      </c>
      <c r="P55" s="356" t="s">
        <v>48</v>
      </c>
      <c r="Q55" s="356" t="s">
        <v>49</v>
      </c>
      <c r="R55" s="356" t="s">
        <v>50</v>
      </c>
      <c r="S55" s="356" t="s">
        <v>664</v>
      </c>
      <c r="T55" s="356" t="s">
        <v>1385</v>
      </c>
      <c r="U55" s="356" t="s">
        <v>52</v>
      </c>
      <c r="V55" s="356" t="s">
        <v>53</v>
      </c>
      <c r="W55" s="356" t="s">
        <v>728</v>
      </c>
      <c r="X55" s="356" t="s">
        <v>55</v>
      </c>
      <c r="Y55" s="356" t="s">
        <v>56</v>
      </c>
      <c r="Z55" s="356" t="s">
        <v>57</v>
      </c>
      <c r="AA55" s="356" t="s">
        <v>58</v>
      </c>
      <c r="AB55" s="356" t="s">
        <v>760</v>
      </c>
      <c r="AC55" s="356" t="s">
        <v>770</v>
      </c>
      <c r="AD55" s="356" t="s">
        <v>1444</v>
      </c>
      <c r="AE55" s="356" t="s">
        <v>62</v>
      </c>
      <c r="AF55" s="356" t="s">
        <v>826</v>
      </c>
      <c r="AG55" s="356" t="s">
        <v>833</v>
      </c>
      <c r="AH55" s="356" t="s">
        <v>65</v>
      </c>
      <c r="AI55" s="356" t="s">
        <v>1687</v>
      </c>
      <c r="AJ55" s="356" t="s">
        <v>66</v>
      </c>
      <c r="AK55" s="356" t="s">
        <v>67</v>
      </c>
      <c r="AL55" s="356" t="s">
        <v>68</v>
      </c>
      <c r="AM55" s="356" t="s">
        <v>69</v>
      </c>
      <c r="AN55" s="363" t="s">
        <v>70</v>
      </c>
      <c r="AO55" s="355" t="s">
        <v>71</v>
      </c>
      <c r="AP55" s="398" t="s">
        <v>72</v>
      </c>
      <c r="AQ55" s="356" t="s">
        <v>73</v>
      </c>
      <c r="AR55" s="356" t="s">
        <v>90</v>
      </c>
      <c r="AS55" s="356" t="s">
        <v>91</v>
      </c>
      <c r="AT55" s="356" t="s">
        <v>74</v>
      </c>
      <c r="AU55" s="356" t="s">
        <v>75</v>
      </c>
      <c r="AV55" s="356" t="s">
        <v>1086</v>
      </c>
      <c r="AW55" s="363" t="s">
        <v>76</v>
      </c>
      <c r="AX55" s="172"/>
      <c r="AY55" s="172"/>
      <c r="AZ55" s="183" t="s">
        <v>1089</v>
      </c>
      <c r="BA55" s="6" t="s">
        <v>1082</v>
      </c>
      <c r="BB55" s="172"/>
      <c r="BC55" s="172"/>
      <c r="BD55" s="172"/>
      <c r="BE55" s="172"/>
      <c r="BF55" s="172"/>
    </row>
    <row r="56" spans="1:58" ht="30" customHeight="1" x14ac:dyDescent="0.15">
      <c r="A56" s="161" t="s">
        <v>0</v>
      </c>
      <c r="B56" s="358" t="s">
        <v>1100</v>
      </c>
      <c r="C56" s="370">
        <v>9.3478677403914925E-2</v>
      </c>
      <c r="D56" s="371">
        <v>1.3374510614497967E-5</v>
      </c>
      <c r="E56" s="371">
        <v>0.17772339106215626</v>
      </c>
      <c r="F56" s="371">
        <v>6.6137546638284448E-3</v>
      </c>
      <c r="G56" s="371">
        <v>6.2502952810507689E-2</v>
      </c>
      <c r="H56" s="371">
        <v>8.3359910036362483E-4</v>
      </c>
      <c r="I56" s="371">
        <v>0</v>
      </c>
      <c r="J56" s="371">
        <v>8.200464837165494E-4</v>
      </c>
      <c r="K56" s="371">
        <v>1.3508313995124556E-4</v>
      </c>
      <c r="L56" s="371">
        <v>4.2790556820984394E-8</v>
      </c>
      <c r="M56" s="371">
        <v>3.328466037348919E-5</v>
      </c>
      <c r="N56" s="371">
        <v>0</v>
      </c>
      <c r="O56" s="371">
        <v>0</v>
      </c>
      <c r="P56" s="371">
        <v>0</v>
      </c>
      <c r="Q56" s="371">
        <v>0</v>
      </c>
      <c r="R56" s="371">
        <v>0</v>
      </c>
      <c r="S56" s="371">
        <v>0</v>
      </c>
      <c r="T56" s="371">
        <v>0</v>
      </c>
      <c r="U56" s="371">
        <v>2.5526836781219971E-7</v>
      </c>
      <c r="V56" s="371">
        <v>1.5880217002966137E-3</v>
      </c>
      <c r="W56" s="371">
        <v>1.1023622475217689E-3</v>
      </c>
      <c r="X56" s="371">
        <v>0</v>
      </c>
      <c r="Y56" s="371">
        <v>0</v>
      </c>
      <c r="Z56" s="371">
        <v>0</v>
      </c>
      <c r="AA56" s="371">
        <v>1.4476649700100676E-4</v>
      </c>
      <c r="AB56" s="371">
        <v>0</v>
      </c>
      <c r="AC56" s="371">
        <v>2.5944690909974967E-6</v>
      </c>
      <c r="AD56" s="371">
        <v>6.6425273547871598E-6</v>
      </c>
      <c r="AE56" s="371">
        <v>0</v>
      </c>
      <c r="AF56" s="371">
        <v>1.8921217223807231E-5</v>
      </c>
      <c r="AG56" s="371">
        <v>1.498611242168111E-3</v>
      </c>
      <c r="AH56" s="371">
        <v>2.6831042957890616E-3</v>
      </c>
      <c r="AI56" s="371">
        <v>1.9340525193035623E-3</v>
      </c>
      <c r="AJ56" s="371">
        <v>8.4249314472425096E-6</v>
      </c>
      <c r="AK56" s="371">
        <v>1.9659947140127084E-2</v>
      </c>
      <c r="AL56" s="371">
        <v>0</v>
      </c>
      <c r="AM56" s="371">
        <v>0</v>
      </c>
      <c r="AN56" s="372">
        <v>1.6870356541099613E-2</v>
      </c>
      <c r="AO56" s="370">
        <v>4.5155559638879938E-3</v>
      </c>
      <c r="AP56" s="192">
        <v>1.0288212843821871E-2</v>
      </c>
      <c r="AQ56" s="371">
        <v>0</v>
      </c>
      <c r="AR56" s="371">
        <v>5.2982850772505663E-5</v>
      </c>
      <c r="AS56" s="371">
        <v>1.0843969467867801E-3</v>
      </c>
      <c r="AT56" s="371">
        <v>-4.3741443034296335E-2</v>
      </c>
      <c r="AU56" s="371">
        <v>0</v>
      </c>
      <c r="AV56" s="371">
        <v>3.3652912384871461E-2</v>
      </c>
      <c r="AW56" s="372">
        <v>1.5844173686146275E-2</v>
      </c>
      <c r="AX56" s="172"/>
      <c r="AY56" s="172"/>
      <c r="AZ56" s="184">
        <f>-BD5/AV5</f>
        <v>0.7156538126951435</v>
      </c>
      <c r="BA56" s="7">
        <f>1-AZ56</f>
        <v>0.2843461873048565</v>
      </c>
      <c r="BB56" s="172"/>
      <c r="BC56" s="172"/>
      <c r="BD56" s="172"/>
      <c r="BE56" s="172"/>
      <c r="BF56" s="172"/>
    </row>
    <row r="57" spans="1:58" ht="30" customHeight="1" x14ac:dyDescent="0.15">
      <c r="A57" s="161" t="s">
        <v>1</v>
      </c>
      <c r="B57" s="358" t="s">
        <v>37</v>
      </c>
      <c r="C57" s="370">
        <v>1.679366165323839E-5</v>
      </c>
      <c r="D57" s="371">
        <v>4.4500644408238703E-4</v>
      </c>
      <c r="E57" s="371">
        <v>3.264740409185827E-4</v>
      </c>
      <c r="F57" s="371">
        <v>1.6112412454172495E-4</v>
      </c>
      <c r="G57" s="371">
        <v>1.5444095527773448E-3</v>
      </c>
      <c r="H57" s="371">
        <v>3.4746733977400941E-3</v>
      </c>
      <c r="I57" s="371">
        <v>0.59495537268347731</v>
      </c>
      <c r="J57" s="371">
        <v>5.94289164127574E-5</v>
      </c>
      <c r="K57" s="371">
        <v>5.3952150449507921E-2</v>
      </c>
      <c r="L57" s="371">
        <v>7.004855108270959E-2</v>
      </c>
      <c r="M57" s="371">
        <v>0.14648162543633622</v>
      </c>
      <c r="N57" s="371">
        <v>2.8332528166425075E-4</v>
      </c>
      <c r="O57" s="371">
        <v>7.4934651553607953E-5</v>
      </c>
      <c r="P57" s="371">
        <v>8.2905537894537498E-5</v>
      </c>
      <c r="Q57" s="371">
        <v>2.6305760662399374E-5</v>
      </c>
      <c r="R57" s="371">
        <v>1.8514646287802009E-4</v>
      </c>
      <c r="S57" s="371">
        <v>5.3305245923636854E-5</v>
      </c>
      <c r="T57" s="371">
        <v>9.2172452933362431E-5</v>
      </c>
      <c r="U57" s="371">
        <v>1.3044213595203406E-4</v>
      </c>
      <c r="V57" s="371">
        <v>7.7840325624290428E-4</v>
      </c>
      <c r="W57" s="371">
        <v>6.8839890783793257E-3</v>
      </c>
      <c r="X57" s="371">
        <v>0.32357277621213548</v>
      </c>
      <c r="Y57" s="371">
        <v>0</v>
      </c>
      <c r="Z57" s="371">
        <v>2.0769955466383214E-6</v>
      </c>
      <c r="AA57" s="371">
        <v>3.0299435679547871E-6</v>
      </c>
      <c r="AB57" s="371">
        <v>9.7511381442402503E-7</v>
      </c>
      <c r="AC57" s="371">
        <v>6.7866221453885473E-7</v>
      </c>
      <c r="AD57" s="371">
        <v>5.4560280945087225E-6</v>
      </c>
      <c r="AE57" s="371">
        <v>1.1275220059879309E-7</v>
      </c>
      <c r="AF57" s="371">
        <v>4.8820434956824789E-6</v>
      </c>
      <c r="AG57" s="371">
        <v>2.3668279228768181E-5</v>
      </c>
      <c r="AH57" s="371">
        <v>9.1701761452444157E-6</v>
      </c>
      <c r="AI57" s="371">
        <v>6.4440520980689863E-5</v>
      </c>
      <c r="AJ57" s="371">
        <v>6.3842622542820184E-6</v>
      </c>
      <c r="AK57" s="371">
        <v>1.804966103658123E-5</v>
      </c>
      <c r="AL57" s="371">
        <v>0</v>
      </c>
      <c r="AM57" s="371">
        <v>2.1934395286597998E-4</v>
      </c>
      <c r="AN57" s="372">
        <v>3.4260456019297794E-2</v>
      </c>
      <c r="AO57" s="370">
        <v>-3.562806859102367E-4</v>
      </c>
      <c r="AP57" s="192">
        <v>-1.8630470101279294E-5</v>
      </c>
      <c r="AQ57" s="371">
        <v>0</v>
      </c>
      <c r="AR57" s="371">
        <v>0</v>
      </c>
      <c r="AS57" s="371">
        <v>0</v>
      </c>
      <c r="AT57" s="371">
        <v>4.0900914549085819E-3</v>
      </c>
      <c r="AU57" s="371">
        <v>0</v>
      </c>
      <c r="AV57" s="371">
        <v>1.2502605805085761E-3</v>
      </c>
      <c r="AW57" s="372">
        <v>4.7069966648455351E-4</v>
      </c>
      <c r="AX57" s="172"/>
      <c r="AY57" s="172"/>
      <c r="AZ57" s="184">
        <f t="shared" ref="AZ57:AZ93" si="0">-BD6/AV6</f>
        <v>0.98797742529253285</v>
      </c>
      <c r="BA57" s="7">
        <f t="shared" ref="BA57:BA93" si="1">1-AZ57</f>
        <v>1.2022574707467149E-2</v>
      </c>
      <c r="BB57" s="172"/>
      <c r="BC57" s="172"/>
      <c r="BD57" s="172"/>
      <c r="BE57" s="172"/>
      <c r="BF57" s="172"/>
    </row>
    <row r="58" spans="1:58" ht="30" customHeight="1" x14ac:dyDescent="0.15">
      <c r="A58" s="161" t="s">
        <v>2</v>
      </c>
      <c r="B58" s="358" t="s">
        <v>38</v>
      </c>
      <c r="C58" s="370">
        <v>0.11373325587964861</v>
      </c>
      <c r="D58" s="371">
        <v>0</v>
      </c>
      <c r="E58" s="371">
        <v>0.20574056960812817</v>
      </c>
      <c r="F58" s="371">
        <v>2.2010469382730976E-3</v>
      </c>
      <c r="G58" s="371">
        <v>1.443852318485079E-3</v>
      </c>
      <c r="H58" s="371">
        <v>5.1463850024135406E-3</v>
      </c>
      <c r="I58" s="371">
        <v>4.1447475948971137E-6</v>
      </c>
      <c r="J58" s="371">
        <v>1.8387408325998446E-5</v>
      </c>
      <c r="K58" s="371">
        <v>4.4322851069481808E-4</v>
      </c>
      <c r="L58" s="371">
        <v>4.7680906171954038E-7</v>
      </c>
      <c r="M58" s="371">
        <v>0</v>
      </c>
      <c r="N58" s="371">
        <v>0</v>
      </c>
      <c r="O58" s="371">
        <v>0</v>
      </c>
      <c r="P58" s="371">
        <v>0</v>
      </c>
      <c r="Q58" s="371">
        <v>0</v>
      </c>
      <c r="R58" s="371">
        <v>0</v>
      </c>
      <c r="S58" s="371">
        <v>0</v>
      </c>
      <c r="T58" s="371">
        <v>0</v>
      </c>
      <c r="U58" s="371">
        <v>0</v>
      </c>
      <c r="V58" s="371">
        <v>2.9250670161847453E-3</v>
      </c>
      <c r="W58" s="371">
        <v>1.9489305903381936E-5</v>
      </c>
      <c r="X58" s="371">
        <v>0</v>
      </c>
      <c r="Y58" s="371">
        <v>0</v>
      </c>
      <c r="Z58" s="371">
        <v>0</v>
      </c>
      <c r="AA58" s="371">
        <v>1.4254946512201545E-4</v>
      </c>
      <c r="AB58" s="371">
        <v>0</v>
      </c>
      <c r="AC58" s="371">
        <v>0</v>
      </c>
      <c r="AD58" s="371">
        <v>2.6439314225102195E-5</v>
      </c>
      <c r="AE58" s="371">
        <v>1.1275220059879308E-7</v>
      </c>
      <c r="AF58" s="371">
        <v>1.5914142324709835E-4</v>
      </c>
      <c r="AG58" s="371">
        <v>3.5957703804206276E-3</v>
      </c>
      <c r="AH58" s="371">
        <v>7.9999310361365192E-3</v>
      </c>
      <c r="AI58" s="371">
        <v>1.3095931850383056E-3</v>
      </c>
      <c r="AJ58" s="371">
        <v>3.1060788117752051E-6</v>
      </c>
      <c r="AK58" s="371">
        <v>0.1153663045771197</v>
      </c>
      <c r="AL58" s="371">
        <v>0</v>
      </c>
      <c r="AM58" s="371">
        <v>3.0373822970877597E-3</v>
      </c>
      <c r="AN58" s="372">
        <v>2.2269308361485995E-2</v>
      </c>
      <c r="AO58" s="370">
        <v>5.7962523748611931E-2</v>
      </c>
      <c r="AP58" s="192">
        <v>8.6584336439339354E-2</v>
      </c>
      <c r="AQ58" s="371">
        <v>0</v>
      </c>
      <c r="AR58" s="371">
        <v>0</v>
      </c>
      <c r="AS58" s="371">
        <v>0</v>
      </c>
      <c r="AT58" s="371">
        <v>7.7256040048553812E-2</v>
      </c>
      <c r="AU58" s="371">
        <v>9.1959491576557514E-3</v>
      </c>
      <c r="AV58" s="371">
        <v>0.16952050909291808</v>
      </c>
      <c r="AW58" s="372">
        <v>8.7183984552309884E-2</v>
      </c>
      <c r="AX58" s="172"/>
      <c r="AY58" s="172"/>
      <c r="AZ58" s="184">
        <f t="shared" si="0"/>
        <v>0.73463239403201108</v>
      </c>
      <c r="BA58" s="7">
        <f t="shared" si="1"/>
        <v>0.26536760596798892</v>
      </c>
      <c r="BB58" s="172"/>
      <c r="BC58" s="172"/>
      <c r="BD58" s="172"/>
      <c r="BE58" s="172"/>
      <c r="BF58" s="172"/>
    </row>
    <row r="59" spans="1:58" ht="30" customHeight="1" x14ac:dyDescent="0.15">
      <c r="A59" s="161" t="s">
        <v>3</v>
      </c>
      <c r="B59" s="358" t="s">
        <v>1661</v>
      </c>
      <c r="C59" s="370">
        <v>4.9099924934308181E-3</v>
      </c>
      <c r="D59" s="371">
        <v>4.1971646037497262E-3</v>
      </c>
      <c r="E59" s="371">
        <v>8.5223690845303082E-4</v>
      </c>
      <c r="F59" s="371">
        <v>0.21491172078501219</v>
      </c>
      <c r="G59" s="371">
        <v>4.2694024254658902E-3</v>
      </c>
      <c r="H59" s="371">
        <v>6.225786391104096E-4</v>
      </c>
      <c r="I59" s="371">
        <v>2.6384558435952716E-5</v>
      </c>
      <c r="J59" s="371">
        <v>3.0327758818736003E-3</v>
      </c>
      <c r="K59" s="371">
        <v>3.4372816180539508E-3</v>
      </c>
      <c r="L59" s="371">
        <v>2.6429893067315448E-4</v>
      </c>
      <c r="M59" s="371">
        <v>1.1088316698573033E-3</v>
      </c>
      <c r="N59" s="371">
        <v>1.3268292296948145E-3</v>
      </c>
      <c r="O59" s="371">
        <v>8.3368570851519695E-4</v>
      </c>
      <c r="P59" s="371">
        <v>1.0311983931787254E-3</v>
      </c>
      <c r="Q59" s="371">
        <v>8.6490066950418889E-4</v>
      </c>
      <c r="R59" s="371">
        <v>4.3159234170873665E-3</v>
      </c>
      <c r="S59" s="371">
        <v>3.1994796875457446E-3</v>
      </c>
      <c r="T59" s="371">
        <v>1.6770553421358602E-3</v>
      </c>
      <c r="U59" s="371">
        <v>8.0940958190197406E-4</v>
      </c>
      <c r="V59" s="371">
        <v>3.8064019620831766E-3</v>
      </c>
      <c r="W59" s="371">
        <v>3.0706397915953917E-3</v>
      </c>
      <c r="X59" s="371">
        <v>7.1794733736469773E-5</v>
      </c>
      <c r="Y59" s="371">
        <v>8.6145590062871929E-4</v>
      </c>
      <c r="Z59" s="371">
        <v>2.3851461586486614E-3</v>
      </c>
      <c r="AA59" s="371">
        <v>4.3337004302298155E-3</v>
      </c>
      <c r="AB59" s="371">
        <v>1.2900373367255567E-3</v>
      </c>
      <c r="AC59" s="371">
        <v>1.9808453386852822E-5</v>
      </c>
      <c r="AD59" s="371">
        <v>1.4561615803467579E-3</v>
      </c>
      <c r="AE59" s="371">
        <v>8.3560655863765569E-4</v>
      </c>
      <c r="AF59" s="371">
        <v>1.9655898796346691E-3</v>
      </c>
      <c r="AG59" s="371">
        <v>7.8616037149469508E-4</v>
      </c>
      <c r="AH59" s="371">
        <v>2.7587032796662896E-3</v>
      </c>
      <c r="AI59" s="371">
        <v>2.4996505984739032E-2</v>
      </c>
      <c r="AJ59" s="371">
        <v>1.8923150012698454E-3</v>
      </c>
      <c r="AK59" s="371">
        <v>3.958066103811715E-3</v>
      </c>
      <c r="AL59" s="371">
        <v>1.950368470783561E-2</v>
      </c>
      <c r="AM59" s="371">
        <v>5.0584387367991418E-4</v>
      </c>
      <c r="AN59" s="372">
        <v>2.3274008672429297E-3</v>
      </c>
      <c r="AO59" s="370">
        <v>7.3488673520111921E-3</v>
      </c>
      <c r="AP59" s="192">
        <v>1.488859688286809E-2</v>
      </c>
      <c r="AQ59" s="371">
        <v>0</v>
      </c>
      <c r="AR59" s="371">
        <v>2.0225581878598681E-3</v>
      </c>
      <c r="AS59" s="371">
        <v>1.9069319343351129E-3</v>
      </c>
      <c r="AT59" s="371">
        <v>-0.14937581155549898</v>
      </c>
      <c r="AU59" s="371">
        <v>1.0438422068596018E-3</v>
      </c>
      <c r="AV59" s="371">
        <v>5.7869909729176289E-3</v>
      </c>
      <c r="AW59" s="372">
        <v>6.5146896552252071E-3</v>
      </c>
      <c r="AX59" s="172"/>
      <c r="AY59" s="172"/>
      <c r="AZ59" s="184">
        <f t="shared" si="0"/>
        <v>0.97112680501899185</v>
      </c>
      <c r="BA59" s="7">
        <f t="shared" si="1"/>
        <v>2.8873194981008155E-2</v>
      </c>
      <c r="BB59" s="172"/>
      <c r="BC59" s="172"/>
      <c r="BD59" s="172"/>
      <c r="BE59" s="172"/>
      <c r="BF59" s="172"/>
    </row>
    <row r="60" spans="1:58" ht="30" customHeight="1" x14ac:dyDescent="0.15">
      <c r="A60" s="161" t="s">
        <v>4</v>
      </c>
      <c r="B60" s="358" t="s">
        <v>40</v>
      </c>
      <c r="C60" s="370">
        <v>3.1211810472503695E-2</v>
      </c>
      <c r="D60" s="371">
        <v>2.270019210660701E-3</v>
      </c>
      <c r="E60" s="371">
        <v>1.7692352846821649E-2</v>
      </c>
      <c r="F60" s="371">
        <v>9.9266022858103126E-3</v>
      </c>
      <c r="G60" s="371">
        <v>0.26951949139486647</v>
      </c>
      <c r="H60" s="371">
        <v>6.8019909342734103E-3</v>
      </c>
      <c r="I60" s="371">
        <v>1.5918765098985373E-5</v>
      </c>
      <c r="J60" s="371">
        <v>6.9882600679042469E-3</v>
      </c>
      <c r="K60" s="371">
        <v>1.0805120903062092E-2</v>
      </c>
      <c r="L60" s="371">
        <v>2.2683274170803822E-4</v>
      </c>
      <c r="M60" s="371">
        <v>4.494320397763687E-3</v>
      </c>
      <c r="N60" s="371">
        <v>3.3900820846854895E-3</v>
      </c>
      <c r="O60" s="371">
        <v>8.2859650060292697E-4</v>
      </c>
      <c r="P60" s="371">
        <v>1.1704283469467342E-3</v>
      </c>
      <c r="Q60" s="371">
        <v>4.0269547113589129E-3</v>
      </c>
      <c r="R60" s="371">
        <v>4.507816107357703E-3</v>
      </c>
      <c r="S60" s="371">
        <v>6.2927585297066491E-3</v>
      </c>
      <c r="T60" s="371">
        <v>4.8709861831076557E-3</v>
      </c>
      <c r="U60" s="371">
        <v>1.9098483093251109E-3</v>
      </c>
      <c r="V60" s="371">
        <v>7.0972796073625083E-2</v>
      </c>
      <c r="W60" s="371">
        <v>4.8829084183668624E-2</v>
      </c>
      <c r="X60" s="371">
        <v>1.4185450445632782E-3</v>
      </c>
      <c r="Y60" s="371">
        <v>2.4032803016874019E-3</v>
      </c>
      <c r="Z60" s="371">
        <v>4.4191856610269632E-3</v>
      </c>
      <c r="AA60" s="371">
        <v>7.9478660064815684E-3</v>
      </c>
      <c r="AB60" s="371">
        <v>4.4912595099647745E-3</v>
      </c>
      <c r="AC60" s="371">
        <v>3.6019290096842905E-4</v>
      </c>
      <c r="AD60" s="371">
        <v>4.902727053636831E-3</v>
      </c>
      <c r="AE60" s="371">
        <v>9.9045855173669466E-3</v>
      </c>
      <c r="AF60" s="371">
        <v>7.1520617740533253E-4</v>
      </c>
      <c r="AG60" s="371">
        <v>5.2819396084486919E-3</v>
      </c>
      <c r="AH60" s="371">
        <v>5.1038497227231076E-3</v>
      </c>
      <c r="AI60" s="371">
        <v>1.7386247834896132E-2</v>
      </c>
      <c r="AJ60" s="371">
        <v>3.2818058352107834E-3</v>
      </c>
      <c r="AK60" s="371">
        <v>6.1289933219961564E-3</v>
      </c>
      <c r="AL60" s="371">
        <v>0.43194729161215295</v>
      </c>
      <c r="AM60" s="371">
        <v>1.2063917407628898E-3</v>
      </c>
      <c r="AN60" s="372">
        <v>1.3344297159705981E-2</v>
      </c>
      <c r="AO60" s="370">
        <v>4.7858369468494451E-3</v>
      </c>
      <c r="AP60" s="192">
        <v>9.6889187955635228E-4</v>
      </c>
      <c r="AQ60" s="371">
        <v>1.8098504782158549E-5</v>
      </c>
      <c r="AR60" s="371">
        <v>3.6112980264686096E-3</v>
      </c>
      <c r="AS60" s="371">
        <v>2.8746041746611508E-3</v>
      </c>
      <c r="AT60" s="371">
        <v>3.1426960207262218E-2</v>
      </c>
      <c r="AU60" s="371">
        <v>1.5240015356586568E-3</v>
      </c>
      <c r="AV60" s="371">
        <v>2.9952025031765653E-2</v>
      </c>
      <c r="AW60" s="372">
        <v>1.2620648453749947E-2</v>
      </c>
      <c r="AX60" s="172"/>
      <c r="AY60" s="172"/>
      <c r="AZ60" s="184">
        <f t="shared" si="0"/>
        <v>0.72374317446930858</v>
      </c>
      <c r="BA60" s="7">
        <f t="shared" si="1"/>
        <v>0.27625682553069142</v>
      </c>
      <c r="BB60" s="172"/>
      <c r="BC60" s="172"/>
      <c r="BD60" s="172"/>
      <c r="BE60" s="172"/>
      <c r="BF60" s="172"/>
    </row>
    <row r="61" spans="1:58" ht="30" customHeight="1" x14ac:dyDescent="0.15">
      <c r="A61" s="161" t="s">
        <v>5</v>
      </c>
      <c r="B61" s="358" t="s">
        <v>413</v>
      </c>
      <c r="C61" s="370">
        <v>6.4305637213363284E-2</v>
      </c>
      <c r="D61" s="371">
        <v>1.6414982694193843E-2</v>
      </c>
      <c r="E61" s="371">
        <v>9.7623974691264416E-3</v>
      </c>
      <c r="F61" s="371">
        <v>9.7423930396736858E-2</v>
      </c>
      <c r="G61" s="371">
        <v>2.8672380885593641E-2</v>
      </c>
      <c r="H61" s="371">
        <v>0.44734002764352004</v>
      </c>
      <c r="I61" s="371">
        <v>1.2588539878047101E-3</v>
      </c>
      <c r="J61" s="371">
        <v>0.19202807889315632</v>
      </c>
      <c r="K61" s="371">
        <v>2.6468191833222559E-2</v>
      </c>
      <c r="L61" s="371">
        <v>3.2143838378355261E-3</v>
      </c>
      <c r="M61" s="371">
        <v>1.3949426340935191E-2</v>
      </c>
      <c r="N61" s="371">
        <v>8.0780674286754037E-3</v>
      </c>
      <c r="O61" s="371">
        <v>2.5814220144076525E-3</v>
      </c>
      <c r="P61" s="371">
        <v>3.1919623217881378E-3</v>
      </c>
      <c r="Q61" s="371">
        <v>1.9825963119662251E-2</v>
      </c>
      <c r="R61" s="371">
        <v>1.322029176553529E-2</v>
      </c>
      <c r="S61" s="371">
        <v>9.8717116574335503E-3</v>
      </c>
      <c r="T61" s="371">
        <v>8.6327959943992318E-3</v>
      </c>
      <c r="U61" s="371">
        <v>6.3938228396684428E-3</v>
      </c>
      <c r="V61" s="371">
        <v>4.140169181298408E-2</v>
      </c>
      <c r="W61" s="371">
        <v>5.2928412505317017E-3</v>
      </c>
      <c r="X61" s="371">
        <v>4.4221261129820486E-4</v>
      </c>
      <c r="Y61" s="371">
        <v>7.7800654324040111E-3</v>
      </c>
      <c r="Z61" s="371">
        <v>1.7643510715361639E-2</v>
      </c>
      <c r="AA61" s="371">
        <v>9.5559758681650992E-6</v>
      </c>
      <c r="AB61" s="371">
        <v>1.8603641988913264E-5</v>
      </c>
      <c r="AC61" s="371">
        <v>3.7269866615092105E-5</v>
      </c>
      <c r="AD61" s="371">
        <v>4.2030101355438064E-4</v>
      </c>
      <c r="AE61" s="371">
        <v>8.011419693212911E-4</v>
      </c>
      <c r="AF61" s="371">
        <v>4.9327111903403706E-4</v>
      </c>
      <c r="AG61" s="371">
        <v>5.5364256229105463E-3</v>
      </c>
      <c r="AH61" s="371">
        <v>0.13287081456799271</v>
      </c>
      <c r="AI61" s="371">
        <v>2.2905676094045219E-3</v>
      </c>
      <c r="AJ61" s="371">
        <v>4.2695061155208734E-3</v>
      </c>
      <c r="AK61" s="371">
        <v>6.2456276046685697E-3</v>
      </c>
      <c r="AL61" s="371">
        <v>9.338251193794599E-3</v>
      </c>
      <c r="AM61" s="371">
        <v>7.269367805313013E-3</v>
      </c>
      <c r="AN61" s="372">
        <v>4.9646173077914135E-2</v>
      </c>
      <c r="AO61" s="370">
        <v>1.1502905553797014E-2</v>
      </c>
      <c r="AP61" s="192">
        <v>7.8875441837159364E-3</v>
      </c>
      <c r="AQ61" s="371">
        <v>0</v>
      </c>
      <c r="AR61" s="371">
        <v>0</v>
      </c>
      <c r="AS61" s="371">
        <v>0</v>
      </c>
      <c r="AT61" s="371">
        <v>0.12951852941089262</v>
      </c>
      <c r="AU61" s="371">
        <v>0.11065453036795801</v>
      </c>
      <c r="AV61" s="371">
        <v>0.11562447365054704</v>
      </c>
      <c r="AW61" s="372">
        <v>5.6786479706834411E-2</v>
      </c>
      <c r="AX61" s="172"/>
      <c r="AY61" s="172"/>
      <c r="AZ61" s="184">
        <f t="shared" si="0"/>
        <v>0.63542645203373416</v>
      </c>
      <c r="BA61" s="7">
        <f t="shared" si="1"/>
        <v>0.36457354796626584</v>
      </c>
      <c r="BB61" s="172"/>
      <c r="BC61" s="172"/>
      <c r="BD61" s="172"/>
      <c r="BE61" s="172"/>
      <c r="BF61" s="172"/>
    </row>
    <row r="62" spans="1:58" ht="30" customHeight="1" x14ac:dyDescent="0.15">
      <c r="A62" s="161" t="s">
        <v>6</v>
      </c>
      <c r="B62" s="358" t="s">
        <v>489</v>
      </c>
      <c r="C62" s="370">
        <v>9.6325084510644754E-3</v>
      </c>
      <c r="D62" s="371">
        <v>3.1304865890134474E-2</v>
      </c>
      <c r="E62" s="371">
        <v>3.6474228948531252E-3</v>
      </c>
      <c r="F62" s="371">
        <v>3.0357082311873221E-3</v>
      </c>
      <c r="G62" s="371">
        <v>3.0181045116545852E-3</v>
      </c>
      <c r="H62" s="371">
        <v>9.9857666618557162E-2</v>
      </c>
      <c r="I62" s="371">
        <v>5.8060015553929492E-2</v>
      </c>
      <c r="J62" s="371">
        <v>1.3453719822047038E-3</v>
      </c>
      <c r="K62" s="371">
        <v>1.5900405468529992E-2</v>
      </c>
      <c r="L62" s="371">
        <v>2.8851502371865286E-2</v>
      </c>
      <c r="M62" s="371">
        <v>2.061986424074853E-3</v>
      </c>
      <c r="N62" s="371">
        <v>3.2309285151469972E-3</v>
      </c>
      <c r="O62" s="371">
        <v>1.2278107583809093E-3</v>
      </c>
      <c r="P62" s="371">
        <v>9.8846659652057091E-4</v>
      </c>
      <c r="Q62" s="371">
        <v>7.46129595612154E-4</v>
      </c>
      <c r="R62" s="371">
        <v>1.5789431145070089E-3</v>
      </c>
      <c r="S62" s="371">
        <v>6.6630277259350948E-4</v>
      </c>
      <c r="T62" s="371">
        <v>4.9296727636270244E-4</v>
      </c>
      <c r="U62" s="371">
        <v>2.2866476264311736E-3</v>
      </c>
      <c r="V62" s="371">
        <v>1.8180415566069867E-3</v>
      </c>
      <c r="W62" s="371">
        <v>1.3143925664112014E-2</v>
      </c>
      <c r="X62" s="371">
        <v>3.7179655119206761E-2</v>
      </c>
      <c r="Y62" s="371">
        <v>9.8135220466738886E-3</v>
      </c>
      <c r="Z62" s="371">
        <v>1.3451661657803088E-2</v>
      </c>
      <c r="AA62" s="371">
        <v>1.7024872033630531E-3</v>
      </c>
      <c r="AB62" s="371">
        <v>4.9805372062610646E-4</v>
      </c>
      <c r="AC62" s="371">
        <v>2.969783434433619E-4</v>
      </c>
      <c r="AD62" s="371">
        <v>0.1003194373654141</v>
      </c>
      <c r="AE62" s="371">
        <v>7.1325162895453193E-4</v>
      </c>
      <c r="AF62" s="371">
        <v>5.264201943697212E-3</v>
      </c>
      <c r="AG62" s="371">
        <v>4.2039332053420055E-3</v>
      </c>
      <c r="AH62" s="371">
        <v>2.2447530619011209E-3</v>
      </c>
      <c r="AI62" s="371">
        <v>3.3527203524087498E-3</v>
      </c>
      <c r="AJ62" s="371">
        <v>2.3767075821932589E-3</v>
      </c>
      <c r="AK62" s="371">
        <v>5.780435724537388E-3</v>
      </c>
      <c r="AL62" s="371">
        <v>0</v>
      </c>
      <c r="AM62" s="371">
        <v>1.926149113497741E-2</v>
      </c>
      <c r="AN62" s="372">
        <v>1.8061411921966111E-2</v>
      </c>
      <c r="AO62" s="370">
        <v>1.055496817891362E-3</v>
      </c>
      <c r="AP62" s="192">
        <v>2.526606204194495E-2</v>
      </c>
      <c r="AQ62" s="371">
        <v>0</v>
      </c>
      <c r="AR62" s="371">
        <v>0</v>
      </c>
      <c r="AS62" s="371">
        <v>0</v>
      </c>
      <c r="AT62" s="371">
        <v>4.6511615369125819E-2</v>
      </c>
      <c r="AU62" s="371">
        <v>3.4741880993910566E-3</v>
      </c>
      <c r="AV62" s="371">
        <v>5.1194315004115636E-2</v>
      </c>
      <c r="AW62" s="372">
        <v>2.5897663170784169E-2</v>
      </c>
      <c r="AX62" s="172"/>
      <c r="AY62" s="172"/>
      <c r="AZ62" s="184">
        <f t="shared" si="0"/>
        <v>0.57890501435981667</v>
      </c>
      <c r="BA62" s="7">
        <f t="shared" si="1"/>
        <v>0.42109498564018333</v>
      </c>
      <c r="BB62" s="172"/>
      <c r="BC62" s="172"/>
      <c r="BD62" s="172"/>
      <c r="BE62" s="172"/>
      <c r="BF62" s="172"/>
    </row>
    <row r="63" spans="1:58" ht="30" customHeight="1" x14ac:dyDescent="0.15">
      <c r="A63" s="161" t="s">
        <v>7</v>
      </c>
      <c r="B63" s="358" t="s">
        <v>1685</v>
      </c>
      <c r="C63" s="370">
        <v>8.9328845065905736E-3</v>
      </c>
      <c r="D63" s="371">
        <v>3.8214624419424656E-3</v>
      </c>
      <c r="E63" s="371">
        <v>1.8823258924563612E-2</v>
      </c>
      <c r="F63" s="371">
        <v>2.3019079867739649E-2</v>
      </c>
      <c r="G63" s="371">
        <v>1.5567934254570233E-2</v>
      </c>
      <c r="H63" s="371">
        <v>9.9644512456884479E-3</v>
      </c>
      <c r="I63" s="371">
        <v>1.2375556093082178E-4</v>
      </c>
      <c r="J63" s="371">
        <v>0.23554084304888484</v>
      </c>
      <c r="K63" s="371">
        <v>8.9827157922728745E-3</v>
      </c>
      <c r="L63" s="371">
        <v>6.618293164767882E-4</v>
      </c>
      <c r="M63" s="371">
        <v>1.2845942155133768E-2</v>
      </c>
      <c r="N63" s="371">
        <v>4.4917503115094503E-3</v>
      </c>
      <c r="O63" s="371">
        <v>1.2536594749600612E-2</v>
      </c>
      <c r="P63" s="371">
        <v>3.6034392233924982E-2</v>
      </c>
      <c r="Q63" s="371">
        <v>4.4953750690596775E-2</v>
      </c>
      <c r="R63" s="371">
        <v>2.2799771710272282E-2</v>
      </c>
      <c r="S63" s="371">
        <v>3.1060508507723354E-2</v>
      </c>
      <c r="T63" s="371">
        <v>3.406410783969864E-2</v>
      </c>
      <c r="U63" s="371">
        <v>3.213023495086223E-2</v>
      </c>
      <c r="V63" s="371">
        <v>7.2166000549199014E-2</v>
      </c>
      <c r="W63" s="371">
        <v>1.3599478483773927E-2</v>
      </c>
      <c r="X63" s="371">
        <v>0</v>
      </c>
      <c r="Y63" s="371">
        <v>3.2071592052729893E-2</v>
      </c>
      <c r="Z63" s="371">
        <v>1.8033136198133289E-2</v>
      </c>
      <c r="AA63" s="371">
        <v>5.9119372085182208E-3</v>
      </c>
      <c r="AB63" s="371">
        <v>2.8045611694344948E-3</v>
      </c>
      <c r="AC63" s="371">
        <v>5.2706604236623798E-4</v>
      </c>
      <c r="AD63" s="371">
        <v>3.3069416036454946E-3</v>
      </c>
      <c r="AE63" s="371">
        <v>3.1755905617312742E-3</v>
      </c>
      <c r="AF63" s="371">
        <v>1.0032335489384484E-3</v>
      </c>
      <c r="AG63" s="371">
        <v>2.8321835435524503E-3</v>
      </c>
      <c r="AH63" s="371">
        <v>2.031982987603034E-3</v>
      </c>
      <c r="AI63" s="371">
        <v>7.6481971578661653E-3</v>
      </c>
      <c r="AJ63" s="371">
        <v>1.4286307051527478E-2</v>
      </c>
      <c r="AK63" s="371">
        <v>3.5364624602800209E-3</v>
      </c>
      <c r="AL63" s="371">
        <v>4.7290992651234383E-2</v>
      </c>
      <c r="AM63" s="371">
        <v>3.9085739618629472E-3</v>
      </c>
      <c r="AN63" s="372">
        <v>1.6227576262870119E-2</v>
      </c>
      <c r="AO63" s="370">
        <v>1.6851422473633782E-3</v>
      </c>
      <c r="AP63" s="192">
        <v>3.136949954427056E-3</v>
      </c>
      <c r="AQ63" s="371">
        <v>3.3982368128866272E-5</v>
      </c>
      <c r="AR63" s="371">
        <v>0</v>
      </c>
      <c r="AS63" s="371">
        <v>0</v>
      </c>
      <c r="AT63" s="371">
        <v>6.6323610796245658E-2</v>
      </c>
      <c r="AU63" s="371">
        <v>3.9639867905708691E-2</v>
      </c>
      <c r="AV63" s="371">
        <v>5.1603967173017996E-2</v>
      </c>
      <c r="AW63" s="372">
        <v>2.4326966976969393E-2</v>
      </c>
      <c r="AX63" s="172"/>
      <c r="AY63" s="172"/>
      <c r="AZ63" s="184">
        <f t="shared" si="0"/>
        <v>0.87711582523613296</v>
      </c>
      <c r="BA63" s="7">
        <f t="shared" si="1"/>
        <v>0.12288417476386704</v>
      </c>
      <c r="BB63" s="172"/>
      <c r="BC63" s="172"/>
      <c r="BD63" s="172"/>
      <c r="BE63" s="172"/>
      <c r="BF63" s="172"/>
    </row>
    <row r="64" spans="1:58" ht="30" customHeight="1" x14ac:dyDescent="0.15">
      <c r="A64" s="161" t="s">
        <v>8</v>
      </c>
      <c r="B64" s="358" t="s">
        <v>524</v>
      </c>
      <c r="C64" s="370">
        <v>2.1316688667680581E-3</v>
      </c>
      <c r="D64" s="371">
        <v>3.8907667242175918E-5</v>
      </c>
      <c r="E64" s="371">
        <v>3.4378587901962116E-3</v>
      </c>
      <c r="F64" s="371">
        <v>1.3868762705293214E-3</v>
      </c>
      <c r="G64" s="371">
        <v>2.3638945722774768E-3</v>
      </c>
      <c r="H64" s="371">
        <v>3.0115800791623952E-3</v>
      </c>
      <c r="I64" s="371">
        <v>1.6460394356961606E-4</v>
      </c>
      <c r="J64" s="371">
        <v>3.3785085010924329E-3</v>
      </c>
      <c r="K64" s="371">
        <v>7.0484114810513393E-2</v>
      </c>
      <c r="L64" s="371">
        <v>3.8600933402641816E-3</v>
      </c>
      <c r="M64" s="371">
        <v>3.1034432227024004E-3</v>
      </c>
      <c r="N64" s="371">
        <v>3.336221129621438E-3</v>
      </c>
      <c r="O64" s="371">
        <v>3.3269122744638167E-3</v>
      </c>
      <c r="P64" s="371">
        <v>3.032749329909832E-3</v>
      </c>
      <c r="Q64" s="371">
        <v>1.4652534489477165E-2</v>
      </c>
      <c r="R64" s="371">
        <v>3.8472463790031858E-2</v>
      </c>
      <c r="S64" s="371">
        <v>6.1623885430384627E-3</v>
      </c>
      <c r="T64" s="371">
        <v>2.1406793282388779E-3</v>
      </c>
      <c r="U64" s="371">
        <v>4.2093057665774057E-3</v>
      </c>
      <c r="V64" s="371">
        <v>8.5669533935912971E-3</v>
      </c>
      <c r="W64" s="371">
        <v>5.4058235780147561E-2</v>
      </c>
      <c r="X64" s="371">
        <v>3.6309829774070886E-5</v>
      </c>
      <c r="Y64" s="371">
        <v>3.7330393101162838E-3</v>
      </c>
      <c r="Z64" s="371">
        <v>6.1243045959285419E-4</v>
      </c>
      <c r="AA64" s="371">
        <v>2.1813319810424221E-4</v>
      </c>
      <c r="AB64" s="371">
        <v>7.9921093025341654E-6</v>
      </c>
      <c r="AC64" s="371">
        <v>8.0909260889554095E-5</v>
      </c>
      <c r="AD64" s="371">
        <v>2.16559471285466E-5</v>
      </c>
      <c r="AE64" s="371">
        <v>4.3785437899197982E-6</v>
      </c>
      <c r="AF64" s="371">
        <v>1.0645493763017902E-4</v>
      </c>
      <c r="AG64" s="371">
        <v>2.5004660218792673E-3</v>
      </c>
      <c r="AH64" s="371">
        <v>7.7819744447238468E-4</v>
      </c>
      <c r="AI64" s="371">
        <v>4.5638394945631444E-4</v>
      </c>
      <c r="AJ64" s="371">
        <v>1.1035840650027058E-3</v>
      </c>
      <c r="AK64" s="371">
        <v>1.3517649607883296E-3</v>
      </c>
      <c r="AL64" s="371">
        <v>4.9863989868491583E-3</v>
      </c>
      <c r="AM64" s="371">
        <v>4.679079988362209E-3</v>
      </c>
      <c r="AN64" s="372">
        <v>6.1716948770945568E-3</v>
      </c>
      <c r="AO64" s="370">
        <v>7.8178648046920156E-4</v>
      </c>
      <c r="AP64" s="192">
        <v>4.7885338813541682E-4</v>
      </c>
      <c r="AQ64" s="371">
        <v>0</v>
      </c>
      <c r="AR64" s="371">
        <v>0</v>
      </c>
      <c r="AS64" s="371">
        <v>0</v>
      </c>
      <c r="AT64" s="371">
        <v>5.5701853817171583E-2</v>
      </c>
      <c r="AU64" s="371">
        <v>6.8131510405306317E-3</v>
      </c>
      <c r="AV64" s="371">
        <v>1.9981029500035316E-2</v>
      </c>
      <c r="AW64" s="372">
        <v>8.4167774952626593E-3</v>
      </c>
      <c r="AX64" s="172"/>
      <c r="AY64" s="172"/>
      <c r="AZ64" s="184">
        <f t="shared" si="0"/>
        <v>0.63528490034153595</v>
      </c>
      <c r="BA64" s="7">
        <f t="shared" si="1"/>
        <v>0.36471509965846405</v>
      </c>
      <c r="BB64" s="172"/>
      <c r="BC64" s="172"/>
      <c r="BD64" s="172"/>
      <c r="BE64" s="172"/>
      <c r="BF64" s="172"/>
    </row>
    <row r="65" spans="1:58" ht="30" customHeight="1" x14ac:dyDescent="0.15">
      <c r="A65" s="161" t="s">
        <v>9</v>
      </c>
      <c r="B65" s="358" t="s">
        <v>551</v>
      </c>
      <c r="C65" s="370">
        <v>5.3542144800324749E-5</v>
      </c>
      <c r="D65" s="371">
        <v>1.1481814718446288E-3</v>
      </c>
      <c r="E65" s="371">
        <v>0</v>
      </c>
      <c r="F65" s="371">
        <v>5.6518745973739581E-4</v>
      </c>
      <c r="G65" s="371">
        <v>1.0161948178360783E-2</v>
      </c>
      <c r="H65" s="371">
        <v>8.9012961030155775E-6</v>
      </c>
      <c r="I65" s="371">
        <v>-4.5237658115396228E-7</v>
      </c>
      <c r="J65" s="371">
        <v>1.9964632901270352E-3</v>
      </c>
      <c r="K65" s="371">
        <v>1.7615550949141651E-2</v>
      </c>
      <c r="L65" s="371">
        <v>0.5347346568269169</v>
      </c>
      <c r="M65" s="371">
        <v>1.038885892831449E-3</v>
      </c>
      <c r="N65" s="371">
        <v>0.21461317466377205</v>
      </c>
      <c r="O65" s="371">
        <v>0.11596099945852406</v>
      </c>
      <c r="P65" s="371">
        <v>9.2493478870136606E-2</v>
      </c>
      <c r="Q65" s="371">
        <v>1.5574986066696621E-2</v>
      </c>
      <c r="R65" s="371">
        <v>2.8824315723963404E-3</v>
      </c>
      <c r="S65" s="371">
        <v>4.3383544596334957E-2</v>
      </c>
      <c r="T65" s="371">
        <v>5.8486355715244428E-3</v>
      </c>
      <c r="U65" s="371">
        <v>6.0736002753556707E-2</v>
      </c>
      <c r="V65" s="371">
        <v>4.6075185811150507E-3</v>
      </c>
      <c r="W65" s="371">
        <v>2.238190842673975E-2</v>
      </c>
      <c r="X65" s="371">
        <v>0</v>
      </c>
      <c r="Y65" s="371">
        <v>3.5184880292049799E-5</v>
      </c>
      <c r="Z65" s="371">
        <v>0</v>
      </c>
      <c r="AA65" s="371">
        <v>0</v>
      </c>
      <c r="AB65" s="371">
        <v>0</v>
      </c>
      <c r="AC65" s="371">
        <v>0</v>
      </c>
      <c r="AD65" s="371">
        <v>2.7737923651706154E-4</v>
      </c>
      <c r="AE65" s="371">
        <v>0</v>
      </c>
      <c r="AF65" s="371">
        <v>1.5121140124465191E-5</v>
      </c>
      <c r="AG65" s="371">
        <v>0</v>
      </c>
      <c r="AH65" s="371">
        <v>2.54798970467299E-6</v>
      </c>
      <c r="AI65" s="371">
        <v>4.1844494143305114E-6</v>
      </c>
      <c r="AJ65" s="371">
        <v>1.7273568104429025E-4</v>
      </c>
      <c r="AK65" s="371">
        <v>3.2105940494059685E-5</v>
      </c>
      <c r="AL65" s="371">
        <v>2.3305065370708366E-5</v>
      </c>
      <c r="AM65" s="371">
        <v>4.8893409757791127E-3</v>
      </c>
      <c r="AN65" s="372">
        <v>4.5966016528950861E-2</v>
      </c>
      <c r="AO65" s="370">
        <v>0</v>
      </c>
      <c r="AP65" s="192">
        <v>-1.0519863341673393E-4</v>
      </c>
      <c r="AQ65" s="371">
        <v>0</v>
      </c>
      <c r="AR65" s="371">
        <v>0</v>
      </c>
      <c r="AS65" s="371">
        <v>0</v>
      </c>
      <c r="AT65" s="371">
        <v>0.31531887914295958</v>
      </c>
      <c r="AU65" s="371">
        <v>0.15683409853388652</v>
      </c>
      <c r="AV65" s="371">
        <v>5.8709069145176901E-2</v>
      </c>
      <c r="AW65" s="372">
        <v>3.6061592529101356E-2</v>
      </c>
      <c r="AX65" s="172"/>
      <c r="AY65" s="172"/>
      <c r="AZ65" s="184">
        <f t="shared" si="0"/>
        <v>0.48632781413263804</v>
      </c>
      <c r="BA65" s="7">
        <f t="shared" si="1"/>
        <v>0.51367218586736196</v>
      </c>
      <c r="BB65" s="172"/>
      <c r="BC65" s="172"/>
      <c r="BD65" s="172"/>
      <c r="BE65" s="172"/>
      <c r="BF65" s="172"/>
    </row>
    <row r="66" spans="1:58" ht="30" customHeight="1" x14ac:dyDescent="0.15">
      <c r="A66" s="161" t="s">
        <v>10</v>
      </c>
      <c r="B66" s="358" t="s">
        <v>589</v>
      </c>
      <c r="C66" s="370">
        <v>0</v>
      </c>
      <c r="D66" s="371">
        <v>7.6194181682594502E-5</v>
      </c>
      <c r="E66" s="371">
        <v>1.622195196458398E-3</v>
      </c>
      <c r="F66" s="371">
        <v>6.6336556307206072E-6</v>
      </c>
      <c r="G66" s="371">
        <v>2.5667492736350709E-3</v>
      </c>
      <c r="H66" s="371">
        <v>3.1100716905267259E-3</v>
      </c>
      <c r="I66" s="371">
        <v>1.1578395198724384E-5</v>
      </c>
      <c r="J66" s="371">
        <v>2.3281332426782343E-3</v>
      </c>
      <c r="K66" s="371">
        <v>5.0472194523338582E-3</v>
      </c>
      <c r="L66" s="371">
        <v>6.2590236496988944E-3</v>
      </c>
      <c r="M66" s="371">
        <v>0.43516150730150094</v>
      </c>
      <c r="N66" s="371">
        <v>7.5769557916603419E-2</v>
      </c>
      <c r="O66" s="371">
        <v>3.8954804187347807E-2</v>
      </c>
      <c r="P66" s="371">
        <v>1.3348055901949721E-2</v>
      </c>
      <c r="Q66" s="371">
        <v>1.9474702184636976E-2</v>
      </c>
      <c r="R66" s="371">
        <v>4.6365940924688105E-2</v>
      </c>
      <c r="S66" s="371">
        <v>4.5149044040694315E-2</v>
      </c>
      <c r="T66" s="371">
        <v>2.3588035394221926E-2</v>
      </c>
      <c r="U66" s="371">
        <v>3.8009715235604355E-2</v>
      </c>
      <c r="V66" s="371">
        <v>1.9330985428342499E-2</v>
      </c>
      <c r="W66" s="371">
        <v>7.6712871549025966E-3</v>
      </c>
      <c r="X66" s="371">
        <v>1.9180179824399222E-4</v>
      </c>
      <c r="Y66" s="371">
        <v>2.2009672400081153E-4</v>
      </c>
      <c r="Z66" s="371">
        <v>8.4023910750368461E-6</v>
      </c>
      <c r="AA66" s="371">
        <v>1.2739406258511591E-5</v>
      </c>
      <c r="AB66" s="371">
        <v>0</v>
      </c>
      <c r="AC66" s="371">
        <v>0</v>
      </c>
      <c r="AD66" s="371">
        <v>1.1556689645389194E-5</v>
      </c>
      <c r="AE66" s="371">
        <v>4.384181399949738E-5</v>
      </c>
      <c r="AF66" s="371">
        <v>9.1980338401088005E-5</v>
      </c>
      <c r="AG66" s="371">
        <v>5.5945907410989502E-5</v>
      </c>
      <c r="AH66" s="371">
        <v>1.2066800684889286E-3</v>
      </c>
      <c r="AI66" s="371">
        <v>2.1270951189513433E-4</v>
      </c>
      <c r="AJ66" s="371">
        <v>5.2934467137878769E-4</v>
      </c>
      <c r="AK66" s="371">
        <v>3.0720438344068599E-4</v>
      </c>
      <c r="AL66" s="371">
        <v>9.422326429625636E-4</v>
      </c>
      <c r="AM66" s="371">
        <v>3.7871134558045616E-3</v>
      </c>
      <c r="AN66" s="372">
        <v>1.6304375085476476E-2</v>
      </c>
      <c r="AO66" s="370">
        <v>8.7142821102354553E-5</v>
      </c>
      <c r="AP66" s="192">
        <v>5.2031961339699183E-4</v>
      </c>
      <c r="AQ66" s="371">
        <v>0</v>
      </c>
      <c r="AR66" s="371">
        <v>0</v>
      </c>
      <c r="AS66" s="371">
        <v>7.4002706367524337E-6</v>
      </c>
      <c r="AT66" s="371">
        <v>0.27411874878190862</v>
      </c>
      <c r="AU66" s="371">
        <v>5.6297664123178458E-2</v>
      </c>
      <c r="AV66" s="371">
        <v>3.2671651601147482E-2</v>
      </c>
      <c r="AW66" s="372">
        <v>1.7177631742462798E-2</v>
      </c>
      <c r="AX66" s="172"/>
      <c r="AY66" s="172"/>
      <c r="AZ66" s="184">
        <f t="shared" si="0"/>
        <v>0.75065974203683195</v>
      </c>
      <c r="BA66" s="7">
        <f t="shared" si="1"/>
        <v>0.24934025796316805</v>
      </c>
      <c r="BB66" s="172"/>
      <c r="BC66" s="172"/>
      <c r="BD66" s="172"/>
      <c r="BE66" s="172"/>
      <c r="BF66" s="172"/>
    </row>
    <row r="67" spans="1:58" ht="30" customHeight="1" x14ac:dyDescent="0.15">
      <c r="A67" s="161" t="s">
        <v>11</v>
      </c>
      <c r="B67" s="358" t="s">
        <v>607</v>
      </c>
      <c r="C67" s="370">
        <v>1.3892309637028903E-3</v>
      </c>
      <c r="D67" s="371">
        <v>2.3007400562540026E-2</v>
      </c>
      <c r="E67" s="371">
        <v>1.4442748418765056E-2</v>
      </c>
      <c r="F67" s="371">
        <v>1.4446627818013767E-3</v>
      </c>
      <c r="G67" s="371">
        <v>1.3044596733625414E-2</v>
      </c>
      <c r="H67" s="371">
        <v>5.3161522487324784E-3</v>
      </c>
      <c r="I67" s="371">
        <v>5.0386192664691727E-4</v>
      </c>
      <c r="J67" s="371">
        <v>5.2126198283600021E-3</v>
      </c>
      <c r="K67" s="371">
        <v>1.4299579833700973E-2</v>
      </c>
      <c r="L67" s="371">
        <v>5.3798121916348194E-4</v>
      </c>
      <c r="M67" s="371">
        <v>2.1645827047111587E-3</v>
      </c>
      <c r="N67" s="371">
        <v>6.6477415280786753E-2</v>
      </c>
      <c r="O67" s="371">
        <v>4.0209202122115754E-2</v>
      </c>
      <c r="P67" s="371">
        <v>3.3531736174774757E-2</v>
      </c>
      <c r="Q67" s="371">
        <v>2.2474970153404925E-2</v>
      </c>
      <c r="R67" s="371">
        <v>2.0281212740944604E-2</v>
      </c>
      <c r="S67" s="371">
        <v>2.6373538507836396E-2</v>
      </c>
      <c r="T67" s="371">
        <v>2.5897007122479589E-2</v>
      </c>
      <c r="U67" s="371">
        <v>1.3431154028376194E-2</v>
      </c>
      <c r="V67" s="371">
        <v>2.196291202753815E-2</v>
      </c>
      <c r="W67" s="371">
        <v>9.3396856219664551E-2</v>
      </c>
      <c r="X67" s="371">
        <v>2.9435448010137525E-4</v>
      </c>
      <c r="Y67" s="371">
        <v>6.8591394351947069E-4</v>
      </c>
      <c r="Z67" s="371">
        <v>1.9259413250646251E-4</v>
      </c>
      <c r="AA67" s="371">
        <v>2.719223707765592E-3</v>
      </c>
      <c r="AB67" s="371">
        <v>1.1158361217605118E-4</v>
      </c>
      <c r="AC67" s="371">
        <v>3.3572571425468972E-4</v>
      </c>
      <c r="AD67" s="371">
        <v>1.3571683034813225E-3</v>
      </c>
      <c r="AE67" s="371">
        <v>4.6617397337571001E-4</v>
      </c>
      <c r="AF67" s="371">
        <v>2.1089372324376268E-3</v>
      </c>
      <c r="AG67" s="371">
        <v>1.3577309865661513E-4</v>
      </c>
      <c r="AH67" s="371">
        <v>3.2584520116663268E-4</v>
      </c>
      <c r="AI67" s="371">
        <v>2.3677009602753479E-3</v>
      </c>
      <c r="AJ67" s="371">
        <v>1.4152901376334661E-3</v>
      </c>
      <c r="AK67" s="371">
        <v>2.3241268939896476E-3</v>
      </c>
      <c r="AL67" s="371">
        <v>3.7052103931151532E-4</v>
      </c>
      <c r="AM67" s="371">
        <v>5.7864287548133686E-3</v>
      </c>
      <c r="AN67" s="372">
        <v>1.3091936202461071E-2</v>
      </c>
      <c r="AO67" s="370">
        <v>2.0044178060696859E-3</v>
      </c>
      <c r="AP67" s="192">
        <v>9.0850698744776625E-4</v>
      </c>
      <c r="AQ67" s="371">
        <v>5.5633666271219348E-6</v>
      </c>
      <c r="AR67" s="371">
        <v>4.7251545359311908E-4</v>
      </c>
      <c r="AS67" s="371">
        <v>3.2203715674058195E-3</v>
      </c>
      <c r="AT67" s="371">
        <v>-1.9569388012012839E-2</v>
      </c>
      <c r="AU67" s="371">
        <v>2.4787661432294421E-3</v>
      </c>
      <c r="AV67" s="371">
        <v>4.2370786769271793E-2</v>
      </c>
      <c r="AW67" s="372">
        <v>1.7633359597888899E-2</v>
      </c>
      <c r="AX67" s="172"/>
      <c r="AY67" s="172"/>
      <c r="AZ67" s="184">
        <f t="shared" si="0"/>
        <v>0.66989893860921912</v>
      </c>
      <c r="BA67" s="7">
        <f t="shared" si="1"/>
        <v>0.33010106139078088</v>
      </c>
      <c r="BB67" s="172"/>
      <c r="BC67" s="172"/>
      <c r="BD67" s="172"/>
      <c r="BE67" s="172"/>
      <c r="BF67" s="172"/>
    </row>
    <row r="68" spans="1:58" ht="30" customHeight="1" x14ac:dyDescent="0.15">
      <c r="A68" s="161" t="s">
        <v>12</v>
      </c>
      <c r="B68" s="358" t="s">
        <v>47</v>
      </c>
      <c r="C68" s="370">
        <v>8.2980445816001464E-7</v>
      </c>
      <c r="D68" s="371">
        <v>3.1438205708079012E-3</v>
      </c>
      <c r="E68" s="371">
        <v>0</v>
      </c>
      <c r="F68" s="371">
        <v>0</v>
      </c>
      <c r="G68" s="371">
        <v>7.9528637729088427E-4</v>
      </c>
      <c r="H68" s="371">
        <v>2.6327352940898865E-5</v>
      </c>
      <c r="I68" s="371">
        <v>0</v>
      </c>
      <c r="J68" s="371">
        <v>4.3479617478051579E-4</v>
      </c>
      <c r="K68" s="371">
        <v>3.0209027942907406E-3</v>
      </c>
      <c r="L68" s="371">
        <v>7.3813710516198075E-5</v>
      </c>
      <c r="M68" s="371">
        <v>4.3362611094195504E-6</v>
      </c>
      <c r="N68" s="371">
        <v>7.856862707297655E-4</v>
      </c>
      <c r="O68" s="371">
        <v>0.18078205700589681</v>
      </c>
      <c r="P68" s="371">
        <v>3.7290180341680128E-2</v>
      </c>
      <c r="Q68" s="371">
        <v>5.2577368996041783E-3</v>
      </c>
      <c r="R68" s="371">
        <v>1.8338657747132886E-3</v>
      </c>
      <c r="S68" s="371">
        <v>1.0839258197336145E-2</v>
      </c>
      <c r="T68" s="371">
        <v>2.1531070747018038E-3</v>
      </c>
      <c r="U68" s="371">
        <v>9.6445726788957856E-3</v>
      </c>
      <c r="V68" s="371">
        <v>2.5066266392797051E-4</v>
      </c>
      <c r="W68" s="371">
        <v>6.611184089603598E-3</v>
      </c>
      <c r="X68" s="371">
        <v>0</v>
      </c>
      <c r="Y68" s="371">
        <v>8.5341500814893282E-3</v>
      </c>
      <c r="Z68" s="371">
        <v>0</v>
      </c>
      <c r="AA68" s="371">
        <v>4.3715320896008092E-6</v>
      </c>
      <c r="AB68" s="371">
        <v>1.9119878714196571E-8</v>
      </c>
      <c r="AC68" s="371">
        <v>0</v>
      </c>
      <c r="AD68" s="371">
        <v>6.1688619020618303E-5</v>
      </c>
      <c r="AE68" s="371">
        <v>2.1047077445108041E-6</v>
      </c>
      <c r="AF68" s="371">
        <v>1.5155446376056473E-4</v>
      </c>
      <c r="AG68" s="371">
        <v>0</v>
      </c>
      <c r="AH68" s="371">
        <v>1.1640562102566959E-7</v>
      </c>
      <c r="AI68" s="371">
        <v>0</v>
      </c>
      <c r="AJ68" s="371">
        <v>9.742351418199938E-3</v>
      </c>
      <c r="AK68" s="371">
        <v>1.3304210247620905E-5</v>
      </c>
      <c r="AL68" s="371">
        <v>0</v>
      </c>
      <c r="AM68" s="371">
        <v>0</v>
      </c>
      <c r="AN68" s="372">
        <v>7.7066821830401085E-3</v>
      </c>
      <c r="AO68" s="370">
        <v>0</v>
      </c>
      <c r="AP68" s="192">
        <v>4.0420872568478087E-5</v>
      </c>
      <c r="AQ68" s="371">
        <v>0</v>
      </c>
      <c r="AR68" s="371">
        <v>4.3550333472754544E-3</v>
      </c>
      <c r="AS68" s="371">
        <v>4.0785349528796457E-2</v>
      </c>
      <c r="AT68" s="371">
        <v>0.53455497847937439</v>
      </c>
      <c r="AU68" s="371">
        <v>8.3705432695949405E-2</v>
      </c>
      <c r="AV68" s="371">
        <v>4.8509018115390087E-2</v>
      </c>
      <c r="AW68" s="372">
        <v>3.1005963802201053E-2</v>
      </c>
      <c r="AX68" s="172"/>
      <c r="AY68" s="172"/>
      <c r="AZ68" s="184">
        <f t="shared" si="0"/>
        <v>0.82189341865646826</v>
      </c>
      <c r="BA68" s="7">
        <f t="shared" si="1"/>
        <v>0.17810658134353174</v>
      </c>
      <c r="BB68" s="172"/>
      <c r="BC68" s="172"/>
      <c r="BD68" s="172"/>
      <c r="BE68" s="172"/>
      <c r="BF68" s="172"/>
    </row>
    <row r="69" spans="1:58" ht="30" customHeight="1" x14ac:dyDescent="0.15">
      <c r="A69" s="161" t="s">
        <v>13</v>
      </c>
      <c r="B69" s="358" t="s">
        <v>48</v>
      </c>
      <c r="C69" s="370">
        <v>4.1095077927924532E-6</v>
      </c>
      <c r="D69" s="371">
        <v>2.3879580769885465E-3</v>
      </c>
      <c r="E69" s="371">
        <v>0</v>
      </c>
      <c r="F69" s="371">
        <v>0</v>
      </c>
      <c r="G69" s="371">
        <v>9.9498984632968572E-5</v>
      </c>
      <c r="H69" s="371">
        <v>0</v>
      </c>
      <c r="I69" s="371">
        <v>1.2739902636822399E-5</v>
      </c>
      <c r="J69" s="371">
        <v>2.8974753232127604E-3</v>
      </c>
      <c r="K69" s="371">
        <v>6.4021895989251499E-4</v>
      </c>
      <c r="L69" s="371">
        <v>8.0403456266629671E-5</v>
      </c>
      <c r="M69" s="371">
        <v>4.6087771238059962E-5</v>
      </c>
      <c r="N69" s="371">
        <v>3.9547198030438139E-4</v>
      </c>
      <c r="O69" s="371">
        <v>3.649919578710123E-3</v>
      </c>
      <c r="P69" s="371">
        <v>0.18699109505038275</v>
      </c>
      <c r="Q69" s="371">
        <v>8.040756542386625E-4</v>
      </c>
      <c r="R69" s="371">
        <v>3.233626482442731E-3</v>
      </c>
      <c r="S69" s="371">
        <v>3.3120684574540998E-3</v>
      </c>
      <c r="T69" s="371">
        <v>9.1033242840927618E-4</v>
      </c>
      <c r="U69" s="371">
        <v>1.051891325108308E-3</v>
      </c>
      <c r="V69" s="371">
        <v>7.5418403514748594E-5</v>
      </c>
      <c r="W69" s="371">
        <v>6.9843150040207379E-5</v>
      </c>
      <c r="X69" s="371">
        <v>1.7546041073658491E-6</v>
      </c>
      <c r="Y69" s="371">
        <v>2.0508578322404029E-4</v>
      </c>
      <c r="Z69" s="371">
        <v>0</v>
      </c>
      <c r="AA69" s="371">
        <v>3.2175385731002054E-6</v>
      </c>
      <c r="AB69" s="371">
        <v>0</v>
      </c>
      <c r="AC69" s="371">
        <v>0</v>
      </c>
      <c r="AD69" s="371">
        <v>3.9117105533746609E-5</v>
      </c>
      <c r="AE69" s="371">
        <v>2.7624289146704309E-6</v>
      </c>
      <c r="AF69" s="371">
        <v>7.7321013201890075E-6</v>
      </c>
      <c r="AG69" s="371">
        <v>0</v>
      </c>
      <c r="AH69" s="371">
        <v>0</v>
      </c>
      <c r="AI69" s="371">
        <v>0</v>
      </c>
      <c r="AJ69" s="371">
        <v>1.4310934404639314E-2</v>
      </c>
      <c r="AK69" s="371">
        <v>9.1625333313631254E-6</v>
      </c>
      <c r="AL69" s="371">
        <v>0</v>
      </c>
      <c r="AM69" s="371">
        <v>0</v>
      </c>
      <c r="AN69" s="372">
        <v>7.9758169101306099E-3</v>
      </c>
      <c r="AO69" s="370">
        <v>0</v>
      </c>
      <c r="AP69" s="192">
        <v>1.8768599902487861E-5</v>
      </c>
      <c r="AQ69" s="371">
        <v>0</v>
      </c>
      <c r="AR69" s="371">
        <v>9.0105252460798285E-3</v>
      </c>
      <c r="AS69" s="371">
        <v>0.1103751149121887</v>
      </c>
      <c r="AT69" s="371">
        <v>-9.6462190847392715E-2</v>
      </c>
      <c r="AU69" s="371">
        <v>0.23896799468670216</v>
      </c>
      <c r="AV69" s="371">
        <v>3.9410277635052511E-2</v>
      </c>
      <c r="AW69" s="372">
        <v>5.3128181799741873E-2</v>
      </c>
      <c r="AX69" s="172"/>
      <c r="AY69" s="172"/>
      <c r="AZ69" s="184">
        <f t="shared" si="0"/>
        <v>0.86831594426866876</v>
      </c>
      <c r="BA69" s="7">
        <f t="shared" si="1"/>
        <v>0.13168405573133124</v>
      </c>
      <c r="BB69" s="172"/>
      <c r="BC69" s="172"/>
      <c r="BD69" s="172"/>
      <c r="BE69" s="172"/>
      <c r="BF69" s="172"/>
    </row>
    <row r="70" spans="1:58" ht="30" customHeight="1" x14ac:dyDescent="0.15">
      <c r="A70" s="161" t="s">
        <v>14</v>
      </c>
      <c r="B70" s="358" t="s">
        <v>49</v>
      </c>
      <c r="C70" s="370">
        <v>1.8476979268362991E-4</v>
      </c>
      <c r="D70" s="371">
        <v>0</v>
      </c>
      <c r="E70" s="371">
        <v>2.3873787270097457E-8</v>
      </c>
      <c r="F70" s="371">
        <v>0</v>
      </c>
      <c r="G70" s="371">
        <v>0</v>
      </c>
      <c r="H70" s="371">
        <v>3.012282945182937E-8</v>
      </c>
      <c r="I70" s="371">
        <v>0</v>
      </c>
      <c r="J70" s="371">
        <v>0</v>
      </c>
      <c r="K70" s="371">
        <v>0</v>
      </c>
      <c r="L70" s="371">
        <v>0</v>
      </c>
      <c r="M70" s="371">
        <v>0</v>
      </c>
      <c r="N70" s="371">
        <v>1.2805858517161748E-5</v>
      </c>
      <c r="O70" s="371">
        <v>2.9734221888048393E-3</v>
      </c>
      <c r="P70" s="371">
        <v>4.9837527139339755E-3</v>
      </c>
      <c r="Q70" s="371">
        <v>7.3901970171638312E-2</v>
      </c>
      <c r="R70" s="371">
        <v>0</v>
      </c>
      <c r="S70" s="371">
        <v>1.2457860980558705E-3</v>
      </c>
      <c r="T70" s="371">
        <v>1.2565832534735552E-3</v>
      </c>
      <c r="U70" s="371">
        <v>1.6098151522847543E-4</v>
      </c>
      <c r="V70" s="371">
        <v>4.0410335094570571E-4</v>
      </c>
      <c r="W70" s="371">
        <v>1.9429129759656355E-4</v>
      </c>
      <c r="X70" s="371">
        <v>0</v>
      </c>
      <c r="Y70" s="371">
        <v>8.1365035675365173E-5</v>
      </c>
      <c r="Z70" s="371">
        <v>3.606419540071995E-5</v>
      </c>
      <c r="AA70" s="371">
        <v>9.4723539734472455E-4</v>
      </c>
      <c r="AB70" s="371">
        <v>9.5216995996698918E-6</v>
      </c>
      <c r="AC70" s="371">
        <v>0</v>
      </c>
      <c r="AD70" s="371">
        <v>1.6143863950875123E-5</v>
      </c>
      <c r="AE70" s="371">
        <v>7.2462080918157698E-5</v>
      </c>
      <c r="AF70" s="371">
        <v>1.4382895979645097E-3</v>
      </c>
      <c r="AG70" s="371">
        <v>0</v>
      </c>
      <c r="AH70" s="371">
        <v>1.012294321938163E-2</v>
      </c>
      <c r="AI70" s="371">
        <v>0</v>
      </c>
      <c r="AJ70" s="371">
        <v>5.0182678001652482E-3</v>
      </c>
      <c r="AK70" s="371">
        <v>1.2960482841143761E-3</v>
      </c>
      <c r="AL70" s="371">
        <v>2.471162931612023E-2</v>
      </c>
      <c r="AM70" s="371">
        <v>0</v>
      </c>
      <c r="AN70" s="372">
        <v>2.1933188852943314E-3</v>
      </c>
      <c r="AO70" s="370">
        <v>1.5535773231304452E-4</v>
      </c>
      <c r="AP70" s="192">
        <v>3.0164990624669956E-4</v>
      </c>
      <c r="AQ70" s="371">
        <v>1.759669781037966E-6</v>
      </c>
      <c r="AR70" s="371">
        <v>6.9483018721601519E-3</v>
      </c>
      <c r="AS70" s="371">
        <v>4.0351881223112028E-2</v>
      </c>
      <c r="AT70" s="371">
        <v>-6.2059785475740994E-2</v>
      </c>
      <c r="AU70" s="371">
        <v>5.8539214874551181E-2</v>
      </c>
      <c r="AV70" s="371">
        <v>1.9454016363875858E-2</v>
      </c>
      <c r="AW70" s="372">
        <v>1.9099923589575022E-2</v>
      </c>
      <c r="AX70" s="172"/>
      <c r="AY70" s="172"/>
      <c r="AZ70" s="184">
        <f t="shared" si="0"/>
        <v>0.93858693795084192</v>
      </c>
      <c r="BA70" s="7">
        <f t="shared" si="1"/>
        <v>6.1413062049158085E-2</v>
      </c>
      <c r="BB70" s="172"/>
      <c r="BC70" s="172"/>
      <c r="BD70" s="172"/>
      <c r="BE70" s="172"/>
      <c r="BF70" s="172"/>
    </row>
    <row r="71" spans="1:58" ht="30" customHeight="1" x14ac:dyDescent="0.15">
      <c r="A71" s="161" t="s">
        <v>15</v>
      </c>
      <c r="B71" s="358" t="s">
        <v>50</v>
      </c>
      <c r="C71" s="370">
        <v>4.5441672708762699E-7</v>
      </c>
      <c r="D71" s="371">
        <v>1.0537493211422644E-5</v>
      </c>
      <c r="E71" s="371">
        <v>2.6261165997107203E-6</v>
      </c>
      <c r="F71" s="371">
        <v>1.4741456957156904E-7</v>
      </c>
      <c r="G71" s="371">
        <v>9.4066636381913088E-6</v>
      </c>
      <c r="H71" s="371">
        <v>2.9821601157311083E-6</v>
      </c>
      <c r="I71" s="371">
        <v>5.8686691609162673E-7</v>
      </c>
      <c r="J71" s="371">
        <v>4.644017888176403E-7</v>
      </c>
      <c r="K71" s="371">
        <v>8.3470529321058019E-7</v>
      </c>
      <c r="L71" s="371">
        <v>1.0330863003923374E-6</v>
      </c>
      <c r="M71" s="371">
        <v>3.457696902032806E-4</v>
      </c>
      <c r="N71" s="371">
        <v>1.2136240522341597E-3</v>
      </c>
      <c r="O71" s="371">
        <v>5.8297532460817505E-3</v>
      </c>
      <c r="P71" s="371">
        <v>4.9859331965997657E-3</v>
      </c>
      <c r="Q71" s="371">
        <v>0.163092470224391</v>
      </c>
      <c r="R71" s="371">
        <v>0.25308279778499515</v>
      </c>
      <c r="S71" s="371">
        <v>0.19071544229803777</v>
      </c>
      <c r="T71" s="371">
        <v>0.30372445752886695</v>
      </c>
      <c r="U71" s="371">
        <v>8.0849989826395231E-3</v>
      </c>
      <c r="V71" s="371">
        <v>2.629981532216474E-3</v>
      </c>
      <c r="W71" s="371">
        <v>2.7649320403632586E-4</v>
      </c>
      <c r="X71" s="371">
        <v>4.5960152364583053E-6</v>
      </c>
      <c r="Y71" s="371">
        <v>1.740121797052463E-5</v>
      </c>
      <c r="Z71" s="371">
        <v>0</v>
      </c>
      <c r="AA71" s="371">
        <v>2.7167167563331946E-5</v>
      </c>
      <c r="AB71" s="371">
        <v>3.8736874274962244E-5</v>
      </c>
      <c r="AC71" s="371">
        <v>0</v>
      </c>
      <c r="AD71" s="371">
        <v>2.064695563161691E-6</v>
      </c>
      <c r="AE71" s="371">
        <v>8.0781314119005303E-4</v>
      </c>
      <c r="AF71" s="371">
        <v>9.8937910118043044E-4</v>
      </c>
      <c r="AG71" s="371">
        <v>9.1016868087372062E-4</v>
      </c>
      <c r="AH71" s="371">
        <v>3.4792346728783461E-6</v>
      </c>
      <c r="AI71" s="371">
        <v>0</v>
      </c>
      <c r="AJ71" s="371">
        <v>1.4455354776198949E-2</v>
      </c>
      <c r="AK71" s="371">
        <v>1.7011593676496161E-5</v>
      </c>
      <c r="AL71" s="371">
        <v>3.5985675939821007E-2</v>
      </c>
      <c r="AM71" s="371">
        <v>0</v>
      </c>
      <c r="AN71" s="372">
        <v>1.1997813612208356E-2</v>
      </c>
      <c r="AO71" s="370">
        <v>3.5862009050358847E-5</v>
      </c>
      <c r="AP71" s="192">
        <v>4.4305389533576858E-4</v>
      </c>
      <c r="AQ71" s="371">
        <v>0</v>
      </c>
      <c r="AR71" s="371">
        <v>0</v>
      </c>
      <c r="AS71" s="371">
        <v>0</v>
      </c>
      <c r="AT71" s="371">
        <v>-7.2964719221003754E-2</v>
      </c>
      <c r="AU71" s="371">
        <v>4.0020024542176666E-2</v>
      </c>
      <c r="AV71" s="371">
        <v>1.9072651276074437E-2</v>
      </c>
      <c r="AW71" s="372">
        <v>1.1343550293088013E-2</v>
      </c>
      <c r="AX71" s="172"/>
      <c r="AY71" s="172"/>
      <c r="AZ71" s="184">
        <f t="shared" si="0"/>
        <v>0.95955954208708305</v>
      </c>
      <c r="BA71" s="7">
        <f t="shared" si="1"/>
        <v>4.0440457912916949E-2</v>
      </c>
      <c r="BB71" s="172"/>
      <c r="BC71" s="172"/>
      <c r="BD71" s="172"/>
      <c r="BE71" s="172"/>
      <c r="BF71" s="172"/>
    </row>
    <row r="72" spans="1:58" ht="30" customHeight="1" x14ac:dyDescent="0.15">
      <c r="A72" s="161" t="s">
        <v>16</v>
      </c>
      <c r="B72" s="358" t="s">
        <v>664</v>
      </c>
      <c r="C72" s="370">
        <v>1.2419406723794885E-4</v>
      </c>
      <c r="D72" s="371">
        <v>1.3090808874190437E-4</v>
      </c>
      <c r="E72" s="371">
        <v>3.8198059632155926E-8</v>
      </c>
      <c r="F72" s="371">
        <v>0</v>
      </c>
      <c r="G72" s="371">
        <v>1.2033474459156232E-4</v>
      </c>
      <c r="H72" s="371">
        <v>9.7397148560914959E-7</v>
      </c>
      <c r="I72" s="371">
        <v>0</v>
      </c>
      <c r="J72" s="371">
        <v>2.4830983145843204E-5</v>
      </c>
      <c r="K72" s="371">
        <v>4.7369525389700428E-5</v>
      </c>
      <c r="L72" s="371">
        <v>0</v>
      </c>
      <c r="M72" s="371">
        <v>3.3267521001515203E-5</v>
      </c>
      <c r="N72" s="371">
        <v>9.4274023473902148E-4</v>
      </c>
      <c r="O72" s="371">
        <v>3.5256983094989203E-2</v>
      </c>
      <c r="P72" s="371">
        <v>1.3802077701698022E-2</v>
      </c>
      <c r="Q72" s="371">
        <v>1.6501925429265131E-2</v>
      </c>
      <c r="R72" s="371">
        <v>2.0531051287753777E-2</v>
      </c>
      <c r="S72" s="371">
        <v>9.1747289250944691E-2</v>
      </c>
      <c r="T72" s="371">
        <v>1.3584562529515894E-2</v>
      </c>
      <c r="U72" s="371">
        <v>3.949509866168828E-2</v>
      </c>
      <c r="V72" s="371">
        <v>1.114711611350269E-3</v>
      </c>
      <c r="W72" s="371">
        <v>8.025407584344918E-3</v>
      </c>
      <c r="X72" s="371">
        <v>2.8152230080869968E-6</v>
      </c>
      <c r="Y72" s="371">
        <v>1.5211724061046529E-4</v>
      </c>
      <c r="Z72" s="371">
        <v>0</v>
      </c>
      <c r="AA72" s="371">
        <v>2.1079993881219399E-4</v>
      </c>
      <c r="AB72" s="371">
        <v>2.0458270224190331E-6</v>
      </c>
      <c r="AC72" s="371">
        <v>9.0771071194571826E-6</v>
      </c>
      <c r="AD72" s="371">
        <v>1.1452053490152044E-4</v>
      </c>
      <c r="AE72" s="371">
        <v>1.0711459056885343E-4</v>
      </c>
      <c r="AF72" s="371">
        <v>8.7995535331639066E-4</v>
      </c>
      <c r="AG72" s="371">
        <v>6.6700163209577976E-4</v>
      </c>
      <c r="AH72" s="371">
        <v>7.1324310794006101E-5</v>
      </c>
      <c r="AI72" s="371">
        <v>0</v>
      </c>
      <c r="AJ72" s="371">
        <v>8.7069945460944032E-3</v>
      </c>
      <c r="AK72" s="371">
        <v>2.5697463424146749E-4</v>
      </c>
      <c r="AL72" s="371">
        <v>0</v>
      </c>
      <c r="AM72" s="371">
        <v>1.152087202652458E-3</v>
      </c>
      <c r="AN72" s="372">
        <v>6.0199592164918653E-3</v>
      </c>
      <c r="AO72" s="370">
        <v>4.4002339510929916E-3</v>
      </c>
      <c r="AP72" s="192">
        <v>8.3513107280082394E-3</v>
      </c>
      <c r="AQ72" s="371">
        <v>0</v>
      </c>
      <c r="AR72" s="371">
        <v>4.814545108604901E-3</v>
      </c>
      <c r="AS72" s="371">
        <v>4.76559561780893E-2</v>
      </c>
      <c r="AT72" s="371">
        <v>-1.9245507112845044E-2</v>
      </c>
      <c r="AU72" s="371">
        <v>9.3161605057299188E-2</v>
      </c>
      <c r="AV72" s="371">
        <v>4.434587813369853E-2</v>
      </c>
      <c r="AW72" s="372">
        <v>3.4662555353475677E-2</v>
      </c>
      <c r="AX72" s="172"/>
      <c r="AY72" s="172"/>
      <c r="AZ72" s="184">
        <f t="shared" si="0"/>
        <v>0.75484423332347195</v>
      </c>
      <c r="BA72" s="7">
        <f t="shared" si="1"/>
        <v>0.24515576667652805</v>
      </c>
      <c r="BB72" s="172"/>
      <c r="BC72" s="172"/>
      <c r="BD72" s="172"/>
      <c r="BE72" s="172"/>
      <c r="BF72" s="172"/>
    </row>
    <row r="73" spans="1:58" ht="30" customHeight="1" x14ac:dyDescent="0.15">
      <c r="A73" s="161" t="s">
        <v>17</v>
      </c>
      <c r="B73" s="358" t="s">
        <v>1385</v>
      </c>
      <c r="C73" s="370">
        <v>7.5077546214477517E-6</v>
      </c>
      <c r="D73" s="371">
        <v>1.9048545420648622E-5</v>
      </c>
      <c r="E73" s="371">
        <v>2.1395688151461349E-5</v>
      </c>
      <c r="F73" s="371">
        <v>3.8327788088607957E-6</v>
      </c>
      <c r="G73" s="371">
        <v>7.7840141606033086E-6</v>
      </c>
      <c r="H73" s="371">
        <v>1.6477187710150664E-5</v>
      </c>
      <c r="I73" s="371">
        <v>2.86097621594668E-6</v>
      </c>
      <c r="J73" s="371">
        <v>1.3641802546518185E-6</v>
      </c>
      <c r="K73" s="371">
        <v>1.0816389424520433E-5</v>
      </c>
      <c r="L73" s="371">
        <v>6.7242303575832618E-7</v>
      </c>
      <c r="M73" s="371">
        <v>5.3646234278589683E-6</v>
      </c>
      <c r="N73" s="371">
        <v>5.4138588853041546E-5</v>
      </c>
      <c r="O73" s="371">
        <v>8.5021251771483773E-4</v>
      </c>
      <c r="P73" s="371">
        <v>1.3451029431824649E-4</v>
      </c>
      <c r="Q73" s="371">
        <v>2.232602648493338E-5</v>
      </c>
      <c r="R73" s="371">
        <v>8.6038842104906361E-5</v>
      </c>
      <c r="S73" s="371">
        <v>4.797984191205353E-5</v>
      </c>
      <c r="T73" s="371">
        <v>5.5271366748321574E-2</v>
      </c>
      <c r="U73" s="371">
        <v>2.2314864527684837E-3</v>
      </c>
      <c r="V73" s="371">
        <v>5.0414881218053655E-5</v>
      </c>
      <c r="W73" s="371">
        <v>1.681897334917653E-3</v>
      </c>
      <c r="X73" s="371">
        <v>1.5005793336128825E-5</v>
      </c>
      <c r="Y73" s="371">
        <v>1.3098719021768539E-5</v>
      </c>
      <c r="Z73" s="371">
        <v>2.0297911023965413E-5</v>
      </c>
      <c r="AA73" s="371">
        <v>3.0212459813525906E-4</v>
      </c>
      <c r="AB73" s="371">
        <v>1.2582792181812762E-4</v>
      </c>
      <c r="AC73" s="371">
        <v>4.4515999634908002E-5</v>
      </c>
      <c r="AD73" s="371">
        <v>9.0566329363300671E-5</v>
      </c>
      <c r="AE73" s="371">
        <v>1.8461293644709051E-4</v>
      </c>
      <c r="AF73" s="371">
        <v>7.3726773612095716E-4</v>
      </c>
      <c r="AG73" s="371">
        <v>7.7172064065504298E-5</v>
      </c>
      <c r="AH73" s="371">
        <v>2.488493498370981E-5</v>
      </c>
      <c r="AI73" s="371">
        <v>7.3925272986505696E-5</v>
      </c>
      <c r="AJ73" s="371">
        <v>1.4731746617695307E-3</v>
      </c>
      <c r="AK73" s="371">
        <v>1.8459591718574008E-4</v>
      </c>
      <c r="AL73" s="371">
        <v>0</v>
      </c>
      <c r="AM73" s="371">
        <v>0</v>
      </c>
      <c r="AN73" s="372">
        <v>4.0193166744854463E-4</v>
      </c>
      <c r="AO73" s="370">
        <v>2.4778813947923632E-3</v>
      </c>
      <c r="AP73" s="192">
        <v>1.5144428622462054E-2</v>
      </c>
      <c r="AQ73" s="371">
        <v>0</v>
      </c>
      <c r="AR73" s="371">
        <v>1.8277683722679228E-2</v>
      </c>
      <c r="AS73" s="371">
        <v>1.7597715577987897E-2</v>
      </c>
      <c r="AT73" s="371">
        <v>-4.8582134875166348E-3</v>
      </c>
      <c r="AU73" s="371">
        <v>2.0283986536574154E-3</v>
      </c>
      <c r="AV73" s="371">
        <v>4.3390547654116943E-3</v>
      </c>
      <c r="AW73" s="372">
        <v>8.3497642828760255E-3</v>
      </c>
      <c r="AX73" s="172"/>
      <c r="AY73" s="172"/>
      <c r="AZ73" s="184">
        <f t="shared" si="0"/>
        <v>0.95650364710557723</v>
      </c>
      <c r="BA73" s="7">
        <f t="shared" si="1"/>
        <v>4.3496352894422774E-2</v>
      </c>
      <c r="BB73" s="172"/>
      <c r="BC73" s="172"/>
      <c r="BD73" s="172"/>
      <c r="BE73" s="172"/>
      <c r="BF73" s="172"/>
    </row>
    <row r="74" spans="1:58" ht="30" customHeight="1" x14ac:dyDescent="0.15">
      <c r="A74" s="161" t="s">
        <v>18</v>
      </c>
      <c r="B74" s="358" t="s">
        <v>52</v>
      </c>
      <c r="C74" s="370">
        <v>2.4426282088390221E-3</v>
      </c>
      <c r="D74" s="371">
        <v>6.4035535669414525E-5</v>
      </c>
      <c r="E74" s="371">
        <v>0</v>
      </c>
      <c r="F74" s="371">
        <v>0</v>
      </c>
      <c r="G74" s="371">
        <v>0</v>
      </c>
      <c r="H74" s="371">
        <v>0</v>
      </c>
      <c r="I74" s="371">
        <v>0</v>
      </c>
      <c r="J74" s="371">
        <v>0</v>
      </c>
      <c r="K74" s="371">
        <v>0</v>
      </c>
      <c r="L74" s="371">
        <v>0</v>
      </c>
      <c r="M74" s="371">
        <v>0</v>
      </c>
      <c r="N74" s="371">
        <v>0</v>
      </c>
      <c r="O74" s="371">
        <v>0</v>
      </c>
      <c r="P74" s="371">
        <v>1.568172927416065E-3</v>
      </c>
      <c r="Q74" s="371">
        <v>0</v>
      </c>
      <c r="R74" s="371">
        <v>0</v>
      </c>
      <c r="S74" s="371">
        <v>0</v>
      </c>
      <c r="T74" s="371">
        <v>0</v>
      </c>
      <c r="U74" s="371">
        <v>0.36315598865160392</v>
      </c>
      <c r="V74" s="371">
        <v>0</v>
      </c>
      <c r="W74" s="371">
        <v>0</v>
      </c>
      <c r="X74" s="371">
        <v>0</v>
      </c>
      <c r="Y74" s="371">
        <v>0</v>
      </c>
      <c r="Z74" s="371">
        <v>0</v>
      </c>
      <c r="AA74" s="371">
        <v>0</v>
      </c>
      <c r="AB74" s="371">
        <v>0</v>
      </c>
      <c r="AC74" s="371">
        <v>0</v>
      </c>
      <c r="AD74" s="371">
        <v>4.9454690545484362E-3</v>
      </c>
      <c r="AE74" s="371">
        <v>0</v>
      </c>
      <c r="AF74" s="371">
        <v>2.446695474065951E-3</v>
      </c>
      <c r="AG74" s="371">
        <v>9.7650227801738643E-5</v>
      </c>
      <c r="AH74" s="371">
        <v>0</v>
      </c>
      <c r="AI74" s="371">
        <v>0</v>
      </c>
      <c r="AJ74" s="371">
        <v>4.2294450747617188E-2</v>
      </c>
      <c r="AK74" s="371">
        <v>5.1140706270313482E-5</v>
      </c>
      <c r="AL74" s="371">
        <v>0</v>
      </c>
      <c r="AM74" s="371">
        <v>0</v>
      </c>
      <c r="AN74" s="372">
        <v>7.7205175028992618E-3</v>
      </c>
      <c r="AO74" s="370">
        <v>0</v>
      </c>
      <c r="AP74" s="192">
        <v>2.7037025928546208E-2</v>
      </c>
      <c r="AQ74" s="371">
        <v>0</v>
      </c>
      <c r="AR74" s="371">
        <v>1.1642582450604153E-2</v>
      </c>
      <c r="AS74" s="371">
        <v>3.10267774678827E-2</v>
      </c>
      <c r="AT74" s="371">
        <v>-7.1297062805938047E-2</v>
      </c>
      <c r="AU74" s="371">
        <v>5.1153996681206133E-2</v>
      </c>
      <c r="AV74" s="371">
        <v>2.7610670760227031E-2</v>
      </c>
      <c r="AW74" s="372">
        <v>2.6375478246755714E-2</v>
      </c>
      <c r="AX74" s="172"/>
      <c r="AY74" s="172"/>
      <c r="AZ74" s="184">
        <f t="shared" si="0"/>
        <v>0.95490405756422603</v>
      </c>
      <c r="BA74" s="7">
        <f t="shared" si="1"/>
        <v>4.5095942435773972E-2</v>
      </c>
      <c r="BB74" s="172"/>
      <c r="BC74" s="172"/>
      <c r="BD74" s="172"/>
      <c r="BE74" s="172"/>
      <c r="BF74" s="172"/>
    </row>
    <row r="75" spans="1:58" ht="30" customHeight="1" x14ac:dyDescent="0.15">
      <c r="A75" s="161" t="s">
        <v>19</v>
      </c>
      <c r="B75" s="358" t="s">
        <v>53</v>
      </c>
      <c r="C75" s="370">
        <v>1.5808565217908432E-3</v>
      </c>
      <c r="D75" s="371">
        <v>5.3165706133631628E-3</v>
      </c>
      <c r="E75" s="371">
        <v>1.0359490438266493E-2</v>
      </c>
      <c r="F75" s="371">
        <v>1.1329251915283793E-2</v>
      </c>
      <c r="G75" s="371">
        <v>1.5685823266615863E-2</v>
      </c>
      <c r="H75" s="371">
        <v>2.1669911665204277E-3</v>
      </c>
      <c r="I75" s="371">
        <v>1.610778515154322E-3</v>
      </c>
      <c r="J75" s="371">
        <v>2.1671309475175186E-3</v>
      </c>
      <c r="K75" s="371">
        <v>8.4743802687076326E-3</v>
      </c>
      <c r="L75" s="371">
        <v>8.2765922908716212E-3</v>
      </c>
      <c r="M75" s="371">
        <v>2.183254336539624E-2</v>
      </c>
      <c r="N75" s="371">
        <v>1.9527893111962956E-3</v>
      </c>
      <c r="O75" s="371">
        <v>1.1652449806965558E-3</v>
      </c>
      <c r="P75" s="371">
        <v>2.9179672120915935E-3</v>
      </c>
      <c r="Q75" s="371">
        <v>8.3130155202294411E-3</v>
      </c>
      <c r="R75" s="371">
        <v>4.6613824043267625E-3</v>
      </c>
      <c r="S75" s="371">
        <v>5.5752115449535979E-3</v>
      </c>
      <c r="T75" s="371">
        <v>5.7015739050464923E-3</v>
      </c>
      <c r="U75" s="371">
        <v>1.7486579381593345E-3</v>
      </c>
      <c r="V75" s="371">
        <v>3.4339498704161871E-2</v>
      </c>
      <c r="W75" s="371">
        <v>3.5077450644012214E-3</v>
      </c>
      <c r="X75" s="371">
        <v>6.6374185510154546E-3</v>
      </c>
      <c r="Y75" s="371">
        <v>3.3240150767212054E-3</v>
      </c>
      <c r="Z75" s="371">
        <v>5.2275145642232046E-3</v>
      </c>
      <c r="AA75" s="371">
        <v>6.5671042369429061E-3</v>
      </c>
      <c r="AB75" s="371">
        <v>1.6401089320673964E-2</v>
      </c>
      <c r="AC75" s="371">
        <v>4.2550706971972572E-5</v>
      </c>
      <c r="AD75" s="371">
        <v>1.4752016235943764E-3</v>
      </c>
      <c r="AE75" s="371">
        <v>1.568420694396078E-2</v>
      </c>
      <c r="AF75" s="371">
        <v>4.8305577288712542E-3</v>
      </c>
      <c r="AG75" s="371">
        <v>1.4755671159704916E-2</v>
      </c>
      <c r="AH75" s="371">
        <v>3.872698605903E-3</v>
      </c>
      <c r="AI75" s="371">
        <v>4.4512359608235109E-2</v>
      </c>
      <c r="AJ75" s="371">
        <v>5.9060162673133069E-3</v>
      </c>
      <c r="AK75" s="371">
        <v>7.6706292769633134E-3</v>
      </c>
      <c r="AL75" s="371">
        <v>0.14684934691241813</v>
      </c>
      <c r="AM75" s="371">
        <v>1.65445249381996E-3</v>
      </c>
      <c r="AN75" s="372">
        <v>6.9115076382978207E-3</v>
      </c>
      <c r="AO75" s="370">
        <v>1.4601606442550111E-2</v>
      </c>
      <c r="AP75" s="192">
        <v>9.4785300552609926E-3</v>
      </c>
      <c r="AQ75" s="371">
        <v>8.6979875108340528E-8</v>
      </c>
      <c r="AR75" s="371">
        <v>2.4274779896155704E-3</v>
      </c>
      <c r="AS75" s="371">
        <v>6.5034560530774889E-3</v>
      </c>
      <c r="AT75" s="371">
        <v>1.907676017744845E-2</v>
      </c>
      <c r="AU75" s="371">
        <v>5.6124675680718208E-3</v>
      </c>
      <c r="AV75" s="371">
        <v>2.3194391246234094E-2</v>
      </c>
      <c r="AW75" s="372">
        <v>1.2870586403676144E-2</v>
      </c>
      <c r="AX75" s="172"/>
      <c r="AY75" s="172"/>
      <c r="AZ75" s="184">
        <f t="shared" si="0"/>
        <v>0.77348474217855134</v>
      </c>
      <c r="BA75" s="7">
        <f t="shared" si="1"/>
        <v>0.22651525782144866</v>
      </c>
      <c r="BB75" s="172"/>
      <c r="BC75" s="172"/>
      <c r="BD75" s="172"/>
      <c r="BE75" s="172"/>
      <c r="BF75" s="172"/>
    </row>
    <row r="76" spans="1:58" ht="30" customHeight="1" x14ac:dyDescent="0.15">
      <c r="A76" s="161" t="s">
        <v>20</v>
      </c>
      <c r="B76" s="358" t="s">
        <v>728</v>
      </c>
      <c r="C76" s="370">
        <v>2.8746797300543349E-3</v>
      </c>
      <c r="D76" s="371">
        <v>3.4935842877870456E-3</v>
      </c>
      <c r="E76" s="371">
        <v>4.9568189557412537E-4</v>
      </c>
      <c r="F76" s="371">
        <v>1.7747240030721199E-3</v>
      </c>
      <c r="G76" s="371">
        <v>2.9935531195589074E-3</v>
      </c>
      <c r="H76" s="371">
        <v>3.451348286801225E-3</v>
      </c>
      <c r="I76" s="371">
        <v>3.1528202427614122E-4</v>
      </c>
      <c r="J76" s="371">
        <v>3.2139361171801815E-3</v>
      </c>
      <c r="K76" s="371">
        <v>7.264092372939508E-3</v>
      </c>
      <c r="L76" s="371">
        <v>3.4514618614338468E-3</v>
      </c>
      <c r="M76" s="371">
        <v>2.432471088664628E-3</v>
      </c>
      <c r="N76" s="371">
        <v>4.1797766932437971E-3</v>
      </c>
      <c r="O76" s="371">
        <v>1.3901932170249955E-3</v>
      </c>
      <c r="P76" s="371">
        <v>1.5578840698155815E-3</v>
      </c>
      <c r="Q76" s="371">
        <v>7.7449578602600735E-4</v>
      </c>
      <c r="R76" s="371">
        <v>2.5044798860741437E-3</v>
      </c>
      <c r="S76" s="371">
        <v>1.4102591527213088E-3</v>
      </c>
      <c r="T76" s="371">
        <v>1.3073298848638333E-3</v>
      </c>
      <c r="U76" s="371">
        <v>8.2152322626542578E-4</v>
      </c>
      <c r="V76" s="371">
        <v>1.4228792393558326E-3</v>
      </c>
      <c r="W76" s="371">
        <v>6.1500665942853334E-4</v>
      </c>
      <c r="X76" s="371">
        <v>1.3154358651345288E-2</v>
      </c>
      <c r="Y76" s="371">
        <v>2.630939862729249E-2</v>
      </c>
      <c r="Z76" s="371">
        <v>3.3009123769391939E-3</v>
      </c>
      <c r="AA76" s="371">
        <v>3.0232867876206874E-3</v>
      </c>
      <c r="AB76" s="371">
        <v>2.8766048724295878E-3</v>
      </c>
      <c r="AC76" s="371">
        <v>9.303624772355662E-3</v>
      </c>
      <c r="AD76" s="371">
        <v>6.0692613617954637E-3</v>
      </c>
      <c r="AE76" s="371">
        <v>3.5055598767836428E-3</v>
      </c>
      <c r="AF76" s="371">
        <v>4.946697585219895E-3</v>
      </c>
      <c r="AG76" s="371">
        <v>3.3455196900987064E-3</v>
      </c>
      <c r="AH76" s="371">
        <v>2.1163253270150783E-3</v>
      </c>
      <c r="AI76" s="371">
        <v>1.6527180370134076E-3</v>
      </c>
      <c r="AJ76" s="371">
        <v>1.0524935760512374E-3</v>
      </c>
      <c r="AK76" s="371">
        <v>2.4554953776608221E-3</v>
      </c>
      <c r="AL76" s="371">
        <v>0</v>
      </c>
      <c r="AM76" s="371">
        <v>0</v>
      </c>
      <c r="AN76" s="372">
        <v>3.201455047466962E-3</v>
      </c>
      <c r="AO76" s="370">
        <v>0</v>
      </c>
      <c r="AP76" s="192">
        <v>0</v>
      </c>
      <c r="AQ76" s="371">
        <v>0</v>
      </c>
      <c r="AR76" s="371">
        <v>0.67163764418726846</v>
      </c>
      <c r="AS76" s="371">
        <v>0.24593678841372674</v>
      </c>
      <c r="AT76" s="371">
        <v>0</v>
      </c>
      <c r="AU76" s="371">
        <v>0</v>
      </c>
      <c r="AV76" s="371">
        <v>0</v>
      </c>
      <c r="AW76" s="372">
        <v>5.4863706686236302E-2</v>
      </c>
      <c r="AX76" s="172"/>
      <c r="AY76" s="172"/>
      <c r="AZ76" s="184">
        <f t="shared" si="0"/>
        <v>0</v>
      </c>
      <c r="BA76" s="7">
        <f t="shared" si="1"/>
        <v>1</v>
      </c>
      <c r="BB76" s="172"/>
      <c r="BC76" s="172"/>
      <c r="BD76" s="172"/>
      <c r="BE76" s="172"/>
      <c r="BF76" s="172"/>
    </row>
    <row r="77" spans="1:58" ht="30" customHeight="1" x14ac:dyDescent="0.15">
      <c r="A77" s="161" t="s">
        <v>21</v>
      </c>
      <c r="B77" s="358" t="s">
        <v>55</v>
      </c>
      <c r="C77" s="370">
        <v>8.1274604937012513E-3</v>
      </c>
      <c r="D77" s="371">
        <v>2.4439689062892622E-2</v>
      </c>
      <c r="E77" s="371">
        <v>1.15446711839883E-2</v>
      </c>
      <c r="F77" s="371">
        <v>1.8844446672042395E-2</v>
      </c>
      <c r="G77" s="371">
        <v>2.010436834406527E-2</v>
      </c>
      <c r="H77" s="371">
        <v>2.5449628915859876E-2</v>
      </c>
      <c r="I77" s="371">
        <v>4.4416288960749655E-3</v>
      </c>
      <c r="J77" s="371">
        <v>2.8864153043609501E-2</v>
      </c>
      <c r="K77" s="371">
        <v>4.2204682049798325E-2</v>
      </c>
      <c r="L77" s="371">
        <v>2.5094717661640328E-2</v>
      </c>
      <c r="M77" s="371">
        <v>2.8719502951356998E-2</v>
      </c>
      <c r="N77" s="371">
        <v>2.3265746221582003E-2</v>
      </c>
      <c r="O77" s="371">
        <v>9.974126099711593E-3</v>
      </c>
      <c r="P77" s="371">
        <v>8.2580825324393824E-3</v>
      </c>
      <c r="Q77" s="371">
        <v>1.1598892922627026E-2</v>
      </c>
      <c r="R77" s="371">
        <v>3.0112975517777835E-2</v>
      </c>
      <c r="S77" s="371">
        <v>7.2001894512477155E-3</v>
      </c>
      <c r="T77" s="371">
        <v>5.3924337117812271E-3</v>
      </c>
      <c r="U77" s="371">
        <v>1.2202129662221466E-2</v>
      </c>
      <c r="V77" s="371">
        <v>1.3768533076601223E-2</v>
      </c>
      <c r="W77" s="371">
        <v>2.6920347892651496E-3</v>
      </c>
      <c r="X77" s="371">
        <v>5.3611588054990444E-2</v>
      </c>
      <c r="Y77" s="371">
        <v>3.9134191882656891E-2</v>
      </c>
      <c r="Z77" s="371">
        <v>6.5740590997753728E-2</v>
      </c>
      <c r="AA77" s="371">
        <v>2.3276447156615976E-2</v>
      </c>
      <c r="AB77" s="371">
        <v>5.3421705922613782E-3</v>
      </c>
      <c r="AC77" s="371">
        <v>2.7384091050623467E-3</v>
      </c>
      <c r="AD77" s="371">
        <v>7.611215246922833E-3</v>
      </c>
      <c r="AE77" s="371">
        <v>7.4989797335248314E-3</v>
      </c>
      <c r="AF77" s="371">
        <v>5.7609168826025297E-3</v>
      </c>
      <c r="AG77" s="371">
        <v>1.514267080699405E-2</v>
      </c>
      <c r="AH77" s="371">
        <v>1.0243552376722113E-2</v>
      </c>
      <c r="AI77" s="371">
        <v>3.5558056306509243E-3</v>
      </c>
      <c r="AJ77" s="371">
        <v>4.6457760110518069E-3</v>
      </c>
      <c r="AK77" s="371">
        <v>3.0555417411387308E-2</v>
      </c>
      <c r="AL77" s="371">
        <v>0</v>
      </c>
      <c r="AM77" s="371">
        <v>4.3845600023113248E-3</v>
      </c>
      <c r="AN77" s="372">
        <v>1.5677968393576613E-2</v>
      </c>
      <c r="AO77" s="370">
        <v>4.4860741491831396E-4</v>
      </c>
      <c r="AP77" s="192">
        <v>1.9569846541337897E-2</v>
      </c>
      <c r="AQ77" s="371">
        <v>0</v>
      </c>
      <c r="AR77" s="371">
        <v>0</v>
      </c>
      <c r="AS77" s="371">
        <v>0</v>
      </c>
      <c r="AT77" s="371">
        <v>0</v>
      </c>
      <c r="AU77" s="371">
        <v>6.4729154686268646E-5</v>
      </c>
      <c r="AV77" s="371">
        <v>1.9687940871007132E-2</v>
      </c>
      <c r="AW77" s="372">
        <v>1.207638543110914E-2</v>
      </c>
      <c r="AX77" s="172"/>
      <c r="AY77" s="172"/>
      <c r="AZ77" s="184">
        <f t="shared" si="0"/>
        <v>4.5933963185567087E-5</v>
      </c>
      <c r="BA77" s="7">
        <f t="shared" si="1"/>
        <v>0.99995406603681447</v>
      </c>
      <c r="BB77" s="172"/>
      <c r="BC77" s="172"/>
      <c r="BD77" s="172"/>
      <c r="BE77" s="172"/>
      <c r="BF77" s="172"/>
    </row>
    <row r="78" spans="1:58" ht="30" customHeight="1" x14ac:dyDescent="0.15">
      <c r="A78" s="166" t="s">
        <v>22</v>
      </c>
      <c r="B78" s="359" t="s">
        <v>56</v>
      </c>
      <c r="C78" s="370">
        <v>3.9826662541879936E-4</v>
      </c>
      <c r="D78" s="371">
        <v>1.7180166816623298E-3</v>
      </c>
      <c r="E78" s="371">
        <v>1.9464585246757699E-3</v>
      </c>
      <c r="F78" s="371">
        <v>1.0097898015652481E-3</v>
      </c>
      <c r="G78" s="371">
        <v>2.874182557990258E-3</v>
      </c>
      <c r="H78" s="371">
        <v>3.7480330545438699E-3</v>
      </c>
      <c r="I78" s="371">
        <v>9.1273699764558771E-4</v>
      </c>
      <c r="J78" s="371">
        <v>1.408690263598809E-3</v>
      </c>
      <c r="K78" s="371">
        <v>1.6152243011369064E-3</v>
      </c>
      <c r="L78" s="371">
        <v>1.4830717959218099E-3</v>
      </c>
      <c r="M78" s="371">
        <v>8.1460007117981168E-4</v>
      </c>
      <c r="N78" s="371">
        <v>8.9847499750693547E-4</v>
      </c>
      <c r="O78" s="371">
        <v>5.0910442244035334E-4</v>
      </c>
      <c r="P78" s="371">
        <v>4.8073507223396321E-4</v>
      </c>
      <c r="Q78" s="371">
        <v>4.7214888879894501E-4</v>
      </c>
      <c r="R78" s="371">
        <v>1.5890461603602366E-3</v>
      </c>
      <c r="S78" s="371">
        <v>6.7477733378501958E-4</v>
      </c>
      <c r="T78" s="371">
        <v>6.0999522222191546E-4</v>
      </c>
      <c r="U78" s="371">
        <v>4.8206270950571141E-4</v>
      </c>
      <c r="V78" s="371">
        <v>1.1908829440182428E-3</v>
      </c>
      <c r="W78" s="371">
        <v>6.9609563073702683E-4</v>
      </c>
      <c r="X78" s="371">
        <v>3.7222485791111188E-4</v>
      </c>
      <c r="Y78" s="371">
        <v>6.9029484356018203E-2</v>
      </c>
      <c r="Z78" s="371">
        <v>1.1116174574496778E-2</v>
      </c>
      <c r="AA78" s="371">
        <v>2.552269837883296E-3</v>
      </c>
      <c r="AB78" s="371">
        <v>1.1552995514266136E-3</v>
      </c>
      <c r="AC78" s="371">
        <v>2.727161692735979E-4</v>
      </c>
      <c r="AD78" s="371">
        <v>3.2303516750174428E-3</v>
      </c>
      <c r="AE78" s="371">
        <v>2.5373943143086725E-3</v>
      </c>
      <c r="AF78" s="371">
        <v>2.0899896257895183E-3</v>
      </c>
      <c r="AG78" s="371">
        <v>8.7789798772517826E-3</v>
      </c>
      <c r="AH78" s="371">
        <v>4.3162492908634222E-3</v>
      </c>
      <c r="AI78" s="371">
        <v>1.9989114852256855E-3</v>
      </c>
      <c r="AJ78" s="371">
        <v>6.4165523611907111E-4</v>
      </c>
      <c r="AK78" s="371">
        <v>7.8248987977008536E-3</v>
      </c>
      <c r="AL78" s="371">
        <v>0</v>
      </c>
      <c r="AM78" s="371">
        <v>1.3035987965264039E-3</v>
      </c>
      <c r="AN78" s="372">
        <v>2.6815703492465886E-3</v>
      </c>
      <c r="AO78" s="370">
        <v>1.7840618438618103E-4</v>
      </c>
      <c r="AP78" s="192">
        <v>5.4983505289474387E-3</v>
      </c>
      <c r="AQ78" s="371">
        <v>-1.1952941706378747E-3</v>
      </c>
      <c r="AR78" s="371">
        <v>0</v>
      </c>
      <c r="AS78" s="371">
        <v>0</v>
      </c>
      <c r="AT78" s="371">
        <v>0</v>
      </c>
      <c r="AU78" s="371">
        <v>0</v>
      </c>
      <c r="AV78" s="371">
        <v>0</v>
      </c>
      <c r="AW78" s="372">
        <v>1.0836486958563825E-3</v>
      </c>
      <c r="AX78" s="172"/>
      <c r="AY78" s="172"/>
      <c r="AZ78" s="184">
        <f t="shared" si="0"/>
        <v>0</v>
      </c>
      <c r="BA78" s="7">
        <f t="shared" si="1"/>
        <v>1</v>
      </c>
      <c r="BB78" s="172"/>
      <c r="BC78" s="172"/>
      <c r="BD78" s="172"/>
      <c r="BE78" s="172"/>
      <c r="BF78" s="172"/>
    </row>
    <row r="79" spans="1:58" ht="30" customHeight="1" x14ac:dyDescent="0.15">
      <c r="A79" s="166" t="s">
        <v>23</v>
      </c>
      <c r="B79" s="359" t="s">
        <v>57</v>
      </c>
      <c r="C79" s="370">
        <v>2.5625151957941404E-4</v>
      </c>
      <c r="D79" s="371">
        <v>2.0082030331768923E-3</v>
      </c>
      <c r="E79" s="371">
        <v>9.0154582868069006E-4</v>
      </c>
      <c r="F79" s="371">
        <v>1.656939761984436E-4</v>
      </c>
      <c r="G79" s="371">
        <v>1.1888141505946173E-3</v>
      </c>
      <c r="H79" s="371">
        <v>1.9788389532927253E-3</v>
      </c>
      <c r="I79" s="371">
        <v>1.693355580806048E-5</v>
      </c>
      <c r="J79" s="371">
        <v>6.6670681807132478E-5</v>
      </c>
      <c r="K79" s="371">
        <v>2.8697167980579743E-3</v>
      </c>
      <c r="L79" s="371">
        <v>1.9008787927219005E-4</v>
      </c>
      <c r="M79" s="371">
        <v>4.6089485175257352E-4</v>
      </c>
      <c r="N79" s="371">
        <v>1.1955605038380007E-4</v>
      </c>
      <c r="O79" s="371">
        <v>3.1462585100934602E-4</v>
      </c>
      <c r="P79" s="371">
        <v>4.1202626996431292E-5</v>
      </c>
      <c r="Q79" s="371">
        <v>8.7723502294782468E-5</v>
      </c>
      <c r="R79" s="371">
        <v>7.5388276347374786E-4</v>
      </c>
      <c r="S79" s="371">
        <v>1.983328950756258E-4</v>
      </c>
      <c r="T79" s="371">
        <v>2.7289259941506744E-4</v>
      </c>
      <c r="U79" s="371">
        <v>2.3686119787141454E-3</v>
      </c>
      <c r="V79" s="371">
        <v>3.401984890656962E-4</v>
      </c>
      <c r="W79" s="371">
        <v>2.8367098857770088E-3</v>
      </c>
      <c r="X79" s="371">
        <v>8.2467571511640157E-3</v>
      </c>
      <c r="Y79" s="371">
        <v>1.7396437416137122E-3</v>
      </c>
      <c r="Z79" s="371">
        <v>0</v>
      </c>
      <c r="AA79" s="371">
        <v>2.0206767555753105E-3</v>
      </c>
      <c r="AB79" s="371">
        <v>3.0965025975215627E-3</v>
      </c>
      <c r="AC79" s="371">
        <v>2.6375924192129863E-5</v>
      </c>
      <c r="AD79" s="371">
        <v>3.0214343800698327E-3</v>
      </c>
      <c r="AE79" s="371">
        <v>6.0185997157629753E-3</v>
      </c>
      <c r="AF79" s="371">
        <v>1.6976606936491844E-2</v>
      </c>
      <c r="AG79" s="371">
        <v>4.399704252516584E-3</v>
      </c>
      <c r="AH79" s="371">
        <v>3.6809074113053199E-3</v>
      </c>
      <c r="AI79" s="371">
        <v>3.8078489670407653E-5</v>
      </c>
      <c r="AJ79" s="371">
        <v>4.2129574511376303E-4</v>
      </c>
      <c r="AK79" s="371">
        <v>1.6718975198717078E-2</v>
      </c>
      <c r="AL79" s="371">
        <v>0</v>
      </c>
      <c r="AM79" s="371">
        <v>2.2270078499045758E-2</v>
      </c>
      <c r="AN79" s="372">
        <v>2.7738038116999113E-3</v>
      </c>
      <c r="AO79" s="370">
        <v>0</v>
      </c>
      <c r="AP79" s="192">
        <v>1.0559375286043795E-3</v>
      </c>
      <c r="AQ79" s="371">
        <v>6.8717781253382062E-3</v>
      </c>
      <c r="AR79" s="371">
        <v>0</v>
      </c>
      <c r="AS79" s="371">
        <v>0</v>
      </c>
      <c r="AT79" s="371">
        <v>0</v>
      </c>
      <c r="AU79" s="371">
        <v>0</v>
      </c>
      <c r="AV79" s="371">
        <v>1.8811571055934314E-3</v>
      </c>
      <c r="AW79" s="372">
        <v>1.7473358855162177E-3</v>
      </c>
      <c r="AX79" s="172"/>
      <c r="AY79" s="172"/>
      <c r="AZ79" s="184">
        <f t="shared" si="0"/>
        <v>0.17944771950064178</v>
      </c>
      <c r="BA79" s="7">
        <f t="shared" si="1"/>
        <v>0.82055228049935824</v>
      </c>
      <c r="BB79" s="172"/>
      <c r="BC79" s="172"/>
      <c r="BD79" s="172"/>
      <c r="BE79" s="172"/>
      <c r="BF79" s="172"/>
    </row>
    <row r="80" spans="1:58" ht="30" customHeight="1" x14ac:dyDescent="0.15">
      <c r="A80" s="166" t="s">
        <v>24</v>
      </c>
      <c r="B80" s="359" t="s">
        <v>58</v>
      </c>
      <c r="C80" s="370">
        <v>7.1786917121145946E-2</v>
      </c>
      <c r="D80" s="371">
        <v>2.5178934740493965E-2</v>
      </c>
      <c r="E80" s="371">
        <v>7.3995839142661335E-2</v>
      </c>
      <c r="F80" s="371">
        <v>7.6346152995685215E-2</v>
      </c>
      <c r="G80" s="371">
        <v>8.5443641891419481E-2</v>
      </c>
      <c r="H80" s="371">
        <v>3.3024727288486072E-2</v>
      </c>
      <c r="I80" s="371">
        <v>1.0098023402883259E-2</v>
      </c>
      <c r="J80" s="371">
        <v>5.6556780012147007E-2</v>
      </c>
      <c r="K80" s="371">
        <v>3.2696832289934315E-2</v>
      </c>
      <c r="L80" s="371">
        <v>1.6628465397064737E-2</v>
      </c>
      <c r="M80" s="371">
        <v>3.8412383401923676E-2</v>
      </c>
      <c r="N80" s="371">
        <v>4.4238584388343181E-2</v>
      </c>
      <c r="O80" s="371">
        <v>4.8751044107404225E-2</v>
      </c>
      <c r="P80" s="371">
        <v>3.8438228063516093E-2</v>
      </c>
      <c r="Q80" s="371">
        <v>4.3531517885856831E-2</v>
      </c>
      <c r="R80" s="371">
        <v>3.9305834711041154E-2</v>
      </c>
      <c r="S80" s="371">
        <v>4.7980994042729111E-2</v>
      </c>
      <c r="T80" s="371">
        <v>3.7281685920467954E-2</v>
      </c>
      <c r="U80" s="371">
        <v>5.0466811584839698E-2</v>
      </c>
      <c r="V80" s="371">
        <v>6.3699814173947794E-2</v>
      </c>
      <c r="W80" s="371">
        <v>5.5178728517424058E-2</v>
      </c>
      <c r="X80" s="371">
        <v>1.658842005285182E-2</v>
      </c>
      <c r="Y80" s="371">
        <v>1.5190498399566002E-2</v>
      </c>
      <c r="Z80" s="371">
        <v>1.8792466888206565E-2</v>
      </c>
      <c r="AA80" s="371">
        <v>1.0756345143816497E-2</v>
      </c>
      <c r="AB80" s="371">
        <v>5.3569120187500234E-3</v>
      </c>
      <c r="AC80" s="371">
        <v>1.0705825740369753E-3</v>
      </c>
      <c r="AD80" s="371">
        <v>3.0465610710975401E-2</v>
      </c>
      <c r="AE80" s="371">
        <v>9.5460335194627859E-3</v>
      </c>
      <c r="AF80" s="371">
        <v>5.3406916900336221E-3</v>
      </c>
      <c r="AG80" s="371">
        <v>1.582689113699674E-2</v>
      </c>
      <c r="AH80" s="371">
        <v>5.0163269230654825E-2</v>
      </c>
      <c r="AI80" s="371">
        <v>3.6723007023458855E-2</v>
      </c>
      <c r="AJ80" s="371">
        <v>2.3202949624228798E-2</v>
      </c>
      <c r="AK80" s="371">
        <v>7.1438725876122239E-2</v>
      </c>
      <c r="AL80" s="371">
        <v>0.22681905622745274</v>
      </c>
      <c r="AM80" s="371">
        <v>1.0006818987997247E-2</v>
      </c>
      <c r="AN80" s="372">
        <v>3.5392765379170944E-2</v>
      </c>
      <c r="AO80" s="370">
        <v>0.11049438557518874</v>
      </c>
      <c r="AP80" s="192">
        <v>0.1733452812087079</v>
      </c>
      <c r="AQ80" s="371">
        <v>8.9656178957827937E-5</v>
      </c>
      <c r="AR80" s="371">
        <v>8.7806189202832841E-3</v>
      </c>
      <c r="AS80" s="371">
        <v>6.2116056268460632E-2</v>
      </c>
      <c r="AT80" s="371">
        <v>-4.324652390747815E-2</v>
      </c>
      <c r="AU80" s="371">
        <v>2.4506766948153864E-4</v>
      </c>
      <c r="AV80" s="371">
        <v>1.5494960216237511E-2</v>
      </c>
      <c r="AW80" s="372">
        <v>5.5361419567973413E-2</v>
      </c>
      <c r="AX80" s="172"/>
      <c r="AY80" s="172"/>
      <c r="AZ80" s="184">
        <f t="shared" si="0"/>
        <v>0.30779579137106905</v>
      </c>
      <c r="BA80" s="7">
        <f t="shared" si="1"/>
        <v>0.69220420862893095</v>
      </c>
      <c r="BB80" s="172"/>
      <c r="BC80" s="172"/>
      <c r="BD80" s="172"/>
      <c r="BE80" s="172"/>
      <c r="BF80" s="172"/>
    </row>
    <row r="81" spans="1:58" ht="30" customHeight="1" x14ac:dyDescent="0.15">
      <c r="A81" s="166" t="s">
        <v>25</v>
      </c>
      <c r="B81" s="359" t="s">
        <v>760</v>
      </c>
      <c r="C81" s="370">
        <v>5.1459335610343094E-3</v>
      </c>
      <c r="D81" s="371">
        <v>4.981194627499614E-2</v>
      </c>
      <c r="E81" s="371">
        <v>6.176096244442218E-3</v>
      </c>
      <c r="F81" s="371">
        <v>1.4202509290803239E-2</v>
      </c>
      <c r="G81" s="371">
        <v>9.3754335149125127E-3</v>
      </c>
      <c r="H81" s="371">
        <v>6.272491838169158E-3</v>
      </c>
      <c r="I81" s="371">
        <v>3.4445053264530352E-3</v>
      </c>
      <c r="J81" s="371">
        <v>3.7064342142212885E-3</v>
      </c>
      <c r="K81" s="371">
        <v>1.0874471001173001E-2</v>
      </c>
      <c r="L81" s="371">
        <v>4.0206679612032692E-3</v>
      </c>
      <c r="M81" s="371">
        <v>7.4862034482873875E-3</v>
      </c>
      <c r="N81" s="371">
        <v>1.0961086101994359E-2</v>
      </c>
      <c r="O81" s="371">
        <v>5.2272198856024767E-3</v>
      </c>
      <c r="P81" s="371">
        <v>5.9809789983933069E-3</v>
      </c>
      <c r="Q81" s="371">
        <v>9.2062541550823954E-3</v>
      </c>
      <c r="R81" s="371">
        <v>5.5042697427203965E-3</v>
      </c>
      <c r="S81" s="371">
        <v>5.6391419959965008E-3</v>
      </c>
      <c r="T81" s="371">
        <v>8.6764657146092324E-3</v>
      </c>
      <c r="U81" s="371">
        <v>5.6347939510864977E-3</v>
      </c>
      <c r="V81" s="371">
        <v>2.1032573942583944E-2</v>
      </c>
      <c r="W81" s="371">
        <v>1.2717483862796473E-2</v>
      </c>
      <c r="X81" s="371">
        <v>1.7778984410002058E-2</v>
      </c>
      <c r="Y81" s="371">
        <v>2.096454759988443E-2</v>
      </c>
      <c r="Z81" s="371">
        <v>4.9355928401431867E-2</v>
      </c>
      <c r="AA81" s="371">
        <v>1.6713748559945417E-2</v>
      </c>
      <c r="AB81" s="371">
        <v>3.9776555919804127E-2</v>
      </c>
      <c r="AC81" s="371">
        <v>7.5907032579936029E-2</v>
      </c>
      <c r="AD81" s="371">
        <v>1.9585720797179528E-2</v>
      </c>
      <c r="AE81" s="371">
        <v>6.4790984950418799E-3</v>
      </c>
      <c r="AF81" s="371">
        <v>1.1172437787459995E-2</v>
      </c>
      <c r="AG81" s="371">
        <v>4.7381834320272013E-3</v>
      </c>
      <c r="AH81" s="371">
        <v>8.985123542708329E-3</v>
      </c>
      <c r="AI81" s="371">
        <v>2.4111355451960984E-2</v>
      </c>
      <c r="AJ81" s="371">
        <v>8.5268173886356192E-3</v>
      </c>
      <c r="AK81" s="371">
        <v>7.2633255409429954E-3</v>
      </c>
      <c r="AL81" s="371">
        <v>0</v>
      </c>
      <c r="AM81" s="371">
        <v>2.8404558759684349E-3</v>
      </c>
      <c r="AN81" s="372">
        <v>1.2837650687741885E-2</v>
      </c>
      <c r="AO81" s="370">
        <v>1.874182088992067E-5</v>
      </c>
      <c r="AP81" s="192">
        <v>6.3431257903625207E-2</v>
      </c>
      <c r="AQ81" s="371">
        <v>0</v>
      </c>
      <c r="AR81" s="371">
        <v>0</v>
      </c>
      <c r="AS81" s="371">
        <v>0</v>
      </c>
      <c r="AT81" s="371">
        <v>0</v>
      </c>
      <c r="AU81" s="371">
        <v>0</v>
      </c>
      <c r="AV81" s="371">
        <v>4.0202373481862718E-3</v>
      </c>
      <c r="AW81" s="372">
        <v>1.5606689682572152E-2</v>
      </c>
      <c r="AX81" s="172"/>
      <c r="AY81" s="172"/>
      <c r="AZ81" s="184">
        <f t="shared" si="0"/>
        <v>0.34551165131748995</v>
      </c>
      <c r="BA81" s="7">
        <f t="shared" si="1"/>
        <v>0.65448834868251005</v>
      </c>
      <c r="BB81" s="172"/>
      <c r="BC81" s="172"/>
      <c r="BD81" s="172"/>
      <c r="BE81" s="172"/>
      <c r="BF81" s="172"/>
    </row>
    <row r="82" spans="1:58" ht="30" customHeight="1" x14ac:dyDescent="0.15">
      <c r="A82" s="166" t="s">
        <v>26</v>
      </c>
      <c r="B82" s="359" t="s">
        <v>770</v>
      </c>
      <c r="C82" s="370">
        <v>1.0281277236602582E-3</v>
      </c>
      <c r="D82" s="371">
        <v>5.9974547901012407E-3</v>
      </c>
      <c r="E82" s="371">
        <v>2.3539076772570696E-3</v>
      </c>
      <c r="F82" s="371">
        <v>3.2221876616953561E-3</v>
      </c>
      <c r="G82" s="371">
        <v>2.078896180699375E-3</v>
      </c>
      <c r="H82" s="371">
        <v>1.9753145822468616E-3</v>
      </c>
      <c r="I82" s="371">
        <v>3.4716846005045299E-4</v>
      </c>
      <c r="J82" s="371">
        <v>2.9757415371844337E-3</v>
      </c>
      <c r="K82" s="371">
        <v>3.2664452680435199E-3</v>
      </c>
      <c r="L82" s="371">
        <v>1.0635470639121893E-3</v>
      </c>
      <c r="M82" s="371">
        <v>8.3101958953089449E-4</v>
      </c>
      <c r="N82" s="371">
        <v>3.5568185270857702E-3</v>
      </c>
      <c r="O82" s="371">
        <v>2.4512274841571517E-3</v>
      </c>
      <c r="P82" s="371">
        <v>1.4153220364760395E-3</v>
      </c>
      <c r="Q82" s="371">
        <v>1.6869839152692581E-3</v>
      </c>
      <c r="R82" s="371">
        <v>1.4312756926974138E-3</v>
      </c>
      <c r="S82" s="371">
        <v>2.4173365762483472E-3</v>
      </c>
      <c r="T82" s="371">
        <v>2.9691957591005628E-3</v>
      </c>
      <c r="U82" s="371">
        <v>7.9068216619066075E-4</v>
      </c>
      <c r="V82" s="371">
        <v>2.1530950297923086E-3</v>
      </c>
      <c r="W82" s="371">
        <v>4.0680431974641842E-3</v>
      </c>
      <c r="X82" s="371">
        <v>4.1349078958546623E-3</v>
      </c>
      <c r="Y82" s="371">
        <v>1.2467685842617647E-3</v>
      </c>
      <c r="Z82" s="371">
        <v>2.2768591635580178E-3</v>
      </c>
      <c r="AA82" s="371">
        <v>2.3935076165590156E-2</v>
      </c>
      <c r="AB82" s="371">
        <v>1.3353285054237456E-2</v>
      </c>
      <c r="AC82" s="371">
        <v>1.752691827073842E-2</v>
      </c>
      <c r="AD82" s="371">
        <v>2.6329726537519003E-2</v>
      </c>
      <c r="AE82" s="371">
        <v>1.6450170226695246E-2</v>
      </c>
      <c r="AF82" s="371">
        <v>7.6291825654151602E-4</v>
      </c>
      <c r="AG82" s="371">
        <v>4.5943756014934275E-3</v>
      </c>
      <c r="AH82" s="371">
        <v>1.4800218076877224E-2</v>
      </c>
      <c r="AI82" s="371">
        <v>1.5469491039838471E-2</v>
      </c>
      <c r="AJ82" s="371">
        <v>7.3417049014177713E-3</v>
      </c>
      <c r="AK82" s="371">
        <v>1.2286491126298319E-2</v>
      </c>
      <c r="AL82" s="371">
        <v>0</v>
      </c>
      <c r="AM82" s="371">
        <v>2.965037443558791E-2</v>
      </c>
      <c r="AN82" s="372">
        <v>7.2041443089757261E-3</v>
      </c>
      <c r="AO82" s="370">
        <v>0</v>
      </c>
      <c r="AP82" s="192">
        <v>0.21193855667208925</v>
      </c>
      <c r="AQ82" s="371">
        <v>1.5084986647635737E-4</v>
      </c>
      <c r="AR82" s="371">
        <v>0</v>
      </c>
      <c r="AS82" s="371">
        <v>7.299757042036021E-3</v>
      </c>
      <c r="AT82" s="371">
        <v>0</v>
      </c>
      <c r="AU82" s="371">
        <v>0</v>
      </c>
      <c r="AV82" s="371">
        <v>0</v>
      </c>
      <c r="AW82" s="372">
        <v>4.7936883267150177E-2</v>
      </c>
      <c r="AX82" s="172"/>
      <c r="AY82" s="172"/>
      <c r="AZ82" s="184">
        <f t="shared" si="0"/>
        <v>4.0983462406040214E-2</v>
      </c>
      <c r="BA82" s="7">
        <f t="shared" si="1"/>
        <v>0.95901653759395977</v>
      </c>
      <c r="BB82" s="172"/>
      <c r="BC82" s="172"/>
      <c r="BD82" s="172"/>
      <c r="BE82" s="172"/>
      <c r="BF82" s="172"/>
    </row>
    <row r="83" spans="1:58" ht="30" customHeight="1" x14ac:dyDescent="0.15">
      <c r="A83" s="166" t="s">
        <v>27</v>
      </c>
      <c r="B83" s="359" t="s">
        <v>1444</v>
      </c>
      <c r="C83" s="370">
        <v>6.144962808361755E-2</v>
      </c>
      <c r="D83" s="371">
        <v>0.26217120994739362</v>
      </c>
      <c r="E83" s="371">
        <v>3.4041585520857419E-2</v>
      </c>
      <c r="F83" s="371">
        <v>2.2694325570973447E-2</v>
      </c>
      <c r="G83" s="371">
        <v>4.4285278992354467E-2</v>
      </c>
      <c r="H83" s="371">
        <v>2.3462330467962776E-2</v>
      </c>
      <c r="I83" s="371">
        <v>1.945930875097799E-2</v>
      </c>
      <c r="J83" s="371">
        <v>1.9640306302004838E-2</v>
      </c>
      <c r="K83" s="371">
        <v>5.1660988757806559E-2</v>
      </c>
      <c r="L83" s="371">
        <v>1.8066185315692981E-2</v>
      </c>
      <c r="M83" s="371">
        <v>3.0732899255885571E-2</v>
      </c>
      <c r="N83" s="371">
        <v>2.7846721092028091E-2</v>
      </c>
      <c r="O83" s="371">
        <v>2.0832187277814437E-2</v>
      </c>
      <c r="P83" s="371">
        <v>1.6732731358390575E-2</v>
      </c>
      <c r="Q83" s="371">
        <v>2.1764658165389975E-2</v>
      </c>
      <c r="R83" s="371">
        <v>1.797419851559532E-2</v>
      </c>
      <c r="S83" s="371">
        <v>1.9497456217082116E-2</v>
      </c>
      <c r="T83" s="371">
        <v>2.2827871568906321E-2</v>
      </c>
      <c r="U83" s="371">
        <v>1.5582764688234718E-2</v>
      </c>
      <c r="V83" s="371">
        <v>0.11693353665348515</v>
      </c>
      <c r="W83" s="371">
        <v>4.381451553927266E-2</v>
      </c>
      <c r="X83" s="371">
        <v>3.8042003755795556E-2</v>
      </c>
      <c r="Y83" s="371">
        <v>1.7639480801197968E-2</v>
      </c>
      <c r="Z83" s="371">
        <v>7.2036908588499315E-2</v>
      </c>
      <c r="AA83" s="371">
        <v>5.1581918472381798E-2</v>
      </c>
      <c r="AB83" s="371">
        <v>3.5694175016142443E-2</v>
      </c>
      <c r="AC83" s="371">
        <v>2.022901187792487E-3</v>
      </c>
      <c r="AD83" s="371">
        <v>0.11667816979256596</v>
      </c>
      <c r="AE83" s="371">
        <v>2.6534163287248325E-2</v>
      </c>
      <c r="AF83" s="371">
        <v>1.8443647812232282E-2</v>
      </c>
      <c r="AG83" s="371">
        <v>2.9107668869717163E-2</v>
      </c>
      <c r="AH83" s="371">
        <v>1.5145017993334195E-2</v>
      </c>
      <c r="AI83" s="371">
        <v>3.6525501011102447E-2</v>
      </c>
      <c r="AJ83" s="371">
        <v>1.5789706564636918E-2</v>
      </c>
      <c r="AK83" s="371">
        <v>3.6183998710677963E-2</v>
      </c>
      <c r="AL83" s="371">
        <v>5.0759907381540202E-2</v>
      </c>
      <c r="AM83" s="371">
        <v>9.3742967344903297E-2</v>
      </c>
      <c r="AN83" s="372">
        <v>3.2252511895720141E-2</v>
      </c>
      <c r="AO83" s="370">
        <v>2.7639294330301441E-2</v>
      </c>
      <c r="AP83" s="192">
        <v>5.1276370863414057E-2</v>
      </c>
      <c r="AQ83" s="371">
        <v>5.381578688145503E-4</v>
      </c>
      <c r="AR83" s="371">
        <v>1.0319881933800268E-3</v>
      </c>
      <c r="AS83" s="371">
        <v>3.6170657784823364E-3</v>
      </c>
      <c r="AT83" s="371">
        <v>2.0188576048124685E-2</v>
      </c>
      <c r="AU83" s="371">
        <v>3.6374937685048285E-2</v>
      </c>
      <c r="AV83" s="371">
        <v>1.8641213314301668E-2</v>
      </c>
      <c r="AW83" s="372">
        <v>2.2835336335496389E-2</v>
      </c>
      <c r="AX83" s="172"/>
      <c r="AY83" s="172"/>
      <c r="AZ83" s="184">
        <f t="shared" si="0"/>
        <v>0.3614325661637563</v>
      </c>
      <c r="BA83" s="7">
        <f t="shared" si="1"/>
        <v>0.6385674338362437</v>
      </c>
      <c r="BB83" s="172"/>
      <c r="BC83" s="172"/>
      <c r="BD83" s="172"/>
      <c r="BE83" s="172"/>
      <c r="BF83" s="172"/>
    </row>
    <row r="84" spans="1:58" ht="30" customHeight="1" x14ac:dyDescent="0.15">
      <c r="A84" s="166" t="s">
        <v>28</v>
      </c>
      <c r="B84" s="359" t="s">
        <v>62</v>
      </c>
      <c r="C84" s="370">
        <v>3.7051756919294809E-3</v>
      </c>
      <c r="D84" s="371">
        <v>4.1643362595141405E-3</v>
      </c>
      <c r="E84" s="371">
        <v>5.0128746082514436E-3</v>
      </c>
      <c r="F84" s="371">
        <v>6.522652459833217E-3</v>
      </c>
      <c r="G84" s="371">
        <v>5.6884211519461457E-3</v>
      </c>
      <c r="H84" s="371">
        <v>8.1344692746035136E-3</v>
      </c>
      <c r="I84" s="371">
        <v>6.7195039253082744E-4</v>
      </c>
      <c r="J84" s="371">
        <v>5.943980082968283E-3</v>
      </c>
      <c r="K84" s="371">
        <v>5.8598398346615746E-3</v>
      </c>
      <c r="L84" s="371">
        <v>2.2703691379344125E-3</v>
      </c>
      <c r="M84" s="371">
        <v>3.3760449339487173E-3</v>
      </c>
      <c r="N84" s="371">
        <v>6.4704289735290589E-3</v>
      </c>
      <c r="O84" s="371">
        <v>7.6900292527146159E-3</v>
      </c>
      <c r="P84" s="371">
        <v>1.0856557117738714E-2</v>
      </c>
      <c r="Q84" s="371">
        <v>4.4508105137915869E-3</v>
      </c>
      <c r="R84" s="371">
        <v>9.6567845407494312E-3</v>
      </c>
      <c r="S84" s="371">
        <v>1.3297264986432579E-2</v>
      </c>
      <c r="T84" s="371">
        <v>2.6760045071293832E-2</v>
      </c>
      <c r="U84" s="371">
        <v>2.8564530358185162E-3</v>
      </c>
      <c r="V84" s="371">
        <v>7.345388586579119E-3</v>
      </c>
      <c r="W84" s="371">
        <v>8.8839788031410214E-3</v>
      </c>
      <c r="X84" s="371">
        <v>1.0182858031158209E-2</v>
      </c>
      <c r="Y84" s="371">
        <v>3.3522394698250454E-2</v>
      </c>
      <c r="Z84" s="371">
        <v>1.1449532359732232E-2</v>
      </c>
      <c r="AA84" s="371">
        <v>3.8654496541137513E-2</v>
      </c>
      <c r="AB84" s="371">
        <v>5.974030960093047E-2</v>
      </c>
      <c r="AC84" s="371">
        <v>2.2998024407224079E-3</v>
      </c>
      <c r="AD84" s="371">
        <v>8.2322214857414814E-3</v>
      </c>
      <c r="AE84" s="371">
        <v>0.17160648151515046</v>
      </c>
      <c r="AF84" s="371">
        <v>1.6417890045191362E-2</v>
      </c>
      <c r="AG84" s="371">
        <v>2.3454546444363886E-2</v>
      </c>
      <c r="AH84" s="371">
        <v>1.1781244762555425E-2</v>
      </c>
      <c r="AI84" s="371">
        <v>6.7093601391022564E-2</v>
      </c>
      <c r="AJ84" s="371">
        <v>3.7231370179792861E-2</v>
      </c>
      <c r="AK84" s="371">
        <v>2.1272658931687817E-2</v>
      </c>
      <c r="AL84" s="371">
        <v>0</v>
      </c>
      <c r="AM84" s="371">
        <v>7.5138735050187755E-2</v>
      </c>
      <c r="AN84" s="372">
        <v>1.6603251366628474E-2</v>
      </c>
      <c r="AO84" s="370">
        <v>1.1997875714292663E-2</v>
      </c>
      <c r="AP84" s="192">
        <v>4.5893929996048667E-2</v>
      </c>
      <c r="AQ84" s="371">
        <v>3.1612835608126364E-4</v>
      </c>
      <c r="AR84" s="371">
        <v>5.4073918115043376E-2</v>
      </c>
      <c r="AS84" s="371">
        <v>8.0295195933684754E-2</v>
      </c>
      <c r="AT84" s="371">
        <v>8.7340017257474117E-3</v>
      </c>
      <c r="AU84" s="371">
        <v>0</v>
      </c>
      <c r="AV84" s="371">
        <v>5.7191223217898752E-3</v>
      </c>
      <c r="AW84" s="372">
        <v>2.5727569851900264E-2</v>
      </c>
      <c r="AX84" s="172"/>
      <c r="AY84" s="172"/>
      <c r="AZ84" s="184">
        <f t="shared" si="0"/>
        <v>0.56739426354201339</v>
      </c>
      <c r="BA84" s="7">
        <f t="shared" si="1"/>
        <v>0.43260573645798661</v>
      </c>
      <c r="BB84" s="172"/>
      <c r="BC84" s="172"/>
      <c r="BD84" s="172"/>
      <c r="BE84" s="172"/>
      <c r="BF84" s="172"/>
    </row>
    <row r="85" spans="1:58" ht="30" customHeight="1" x14ac:dyDescent="0.15">
      <c r="A85" s="166" t="s">
        <v>29</v>
      </c>
      <c r="B85" s="359" t="s">
        <v>826</v>
      </c>
      <c r="C85" s="370">
        <v>0</v>
      </c>
      <c r="D85" s="371">
        <v>0</v>
      </c>
      <c r="E85" s="371">
        <v>0</v>
      </c>
      <c r="F85" s="371">
        <v>0</v>
      </c>
      <c r="G85" s="371">
        <v>0</v>
      </c>
      <c r="H85" s="371">
        <v>0</v>
      </c>
      <c r="I85" s="371">
        <v>0</v>
      </c>
      <c r="J85" s="371">
        <v>0</v>
      </c>
      <c r="K85" s="371">
        <v>0</v>
      </c>
      <c r="L85" s="371">
        <v>0</v>
      </c>
      <c r="M85" s="371">
        <v>0</v>
      </c>
      <c r="N85" s="371">
        <v>0</v>
      </c>
      <c r="O85" s="371">
        <v>0</v>
      </c>
      <c r="P85" s="371">
        <v>0</v>
      </c>
      <c r="Q85" s="371">
        <v>0</v>
      </c>
      <c r="R85" s="371">
        <v>0</v>
      </c>
      <c r="S85" s="371">
        <v>0</v>
      </c>
      <c r="T85" s="371">
        <v>0</v>
      </c>
      <c r="U85" s="371">
        <v>0</v>
      </c>
      <c r="V85" s="371">
        <v>0</v>
      </c>
      <c r="W85" s="371">
        <v>0</v>
      </c>
      <c r="X85" s="371">
        <v>0</v>
      </c>
      <c r="Y85" s="371">
        <v>0</v>
      </c>
      <c r="Z85" s="371">
        <v>0</v>
      </c>
      <c r="AA85" s="371">
        <v>0</v>
      </c>
      <c r="AB85" s="371">
        <v>0</v>
      </c>
      <c r="AC85" s="371">
        <v>0</v>
      </c>
      <c r="AD85" s="371">
        <v>0</v>
      </c>
      <c r="AE85" s="371">
        <v>0</v>
      </c>
      <c r="AF85" s="371">
        <v>0</v>
      </c>
      <c r="AG85" s="371">
        <v>0</v>
      </c>
      <c r="AH85" s="371">
        <v>0</v>
      </c>
      <c r="AI85" s="371">
        <v>0</v>
      </c>
      <c r="AJ85" s="371">
        <v>0</v>
      </c>
      <c r="AK85" s="371">
        <v>0</v>
      </c>
      <c r="AL85" s="371">
        <v>0</v>
      </c>
      <c r="AM85" s="371">
        <v>0.24533080015224598</v>
      </c>
      <c r="AN85" s="372">
        <v>8.9756319419157524E-4</v>
      </c>
      <c r="AO85" s="370">
        <v>0</v>
      </c>
      <c r="AP85" s="192">
        <v>4.4095824456163021E-3</v>
      </c>
      <c r="AQ85" s="371">
        <v>0.23639522933985341</v>
      </c>
      <c r="AR85" s="371">
        <v>0</v>
      </c>
      <c r="AS85" s="371">
        <v>0</v>
      </c>
      <c r="AT85" s="371">
        <v>0</v>
      </c>
      <c r="AU85" s="371">
        <v>0</v>
      </c>
      <c r="AV85" s="371">
        <v>0</v>
      </c>
      <c r="AW85" s="372">
        <v>2.7621845787600845E-2</v>
      </c>
      <c r="AX85" s="172"/>
      <c r="AY85" s="172"/>
      <c r="AZ85" s="184">
        <f t="shared" si="0"/>
        <v>0</v>
      </c>
      <c r="BA85" s="7">
        <f t="shared" si="1"/>
        <v>1</v>
      </c>
      <c r="BB85" s="172"/>
      <c r="BC85" s="172"/>
      <c r="BD85" s="172"/>
      <c r="BE85" s="172"/>
      <c r="BF85" s="172"/>
    </row>
    <row r="86" spans="1:58" ht="30" customHeight="1" x14ac:dyDescent="0.15">
      <c r="A86" s="166" t="s">
        <v>30</v>
      </c>
      <c r="B86" s="359" t="s">
        <v>833</v>
      </c>
      <c r="C86" s="370">
        <v>2.098219844204608E-5</v>
      </c>
      <c r="D86" s="371">
        <v>9.7269168105439772E-5</v>
      </c>
      <c r="E86" s="371">
        <v>2.417746184417309E-4</v>
      </c>
      <c r="F86" s="371">
        <v>1.9163894044303979E-6</v>
      </c>
      <c r="G86" s="371">
        <v>9.9922284496687164E-5</v>
      </c>
      <c r="H86" s="371">
        <v>3.0705706201722269E-4</v>
      </c>
      <c r="I86" s="371">
        <v>6.9079126581618565E-6</v>
      </c>
      <c r="J86" s="371">
        <v>1.3621484968257412E-4</v>
      </c>
      <c r="K86" s="371">
        <v>2.9009486877789372E-4</v>
      </c>
      <c r="L86" s="371">
        <v>4.6507222327721324E-5</v>
      </c>
      <c r="M86" s="371">
        <v>9.0838671462148675E-7</v>
      </c>
      <c r="N86" s="371">
        <v>3.3460077206833342E-4</v>
      </c>
      <c r="O86" s="371">
        <v>4.677218168650631E-4</v>
      </c>
      <c r="P86" s="371">
        <v>5.358984518827937E-4</v>
      </c>
      <c r="Q86" s="371">
        <v>2.4468308925143804E-4</v>
      </c>
      <c r="R86" s="371">
        <v>1.1562447121961624E-3</v>
      </c>
      <c r="S86" s="371">
        <v>1.1553566414745614E-3</v>
      </c>
      <c r="T86" s="371">
        <v>6.945729412057124E-4</v>
      </c>
      <c r="U86" s="371">
        <v>2.9761971065376923E-4</v>
      </c>
      <c r="V86" s="371">
        <v>5.6657918780214619E-5</v>
      </c>
      <c r="W86" s="371">
        <v>1.5842502182549913E-4</v>
      </c>
      <c r="X86" s="371">
        <v>4.2960303103407562E-4</v>
      </c>
      <c r="Y86" s="371">
        <v>9.0926144450378704E-5</v>
      </c>
      <c r="Z86" s="371">
        <v>1.6993599927040811E-4</v>
      </c>
      <c r="AA86" s="371">
        <v>2.1921897525523538E-4</v>
      </c>
      <c r="AB86" s="371">
        <v>1.9020455344882748E-4</v>
      </c>
      <c r="AC86" s="371">
        <v>7.2814800101564631E-7</v>
      </c>
      <c r="AD86" s="371">
        <v>4.8209240022746417E-4</v>
      </c>
      <c r="AE86" s="371">
        <v>4.9709626438992913E-3</v>
      </c>
      <c r="AF86" s="371">
        <v>5.6275447321853433E-5</v>
      </c>
      <c r="AG86" s="371">
        <v>5.5480269435371217E-7</v>
      </c>
      <c r="AH86" s="371">
        <v>8.8752819053127208E-5</v>
      </c>
      <c r="AI86" s="371">
        <v>0</v>
      </c>
      <c r="AJ86" s="371">
        <v>4.9360427639685714E-4</v>
      </c>
      <c r="AK86" s="371">
        <v>4.3650732491577223E-4</v>
      </c>
      <c r="AL86" s="371">
        <v>0</v>
      </c>
      <c r="AM86" s="371">
        <v>1.5624633118250646E-4</v>
      </c>
      <c r="AN86" s="372">
        <v>3.3726561716347788E-4</v>
      </c>
      <c r="AO86" s="370">
        <v>0</v>
      </c>
      <c r="AP86" s="192">
        <v>2.5056611220045689E-2</v>
      </c>
      <c r="AQ86" s="371">
        <v>0.333367121669433</v>
      </c>
      <c r="AR86" s="371">
        <v>0.1961325580167449</v>
      </c>
      <c r="AS86" s="371">
        <v>0.27512999667259486</v>
      </c>
      <c r="AT86" s="371">
        <v>0</v>
      </c>
      <c r="AU86" s="371">
        <v>4.3258176155349011E-4</v>
      </c>
      <c r="AV86" s="371">
        <v>4.1565706578395624E-2</v>
      </c>
      <c r="AW86" s="372">
        <v>0.10486237158065102</v>
      </c>
      <c r="AX86" s="172"/>
      <c r="AY86" s="172"/>
      <c r="AZ86" s="184">
        <f t="shared" si="0"/>
        <v>0.32748094811145517</v>
      </c>
      <c r="BA86" s="7">
        <f t="shared" si="1"/>
        <v>0.67251905188854488</v>
      </c>
      <c r="BB86" s="172"/>
      <c r="BC86" s="172"/>
      <c r="BD86" s="172"/>
      <c r="BE86" s="172"/>
      <c r="BF86" s="172"/>
    </row>
    <row r="87" spans="1:58" ht="30" customHeight="1" x14ac:dyDescent="0.15">
      <c r="A87" s="166" t="s">
        <v>31</v>
      </c>
      <c r="B87" s="359" t="s">
        <v>65</v>
      </c>
      <c r="C87" s="370">
        <v>1.703074864128411E-4</v>
      </c>
      <c r="D87" s="371">
        <v>0</v>
      </c>
      <c r="E87" s="371">
        <v>0</v>
      </c>
      <c r="F87" s="371">
        <v>0</v>
      </c>
      <c r="G87" s="371">
        <v>2.5397991823116535E-6</v>
      </c>
      <c r="H87" s="371">
        <v>6.4964902184445342E-6</v>
      </c>
      <c r="I87" s="371">
        <v>0</v>
      </c>
      <c r="J87" s="371">
        <v>8.8526590993362684E-7</v>
      </c>
      <c r="K87" s="371">
        <v>0</v>
      </c>
      <c r="L87" s="371">
        <v>1.5587988556215744E-6</v>
      </c>
      <c r="M87" s="371">
        <v>0</v>
      </c>
      <c r="N87" s="371">
        <v>0</v>
      </c>
      <c r="O87" s="371">
        <v>0</v>
      </c>
      <c r="P87" s="371">
        <v>0</v>
      </c>
      <c r="Q87" s="371">
        <v>0</v>
      </c>
      <c r="R87" s="371">
        <v>0</v>
      </c>
      <c r="S87" s="371">
        <v>0</v>
      </c>
      <c r="T87" s="371">
        <v>0</v>
      </c>
      <c r="U87" s="371">
        <v>0</v>
      </c>
      <c r="V87" s="371">
        <v>4.4548308232505403E-6</v>
      </c>
      <c r="W87" s="371">
        <v>9.770535164046057E-7</v>
      </c>
      <c r="X87" s="371">
        <v>2.3307427694859784E-6</v>
      </c>
      <c r="Y87" s="371">
        <v>2.0154817297728526E-4</v>
      </c>
      <c r="Z87" s="371">
        <v>0</v>
      </c>
      <c r="AA87" s="371">
        <v>2.1738281808366049E-5</v>
      </c>
      <c r="AB87" s="371">
        <v>1.1311320247318691E-4</v>
      </c>
      <c r="AC87" s="371">
        <v>3.7255727818955876E-6</v>
      </c>
      <c r="AD87" s="371">
        <v>1.2164420172012132E-3</v>
      </c>
      <c r="AE87" s="371">
        <v>6.8500720270453443E-4</v>
      </c>
      <c r="AF87" s="371">
        <v>1.1387036585875617E-5</v>
      </c>
      <c r="AG87" s="371">
        <v>9.35734187173359E-6</v>
      </c>
      <c r="AH87" s="371">
        <v>1.4104215934806855E-2</v>
      </c>
      <c r="AI87" s="371">
        <v>1.0042678594393227E-5</v>
      </c>
      <c r="AJ87" s="371">
        <v>3.1339433710365134E-5</v>
      </c>
      <c r="AK87" s="371">
        <v>6.5716019407834476E-5</v>
      </c>
      <c r="AL87" s="371">
        <v>0</v>
      </c>
      <c r="AM87" s="371">
        <v>1.9332222312729787E-3</v>
      </c>
      <c r="AN87" s="372">
        <v>8.4973914292045907E-4</v>
      </c>
      <c r="AO87" s="370">
        <v>5.320037327327018E-2</v>
      </c>
      <c r="AP87" s="192">
        <v>4.506264779931362E-2</v>
      </c>
      <c r="AQ87" s="371">
        <v>0.42340688187648873</v>
      </c>
      <c r="AR87" s="371">
        <v>0</v>
      </c>
      <c r="AS87" s="371">
        <v>0</v>
      </c>
      <c r="AT87" s="371">
        <v>0</v>
      </c>
      <c r="AU87" s="371">
        <v>0</v>
      </c>
      <c r="AV87" s="371">
        <v>4.5114276664958586E-3</v>
      </c>
      <c r="AW87" s="372">
        <v>6.0219162682036739E-2</v>
      </c>
      <c r="AX87" s="172"/>
      <c r="AY87" s="172"/>
      <c r="AZ87" s="184">
        <f t="shared" si="0"/>
        <v>4.7423190339956824E-2</v>
      </c>
      <c r="BA87" s="7">
        <f t="shared" si="1"/>
        <v>0.95257680966004321</v>
      </c>
      <c r="BB87" s="172"/>
      <c r="BC87" s="172"/>
      <c r="BD87" s="172"/>
      <c r="BE87" s="172"/>
      <c r="BF87" s="172"/>
    </row>
    <row r="88" spans="1:58" ht="30" customHeight="1" x14ac:dyDescent="0.15">
      <c r="A88" s="166" t="s">
        <v>32</v>
      </c>
      <c r="B88" s="359" t="s">
        <v>1687</v>
      </c>
      <c r="C88" s="370">
        <v>2.5937316492201601E-4</v>
      </c>
      <c r="D88" s="371">
        <v>2.2635345994536718E-3</v>
      </c>
      <c r="E88" s="371">
        <v>1.0012332148057093E-3</v>
      </c>
      <c r="F88" s="371">
        <v>2.8937480006899007E-4</v>
      </c>
      <c r="G88" s="371">
        <v>9.2519240213430635E-4</v>
      </c>
      <c r="H88" s="371">
        <v>1.0153853556338396E-3</v>
      </c>
      <c r="I88" s="371">
        <v>1.4808608516045379E-4</v>
      </c>
      <c r="J88" s="371">
        <v>4.4414226078047075E-4</v>
      </c>
      <c r="K88" s="371">
        <v>9.0694208046051238E-4</v>
      </c>
      <c r="L88" s="371">
        <v>7.4382824921917165E-4</v>
      </c>
      <c r="M88" s="371">
        <v>3.4895761339044288E-4</v>
      </c>
      <c r="N88" s="371">
        <v>8.4412818331215135E-4</v>
      </c>
      <c r="O88" s="371">
        <v>1.6678173785484799E-3</v>
      </c>
      <c r="P88" s="371">
        <v>1.0981986787275617E-3</v>
      </c>
      <c r="Q88" s="371">
        <v>9.4260427369258519E-4</v>
      </c>
      <c r="R88" s="371">
        <v>7.0232463915179263E-4</v>
      </c>
      <c r="S88" s="371">
        <v>5.9891592952385924E-4</v>
      </c>
      <c r="T88" s="371">
        <v>1.5267141314524171E-3</v>
      </c>
      <c r="U88" s="371">
        <v>2.6547910252468768E-4</v>
      </c>
      <c r="V88" s="371">
        <v>9.5712981398979389E-4</v>
      </c>
      <c r="W88" s="371">
        <v>1.1136857154271198E-3</v>
      </c>
      <c r="X88" s="371">
        <v>1.0805087786247948E-3</v>
      </c>
      <c r="Y88" s="371">
        <v>7.859422635236625E-3</v>
      </c>
      <c r="Z88" s="371">
        <v>2.33869698551475E-3</v>
      </c>
      <c r="AA88" s="371">
        <v>6.1972862654357792E-4</v>
      </c>
      <c r="AB88" s="371">
        <v>3.5389557108467858E-3</v>
      </c>
      <c r="AC88" s="371">
        <v>2.2024709681206267E-4</v>
      </c>
      <c r="AD88" s="371">
        <v>1.1975701392030833E-3</v>
      </c>
      <c r="AE88" s="371">
        <v>1.2290365705937109E-3</v>
      </c>
      <c r="AF88" s="371">
        <v>1.2271082299958663E-6</v>
      </c>
      <c r="AG88" s="371">
        <v>1.207949119877105E-3</v>
      </c>
      <c r="AH88" s="371">
        <v>9.8980346256021434E-4</v>
      </c>
      <c r="AI88" s="371">
        <v>0</v>
      </c>
      <c r="AJ88" s="371">
        <v>1.8653765288310453E-3</v>
      </c>
      <c r="AK88" s="371">
        <v>3.5178302104189024E-3</v>
      </c>
      <c r="AL88" s="371">
        <v>0</v>
      </c>
      <c r="AM88" s="371">
        <v>4.7934867021037601E-3</v>
      </c>
      <c r="AN88" s="372">
        <v>1.065594313423348E-3</v>
      </c>
      <c r="AO88" s="370">
        <v>0</v>
      </c>
      <c r="AP88" s="192">
        <v>7.3583399250807145E-3</v>
      </c>
      <c r="AQ88" s="371">
        <v>0</v>
      </c>
      <c r="AR88" s="371">
        <v>0</v>
      </c>
      <c r="AS88" s="371">
        <v>0</v>
      </c>
      <c r="AT88" s="371">
        <v>0</v>
      </c>
      <c r="AU88" s="371">
        <v>0</v>
      </c>
      <c r="AV88" s="371">
        <v>9.63326824205173E-4</v>
      </c>
      <c r="AW88" s="372">
        <v>2.0057132262060401E-3</v>
      </c>
      <c r="AX88" s="172"/>
      <c r="AY88" s="172"/>
      <c r="AZ88" s="184">
        <f t="shared" si="0"/>
        <v>0.15877523598704144</v>
      </c>
      <c r="BA88" s="7">
        <f t="shared" si="1"/>
        <v>0.84122476401295854</v>
      </c>
      <c r="BB88" s="172"/>
      <c r="BC88" s="172"/>
      <c r="BD88" s="172"/>
      <c r="BE88" s="172"/>
      <c r="BF88" s="172"/>
    </row>
    <row r="89" spans="1:58" ht="30" customHeight="1" x14ac:dyDescent="0.15">
      <c r="A89" s="166" t="s">
        <v>33</v>
      </c>
      <c r="B89" s="359" t="s">
        <v>66</v>
      </c>
      <c r="C89" s="370">
        <v>1.8185579602805806E-2</v>
      </c>
      <c r="D89" s="371">
        <v>3.338399435838825E-2</v>
      </c>
      <c r="E89" s="371">
        <v>3.609232474832897E-2</v>
      </c>
      <c r="F89" s="371">
        <v>3.7624620591751555E-2</v>
      </c>
      <c r="G89" s="371">
        <v>2.2704135007070404E-2</v>
      </c>
      <c r="H89" s="371">
        <v>3.2328744334473115E-2</v>
      </c>
      <c r="I89" s="371">
        <v>4.5176892936792572E-3</v>
      </c>
      <c r="J89" s="371">
        <v>3.7763005608377226E-2</v>
      </c>
      <c r="K89" s="371">
        <v>6.6878953090362445E-2</v>
      </c>
      <c r="L89" s="371">
        <v>8.9652268347284163E-3</v>
      </c>
      <c r="M89" s="371">
        <v>1.4282924240805088E-2</v>
      </c>
      <c r="N89" s="371">
        <v>3.0695868443090274E-2</v>
      </c>
      <c r="O89" s="371">
        <v>4.0055096184586733E-2</v>
      </c>
      <c r="P89" s="371">
        <v>3.4708064096033678E-2</v>
      </c>
      <c r="Q89" s="371">
        <v>3.4864672949679057E-2</v>
      </c>
      <c r="R89" s="371">
        <v>4.6728542499407506E-2</v>
      </c>
      <c r="S89" s="371">
        <v>3.9990506955291272E-2</v>
      </c>
      <c r="T89" s="371">
        <v>4.0188742947253886E-2</v>
      </c>
      <c r="U89" s="371">
        <v>2.7487785176538028E-2</v>
      </c>
      <c r="V89" s="371">
        <v>3.7940978448375524E-2</v>
      </c>
      <c r="W89" s="371">
        <v>9.2680967167028894E-2</v>
      </c>
      <c r="X89" s="371">
        <v>5.2887303192342416E-2</v>
      </c>
      <c r="Y89" s="371">
        <v>0.1187972545849819</v>
      </c>
      <c r="Z89" s="371">
        <v>6.9298484369145166E-2</v>
      </c>
      <c r="AA89" s="371">
        <v>8.9224936853957978E-2</v>
      </c>
      <c r="AB89" s="371">
        <v>0.11543110536970896</v>
      </c>
      <c r="AC89" s="371">
        <v>1.945098220414062E-2</v>
      </c>
      <c r="AD89" s="371">
        <v>0.11640736768580666</v>
      </c>
      <c r="AE89" s="371">
        <v>0.15876716292856469</v>
      </c>
      <c r="AF89" s="371">
        <v>4.975356500010767E-2</v>
      </c>
      <c r="AG89" s="371">
        <v>7.5816760340725944E-2</v>
      </c>
      <c r="AH89" s="371">
        <v>4.5932616873118941E-2</v>
      </c>
      <c r="AI89" s="371">
        <v>7.4929540845945025E-2</v>
      </c>
      <c r="AJ89" s="371">
        <v>0.1346784708916611</v>
      </c>
      <c r="AK89" s="371">
        <v>3.8584052817290999E-2</v>
      </c>
      <c r="AL89" s="371">
        <v>0</v>
      </c>
      <c r="AM89" s="371">
        <v>3.9721064063604726E-2</v>
      </c>
      <c r="AN89" s="372">
        <v>5.4184091883662466E-2</v>
      </c>
      <c r="AO89" s="370">
        <v>5.348144741833278E-3</v>
      </c>
      <c r="AP89" s="192">
        <v>1.2495179184672509E-2</v>
      </c>
      <c r="AQ89" s="371">
        <v>0</v>
      </c>
      <c r="AR89" s="371">
        <v>4.7077683115665826E-3</v>
      </c>
      <c r="AS89" s="371">
        <v>2.2215184056054483E-2</v>
      </c>
      <c r="AT89" s="371">
        <v>0</v>
      </c>
      <c r="AU89" s="371">
        <v>0</v>
      </c>
      <c r="AV89" s="371">
        <v>2.4149469351084366E-2</v>
      </c>
      <c r="AW89" s="372">
        <v>1.5671686943974767E-2</v>
      </c>
      <c r="AX89" s="172"/>
      <c r="AY89" s="172"/>
      <c r="AZ89" s="184">
        <f t="shared" si="0"/>
        <v>0.42914862086638028</v>
      </c>
      <c r="BA89" s="7">
        <f t="shared" si="1"/>
        <v>0.57085137913361972</v>
      </c>
      <c r="BB89" s="172"/>
      <c r="BC89" s="172"/>
      <c r="BD89" s="172"/>
      <c r="BE89" s="172"/>
      <c r="BF89" s="172"/>
    </row>
    <row r="90" spans="1:58" ht="30" customHeight="1" x14ac:dyDescent="0.15">
      <c r="A90" s="166" t="s">
        <v>34</v>
      </c>
      <c r="B90" s="359" t="s">
        <v>67</v>
      </c>
      <c r="C90" s="370">
        <v>1.2176392561048024E-4</v>
      </c>
      <c r="D90" s="371">
        <v>1.8926958960516823E-4</v>
      </c>
      <c r="E90" s="371">
        <v>1.7197721397887419E-4</v>
      </c>
      <c r="F90" s="371">
        <v>1.3399984374055625E-4</v>
      </c>
      <c r="G90" s="371">
        <v>9.12446372904557E-5</v>
      </c>
      <c r="H90" s="371">
        <v>7.7636572440514885E-5</v>
      </c>
      <c r="I90" s="371">
        <v>1.6212198557031189E-5</v>
      </c>
      <c r="J90" s="371">
        <v>8.578371792815848E-5</v>
      </c>
      <c r="K90" s="371">
        <v>6.8724069141004447E-5</v>
      </c>
      <c r="L90" s="371">
        <v>5.6330711586481597E-5</v>
      </c>
      <c r="M90" s="371">
        <v>9.3889479673518945E-5</v>
      </c>
      <c r="N90" s="371">
        <v>8.8443713905113065E-5</v>
      </c>
      <c r="O90" s="371">
        <v>1.0855228010811474E-4</v>
      </c>
      <c r="P90" s="371">
        <v>9.2524203853154569E-5</v>
      </c>
      <c r="Q90" s="371">
        <v>1.1250510944240765E-4</v>
      </c>
      <c r="R90" s="371">
        <v>1.9407625179345358E-4</v>
      </c>
      <c r="S90" s="371">
        <v>1.1320323960199826E-4</v>
      </c>
      <c r="T90" s="371">
        <v>1.9055877909818745E-4</v>
      </c>
      <c r="U90" s="371">
        <v>1.2582409911615877E-4</v>
      </c>
      <c r="V90" s="371">
        <v>9.974742677834568E-4</v>
      </c>
      <c r="W90" s="371">
        <v>2.6702031431436336E-4</v>
      </c>
      <c r="X90" s="371">
        <v>6.6111911478284848E-5</v>
      </c>
      <c r="Y90" s="371">
        <v>2.5442110450311006E-4</v>
      </c>
      <c r="Z90" s="371">
        <v>6.334836417246881E-5</v>
      </c>
      <c r="AA90" s="371">
        <v>8.1805065516503883E-4</v>
      </c>
      <c r="AB90" s="371">
        <v>2.1718270231455881E-4</v>
      </c>
      <c r="AC90" s="371">
        <v>4.4918955324790453E-4</v>
      </c>
      <c r="AD90" s="371">
        <v>3.2554923798159381E-4</v>
      </c>
      <c r="AE90" s="371">
        <v>5.1125418237845085E-3</v>
      </c>
      <c r="AF90" s="371">
        <v>2.5257317998474057E-4</v>
      </c>
      <c r="AG90" s="371">
        <v>1.9334081322949222E-3</v>
      </c>
      <c r="AH90" s="371">
        <v>1.204712813493595E-2</v>
      </c>
      <c r="AI90" s="371">
        <v>2.4664539664535482E-3</v>
      </c>
      <c r="AJ90" s="371">
        <v>1.0026406013493149E-3</v>
      </c>
      <c r="AK90" s="371">
        <v>1.3250283707516899E-2</v>
      </c>
      <c r="AL90" s="371">
        <v>0</v>
      </c>
      <c r="AM90" s="371">
        <v>1.6559985304921434E-3</v>
      </c>
      <c r="AN90" s="372">
        <v>1.5635537628276759E-3</v>
      </c>
      <c r="AO90" s="370">
        <v>0.67762983436297708</v>
      </c>
      <c r="AP90" s="192">
        <v>0.12195792560798208</v>
      </c>
      <c r="AQ90" s="371">
        <v>0</v>
      </c>
      <c r="AR90" s="371">
        <v>0</v>
      </c>
      <c r="AS90" s="371">
        <v>0</v>
      </c>
      <c r="AT90" s="371">
        <v>0</v>
      </c>
      <c r="AU90" s="371">
        <v>1.7374898555595447E-3</v>
      </c>
      <c r="AV90" s="371">
        <v>2.5111489200445272E-2</v>
      </c>
      <c r="AW90" s="372">
        <v>4.6602818087548153E-2</v>
      </c>
      <c r="AX90" s="172"/>
      <c r="AY90" s="172"/>
      <c r="AZ90" s="184">
        <f t="shared" si="0"/>
        <v>0.33126747931009976</v>
      </c>
      <c r="BA90" s="7">
        <f t="shared" si="1"/>
        <v>0.66873252068990019</v>
      </c>
      <c r="BB90" s="172"/>
      <c r="BC90" s="172"/>
      <c r="BD90" s="172"/>
      <c r="BE90" s="172"/>
      <c r="BF90" s="172"/>
    </row>
    <row r="91" spans="1:58" ht="30" customHeight="1" x14ac:dyDescent="0.15">
      <c r="A91" s="166" t="s">
        <v>35</v>
      </c>
      <c r="B91" s="359" t="s">
        <v>68</v>
      </c>
      <c r="C91" s="370">
        <v>6.3065138820161092E-4</v>
      </c>
      <c r="D91" s="371">
        <v>6.3022315168316198E-4</v>
      </c>
      <c r="E91" s="371">
        <v>6.0076475762218628E-4</v>
      </c>
      <c r="F91" s="371">
        <v>1.0976488850299032E-3</v>
      </c>
      <c r="G91" s="371">
        <v>7.2320781716324312E-4</v>
      </c>
      <c r="H91" s="371">
        <v>3.8926728406284036E-4</v>
      </c>
      <c r="I91" s="371">
        <v>1.9880116782603854E-5</v>
      </c>
      <c r="J91" s="371">
        <v>1.5094509392163367E-4</v>
      </c>
      <c r="K91" s="371">
        <v>1.126434793187678E-3</v>
      </c>
      <c r="L91" s="371">
        <v>1.171299798924117E-4</v>
      </c>
      <c r="M91" s="371">
        <v>3.6313187401293276E-4</v>
      </c>
      <c r="N91" s="371">
        <v>4.5590938574513262E-4</v>
      </c>
      <c r="O91" s="371">
        <v>6.8821043801264772E-4</v>
      </c>
      <c r="P91" s="371">
        <v>5.3464302246915665E-4</v>
      </c>
      <c r="Q91" s="371">
        <v>7.4762552406183985E-4</v>
      </c>
      <c r="R91" s="371">
        <v>9.7455283919053591E-4</v>
      </c>
      <c r="S91" s="371">
        <v>7.8189988371033024E-4</v>
      </c>
      <c r="T91" s="371">
        <v>1.142144421460785E-3</v>
      </c>
      <c r="U91" s="371">
        <v>7.8181739196300077E-4</v>
      </c>
      <c r="V91" s="371">
        <v>9.8724698011881163E-4</v>
      </c>
      <c r="W91" s="371">
        <v>9.3554491834013176E-4</v>
      </c>
      <c r="X91" s="371">
        <v>2.3909754477985375E-5</v>
      </c>
      <c r="Y91" s="371">
        <v>7.9405008376487386E-4</v>
      </c>
      <c r="Z91" s="371">
        <v>3.814591139178244E-3</v>
      </c>
      <c r="AA91" s="371">
        <v>2.1226829607974133E-3</v>
      </c>
      <c r="AB91" s="371">
        <v>3.2665165590481989E-3</v>
      </c>
      <c r="AC91" s="371">
        <v>2.2133578411455215E-4</v>
      </c>
      <c r="AD91" s="371">
        <v>1.2979928206891692E-3</v>
      </c>
      <c r="AE91" s="371">
        <v>2.0753357962548184E-3</v>
      </c>
      <c r="AF91" s="371">
        <v>1.6488903985985312E-3</v>
      </c>
      <c r="AG91" s="371">
        <v>3.9937719632826231E-3</v>
      </c>
      <c r="AH91" s="371">
        <v>2.241758850649183E-3</v>
      </c>
      <c r="AI91" s="371">
        <v>4.8500558345033517E-3</v>
      </c>
      <c r="AJ91" s="371">
        <v>1.536968111560713E-3</v>
      </c>
      <c r="AK91" s="371">
        <v>1.9399784156136773E-3</v>
      </c>
      <c r="AL91" s="371">
        <v>0</v>
      </c>
      <c r="AM91" s="371">
        <v>1.9740955757938198E-4</v>
      </c>
      <c r="AN91" s="372">
        <v>1.1983661539318904E-3</v>
      </c>
      <c r="AO91" s="370">
        <v>0</v>
      </c>
      <c r="AP91" s="192">
        <v>0</v>
      </c>
      <c r="AQ91" s="371">
        <v>0</v>
      </c>
      <c r="AR91" s="371">
        <v>0</v>
      </c>
      <c r="AS91" s="371">
        <v>0</v>
      </c>
      <c r="AT91" s="371">
        <v>0</v>
      </c>
      <c r="AU91" s="371">
        <v>0</v>
      </c>
      <c r="AV91" s="371">
        <v>0</v>
      </c>
      <c r="AW91" s="372">
        <v>0</v>
      </c>
      <c r="AX91" s="172"/>
      <c r="AY91" s="172"/>
      <c r="AZ91" s="184">
        <f t="shared" si="0"/>
        <v>0</v>
      </c>
      <c r="BA91" s="7">
        <f t="shared" si="1"/>
        <v>1</v>
      </c>
      <c r="BB91" s="172"/>
      <c r="BC91" s="172"/>
      <c r="BD91" s="172"/>
      <c r="BE91" s="172"/>
      <c r="BF91" s="172"/>
    </row>
    <row r="92" spans="1:58" ht="30" customHeight="1" x14ac:dyDescent="0.15">
      <c r="A92" s="166" t="s">
        <v>36</v>
      </c>
      <c r="B92" s="359" t="s">
        <v>69</v>
      </c>
      <c r="C92" s="370">
        <v>4.2091435995186659E-3</v>
      </c>
      <c r="D92" s="371">
        <v>1.2052460504664868E-2</v>
      </c>
      <c r="E92" s="371">
        <v>4.6154572210810397E-3</v>
      </c>
      <c r="F92" s="371">
        <v>1.7682377620109708E-3</v>
      </c>
      <c r="G92" s="371">
        <v>3.2357276749241421E-3</v>
      </c>
      <c r="H92" s="371">
        <v>7.9154260997729535E-4</v>
      </c>
      <c r="I92" s="371">
        <v>2.8532735876729776E-4</v>
      </c>
      <c r="J92" s="371">
        <v>1.395309687058501E-3</v>
      </c>
      <c r="K92" s="371">
        <v>6.4330389153867242E-3</v>
      </c>
      <c r="L92" s="371">
        <v>2.4830687700181484E-3</v>
      </c>
      <c r="M92" s="371">
        <v>7.1326182044639669E-3</v>
      </c>
      <c r="N92" s="371">
        <v>3.4371410119192871E-3</v>
      </c>
      <c r="O92" s="371">
        <v>6.9872857158184741E-3</v>
      </c>
      <c r="P92" s="371">
        <v>6.6050878853921718E-3</v>
      </c>
      <c r="Q92" s="371">
        <v>2.1572699497723678E-3</v>
      </c>
      <c r="R92" s="371">
        <v>3.095768792251915E-4</v>
      </c>
      <c r="S92" s="371">
        <v>1.1819196542727233E-3</v>
      </c>
      <c r="T92" s="371">
        <v>1.5824663829458179E-3</v>
      </c>
      <c r="U92" s="371">
        <v>3.6762590021550221E-3</v>
      </c>
      <c r="V92" s="371">
        <v>1.2642621644096729E-3</v>
      </c>
      <c r="W92" s="371">
        <v>1.3813983789219818E-2</v>
      </c>
      <c r="X92" s="371">
        <v>2.7533142900300882E-3</v>
      </c>
      <c r="Y92" s="371">
        <v>9.0968213328988749E-3</v>
      </c>
      <c r="Z92" s="371">
        <v>2.0562161502830901E-2</v>
      </c>
      <c r="AA92" s="371">
        <v>7.0594899631754989E-3</v>
      </c>
      <c r="AB92" s="371">
        <v>5.5170792427388492E-3</v>
      </c>
      <c r="AC92" s="371">
        <v>1.0568679417848358E-3</v>
      </c>
      <c r="AD92" s="371">
        <v>7.0839424496661803E-3</v>
      </c>
      <c r="AE92" s="371">
        <v>2.2327566603241671E-3</v>
      </c>
      <c r="AF92" s="371">
        <v>4.2866980834522258E-4</v>
      </c>
      <c r="AG92" s="371">
        <v>6.7052462920492578E-3</v>
      </c>
      <c r="AH92" s="371">
        <v>3.8313034736704851E-3</v>
      </c>
      <c r="AI92" s="371">
        <v>4.6918836466416586E-3</v>
      </c>
      <c r="AJ92" s="371">
        <v>2.9165096587536426E-3</v>
      </c>
      <c r="AK92" s="371">
        <v>3.1816976437089072E-3</v>
      </c>
      <c r="AL92" s="371">
        <v>4.7170632313623642E-4</v>
      </c>
      <c r="AM92" s="371">
        <v>0</v>
      </c>
      <c r="AN92" s="372">
        <v>4.3642745117229058E-3</v>
      </c>
      <c r="AO92" s="370">
        <v>0</v>
      </c>
      <c r="AP92" s="192">
        <v>3.0548855047534756E-5</v>
      </c>
      <c r="AQ92" s="371">
        <v>0</v>
      </c>
      <c r="AR92" s="371">
        <v>0</v>
      </c>
      <c r="AS92" s="371">
        <v>0</v>
      </c>
      <c r="AT92" s="371">
        <v>0</v>
      </c>
      <c r="AU92" s="371">
        <v>0</v>
      </c>
      <c r="AV92" s="371">
        <v>0</v>
      </c>
      <c r="AW92" s="372">
        <v>6.7552835629828697E-6</v>
      </c>
      <c r="AX92" s="172"/>
      <c r="AY92" s="172"/>
      <c r="AZ92" s="184">
        <f t="shared" si="0"/>
        <v>0.16291191878572664</v>
      </c>
      <c r="BA92" s="7">
        <f t="shared" si="1"/>
        <v>0.83708808121427336</v>
      </c>
      <c r="BB92" s="172"/>
      <c r="BC92" s="172"/>
      <c r="BD92" s="172"/>
      <c r="BE92" s="172"/>
      <c r="BF92" s="172"/>
    </row>
    <row r="93" spans="1:58" ht="30" customHeight="1" x14ac:dyDescent="0.15">
      <c r="A93" s="167" t="s">
        <v>1545</v>
      </c>
      <c r="B93" s="360" t="s">
        <v>70</v>
      </c>
      <c r="C93" s="373">
        <v>0.51251159404764668</v>
      </c>
      <c r="D93" s="374">
        <v>0.52141056505280903</v>
      </c>
      <c r="E93" s="374">
        <v>0.64364667287595223</v>
      </c>
      <c r="F93" s="374">
        <v>0.55772784027336564</v>
      </c>
      <c r="G93" s="374">
        <v>0.63320841048855225</v>
      </c>
      <c r="H93" s="374">
        <v>0.73011517222858302</v>
      </c>
      <c r="I93" s="374">
        <v>0.70145264477933467</v>
      </c>
      <c r="J93" s="374">
        <v>0.62062795829381678</v>
      </c>
      <c r="K93" s="374">
        <v>0.47378164589485156</v>
      </c>
      <c r="L93" s="374">
        <v>0.74177441252462495</v>
      </c>
      <c r="M93" s="374">
        <v>0.78019965483018761</v>
      </c>
      <c r="N93" s="374">
        <v>0.54374789269447121</v>
      </c>
      <c r="O93" s="374">
        <v>0.59415699645022513</v>
      </c>
      <c r="P93" s="374">
        <v>0.56491520135950368</v>
      </c>
      <c r="Q93" s="374">
        <v>0.54315756399850046</v>
      </c>
      <c r="R93" s="374">
        <v>0.5969367695334894</v>
      </c>
      <c r="S93" s="374">
        <v>0.61783317273271776</v>
      </c>
      <c r="T93" s="374">
        <v>0.64132954102951456</v>
      </c>
      <c r="U93" s="374">
        <v>0.70946113218854279</v>
      </c>
      <c r="V93" s="374">
        <v>0.55888469106485483</v>
      </c>
      <c r="W93" s="374">
        <v>0.53029016017685937</v>
      </c>
      <c r="X93" s="374">
        <v>0.58922422457759338</v>
      </c>
      <c r="Y93" s="374">
        <v>0.43180223649632021</v>
      </c>
      <c r="Z93" s="374">
        <v>0.39234861275107219</v>
      </c>
      <c r="AA93" s="374">
        <v>0.30380812118901102</v>
      </c>
      <c r="AB93" s="374">
        <v>0.32046627954138374</v>
      </c>
      <c r="AC93" s="374">
        <v>0.13432880685194903</v>
      </c>
      <c r="AD93" s="374">
        <v>0.46809130722808256</v>
      </c>
      <c r="AE93" s="374">
        <v>0.45805515721142676</v>
      </c>
      <c r="AF93" s="374">
        <v>0.15749275715860633</v>
      </c>
      <c r="AG93" s="374">
        <v>0.24201412915030995</v>
      </c>
      <c r="AH93" s="374">
        <v>0.37257851410397663</v>
      </c>
      <c r="AI93" s="374">
        <v>0.38072603544898165</v>
      </c>
      <c r="AJ93" s="374">
        <v>0.37263173476460348</v>
      </c>
      <c r="AK93" s="374">
        <v>0.44118400903838889</v>
      </c>
      <c r="AL93" s="374">
        <v>1</v>
      </c>
      <c r="AM93" s="374">
        <v>0.59048271419879117</v>
      </c>
      <c r="AN93" s="375">
        <v>0.49855412034144764</v>
      </c>
      <c r="AO93" s="373">
        <v>1</v>
      </c>
      <c r="AP93" s="190">
        <v>1</v>
      </c>
      <c r="AQ93" s="374">
        <v>1</v>
      </c>
      <c r="AR93" s="374">
        <v>1</v>
      </c>
      <c r="AS93" s="374">
        <v>1</v>
      </c>
      <c r="AT93" s="374">
        <v>1</v>
      </c>
      <c r="AU93" s="374">
        <v>1</v>
      </c>
      <c r="AV93" s="374">
        <v>1</v>
      </c>
      <c r="AW93" s="375">
        <v>1</v>
      </c>
      <c r="AX93" s="172"/>
      <c r="AY93" s="172"/>
      <c r="AZ93" s="185">
        <f t="shared" si="0"/>
        <v>0.4428684099990885</v>
      </c>
      <c r="BA93" s="16">
        <f t="shared" si="1"/>
        <v>0.5571315900009115</v>
      </c>
      <c r="BB93" s="172"/>
      <c r="BC93" s="172"/>
      <c r="BD93" s="172"/>
      <c r="BE93" s="172"/>
      <c r="BF93" s="172"/>
    </row>
    <row r="94" spans="1:58" ht="30" customHeight="1" x14ac:dyDescent="0.15">
      <c r="A94" s="166" t="s">
        <v>1662</v>
      </c>
      <c r="B94" s="359" t="s">
        <v>80</v>
      </c>
      <c r="C94" s="370">
        <v>3.7086727250031587E-3</v>
      </c>
      <c r="D94" s="371">
        <v>4.1898288873217747E-2</v>
      </c>
      <c r="E94" s="371">
        <v>8.7422036924708173E-3</v>
      </c>
      <c r="F94" s="371">
        <v>1.3508186668121158E-2</v>
      </c>
      <c r="G94" s="371">
        <v>1.5939732634869745E-2</v>
      </c>
      <c r="H94" s="371">
        <v>1.0712140036455447E-2</v>
      </c>
      <c r="I94" s="371">
        <v>3.3165072067746354E-3</v>
      </c>
      <c r="J94" s="371">
        <v>1.8560862394121833E-2</v>
      </c>
      <c r="K94" s="371">
        <v>1.8116339345680778E-2</v>
      </c>
      <c r="L94" s="371">
        <v>8.747447352256358E-3</v>
      </c>
      <c r="M94" s="371">
        <v>1.2464128365669186E-2</v>
      </c>
      <c r="N94" s="371">
        <v>1.4145823295498154E-2</v>
      </c>
      <c r="O94" s="371">
        <v>1.8156273887633596E-2</v>
      </c>
      <c r="P94" s="371">
        <v>1.0982487071177291E-2</v>
      </c>
      <c r="Q94" s="371">
        <v>1.3503859015574085E-2</v>
      </c>
      <c r="R94" s="371">
        <v>1.8672221212641865E-2</v>
      </c>
      <c r="S94" s="371">
        <v>1.5458994971576873E-2</v>
      </c>
      <c r="T94" s="371">
        <v>2.3177747153355629E-2</v>
      </c>
      <c r="U94" s="371">
        <v>8.2962451601117457E-3</v>
      </c>
      <c r="V94" s="371">
        <v>1.9246061294268275E-2</v>
      </c>
      <c r="W94" s="371">
        <v>1.9053248860176487E-2</v>
      </c>
      <c r="X94" s="371">
        <v>7.4387488656615375E-3</v>
      </c>
      <c r="Y94" s="371">
        <v>1.3999279857287066E-2</v>
      </c>
      <c r="Z94" s="371">
        <v>2.498653965272446E-2</v>
      </c>
      <c r="AA94" s="371">
        <v>2.2636594702247704E-2</v>
      </c>
      <c r="AB94" s="371">
        <v>3.1622577724075562E-2</v>
      </c>
      <c r="AC94" s="371">
        <v>2.5770076777692575E-3</v>
      </c>
      <c r="AD94" s="371">
        <v>1.6750847076389221E-2</v>
      </c>
      <c r="AE94" s="371">
        <v>1.5234720296273693E-2</v>
      </c>
      <c r="AF94" s="371">
        <v>9.0288512409151759E-3</v>
      </c>
      <c r="AG94" s="371">
        <v>1.3992099183623192E-2</v>
      </c>
      <c r="AH94" s="371">
        <v>9.6056301725646089E-3</v>
      </c>
      <c r="AI94" s="371">
        <v>3.7201847518105416E-2</v>
      </c>
      <c r="AJ94" s="371">
        <v>1.4118021504506391E-2</v>
      </c>
      <c r="AK94" s="371">
        <v>2.2049154502079608E-2</v>
      </c>
      <c r="AL94" s="371">
        <v>0</v>
      </c>
      <c r="AM94" s="371">
        <v>4.0269423945769678E-3</v>
      </c>
      <c r="AN94" s="372">
        <v>1.3298115557741529E-2</v>
      </c>
      <c r="AX94" s="172"/>
      <c r="BC94" s="172"/>
      <c r="BD94" s="172"/>
      <c r="BE94" s="172"/>
      <c r="BF94" s="172"/>
    </row>
    <row r="95" spans="1:58" ht="30" customHeight="1" x14ac:dyDescent="0.15">
      <c r="A95" s="9" t="s">
        <v>1663</v>
      </c>
      <c r="B95" s="380" t="s">
        <v>81</v>
      </c>
      <c r="C95" s="1">
        <v>0.1008881594688177</v>
      </c>
      <c r="D95" s="3">
        <v>0.24604965591031783</v>
      </c>
      <c r="E95" s="3">
        <v>0.1043959845397555</v>
      </c>
      <c r="F95" s="3">
        <v>0.19733739804439826</v>
      </c>
      <c r="G95" s="3">
        <v>0.14231663596449237</v>
      </c>
      <c r="H95" s="3">
        <v>6.4487013536135188E-2</v>
      </c>
      <c r="I95" s="3">
        <v>1.2415316326647387E-2</v>
      </c>
      <c r="J95" s="3">
        <v>0.20030312375509482</v>
      </c>
      <c r="K95" s="3">
        <v>0.19025204726254399</v>
      </c>
      <c r="L95" s="3">
        <v>4.8818156913522016E-2</v>
      </c>
      <c r="M95" s="3">
        <v>9.9748693958431361E-2</v>
      </c>
      <c r="N95" s="3">
        <v>0.22217892099120196</v>
      </c>
      <c r="O95" s="3">
        <v>0.1821318775890198</v>
      </c>
      <c r="P95" s="3">
        <v>0.14308352739078431</v>
      </c>
      <c r="Q95" s="3">
        <v>0.27590469660002565</v>
      </c>
      <c r="R95" s="3">
        <v>0.2376432905216222</v>
      </c>
      <c r="S95" s="3">
        <v>0.22103385063616618</v>
      </c>
      <c r="T95" s="3">
        <v>0.23615290132645472</v>
      </c>
      <c r="U95" s="3">
        <v>0.15864358186632924</v>
      </c>
      <c r="V95" s="3">
        <v>0.17867771146807418</v>
      </c>
      <c r="W95" s="3">
        <v>0.35237948183992052</v>
      </c>
      <c r="X95" s="3">
        <v>3.6365518813389001E-2</v>
      </c>
      <c r="Y95" s="3">
        <v>0.13987299787991975</v>
      </c>
      <c r="Z95" s="3">
        <v>0.37649339520136621</v>
      </c>
      <c r="AA95" s="3">
        <v>0.41035359685880018</v>
      </c>
      <c r="AB95" s="3">
        <v>0.32077166224420683</v>
      </c>
      <c r="AC95" s="3">
        <v>4.1358000546308935E-2</v>
      </c>
      <c r="AD95" s="3">
        <v>0.293187778960457</v>
      </c>
      <c r="AE95" s="3">
        <v>0.1801265263852645</v>
      </c>
      <c r="AF95" s="3">
        <v>0.61366570267858989</v>
      </c>
      <c r="AG95" s="3">
        <v>0.32384542624299667</v>
      </c>
      <c r="AH95" s="3">
        <v>0.51318535523128295</v>
      </c>
      <c r="AI95" s="3">
        <v>0.51717828069900385</v>
      </c>
      <c r="AJ95" s="3">
        <v>0.36700948625153229</v>
      </c>
      <c r="AK95" s="3">
        <v>0.25819517901392175</v>
      </c>
      <c r="AL95" s="3">
        <v>0</v>
      </c>
      <c r="AM95" s="3">
        <v>1.2599039350788283E-2</v>
      </c>
      <c r="AN95" s="7">
        <v>0.2243747876720654</v>
      </c>
      <c r="AX95" s="172"/>
      <c r="BC95" s="172"/>
      <c r="BD95" s="172"/>
      <c r="BE95" s="172"/>
      <c r="BF95" s="172"/>
    </row>
    <row r="96" spans="1:58" ht="30" customHeight="1" x14ac:dyDescent="0.15">
      <c r="A96" s="166" t="s">
        <v>1664</v>
      </c>
      <c r="B96" s="359" t="s">
        <v>82</v>
      </c>
      <c r="C96" s="370">
        <v>0.22261557368313878</v>
      </c>
      <c r="D96" s="371">
        <v>5.5249698060290675E-2</v>
      </c>
      <c r="E96" s="371">
        <v>8.9873817580257753E-2</v>
      </c>
      <c r="F96" s="371">
        <v>5.6472015555185384E-2</v>
      </c>
      <c r="G96" s="371">
        <v>0.12093063321638264</v>
      </c>
      <c r="H96" s="371">
        <v>4.6565682156876523E-2</v>
      </c>
      <c r="I96" s="371">
        <v>3.4240958068065409E-2</v>
      </c>
      <c r="J96" s="371">
        <v>3.3601980093127079E-2</v>
      </c>
      <c r="K96" s="371">
        <v>0.18253064072708672</v>
      </c>
      <c r="L96" s="371">
        <v>0.11819638781069422</v>
      </c>
      <c r="M96" s="371">
        <v>6.38046372113419E-2</v>
      </c>
      <c r="N96" s="371">
        <v>0.10883156032636061</v>
      </c>
      <c r="O96" s="371">
        <v>0.12642492247024595</v>
      </c>
      <c r="P96" s="371">
        <v>0.19013897575291014</v>
      </c>
      <c r="Q96" s="371">
        <v>1.8193622930404156E-2</v>
      </c>
      <c r="R96" s="371">
        <v>-1.8424566227355815E-2</v>
      </c>
      <c r="S96" s="371">
        <v>-1.7831628877612606E-2</v>
      </c>
      <c r="T96" s="371">
        <v>-7.0369697840057671E-2</v>
      </c>
      <c r="U96" s="371">
        <v>2.4868894166291653E-2</v>
      </c>
      <c r="V96" s="371">
        <v>0.12954654308422184</v>
      </c>
      <c r="W96" s="371">
        <v>2.6586286177784375E-2</v>
      </c>
      <c r="X96" s="371">
        <v>0.19862705109291934</v>
      </c>
      <c r="Y96" s="371">
        <v>7.3781546639375431E-2</v>
      </c>
      <c r="Z96" s="371">
        <v>6.9977567504007424E-2</v>
      </c>
      <c r="AA96" s="371">
        <v>0.12799822082623241</v>
      </c>
      <c r="AB96" s="371">
        <v>0.24773760689135491</v>
      </c>
      <c r="AC96" s="371">
        <v>0.42291929534869871</v>
      </c>
      <c r="AD96" s="371">
        <v>7.3408569095719023E-2</v>
      </c>
      <c r="AE96" s="371">
        <v>0.18075164337741773</v>
      </c>
      <c r="AF96" s="371">
        <v>0</v>
      </c>
      <c r="AG96" s="371">
        <v>1.0752526993764101E-2</v>
      </c>
      <c r="AH96" s="371">
        <v>3.4999167182451357E-2</v>
      </c>
      <c r="AI96" s="371">
        <v>-5.9262962238691595E-3</v>
      </c>
      <c r="AJ96" s="371">
        <v>7.9810858977736029E-2</v>
      </c>
      <c r="AK96" s="371">
        <v>0.12233423639897401</v>
      </c>
      <c r="AL96" s="371">
        <v>0</v>
      </c>
      <c r="AM96" s="371">
        <v>0.33172197661175051</v>
      </c>
      <c r="AN96" s="372">
        <v>0.10033149088418362</v>
      </c>
      <c r="AX96" s="172"/>
      <c r="BC96" s="172"/>
      <c r="BD96" s="172"/>
      <c r="BE96" s="172"/>
      <c r="BF96" s="172"/>
    </row>
    <row r="97" spans="1:58" ht="30" customHeight="1" x14ac:dyDescent="0.15">
      <c r="A97" s="166" t="s">
        <v>1665</v>
      </c>
      <c r="B97" s="359" t="s">
        <v>940</v>
      </c>
      <c r="C97" s="370">
        <v>0.15995806642442434</v>
      </c>
      <c r="D97" s="371">
        <v>8.8287576295503725E-2</v>
      </c>
      <c r="E97" s="371">
        <v>5.9884344297026347E-2</v>
      </c>
      <c r="F97" s="371">
        <v>0.12573032863129993</v>
      </c>
      <c r="G97" s="371">
        <v>5.9824852156055534E-2</v>
      </c>
      <c r="H97" s="371">
        <v>0.12910467982454615</v>
      </c>
      <c r="I97" s="371">
        <v>3.1912722521594987E-2</v>
      </c>
      <c r="J97" s="371">
        <v>8.8533121643517926E-2</v>
      </c>
      <c r="K97" s="371">
        <v>0.10175523568025679</v>
      </c>
      <c r="L97" s="371">
        <v>6.8146755349484375E-2</v>
      </c>
      <c r="M97" s="371">
        <v>3.6616554285232909E-2</v>
      </c>
      <c r="N97" s="371">
        <v>7.9991292016208332E-2</v>
      </c>
      <c r="O97" s="371">
        <v>7.1904474203369109E-2</v>
      </c>
      <c r="P97" s="371">
        <v>8.1120024649459804E-2</v>
      </c>
      <c r="Q97" s="371">
        <v>0.13757650333329552</v>
      </c>
      <c r="R97" s="371">
        <v>0.15420379916239879</v>
      </c>
      <c r="S97" s="371">
        <v>0.15919260935310692</v>
      </c>
      <c r="T97" s="371">
        <v>0.15806867986953629</v>
      </c>
      <c r="U97" s="371">
        <v>9.583524088422736E-2</v>
      </c>
      <c r="V97" s="371">
        <v>9.0889936847753539E-2</v>
      </c>
      <c r="W97" s="371">
        <v>3.9817169604856394E-2</v>
      </c>
      <c r="X97" s="371">
        <v>0.13846078585523017</v>
      </c>
      <c r="Y97" s="371">
        <v>0.35438584313394783</v>
      </c>
      <c r="Z97" s="371">
        <v>0.11838298721618681</v>
      </c>
      <c r="AA97" s="371">
        <v>9.4343847444058146E-2</v>
      </c>
      <c r="AB97" s="371">
        <v>7.7721886335877344E-2</v>
      </c>
      <c r="AC97" s="371">
        <v>0.35186293732259655</v>
      </c>
      <c r="AD97" s="371">
        <v>9.6673016835621059E-2</v>
      </c>
      <c r="AE97" s="371">
        <v>0.13055248446749168</v>
      </c>
      <c r="AF97" s="371">
        <v>0.21712306560241987</v>
      </c>
      <c r="AG97" s="371">
        <v>0.38959094739143391</v>
      </c>
      <c r="AH97" s="371">
        <v>6.6654654037708747E-2</v>
      </c>
      <c r="AI97" s="371">
        <v>5.9243853253032823E-2</v>
      </c>
      <c r="AJ97" s="371">
        <v>0.11706933973459845</v>
      </c>
      <c r="AK97" s="371">
        <v>0.10475649349531635</v>
      </c>
      <c r="AL97" s="371">
        <v>0</v>
      </c>
      <c r="AM97" s="371">
        <v>4.8787602873038606E-2</v>
      </c>
      <c r="AN97" s="372">
        <v>0.12850066098509302</v>
      </c>
      <c r="AX97" s="172"/>
      <c r="BC97" s="172"/>
      <c r="BD97" s="172"/>
      <c r="BE97" s="172"/>
      <c r="BF97" s="172"/>
    </row>
    <row r="98" spans="1:58" ht="30" customHeight="1" x14ac:dyDescent="0.15">
      <c r="A98" s="166" t="s">
        <v>1666</v>
      </c>
      <c r="B98" s="359" t="s">
        <v>83</v>
      </c>
      <c r="C98" s="370">
        <v>4.3368722386033967E-2</v>
      </c>
      <c r="D98" s="371">
        <v>4.7114753301072405E-2</v>
      </c>
      <c r="E98" s="371">
        <v>9.5405927962604012E-2</v>
      </c>
      <c r="F98" s="371">
        <v>4.9233517945512631E-2</v>
      </c>
      <c r="G98" s="371">
        <v>2.7790129902967687E-2</v>
      </c>
      <c r="H98" s="371">
        <v>1.9017516204425492E-2</v>
      </c>
      <c r="I98" s="371">
        <v>0.2203779046366692</v>
      </c>
      <c r="J98" s="371">
        <v>3.8377322099647566E-2</v>
      </c>
      <c r="K98" s="371">
        <v>3.3570386158666414E-2</v>
      </c>
      <c r="L98" s="371">
        <v>1.4319334127587199E-2</v>
      </c>
      <c r="M98" s="371">
        <v>7.169416436092123E-3</v>
      </c>
      <c r="N98" s="371">
        <v>3.1111937380115345E-2</v>
      </c>
      <c r="O98" s="371">
        <v>7.229783849535102E-3</v>
      </c>
      <c r="P98" s="371">
        <v>9.7642580133233559E-3</v>
      </c>
      <c r="Q98" s="371">
        <v>1.1668947534176461E-2</v>
      </c>
      <c r="R98" s="371">
        <v>1.0974710577067727E-2</v>
      </c>
      <c r="S98" s="371">
        <v>4.3174560893236152E-3</v>
      </c>
      <c r="T98" s="371">
        <v>1.1646524511658608E-2</v>
      </c>
      <c r="U98" s="371">
        <v>2.8987347600143171E-3</v>
      </c>
      <c r="V98" s="371">
        <v>2.2762303183927201E-2</v>
      </c>
      <c r="W98" s="371">
        <v>3.7147943515229168E-2</v>
      </c>
      <c r="X98" s="371">
        <v>2.9985987783974818E-2</v>
      </c>
      <c r="Y98" s="371">
        <v>4.1677638038985991E-2</v>
      </c>
      <c r="Z98" s="371">
        <v>1.7814674030182335E-2</v>
      </c>
      <c r="AA98" s="371">
        <v>4.1342767073054114E-2</v>
      </c>
      <c r="AB98" s="371">
        <v>1.9595562176727067E-2</v>
      </c>
      <c r="AC98" s="371">
        <v>4.7147950674462626E-2</v>
      </c>
      <c r="AD98" s="371">
        <v>5.3514096900479029E-2</v>
      </c>
      <c r="AE98" s="371">
        <v>3.5290010592881317E-2</v>
      </c>
      <c r="AF98" s="371">
        <v>2.689623319468681E-3</v>
      </c>
      <c r="AG98" s="371">
        <v>2.3409676776458041E-2</v>
      </c>
      <c r="AH98" s="371">
        <v>1.4877504942259321E-2</v>
      </c>
      <c r="AI98" s="371">
        <v>3.449799578821218E-2</v>
      </c>
      <c r="AJ98" s="371">
        <v>4.9415443753309585E-2</v>
      </c>
      <c r="AK98" s="371">
        <v>5.1487240695672495E-2</v>
      </c>
      <c r="AL98" s="371">
        <v>0</v>
      </c>
      <c r="AM98" s="371">
        <v>1.7412817784214444E-2</v>
      </c>
      <c r="AN98" s="372">
        <v>3.7880281014521212E-2</v>
      </c>
      <c r="AX98" s="172"/>
      <c r="BC98" s="172"/>
      <c r="BD98" s="172"/>
      <c r="BE98" s="172"/>
      <c r="BF98" s="172"/>
    </row>
    <row r="99" spans="1:58" ht="30" customHeight="1" x14ac:dyDescent="0.15">
      <c r="A99" s="166" t="s">
        <v>1667</v>
      </c>
      <c r="B99" s="359" t="s">
        <v>84</v>
      </c>
      <c r="C99" s="370">
        <v>-4.3050788735064655E-2</v>
      </c>
      <c r="D99" s="371">
        <v>-1.0537493211422644E-5</v>
      </c>
      <c r="E99" s="371">
        <v>-1.9489509480667677E-3</v>
      </c>
      <c r="F99" s="371">
        <v>-9.28711788300885E-6</v>
      </c>
      <c r="G99" s="371">
        <v>-1.0394363320201396E-5</v>
      </c>
      <c r="H99" s="371">
        <v>-2.2039870215588484E-6</v>
      </c>
      <c r="I99" s="371">
        <v>-3.7160535390862656E-3</v>
      </c>
      <c r="J99" s="371">
        <v>-4.3682793260659296E-6</v>
      </c>
      <c r="K99" s="371">
        <v>-6.295069086296459E-6</v>
      </c>
      <c r="L99" s="371">
        <v>-2.4940781689945183E-6</v>
      </c>
      <c r="M99" s="371">
        <v>-3.0850869553182567E-6</v>
      </c>
      <c r="N99" s="371">
        <v>-7.4267038554813397E-6</v>
      </c>
      <c r="O99" s="371">
        <v>-4.3284500284772664E-6</v>
      </c>
      <c r="P99" s="371">
        <v>-4.4742371583753573E-6</v>
      </c>
      <c r="Q99" s="371">
        <v>-5.1934119762676882E-6</v>
      </c>
      <c r="R99" s="371">
        <v>-6.2247798644079987E-6</v>
      </c>
      <c r="S99" s="371">
        <v>-4.4549052789206589E-6</v>
      </c>
      <c r="T99" s="371">
        <v>-5.6960504621740827E-6</v>
      </c>
      <c r="U99" s="371">
        <v>-3.8290255171829958E-6</v>
      </c>
      <c r="V99" s="371">
        <v>-7.2469430997948936E-6</v>
      </c>
      <c r="W99" s="371">
        <v>-5.2742901748261918E-3</v>
      </c>
      <c r="X99" s="371">
        <v>-1.0231698876833391E-4</v>
      </c>
      <c r="Y99" s="371">
        <v>-5.551954204583634E-2</v>
      </c>
      <c r="Z99" s="371">
        <v>-3.7763555393424026E-6</v>
      </c>
      <c r="AA99" s="371">
        <v>-4.8314809340346219E-4</v>
      </c>
      <c r="AB99" s="371">
        <v>-1.791557491362547E-2</v>
      </c>
      <c r="AC99" s="371">
        <v>-1.9399842178515888E-4</v>
      </c>
      <c r="AD99" s="371">
        <v>-1.625616096747785E-3</v>
      </c>
      <c r="AE99" s="371">
        <v>-1.0542330755987156E-5</v>
      </c>
      <c r="AF99" s="371">
        <v>0</v>
      </c>
      <c r="AG99" s="371">
        <v>-3.6048057385858179E-3</v>
      </c>
      <c r="AH99" s="371">
        <v>-1.1900825670243521E-2</v>
      </c>
      <c r="AI99" s="371">
        <v>-2.292171648346682E-2</v>
      </c>
      <c r="AJ99" s="371">
        <v>-5.4884986286170321E-5</v>
      </c>
      <c r="AK99" s="371">
        <v>-6.3131443531704307E-6</v>
      </c>
      <c r="AL99" s="371">
        <v>0</v>
      </c>
      <c r="AM99" s="371">
        <v>-5.0310932131599024E-3</v>
      </c>
      <c r="AN99" s="372">
        <v>-2.9394564550523812E-3</v>
      </c>
      <c r="AX99" s="172"/>
      <c r="BC99" s="172"/>
      <c r="BD99" s="172"/>
      <c r="BE99" s="172"/>
      <c r="BF99" s="172"/>
    </row>
    <row r="100" spans="1:58" ht="30" customHeight="1" x14ac:dyDescent="0.15">
      <c r="A100" s="10" t="s">
        <v>1668</v>
      </c>
      <c r="B100" s="379" t="s">
        <v>85</v>
      </c>
      <c r="C100" s="2">
        <v>0.48748840595235338</v>
      </c>
      <c r="D100" s="4">
        <v>0.47858943494719092</v>
      </c>
      <c r="E100" s="4">
        <v>0.35635332712404766</v>
      </c>
      <c r="F100" s="4">
        <v>0.44227215972663447</v>
      </c>
      <c r="G100" s="4">
        <v>0.36679158951144769</v>
      </c>
      <c r="H100" s="4">
        <v>0.26988482777141731</v>
      </c>
      <c r="I100" s="4">
        <v>0.29854735522066533</v>
      </c>
      <c r="J100" s="4">
        <v>0.37937204170618311</v>
      </c>
      <c r="K100" s="4">
        <v>0.5262183541051485</v>
      </c>
      <c r="L100" s="4">
        <v>0.25822558747537516</v>
      </c>
      <c r="M100" s="4">
        <v>0.21980034516981217</v>
      </c>
      <c r="N100" s="4">
        <v>0.4562521073055289</v>
      </c>
      <c r="O100" s="4">
        <v>0.40584300354977504</v>
      </c>
      <c r="P100" s="4">
        <v>0.4350847986404966</v>
      </c>
      <c r="Q100" s="4">
        <v>0.4568424360014996</v>
      </c>
      <c r="R100" s="4">
        <v>0.40306323046651038</v>
      </c>
      <c r="S100" s="4">
        <v>0.38216682726728213</v>
      </c>
      <c r="T100" s="4">
        <v>0.3586704589704855</v>
      </c>
      <c r="U100" s="4">
        <v>0.2905388678114571</v>
      </c>
      <c r="V100" s="4">
        <v>0.44111530893514522</v>
      </c>
      <c r="W100" s="4">
        <v>0.46970983982314068</v>
      </c>
      <c r="X100" s="4">
        <v>0.41077577542240656</v>
      </c>
      <c r="Y100" s="4">
        <v>0.56819776350367979</v>
      </c>
      <c r="Z100" s="4">
        <v>0.60765138724892787</v>
      </c>
      <c r="AA100" s="4">
        <v>0.69619187881098898</v>
      </c>
      <c r="AB100" s="4">
        <v>0.67953372045861626</v>
      </c>
      <c r="AC100" s="4">
        <v>0.86567119314805097</v>
      </c>
      <c r="AD100" s="4">
        <v>0.53190869277191755</v>
      </c>
      <c r="AE100" s="4">
        <v>0.54194484278857302</v>
      </c>
      <c r="AF100" s="4">
        <v>0.84250724284139356</v>
      </c>
      <c r="AG100" s="4">
        <v>0.75798587084969005</v>
      </c>
      <c r="AH100" s="4">
        <v>0.62742148589602342</v>
      </c>
      <c r="AI100" s="4">
        <v>0.61927396455101824</v>
      </c>
      <c r="AJ100" s="4">
        <v>0.62736826523539646</v>
      </c>
      <c r="AK100" s="4">
        <v>0.55881599096161105</v>
      </c>
      <c r="AL100" s="4">
        <v>0</v>
      </c>
      <c r="AM100" s="4">
        <v>0.40951728580120894</v>
      </c>
      <c r="AN100" s="16">
        <v>0.50144587965855247</v>
      </c>
      <c r="AX100" s="172"/>
      <c r="BC100" s="172"/>
      <c r="BD100" s="172"/>
      <c r="BE100" s="172"/>
      <c r="BF100" s="172"/>
    </row>
    <row r="101" spans="1:58" ht="30" customHeight="1" x14ac:dyDescent="0.15">
      <c r="A101" s="361" t="s">
        <v>1669</v>
      </c>
      <c r="B101" s="362" t="s">
        <v>94</v>
      </c>
      <c r="C101" s="376">
        <v>1</v>
      </c>
      <c r="D101" s="377">
        <v>1</v>
      </c>
      <c r="E101" s="377">
        <v>1</v>
      </c>
      <c r="F101" s="377">
        <v>1</v>
      </c>
      <c r="G101" s="377">
        <v>1</v>
      </c>
      <c r="H101" s="377">
        <v>1</v>
      </c>
      <c r="I101" s="377">
        <v>1</v>
      </c>
      <c r="J101" s="377">
        <v>1</v>
      </c>
      <c r="K101" s="377">
        <v>1</v>
      </c>
      <c r="L101" s="377">
        <v>1</v>
      </c>
      <c r="M101" s="377">
        <v>1</v>
      </c>
      <c r="N101" s="377">
        <v>1</v>
      </c>
      <c r="O101" s="377">
        <v>1</v>
      </c>
      <c r="P101" s="377">
        <v>1</v>
      </c>
      <c r="Q101" s="377">
        <v>1</v>
      </c>
      <c r="R101" s="377">
        <v>1</v>
      </c>
      <c r="S101" s="377">
        <v>1</v>
      </c>
      <c r="T101" s="377">
        <v>1</v>
      </c>
      <c r="U101" s="377">
        <v>1</v>
      </c>
      <c r="V101" s="377">
        <v>1</v>
      </c>
      <c r="W101" s="377">
        <v>1</v>
      </c>
      <c r="X101" s="377">
        <v>1</v>
      </c>
      <c r="Y101" s="377">
        <v>1</v>
      </c>
      <c r="Z101" s="377">
        <v>1</v>
      </c>
      <c r="AA101" s="377">
        <v>1</v>
      </c>
      <c r="AB101" s="377">
        <v>1</v>
      </c>
      <c r="AC101" s="377">
        <v>1</v>
      </c>
      <c r="AD101" s="377">
        <v>1</v>
      </c>
      <c r="AE101" s="377">
        <v>1</v>
      </c>
      <c r="AF101" s="377">
        <v>1</v>
      </c>
      <c r="AG101" s="377">
        <v>1</v>
      </c>
      <c r="AH101" s="377">
        <v>1</v>
      </c>
      <c r="AI101" s="377">
        <v>1</v>
      </c>
      <c r="AJ101" s="377">
        <v>1</v>
      </c>
      <c r="AK101" s="377">
        <v>1</v>
      </c>
      <c r="AL101" s="377">
        <v>1</v>
      </c>
      <c r="AM101" s="377">
        <v>1</v>
      </c>
      <c r="AN101" s="378">
        <v>1</v>
      </c>
      <c r="AX101" s="172"/>
      <c r="BC101" s="172"/>
      <c r="BD101" s="172"/>
      <c r="BE101" s="172"/>
      <c r="BF101" s="172"/>
    </row>
    <row r="102" spans="1:58" ht="30" customHeight="1" x14ac:dyDescent="0.15">
      <c r="A102" s="174"/>
      <c r="B102" s="174"/>
    </row>
    <row r="103" spans="1:58" ht="30" customHeight="1" x14ac:dyDescent="0.15"/>
    <row r="104" spans="1:58" ht="30" customHeight="1" x14ac:dyDescent="0.15">
      <c r="A104" s="175" t="s">
        <v>1683</v>
      </c>
      <c r="B104" s="176"/>
      <c r="C104" s="177"/>
      <c r="D104" s="177"/>
      <c r="E104" s="177"/>
      <c r="F104" s="177"/>
      <c r="G104" s="177"/>
      <c r="H104" s="177"/>
    </row>
    <row r="105" spans="1:58" s="180" customFormat="1" x14ac:dyDescent="0.15">
      <c r="A105" s="153"/>
      <c r="B105" s="156"/>
      <c r="C105" s="353" t="s">
        <v>0</v>
      </c>
      <c r="D105" s="154" t="s">
        <v>1</v>
      </c>
      <c r="E105" s="154" t="s">
        <v>2</v>
      </c>
      <c r="F105" s="154" t="s">
        <v>3</v>
      </c>
      <c r="G105" s="154" t="s">
        <v>4</v>
      </c>
      <c r="H105" s="154" t="s">
        <v>5</v>
      </c>
      <c r="I105" s="154" t="s">
        <v>6</v>
      </c>
      <c r="J105" s="154" t="s">
        <v>7</v>
      </c>
      <c r="K105" s="154" t="s">
        <v>8</v>
      </c>
      <c r="L105" s="154" t="s">
        <v>9</v>
      </c>
      <c r="M105" s="154" t="s">
        <v>10</v>
      </c>
      <c r="N105" s="154" t="s">
        <v>11</v>
      </c>
      <c r="O105" s="154" t="s">
        <v>12</v>
      </c>
      <c r="P105" s="154" t="s">
        <v>13</v>
      </c>
      <c r="Q105" s="154" t="s">
        <v>14</v>
      </c>
      <c r="R105" s="154" t="s">
        <v>15</v>
      </c>
      <c r="S105" s="154" t="s">
        <v>16</v>
      </c>
      <c r="T105" s="154" t="s">
        <v>17</v>
      </c>
      <c r="U105" s="154" t="s">
        <v>18</v>
      </c>
      <c r="V105" s="154" t="s">
        <v>19</v>
      </c>
      <c r="W105" s="154" t="s">
        <v>20</v>
      </c>
      <c r="X105" s="154" t="s">
        <v>21</v>
      </c>
      <c r="Y105" s="154" t="s">
        <v>22</v>
      </c>
      <c r="Z105" s="154" t="s">
        <v>23</v>
      </c>
      <c r="AA105" s="154" t="s">
        <v>24</v>
      </c>
      <c r="AB105" s="154" t="s">
        <v>25</v>
      </c>
      <c r="AC105" s="154" t="s">
        <v>26</v>
      </c>
      <c r="AD105" s="154" t="s">
        <v>27</v>
      </c>
      <c r="AE105" s="154" t="s">
        <v>28</v>
      </c>
      <c r="AF105" s="154" t="s">
        <v>29</v>
      </c>
      <c r="AG105" s="154" t="s">
        <v>30</v>
      </c>
      <c r="AH105" s="154" t="s">
        <v>31</v>
      </c>
      <c r="AI105" s="154" t="s">
        <v>32</v>
      </c>
      <c r="AJ105" s="154" t="s">
        <v>33</v>
      </c>
      <c r="AK105" s="154" t="s">
        <v>34</v>
      </c>
      <c r="AL105" s="154" t="s">
        <v>35</v>
      </c>
      <c r="AM105" s="154" t="s">
        <v>36</v>
      </c>
      <c r="AN105" s="354"/>
      <c r="AO105" s="354"/>
    </row>
    <row r="106" spans="1:58" s="181" customFormat="1" ht="30.75" x14ac:dyDescent="0.15">
      <c r="A106" s="397"/>
      <c r="B106" s="186"/>
      <c r="C106" s="355" t="s">
        <v>1100</v>
      </c>
      <c r="D106" s="356" t="s">
        <v>37</v>
      </c>
      <c r="E106" s="356" t="s">
        <v>38</v>
      </c>
      <c r="F106" s="356" t="s">
        <v>1661</v>
      </c>
      <c r="G106" s="356" t="s">
        <v>40</v>
      </c>
      <c r="H106" s="356" t="s">
        <v>413</v>
      </c>
      <c r="I106" s="356" t="s">
        <v>489</v>
      </c>
      <c r="J106" s="356" t="s">
        <v>1685</v>
      </c>
      <c r="K106" s="356" t="s">
        <v>524</v>
      </c>
      <c r="L106" s="356" t="s">
        <v>551</v>
      </c>
      <c r="M106" s="356" t="s">
        <v>589</v>
      </c>
      <c r="N106" s="356" t="s">
        <v>607</v>
      </c>
      <c r="O106" s="356" t="s">
        <v>47</v>
      </c>
      <c r="P106" s="356" t="s">
        <v>48</v>
      </c>
      <c r="Q106" s="356" t="s">
        <v>49</v>
      </c>
      <c r="R106" s="356" t="s">
        <v>50</v>
      </c>
      <c r="S106" s="356" t="s">
        <v>664</v>
      </c>
      <c r="T106" s="356" t="s">
        <v>1385</v>
      </c>
      <c r="U106" s="356" t="s">
        <v>52</v>
      </c>
      <c r="V106" s="356" t="s">
        <v>53</v>
      </c>
      <c r="W106" s="356" t="s">
        <v>728</v>
      </c>
      <c r="X106" s="356" t="s">
        <v>55</v>
      </c>
      <c r="Y106" s="356" t="s">
        <v>56</v>
      </c>
      <c r="Z106" s="356" t="s">
        <v>57</v>
      </c>
      <c r="AA106" s="356" t="s">
        <v>58</v>
      </c>
      <c r="AB106" s="356" t="s">
        <v>760</v>
      </c>
      <c r="AC106" s="356" t="s">
        <v>770</v>
      </c>
      <c r="AD106" s="356" t="s">
        <v>1444</v>
      </c>
      <c r="AE106" s="356" t="s">
        <v>62</v>
      </c>
      <c r="AF106" s="356" t="s">
        <v>826</v>
      </c>
      <c r="AG106" s="356" t="s">
        <v>833</v>
      </c>
      <c r="AH106" s="356" t="s">
        <v>65</v>
      </c>
      <c r="AI106" s="356" t="s">
        <v>1687</v>
      </c>
      <c r="AJ106" s="356" t="s">
        <v>66</v>
      </c>
      <c r="AK106" s="356" t="s">
        <v>67</v>
      </c>
      <c r="AL106" s="356" t="s">
        <v>68</v>
      </c>
      <c r="AM106" s="356" t="s">
        <v>69</v>
      </c>
      <c r="AN106" s="357" t="s">
        <v>1090</v>
      </c>
      <c r="AO106" s="357" t="s">
        <v>1091</v>
      </c>
    </row>
    <row r="107" spans="1:58" ht="30" customHeight="1" x14ac:dyDescent="0.15">
      <c r="A107" s="161" t="s">
        <v>0</v>
      </c>
      <c r="B107" s="358" t="s">
        <v>1100</v>
      </c>
      <c r="C107" s="371">
        <v>1.0292162776275828</v>
      </c>
      <c r="D107" s="371">
        <v>4.1896447918419084E-5</v>
      </c>
      <c r="E107" s="371">
        <v>5.5135625292114E-2</v>
      </c>
      <c r="F107" s="371">
        <v>2.0675056446928281E-3</v>
      </c>
      <c r="G107" s="371">
        <v>1.9811899201020187E-2</v>
      </c>
      <c r="H107" s="371">
        <v>4.39302385420167E-4</v>
      </c>
      <c r="I107" s="371">
        <v>3.3685970847540247E-6</v>
      </c>
      <c r="J107" s="371">
        <v>3.3006499567136505E-4</v>
      </c>
      <c r="K107" s="371">
        <v>1.3201032676280478E-4</v>
      </c>
      <c r="L107" s="371">
        <v>1.4234665166812894E-5</v>
      </c>
      <c r="M107" s="371">
        <v>5.7327622999741831E-5</v>
      </c>
      <c r="N107" s="371">
        <v>3.5535537280584936E-5</v>
      </c>
      <c r="O107" s="371">
        <v>1.9907156089605513E-5</v>
      </c>
      <c r="P107" s="371">
        <v>2.0649080531422756E-5</v>
      </c>
      <c r="Q107" s="371">
        <v>4.034289503615021E-5</v>
      </c>
      <c r="R107" s="371">
        <v>4.4492855560300151E-5</v>
      </c>
      <c r="S107" s="371">
        <v>5.235093636203792E-5</v>
      </c>
      <c r="T107" s="371">
        <v>4.4536328335836569E-5</v>
      </c>
      <c r="U107" s="371">
        <v>2.4962979311551566E-5</v>
      </c>
      <c r="V107" s="371">
        <v>9.3420860943772149E-4</v>
      </c>
      <c r="W107" s="371">
        <v>6.113236544871563E-4</v>
      </c>
      <c r="X107" s="371">
        <v>2.5607874540999369E-5</v>
      </c>
      <c r="Y107" s="371">
        <v>5.3332762069251511E-5</v>
      </c>
      <c r="Z107" s="371">
        <v>5.3527213519667128E-5</v>
      </c>
      <c r="AA107" s="371">
        <v>1.102203945548315E-4</v>
      </c>
      <c r="AB107" s="371">
        <v>5.0787751040356703E-5</v>
      </c>
      <c r="AC107" s="371">
        <v>1.5073893218268736E-5</v>
      </c>
      <c r="AD107" s="371">
        <v>5.1973477959422039E-5</v>
      </c>
      <c r="AE107" s="371">
        <v>1.0888616840137709E-4</v>
      </c>
      <c r="AF107" s="371">
        <v>2.5834969936517378E-5</v>
      </c>
      <c r="AG107" s="371">
        <v>5.5349108149803827E-4</v>
      </c>
      <c r="AH107" s="371">
        <v>1.0423724342141798E-3</v>
      </c>
      <c r="AI107" s="371">
        <v>7.2773994095169019E-4</v>
      </c>
      <c r="AJ107" s="371">
        <v>4.2311432984385517E-5</v>
      </c>
      <c r="AK107" s="371">
        <v>7.5649337501117074E-3</v>
      </c>
      <c r="AL107" s="371">
        <v>2.4191818881136918E-3</v>
      </c>
      <c r="AM107" s="371">
        <v>8.3333668335969205E-5</v>
      </c>
      <c r="AN107" s="385">
        <v>1.1220064315403169</v>
      </c>
      <c r="AO107" s="386">
        <v>0.87229156945992903</v>
      </c>
    </row>
    <row r="108" spans="1:58" ht="30" customHeight="1" x14ac:dyDescent="0.15">
      <c r="A108" s="161" t="s">
        <v>1</v>
      </c>
      <c r="B108" s="358" t="s">
        <v>37</v>
      </c>
      <c r="C108" s="371">
        <v>1.0991873890226338E-4</v>
      </c>
      <c r="D108" s="371">
        <v>1.0002858379937214</v>
      </c>
      <c r="E108" s="371">
        <v>1.0011676998549382E-4</v>
      </c>
      <c r="F108" s="371">
        <v>1.2989771760984714E-4</v>
      </c>
      <c r="G108" s="371">
        <v>1.6738209316617084E-4</v>
      </c>
      <c r="H108" s="371">
        <v>5.6852914678176189E-4</v>
      </c>
      <c r="I108" s="371">
        <v>7.360425382852559E-3</v>
      </c>
      <c r="J108" s="371">
        <v>1.9013053975456339E-4</v>
      </c>
      <c r="K108" s="371">
        <v>9.4725550600187108E-4</v>
      </c>
      <c r="L108" s="371">
        <v>1.4504117784959528E-3</v>
      </c>
      <c r="M108" s="371">
        <v>2.1420054165175732E-3</v>
      </c>
      <c r="N108" s="371">
        <v>3.3693068880786105E-4</v>
      </c>
      <c r="O108" s="371">
        <v>1.799416555821263E-4</v>
      </c>
      <c r="P108" s="371">
        <v>1.3678071299378747E-4</v>
      </c>
      <c r="Q108" s="371">
        <v>1.0056887762011625E-4</v>
      </c>
      <c r="R108" s="371">
        <v>1.9471548979401137E-4</v>
      </c>
      <c r="S108" s="371">
        <v>1.1382816202385203E-4</v>
      </c>
      <c r="T108" s="371">
        <v>6.3811144196248708E-5</v>
      </c>
      <c r="U108" s="371">
        <v>1.4579104018503359E-4</v>
      </c>
      <c r="V108" s="371">
        <v>1.4456760594775615E-4</v>
      </c>
      <c r="W108" s="371">
        <v>2.103979629048267E-4</v>
      </c>
      <c r="X108" s="371">
        <v>4.2536025668447938E-3</v>
      </c>
      <c r="Y108" s="371">
        <v>2.3493667470242166E-4</v>
      </c>
      <c r="Z108" s="371">
        <v>3.5475220521825207E-4</v>
      </c>
      <c r="AA108" s="371">
        <v>1.2594319363743161E-4</v>
      </c>
      <c r="AB108" s="371">
        <v>4.2733892746806587E-5</v>
      </c>
      <c r="AC108" s="371">
        <v>1.845995042152314E-5</v>
      </c>
      <c r="AD108" s="371">
        <v>3.8355386284507368E-4</v>
      </c>
      <c r="AE108" s="371">
        <v>5.5741592966785361E-5</v>
      </c>
      <c r="AF108" s="371">
        <v>5.5179411875534019E-5</v>
      </c>
      <c r="AG108" s="371">
        <v>9.7236544850574477E-5</v>
      </c>
      <c r="AH108" s="371">
        <v>9.5816441228683288E-5</v>
      </c>
      <c r="AI108" s="371">
        <v>4.844506496156762E-5</v>
      </c>
      <c r="AJ108" s="371">
        <v>4.2556186030559857E-5</v>
      </c>
      <c r="AK108" s="371">
        <v>1.8109152166345102E-4</v>
      </c>
      <c r="AL108" s="371">
        <v>6.2877301234557089E-5</v>
      </c>
      <c r="AM108" s="371">
        <v>1.3886988517066456E-4</v>
      </c>
      <c r="AN108" s="387">
        <v>1.0212710407202437</v>
      </c>
      <c r="AO108" s="388">
        <v>0.79397594693896878</v>
      </c>
    </row>
    <row r="109" spans="1:58" ht="30" customHeight="1" x14ac:dyDescent="0.15">
      <c r="A109" s="161" t="s">
        <v>2</v>
      </c>
      <c r="B109" s="358" t="s">
        <v>38</v>
      </c>
      <c r="C109" s="371">
        <v>3.2917319180417591E-2</v>
      </c>
      <c r="D109" s="371">
        <v>3.7274248203107402E-5</v>
      </c>
      <c r="E109" s="371">
        <v>1.0595398781937568</v>
      </c>
      <c r="F109" s="371">
        <v>7.6481157163637626E-4</v>
      </c>
      <c r="G109" s="371">
        <v>1.1081040867774704E-3</v>
      </c>
      <c r="H109" s="371">
        <v>1.7509725269229852E-3</v>
      </c>
      <c r="I109" s="371">
        <v>4.6479573504244151E-6</v>
      </c>
      <c r="J109" s="371">
        <v>1.5144047368496571E-4</v>
      </c>
      <c r="K109" s="371">
        <v>1.6615039582478216E-4</v>
      </c>
      <c r="L109" s="371">
        <v>1.4088274397988817E-5</v>
      </c>
      <c r="M109" s="371">
        <v>3.084444798146302E-5</v>
      </c>
      <c r="N109" s="371">
        <v>1.9693079468072411E-5</v>
      </c>
      <c r="O109" s="371">
        <v>1.8573047855930979E-5</v>
      </c>
      <c r="P109" s="371">
        <v>1.7849486035567829E-5</v>
      </c>
      <c r="Q109" s="371">
        <v>2.7299954759323631E-5</v>
      </c>
      <c r="R109" s="371">
        <v>2.5251623958007528E-5</v>
      </c>
      <c r="S109" s="371">
        <v>2.1694075729929014E-5</v>
      </c>
      <c r="T109" s="371">
        <v>2.2036221626037083E-5</v>
      </c>
      <c r="U109" s="371">
        <v>1.7617767642574761E-5</v>
      </c>
      <c r="V109" s="371">
        <v>9.2656936761592113E-4</v>
      </c>
      <c r="W109" s="371">
        <v>6.3759458553512406E-5</v>
      </c>
      <c r="X109" s="371">
        <v>1.2396632400416276E-5</v>
      </c>
      <c r="Y109" s="371">
        <v>3.4770164632678036E-5</v>
      </c>
      <c r="Z109" s="371">
        <v>4.0439499428468745E-5</v>
      </c>
      <c r="AA109" s="371">
        <v>7.7240994024749745E-5</v>
      </c>
      <c r="AB109" s="371">
        <v>2.5057230542896277E-5</v>
      </c>
      <c r="AC109" s="371">
        <v>1.3837875513923937E-5</v>
      </c>
      <c r="AD109" s="371">
        <v>3.549762771994694E-5</v>
      </c>
      <c r="AE109" s="371">
        <v>1.4384854791320612E-4</v>
      </c>
      <c r="AF109" s="371">
        <v>5.6912523941453056E-5</v>
      </c>
      <c r="AG109" s="371">
        <v>1.0882208444834196E-3</v>
      </c>
      <c r="AH109" s="371">
        <v>2.6725611748338522E-3</v>
      </c>
      <c r="AI109" s="371">
        <v>4.7155515744001461E-4</v>
      </c>
      <c r="AJ109" s="371">
        <v>3.9657748705071021E-5</v>
      </c>
      <c r="AK109" s="371">
        <v>3.2934033717231262E-2</v>
      </c>
      <c r="AL109" s="371">
        <v>1.8435519418291482E-4</v>
      </c>
      <c r="AM109" s="371">
        <v>9.2680573401007272E-4</v>
      </c>
      <c r="AN109" s="387">
        <v>1.1364030661072029</v>
      </c>
      <c r="AO109" s="388">
        <v>0.88348407478634683</v>
      </c>
    </row>
    <row r="110" spans="1:58" ht="30" customHeight="1" x14ac:dyDescent="0.15">
      <c r="A110" s="161" t="s">
        <v>3</v>
      </c>
      <c r="B110" s="358" t="s">
        <v>1661</v>
      </c>
      <c r="C110" s="371">
        <v>1.6205509116539739E-4</v>
      </c>
      <c r="D110" s="371">
        <v>1.4140071514136157E-4</v>
      </c>
      <c r="E110" s="371">
        <v>4.8995107530376972E-5</v>
      </c>
      <c r="F110" s="371">
        <v>1.0062582181021982</v>
      </c>
      <c r="G110" s="371">
        <v>1.5280316670478577E-4</v>
      </c>
      <c r="H110" s="371">
        <v>3.1855622726356394E-5</v>
      </c>
      <c r="I110" s="371">
        <v>4.2044320953362899E-6</v>
      </c>
      <c r="J110" s="371">
        <v>1.0304620294798512E-4</v>
      </c>
      <c r="K110" s="371">
        <v>1.1580151498419933E-4</v>
      </c>
      <c r="L110" s="371">
        <v>1.7348941216558777E-5</v>
      </c>
      <c r="M110" s="371">
        <v>4.5864158038005832E-5</v>
      </c>
      <c r="N110" s="371">
        <v>5.168163934836066E-5</v>
      </c>
      <c r="O110" s="371">
        <v>3.8361887661680604E-5</v>
      </c>
      <c r="P110" s="371">
        <v>4.1548541168565034E-5</v>
      </c>
      <c r="Q110" s="371">
        <v>3.7371123538288891E-5</v>
      </c>
      <c r="R110" s="371">
        <v>1.3913313186803751E-4</v>
      </c>
      <c r="S110" s="371">
        <v>1.0759419828083951E-4</v>
      </c>
      <c r="T110" s="371">
        <v>6.1456375890488063E-5</v>
      </c>
      <c r="U110" s="371">
        <v>3.5173293918828163E-5</v>
      </c>
      <c r="V110" s="371">
        <v>1.316657518253485E-4</v>
      </c>
      <c r="W110" s="371">
        <v>1.0933745519181837E-4</v>
      </c>
      <c r="X110" s="371">
        <v>1.2324123368699114E-5</v>
      </c>
      <c r="Y110" s="371">
        <v>4.6436439927280593E-5</v>
      </c>
      <c r="Z110" s="371">
        <v>8.5433720845249668E-5</v>
      </c>
      <c r="AA110" s="371">
        <v>1.3727560948957219E-4</v>
      </c>
      <c r="AB110" s="371">
        <v>5.2077307336853961E-5</v>
      </c>
      <c r="AC110" s="371">
        <v>5.6796450758277256E-6</v>
      </c>
      <c r="AD110" s="371">
        <v>5.8610287804968852E-5</v>
      </c>
      <c r="AE110" s="371">
        <v>4.035127906653764E-5</v>
      </c>
      <c r="AF110" s="371">
        <v>6.4138179138812496E-5</v>
      </c>
      <c r="AG110" s="371">
        <v>3.4873929117761626E-5</v>
      </c>
      <c r="AH110" s="371">
        <v>9.5385435430732983E-5</v>
      </c>
      <c r="AI110" s="371">
        <v>7.4212775548010239E-4</v>
      </c>
      <c r="AJ110" s="371">
        <v>6.7677089660593846E-5</v>
      </c>
      <c r="AK110" s="371">
        <v>1.3534818889485205E-4</v>
      </c>
      <c r="AL110" s="371">
        <v>6.1393577250124149E-4</v>
      </c>
      <c r="AM110" s="371">
        <v>4.3836161396791905E-5</v>
      </c>
      <c r="AN110" s="387">
        <v>1.0100704273779768</v>
      </c>
      <c r="AO110" s="388">
        <v>0.78526815318967003</v>
      </c>
    </row>
    <row r="111" spans="1:58" ht="30" customHeight="1" x14ac:dyDescent="0.15">
      <c r="A111" s="161" t="s">
        <v>4</v>
      </c>
      <c r="B111" s="358" t="s">
        <v>40</v>
      </c>
      <c r="C111" s="371">
        <v>1.0284838557491547E-2</v>
      </c>
      <c r="D111" s="371">
        <v>1.4511909351387273E-3</v>
      </c>
      <c r="E111" s="371">
        <v>6.6116358207409026E-3</v>
      </c>
      <c r="F111" s="371">
        <v>3.6300838854222339E-3</v>
      </c>
      <c r="G111" s="371">
        <v>1.0812799952045635</v>
      </c>
      <c r="H111" s="371">
        <v>2.8297669278295047E-3</v>
      </c>
      <c r="I111" s="371">
        <v>1.0007712995568402E-4</v>
      </c>
      <c r="J111" s="371">
        <v>2.6842734979953802E-3</v>
      </c>
      <c r="K111" s="371">
        <v>3.9605312492426194E-3</v>
      </c>
      <c r="L111" s="371">
        <v>4.1661301952740815E-4</v>
      </c>
      <c r="M111" s="371">
        <v>1.9663096697561957E-3</v>
      </c>
      <c r="N111" s="371">
        <v>1.4956974578532226E-3</v>
      </c>
      <c r="O111" s="371">
        <v>6.9907107457264114E-4</v>
      </c>
      <c r="P111" s="371">
        <v>7.3552155670816475E-4</v>
      </c>
      <c r="Q111" s="371">
        <v>1.6580406010833731E-3</v>
      </c>
      <c r="R111" s="371">
        <v>1.8895488337656019E-3</v>
      </c>
      <c r="S111" s="371">
        <v>2.3846960828181377E-3</v>
      </c>
      <c r="T111" s="371">
        <v>1.9600896280007364E-3</v>
      </c>
      <c r="U111" s="371">
        <v>9.8411505791282431E-4</v>
      </c>
      <c r="V111" s="371">
        <v>2.2030253856580927E-2</v>
      </c>
      <c r="W111" s="371">
        <v>1.5208467836411209E-2</v>
      </c>
      <c r="X111" s="371">
        <v>9.2190253478537717E-4</v>
      </c>
      <c r="Y111" s="371">
        <v>1.7229956663911371E-3</v>
      </c>
      <c r="Z111" s="371">
        <v>2.3227282775673216E-3</v>
      </c>
      <c r="AA111" s="371">
        <v>3.047794041683094E-3</v>
      </c>
      <c r="AB111" s="371">
        <v>2.2592187886838725E-3</v>
      </c>
      <c r="AC111" s="371">
        <v>4.3016550496823415E-4</v>
      </c>
      <c r="AD111" s="371">
        <v>2.1562813572985227E-3</v>
      </c>
      <c r="AE111" s="371">
        <v>3.9172644271313964E-3</v>
      </c>
      <c r="AF111" s="371">
        <v>6.9894008308264927E-4</v>
      </c>
      <c r="AG111" s="371">
        <v>2.4867277262110971E-3</v>
      </c>
      <c r="AH111" s="371">
        <v>2.3243932998660787E-3</v>
      </c>
      <c r="AI111" s="371">
        <v>6.4552332790805758E-3</v>
      </c>
      <c r="AJ111" s="371">
        <v>1.5387751943903923E-3</v>
      </c>
      <c r="AK111" s="371">
        <v>2.8386426637782886E-3</v>
      </c>
      <c r="AL111" s="371">
        <v>0.13034940927225211</v>
      </c>
      <c r="AM111" s="371">
        <v>1.005294145022274E-3</v>
      </c>
      <c r="AN111" s="387">
        <v>1.3287365841455629</v>
      </c>
      <c r="AO111" s="388">
        <v>1.0330116546586929</v>
      </c>
    </row>
    <row r="112" spans="1:58" ht="30" customHeight="1" x14ac:dyDescent="0.15">
      <c r="A112" s="161" t="s">
        <v>5</v>
      </c>
      <c r="B112" s="358" t="s">
        <v>413</v>
      </c>
      <c r="C112" s="371">
        <v>2.9368509500541332E-2</v>
      </c>
      <c r="D112" s="371">
        <v>7.5472465869129797E-3</v>
      </c>
      <c r="E112" s="371">
        <v>6.5857465331399974E-3</v>
      </c>
      <c r="F112" s="371">
        <v>4.3249074597702976E-2</v>
      </c>
      <c r="G112" s="371">
        <v>1.4522601118591565E-2</v>
      </c>
      <c r="H112" s="371">
        <v>1.1952802435635586</v>
      </c>
      <c r="I112" s="371">
        <v>6.5579011901902441E-4</v>
      </c>
      <c r="J112" s="371">
        <v>8.637531507570867E-2</v>
      </c>
      <c r="K112" s="371">
        <v>1.2321322357896352E-2</v>
      </c>
      <c r="L112" s="371">
        <v>2.1482709153996973E-3</v>
      </c>
      <c r="M112" s="371">
        <v>7.2523206463924869E-3</v>
      </c>
      <c r="N112" s="371">
        <v>4.1935497772607674E-3</v>
      </c>
      <c r="O112" s="371">
        <v>1.7684609505203767E-3</v>
      </c>
      <c r="P112" s="371">
        <v>2.1760903084748024E-3</v>
      </c>
      <c r="Q112" s="371">
        <v>9.5275202489111879E-3</v>
      </c>
      <c r="R112" s="371">
        <v>6.5643852355966861E-3</v>
      </c>
      <c r="S112" s="371">
        <v>5.1587660563291041E-3</v>
      </c>
      <c r="T112" s="371">
        <v>4.4915909527166887E-3</v>
      </c>
      <c r="U112" s="371">
        <v>3.5373532719432687E-3</v>
      </c>
      <c r="V112" s="371">
        <v>1.9541041993255237E-2</v>
      </c>
      <c r="W112" s="371">
        <v>3.3477206982282645E-3</v>
      </c>
      <c r="X112" s="371">
        <v>5.1015945523580233E-4</v>
      </c>
      <c r="Y112" s="371">
        <v>4.4555440543871967E-3</v>
      </c>
      <c r="Z112" s="371">
        <v>8.2684598044812079E-3</v>
      </c>
      <c r="AA112" s="371">
        <v>3.9756529610894016E-4</v>
      </c>
      <c r="AB112" s="371">
        <v>4.3030375556137187E-4</v>
      </c>
      <c r="AC112" s="371">
        <v>1.1638322414232807E-4</v>
      </c>
      <c r="AD112" s="371">
        <v>6.6571307158751875E-4</v>
      </c>
      <c r="AE112" s="371">
        <v>9.4618628050016987E-4</v>
      </c>
      <c r="AF112" s="371">
        <v>5.049056819920962E-4</v>
      </c>
      <c r="AG112" s="371">
        <v>2.8369037358183008E-3</v>
      </c>
      <c r="AH112" s="371">
        <v>5.9010879815685105E-2</v>
      </c>
      <c r="AI112" s="371">
        <v>1.6367633747656628E-3</v>
      </c>
      <c r="AJ112" s="371">
        <v>2.3460205081972667E-3</v>
      </c>
      <c r="AK112" s="371">
        <v>3.5366773275099421E-3</v>
      </c>
      <c r="AL112" s="371">
        <v>7.1127450898960257E-3</v>
      </c>
      <c r="AM112" s="371">
        <v>3.8099855778954278E-3</v>
      </c>
      <c r="AN112" s="387">
        <v>1.5621981165618646</v>
      </c>
      <c r="AO112" s="388">
        <v>1.2145137573163087</v>
      </c>
    </row>
    <row r="113" spans="1:41" ht="30" customHeight="1" x14ac:dyDescent="0.15">
      <c r="A113" s="161" t="s">
        <v>6</v>
      </c>
      <c r="B113" s="358" t="s">
        <v>489</v>
      </c>
      <c r="C113" s="371">
        <v>8.0831508720837948E-3</v>
      </c>
      <c r="D113" s="371">
        <v>2.2667373142883456E-2</v>
      </c>
      <c r="E113" s="371">
        <v>4.0235074901658558E-3</v>
      </c>
      <c r="F113" s="371">
        <v>4.6247513319605561E-3</v>
      </c>
      <c r="G113" s="371">
        <v>4.5492699022154724E-3</v>
      </c>
      <c r="H113" s="371">
        <v>5.3274918881765936E-2</v>
      </c>
      <c r="I113" s="371">
        <v>1.025991630551544</v>
      </c>
      <c r="J113" s="371">
        <v>5.9041496963267116E-3</v>
      </c>
      <c r="K113" s="371">
        <v>1.0596605147096656E-2</v>
      </c>
      <c r="L113" s="371">
        <v>1.8912902759910141E-2</v>
      </c>
      <c r="M113" s="371">
        <v>3.3184621619335537E-3</v>
      </c>
      <c r="N113" s="371">
        <v>5.3538630189571756E-3</v>
      </c>
      <c r="O113" s="371">
        <v>3.03449308941715E-3</v>
      </c>
      <c r="P113" s="371">
        <v>2.4839797363786506E-3</v>
      </c>
      <c r="Q113" s="371">
        <v>2.1224773699484631E-3</v>
      </c>
      <c r="R113" s="371">
        <v>2.5672331332851498E-3</v>
      </c>
      <c r="S113" s="371">
        <v>2.0508954411371846E-3</v>
      </c>
      <c r="T113" s="371">
        <v>1.5894477231035485E-3</v>
      </c>
      <c r="U113" s="371">
        <v>2.7965279855908919E-3</v>
      </c>
      <c r="V113" s="371">
        <v>5.9782705276035597E-3</v>
      </c>
      <c r="W113" s="371">
        <v>8.2830713105929536E-3</v>
      </c>
      <c r="X113" s="371">
        <v>1.8666777188674898E-2</v>
      </c>
      <c r="Y113" s="371">
        <v>6.750336653424136E-3</v>
      </c>
      <c r="Z113" s="371">
        <v>1.0121818289985223E-2</v>
      </c>
      <c r="AA113" s="371">
        <v>3.097066402528294E-3</v>
      </c>
      <c r="AB113" s="371">
        <v>1.8102320127567682E-3</v>
      </c>
      <c r="AC113" s="371">
        <v>4.6080042886096159E-4</v>
      </c>
      <c r="AD113" s="371">
        <v>4.7475184241877452E-2</v>
      </c>
      <c r="AE113" s="371">
        <v>1.8219418589436238E-3</v>
      </c>
      <c r="AF113" s="371">
        <v>3.2673016597203064E-3</v>
      </c>
      <c r="AG113" s="371">
        <v>3.499920556852461E-3</v>
      </c>
      <c r="AH113" s="371">
        <v>4.6528590366498529E-3</v>
      </c>
      <c r="AI113" s="371">
        <v>3.1240959789150344E-3</v>
      </c>
      <c r="AJ113" s="371">
        <v>2.0395817123897045E-3</v>
      </c>
      <c r="AK113" s="371">
        <v>5.0212467265886972E-3</v>
      </c>
      <c r="AL113" s="371">
        <v>3.0179837348521528E-3</v>
      </c>
      <c r="AM113" s="371">
        <v>1.2642587130755069E-2</v>
      </c>
      <c r="AN113" s="387">
        <v>1.3256767148876749</v>
      </c>
      <c r="AO113" s="388">
        <v>1.030632792931812</v>
      </c>
    </row>
    <row r="114" spans="1:41" ht="30" customHeight="1" x14ac:dyDescent="0.15">
      <c r="A114" s="161" t="s">
        <v>7</v>
      </c>
      <c r="B114" s="358" t="s">
        <v>1685</v>
      </c>
      <c r="C114" s="371">
        <v>1.4374729944978625E-3</v>
      </c>
      <c r="D114" s="371">
        <v>7.5301754285354578E-4</v>
      </c>
      <c r="E114" s="371">
        <v>2.7890555013986005E-3</v>
      </c>
      <c r="F114" s="371">
        <v>3.1652077349205122E-3</v>
      </c>
      <c r="G114" s="371">
        <v>2.3778552268675038E-3</v>
      </c>
      <c r="H114" s="371">
        <v>1.6681917104536133E-3</v>
      </c>
      <c r="I114" s="371">
        <v>5.5800370187833547E-5</v>
      </c>
      <c r="J114" s="371">
        <v>1.0300645264519837</v>
      </c>
      <c r="K114" s="371">
        <v>1.4066637396065356E-3</v>
      </c>
      <c r="L114" s="371">
        <v>2.2758867659499241E-4</v>
      </c>
      <c r="M114" s="371">
        <v>1.987463464230131E-3</v>
      </c>
      <c r="N114" s="371">
        <v>7.7285018847698776E-4</v>
      </c>
      <c r="O114" s="371">
        <v>1.85086741687327E-3</v>
      </c>
      <c r="P114" s="371">
        <v>4.8439370813513887E-3</v>
      </c>
      <c r="Q114" s="371">
        <v>5.9144087158003742E-3</v>
      </c>
      <c r="R114" s="371">
        <v>3.1353488441788367E-3</v>
      </c>
      <c r="S114" s="371">
        <v>4.2276623947321984E-3</v>
      </c>
      <c r="T114" s="371">
        <v>4.5320575356828851E-3</v>
      </c>
      <c r="U114" s="371">
        <v>4.3211562294199592E-3</v>
      </c>
      <c r="V114" s="371">
        <v>9.478529352413825E-3</v>
      </c>
      <c r="W114" s="371">
        <v>2.0380924069859589E-3</v>
      </c>
      <c r="X114" s="371">
        <v>1.8110877330804835E-4</v>
      </c>
      <c r="Y114" s="371">
        <v>4.6647082509583921E-3</v>
      </c>
      <c r="Z114" s="371">
        <v>2.5730444176372989E-3</v>
      </c>
      <c r="AA114" s="371">
        <v>9.7631287316937829E-4</v>
      </c>
      <c r="AB114" s="371">
        <v>6.3729193137368305E-4</v>
      </c>
      <c r="AC114" s="371">
        <v>1.5038933330572548E-4</v>
      </c>
      <c r="AD114" s="371">
        <v>7.0651003142412506E-4</v>
      </c>
      <c r="AE114" s="371">
        <v>7.6744306406536481E-4</v>
      </c>
      <c r="AF114" s="371">
        <v>2.9108669259539019E-4</v>
      </c>
      <c r="AG114" s="371">
        <v>6.2063770209871819E-4</v>
      </c>
      <c r="AH114" s="371">
        <v>5.3346896839450656E-4</v>
      </c>
      <c r="AI114" s="371">
        <v>1.2971981105992065E-3</v>
      </c>
      <c r="AJ114" s="371">
        <v>2.0826501009873996E-3</v>
      </c>
      <c r="AK114" s="371">
        <v>7.9913063518892576E-4</v>
      </c>
      <c r="AL114" s="371">
        <v>6.7856799446519853E-3</v>
      </c>
      <c r="AM114" s="371">
        <v>7.7427142266320813E-4</v>
      </c>
      <c r="AN114" s="387">
        <v>1.1108886858319316</v>
      </c>
      <c r="AO114" s="388">
        <v>0.86364820024188427</v>
      </c>
    </row>
    <row r="115" spans="1:41" ht="30" customHeight="1" x14ac:dyDescent="0.15">
      <c r="A115" s="161" t="s">
        <v>8</v>
      </c>
      <c r="B115" s="358" t="s">
        <v>524</v>
      </c>
      <c r="C115" s="371">
        <v>1.018527088763206E-3</v>
      </c>
      <c r="D115" s="371">
        <v>2.1135708274007666E-4</v>
      </c>
      <c r="E115" s="371">
        <v>1.5098749793304841E-3</v>
      </c>
      <c r="F115" s="371">
        <v>6.7763475919965842E-4</v>
      </c>
      <c r="G115" s="371">
        <v>1.1512153615271079E-3</v>
      </c>
      <c r="H115" s="371">
        <v>1.499220193376822E-3</v>
      </c>
      <c r="I115" s="371">
        <v>8.4377077052638747E-5</v>
      </c>
      <c r="J115" s="371">
        <v>1.5319247565871235E-3</v>
      </c>
      <c r="K115" s="371">
        <v>1.0266659015287991</v>
      </c>
      <c r="L115" s="371">
        <v>2.1416975123369694E-3</v>
      </c>
      <c r="M115" s="371">
        <v>1.4397533704841466E-3</v>
      </c>
      <c r="N115" s="371">
        <v>1.6846560302054472E-3</v>
      </c>
      <c r="O115" s="371">
        <v>1.5644715784233717E-3</v>
      </c>
      <c r="P115" s="371">
        <v>1.3998263153939643E-3</v>
      </c>
      <c r="Q115" s="371">
        <v>5.734586818306942E-3</v>
      </c>
      <c r="R115" s="371">
        <v>1.4712570434643701E-2</v>
      </c>
      <c r="S115" s="371">
        <v>2.6432991182837717E-3</v>
      </c>
      <c r="T115" s="371">
        <v>1.1028744784359666E-3</v>
      </c>
      <c r="U115" s="371">
        <v>1.7890465910100398E-3</v>
      </c>
      <c r="V115" s="371">
        <v>3.4056575229178248E-3</v>
      </c>
      <c r="W115" s="371">
        <v>2.0439957845262247E-2</v>
      </c>
      <c r="X115" s="371">
        <v>3.4620293378946892E-4</v>
      </c>
      <c r="Y115" s="371">
        <v>2.1824789863273569E-3</v>
      </c>
      <c r="Z115" s="371">
        <v>4.4582067976490868E-4</v>
      </c>
      <c r="AA115" s="371">
        <v>2.3249027616169238E-4</v>
      </c>
      <c r="AB115" s="371">
        <v>1.527010873171665E-4</v>
      </c>
      <c r="AC115" s="371">
        <v>2.4320664375470882E-4</v>
      </c>
      <c r="AD115" s="371">
        <v>2.3383937648953381E-4</v>
      </c>
      <c r="AE115" s="371">
        <v>1.8828861032046978E-4</v>
      </c>
      <c r="AF115" s="371">
        <v>1.8758457457457019E-4</v>
      </c>
      <c r="AG115" s="371">
        <v>1.1045830561882243E-3</v>
      </c>
      <c r="AH115" s="371">
        <v>4.8819772593421601E-4</v>
      </c>
      <c r="AI115" s="371">
        <v>3.2098551768085102E-4</v>
      </c>
      <c r="AJ115" s="371">
        <v>5.369626970830885E-4</v>
      </c>
      <c r="AK115" s="371">
        <v>7.0725096794222147E-4</v>
      </c>
      <c r="AL115" s="371">
        <v>2.2076608284300409E-3</v>
      </c>
      <c r="AM115" s="371">
        <v>1.8741833424532482E-3</v>
      </c>
      <c r="AN115" s="387">
        <v>1.1038608677472925</v>
      </c>
      <c r="AO115" s="388">
        <v>0.85818450030701587</v>
      </c>
    </row>
    <row r="116" spans="1:41" ht="30" customHeight="1" x14ac:dyDescent="0.15">
      <c r="A116" s="161" t="s">
        <v>9</v>
      </c>
      <c r="B116" s="358" t="s">
        <v>551</v>
      </c>
      <c r="C116" s="371">
        <v>3.8716584470500085E-4</v>
      </c>
      <c r="D116" s="371">
        <v>2.3372601924869546E-3</v>
      </c>
      <c r="E116" s="371">
        <v>9.754656947183407E-4</v>
      </c>
      <c r="F116" s="371">
        <v>6.4863346520994654E-4</v>
      </c>
      <c r="G116" s="371">
        <v>8.7143368392107647E-3</v>
      </c>
      <c r="H116" s="371">
        <v>5.3339308455702843E-4</v>
      </c>
      <c r="I116" s="371">
        <v>6.9601047618324268E-5</v>
      </c>
      <c r="J116" s="371">
        <v>1.9733145944307111E-3</v>
      </c>
      <c r="K116" s="371">
        <v>1.3926640335925387E-2</v>
      </c>
      <c r="L116" s="371">
        <v>1.378937927593155</v>
      </c>
      <c r="M116" s="371">
        <v>1.1500477174867028E-3</v>
      </c>
      <c r="N116" s="371">
        <v>0.15565586825829184</v>
      </c>
      <c r="O116" s="371">
        <v>8.7477703021743944E-2</v>
      </c>
      <c r="P116" s="371">
        <v>6.9785707738463348E-2</v>
      </c>
      <c r="Q116" s="371">
        <v>1.2672312399244429E-2</v>
      </c>
      <c r="R116" s="371">
        <v>3.6889859038174125E-3</v>
      </c>
      <c r="S116" s="371">
        <v>3.321395267282936E-2</v>
      </c>
      <c r="T116" s="371">
        <v>5.8101067733377088E-3</v>
      </c>
      <c r="U116" s="371">
        <v>4.5048081992247128E-2</v>
      </c>
      <c r="V116" s="371">
        <v>4.8127626879796185E-3</v>
      </c>
      <c r="W116" s="371">
        <v>2.1362788859148808E-2</v>
      </c>
      <c r="X116" s="371">
        <v>3.9651997781887715E-4</v>
      </c>
      <c r="Y116" s="371">
        <v>9.8410372638876734E-4</v>
      </c>
      <c r="Z116" s="371">
        <v>2.8947227419408837E-4</v>
      </c>
      <c r="AA116" s="371">
        <v>3.4856225775973978E-4</v>
      </c>
      <c r="AB116" s="371">
        <v>2.059470183126222E-4</v>
      </c>
      <c r="AC116" s="371">
        <v>2.4723364572016752E-4</v>
      </c>
      <c r="AD116" s="371">
        <v>5.7015419778536341E-4</v>
      </c>
      <c r="AE116" s="371">
        <v>2.6920207879547033E-4</v>
      </c>
      <c r="AF116" s="371">
        <v>2.9485674303589548E-4</v>
      </c>
      <c r="AG116" s="371">
        <v>2.2570057238621447E-4</v>
      </c>
      <c r="AH116" s="371">
        <v>1.9686616352413642E-4</v>
      </c>
      <c r="AI116" s="371">
        <v>3.5267396915610971E-4</v>
      </c>
      <c r="AJ116" s="371">
        <v>7.8256715373008895E-4</v>
      </c>
      <c r="AK116" s="371">
        <v>3.5787804435244707E-4</v>
      </c>
      <c r="AL116" s="371">
        <v>1.3741188657950315E-3</v>
      </c>
      <c r="AM116" s="371">
        <v>3.9567933505771586E-3</v>
      </c>
      <c r="AN116" s="387">
        <v>1.8600347067559402</v>
      </c>
      <c r="AO116" s="388">
        <v>1.4460635411676579</v>
      </c>
    </row>
    <row r="117" spans="1:41" ht="30" customHeight="1" x14ac:dyDescent="0.15">
      <c r="A117" s="161" t="s">
        <v>10</v>
      </c>
      <c r="B117" s="358" t="s">
        <v>589</v>
      </c>
      <c r="C117" s="371">
        <v>9.7813179387245327E-5</v>
      </c>
      <c r="D117" s="371">
        <v>2.6249770425051234E-4</v>
      </c>
      <c r="E117" s="371">
        <v>6.4582649374014562E-4</v>
      </c>
      <c r="F117" s="371">
        <v>9.777610253688547E-5</v>
      </c>
      <c r="G117" s="371">
        <v>9.6394500550295238E-4</v>
      </c>
      <c r="H117" s="371">
        <v>1.1262065565873104E-3</v>
      </c>
      <c r="I117" s="371">
        <v>1.6418641746079381E-5</v>
      </c>
      <c r="J117" s="371">
        <v>8.2997778184547635E-4</v>
      </c>
      <c r="K117" s="371">
        <v>1.6648681739369901E-3</v>
      </c>
      <c r="L117" s="371">
        <v>2.4676672597326393E-3</v>
      </c>
      <c r="M117" s="371">
        <v>1.121800075789483</v>
      </c>
      <c r="N117" s="371">
        <v>2.1992370598550744E-2</v>
      </c>
      <c r="O117" s="371">
        <v>1.1869270589759911E-2</v>
      </c>
      <c r="P117" s="371">
        <v>4.3642537032575063E-3</v>
      </c>
      <c r="Q117" s="371">
        <v>5.8607226658782385E-3</v>
      </c>
      <c r="R117" s="371">
        <v>1.339272060541497E-2</v>
      </c>
      <c r="S117" s="371">
        <v>1.334191325753638E-2</v>
      </c>
      <c r="T117" s="371">
        <v>7.0604568304694993E-3</v>
      </c>
      <c r="U117" s="371">
        <v>1.1172680206260706E-2</v>
      </c>
      <c r="V117" s="371">
        <v>5.6969695285677838E-3</v>
      </c>
      <c r="W117" s="371">
        <v>2.9858406397582507E-3</v>
      </c>
      <c r="X117" s="371">
        <v>1.290281904154776E-4</v>
      </c>
      <c r="Y117" s="371">
        <v>2.3351466795653176E-4</v>
      </c>
      <c r="Z117" s="371">
        <v>8.3954481038681574E-5</v>
      </c>
      <c r="AA117" s="371">
        <v>7.8408871195702085E-5</v>
      </c>
      <c r="AB117" s="371">
        <v>6.7517403053589877E-5</v>
      </c>
      <c r="AC117" s="371">
        <v>3.9750058943146592E-5</v>
      </c>
      <c r="AD117" s="371">
        <v>7.8751495315717212E-5</v>
      </c>
      <c r="AE117" s="371">
        <v>9.3759204066508979E-5</v>
      </c>
      <c r="AF117" s="371">
        <v>8.3069708849109266E-5</v>
      </c>
      <c r="AG117" s="371">
        <v>8.4736252313748978E-5</v>
      </c>
      <c r="AH117" s="371">
        <v>4.4099867930060807E-4</v>
      </c>
      <c r="AI117" s="371">
        <v>1.757194088946473E-4</v>
      </c>
      <c r="AJ117" s="371">
        <v>2.9467965760900751E-4</v>
      </c>
      <c r="AK117" s="371">
        <v>1.7443873414484928E-4</v>
      </c>
      <c r="AL117" s="371">
        <v>6.2624556255996117E-4</v>
      </c>
      <c r="AM117" s="371">
        <v>1.1614762590536833E-3</v>
      </c>
      <c r="AN117" s="387">
        <v>1.2315563199489143</v>
      </c>
      <c r="AO117" s="388">
        <v>0.95745992626061982</v>
      </c>
    </row>
    <row r="118" spans="1:41" ht="30" customHeight="1" x14ac:dyDescent="0.15">
      <c r="A118" s="161" t="s">
        <v>11</v>
      </c>
      <c r="B118" s="358" t="s">
        <v>607</v>
      </c>
      <c r="C118" s="371">
        <v>9.8047118402842218E-4</v>
      </c>
      <c r="D118" s="371">
        <v>8.1611589070506012E-3</v>
      </c>
      <c r="E118" s="371">
        <v>5.4212373843708032E-3</v>
      </c>
      <c r="F118" s="371">
        <v>7.9940595273556437E-4</v>
      </c>
      <c r="G118" s="371">
        <v>5.101040164125048E-3</v>
      </c>
      <c r="H118" s="371">
        <v>2.4265468350430177E-3</v>
      </c>
      <c r="I118" s="371">
        <v>2.7641410668601338E-4</v>
      </c>
      <c r="J118" s="371">
        <v>2.225289649829021E-3</v>
      </c>
      <c r="K118" s="371">
        <v>5.412383388644481E-3</v>
      </c>
      <c r="L118" s="371">
        <v>5.2885084686939913E-4</v>
      </c>
      <c r="M118" s="371">
        <v>1.1026676820762341E-3</v>
      </c>
      <c r="N118" s="371">
        <v>1.0227798893230251</v>
      </c>
      <c r="O118" s="371">
        <v>1.4324770821128492E-2</v>
      </c>
      <c r="P118" s="371">
        <v>1.1930203338722677E-2</v>
      </c>
      <c r="Q118" s="371">
        <v>7.9183137309867171E-3</v>
      </c>
      <c r="R118" s="371">
        <v>7.2719802776035607E-3</v>
      </c>
      <c r="S118" s="371">
        <v>9.4042134222157066E-3</v>
      </c>
      <c r="T118" s="371">
        <v>9.0602570883140318E-3</v>
      </c>
      <c r="U118" s="371">
        <v>4.8989554173787019E-3</v>
      </c>
      <c r="V118" s="371">
        <v>7.8656200815199907E-3</v>
      </c>
      <c r="W118" s="371">
        <v>3.1936467311266717E-2</v>
      </c>
      <c r="X118" s="371">
        <v>6.798672543752508E-4</v>
      </c>
      <c r="Y118" s="371">
        <v>1.3581265528377071E-3</v>
      </c>
      <c r="Z118" s="371">
        <v>4.1286679792009638E-4</v>
      </c>
      <c r="AA118" s="371">
        <v>1.1746093150755616E-3</v>
      </c>
      <c r="AB118" s="371">
        <v>2.8828583615563838E-4</v>
      </c>
      <c r="AC118" s="371">
        <v>4.4907478958959753E-4</v>
      </c>
      <c r="AD118" s="371">
        <v>8.585062075770766E-4</v>
      </c>
      <c r="AE118" s="371">
        <v>4.6961728026598216E-4</v>
      </c>
      <c r="AF118" s="371">
        <v>9.4236695226850725E-4</v>
      </c>
      <c r="AG118" s="371">
        <v>3.177306284061733E-4</v>
      </c>
      <c r="AH118" s="371">
        <v>4.4939399083389819E-4</v>
      </c>
      <c r="AI118" s="371">
        <v>1.0930021681058602E-3</v>
      </c>
      <c r="AJ118" s="371">
        <v>7.3159651369506483E-4</v>
      </c>
      <c r="AK118" s="371">
        <v>1.2332797019804151E-3</v>
      </c>
      <c r="AL118" s="371">
        <v>1.2629563732673374E-3</v>
      </c>
      <c r="AM118" s="371">
        <v>2.3417303531534026E-3</v>
      </c>
      <c r="AN118" s="387">
        <v>1.173889147629128</v>
      </c>
      <c r="AO118" s="388">
        <v>0.91262721689719306</v>
      </c>
    </row>
    <row r="119" spans="1:41" ht="30" customHeight="1" x14ac:dyDescent="0.15">
      <c r="A119" s="161" t="s">
        <v>12</v>
      </c>
      <c r="B119" s="358" t="s">
        <v>47</v>
      </c>
      <c r="C119" s="371">
        <v>4.9381937431208221E-5</v>
      </c>
      <c r="D119" s="371">
        <v>6.7151502222611258E-4</v>
      </c>
      <c r="E119" s="371">
        <v>6.8815133759240538E-5</v>
      </c>
      <c r="F119" s="371">
        <v>6.5756082693002699E-5</v>
      </c>
      <c r="G119" s="371">
        <v>2.1915563491661842E-4</v>
      </c>
      <c r="H119" s="371">
        <v>7.8705458235041383E-5</v>
      </c>
      <c r="I119" s="371">
        <v>1.66959991674445E-5</v>
      </c>
      <c r="J119" s="371">
        <v>1.5565921023180147E-4</v>
      </c>
      <c r="K119" s="371">
        <v>6.8250057998932388E-4</v>
      </c>
      <c r="L119" s="371">
        <v>5.5814283409351662E-5</v>
      </c>
      <c r="M119" s="371">
        <v>4.1675615086402706E-5</v>
      </c>
      <c r="N119" s="371">
        <v>2.1235005350821997E-4</v>
      </c>
      <c r="O119" s="371">
        <v>1.0333604796336826</v>
      </c>
      <c r="P119" s="371">
        <v>7.1034947073217074E-3</v>
      </c>
      <c r="Q119" s="371">
        <v>1.0430495513132369E-3</v>
      </c>
      <c r="R119" s="371">
        <v>4.3808076526795971E-4</v>
      </c>
      <c r="S119" s="371">
        <v>2.1134411895772061E-3</v>
      </c>
      <c r="T119" s="371">
        <v>4.736847053059079E-4</v>
      </c>
      <c r="U119" s="371">
        <v>1.8746426224736409E-3</v>
      </c>
      <c r="V119" s="371">
        <v>1.2971130802811188E-4</v>
      </c>
      <c r="W119" s="371">
        <v>1.3665379340164349E-3</v>
      </c>
      <c r="X119" s="371">
        <v>9.6925083216907484E-5</v>
      </c>
      <c r="Y119" s="371">
        <v>1.8879477967049842E-3</v>
      </c>
      <c r="Z119" s="371">
        <v>1.3010036750342322E-4</v>
      </c>
      <c r="AA119" s="371">
        <v>1.284256375023597E-4</v>
      </c>
      <c r="AB119" s="371">
        <v>1.5408486882169346E-4</v>
      </c>
      <c r="AC119" s="371">
        <v>4.4675383041844359E-5</v>
      </c>
      <c r="AD119" s="371">
        <v>1.8119960553944793E-4</v>
      </c>
      <c r="AE119" s="371">
        <v>2.1452223485294067E-4</v>
      </c>
      <c r="AF119" s="371">
        <v>1.0391279868249467E-4</v>
      </c>
      <c r="AG119" s="371">
        <v>1.1956326059512578E-4</v>
      </c>
      <c r="AH119" s="371">
        <v>8.0984070650219733E-5</v>
      </c>
      <c r="AI119" s="371">
        <v>1.1173575395958681E-4</v>
      </c>
      <c r="AJ119" s="371">
        <v>1.9808892490953823E-3</v>
      </c>
      <c r="AK119" s="371">
        <v>8.8272713151750515E-5</v>
      </c>
      <c r="AL119" s="371">
        <v>6.1249984361368292E-5</v>
      </c>
      <c r="AM119" s="371">
        <v>9.9606675539710605E-5</v>
      </c>
      <c r="AN119" s="387">
        <v>1.0557052429108593</v>
      </c>
      <c r="AO119" s="388">
        <v>0.82074643900354427</v>
      </c>
    </row>
    <row r="120" spans="1:41" ht="30" customHeight="1" x14ac:dyDescent="0.15">
      <c r="A120" s="161" t="s">
        <v>13</v>
      </c>
      <c r="B120" s="358" t="s">
        <v>48</v>
      </c>
      <c r="C120" s="371">
        <v>4.3724995617868297E-5</v>
      </c>
      <c r="D120" s="371">
        <v>4.0499148130451604E-4</v>
      </c>
      <c r="E120" s="371">
        <v>6.5054435556805186E-5</v>
      </c>
      <c r="F120" s="371">
        <v>6.3320551392557478E-5</v>
      </c>
      <c r="G120" s="371">
        <v>6.6209839351989472E-5</v>
      </c>
      <c r="H120" s="371">
        <v>6.1399619224647591E-5</v>
      </c>
      <c r="I120" s="371">
        <v>1.4535206656649107E-5</v>
      </c>
      <c r="J120" s="371">
        <v>4.6651401570529472E-4</v>
      </c>
      <c r="K120" s="371">
        <v>1.9083037056753308E-4</v>
      </c>
      <c r="L120" s="371">
        <v>4.1340021443321193E-5</v>
      </c>
      <c r="M120" s="371">
        <v>4.180079452866765E-5</v>
      </c>
      <c r="N120" s="371">
        <v>1.1088999763030306E-4</v>
      </c>
      <c r="O120" s="371">
        <v>5.7945040699960689E-4</v>
      </c>
      <c r="P120" s="371">
        <v>1.0253087370122322</v>
      </c>
      <c r="Q120" s="371">
        <v>1.7201039752839294E-4</v>
      </c>
      <c r="R120" s="371">
        <v>5.1700440027737033E-4</v>
      </c>
      <c r="S120" s="371">
        <v>5.2665644047653472E-4</v>
      </c>
      <c r="T120" s="371">
        <v>1.9421288389387726E-4</v>
      </c>
      <c r="U120" s="371">
        <v>1.9786550148792254E-4</v>
      </c>
      <c r="V120" s="371">
        <v>8.7787192824530897E-5</v>
      </c>
      <c r="W120" s="371">
        <v>1.4608208244186281E-4</v>
      </c>
      <c r="X120" s="371">
        <v>8.176830960709557E-5</v>
      </c>
      <c r="Y120" s="371">
        <v>2.0539664351947829E-4</v>
      </c>
      <c r="Z120" s="371">
        <v>1.1076274819173144E-4</v>
      </c>
      <c r="AA120" s="371">
        <v>1.2495988643865391E-4</v>
      </c>
      <c r="AB120" s="371">
        <v>1.561560138837499E-4</v>
      </c>
      <c r="AC120" s="371">
        <v>3.4093169108062989E-5</v>
      </c>
      <c r="AD120" s="371">
        <v>1.6850908168355414E-4</v>
      </c>
      <c r="AE120" s="371">
        <v>2.1630680440358466E-4</v>
      </c>
      <c r="AF120" s="371">
        <v>6.983989436068304E-5</v>
      </c>
      <c r="AG120" s="371">
        <v>1.0442754761841013E-4</v>
      </c>
      <c r="AH120" s="371">
        <v>7.1771405982564787E-5</v>
      </c>
      <c r="AI120" s="371">
        <v>1.1005602636504283E-4</v>
      </c>
      <c r="AJ120" s="371">
        <v>2.1079425944908765E-3</v>
      </c>
      <c r="AK120" s="371">
        <v>7.1284501924882235E-5</v>
      </c>
      <c r="AL120" s="371">
        <v>4.0277390163193272E-5</v>
      </c>
      <c r="AM120" s="371">
        <v>8.8942454620137776E-5</v>
      </c>
      <c r="AN120" s="387">
        <v>1.0330629121195039</v>
      </c>
      <c r="AO120" s="388">
        <v>0.8031434077668087</v>
      </c>
    </row>
    <row r="121" spans="1:41" ht="30" customHeight="1" x14ac:dyDescent="0.15">
      <c r="A121" s="161" t="s">
        <v>14</v>
      </c>
      <c r="B121" s="358" t="s">
        <v>49</v>
      </c>
      <c r="C121" s="371">
        <v>2.3632954066463582E-5</v>
      </c>
      <c r="D121" s="371">
        <v>1.71113663754407E-5</v>
      </c>
      <c r="E121" s="371">
        <v>1.6079426802289172E-5</v>
      </c>
      <c r="F121" s="371">
        <v>1.5628951042840411E-5</v>
      </c>
      <c r="G121" s="371">
        <v>1.4345499618268465E-5</v>
      </c>
      <c r="H121" s="371">
        <v>1.2677015519821904E-5</v>
      </c>
      <c r="I121" s="371">
        <v>2.3156818583439146E-6</v>
      </c>
      <c r="J121" s="371">
        <v>1.3696380713702636E-5</v>
      </c>
      <c r="K121" s="371">
        <v>2.0478918444951649E-5</v>
      </c>
      <c r="L121" s="371">
        <v>5.8624086848450989E-6</v>
      </c>
      <c r="M121" s="371">
        <v>8.5441745632734837E-6</v>
      </c>
      <c r="N121" s="371">
        <v>1.2945034075259418E-5</v>
      </c>
      <c r="O121" s="371">
        <v>2.045969754127248E-4</v>
      </c>
      <c r="P121" s="371">
        <v>3.2880279442808273E-4</v>
      </c>
      <c r="Q121" s="371">
        <v>1.0045721045142892</v>
      </c>
      <c r="R121" s="371">
        <v>1.5742421111424854E-5</v>
      </c>
      <c r="S121" s="371">
        <v>9.3028224677143214E-5</v>
      </c>
      <c r="T121" s="371">
        <v>9.1966019711988572E-5</v>
      </c>
      <c r="U121" s="371">
        <v>2.2486855939486675E-5</v>
      </c>
      <c r="V121" s="371">
        <v>4.2203558095908093E-5</v>
      </c>
      <c r="W121" s="371">
        <v>3.838710780285798E-5</v>
      </c>
      <c r="X121" s="371">
        <v>1.4515265733550452E-5</v>
      </c>
      <c r="Y121" s="371">
        <v>3.7133048114512461E-5</v>
      </c>
      <c r="Z121" s="371">
        <v>2.7952511044121981E-5</v>
      </c>
      <c r="AA121" s="371">
        <v>8.3151355234452413E-5</v>
      </c>
      <c r="AB121" s="371">
        <v>3.2174251331942733E-5</v>
      </c>
      <c r="AC121" s="371">
        <v>6.4876757494217637E-6</v>
      </c>
      <c r="AD121" s="371">
        <v>3.2413355721677987E-5</v>
      </c>
      <c r="AE121" s="371">
        <v>4.5038514876872052E-5</v>
      </c>
      <c r="AF121" s="371">
        <v>1.0313894652236914E-4</v>
      </c>
      <c r="AG121" s="371">
        <v>2.450667940578845E-5</v>
      </c>
      <c r="AH121" s="371">
        <v>6.5159866531837351E-4</v>
      </c>
      <c r="AI121" s="371">
        <v>2.7998351871662655E-5</v>
      </c>
      <c r="AJ121" s="371">
        <v>3.4266392583708044E-4</v>
      </c>
      <c r="AK121" s="371">
        <v>9.9121362188646034E-5</v>
      </c>
      <c r="AL121" s="371">
        <v>1.5419881204681138E-3</v>
      </c>
      <c r="AM121" s="371">
        <v>3.9851533923156564E-5</v>
      </c>
      <c r="AN121" s="387">
        <v>1.0086823698465761</v>
      </c>
      <c r="AO121" s="388">
        <v>0.7841890231164993</v>
      </c>
    </row>
    <row r="122" spans="1:41" ht="30" customHeight="1" x14ac:dyDescent="0.15">
      <c r="A122" s="161" t="s">
        <v>15</v>
      </c>
      <c r="B122" s="358" t="s">
        <v>50</v>
      </c>
      <c r="C122" s="371">
        <v>1.566574105845102E-5</v>
      </c>
      <c r="D122" s="371">
        <v>2.9409350809213278E-5</v>
      </c>
      <c r="E122" s="371">
        <v>2.2570943789243063E-5</v>
      </c>
      <c r="F122" s="371">
        <v>2.239563754410353E-5</v>
      </c>
      <c r="G122" s="371">
        <v>1.940091451714546E-5</v>
      </c>
      <c r="H122" s="371">
        <v>2.0828814067520853E-5</v>
      </c>
      <c r="I122" s="371">
        <v>3.5432515815996274E-6</v>
      </c>
      <c r="J122" s="371">
        <v>2.138205870978918E-5</v>
      </c>
      <c r="K122" s="371">
        <v>3.5323124766238303E-5</v>
      </c>
      <c r="L122" s="371">
        <v>9.2357061598478278E-6</v>
      </c>
      <c r="M122" s="371">
        <v>2.8323153629394054E-5</v>
      </c>
      <c r="N122" s="371">
        <v>7.1612508959621184E-5</v>
      </c>
      <c r="O122" s="371">
        <v>3.4206538065819969E-4</v>
      </c>
      <c r="P122" s="371">
        <v>2.6056141979027267E-4</v>
      </c>
      <c r="Q122" s="371">
        <v>6.7467059487418407E-3</v>
      </c>
      <c r="R122" s="371">
        <v>1.0104065872523789</v>
      </c>
      <c r="S122" s="371">
        <v>7.99566977282401E-3</v>
      </c>
      <c r="T122" s="371">
        <v>1.2490263754275645E-2</v>
      </c>
      <c r="U122" s="371">
        <v>4.3276898272362669E-4</v>
      </c>
      <c r="V122" s="371">
        <v>1.3660372961187944E-4</v>
      </c>
      <c r="W122" s="371">
        <v>7.3915789489577906E-5</v>
      </c>
      <c r="X122" s="371">
        <v>2.6830065399612164E-5</v>
      </c>
      <c r="Y122" s="371">
        <v>5.9916136920749688E-5</v>
      </c>
      <c r="Z122" s="371">
        <v>4.1765598244389185E-5</v>
      </c>
      <c r="AA122" s="371">
        <v>4.6019004238805651E-5</v>
      </c>
      <c r="AB122" s="371">
        <v>5.8073024626193599E-5</v>
      </c>
      <c r="AC122" s="371">
        <v>1.1968104848759803E-5</v>
      </c>
      <c r="AD122" s="371">
        <v>5.5073830217836081E-5</v>
      </c>
      <c r="AE122" s="371">
        <v>1.088859110202176E-4</v>
      </c>
      <c r="AF122" s="371">
        <v>6.8219993130822607E-5</v>
      </c>
      <c r="AG122" s="371">
        <v>7.867454014124316E-5</v>
      </c>
      <c r="AH122" s="371">
        <v>3.1529270545165897E-5</v>
      </c>
      <c r="AI122" s="371">
        <v>4.486093596430194E-5</v>
      </c>
      <c r="AJ122" s="371">
        <v>6.7064468940766504E-4</v>
      </c>
      <c r="AK122" s="371">
        <v>2.8239865117441174E-5</v>
      </c>
      <c r="AL122" s="371">
        <v>1.4968347929441702E-3</v>
      </c>
      <c r="AM122" s="371">
        <v>4.3755147270475881E-5</v>
      </c>
      <c r="AN122" s="387">
        <v>1.0420561241461239</v>
      </c>
      <c r="AO122" s="388">
        <v>0.81013508162238279</v>
      </c>
    </row>
    <row r="123" spans="1:41" ht="30" customHeight="1" x14ac:dyDescent="0.15">
      <c r="A123" s="161" t="s">
        <v>16</v>
      </c>
      <c r="B123" s="358" t="s">
        <v>664</v>
      </c>
      <c r="C123" s="371">
        <v>9.6555963655645704E-5</v>
      </c>
      <c r="D123" s="371">
        <v>1.5695056436035537E-4</v>
      </c>
      <c r="E123" s="371">
        <v>8.6341473042620393E-5</v>
      </c>
      <c r="F123" s="371">
        <v>8.2689250821585392E-5</v>
      </c>
      <c r="G123" s="371">
        <v>1.101548662842225E-4</v>
      </c>
      <c r="H123" s="371">
        <v>8.4112247918184839E-5</v>
      </c>
      <c r="I123" s="371">
        <v>1.4686536224070673E-5</v>
      </c>
      <c r="J123" s="371">
        <v>9.5193773173278217E-5</v>
      </c>
      <c r="K123" s="371">
        <v>1.5826505340911114E-4</v>
      </c>
      <c r="L123" s="371">
        <v>4.4782855315219691E-5</v>
      </c>
      <c r="M123" s="371">
        <v>6.2175142381326462E-5</v>
      </c>
      <c r="N123" s="371">
        <v>3.2192417697880625E-4</v>
      </c>
      <c r="O123" s="371">
        <v>9.2280353855609901E-3</v>
      </c>
      <c r="P123" s="371">
        <v>3.6902234268464261E-3</v>
      </c>
      <c r="Q123" s="371">
        <v>4.2728349373099966E-3</v>
      </c>
      <c r="R123" s="371">
        <v>5.3009690887957676E-3</v>
      </c>
      <c r="S123" s="371">
        <v>1.0231531893706103</v>
      </c>
      <c r="T123" s="371">
        <v>3.5643974046267405E-3</v>
      </c>
      <c r="U123" s="371">
        <v>1.0150223680801949E-2</v>
      </c>
      <c r="V123" s="371">
        <v>3.8109924332759861E-4</v>
      </c>
      <c r="W123" s="371">
        <v>2.194620035194396E-3</v>
      </c>
      <c r="X123" s="371">
        <v>1.2579637069654574E-4</v>
      </c>
      <c r="Y123" s="371">
        <v>3.2021895845032604E-4</v>
      </c>
      <c r="Z123" s="371">
        <v>1.4701200546673164E-4</v>
      </c>
      <c r="AA123" s="371">
        <v>2.100724104947096E-4</v>
      </c>
      <c r="AB123" s="371">
        <v>1.9288221048880039E-4</v>
      </c>
      <c r="AC123" s="371">
        <v>6.2130648484355695E-5</v>
      </c>
      <c r="AD123" s="371">
        <v>2.404370652385822E-4</v>
      </c>
      <c r="AE123" s="371">
        <v>2.9154632222723074E-4</v>
      </c>
      <c r="AF123" s="371">
        <v>3.1450215115399739E-4</v>
      </c>
      <c r="AG123" s="371">
        <v>3.0136977679993032E-4</v>
      </c>
      <c r="AH123" s="371">
        <v>1.1489140115655892E-4</v>
      </c>
      <c r="AI123" s="371">
        <v>1.3974174537444433E-4</v>
      </c>
      <c r="AJ123" s="371">
        <v>2.4362441313511602E-3</v>
      </c>
      <c r="AK123" s="371">
        <v>1.6051392288902867E-4</v>
      </c>
      <c r="AL123" s="371">
        <v>8.2204322788711139E-5</v>
      </c>
      <c r="AM123" s="371">
        <v>4.5517963425238184E-4</v>
      </c>
      <c r="AN123" s="387">
        <v>1.0688441675539522</v>
      </c>
      <c r="AO123" s="388">
        <v>0.83096115157181827</v>
      </c>
    </row>
    <row r="124" spans="1:41" ht="30" customHeight="1" x14ac:dyDescent="0.15">
      <c r="A124" s="161" t="s">
        <v>17</v>
      </c>
      <c r="B124" s="358" t="s">
        <v>1385</v>
      </c>
      <c r="C124" s="371">
        <v>3.1542520254465108E-6</v>
      </c>
      <c r="D124" s="371">
        <v>5.4352794803718055E-6</v>
      </c>
      <c r="E124" s="371">
        <v>4.3207054990801629E-6</v>
      </c>
      <c r="F124" s="371">
        <v>3.4616273952623828E-6</v>
      </c>
      <c r="G124" s="371">
        <v>3.6221271593721507E-6</v>
      </c>
      <c r="H124" s="371">
        <v>3.8866732522932237E-6</v>
      </c>
      <c r="I124" s="371">
        <v>7.2482638566041701E-7</v>
      </c>
      <c r="J124" s="371">
        <v>3.3592126079752543E-6</v>
      </c>
      <c r="K124" s="371">
        <v>5.2545437866585601E-6</v>
      </c>
      <c r="L124" s="371">
        <v>1.7429697171325355E-6</v>
      </c>
      <c r="M124" s="371">
        <v>2.3526156307411906E-6</v>
      </c>
      <c r="N124" s="371">
        <v>5.389475790413122E-6</v>
      </c>
      <c r="O124" s="371">
        <v>4.14135899498106E-5</v>
      </c>
      <c r="P124" s="371">
        <v>8.9545127964615413E-6</v>
      </c>
      <c r="Q124" s="371">
        <v>3.6331048757093969E-6</v>
      </c>
      <c r="R124" s="371">
        <v>7.0630246253363541E-6</v>
      </c>
      <c r="S124" s="371">
        <v>5.2041946784216662E-6</v>
      </c>
      <c r="T124" s="371">
        <v>1.0024128354742843</v>
      </c>
      <c r="U124" s="371">
        <v>1.0132875062915824E-4</v>
      </c>
      <c r="V124" s="371">
        <v>6.0889617816338049E-6</v>
      </c>
      <c r="W124" s="371">
        <v>7.8927946896168799E-5</v>
      </c>
      <c r="X124" s="371">
        <v>4.9244041611274878E-6</v>
      </c>
      <c r="Y124" s="371">
        <v>9.2795951775876789E-6</v>
      </c>
      <c r="Z124" s="371">
        <v>5.8746004493548288E-6</v>
      </c>
      <c r="AA124" s="371">
        <v>1.8288287319422616E-5</v>
      </c>
      <c r="AB124" s="371">
        <v>1.166849664476003E-5</v>
      </c>
      <c r="AC124" s="371">
        <v>4.1916585598086329E-6</v>
      </c>
      <c r="AD124" s="371">
        <v>1.0897186531798543E-5</v>
      </c>
      <c r="AE124" s="371">
        <v>1.6646738529809346E-5</v>
      </c>
      <c r="AF124" s="371">
        <v>3.5125321661320409E-5</v>
      </c>
      <c r="AG124" s="371">
        <v>7.6578222958677428E-6</v>
      </c>
      <c r="AH124" s="371">
        <v>4.6031667762686814E-6</v>
      </c>
      <c r="AI124" s="371">
        <v>8.0561549560332381E-6</v>
      </c>
      <c r="AJ124" s="371">
        <v>7.0953876302621066E-5</v>
      </c>
      <c r="AK124" s="371">
        <v>1.1881160795222381E-5</v>
      </c>
      <c r="AL124" s="371">
        <v>3.9253323236627092E-6</v>
      </c>
      <c r="AM124" s="371">
        <v>1.1936077673426095E-5</v>
      </c>
      <c r="AN124" s="387">
        <v>1.0029440637494054</v>
      </c>
      <c r="AO124" s="388">
        <v>0.77972784010467744</v>
      </c>
    </row>
    <row r="125" spans="1:41" ht="30" customHeight="1" x14ac:dyDescent="0.15">
      <c r="A125" s="161" t="s">
        <v>18</v>
      </c>
      <c r="B125" s="358" t="s">
        <v>52</v>
      </c>
      <c r="C125" s="371">
        <v>1.6840590756670137E-4</v>
      </c>
      <c r="D125" s="371">
        <v>1.2588700646234009E-4</v>
      </c>
      <c r="E125" s="371">
        <v>7.6718714138155911E-5</v>
      </c>
      <c r="F125" s="371">
        <v>6.6785975619906767E-5</v>
      </c>
      <c r="G125" s="371">
        <v>6.1008182859577045E-5</v>
      </c>
      <c r="H125" s="371">
        <v>6.5395140264575474E-5</v>
      </c>
      <c r="I125" s="371">
        <v>1.3866515221826898E-5</v>
      </c>
      <c r="J125" s="371">
        <v>6.7519419878638099E-5</v>
      </c>
      <c r="K125" s="371">
        <v>1.0993581299332622E-4</v>
      </c>
      <c r="L125" s="371">
        <v>3.0076947346510708E-5</v>
      </c>
      <c r="M125" s="371">
        <v>3.9492277270492022E-5</v>
      </c>
      <c r="N125" s="371">
        <v>5.947889826565976E-5</v>
      </c>
      <c r="O125" s="371">
        <v>6.8011785383730622E-5</v>
      </c>
      <c r="P125" s="371">
        <v>1.3212655608075069E-4</v>
      </c>
      <c r="Q125" s="371">
        <v>5.8494246450914173E-5</v>
      </c>
      <c r="R125" s="371">
        <v>7.4165186048376729E-5</v>
      </c>
      <c r="S125" s="371">
        <v>6.5875038507581986E-5</v>
      </c>
      <c r="T125" s="371">
        <v>6.5666680510301448E-5</v>
      </c>
      <c r="U125" s="371">
        <v>1.0166981716816172</v>
      </c>
      <c r="V125" s="371">
        <v>9.1889510116754705E-5</v>
      </c>
      <c r="W125" s="371">
        <v>1.391019514108814E-4</v>
      </c>
      <c r="X125" s="371">
        <v>8.7038016036021743E-5</v>
      </c>
      <c r="Y125" s="371">
        <v>1.7712332180912311E-4</v>
      </c>
      <c r="Z125" s="371">
        <v>1.2231485544867077E-4</v>
      </c>
      <c r="AA125" s="371">
        <v>1.3297027823825985E-4</v>
      </c>
      <c r="AB125" s="371">
        <v>1.6253889105281971E-4</v>
      </c>
      <c r="AC125" s="371">
        <v>3.4771654424832375E-5</v>
      </c>
      <c r="AD125" s="371">
        <v>4.0854838184123447E-4</v>
      </c>
      <c r="AE125" s="371">
        <v>2.2106999368648968E-4</v>
      </c>
      <c r="AF125" s="371">
        <v>1.8399021080208274E-4</v>
      </c>
      <c r="AG125" s="371">
        <v>1.1373450327340175E-4</v>
      </c>
      <c r="AH125" s="371">
        <v>7.4949802433790167E-5</v>
      </c>
      <c r="AI125" s="371">
        <v>1.1623890651121803E-4</v>
      </c>
      <c r="AJ125" s="371">
        <v>2.1151856059761628E-3</v>
      </c>
      <c r="AK125" s="371">
        <v>7.9642251353110764E-5</v>
      </c>
      <c r="AL125" s="371">
        <v>4.557418007987314E-5</v>
      </c>
      <c r="AM125" s="371">
        <v>1.3138639254541435E-4</v>
      </c>
      <c r="AN125" s="387">
        <v>1.0224851506795269</v>
      </c>
      <c r="AO125" s="388">
        <v>0.79491984338386379</v>
      </c>
    </row>
    <row r="126" spans="1:41" ht="30" customHeight="1" x14ac:dyDescent="0.15">
      <c r="A126" s="161" t="s">
        <v>19</v>
      </c>
      <c r="B126" s="358" t="s">
        <v>53</v>
      </c>
      <c r="C126" s="371">
        <v>7.4010634821745241E-4</v>
      </c>
      <c r="D126" s="371">
        <v>1.6879915406370315E-3</v>
      </c>
      <c r="E126" s="371">
        <v>2.8321102571154909E-3</v>
      </c>
      <c r="F126" s="371">
        <v>2.938933439808548E-3</v>
      </c>
      <c r="G126" s="371">
        <v>4.2248316883293849E-3</v>
      </c>
      <c r="H126" s="371">
        <v>8.8251891723991607E-4</v>
      </c>
      <c r="I126" s="371">
        <v>4.4169893086656571E-4</v>
      </c>
      <c r="J126" s="371">
        <v>8.1391436085958278E-4</v>
      </c>
      <c r="K126" s="371">
        <v>2.3845094580154254E-3</v>
      </c>
      <c r="L126" s="371">
        <v>2.801920432058297E-3</v>
      </c>
      <c r="M126" s="371">
        <v>5.8246804249881268E-3</v>
      </c>
      <c r="N126" s="371">
        <v>1.1230224171845762E-3</v>
      </c>
      <c r="O126" s="371">
        <v>7.617786751560403E-4</v>
      </c>
      <c r="P126" s="371">
        <v>1.061719208070146E-3</v>
      </c>
      <c r="Q126" s="371">
        <v>2.2099765579595616E-3</v>
      </c>
      <c r="R126" s="371">
        <v>1.4586423415795711E-3</v>
      </c>
      <c r="S126" s="371">
        <v>1.6872342080091729E-3</v>
      </c>
      <c r="T126" s="371">
        <v>1.6396776607832085E-3</v>
      </c>
      <c r="U126" s="371">
        <v>7.7309916641734157E-4</v>
      </c>
      <c r="V126" s="371">
        <v>1.008325331475088</v>
      </c>
      <c r="W126" s="371">
        <v>1.2977852839247339E-3</v>
      </c>
      <c r="X126" s="371">
        <v>1.8357702854512588E-3</v>
      </c>
      <c r="Y126" s="371">
        <v>1.3495569023006925E-3</v>
      </c>
      <c r="Z126" s="371">
        <v>1.8085142272233161E-3</v>
      </c>
      <c r="AA126" s="371">
        <v>1.9027685379767515E-3</v>
      </c>
      <c r="AB126" s="371">
        <v>4.284092012733433E-3</v>
      </c>
      <c r="AC126" s="371">
        <v>2.8250332663376667E-4</v>
      </c>
      <c r="AD126" s="371">
        <v>7.4604151920499022E-4</v>
      </c>
      <c r="AE126" s="371">
        <v>4.2506167707564921E-3</v>
      </c>
      <c r="AF126" s="371">
        <v>1.3365212392087089E-3</v>
      </c>
      <c r="AG126" s="371">
        <v>3.7595601740912318E-3</v>
      </c>
      <c r="AH126" s="371">
        <v>1.2719344194061974E-3</v>
      </c>
      <c r="AI126" s="371">
        <v>1.0714958202348131E-2</v>
      </c>
      <c r="AJ126" s="371">
        <v>1.7199107138999854E-3</v>
      </c>
      <c r="AK126" s="371">
        <v>2.286000111121911E-3</v>
      </c>
      <c r="AL126" s="371">
        <v>3.4388786954766951E-2</v>
      </c>
      <c r="AM126" s="371">
        <v>1.0841712770446545E-3</v>
      </c>
      <c r="AN126" s="387">
        <v>1.1189331894664765</v>
      </c>
      <c r="AO126" s="388">
        <v>0.86990231118425199</v>
      </c>
    </row>
    <row r="127" spans="1:41" ht="30" customHeight="1" x14ac:dyDescent="0.15">
      <c r="A127" s="161" t="s">
        <v>20</v>
      </c>
      <c r="B127" s="358" t="s">
        <v>728</v>
      </c>
      <c r="C127" s="371">
        <v>3.8966727159337106E-3</v>
      </c>
      <c r="D127" s="371">
        <v>5.5731100034274207E-3</v>
      </c>
      <c r="E127" s="371">
        <v>1.5770171358871338E-3</v>
      </c>
      <c r="F127" s="371">
        <v>2.7789383444190609E-3</v>
      </c>
      <c r="G127" s="371">
        <v>4.4627255564994054E-3</v>
      </c>
      <c r="H127" s="371">
        <v>5.1419578539551722E-3</v>
      </c>
      <c r="I127" s="371">
        <v>6.0626830340356527E-4</v>
      </c>
      <c r="J127" s="371">
        <v>4.5572801513552837E-3</v>
      </c>
      <c r="K127" s="371">
        <v>8.8285775026050485E-3</v>
      </c>
      <c r="L127" s="371">
        <v>5.6269860966100416E-3</v>
      </c>
      <c r="M127" s="371">
        <v>3.6768317929082336E-3</v>
      </c>
      <c r="N127" s="371">
        <v>5.7752811431358029E-3</v>
      </c>
      <c r="O127" s="371">
        <v>2.4767885636192595E-3</v>
      </c>
      <c r="P127" s="371">
        <v>2.4549983071309629E-3</v>
      </c>
      <c r="Q127" s="371">
        <v>1.5437484434607334E-3</v>
      </c>
      <c r="R127" s="371">
        <v>3.6003323771932501E-3</v>
      </c>
      <c r="S127" s="371">
        <v>2.246922585127752E-3</v>
      </c>
      <c r="T127" s="371">
        <v>1.9715748233779073E-3</v>
      </c>
      <c r="U127" s="371">
        <v>1.6456969731996507E-3</v>
      </c>
      <c r="V127" s="371">
        <v>2.8634112444028102E-3</v>
      </c>
      <c r="W127" s="371">
        <v>1.0017804553736065</v>
      </c>
      <c r="X127" s="371">
        <v>1.44266600400344E-2</v>
      </c>
      <c r="Y127" s="371">
        <v>2.9424574470715913E-2</v>
      </c>
      <c r="Z127" s="371">
        <v>5.3202246467368725E-3</v>
      </c>
      <c r="AA127" s="371">
        <v>4.1962465430288474E-3</v>
      </c>
      <c r="AB127" s="371">
        <v>3.6834392302979939E-3</v>
      </c>
      <c r="AC127" s="371">
        <v>9.7564533146959256E-3</v>
      </c>
      <c r="AD127" s="371">
        <v>7.4239696714887083E-3</v>
      </c>
      <c r="AE127" s="371">
        <v>4.602180588376417E-3</v>
      </c>
      <c r="AF127" s="371">
        <v>5.4076583072974627E-3</v>
      </c>
      <c r="AG127" s="371">
        <v>4.2733144882499572E-3</v>
      </c>
      <c r="AH127" s="371">
        <v>3.2157299602054699E-3</v>
      </c>
      <c r="AI127" s="371">
        <v>2.5474629185847229E-3</v>
      </c>
      <c r="AJ127" s="371">
        <v>1.6423222540732335E-3</v>
      </c>
      <c r="AK127" s="371">
        <v>3.9554246635571571E-3</v>
      </c>
      <c r="AL127" s="371">
        <v>1.5990881718004105E-3</v>
      </c>
      <c r="AM127" s="371">
        <v>2.5603752186971456E-3</v>
      </c>
      <c r="AN127" s="387">
        <v>1.1771206997790991</v>
      </c>
      <c r="AO127" s="388">
        <v>0.91513955160174554</v>
      </c>
    </row>
    <row r="128" spans="1:41" ht="30" customHeight="1" x14ac:dyDescent="0.15">
      <c r="A128" s="161" t="s">
        <v>21</v>
      </c>
      <c r="B128" s="358" t="s">
        <v>55</v>
      </c>
      <c r="C128" s="371">
        <v>1.2552654364896285E-2</v>
      </c>
      <c r="D128" s="371">
        <v>2.9531129810173629E-2</v>
      </c>
      <c r="E128" s="371">
        <v>1.6356847014183523E-2</v>
      </c>
      <c r="F128" s="371">
        <v>2.3535298859375713E-2</v>
      </c>
      <c r="G128" s="371">
        <v>2.6712914892336855E-2</v>
      </c>
      <c r="H128" s="371">
        <v>3.4344287117673879E-2</v>
      </c>
      <c r="I128" s="371">
        <v>5.4868766754318146E-3</v>
      </c>
      <c r="J128" s="371">
        <v>3.5726157721646584E-2</v>
      </c>
      <c r="K128" s="371">
        <v>4.8703199376192753E-2</v>
      </c>
      <c r="L128" s="371">
        <v>3.7913591818805173E-2</v>
      </c>
      <c r="M128" s="371">
        <v>3.5998309061467032E-2</v>
      </c>
      <c r="N128" s="371">
        <v>3.1753916143392215E-2</v>
      </c>
      <c r="O128" s="371">
        <v>1.5766432176957335E-2</v>
      </c>
      <c r="P128" s="371">
        <v>1.291237203829741E-2</v>
      </c>
      <c r="Q128" s="371">
        <v>1.5350442138182893E-2</v>
      </c>
      <c r="R128" s="371">
        <v>3.5269560309703185E-2</v>
      </c>
      <c r="S128" s="371">
        <v>1.1514050398813589E-2</v>
      </c>
      <c r="T128" s="371">
        <v>8.4338611784515512E-3</v>
      </c>
      <c r="U128" s="371">
        <v>1.6725271302810436E-2</v>
      </c>
      <c r="V128" s="371">
        <v>1.9164811873986685E-2</v>
      </c>
      <c r="W128" s="371">
        <v>8.0042411507898464E-3</v>
      </c>
      <c r="X128" s="371">
        <v>1.0585644714054301</v>
      </c>
      <c r="Y128" s="371">
        <v>4.6599128265007464E-2</v>
      </c>
      <c r="Z128" s="371">
        <v>7.2164898813318765E-2</v>
      </c>
      <c r="AA128" s="371">
        <v>2.6399657237294143E-2</v>
      </c>
      <c r="AB128" s="371">
        <v>7.4415250324700961E-3</v>
      </c>
      <c r="AC128" s="371">
        <v>3.5701085833595853E-3</v>
      </c>
      <c r="AD128" s="371">
        <v>1.0899898829209101E-2</v>
      </c>
      <c r="AE128" s="371">
        <v>1.0702677562549166E-2</v>
      </c>
      <c r="AF128" s="371">
        <v>7.898727363827799E-3</v>
      </c>
      <c r="AG128" s="371">
        <v>1.806507661871358E-2</v>
      </c>
      <c r="AH128" s="371">
        <v>1.4998004003308817E-2</v>
      </c>
      <c r="AI128" s="371">
        <v>6.1642506432536869E-3</v>
      </c>
      <c r="AJ128" s="371">
        <v>6.6969067551819438E-3</v>
      </c>
      <c r="AK128" s="371">
        <v>3.6805885632092153E-2</v>
      </c>
      <c r="AL128" s="371">
        <v>8.8410050469840788E-3</v>
      </c>
      <c r="AM128" s="371">
        <v>9.9643255965116452E-3</v>
      </c>
      <c r="AN128" s="387">
        <v>1.8275327728120805</v>
      </c>
      <c r="AO128" s="388">
        <v>1.4207952698160835</v>
      </c>
    </row>
    <row r="129" spans="1:41" ht="30" customHeight="1" x14ac:dyDescent="0.15">
      <c r="A129" s="166" t="s">
        <v>22</v>
      </c>
      <c r="B129" s="359" t="s">
        <v>56</v>
      </c>
      <c r="C129" s="371">
        <v>1.0639081007287653E-3</v>
      </c>
      <c r="D129" s="371">
        <v>2.8098342272808484E-3</v>
      </c>
      <c r="E129" s="371">
        <v>2.6694553114115444E-3</v>
      </c>
      <c r="F129" s="371">
        <v>1.6046454137053792E-3</v>
      </c>
      <c r="G129" s="371">
        <v>3.8604979477503158E-3</v>
      </c>
      <c r="H129" s="371">
        <v>5.1588148580784749E-3</v>
      </c>
      <c r="I129" s="371">
        <v>1.1168558500953643E-3</v>
      </c>
      <c r="J129" s="371">
        <v>2.1989813208900446E-3</v>
      </c>
      <c r="K129" s="371">
        <v>2.2597401246759103E-3</v>
      </c>
      <c r="L129" s="371">
        <v>2.4208645315215629E-3</v>
      </c>
      <c r="M129" s="371">
        <v>1.3056106796297054E-3</v>
      </c>
      <c r="N129" s="371">
        <v>1.5631314279522331E-3</v>
      </c>
      <c r="O129" s="371">
        <v>1.0182171552131083E-3</v>
      </c>
      <c r="P129" s="371">
        <v>9.0829761278038912E-4</v>
      </c>
      <c r="Q129" s="371">
        <v>8.461993105956531E-4</v>
      </c>
      <c r="R129" s="371">
        <v>2.0600990447689543E-3</v>
      </c>
      <c r="S129" s="371">
        <v>1.1184950517071997E-3</v>
      </c>
      <c r="T129" s="371">
        <v>9.8558546024317948E-4</v>
      </c>
      <c r="U129" s="371">
        <v>8.9216140686850041E-4</v>
      </c>
      <c r="V129" s="371">
        <v>2.0296375842595122E-3</v>
      </c>
      <c r="W129" s="371">
        <v>1.3321708042633147E-3</v>
      </c>
      <c r="X129" s="371">
        <v>7.9012037486630266E-4</v>
      </c>
      <c r="Y129" s="371">
        <v>1.0745558405257118</v>
      </c>
      <c r="Z129" s="371">
        <v>1.2449220378828547E-2</v>
      </c>
      <c r="AA129" s="371">
        <v>3.1194183316877026E-3</v>
      </c>
      <c r="AB129" s="371">
        <v>1.6255132150253609E-3</v>
      </c>
      <c r="AC129" s="371">
        <v>4.2454517039473627E-4</v>
      </c>
      <c r="AD129" s="371">
        <v>4.0829219514470442E-3</v>
      </c>
      <c r="AE129" s="371">
        <v>3.3374746294936902E-3</v>
      </c>
      <c r="AF129" s="371">
        <v>2.5674171663814102E-3</v>
      </c>
      <c r="AG129" s="371">
        <v>9.7539985142022952E-3</v>
      </c>
      <c r="AH129" s="371">
        <v>5.3191496862862332E-3</v>
      </c>
      <c r="AI129" s="371">
        <v>2.581783452248315E-3</v>
      </c>
      <c r="AJ129" s="371">
        <v>9.8417265502013141E-4</v>
      </c>
      <c r="AK129" s="371">
        <v>9.1375858971522918E-3</v>
      </c>
      <c r="AL129" s="371">
        <v>1.1915363018445866E-3</v>
      </c>
      <c r="AM129" s="371">
        <v>2.7475995853629268E-3</v>
      </c>
      <c r="AN129" s="387">
        <v>1.1738915010603737</v>
      </c>
      <c r="AO129" s="388">
        <v>0.91262904654645094</v>
      </c>
    </row>
    <row r="130" spans="1:41" ht="30" customHeight="1" x14ac:dyDescent="0.15">
      <c r="A130" s="166" t="s">
        <v>23</v>
      </c>
      <c r="B130" s="359" t="s">
        <v>57</v>
      </c>
      <c r="C130" s="371">
        <v>7.5898523997531067E-4</v>
      </c>
      <c r="D130" s="371">
        <v>2.7863918195492783E-3</v>
      </c>
      <c r="E130" s="371">
        <v>1.2837362265561375E-3</v>
      </c>
      <c r="F130" s="371">
        <v>6.4937175380665852E-4</v>
      </c>
      <c r="G130" s="371">
        <v>1.647832720424231E-3</v>
      </c>
      <c r="H130" s="371">
        <v>2.4083242992877013E-3</v>
      </c>
      <c r="I130" s="371">
        <v>1.462218058437197E-4</v>
      </c>
      <c r="J130" s="371">
        <v>6.7637439478406133E-4</v>
      </c>
      <c r="K130" s="371">
        <v>3.1659859529552816E-3</v>
      </c>
      <c r="L130" s="371">
        <v>6.8910659427399296E-4</v>
      </c>
      <c r="M130" s="371">
        <v>1.0291758537102544E-3</v>
      </c>
      <c r="N130" s="371">
        <v>6.5354352399433081E-4</v>
      </c>
      <c r="O130" s="371">
        <v>7.332608356577869E-4</v>
      </c>
      <c r="P130" s="371">
        <v>4.4711021281279643E-4</v>
      </c>
      <c r="Q130" s="371">
        <v>4.3043650143078792E-4</v>
      </c>
      <c r="R130" s="371">
        <v>1.1123845625083187E-3</v>
      </c>
      <c r="S130" s="371">
        <v>5.0204551297008872E-4</v>
      </c>
      <c r="T130" s="371">
        <v>5.5669389825525873E-4</v>
      </c>
      <c r="U130" s="371">
        <v>2.3463281578860531E-3</v>
      </c>
      <c r="V130" s="371">
        <v>9.3853102605435045E-4</v>
      </c>
      <c r="W130" s="371">
        <v>3.0007166701576443E-3</v>
      </c>
      <c r="X130" s="371">
        <v>7.4708198515321339E-3</v>
      </c>
      <c r="Y130" s="371">
        <v>2.3928573583557743E-3</v>
      </c>
      <c r="Z130" s="371">
        <v>1.0012663321404656</v>
      </c>
      <c r="AA130" s="371">
        <v>2.2886137163358514E-3</v>
      </c>
      <c r="AB130" s="371">
        <v>3.0678935628727271E-3</v>
      </c>
      <c r="AC130" s="371">
        <v>2.7167249003583909E-4</v>
      </c>
      <c r="AD130" s="371">
        <v>3.1112606309271866E-3</v>
      </c>
      <c r="AE130" s="371">
        <v>5.7087029532500895E-3</v>
      </c>
      <c r="AF130" s="371">
        <v>1.4154209526737302E-2</v>
      </c>
      <c r="AG130" s="371">
        <v>4.1037221137682697E-3</v>
      </c>
      <c r="AH130" s="371">
        <v>3.6613009819430934E-3</v>
      </c>
      <c r="AI130" s="371">
        <v>5.8417347187196078E-4</v>
      </c>
      <c r="AJ130" s="371">
        <v>7.0451699187569256E-4</v>
      </c>
      <c r="AK130" s="371">
        <v>1.4510259487198461E-2</v>
      </c>
      <c r="AL130" s="371">
        <v>7.1767107055925171E-4</v>
      </c>
      <c r="AM130" s="371">
        <v>2.2267386964785616E-2</v>
      </c>
      <c r="AN130" s="387">
        <v>1.1122439508754087</v>
      </c>
      <c r="AO130" s="388">
        <v>0.86470183615570506</v>
      </c>
    </row>
    <row r="131" spans="1:41" ht="30" customHeight="1" x14ac:dyDescent="0.15">
      <c r="A131" s="166" t="s">
        <v>24</v>
      </c>
      <c r="B131" s="359" t="s">
        <v>58</v>
      </c>
      <c r="C131" s="371">
        <v>5.6718016798143089E-2</v>
      </c>
      <c r="D131" s="371">
        <v>2.4240876674281785E-2</v>
      </c>
      <c r="E131" s="371">
        <v>6.0289974531804867E-2</v>
      </c>
      <c r="F131" s="371">
        <v>5.6991715096409983E-2</v>
      </c>
      <c r="G131" s="371">
        <v>6.8582808194028524E-2</v>
      </c>
      <c r="H131" s="371">
        <v>3.0376943516973905E-2</v>
      </c>
      <c r="I131" s="371">
        <v>7.9775499296207385E-3</v>
      </c>
      <c r="J131" s="371">
        <v>4.4780541653122348E-2</v>
      </c>
      <c r="K131" s="371">
        <v>2.7711914755493325E-2</v>
      </c>
      <c r="L131" s="371">
        <v>1.798191304924095E-2</v>
      </c>
      <c r="M131" s="371">
        <v>3.2517459913137779E-2</v>
      </c>
      <c r="N131" s="371">
        <v>3.6197674902286273E-2</v>
      </c>
      <c r="O131" s="371">
        <v>3.9081563118359509E-2</v>
      </c>
      <c r="P131" s="371">
        <v>3.0896567321137273E-2</v>
      </c>
      <c r="Q131" s="371">
        <v>3.3588871879332627E-2</v>
      </c>
      <c r="R131" s="371">
        <v>3.1192340266119542E-2</v>
      </c>
      <c r="S131" s="371">
        <v>3.7594262964009882E-2</v>
      </c>
      <c r="T131" s="371">
        <v>2.9129259043497099E-2</v>
      </c>
      <c r="U131" s="371">
        <v>3.884005755559114E-2</v>
      </c>
      <c r="V131" s="371">
        <v>5.0870160484458089E-2</v>
      </c>
      <c r="W131" s="371">
        <v>4.4164076337095771E-2</v>
      </c>
      <c r="X131" s="371">
        <v>1.4877026742554405E-2</v>
      </c>
      <c r="Y131" s="371">
        <v>1.6334054424049668E-2</v>
      </c>
      <c r="Z131" s="371">
        <v>1.8137053430091185E-2</v>
      </c>
      <c r="AA131" s="371">
        <v>1.0110350271658699</v>
      </c>
      <c r="AB131" s="371">
        <v>7.408032687343402E-3</v>
      </c>
      <c r="AC131" s="371">
        <v>1.9536609520748385E-3</v>
      </c>
      <c r="AD131" s="371">
        <v>2.6102087420997507E-2</v>
      </c>
      <c r="AE131" s="371">
        <v>1.1248826755413117E-2</v>
      </c>
      <c r="AF131" s="371">
        <v>5.7659286261630164E-3</v>
      </c>
      <c r="AG131" s="371">
        <v>1.4454667368594108E-2</v>
      </c>
      <c r="AH131" s="371">
        <v>3.9642436820134561E-2</v>
      </c>
      <c r="AI131" s="371">
        <v>2.978133858067768E-2</v>
      </c>
      <c r="AJ131" s="371">
        <v>1.9350787873059425E-2</v>
      </c>
      <c r="AK131" s="371">
        <v>5.5607653389136535E-2</v>
      </c>
      <c r="AL131" s="371">
        <v>0.170019266366465</v>
      </c>
      <c r="AM131" s="371">
        <v>1.2022767942665078E-2</v>
      </c>
      <c r="AN131" s="387">
        <v>2.2534651645294339</v>
      </c>
      <c r="AO131" s="388">
        <v>1.7519317268013579</v>
      </c>
    </row>
    <row r="132" spans="1:41" ht="30" customHeight="1" x14ac:dyDescent="0.15">
      <c r="A132" s="166" t="s">
        <v>25</v>
      </c>
      <c r="B132" s="359" t="s">
        <v>760</v>
      </c>
      <c r="C132" s="371">
        <v>5.8310790856293988E-3</v>
      </c>
      <c r="D132" s="371">
        <v>3.792983172099846E-2</v>
      </c>
      <c r="E132" s="371">
        <v>6.6857527957390793E-3</v>
      </c>
      <c r="F132" s="371">
        <v>1.1681415717804801E-2</v>
      </c>
      <c r="G132" s="371">
        <v>9.3488622601674704E-3</v>
      </c>
      <c r="H132" s="371">
        <v>6.9736357423361263E-3</v>
      </c>
      <c r="I132" s="371">
        <v>3.1200350693796641E-3</v>
      </c>
      <c r="J132" s="371">
        <v>4.7968487193847118E-3</v>
      </c>
      <c r="K132" s="371">
        <v>1.0098688709575986E-2</v>
      </c>
      <c r="L132" s="371">
        <v>5.1991344004827574E-3</v>
      </c>
      <c r="M132" s="371">
        <v>7.4360870156216299E-3</v>
      </c>
      <c r="N132" s="371">
        <v>9.886949125457024E-3</v>
      </c>
      <c r="O132" s="371">
        <v>5.586958532008004E-3</v>
      </c>
      <c r="P132" s="371">
        <v>5.6958252724345773E-3</v>
      </c>
      <c r="Q132" s="371">
        <v>7.7643314589129946E-3</v>
      </c>
      <c r="R132" s="371">
        <v>5.6022797817226267E-3</v>
      </c>
      <c r="S132" s="371">
        <v>5.5565343491944044E-3</v>
      </c>
      <c r="T132" s="371">
        <v>7.3606353161702756E-3</v>
      </c>
      <c r="U132" s="371">
        <v>5.4264796691756894E-3</v>
      </c>
      <c r="V132" s="371">
        <v>1.7281241259217837E-2</v>
      </c>
      <c r="W132" s="371">
        <v>1.125837583188209E-2</v>
      </c>
      <c r="X132" s="371">
        <v>1.4461194567884743E-2</v>
      </c>
      <c r="Y132" s="371">
        <v>1.7553589756778006E-2</v>
      </c>
      <c r="Z132" s="371">
        <v>3.6148169011151636E-2</v>
      </c>
      <c r="AA132" s="371">
        <v>1.4245587642439814E-2</v>
      </c>
      <c r="AB132" s="371">
        <v>1.0289975791634682</v>
      </c>
      <c r="AC132" s="371">
        <v>5.2290445116681857E-2</v>
      </c>
      <c r="AD132" s="371">
        <v>1.7186887272595416E-2</v>
      </c>
      <c r="AE132" s="371">
        <v>7.3590689599556643E-3</v>
      </c>
      <c r="AF132" s="371">
        <v>8.8150263093863968E-3</v>
      </c>
      <c r="AG132" s="371">
        <v>5.0432338411678128E-3</v>
      </c>
      <c r="AH132" s="371">
        <v>8.6825932904967089E-3</v>
      </c>
      <c r="AI132" s="371">
        <v>1.8742661135378369E-2</v>
      </c>
      <c r="AJ132" s="371">
        <v>7.4870222906712408E-3</v>
      </c>
      <c r="AK132" s="371">
        <v>8.4316007261012946E-3</v>
      </c>
      <c r="AL132" s="371">
        <v>4.5868420550112705E-3</v>
      </c>
      <c r="AM132" s="371">
        <v>8.0672203307220417E-3</v>
      </c>
      <c r="AN132" s="387">
        <v>1.4486197033031862</v>
      </c>
      <c r="AO132" s="388">
        <v>1.126213468144017</v>
      </c>
    </row>
    <row r="133" spans="1:41" ht="30" customHeight="1" x14ac:dyDescent="0.15">
      <c r="A133" s="166" t="s">
        <v>26</v>
      </c>
      <c r="B133" s="359" t="s">
        <v>770</v>
      </c>
      <c r="C133" s="371">
        <v>4.2933789950313529E-3</v>
      </c>
      <c r="D133" s="371">
        <v>1.2689426684951237E-2</v>
      </c>
      <c r="E133" s="371">
        <v>5.4303761620131787E-3</v>
      </c>
      <c r="F133" s="371">
        <v>5.8015898220338371E-3</v>
      </c>
      <c r="G133" s="371">
        <v>5.5680560691430039E-3</v>
      </c>
      <c r="H133" s="371">
        <v>4.3248356527419334E-3</v>
      </c>
      <c r="I133" s="371">
        <v>1.1238245838772361E-3</v>
      </c>
      <c r="J133" s="371">
        <v>5.3381050273243382E-3</v>
      </c>
      <c r="K133" s="371">
        <v>6.1226110289183287E-3</v>
      </c>
      <c r="L133" s="371">
        <v>2.9169413725835245E-3</v>
      </c>
      <c r="M133" s="371">
        <v>3.1171601183631525E-3</v>
      </c>
      <c r="N133" s="371">
        <v>5.9652964442836395E-3</v>
      </c>
      <c r="O133" s="371">
        <v>4.7975887315837452E-3</v>
      </c>
      <c r="P133" s="371">
        <v>3.3847010367498774E-3</v>
      </c>
      <c r="Q133" s="371">
        <v>3.5760387148085254E-3</v>
      </c>
      <c r="R133" s="371">
        <v>3.3560047121154739E-3</v>
      </c>
      <c r="S133" s="371">
        <v>4.4427090637473325E-3</v>
      </c>
      <c r="T133" s="371">
        <v>4.8600911984120485E-3</v>
      </c>
      <c r="U133" s="371">
        <v>2.7017635183161836E-3</v>
      </c>
      <c r="V133" s="371">
        <v>6.4839580373107593E-3</v>
      </c>
      <c r="W133" s="371">
        <v>7.3979716364423343E-3</v>
      </c>
      <c r="X133" s="371">
        <v>6.2560497979383669E-3</v>
      </c>
      <c r="Y133" s="371">
        <v>4.1242394422997802E-3</v>
      </c>
      <c r="Z133" s="371">
        <v>6.063981723824689E-3</v>
      </c>
      <c r="AA133" s="371">
        <v>2.5960074191448058E-2</v>
      </c>
      <c r="AB133" s="371">
        <v>1.5669955265853918E-2</v>
      </c>
      <c r="AC133" s="371">
        <v>1.018200017129804</v>
      </c>
      <c r="AD133" s="371">
        <v>2.9790513709876006E-2</v>
      </c>
      <c r="AE133" s="371">
        <v>1.9418118762583481E-2</v>
      </c>
      <c r="AF133" s="371">
        <v>1.9162113711445586E-3</v>
      </c>
      <c r="AG133" s="371">
        <v>6.4488198909070883E-3</v>
      </c>
      <c r="AH133" s="371">
        <v>1.6920796346065008E-2</v>
      </c>
      <c r="AI133" s="371">
        <v>1.8008312245806346E-2</v>
      </c>
      <c r="AJ133" s="371">
        <v>9.2381794135217108E-3</v>
      </c>
      <c r="AK133" s="371">
        <v>1.5275976738011555E-2</v>
      </c>
      <c r="AL133" s="371">
        <v>6.0064119194645337E-3</v>
      </c>
      <c r="AM133" s="371">
        <v>3.2587204431083136E-2</v>
      </c>
      <c r="AN133" s="387">
        <v>1.3355772909903831</v>
      </c>
      <c r="AO133" s="388">
        <v>1.0383298870164983</v>
      </c>
    </row>
    <row r="134" spans="1:41" ht="30" customHeight="1" x14ac:dyDescent="0.15">
      <c r="A134" s="166" t="s">
        <v>27</v>
      </c>
      <c r="B134" s="359" t="s">
        <v>1444</v>
      </c>
      <c r="C134" s="371">
        <v>4.8821164894022648E-2</v>
      </c>
      <c r="D134" s="371">
        <v>0.18619269990485807</v>
      </c>
      <c r="E134" s="371">
        <v>3.1817926867986103E-2</v>
      </c>
      <c r="F134" s="371">
        <v>2.0839787619324285E-2</v>
      </c>
      <c r="G134" s="371">
        <v>3.9252644304487432E-2</v>
      </c>
      <c r="H134" s="371">
        <v>2.3662867306771015E-2</v>
      </c>
      <c r="I134" s="371">
        <v>1.5830297833388643E-2</v>
      </c>
      <c r="J134" s="371">
        <v>1.9261477729443477E-2</v>
      </c>
      <c r="K134" s="371">
        <v>4.1946482254201688E-2</v>
      </c>
      <c r="L134" s="371">
        <v>2.0587608278281749E-2</v>
      </c>
      <c r="M134" s="371">
        <v>2.8243153784241644E-2</v>
      </c>
      <c r="N134" s="371">
        <v>2.5812796141256089E-2</v>
      </c>
      <c r="O134" s="371">
        <v>1.9972247360398394E-2</v>
      </c>
      <c r="P134" s="371">
        <v>1.6139373081137484E-2</v>
      </c>
      <c r="Q134" s="371">
        <v>1.8878378932912901E-2</v>
      </c>
      <c r="R134" s="371">
        <v>1.7045963615506449E-2</v>
      </c>
      <c r="S134" s="371">
        <v>1.7858395980869128E-2</v>
      </c>
      <c r="T134" s="371">
        <v>1.9185570336612431E-2</v>
      </c>
      <c r="U134" s="371">
        <v>1.5098552923535539E-2</v>
      </c>
      <c r="V134" s="371">
        <v>8.6794234834400241E-2</v>
      </c>
      <c r="W134" s="371">
        <v>3.6898544008689117E-2</v>
      </c>
      <c r="X134" s="371">
        <v>3.159004780905323E-2</v>
      </c>
      <c r="Y134" s="371">
        <v>1.9139968952691044E-2</v>
      </c>
      <c r="Z134" s="371">
        <v>5.6392115891415372E-2</v>
      </c>
      <c r="AA134" s="371">
        <v>3.9381357121426729E-2</v>
      </c>
      <c r="AB134" s="371">
        <v>2.8630520034292745E-2</v>
      </c>
      <c r="AC134" s="371">
        <v>3.6340753198094624E-3</v>
      </c>
      <c r="AD134" s="371">
        <v>1.0851720817151231</v>
      </c>
      <c r="AE134" s="371">
        <v>2.3455337565388243E-2</v>
      </c>
      <c r="AF134" s="371">
        <v>1.518846925576846E-2</v>
      </c>
      <c r="AG134" s="371">
        <v>2.3730967814946515E-2</v>
      </c>
      <c r="AH134" s="371">
        <v>1.5502037576417691E-2</v>
      </c>
      <c r="AI134" s="371">
        <v>3.0099542168369145E-2</v>
      </c>
      <c r="AJ134" s="371">
        <v>1.4197865936439612E-2</v>
      </c>
      <c r="AK134" s="371">
        <v>3.1989434950892438E-2</v>
      </c>
      <c r="AL134" s="371">
        <v>4.9300945468372867E-2</v>
      </c>
      <c r="AM134" s="371">
        <v>7.206785690978218E-2</v>
      </c>
      <c r="AN134" s="387">
        <v>2.2896127924825143</v>
      </c>
      <c r="AO134" s="388">
        <v>1.7800343028945798</v>
      </c>
    </row>
    <row r="135" spans="1:41" ht="30" customHeight="1" x14ac:dyDescent="0.15">
      <c r="A135" s="166" t="s">
        <v>28</v>
      </c>
      <c r="B135" s="359" t="s">
        <v>62</v>
      </c>
      <c r="C135" s="371">
        <v>4.0582361229411302E-3</v>
      </c>
      <c r="D135" s="371">
        <v>5.7213627982130475E-3</v>
      </c>
      <c r="E135" s="371">
        <v>4.9968814281292897E-3</v>
      </c>
      <c r="F135" s="371">
        <v>5.5237989165822345E-3</v>
      </c>
      <c r="G135" s="371">
        <v>5.5256034959396917E-3</v>
      </c>
      <c r="H135" s="371">
        <v>6.3519842941784643E-3</v>
      </c>
      <c r="I135" s="371">
        <v>8.0068324704723006E-4</v>
      </c>
      <c r="J135" s="371">
        <v>5.1322784678999468E-3</v>
      </c>
      <c r="K135" s="371">
        <v>5.3761070136857545E-3</v>
      </c>
      <c r="L135" s="371">
        <v>2.6879146156105851E-3</v>
      </c>
      <c r="M135" s="371">
        <v>3.5482057002770829E-3</v>
      </c>
      <c r="N135" s="371">
        <v>5.2361930654406547E-3</v>
      </c>
      <c r="O135" s="371">
        <v>5.8856836986485089E-3</v>
      </c>
      <c r="P135" s="371">
        <v>7.0425456006275649E-3</v>
      </c>
      <c r="Q135" s="371">
        <v>3.8855811452105185E-3</v>
      </c>
      <c r="R135" s="371">
        <v>6.445798261200896E-3</v>
      </c>
      <c r="S135" s="371">
        <v>8.1858771341242979E-3</v>
      </c>
      <c r="T135" s="371">
        <v>1.4258976597782417E-2</v>
      </c>
      <c r="U135" s="371">
        <v>3.1404237968218388E-3</v>
      </c>
      <c r="V135" s="371">
        <v>6.3396731399703787E-3</v>
      </c>
      <c r="W135" s="371">
        <v>7.4503550673047066E-3</v>
      </c>
      <c r="X135" s="371">
        <v>6.8600683097244973E-3</v>
      </c>
      <c r="Y135" s="371">
        <v>2.0250340462971587E-2</v>
      </c>
      <c r="Z135" s="371">
        <v>9.2787385933118215E-3</v>
      </c>
      <c r="AA135" s="371">
        <v>2.0467467533871578E-2</v>
      </c>
      <c r="AB135" s="371">
        <v>3.0818805420936232E-2</v>
      </c>
      <c r="AC135" s="371">
        <v>3.0464219124300791E-3</v>
      </c>
      <c r="AD135" s="371">
        <v>7.1378130499132929E-3</v>
      </c>
      <c r="AE135" s="371">
        <v>1.0830695832380457</v>
      </c>
      <c r="AF135" s="371">
        <v>8.9359338324387447E-3</v>
      </c>
      <c r="AG135" s="371">
        <v>1.3002436923313739E-2</v>
      </c>
      <c r="AH135" s="371">
        <v>7.9644163630838011E-3</v>
      </c>
      <c r="AI135" s="371">
        <v>3.3893225940096645E-2</v>
      </c>
      <c r="AJ135" s="371">
        <v>1.988320441960437E-2</v>
      </c>
      <c r="AK135" s="371">
        <v>1.2832246959307977E-2</v>
      </c>
      <c r="AL135" s="371">
        <v>4.4116306885556029E-3</v>
      </c>
      <c r="AM135" s="371">
        <v>3.9021282506518526E-2</v>
      </c>
      <c r="AN135" s="387">
        <v>1.4384677797617607</v>
      </c>
      <c r="AO135" s="388">
        <v>1.1183209667553839</v>
      </c>
    </row>
    <row r="136" spans="1:41" ht="30" customHeight="1" x14ac:dyDescent="0.15">
      <c r="A136" s="166" t="s">
        <v>29</v>
      </c>
      <c r="B136" s="359" t="s">
        <v>826</v>
      </c>
      <c r="C136" s="371">
        <v>1.1365537170071813E-3</v>
      </c>
      <c r="D136" s="371">
        <v>2.9214500415859533E-3</v>
      </c>
      <c r="E136" s="371">
        <v>1.2571656589774108E-3</v>
      </c>
      <c r="F136" s="371">
        <v>5.5867493938214965E-4</v>
      </c>
      <c r="G136" s="371">
        <v>9.828090587398349E-4</v>
      </c>
      <c r="H136" s="371">
        <v>3.737320475589257E-4</v>
      </c>
      <c r="I136" s="371">
        <v>1.2877625695391042E-4</v>
      </c>
      <c r="J136" s="371">
        <v>4.817355984112368E-4</v>
      </c>
      <c r="K136" s="371">
        <v>1.5994364418165821E-3</v>
      </c>
      <c r="L136" s="371">
        <v>8.3401401233708253E-4</v>
      </c>
      <c r="M136" s="371">
        <v>1.8043854844732306E-3</v>
      </c>
      <c r="N136" s="371">
        <v>1.0028967733430097E-3</v>
      </c>
      <c r="O136" s="371">
        <v>1.7011464915872676E-3</v>
      </c>
      <c r="P136" s="371">
        <v>1.5728673131891503E-3</v>
      </c>
      <c r="Q136" s="371">
        <v>6.0407350687795693E-4</v>
      </c>
      <c r="R136" s="371">
        <v>2.6002836700756392E-4</v>
      </c>
      <c r="S136" s="371">
        <v>4.336803179190692E-4</v>
      </c>
      <c r="T136" s="371">
        <v>4.7578874582827619E-4</v>
      </c>
      <c r="U136" s="371">
        <v>9.4859638723594579E-4</v>
      </c>
      <c r="V136" s="371">
        <v>5.8106114958188346E-4</v>
      </c>
      <c r="W136" s="371">
        <v>3.1204054410057464E-3</v>
      </c>
      <c r="X136" s="371">
        <v>8.0197137034598094E-4</v>
      </c>
      <c r="Y136" s="371">
        <v>2.2830219195622394E-3</v>
      </c>
      <c r="Z136" s="371">
        <v>4.5067666909991101E-3</v>
      </c>
      <c r="AA136" s="371">
        <v>1.6424138471849039E-3</v>
      </c>
      <c r="AB136" s="371">
        <v>1.3233905444217132E-3</v>
      </c>
      <c r="AC136" s="371">
        <v>3.3410498778798118E-4</v>
      </c>
      <c r="AD136" s="371">
        <v>1.755328938295764E-3</v>
      </c>
      <c r="AE136" s="371">
        <v>6.9180826813965255E-4</v>
      </c>
      <c r="AF136" s="371">
        <v>1.0002422646310822</v>
      </c>
      <c r="AG136" s="371">
        <v>1.5459965787387475E-3</v>
      </c>
      <c r="AH136" s="371">
        <v>9.8468185151736774E-4</v>
      </c>
      <c r="AI136" s="371">
        <v>1.1567488566852626E-3</v>
      </c>
      <c r="AJ136" s="371">
        <v>7.4999627609177136E-4</v>
      </c>
      <c r="AK136" s="371">
        <v>9.8555123411969464E-4</v>
      </c>
      <c r="AL136" s="371">
        <v>5.5752022656581259E-4</v>
      </c>
      <c r="AM136" s="371">
        <v>0.2456672385209448</v>
      </c>
      <c r="AN136" s="387">
        <v>1.2880080824933025</v>
      </c>
      <c r="AO136" s="388">
        <v>1.0013477286513979</v>
      </c>
    </row>
    <row r="137" spans="1:41" ht="30" customHeight="1" x14ac:dyDescent="0.15">
      <c r="A137" s="166" t="s">
        <v>30</v>
      </c>
      <c r="B137" s="359" t="s">
        <v>833</v>
      </c>
      <c r="C137" s="371">
        <v>7.7900543115354132E-5</v>
      </c>
      <c r="D137" s="371">
        <v>1.8257445927779246E-4</v>
      </c>
      <c r="E137" s="371">
        <v>2.3038807067019375E-4</v>
      </c>
      <c r="F137" s="371">
        <v>6.4812158560198895E-5</v>
      </c>
      <c r="G137" s="371">
        <v>1.3854559632072217E-4</v>
      </c>
      <c r="H137" s="371">
        <v>3.0459978745631978E-4</v>
      </c>
      <c r="I137" s="371">
        <v>1.846448375184065E-5</v>
      </c>
      <c r="J137" s="371">
        <v>1.6636357241410366E-4</v>
      </c>
      <c r="K137" s="371">
        <v>2.7599697597887468E-4</v>
      </c>
      <c r="L137" s="371">
        <v>8.004469327653455E-5</v>
      </c>
      <c r="M137" s="371">
        <v>4.7821662264771589E-5</v>
      </c>
      <c r="N137" s="371">
        <v>2.8903152912654941E-4</v>
      </c>
      <c r="O137" s="371">
        <v>3.889363003060051E-4</v>
      </c>
      <c r="P137" s="371">
        <v>4.2934353061502815E-4</v>
      </c>
      <c r="Q137" s="371">
        <v>2.1965329213202353E-4</v>
      </c>
      <c r="R137" s="371">
        <v>8.5206423375129223E-4</v>
      </c>
      <c r="S137" s="371">
        <v>8.6139373243385761E-4</v>
      </c>
      <c r="T137" s="371">
        <v>5.576376908735857E-4</v>
      </c>
      <c r="U137" s="371">
        <v>2.5190137757597809E-4</v>
      </c>
      <c r="V137" s="371">
        <v>1.2605950975659708E-4</v>
      </c>
      <c r="W137" s="371">
        <v>1.9433545060500629E-4</v>
      </c>
      <c r="X137" s="371">
        <v>3.6062259900332438E-4</v>
      </c>
      <c r="Y137" s="371">
        <v>1.9519877670422779E-4</v>
      </c>
      <c r="Z137" s="371">
        <v>2.1672676882993216E-4</v>
      </c>
      <c r="AA137" s="371">
        <v>2.639273787190642E-4</v>
      </c>
      <c r="AB137" s="371">
        <v>2.7636691513125339E-4</v>
      </c>
      <c r="AC137" s="371">
        <v>2.7362083127697098E-5</v>
      </c>
      <c r="AD137" s="371">
        <v>4.164106197531E-4</v>
      </c>
      <c r="AE137" s="371">
        <v>3.6752349424397797E-3</v>
      </c>
      <c r="AF137" s="371">
        <v>9.2080668996065521E-5</v>
      </c>
      <c r="AG137" s="371">
        <v>1.0000817916407319</v>
      </c>
      <c r="AH137" s="371">
        <v>1.3303890606341121E-4</v>
      </c>
      <c r="AI137" s="371">
        <v>1.5389902904433547E-4</v>
      </c>
      <c r="AJ137" s="371">
        <v>4.447227342600481E-4</v>
      </c>
      <c r="AK137" s="371">
        <v>3.9158322424382726E-4</v>
      </c>
      <c r="AL137" s="371">
        <v>7.9940617973673139E-5</v>
      </c>
      <c r="AM137" s="371">
        <v>2.9521445894696439E-4</v>
      </c>
      <c r="AN137" s="387">
        <v>1.0128619900142313</v>
      </c>
      <c r="AO137" s="388">
        <v>0.78743842288222543</v>
      </c>
    </row>
    <row r="138" spans="1:41" ht="30" customHeight="1" x14ac:dyDescent="0.15">
      <c r="A138" s="166" t="s">
        <v>31</v>
      </c>
      <c r="B138" s="359" t="s">
        <v>65</v>
      </c>
      <c r="C138" s="371">
        <v>2.4089801386962734E-4</v>
      </c>
      <c r="D138" s="371">
        <v>2.5141504541989392E-4</v>
      </c>
      <c r="E138" s="371">
        <v>6.2981485751351468E-5</v>
      </c>
      <c r="F138" s="371">
        <v>3.6865237556212406E-5</v>
      </c>
      <c r="G138" s="371">
        <v>6.7376322969383036E-5</v>
      </c>
      <c r="H138" s="371">
        <v>4.5884323032153032E-5</v>
      </c>
      <c r="I138" s="371">
        <v>2.1017239276727564E-5</v>
      </c>
      <c r="J138" s="371">
        <v>3.4174032224627116E-5</v>
      </c>
      <c r="K138" s="371">
        <v>6.9002179550967316E-5</v>
      </c>
      <c r="L138" s="371">
        <v>3.6347261493134528E-5</v>
      </c>
      <c r="M138" s="371">
        <v>5.1727960056663334E-5</v>
      </c>
      <c r="N138" s="371">
        <v>4.4797329681122569E-5</v>
      </c>
      <c r="O138" s="371">
        <v>4.3166769765767458E-5</v>
      </c>
      <c r="P138" s="371">
        <v>3.8098457730611945E-5</v>
      </c>
      <c r="Q138" s="371">
        <v>3.2082047537739677E-5</v>
      </c>
      <c r="R138" s="371">
        <v>2.9220503668411379E-5</v>
      </c>
      <c r="S138" s="371">
        <v>3.2447801154671334E-5</v>
      </c>
      <c r="T138" s="371">
        <v>3.8285636894614369E-5</v>
      </c>
      <c r="U138" s="371">
        <v>2.9492326644160472E-5</v>
      </c>
      <c r="V138" s="371">
        <v>1.1985177897197881E-4</v>
      </c>
      <c r="W138" s="371">
        <v>7.7713982274689762E-5</v>
      </c>
      <c r="X138" s="371">
        <v>5.3501350524224997E-5</v>
      </c>
      <c r="Y138" s="371">
        <v>2.6763276515031666E-4</v>
      </c>
      <c r="Z138" s="371">
        <v>1.1546698209541416E-4</v>
      </c>
      <c r="AA138" s="371">
        <v>9.7872501388069789E-5</v>
      </c>
      <c r="AB138" s="371">
        <v>1.7955178184881937E-4</v>
      </c>
      <c r="AC138" s="371">
        <v>1.890469175341185E-5</v>
      </c>
      <c r="AD138" s="371">
        <v>1.2986224485802471E-3</v>
      </c>
      <c r="AE138" s="371">
        <v>7.5466826744237966E-4</v>
      </c>
      <c r="AF138" s="371">
        <v>3.9303257575903396E-5</v>
      </c>
      <c r="AG138" s="371">
        <v>6.1960258486092526E-5</v>
      </c>
      <c r="AH138" s="371">
        <v>1.0136544127705518</v>
      </c>
      <c r="AI138" s="371">
        <v>8.1556602045897202E-5</v>
      </c>
      <c r="AJ138" s="371">
        <v>7.007127854558494E-5</v>
      </c>
      <c r="AK138" s="371">
        <v>1.2400285348799435E-4</v>
      </c>
      <c r="AL138" s="371">
        <v>7.0880561335644388E-5</v>
      </c>
      <c r="AM138" s="371">
        <v>1.9856968400578075E-3</v>
      </c>
      <c r="AN138" s="387">
        <v>1.020276950946394</v>
      </c>
      <c r="AO138" s="388">
        <v>0.793203102769239</v>
      </c>
    </row>
    <row r="139" spans="1:41" ht="30" customHeight="1" x14ac:dyDescent="0.15">
      <c r="A139" s="166" t="s">
        <v>32</v>
      </c>
      <c r="B139" s="359" t="s">
        <v>1687</v>
      </c>
      <c r="C139" s="371">
        <v>4.6785499019128939E-4</v>
      </c>
      <c r="D139" s="371">
        <v>2.417520842685897E-3</v>
      </c>
      <c r="E139" s="371">
        <v>1.1241121687208904E-3</v>
      </c>
      <c r="F139" s="371">
        <v>4.798936848680812E-4</v>
      </c>
      <c r="G139" s="371">
        <v>1.099362962988419E-3</v>
      </c>
      <c r="H139" s="371">
        <v>1.235675270847795E-3</v>
      </c>
      <c r="I139" s="371">
        <v>1.9739277085682318E-4</v>
      </c>
      <c r="J139" s="371">
        <v>6.4315098323846904E-4</v>
      </c>
      <c r="K139" s="371">
        <v>1.0923223254338029E-3</v>
      </c>
      <c r="L139" s="371">
        <v>1.0159663991178005E-3</v>
      </c>
      <c r="M139" s="371">
        <v>5.2514289234698724E-4</v>
      </c>
      <c r="N139" s="371">
        <v>1.0265996057242318E-3</v>
      </c>
      <c r="O139" s="371">
        <v>1.6981233090791635E-3</v>
      </c>
      <c r="P139" s="371">
        <v>1.1687492375335037E-3</v>
      </c>
      <c r="Q139" s="371">
        <v>9.7848498243665737E-4</v>
      </c>
      <c r="R139" s="371">
        <v>8.048315150339867E-4</v>
      </c>
      <c r="S139" s="371">
        <v>7.0973160674165162E-4</v>
      </c>
      <c r="T139" s="371">
        <v>1.4671027138983181E-3</v>
      </c>
      <c r="U139" s="371">
        <v>4.1381162390766613E-4</v>
      </c>
      <c r="V139" s="371">
        <v>1.1436814250141525E-3</v>
      </c>
      <c r="W139" s="371">
        <v>1.2952616703514983E-3</v>
      </c>
      <c r="X139" s="371">
        <v>1.1795341326942506E-3</v>
      </c>
      <c r="Y139" s="371">
        <v>7.4752381511779646E-3</v>
      </c>
      <c r="Z139" s="371">
        <v>2.4850540313188399E-3</v>
      </c>
      <c r="AA139" s="371">
        <v>8.2499553118408882E-4</v>
      </c>
      <c r="AB139" s="371">
        <v>3.3144089218026095E-3</v>
      </c>
      <c r="AC139" s="371">
        <v>4.0352045404671075E-4</v>
      </c>
      <c r="AD139" s="371">
        <v>1.3953424573886748E-3</v>
      </c>
      <c r="AE139" s="371">
        <v>1.4332892619056312E-3</v>
      </c>
      <c r="AF139" s="371">
        <v>1.7670063617229186E-4</v>
      </c>
      <c r="AG139" s="371">
        <v>1.2948811351905457E-3</v>
      </c>
      <c r="AH139" s="371">
        <v>1.1335734311447964E-3</v>
      </c>
      <c r="AI139" s="371">
        <v>1.0002978182367375</v>
      </c>
      <c r="AJ139" s="371">
        <v>1.8231497561369612E-3</v>
      </c>
      <c r="AK139" s="371">
        <v>3.3271169008443945E-3</v>
      </c>
      <c r="AL139" s="371">
        <v>3.5882171120930428E-4</v>
      </c>
      <c r="AM139" s="371">
        <v>4.3520358975013152E-3</v>
      </c>
      <c r="AN139" s="387">
        <v>1.0522802536274731</v>
      </c>
      <c r="AO139" s="388">
        <v>0.81808371872547336</v>
      </c>
    </row>
    <row r="140" spans="1:41" ht="30" customHeight="1" x14ac:dyDescent="0.15">
      <c r="A140" s="166" t="s">
        <v>33</v>
      </c>
      <c r="B140" s="359" t="s">
        <v>66</v>
      </c>
      <c r="C140" s="371">
        <v>2.1632265342710424E-2</v>
      </c>
      <c r="D140" s="371">
        <v>4.144846170196935E-2</v>
      </c>
      <c r="E140" s="371">
        <v>3.2584030809958218E-2</v>
      </c>
      <c r="F140" s="371">
        <v>3.1850956708605389E-2</v>
      </c>
      <c r="G140" s="371">
        <v>2.5668624345044754E-2</v>
      </c>
      <c r="H140" s="371">
        <v>3.0907220426787979E-2</v>
      </c>
      <c r="I140" s="371">
        <v>5.2807050119915259E-3</v>
      </c>
      <c r="J140" s="371">
        <v>3.2503319328992315E-2</v>
      </c>
      <c r="K140" s="371">
        <v>5.1681045466235989E-2</v>
      </c>
      <c r="L140" s="371">
        <v>1.3050665091018624E-2</v>
      </c>
      <c r="M140" s="371">
        <v>1.6951449882716973E-2</v>
      </c>
      <c r="N140" s="371">
        <v>2.7590215981164349E-2</v>
      </c>
      <c r="O140" s="371">
        <v>3.2616785631511623E-2</v>
      </c>
      <c r="P140" s="371">
        <v>2.814272969721365E-2</v>
      </c>
      <c r="Q140" s="371">
        <v>2.7914302565747263E-2</v>
      </c>
      <c r="R140" s="371">
        <v>3.6215456538261359E-2</v>
      </c>
      <c r="S140" s="371">
        <v>3.1834423893667495E-2</v>
      </c>
      <c r="T140" s="371">
        <v>3.1582822140580599E-2</v>
      </c>
      <c r="U140" s="371">
        <v>2.3255761383805067E-2</v>
      </c>
      <c r="V140" s="371">
        <v>3.714750018664055E-2</v>
      </c>
      <c r="W140" s="371">
        <v>6.7199742959911435E-2</v>
      </c>
      <c r="X140" s="371">
        <v>4.1134473502604442E-2</v>
      </c>
      <c r="Y140" s="371">
        <v>8.8962714343264054E-2</v>
      </c>
      <c r="Z140" s="371">
        <v>5.6216267345102093E-2</v>
      </c>
      <c r="AA140" s="371">
        <v>6.3861963626905424E-2</v>
      </c>
      <c r="AB140" s="371">
        <v>8.0389228476182642E-2</v>
      </c>
      <c r="AC140" s="371">
        <v>1.7485284496708487E-2</v>
      </c>
      <c r="AD140" s="371">
        <v>8.3692199017401075E-2</v>
      </c>
      <c r="AE140" s="371">
        <v>0.11119844007573007</v>
      </c>
      <c r="AF140" s="371">
        <v>3.5242348795584057E-2</v>
      </c>
      <c r="AG140" s="371">
        <v>5.3443342843483413E-2</v>
      </c>
      <c r="AH140" s="371">
        <v>3.6709566951116247E-2</v>
      </c>
      <c r="AI140" s="371">
        <v>5.6310650932413123E-2</v>
      </c>
      <c r="AJ140" s="371">
        <v>1.0890419765521997</v>
      </c>
      <c r="AK140" s="371">
        <v>3.5614153342673371E-2</v>
      </c>
      <c r="AL140" s="371">
        <v>1.7564503410843889E-2</v>
      </c>
      <c r="AM140" s="371">
        <v>4.5108474967682194E-2</v>
      </c>
      <c r="AN140" s="387">
        <v>2.5590340737744288</v>
      </c>
      <c r="AO140" s="388">
        <v>1.9894929171214133</v>
      </c>
    </row>
    <row r="141" spans="1:41" ht="30" customHeight="1" x14ac:dyDescent="0.15">
      <c r="A141" s="166" t="s">
        <v>34</v>
      </c>
      <c r="B141" s="359" t="s">
        <v>67</v>
      </c>
      <c r="C141" s="371">
        <v>1.7390706805940588E-4</v>
      </c>
      <c r="D141" s="371">
        <v>2.6486409914433447E-4</v>
      </c>
      <c r="E141" s="371">
        <v>2.2317310663192276E-4</v>
      </c>
      <c r="F141" s="371">
        <v>1.8186947258441892E-4</v>
      </c>
      <c r="G141" s="371">
        <v>1.6882725483721744E-4</v>
      </c>
      <c r="H141" s="371">
        <v>1.3986099259076593E-4</v>
      </c>
      <c r="I141" s="371">
        <v>2.923050428634737E-5</v>
      </c>
      <c r="J141" s="371">
        <v>1.4301126900417816E-4</v>
      </c>
      <c r="K141" s="371">
        <v>1.4743935878009184E-4</v>
      </c>
      <c r="L141" s="371">
        <v>9.8519239775788237E-5</v>
      </c>
      <c r="M141" s="371">
        <v>1.3842842632745867E-4</v>
      </c>
      <c r="N141" s="371">
        <v>1.4528125875646944E-4</v>
      </c>
      <c r="O141" s="371">
        <v>1.6599569510949543E-4</v>
      </c>
      <c r="P141" s="371">
        <v>1.4702236305205171E-4</v>
      </c>
      <c r="Q141" s="371">
        <v>1.4497679515060855E-4</v>
      </c>
      <c r="R141" s="371">
        <v>2.1265893768938649E-4</v>
      </c>
      <c r="S141" s="371">
        <v>1.6639363169530135E-4</v>
      </c>
      <c r="T141" s="371">
        <v>2.3391621142072899E-4</v>
      </c>
      <c r="U141" s="371">
        <v>1.5114496280942366E-4</v>
      </c>
      <c r="V141" s="371">
        <v>7.8924808123041876E-4</v>
      </c>
      <c r="W141" s="371">
        <v>3.129672129208572E-4</v>
      </c>
      <c r="X141" s="371">
        <v>1.297821805184904E-4</v>
      </c>
      <c r="Y141" s="371">
        <v>3.6674660563279797E-4</v>
      </c>
      <c r="Z141" s="371">
        <v>1.7755266565829477E-4</v>
      </c>
      <c r="AA141" s="371">
        <v>7.0507240186452034E-4</v>
      </c>
      <c r="AB141" s="371">
        <v>3.4481365109261154E-4</v>
      </c>
      <c r="AC141" s="371">
        <v>3.4521409069219176E-4</v>
      </c>
      <c r="AD141" s="371">
        <v>3.7139420947037783E-4</v>
      </c>
      <c r="AE141" s="371">
        <v>3.8516862497814724E-3</v>
      </c>
      <c r="AF141" s="371">
        <v>2.3891863391029399E-4</v>
      </c>
      <c r="AG141" s="371">
        <v>1.4181156838958462E-3</v>
      </c>
      <c r="AH141" s="371">
        <v>8.3370948313850283E-3</v>
      </c>
      <c r="AI141" s="371">
        <v>1.8665727150775934E-3</v>
      </c>
      <c r="AJ141" s="371">
        <v>8.3395276771362574E-4</v>
      </c>
      <c r="AK141" s="371">
        <v>1.0090749617371291</v>
      </c>
      <c r="AL141" s="371">
        <v>1.7194387075066531E-4</v>
      </c>
      <c r="AM141" s="371">
        <v>1.3872881869898661E-3</v>
      </c>
      <c r="AN141" s="387">
        <v>1.0337998464234193</v>
      </c>
      <c r="AO141" s="388">
        <v>0.80371632924255176</v>
      </c>
    </row>
    <row r="142" spans="1:41" ht="30" customHeight="1" x14ac:dyDescent="0.15">
      <c r="A142" s="166" t="s">
        <v>35</v>
      </c>
      <c r="B142" s="359" t="s">
        <v>68</v>
      </c>
      <c r="C142" s="371">
        <v>9.504179453560731E-4</v>
      </c>
      <c r="D142" s="371">
        <v>1.1769988443423964E-3</v>
      </c>
      <c r="E142" s="371">
        <v>9.5851604270250838E-4</v>
      </c>
      <c r="F142" s="371">
        <v>1.3899589145095937E-3</v>
      </c>
      <c r="G142" s="371">
        <v>1.1132033318348275E-3</v>
      </c>
      <c r="H142" s="371">
        <v>6.8177210673642989E-4</v>
      </c>
      <c r="I142" s="371">
        <v>8.7393657137693471E-5</v>
      </c>
      <c r="J142" s="371">
        <v>4.0856999250352794E-4</v>
      </c>
      <c r="K142" s="371">
        <v>1.4456198268674274E-3</v>
      </c>
      <c r="L142" s="371">
        <v>2.9690948220591391E-4</v>
      </c>
      <c r="M142" s="371">
        <v>6.0249830579754845E-4</v>
      </c>
      <c r="N142" s="371">
        <v>7.154513507243367E-4</v>
      </c>
      <c r="O142" s="371">
        <v>9.5581667802827172E-4</v>
      </c>
      <c r="P142" s="371">
        <v>7.5710193860074274E-4</v>
      </c>
      <c r="Q142" s="371">
        <v>9.6817943295591526E-4</v>
      </c>
      <c r="R142" s="371">
        <v>1.2158156166066725E-3</v>
      </c>
      <c r="S142" s="371">
        <v>1.0335263444584269E-3</v>
      </c>
      <c r="T142" s="371">
        <v>1.3806665339174229E-3</v>
      </c>
      <c r="U142" s="371">
        <v>1.0019834332781227E-3</v>
      </c>
      <c r="V142" s="371">
        <v>1.3990489454285546E-3</v>
      </c>
      <c r="W142" s="371">
        <v>1.323138426529244E-3</v>
      </c>
      <c r="X142" s="371">
        <v>2.8300401147873306E-4</v>
      </c>
      <c r="Y142" s="371">
        <v>1.2420726861002123E-3</v>
      </c>
      <c r="Z142" s="371">
        <v>4.206195876769122E-3</v>
      </c>
      <c r="AA142" s="371">
        <v>2.4227803354892269E-3</v>
      </c>
      <c r="AB142" s="371">
        <v>3.6504305204545107E-3</v>
      </c>
      <c r="AC142" s="371">
        <v>4.5378796189558812E-4</v>
      </c>
      <c r="AD142" s="371">
        <v>1.7143463866316365E-3</v>
      </c>
      <c r="AE142" s="371">
        <v>2.571878363830511E-3</v>
      </c>
      <c r="AF142" s="371">
        <v>1.8500980728330693E-3</v>
      </c>
      <c r="AG142" s="371">
        <v>4.2332953818320657E-3</v>
      </c>
      <c r="AH142" s="371">
        <v>2.5580844491087922E-3</v>
      </c>
      <c r="AI142" s="371">
        <v>5.2090519619363103E-3</v>
      </c>
      <c r="AJ142" s="371">
        <v>1.8328990673051344E-3</v>
      </c>
      <c r="AK142" s="371">
        <v>2.349610937100378E-3</v>
      </c>
      <c r="AL142" s="371">
        <v>1.0006273179851572</v>
      </c>
      <c r="AM142" s="371">
        <v>1.0340038500558082E-3</v>
      </c>
      <c r="AN142" s="387">
        <v>1.0561014449985</v>
      </c>
      <c r="AO142" s="388">
        <v>0.82105446196235832</v>
      </c>
    </row>
    <row r="143" spans="1:41" ht="30" customHeight="1" x14ac:dyDescent="0.15">
      <c r="A143" s="166" t="s">
        <v>36</v>
      </c>
      <c r="B143" s="359" t="s">
        <v>69</v>
      </c>
      <c r="C143" s="371">
        <v>4.6327396164764691E-3</v>
      </c>
      <c r="D143" s="371">
        <v>1.1908207366433308E-2</v>
      </c>
      <c r="E143" s="371">
        <v>5.1243694562494646E-3</v>
      </c>
      <c r="F143" s="371">
        <v>2.277231146824819E-3</v>
      </c>
      <c r="G143" s="371">
        <v>4.0060565494831014E-3</v>
      </c>
      <c r="H143" s="371">
        <v>1.5233800538986431E-3</v>
      </c>
      <c r="I143" s="371">
        <v>5.2490864120605801E-4</v>
      </c>
      <c r="J143" s="371">
        <v>1.9636164644320406E-3</v>
      </c>
      <c r="K143" s="371">
        <v>6.5195093352486237E-3</v>
      </c>
      <c r="L143" s="371">
        <v>3.3995487391697858E-3</v>
      </c>
      <c r="M143" s="371">
        <v>7.3549080806546725E-3</v>
      </c>
      <c r="N143" s="371">
        <v>4.087936666413829E-3</v>
      </c>
      <c r="O143" s="371">
        <v>6.9340926232318969E-3</v>
      </c>
      <c r="P143" s="371">
        <v>6.4112101383644836E-3</v>
      </c>
      <c r="Q143" s="371">
        <v>2.4622815663711381E-3</v>
      </c>
      <c r="R143" s="371">
        <v>1.0599091791417834E-3</v>
      </c>
      <c r="S143" s="371">
        <v>1.7677369398784758E-3</v>
      </c>
      <c r="T143" s="371">
        <v>1.9393763258955417E-3</v>
      </c>
      <c r="U143" s="371">
        <v>3.8666012854776948E-3</v>
      </c>
      <c r="V143" s="371">
        <v>2.368480228415233E-3</v>
      </c>
      <c r="W143" s="371">
        <v>1.2719175248559509E-2</v>
      </c>
      <c r="X143" s="371">
        <v>3.2689387954887776E-3</v>
      </c>
      <c r="Y143" s="371">
        <v>9.3058919554554701E-3</v>
      </c>
      <c r="Z143" s="371">
        <v>1.8370162605764653E-2</v>
      </c>
      <c r="AA143" s="371">
        <v>6.6946907855257639E-3</v>
      </c>
      <c r="AB143" s="371">
        <v>5.3943106352747029E-3</v>
      </c>
      <c r="AC143" s="371">
        <v>1.3618550446199344E-3</v>
      </c>
      <c r="AD143" s="371">
        <v>7.154947267960044E-3</v>
      </c>
      <c r="AE143" s="371">
        <v>2.8198997749582771E-3</v>
      </c>
      <c r="AF143" s="371">
        <v>9.875018991981285E-4</v>
      </c>
      <c r="AG143" s="371">
        <v>6.3016815572253535E-3</v>
      </c>
      <c r="AH143" s="371">
        <v>4.0136902945178488E-3</v>
      </c>
      <c r="AI143" s="371">
        <v>4.715057611875126E-3</v>
      </c>
      <c r="AJ143" s="371">
        <v>3.057081604210898E-3</v>
      </c>
      <c r="AK143" s="371">
        <v>4.0172340101939374E-3</v>
      </c>
      <c r="AL143" s="371">
        <v>2.272524388376143E-3</v>
      </c>
      <c r="AM143" s="371">
        <v>1.0013713662063224</v>
      </c>
      <c r="AN143" s="389">
        <v>1.1739581100887939</v>
      </c>
      <c r="AO143" s="390">
        <v>0.91268083100356956</v>
      </c>
    </row>
    <row r="144" spans="1:41" ht="30" customHeight="1" x14ac:dyDescent="0.15">
      <c r="A144" s="167"/>
      <c r="B144" s="391" t="s">
        <v>1092</v>
      </c>
      <c r="C144" s="392">
        <v>1.2825107815132932</v>
      </c>
      <c r="D144" s="392">
        <v>1.4150429591555493</v>
      </c>
      <c r="E144" s="392">
        <v>1.3192316806240676</v>
      </c>
      <c r="F144" s="392">
        <v>1.2356187961884961</v>
      </c>
      <c r="G144" s="392">
        <v>1.3428259269863041</v>
      </c>
      <c r="H144" s="392">
        <v>1.4165944469716503</v>
      </c>
      <c r="I144" s="392">
        <v>1.0776273242247036</v>
      </c>
      <c r="J144" s="392">
        <v>1.2928126785757175</v>
      </c>
      <c r="K144" s="392">
        <v>1.2979469101549115</v>
      </c>
      <c r="L144" s="392">
        <v>1.5251044535427432</v>
      </c>
      <c r="M144" s="392">
        <v>1.2926905429594522</v>
      </c>
      <c r="N144" s="392">
        <v>1.3740371905720516</v>
      </c>
      <c r="O144" s="392">
        <v>1.3072545277934975</v>
      </c>
      <c r="P144" s="392">
        <v>1.254379880396453</v>
      </c>
      <c r="Q144" s="392">
        <v>1.1898808373736396</v>
      </c>
      <c r="R144" s="392">
        <v>1.2181793686715703</v>
      </c>
      <c r="S144" s="392">
        <v>1.2342197915661515</v>
      </c>
      <c r="T144" s="392">
        <v>1.1811492695156127</v>
      </c>
      <c r="U144" s="392">
        <v>1.2217580771598513</v>
      </c>
      <c r="V144" s="392">
        <v>1.3265874226536396</v>
      </c>
      <c r="W144" s="392">
        <v>1.319462230842358</v>
      </c>
      <c r="X144" s="392">
        <v>1.2309173521475365</v>
      </c>
      <c r="Y144" s="392">
        <v>1.3672409678646285</v>
      </c>
      <c r="Z144" s="392">
        <v>1.3309615421708538</v>
      </c>
      <c r="AA144" s="392">
        <v>1.2360573108144961</v>
      </c>
      <c r="AB144" s="392">
        <v>1.2332895888432347</v>
      </c>
      <c r="AC144" s="392">
        <v>1.1162483104142833</v>
      </c>
      <c r="AD144" s="392">
        <v>1.343823720858722</v>
      </c>
      <c r="AE144" s="392">
        <v>1.3100860399020737</v>
      </c>
      <c r="AF144" s="392">
        <v>1.1182062260910304</v>
      </c>
      <c r="AG144" s="392">
        <v>1.1847175595878932</v>
      </c>
      <c r="AH144" s="392">
        <v>1.2577360638815116</v>
      </c>
      <c r="AI144" s="392">
        <v>1.2399132923054836</v>
      </c>
      <c r="AJ144" s="392">
        <v>1.2000282994077347</v>
      </c>
      <c r="AK144" s="392">
        <v>1.3027391905511716</v>
      </c>
      <c r="AL144" s="392">
        <v>1.4620558407669029</v>
      </c>
      <c r="AM144" s="393">
        <v>1.5332213346379857</v>
      </c>
      <c r="AN144"/>
      <c r="AO144" s="394">
        <v>1.2862745334510071</v>
      </c>
    </row>
    <row r="145" spans="1:41" ht="30" customHeight="1" x14ac:dyDescent="0.15">
      <c r="A145" s="167"/>
      <c r="B145" s="391" t="s">
        <v>1093</v>
      </c>
      <c r="C145" s="395">
        <v>0.99707391241929078</v>
      </c>
      <c r="D145" s="395">
        <v>1.1001095974115755</v>
      </c>
      <c r="E145" s="395">
        <v>1.0256221718738678</v>
      </c>
      <c r="F145" s="395">
        <v>0.96061825376686572</v>
      </c>
      <c r="G145" s="395">
        <v>1.0439652594097255</v>
      </c>
      <c r="H145" s="395">
        <v>1.1013157845635038</v>
      </c>
      <c r="I145" s="395">
        <v>0.83778952019946029</v>
      </c>
      <c r="J145" s="395">
        <v>1.00508300907363</v>
      </c>
      <c r="K145" s="395">
        <v>1.0090745609901708</v>
      </c>
      <c r="L145" s="395">
        <v>1.1856756966578264</v>
      </c>
      <c r="M145" s="395">
        <v>1.0049880560810229</v>
      </c>
      <c r="N145" s="395">
        <v>1.0682301132757268</v>
      </c>
      <c r="O145" s="395">
        <v>1.0163106660334809</v>
      </c>
      <c r="P145" s="395">
        <v>0.97520385250185881</v>
      </c>
      <c r="Q145" s="395">
        <v>0.92505978034195546</v>
      </c>
      <c r="R145" s="395">
        <v>0.94706016250143676</v>
      </c>
      <c r="S145" s="395">
        <v>0.95953061299814801</v>
      </c>
      <c r="T145" s="395">
        <v>0.91827151886981029</v>
      </c>
      <c r="U145" s="395">
        <v>0.94984239008599414</v>
      </c>
      <c r="V145" s="395">
        <v>1.0313408126758721</v>
      </c>
      <c r="W145" s="395">
        <v>1.0258014106073532</v>
      </c>
      <c r="X145" s="395">
        <v>0.95696316776563251</v>
      </c>
      <c r="Y145" s="395">
        <v>1.0629464646216644</v>
      </c>
      <c r="Z145" s="395">
        <v>1.0347414238233841</v>
      </c>
      <c r="AA145" s="395">
        <v>0.96095917214361648</v>
      </c>
      <c r="AB145" s="395">
        <v>0.95880743711405347</v>
      </c>
      <c r="AC145" s="395">
        <v>0.86781498147168312</v>
      </c>
      <c r="AD145" s="395">
        <v>1.0447409832901797</v>
      </c>
      <c r="AE145" s="395">
        <v>1.018511994004252</v>
      </c>
      <c r="AF145" s="395">
        <v>0.86933714149726804</v>
      </c>
      <c r="AG145" s="395">
        <v>0.92104564677134537</v>
      </c>
      <c r="AH145" s="395">
        <v>0.97781308046818904</v>
      </c>
      <c r="AI145" s="395">
        <v>0.96395696257692487</v>
      </c>
      <c r="AJ145" s="395">
        <v>0.93294881318074607</v>
      </c>
      <c r="AK145" s="395">
        <v>1.0128002667175497</v>
      </c>
      <c r="AL145" s="395">
        <v>1.1366592455533455</v>
      </c>
      <c r="AM145" s="396">
        <v>1.1919860766615924</v>
      </c>
      <c r="AN145" s="394">
        <v>1.2862745334510068</v>
      </c>
      <c r="AO145"/>
    </row>
    <row r="146" spans="1:41" ht="29.25" customHeight="1" x14ac:dyDescent="0.15">
      <c r="A146" s="174"/>
      <c r="B146" s="191"/>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row>
    <row r="147" spans="1:41" ht="24" customHeight="1" x14ac:dyDescent="0.15"/>
    <row r="148" spans="1:41" ht="24" customHeight="1" x14ac:dyDescent="0.15">
      <c r="A148" s="175" t="s">
        <v>1094</v>
      </c>
    </row>
    <row r="149" spans="1:41" x14ac:dyDescent="0.15">
      <c r="A149" s="200"/>
      <c r="B149" s="201"/>
      <c r="C149" s="202"/>
      <c r="D149" s="203"/>
      <c r="E149" s="204"/>
      <c r="F149" s="202"/>
      <c r="G149" s="205"/>
      <c r="H149" s="205"/>
      <c r="I149" s="205"/>
      <c r="J149" s="205"/>
      <c r="K149" s="205"/>
      <c r="L149" s="205"/>
      <c r="M149" s="729" t="s">
        <v>105</v>
      </c>
      <c r="N149" s="732" t="s">
        <v>106</v>
      </c>
    </row>
    <row r="150" spans="1:41" ht="13.5" customHeight="1" x14ac:dyDescent="0.15">
      <c r="A150" s="735" t="s">
        <v>96</v>
      </c>
      <c r="B150" s="736"/>
      <c r="C150" s="737" t="s">
        <v>1080</v>
      </c>
      <c r="D150" s="738" t="s">
        <v>97</v>
      </c>
      <c r="E150" s="740" t="s">
        <v>98</v>
      </c>
      <c r="F150" s="737" t="s">
        <v>99</v>
      </c>
      <c r="G150" s="727" t="s">
        <v>100</v>
      </c>
      <c r="H150" s="727" t="s">
        <v>101</v>
      </c>
      <c r="I150" s="205"/>
      <c r="J150" s="205"/>
      <c r="K150" s="205"/>
      <c r="L150" s="205"/>
      <c r="M150" s="730"/>
      <c r="N150" s="733"/>
    </row>
    <row r="151" spans="1:41" x14ac:dyDescent="0.15">
      <c r="A151" s="735"/>
      <c r="B151" s="736"/>
      <c r="C151" s="737"/>
      <c r="D151" s="738"/>
      <c r="E151" s="740"/>
      <c r="F151" s="737"/>
      <c r="G151" s="737"/>
      <c r="H151" s="737"/>
      <c r="I151" s="727" t="s">
        <v>102</v>
      </c>
      <c r="J151" s="205"/>
      <c r="K151" s="205"/>
      <c r="L151" s="727" t="s">
        <v>103</v>
      </c>
      <c r="M151" s="730"/>
      <c r="N151" s="733"/>
    </row>
    <row r="152" spans="1:41" ht="27" x14ac:dyDescent="0.15">
      <c r="A152" s="206"/>
      <c r="B152" s="207"/>
      <c r="C152" s="728"/>
      <c r="D152" s="739"/>
      <c r="E152" s="741"/>
      <c r="F152" s="728"/>
      <c r="G152" s="728"/>
      <c r="H152" s="728"/>
      <c r="I152" s="728"/>
      <c r="J152" s="208" t="s">
        <v>1081</v>
      </c>
      <c r="K152" s="208" t="s">
        <v>104</v>
      </c>
      <c r="L152" s="728"/>
      <c r="M152" s="731"/>
      <c r="N152" s="734"/>
    </row>
    <row r="153" spans="1:41" ht="28.5" customHeight="1" x14ac:dyDescent="0.15">
      <c r="A153" s="200" t="s">
        <v>0</v>
      </c>
      <c r="B153" s="209" t="s">
        <v>1100</v>
      </c>
      <c r="C153" s="210">
        <v>155029.6112595443</v>
      </c>
      <c r="D153" s="210">
        <v>57563.283750556962</v>
      </c>
      <c r="E153" s="210">
        <v>75065.454710371065</v>
      </c>
      <c r="F153" s="210">
        <v>22400.872798616278</v>
      </c>
      <c r="G153" s="210">
        <v>2051.2347817812424</v>
      </c>
      <c r="H153" s="210">
        <v>20349.638016835033</v>
      </c>
      <c r="I153" s="210">
        <v>13953.669219990536</v>
      </c>
      <c r="J153" s="210">
        <v>7275.4487745105343</v>
      </c>
      <c r="K153" s="210">
        <v>6678.2204454800012</v>
      </c>
      <c r="L153" s="210">
        <v>6395.9687968444987</v>
      </c>
      <c r="M153" s="211">
        <v>506143.33999999991</v>
      </c>
      <c r="N153" s="146">
        <f t="shared" ref="N153:N190" si="2">IFERROR(F153/M153,0)</f>
        <v>4.4257962178493315E-2</v>
      </c>
    </row>
    <row r="154" spans="1:41" ht="28.5" customHeight="1" x14ac:dyDescent="0.15">
      <c r="A154" s="212" t="s">
        <v>1</v>
      </c>
      <c r="B154" s="191" t="s">
        <v>37</v>
      </c>
      <c r="C154" s="210">
        <v>1518.469806753518</v>
      </c>
      <c r="D154" s="210">
        <v>71.423736123267645</v>
      </c>
      <c r="E154" s="210">
        <v>30</v>
      </c>
      <c r="F154" s="210">
        <v>1417.0460706302504</v>
      </c>
      <c r="G154" s="210">
        <v>159.12730582249469</v>
      </c>
      <c r="H154" s="210">
        <v>1257.9187648077557</v>
      </c>
      <c r="I154" s="210">
        <v>1224.9187648077557</v>
      </c>
      <c r="J154" s="210">
        <v>1096.9187648077557</v>
      </c>
      <c r="K154" s="210">
        <v>128</v>
      </c>
      <c r="L154" s="210">
        <v>33</v>
      </c>
      <c r="M154" s="196">
        <v>24673.8</v>
      </c>
      <c r="N154" s="7">
        <f t="shared" si="2"/>
        <v>5.7431205190536135E-2</v>
      </c>
    </row>
    <row r="155" spans="1:41" ht="28.5" customHeight="1" x14ac:dyDescent="0.15">
      <c r="A155" s="212" t="s">
        <v>2</v>
      </c>
      <c r="B155" s="191" t="s">
        <v>38</v>
      </c>
      <c r="C155" s="210">
        <v>63495.537804904488</v>
      </c>
      <c r="D155" s="210">
        <v>1158.3916472564022</v>
      </c>
      <c r="E155" s="210">
        <v>578.18962745899842</v>
      </c>
      <c r="F155" s="210">
        <v>61758.956530189091</v>
      </c>
      <c r="G155" s="210">
        <v>2088.7468462477095</v>
      </c>
      <c r="H155" s="210">
        <v>59670.209683941379</v>
      </c>
      <c r="I155" s="210">
        <v>57630.375012169497</v>
      </c>
      <c r="J155" s="210">
        <v>28735.28448023121</v>
      </c>
      <c r="K155" s="210">
        <v>28895.090531938287</v>
      </c>
      <c r="L155" s="210">
        <v>2039.8346717718794</v>
      </c>
      <c r="M155" s="196">
        <v>2094347.2200000002</v>
      </c>
      <c r="N155" s="7">
        <f t="shared" si="2"/>
        <v>2.948840380449861E-2</v>
      </c>
    </row>
    <row r="156" spans="1:41" ht="28.5" customHeight="1" x14ac:dyDescent="0.15">
      <c r="A156" s="212" t="s">
        <v>3</v>
      </c>
      <c r="B156" s="191" t="s">
        <v>1661</v>
      </c>
      <c r="C156" s="210">
        <v>6406.2079321251194</v>
      </c>
      <c r="D156" s="210">
        <v>1311.650069111193</v>
      </c>
      <c r="E156" s="210">
        <v>612.48378749816175</v>
      </c>
      <c r="F156" s="210">
        <v>4482.0740755157649</v>
      </c>
      <c r="G156" s="210">
        <v>322.81071428571431</v>
      </c>
      <c r="H156" s="210">
        <v>4159.2633612300506</v>
      </c>
      <c r="I156" s="210">
        <v>4052.8621112300507</v>
      </c>
      <c r="J156" s="210">
        <v>2902.8621112300507</v>
      </c>
      <c r="K156" s="210">
        <v>1150</v>
      </c>
      <c r="L156" s="210">
        <v>106.40125</v>
      </c>
      <c r="M156" s="196">
        <v>67835.900000000009</v>
      </c>
      <c r="N156" s="7">
        <f t="shared" si="2"/>
        <v>6.6072302063004462E-2</v>
      </c>
    </row>
    <row r="157" spans="1:41" ht="28.5" customHeight="1" x14ac:dyDescent="0.15">
      <c r="A157" s="212" t="s">
        <v>4</v>
      </c>
      <c r="B157" s="191" t="s">
        <v>40</v>
      </c>
      <c r="C157" s="210">
        <v>16261.261708554619</v>
      </c>
      <c r="D157" s="210">
        <v>1434.4899737376511</v>
      </c>
      <c r="E157" s="210">
        <v>445.71836417602151</v>
      </c>
      <c r="F157" s="210">
        <v>14381.053370640946</v>
      </c>
      <c r="G157" s="210">
        <v>691.5632278710375</v>
      </c>
      <c r="H157" s="210">
        <v>13689.490142769908</v>
      </c>
      <c r="I157" s="210">
        <v>13489.490142769908</v>
      </c>
      <c r="J157" s="210">
        <v>10615.695004987658</v>
      </c>
      <c r="K157" s="210">
        <v>2873.7951377822501</v>
      </c>
      <c r="L157" s="210">
        <v>200</v>
      </c>
      <c r="M157" s="196">
        <v>425230.47</v>
      </c>
      <c r="N157" s="7">
        <f t="shared" si="2"/>
        <v>3.3819432955124185E-2</v>
      </c>
    </row>
    <row r="158" spans="1:41" ht="28.5" customHeight="1" x14ac:dyDescent="0.15">
      <c r="A158" s="212" t="s">
        <v>5</v>
      </c>
      <c r="B158" s="191" t="s">
        <v>413</v>
      </c>
      <c r="C158" s="210">
        <v>18615.647184175206</v>
      </c>
      <c r="D158" s="210">
        <v>20</v>
      </c>
      <c r="E158" s="210">
        <v>1</v>
      </c>
      <c r="F158" s="210">
        <v>18594.647184175206</v>
      </c>
      <c r="G158" s="210">
        <v>182.09061861402174</v>
      </c>
      <c r="H158" s="210">
        <v>18412.556565561186</v>
      </c>
      <c r="I158" s="210">
        <v>18009.106996262948</v>
      </c>
      <c r="J158" s="210">
        <v>15288.636964596397</v>
      </c>
      <c r="K158" s="210">
        <v>2720.470031666553</v>
      </c>
      <c r="L158" s="210">
        <v>403.44956929823809</v>
      </c>
      <c r="M158" s="196">
        <v>1991844.7600000002</v>
      </c>
      <c r="N158" s="7">
        <f t="shared" si="2"/>
        <v>9.335389764097481E-3</v>
      </c>
    </row>
    <row r="159" spans="1:41" ht="28.5" customHeight="1" x14ac:dyDescent="0.15">
      <c r="A159" s="212" t="s">
        <v>6</v>
      </c>
      <c r="B159" s="191" t="s">
        <v>489</v>
      </c>
      <c r="C159" s="210">
        <v>1337.525772088251</v>
      </c>
      <c r="D159" s="210">
        <v>2</v>
      </c>
      <c r="E159" s="210">
        <v>9.6219279153673121</v>
      </c>
      <c r="F159" s="210">
        <v>1325.9038441728837</v>
      </c>
      <c r="G159" s="210">
        <v>44</v>
      </c>
      <c r="H159" s="210">
        <v>1281.9038441728837</v>
      </c>
      <c r="I159" s="210">
        <v>1276.9038441728837</v>
      </c>
      <c r="J159" s="210">
        <v>1193.3729880367162</v>
      </c>
      <c r="K159" s="210">
        <v>83.530856136167671</v>
      </c>
      <c r="L159" s="210">
        <v>5</v>
      </c>
      <c r="M159" s="196">
        <v>817902.64000000013</v>
      </c>
      <c r="N159" s="7">
        <f t="shared" si="2"/>
        <v>1.6211022917995269E-3</v>
      </c>
    </row>
    <row r="160" spans="1:41" ht="28.5" customHeight="1" x14ac:dyDescent="0.15">
      <c r="A160" s="212" t="s">
        <v>7</v>
      </c>
      <c r="B160" s="191" t="s">
        <v>1685</v>
      </c>
      <c r="C160" s="210">
        <v>30506.029402190929</v>
      </c>
      <c r="D160" s="210">
        <v>635.99758406377236</v>
      </c>
      <c r="E160" s="210">
        <v>234.56433889752071</v>
      </c>
      <c r="F160" s="210">
        <v>29635.467479229636</v>
      </c>
      <c r="G160" s="210">
        <v>1054.2829726483769</v>
      </c>
      <c r="H160" s="210">
        <v>28581.184506581259</v>
      </c>
      <c r="I160" s="210">
        <v>28144.788973634903</v>
      </c>
      <c r="J160" s="210">
        <v>20538.146147186817</v>
      </c>
      <c r="K160" s="210">
        <v>7606.6428264480846</v>
      </c>
      <c r="L160" s="210">
        <v>436.39553294635681</v>
      </c>
      <c r="M160" s="196">
        <v>689058.5</v>
      </c>
      <c r="N160" s="7">
        <f t="shared" si="2"/>
        <v>4.3008637843128902E-2</v>
      </c>
    </row>
    <row r="161" spans="1:14" ht="28.5" customHeight="1" x14ac:dyDescent="0.15">
      <c r="A161" s="212" t="s">
        <v>8</v>
      </c>
      <c r="B161" s="191" t="s">
        <v>524</v>
      </c>
      <c r="C161" s="210">
        <v>12573.036832127813</v>
      </c>
      <c r="D161" s="210">
        <v>1017.5045809305363</v>
      </c>
      <c r="E161" s="210">
        <v>404.97865615892414</v>
      </c>
      <c r="F161" s="210">
        <v>11150.553595038353</v>
      </c>
      <c r="G161" s="210">
        <v>729.97741808358774</v>
      </c>
      <c r="H161" s="210">
        <v>10420.576176954764</v>
      </c>
      <c r="I161" s="210">
        <v>10217.815274368057</v>
      </c>
      <c r="J161" s="210">
        <v>8939.0308477008584</v>
      </c>
      <c r="K161" s="210">
        <v>1278.7844266671975</v>
      </c>
      <c r="L161" s="210">
        <v>202.76090258670865</v>
      </c>
      <c r="M161" s="196">
        <v>287526.63</v>
      </c>
      <c r="N161" s="7">
        <f t="shared" si="2"/>
        <v>3.8780942116694903E-2</v>
      </c>
    </row>
    <row r="162" spans="1:14" ht="28.5" customHeight="1" x14ac:dyDescent="0.15">
      <c r="A162" s="212" t="s">
        <v>9</v>
      </c>
      <c r="B162" s="191" t="s">
        <v>551</v>
      </c>
      <c r="C162" s="210">
        <v>11651.62573104542</v>
      </c>
      <c r="D162" s="210">
        <v>137.56520544516101</v>
      </c>
      <c r="E162" s="210">
        <v>51.558475629534328</v>
      </c>
      <c r="F162" s="210">
        <v>11462.502049970724</v>
      </c>
      <c r="G162" s="210">
        <v>205.32399597131672</v>
      </c>
      <c r="H162" s="210">
        <v>11257.178053999407</v>
      </c>
      <c r="I162" s="210">
        <v>11209.608073257934</v>
      </c>
      <c r="J162" s="210">
        <v>10298.472813446946</v>
      </c>
      <c r="K162" s="210">
        <v>911.1352598109878</v>
      </c>
      <c r="L162" s="210">
        <v>47.569980741472435</v>
      </c>
      <c r="M162" s="196">
        <v>1635874.95</v>
      </c>
      <c r="N162" s="7">
        <f t="shared" si="2"/>
        <v>7.0069549325703197E-3</v>
      </c>
    </row>
    <row r="163" spans="1:14" ht="28.5" customHeight="1" x14ac:dyDescent="0.15">
      <c r="A163" s="212" t="s">
        <v>10</v>
      </c>
      <c r="B163" s="191" t="s">
        <v>589</v>
      </c>
      <c r="C163" s="210">
        <v>8934.885093822284</v>
      </c>
      <c r="D163" s="210">
        <v>222.15265443944023</v>
      </c>
      <c r="E163" s="210">
        <v>104.60174955610483</v>
      </c>
      <c r="F163" s="210">
        <v>8608.1306898267394</v>
      </c>
      <c r="G163" s="210">
        <v>162.1767653691065</v>
      </c>
      <c r="H163" s="210">
        <v>8445.9539244576335</v>
      </c>
      <c r="I163" s="210">
        <v>8366.0047791961169</v>
      </c>
      <c r="J163" s="210">
        <v>7283.9843909104511</v>
      </c>
      <c r="K163" s="210">
        <v>1082.0203882856654</v>
      </c>
      <c r="L163" s="210">
        <v>79.949145261516094</v>
      </c>
      <c r="M163" s="196">
        <v>583451.95000000007</v>
      </c>
      <c r="N163" s="7">
        <f t="shared" si="2"/>
        <v>1.4753795389366234E-2</v>
      </c>
    </row>
    <row r="164" spans="1:14" ht="28.5" customHeight="1" x14ac:dyDescent="0.15">
      <c r="A164" s="212" t="s">
        <v>11</v>
      </c>
      <c r="B164" s="191" t="s">
        <v>607</v>
      </c>
      <c r="C164" s="210">
        <v>31631.527343534191</v>
      </c>
      <c r="D164" s="210">
        <v>1704.3949939173058</v>
      </c>
      <c r="E164" s="210">
        <v>550.6612231243073</v>
      </c>
      <c r="F164" s="210">
        <v>29376.471126492579</v>
      </c>
      <c r="G164" s="210">
        <v>1791.9990211206441</v>
      </c>
      <c r="H164" s="210">
        <v>27584.472105371933</v>
      </c>
      <c r="I164" s="210">
        <v>27188.472105371933</v>
      </c>
      <c r="J164" s="210">
        <v>21993.817674252721</v>
      </c>
      <c r="K164" s="210">
        <v>5194.6544311192138</v>
      </c>
      <c r="L164" s="210">
        <v>396</v>
      </c>
      <c r="M164" s="196">
        <v>576298.73</v>
      </c>
      <c r="N164" s="7">
        <f t="shared" si="2"/>
        <v>5.0974381162513717E-2</v>
      </c>
    </row>
    <row r="165" spans="1:14" ht="28.5" customHeight="1" x14ac:dyDescent="0.15">
      <c r="A165" s="212" t="s">
        <v>12</v>
      </c>
      <c r="B165" s="191" t="s">
        <v>47</v>
      </c>
      <c r="C165" s="210">
        <v>21672.325419604931</v>
      </c>
      <c r="D165" s="210">
        <v>208.56523523479515</v>
      </c>
      <c r="E165" s="210">
        <v>65.986834820476432</v>
      </c>
      <c r="F165" s="210">
        <v>21397.773349549658</v>
      </c>
      <c r="G165" s="210">
        <v>480.10067639448602</v>
      </c>
      <c r="H165" s="210">
        <v>20917.672673155172</v>
      </c>
      <c r="I165" s="210">
        <v>20813</v>
      </c>
      <c r="J165" s="210">
        <v>17950</v>
      </c>
      <c r="K165" s="210">
        <v>2863</v>
      </c>
      <c r="L165" s="210">
        <v>104.6726731551731</v>
      </c>
      <c r="M165" s="196">
        <v>762397.61999999988</v>
      </c>
      <c r="N165" s="7">
        <f t="shared" si="2"/>
        <v>2.8066422019457065E-2</v>
      </c>
    </row>
    <row r="166" spans="1:14" ht="28.5" customHeight="1" x14ac:dyDescent="0.15">
      <c r="A166" s="212" t="s">
        <v>13</v>
      </c>
      <c r="B166" s="191" t="s">
        <v>48</v>
      </c>
      <c r="C166" s="210">
        <v>27017.9634975607</v>
      </c>
      <c r="D166" s="210">
        <v>751.17809252466202</v>
      </c>
      <c r="E166" s="210">
        <v>203.6389203263156</v>
      </c>
      <c r="F166" s="210">
        <v>26063.146484709723</v>
      </c>
      <c r="G166" s="210">
        <v>1235.1678923225106</v>
      </c>
      <c r="H166" s="210">
        <v>24827.978592387211</v>
      </c>
      <c r="I166" s="210">
        <v>24407.696409893859</v>
      </c>
      <c r="J166" s="210">
        <v>21027</v>
      </c>
      <c r="K166" s="210">
        <v>3380.6964098938588</v>
      </c>
      <c r="L166" s="210">
        <v>420.28218249335254</v>
      </c>
      <c r="M166" s="196">
        <v>1059398.4699999997</v>
      </c>
      <c r="N166" s="7">
        <f t="shared" si="2"/>
        <v>2.4601835119423696E-2</v>
      </c>
    </row>
    <row r="167" spans="1:14" ht="28.5" customHeight="1" x14ac:dyDescent="0.15">
      <c r="A167" s="212" t="s">
        <v>14</v>
      </c>
      <c r="B167" s="191" t="s">
        <v>49</v>
      </c>
      <c r="C167" s="210">
        <v>20547.112318823925</v>
      </c>
      <c r="D167" s="210">
        <v>127.48483070181955</v>
      </c>
      <c r="E167" s="210">
        <v>40.29471640754339</v>
      </c>
      <c r="F167" s="210">
        <v>20379.332771714562</v>
      </c>
      <c r="G167" s="210">
        <v>360.07362213132649</v>
      </c>
      <c r="H167" s="210">
        <v>20019.259149583235</v>
      </c>
      <c r="I167" s="210">
        <v>19952.92979813799</v>
      </c>
      <c r="J167" s="210">
        <v>17044.92979813799</v>
      </c>
      <c r="K167" s="210">
        <v>2908</v>
      </c>
      <c r="L167" s="210">
        <v>66.329351445244356</v>
      </c>
      <c r="M167" s="196">
        <v>354295.01999999996</v>
      </c>
      <c r="N167" s="7">
        <f t="shared" si="2"/>
        <v>5.7520799394003799E-2</v>
      </c>
    </row>
    <row r="168" spans="1:14" ht="28.5" customHeight="1" x14ac:dyDescent="0.15">
      <c r="A168" s="212" t="s">
        <v>15</v>
      </c>
      <c r="B168" s="191" t="s">
        <v>50</v>
      </c>
      <c r="C168" s="210">
        <v>13372.369196702472</v>
      </c>
      <c r="D168" s="210">
        <v>126.36765508992195</v>
      </c>
      <c r="E168" s="210">
        <v>57.000523440483889</v>
      </c>
      <c r="F168" s="210">
        <v>13189.001018172066</v>
      </c>
      <c r="G168" s="210">
        <v>222.89833660121329</v>
      </c>
      <c r="H168" s="210">
        <v>12966.102681570854</v>
      </c>
      <c r="I168" s="210">
        <v>12902.224744016958</v>
      </c>
      <c r="J168" s="210">
        <v>10990.754085869874</v>
      </c>
      <c r="K168" s="210">
        <v>1911.4706581470837</v>
      </c>
      <c r="L168" s="210">
        <v>63.877937553896608</v>
      </c>
      <c r="M168" s="196">
        <v>306838.16000000003</v>
      </c>
      <c r="N168" s="7">
        <f t="shared" si="2"/>
        <v>4.2983574853180141E-2</v>
      </c>
    </row>
    <row r="169" spans="1:14" ht="28.5" customHeight="1" x14ac:dyDescent="0.15">
      <c r="A169" s="212" t="s">
        <v>16</v>
      </c>
      <c r="B169" s="191" t="s">
        <v>664</v>
      </c>
      <c r="C169" s="210">
        <v>31942.962915556389</v>
      </c>
      <c r="D169" s="210">
        <v>361.33413536633793</v>
      </c>
      <c r="E169" s="210">
        <v>144.50673585760214</v>
      </c>
      <c r="F169" s="210">
        <v>31437.122044332449</v>
      </c>
      <c r="G169" s="210">
        <v>783.48182933293015</v>
      </c>
      <c r="H169" s="210">
        <v>30653.640214999519</v>
      </c>
      <c r="I169" s="210">
        <v>30338.640214999519</v>
      </c>
      <c r="J169" s="210">
        <v>23674.707885754979</v>
      </c>
      <c r="K169" s="210">
        <v>6663.9323292445415</v>
      </c>
      <c r="L169" s="210">
        <v>315</v>
      </c>
      <c r="M169" s="196">
        <v>781161.39</v>
      </c>
      <c r="N169" s="7">
        <f t="shared" si="2"/>
        <v>4.0244080732577486E-2</v>
      </c>
    </row>
    <row r="170" spans="1:14" ht="28.5" customHeight="1" x14ac:dyDescent="0.15">
      <c r="A170" s="212" t="s">
        <v>17</v>
      </c>
      <c r="B170" s="191" t="s">
        <v>1385</v>
      </c>
      <c r="C170" s="210">
        <v>2410.8394708945502</v>
      </c>
      <c r="D170" s="210">
        <v>24.310963957683654</v>
      </c>
      <c r="E170" s="210">
        <v>10</v>
      </c>
      <c r="F170" s="210">
        <v>2376.5285069368665</v>
      </c>
      <c r="G170" s="210">
        <v>90.364797445427968</v>
      </c>
      <c r="H170" s="210">
        <v>2286.1637094914386</v>
      </c>
      <c r="I170" s="210">
        <v>2273.1637094914386</v>
      </c>
      <c r="J170" s="210">
        <v>1866.5543582990233</v>
      </c>
      <c r="K170" s="210">
        <v>406.60935119241543</v>
      </c>
      <c r="L170" s="210">
        <v>13</v>
      </c>
      <c r="M170" s="196">
        <v>57934.879999999997</v>
      </c>
      <c r="N170" s="7">
        <f t="shared" si="2"/>
        <v>4.1020685758507945E-2</v>
      </c>
    </row>
    <row r="171" spans="1:14" ht="28.5" customHeight="1" x14ac:dyDescent="0.15">
      <c r="A171" s="212" t="s">
        <v>18</v>
      </c>
      <c r="B171" s="191" t="s">
        <v>52</v>
      </c>
      <c r="C171" s="210">
        <v>12896.475193550234</v>
      </c>
      <c r="D171" s="210">
        <v>165.76274310102775</v>
      </c>
      <c r="E171" s="210">
        <v>59.98370106494211</v>
      </c>
      <c r="F171" s="210">
        <v>12670.728749384263</v>
      </c>
      <c r="G171" s="210">
        <v>481.25354256542624</v>
      </c>
      <c r="H171" s="210">
        <v>12189.475206818837</v>
      </c>
      <c r="I171" s="210">
        <v>12155.001673091894</v>
      </c>
      <c r="J171" s="210">
        <v>9311.1436601036112</v>
      </c>
      <c r="K171" s="210">
        <v>2843.8580129882839</v>
      </c>
      <c r="L171" s="210">
        <v>34.473533726943693</v>
      </c>
      <c r="M171" s="196">
        <v>430919.04</v>
      </c>
      <c r="N171" s="7">
        <f t="shared" si="2"/>
        <v>2.9403965880422142E-2</v>
      </c>
    </row>
    <row r="172" spans="1:14" ht="28.5" customHeight="1" x14ac:dyDescent="0.15">
      <c r="A172" s="212" t="s">
        <v>19</v>
      </c>
      <c r="B172" s="191" t="s">
        <v>53</v>
      </c>
      <c r="C172" s="210">
        <v>17201.683374594864</v>
      </c>
      <c r="D172" s="210">
        <v>2192.2909394524445</v>
      </c>
      <c r="E172" s="210">
        <v>847.56709874080025</v>
      </c>
      <c r="F172" s="210">
        <v>14161.825336401618</v>
      </c>
      <c r="G172" s="210">
        <v>1217.6638894693224</v>
      </c>
      <c r="H172" s="210">
        <v>12944.161446932296</v>
      </c>
      <c r="I172" s="210">
        <v>12611.622661569321</v>
      </c>
      <c r="J172" s="210">
        <v>9182.6596561045626</v>
      </c>
      <c r="K172" s="210">
        <v>3428.9630054647582</v>
      </c>
      <c r="L172" s="210">
        <v>332.53878536297429</v>
      </c>
      <c r="M172" s="196">
        <v>318755.08999999997</v>
      </c>
      <c r="N172" s="7">
        <f t="shared" si="2"/>
        <v>4.4428546494431259E-2</v>
      </c>
    </row>
    <row r="173" spans="1:14" ht="28.5" customHeight="1" x14ac:dyDescent="0.15">
      <c r="A173" s="212" t="s">
        <v>20</v>
      </c>
      <c r="B173" s="191" t="s">
        <v>728</v>
      </c>
      <c r="C173" s="210">
        <v>141806.29574172533</v>
      </c>
      <c r="D173" s="210">
        <v>22308.998295708385</v>
      </c>
      <c r="E173" s="210">
        <v>8165.9308793797045</v>
      </c>
      <c r="F173" s="210">
        <v>111331.36656663725</v>
      </c>
      <c r="G173" s="210">
        <v>18785.97657228258</v>
      </c>
      <c r="H173" s="210">
        <v>92545.389994354671</v>
      </c>
      <c r="I173" s="210">
        <v>87302.20249303618</v>
      </c>
      <c r="J173" s="210">
        <v>75015</v>
      </c>
      <c r="K173" s="210">
        <v>12287.20249303618</v>
      </c>
      <c r="L173" s="210">
        <v>5243.1875013184863</v>
      </c>
      <c r="M173" s="196">
        <v>1545462.94</v>
      </c>
      <c r="N173" s="7">
        <f t="shared" si="2"/>
        <v>7.2037551781498732E-2</v>
      </c>
    </row>
    <row r="174" spans="1:14" ht="28.5" customHeight="1" x14ac:dyDescent="0.15">
      <c r="A174" s="212" t="s">
        <v>21</v>
      </c>
      <c r="B174" s="191" t="s">
        <v>55</v>
      </c>
      <c r="C174" s="210">
        <v>3355.22524129658</v>
      </c>
      <c r="D174" s="210">
        <v>0</v>
      </c>
      <c r="E174" s="210">
        <v>0</v>
      </c>
      <c r="F174" s="210">
        <v>3355.22524129658</v>
      </c>
      <c r="G174" s="210">
        <v>58</v>
      </c>
      <c r="H174" s="210">
        <v>3297.22524129658</v>
      </c>
      <c r="I174" s="210">
        <v>3286.3265384615383</v>
      </c>
      <c r="J174" s="210">
        <v>3097</v>
      </c>
      <c r="K174" s="210">
        <v>189.32653846153846</v>
      </c>
      <c r="L174" s="210">
        <v>10.898702835041533</v>
      </c>
      <c r="M174" s="196">
        <v>763705.04</v>
      </c>
      <c r="N174" s="7">
        <f t="shared" si="2"/>
        <v>4.3933522309825002E-3</v>
      </c>
    </row>
    <row r="175" spans="1:14" ht="28.5" customHeight="1" x14ac:dyDescent="0.15">
      <c r="A175" s="212" t="s">
        <v>22</v>
      </c>
      <c r="B175" s="191" t="s">
        <v>56</v>
      </c>
      <c r="C175" s="210">
        <v>2321.5361258567632</v>
      </c>
      <c r="D175" s="210">
        <v>0</v>
      </c>
      <c r="E175" s="210">
        <v>0</v>
      </c>
      <c r="F175" s="210">
        <v>2321.5361258567632</v>
      </c>
      <c r="G175" s="210">
        <v>3</v>
      </c>
      <c r="H175" s="210">
        <v>2318.5361258567632</v>
      </c>
      <c r="I175" s="210">
        <v>2256</v>
      </c>
      <c r="J175" s="210">
        <v>1976</v>
      </c>
      <c r="K175" s="210">
        <v>280</v>
      </c>
      <c r="L175" s="210">
        <v>62.536125856763348</v>
      </c>
      <c r="M175" s="196">
        <v>104590.38</v>
      </c>
      <c r="N175" s="7">
        <f t="shared" si="2"/>
        <v>2.219645942444002E-2</v>
      </c>
    </row>
    <row r="176" spans="1:14" ht="28.5" customHeight="1" x14ac:dyDescent="0.15">
      <c r="A176" s="212" t="s">
        <v>23</v>
      </c>
      <c r="B176" s="191" t="s">
        <v>57</v>
      </c>
      <c r="C176" s="210">
        <v>8524.0160141878205</v>
      </c>
      <c r="D176" s="210">
        <v>265.28913984290409</v>
      </c>
      <c r="E176" s="210">
        <v>129.21905750101016</v>
      </c>
      <c r="F176" s="210">
        <v>8129.5078168439068</v>
      </c>
      <c r="G176" s="210">
        <v>1042.4260799257997</v>
      </c>
      <c r="H176" s="210">
        <v>7087.0817369181068</v>
      </c>
      <c r="I176" s="210">
        <v>6874.0817369181068</v>
      </c>
      <c r="J176" s="210">
        <v>5578.6776216647331</v>
      </c>
      <c r="K176" s="210">
        <v>1295.4041152533737</v>
      </c>
      <c r="L176" s="210">
        <v>213</v>
      </c>
      <c r="M176" s="196">
        <v>105922.23</v>
      </c>
      <c r="N176" s="7">
        <f t="shared" si="2"/>
        <v>7.6749779690664627E-2</v>
      </c>
    </row>
    <row r="177" spans="1:14" ht="28.5" customHeight="1" x14ac:dyDescent="0.15">
      <c r="A177" s="212" t="s">
        <v>24</v>
      </c>
      <c r="B177" s="191" t="s">
        <v>58</v>
      </c>
      <c r="C177" s="210">
        <v>236496.45089141006</v>
      </c>
      <c r="D177" s="210">
        <v>15092.742070006709</v>
      </c>
      <c r="E177" s="210">
        <v>8730</v>
      </c>
      <c r="F177" s="210">
        <v>212673.70882140336</v>
      </c>
      <c r="G177" s="210">
        <v>15478.540787636568</v>
      </c>
      <c r="H177" s="210">
        <v>197195.16803376679</v>
      </c>
      <c r="I177" s="210">
        <v>190548.16803376679</v>
      </c>
      <c r="J177" s="210">
        <v>89263.168033766779</v>
      </c>
      <c r="K177" s="210">
        <v>101285</v>
      </c>
      <c r="L177" s="210">
        <v>6647</v>
      </c>
      <c r="M177" s="196">
        <v>1759108.67</v>
      </c>
      <c r="N177" s="7">
        <f t="shared" si="2"/>
        <v>0.12089856212317081</v>
      </c>
    </row>
    <row r="178" spans="1:14" ht="28.5" customHeight="1" x14ac:dyDescent="0.15">
      <c r="A178" s="212" t="s">
        <v>25</v>
      </c>
      <c r="B178" s="191" t="s">
        <v>760</v>
      </c>
      <c r="C178" s="210">
        <v>27852.519987909636</v>
      </c>
      <c r="D178" s="210">
        <v>930</v>
      </c>
      <c r="E178" s="210">
        <v>120</v>
      </c>
      <c r="F178" s="210">
        <v>26802.519987909636</v>
      </c>
      <c r="G178" s="210">
        <v>1296.5199879096358</v>
      </c>
      <c r="H178" s="210">
        <v>25506</v>
      </c>
      <c r="I178" s="210">
        <v>25305</v>
      </c>
      <c r="J178" s="210">
        <v>20486</v>
      </c>
      <c r="K178" s="210">
        <v>4819</v>
      </c>
      <c r="L178" s="210">
        <v>201</v>
      </c>
      <c r="M178" s="196">
        <v>523015.87</v>
      </c>
      <c r="N178" s="7">
        <f t="shared" si="2"/>
        <v>5.1246093140366156E-2</v>
      </c>
    </row>
    <row r="179" spans="1:14" ht="28.5" customHeight="1" x14ac:dyDescent="0.15">
      <c r="A179" s="212" t="s">
        <v>26</v>
      </c>
      <c r="B179" s="191" t="s">
        <v>770</v>
      </c>
      <c r="C179" s="210">
        <v>13683.007528430868</v>
      </c>
      <c r="D179" s="210">
        <v>3151</v>
      </c>
      <c r="E179" s="210">
        <v>957</v>
      </c>
      <c r="F179" s="210">
        <v>9575.0075284308678</v>
      </c>
      <c r="G179" s="210">
        <v>2943</v>
      </c>
      <c r="H179" s="210">
        <v>6632.0075284308678</v>
      </c>
      <c r="I179" s="210">
        <v>6323</v>
      </c>
      <c r="J179" s="210">
        <v>4434</v>
      </c>
      <c r="K179" s="210">
        <v>1889</v>
      </c>
      <c r="L179" s="210">
        <v>309.00752843086786</v>
      </c>
      <c r="M179" s="196">
        <v>1414547.59</v>
      </c>
      <c r="N179" s="7">
        <f t="shared" si="2"/>
        <v>6.7689539723657282E-3</v>
      </c>
    </row>
    <row r="180" spans="1:14" ht="28.5" customHeight="1" x14ac:dyDescent="0.15">
      <c r="A180" s="212" t="s">
        <v>27</v>
      </c>
      <c r="B180" s="191" t="s">
        <v>1444</v>
      </c>
      <c r="C180" s="210">
        <v>80575.208843047076</v>
      </c>
      <c r="D180" s="210">
        <v>2014.4021705857974</v>
      </c>
      <c r="E180" s="210">
        <v>267.63484148491926</v>
      </c>
      <c r="F180" s="210">
        <v>78293.171830976353</v>
      </c>
      <c r="G180" s="210">
        <v>7126.8464115644429</v>
      </c>
      <c r="H180" s="210">
        <v>71166.325419411907</v>
      </c>
      <c r="I180" s="210">
        <v>68872.11205631624</v>
      </c>
      <c r="J180" s="210">
        <v>54552.962905747656</v>
      </c>
      <c r="K180" s="210">
        <v>14319.149150568584</v>
      </c>
      <c r="L180" s="210">
        <v>2294.2133630956605</v>
      </c>
      <c r="M180" s="196">
        <v>1070375.7199999997</v>
      </c>
      <c r="N180" s="7">
        <f t="shared" si="2"/>
        <v>7.3145504301028397E-2</v>
      </c>
    </row>
    <row r="181" spans="1:14" ht="28.5" customHeight="1" x14ac:dyDescent="0.15">
      <c r="A181" s="212" t="s">
        <v>28</v>
      </c>
      <c r="B181" s="191" t="s">
        <v>62</v>
      </c>
      <c r="C181" s="210">
        <v>18135.384422358409</v>
      </c>
      <c r="D181" s="210">
        <v>728.69991097351226</v>
      </c>
      <c r="E181" s="210">
        <v>122.29611756504539</v>
      </c>
      <c r="F181" s="210">
        <v>17284.388393819852</v>
      </c>
      <c r="G181" s="210">
        <v>812.22405714533556</v>
      </c>
      <c r="H181" s="210">
        <v>16472.164336674516</v>
      </c>
      <c r="I181" s="210">
        <v>16282.164336674516</v>
      </c>
      <c r="J181" s="210">
        <v>13966.873604513936</v>
      </c>
      <c r="K181" s="210">
        <v>2315.2907321605808</v>
      </c>
      <c r="L181" s="210">
        <v>190</v>
      </c>
      <c r="M181" s="196">
        <v>532140.39000000013</v>
      </c>
      <c r="N181" s="7">
        <f t="shared" si="2"/>
        <v>3.2480880456790449E-2</v>
      </c>
    </row>
    <row r="182" spans="1:14" ht="28.5" customHeight="1" x14ac:dyDescent="0.15">
      <c r="A182" s="212" t="s">
        <v>29</v>
      </c>
      <c r="B182" s="191" t="s">
        <v>826</v>
      </c>
      <c r="C182" s="210">
        <v>66576.821759137296</v>
      </c>
      <c r="D182" s="210">
        <v>0</v>
      </c>
      <c r="E182" s="210">
        <v>0</v>
      </c>
      <c r="F182" s="210">
        <v>66576.821759137296</v>
      </c>
      <c r="G182" s="210">
        <v>0</v>
      </c>
      <c r="H182" s="210">
        <v>66576.821759137296</v>
      </c>
      <c r="I182" s="210">
        <v>66148.008896560685</v>
      </c>
      <c r="J182" s="210">
        <v>56844.008896560685</v>
      </c>
      <c r="K182" s="210">
        <v>9304</v>
      </c>
      <c r="L182" s="210">
        <v>428.81286257660577</v>
      </c>
      <c r="M182" s="196">
        <v>757879.3600000001</v>
      </c>
      <c r="N182" s="7">
        <f t="shared" si="2"/>
        <v>8.784619990065079E-2</v>
      </c>
    </row>
    <row r="183" spans="1:14" ht="28.5" customHeight="1" x14ac:dyDescent="0.15">
      <c r="A183" s="212" t="s">
        <v>30</v>
      </c>
      <c r="B183" s="191" t="s">
        <v>833</v>
      </c>
      <c r="C183" s="210">
        <v>98917.637564641584</v>
      </c>
      <c r="D183" s="210">
        <v>183.75879466826248</v>
      </c>
      <c r="E183" s="210">
        <v>33</v>
      </c>
      <c r="F183" s="210">
        <v>98700.878769973322</v>
      </c>
      <c r="G183" s="210">
        <v>598</v>
      </c>
      <c r="H183" s="210">
        <v>98102.878769973322</v>
      </c>
      <c r="I183" s="210">
        <v>95925.255830412876</v>
      </c>
      <c r="J183" s="210">
        <v>67736</v>
      </c>
      <c r="K183" s="210">
        <v>28189.255830412883</v>
      </c>
      <c r="L183" s="210">
        <v>2177.6229395604396</v>
      </c>
      <c r="M183" s="196">
        <v>2018735.69</v>
      </c>
      <c r="N183" s="7">
        <f t="shared" si="2"/>
        <v>4.8892422747018126E-2</v>
      </c>
    </row>
    <row r="184" spans="1:14" ht="28.5" customHeight="1" x14ac:dyDescent="0.15">
      <c r="A184" s="212" t="s">
        <v>31</v>
      </c>
      <c r="B184" s="191" t="s">
        <v>65</v>
      </c>
      <c r="C184" s="210">
        <v>185246.72032756751</v>
      </c>
      <c r="D184" s="210">
        <v>6235.2692500000148</v>
      </c>
      <c r="E184" s="210">
        <v>1156.8360556339996</v>
      </c>
      <c r="F184" s="210">
        <v>177854.61502193351</v>
      </c>
      <c r="G184" s="210">
        <v>5065.2813495807341</v>
      </c>
      <c r="H184" s="210">
        <v>172789.33367235278</v>
      </c>
      <c r="I184" s="210">
        <v>167771.94922953582</v>
      </c>
      <c r="J184" s="210">
        <v>110899.26403856698</v>
      </c>
      <c r="K184" s="210">
        <v>56872.685190968834</v>
      </c>
      <c r="L184" s="210">
        <v>5017.3844428169441</v>
      </c>
      <c r="M184" s="196">
        <v>1546317.0799999998</v>
      </c>
      <c r="N184" s="7">
        <f t="shared" si="2"/>
        <v>0.11501820507727531</v>
      </c>
    </row>
    <row r="185" spans="1:14" ht="28.5" customHeight="1" x14ac:dyDescent="0.15">
      <c r="A185" s="212" t="s">
        <v>32</v>
      </c>
      <c r="B185" s="191" t="s">
        <v>1687</v>
      </c>
      <c r="C185" s="210">
        <v>9932.2340464280169</v>
      </c>
      <c r="D185" s="210">
        <v>303.31716996382067</v>
      </c>
      <c r="E185" s="210">
        <v>246.02211449006387</v>
      </c>
      <c r="F185" s="210">
        <v>9382.8947619741321</v>
      </c>
      <c r="G185" s="210">
        <v>180.61183308403957</v>
      </c>
      <c r="H185" s="210">
        <v>9202.2829288900921</v>
      </c>
      <c r="I185" s="210">
        <v>9123.5546939560227</v>
      </c>
      <c r="J185" s="210">
        <v>7466.723719504379</v>
      </c>
      <c r="K185" s="210">
        <v>1656.8309744516432</v>
      </c>
      <c r="L185" s="210">
        <v>78.728234934068539</v>
      </c>
      <c r="M185" s="196">
        <v>71694.02</v>
      </c>
      <c r="N185" s="7">
        <f t="shared" si="2"/>
        <v>0.13087416163822493</v>
      </c>
    </row>
    <row r="186" spans="1:14" ht="28.5" customHeight="1" x14ac:dyDescent="0.15">
      <c r="A186" s="212" t="s">
        <v>33</v>
      </c>
      <c r="B186" s="191" t="s">
        <v>66</v>
      </c>
      <c r="C186" s="210">
        <v>128905.29719450101</v>
      </c>
      <c r="D186" s="210">
        <v>14374.72922937666</v>
      </c>
      <c r="E186" s="210">
        <v>3011.4860363485122</v>
      </c>
      <c r="F186" s="210">
        <v>111519.08192877583</v>
      </c>
      <c r="G186" s="210">
        <v>6944.2481807564782</v>
      </c>
      <c r="H186" s="210">
        <v>104574.83374801936</v>
      </c>
      <c r="I186" s="210">
        <v>97832.396765611571</v>
      </c>
      <c r="J186" s="210">
        <v>57261.327876211792</v>
      </c>
      <c r="K186" s="210">
        <v>40571.068889399772</v>
      </c>
      <c r="L186" s="210">
        <v>6742.4369824077949</v>
      </c>
      <c r="M186" s="196">
        <v>1220187.97</v>
      </c>
      <c r="N186" s="7">
        <f t="shared" si="2"/>
        <v>9.1395001975618423E-2</v>
      </c>
    </row>
    <row r="187" spans="1:14" ht="28.5" customHeight="1" x14ac:dyDescent="0.15">
      <c r="A187" s="212" t="s">
        <v>34</v>
      </c>
      <c r="B187" s="191" t="s">
        <v>67</v>
      </c>
      <c r="C187" s="210">
        <v>149351.6226039177</v>
      </c>
      <c r="D187" s="210">
        <v>25378.923325330841</v>
      </c>
      <c r="E187" s="210">
        <v>8302.6097377894839</v>
      </c>
      <c r="F187" s="210">
        <v>115670.08954079737</v>
      </c>
      <c r="G187" s="210">
        <v>4954.200986121572</v>
      </c>
      <c r="H187" s="210">
        <v>110715.8885546758</v>
      </c>
      <c r="I187" s="210">
        <v>100707.31777049664</v>
      </c>
      <c r="J187" s="210">
        <v>31465.979475761076</v>
      </c>
      <c r="K187" s="210">
        <v>69241.338294735557</v>
      </c>
      <c r="L187" s="210">
        <v>10008.570784179161</v>
      </c>
      <c r="M187" s="196">
        <v>944062.04999999993</v>
      </c>
      <c r="N187" s="7">
        <f t="shared" si="2"/>
        <v>0.12252382090859111</v>
      </c>
    </row>
    <row r="188" spans="1:14" ht="28.5" customHeight="1" x14ac:dyDescent="0.15">
      <c r="A188" s="212" t="s">
        <v>35</v>
      </c>
      <c r="B188" s="191" t="s">
        <v>68</v>
      </c>
      <c r="C188" s="210">
        <v>0</v>
      </c>
      <c r="D188" s="210">
        <v>0</v>
      </c>
      <c r="E188" s="210">
        <v>0</v>
      </c>
      <c r="F188" s="210">
        <v>0</v>
      </c>
      <c r="G188" s="210">
        <v>0</v>
      </c>
      <c r="H188" s="210">
        <v>0</v>
      </c>
      <c r="I188" s="210">
        <v>0</v>
      </c>
      <c r="J188" s="210">
        <v>0</v>
      </c>
      <c r="K188" s="210">
        <v>0</v>
      </c>
      <c r="L188" s="210">
        <v>0</v>
      </c>
      <c r="M188" s="196">
        <v>33898.21</v>
      </c>
      <c r="N188" s="145">
        <f t="shared" si="2"/>
        <v>0</v>
      </c>
    </row>
    <row r="189" spans="1:14" ht="28.5" customHeight="1" x14ac:dyDescent="0.15">
      <c r="A189" s="212" t="s">
        <v>36</v>
      </c>
      <c r="B189" s="191" t="s">
        <v>69</v>
      </c>
      <c r="C189" s="210">
        <v>243.60791937322449</v>
      </c>
      <c r="D189" s="210">
        <v>0.46678601389129715</v>
      </c>
      <c r="E189" s="210">
        <v>8.1568909918614818E-2</v>
      </c>
      <c r="F189" s="210">
        <v>243.05956444941458</v>
      </c>
      <c r="G189" s="210">
        <v>20</v>
      </c>
      <c r="H189" s="210">
        <v>223.05956444941458</v>
      </c>
      <c r="I189" s="210">
        <v>221.05956444941458</v>
      </c>
      <c r="J189" s="210">
        <v>208.05956444941458</v>
      </c>
      <c r="K189" s="210">
        <v>13</v>
      </c>
      <c r="L189" s="210">
        <v>2</v>
      </c>
      <c r="M189" s="196">
        <v>103490.43</v>
      </c>
      <c r="N189" s="7">
        <f t="shared" si="2"/>
        <v>2.3486187510228201E-3</v>
      </c>
    </row>
    <row r="190" spans="1:14" ht="28.5" customHeight="1" x14ac:dyDescent="0.15">
      <c r="A190" s="188" t="s">
        <v>1043</v>
      </c>
      <c r="B190" s="189" t="s">
        <v>95</v>
      </c>
      <c r="C190" s="213">
        <v>1676946.683469943</v>
      </c>
      <c r="D190" s="213">
        <v>160203.74493348121</v>
      </c>
      <c r="E190" s="213">
        <v>110759.92780054681</v>
      </c>
      <c r="F190" s="213">
        <v>1405983.010735915</v>
      </c>
      <c r="G190" s="213">
        <v>79663.214500085072</v>
      </c>
      <c r="H190" s="213">
        <v>1326319.7962358298</v>
      </c>
      <c r="I190" s="213">
        <v>1274996.8924546298</v>
      </c>
      <c r="J190" s="213">
        <v>847460.46614291565</v>
      </c>
      <c r="K190" s="213">
        <v>427536.42631171423</v>
      </c>
      <c r="L190" s="213">
        <v>51322.90378120009</v>
      </c>
      <c r="M190" s="214">
        <v>28287022.199999999</v>
      </c>
      <c r="N190" s="16">
        <f t="shared" si="2"/>
        <v>4.9704171785742615E-2</v>
      </c>
    </row>
    <row r="191" spans="1:14" ht="28.5" customHeight="1" x14ac:dyDescent="0.15">
      <c r="A191" s="174"/>
      <c r="B191" s="191"/>
      <c r="C191" s="187"/>
      <c r="D191" s="187"/>
      <c r="E191" s="187"/>
      <c r="F191" s="187"/>
      <c r="G191" s="187"/>
      <c r="H191" s="187"/>
      <c r="I191" s="187"/>
      <c r="J191" s="187"/>
      <c r="K191" s="187"/>
      <c r="L191" s="187"/>
      <c r="M191" s="187"/>
      <c r="N191" s="192"/>
    </row>
    <row r="192" spans="1:14" ht="28.5" customHeight="1" x14ac:dyDescent="0.15">
      <c r="A192" s="174"/>
      <c r="B192" s="191"/>
      <c r="C192" s="187"/>
      <c r="D192" s="187"/>
      <c r="E192" s="187"/>
      <c r="F192" s="187"/>
      <c r="G192" s="187"/>
      <c r="H192" s="187"/>
      <c r="I192" s="187"/>
      <c r="J192" s="187"/>
      <c r="K192" s="187"/>
      <c r="L192" s="187"/>
      <c r="M192" s="187"/>
      <c r="N192" s="192"/>
    </row>
    <row r="193" spans="1:73" ht="28.5" customHeight="1" x14ac:dyDescent="0.15">
      <c r="A193" s="175" t="s">
        <v>178</v>
      </c>
      <c r="C193" s="193" t="s">
        <v>1888</v>
      </c>
    </row>
    <row r="194" spans="1:73" ht="28.5" customHeight="1" x14ac:dyDescent="0.15">
      <c r="B194" s="188"/>
      <c r="C194" s="439"/>
      <c r="D194" s="194" t="s">
        <v>180</v>
      </c>
      <c r="E194" s="194" t="s">
        <v>181</v>
      </c>
      <c r="F194" s="194" t="s">
        <v>179</v>
      </c>
    </row>
    <row r="195" spans="1:73" ht="28.5" customHeight="1" x14ac:dyDescent="0.15">
      <c r="B195" s="182" t="s">
        <v>1886</v>
      </c>
      <c r="C195" s="195" t="s">
        <v>1084</v>
      </c>
      <c r="D195" s="196">
        <v>285208</v>
      </c>
      <c r="E195" s="196">
        <v>482708</v>
      </c>
      <c r="F195" s="197">
        <v>0.59084995483812164</v>
      </c>
      <c r="G195" s="187"/>
    </row>
    <row r="196" spans="1:73" ht="28.5" customHeight="1" x14ac:dyDescent="0.15">
      <c r="B196" s="182"/>
      <c r="C196" s="399" t="s">
        <v>1889</v>
      </c>
      <c r="D196" s="442">
        <v>277178</v>
      </c>
      <c r="E196" s="442">
        <v>555060</v>
      </c>
      <c r="F196" s="197">
        <f t="shared" ref="F196:F198" si="3">D196/E196</f>
        <v>0.49936583432421722</v>
      </c>
      <c r="G196" s="187"/>
    </row>
    <row r="197" spans="1:73" ht="28.5" customHeight="1" x14ac:dyDescent="0.15">
      <c r="B197" s="440" t="s">
        <v>1887</v>
      </c>
      <c r="C197" s="400" t="s">
        <v>2115</v>
      </c>
      <c r="D197" s="196">
        <v>283598</v>
      </c>
      <c r="E197" s="196">
        <v>563138</v>
      </c>
      <c r="F197" s="184">
        <f t="shared" si="3"/>
        <v>0.50360302448067795</v>
      </c>
      <c r="G197" s="187"/>
    </row>
    <row r="198" spans="1:73" ht="28.5" customHeight="1" x14ac:dyDescent="0.15">
      <c r="B198" s="441"/>
      <c r="C198" s="402" t="s">
        <v>2116</v>
      </c>
      <c r="D198" s="198">
        <v>283818</v>
      </c>
      <c r="E198" s="198">
        <v>558155</v>
      </c>
      <c r="F198" s="8">
        <f t="shared" si="3"/>
        <v>0.5084931605020111</v>
      </c>
      <c r="G198" s="187"/>
    </row>
    <row r="202" spans="1:73" ht="39.950000000000003" customHeight="1" x14ac:dyDescent="0.15">
      <c r="A202" s="427" t="s">
        <v>1808</v>
      </c>
      <c r="B202" s="176"/>
      <c r="C202" s="401"/>
      <c r="D202" s="401"/>
      <c r="E202" s="401"/>
      <c r="F202" s="401"/>
      <c r="G202" s="401"/>
      <c r="H202" s="401"/>
    </row>
    <row r="203" spans="1:73" ht="19.5" customHeight="1" x14ac:dyDescent="0.15">
      <c r="A203" s="175" t="s">
        <v>2075</v>
      </c>
      <c r="B203" s="176"/>
      <c r="C203" s="401"/>
      <c r="D203" s="401"/>
      <c r="E203" s="401"/>
      <c r="F203" s="401"/>
      <c r="G203" s="401"/>
      <c r="H203" s="401"/>
      <c r="BF203" s="178"/>
    </row>
    <row r="204" spans="1:73" s="157" customFormat="1" x14ac:dyDescent="0.15">
      <c r="A204" s="153"/>
      <c r="B204" s="156"/>
      <c r="C204" s="353"/>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5"/>
      <c r="AO204" s="155"/>
      <c r="AP204" s="155"/>
      <c r="AQ204" s="155"/>
      <c r="AR204" s="155"/>
      <c r="AS204" s="155"/>
      <c r="AT204" s="155"/>
      <c r="AU204" s="155"/>
      <c r="AV204" s="155"/>
      <c r="AW204" s="155"/>
      <c r="AX204" s="155"/>
      <c r="AY204" s="155"/>
      <c r="AZ204" s="155"/>
      <c r="BA204" s="155"/>
      <c r="BB204" s="155"/>
      <c r="BC204" s="155"/>
      <c r="BD204" s="155"/>
      <c r="BE204" s="155"/>
      <c r="BF204" s="155"/>
      <c r="BG204" s="155"/>
      <c r="BH204" s="155"/>
      <c r="BI204" s="155"/>
      <c r="BJ204" s="155"/>
      <c r="BK204" s="155"/>
      <c r="BL204" s="155"/>
      <c r="BM204" s="155"/>
      <c r="BN204" s="155"/>
      <c r="BO204" s="155"/>
      <c r="BP204" s="155"/>
      <c r="BQ204" s="155"/>
      <c r="BR204" s="155"/>
      <c r="BS204" s="155"/>
      <c r="BT204" s="155"/>
      <c r="BU204" s="155"/>
    </row>
    <row r="205" spans="1:73" s="160" customFormat="1" ht="54" x14ac:dyDescent="0.15">
      <c r="A205" s="158"/>
      <c r="B205" s="159"/>
      <c r="C205" s="355" t="s">
        <v>1810</v>
      </c>
      <c r="D205" s="356" t="s">
        <v>1811</v>
      </c>
      <c r="E205" s="356" t="s">
        <v>1812</v>
      </c>
      <c r="F205" s="356" t="s">
        <v>1813</v>
      </c>
      <c r="G205" s="356" t="s">
        <v>1814</v>
      </c>
      <c r="H205" s="356" t="s">
        <v>1815</v>
      </c>
      <c r="I205" s="356" t="s">
        <v>1816</v>
      </c>
      <c r="J205" s="356" t="s">
        <v>1817</v>
      </c>
      <c r="K205" s="356" t="s">
        <v>1818</v>
      </c>
      <c r="L205" s="356" t="s">
        <v>1819</v>
      </c>
      <c r="M205" s="356" t="s">
        <v>1820</v>
      </c>
      <c r="N205" s="356" t="s">
        <v>1821</v>
      </c>
      <c r="O205" s="356" t="s">
        <v>1822</v>
      </c>
      <c r="P205" s="356" t="s">
        <v>1823</v>
      </c>
      <c r="Q205" s="356" t="s">
        <v>1824</v>
      </c>
      <c r="R205" s="356" t="s">
        <v>1825</v>
      </c>
      <c r="S205" s="356" t="s">
        <v>1826</v>
      </c>
      <c r="T205" s="356" t="s">
        <v>1827</v>
      </c>
      <c r="U205" s="356" t="s">
        <v>1828</v>
      </c>
      <c r="V205" s="356" t="s">
        <v>1829</v>
      </c>
      <c r="W205" s="356" t="s">
        <v>1830</v>
      </c>
      <c r="X205" s="356" t="s">
        <v>1831</v>
      </c>
      <c r="Y205" s="356" t="s">
        <v>1832</v>
      </c>
      <c r="Z205" s="356" t="s">
        <v>1833</v>
      </c>
      <c r="AA205" s="356" t="s">
        <v>1834</v>
      </c>
      <c r="AB205" s="356" t="s">
        <v>1835</v>
      </c>
      <c r="AC205" s="356" t="s">
        <v>1836</v>
      </c>
      <c r="AD205" s="356" t="s">
        <v>1837</v>
      </c>
      <c r="AE205" s="356" t="s">
        <v>1850</v>
      </c>
      <c r="AF205" s="356" t="s">
        <v>1838</v>
      </c>
      <c r="AG205" s="356" t="s">
        <v>1839</v>
      </c>
      <c r="AH205" s="356" t="s">
        <v>1840</v>
      </c>
      <c r="AI205" s="356" t="s">
        <v>1841</v>
      </c>
      <c r="AJ205" s="356" t="s">
        <v>1842</v>
      </c>
      <c r="AK205" s="356" t="s">
        <v>1843</v>
      </c>
      <c r="AL205" s="356" t="s">
        <v>1844</v>
      </c>
      <c r="AM205" s="356" t="s">
        <v>1845</v>
      </c>
      <c r="AN205" s="363" t="s">
        <v>1846</v>
      </c>
      <c r="AO205" s="363" t="s">
        <v>1847</v>
      </c>
      <c r="AP205" s="363" t="s">
        <v>1848</v>
      </c>
      <c r="AQ205" s="363" t="s">
        <v>1849</v>
      </c>
      <c r="AR205" s="363" t="s">
        <v>1853</v>
      </c>
      <c r="AS205" s="363" t="s">
        <v>1854</v>
      </c>
      <c r="AT205" s="363" t="s">
        <v>1855</v>
      </c>
      <c r="AU205" s="363" t="s">
        <v>1856</v>
      </c>
      <c r="AV205" s="363" t="s">
        <v>1857</v>
      </c>
      <c r="AW205" s="363" t="s">
        <v>1858</v>
      </c>
      <c r="AX205" s="363" t="s">
        <v>1859</v>
      </c>
      <c r="AY205" s="363" t="s">
        <v>1860</v>
      </c>
      <c r="AZ205" s="363" t="s">
        <v>1861</v>
      </c>
      <c r="BA205" s="363" t="s">
        <v>1862</v>
      </c>
      <c r="BB205" s="363" t="s">
        <v>1863</v>
      </c>
      <c r="BC205" s="363" t="s">
        <v>1864</v>
      </c>
      <c r="BD205" s="363" t="s">
        <v>1865</v>
      </c>
      <c r="BE205" s="363" t="s">
        <v>1866</v>
      </c>
      <c r="BF205" s="363" t="s">
        <v>1867</v>
      </c>
      <c r="BG205" s="363" t="s">
        <v>1868</v>
      </c>
      <c r="BH205" s="363" t="s">
        <v>1869</v>
      </c>
      <c r="BI205" s="363" t="s">
        <v>1870</v>
      </c>
      <c r="BJ205" s="363" t="s">
        <v>1871</v>
      </c>
      <c r="BK205" s="363" t="s">
        <v>1872</v>
      </c>
      <c r="BL205" s="363" t="s">
        <v>1873</v>
      </c>
      <c r="BM205" s="363" t="s">
        <v>1874</v>
      </c>
      <c r="BN205" s="363" t="s">
        <v>1875</v>
      </c>
      <c r="BO205" s="363" t="s">
        <v>1876</v>
      </c>
      <c r="BP205" s="363" t="s">
        <v>1877</v>
      </c>
      <c r="BQ205" s="363" t="s">
        <v>1878</v>
      </c>
      <c r="BR205" s="363" t="s">
        <v>1879</v>
      </c>
      <c r="BS205" s="363" t="s">
        <v>1880</v>
      </c>
      <c r="BT205" s="363" t="s">
        <v>1881</v>
      </c>
      <c r="BU205" s="363" t="s">
        <v>1882</v>
      </c>
    </row>
    <row r="206" spans="1:73" ht="30" customHeight="1" x14ac:dyDescent="0.15">
      <c r="A206" s="161" t="s">
        <v>0</v>
      </c>
      <c r="B206" s="358" t="s">
        <v>1100</v>
      </c>
      <c r="C206" s="370">
        <f>建設部門分析用産業連関表!I184</f>
        <v>1.1073698427831304E-3</v>
      </c>
      <c r="D206" s="371">
        <f>建設部門分析用産業連関表!J184</f>
        <v>7.1686605439581124E-4</v>
      </c>
      <c r="E206" s="371">
        <f>建設部門分析用産業連関表!K184</f>
        <v>5.7216241664087401E-4</v>
      </c>
      <c r="F206" s="371">
        <f>建設部門分析用産業連関表!L184</f>
        <v>2.3237530683616853E-4</v>
      </c>
      <c r="G206" s="371">
        <f>建設部門分析用産業連関表!M184</f>
        <v>2.3073557830204805E-4</v>
      </c>
      <c r="H206" s="371">
        <f>建設部門分析用産業連関表!N184</f>
        <v>2.8824360928381333E-4</v>
      </c>
      <c r="I206" s="371">
        <f>建設部門分析用産業連関表!O184</f>
        <v>9.8117153507539163E-4</v>
      </c>
      <c r="J206" s="371">
        <f>建設部門分析用産業連関表!P184</f>
        <v>1.1515748031496063E-3</v>
      </c>
      <c r="K206" s="371">
        <f>建設部門分析用産業連関表!Q184</f>
        <v>1.1405037301896815E-3</v>
      </c>
      <c r="L206" s="371">
        <f>建設部門分析用産業連関表!R184</f>
        <v>1.1491775841430357E-3</v>
      </c>
      <c r="M206" s="371">
        <f>建設部門分析用産業連関表!S184</f>
        <v>6.7652716057571137E-4</v>
      </c>
      <c r="N206" s="371">
        <f>建設部門分析用産業連関表!T184</f>
        <v>7.7777311615928536E-4</v>
      </c>
      <c r="O206" s="371">
        <f>建設部門分析用産業連関表!U184</f>
        <v>8.0469937709373197E-4</v>
      </c>
      <c r="P206" s="371">
        <f>建設部門分析用産業連関表!V184</f>
        <v>7.6100152619301264E-4</v>
      </c>
      <c r="Q206" s="371">
        <f>建設部門分析用産業連関表!W184</f>
        <v>3.9486673247778872E-4</v>
      </c>
      <c r="R206" s="371">
        <f>建設部門分析用産業連関表!X184</f>
        <v>8.9766179195514318E-4</v>
      </c>
      <c r="S206" s="371">
        <f>建設部門分析用産業連関表!Y184</f>
        <v>5.7842688684150328E-4</v>
      </c>
      <c r="T206" s="371">
        <f>建設部門分析用産業連関表!Z184</f>
        <v>2.955853459217916E-4</v>
      </c>
      <c r="U206" s="371">
        <f>建設部門分析用産業連関表!AA184</f>
        <v>6.0127982692132083E-4</v>
      </c>
      <c r="V206" s="371">
        <f>建設部門分析用産業連関表!AB184</f>
        <v>9.1771768397389561E-4</v>
      </c>
      <c r="W206" s="371">
        <f>建設部門分析用産業連関表!AC184</f>
        <v>8.8528281777785415E-4</v>
      </c>
      <c r="X206" s="371">
        <f>建設部門分析用産業連関表!AD184</f>
        <v>2.5005673841754853E-4</v>
      </c>
      <c r="Y206" s="371">
        <f>建設部門分析用産業連関表!AE184</f>
        <v>2.0772088515587143E-3</v>
      </c>
      <c r="Z206" s="371">
        <f>建設部門分析用産業連関表!AF184</f>
        <v>1.2581339684143422E-3</v>
      </c>
      <c r="AA206" s="371">
        <f>建設部門分析用産業連関表!AG184</f>
        <v>1.3244292052506186E-3</v>
      </c>
      <c r="AB206" s="371">
        <f>建設部門分析用産業連関表!AH184</f>
        <v>7.3205393780152999E-4</v>
      </c>
      <c r="AC206" s="371">
        <f>建設部門分析用産業連関表!AI184</f>
        <v>7.9210725199990132E-4</v>
      </c>
      <c r="AD206" s="371">
        <f>建設部門分析用産業連関表!AJ184</f>
        <v>8.417265772284135E-4</v>
      </c>
      <c r="AE206" s="371">
        <f>建設部門分析用産業連関表!AK184</f>
        <v>5.0503822391150236E-5</v>
      </c>
      <c r="AF206" s="371">
        <f>建設部門分析用産業連関表!AL184</f>
        <v>2.0566272059776903E-3</v>
      </c>
      <c r="AG206" s="371">
        <f>建設部門分析用産業連関表!AM184</f>
        <v>2.4183800805702071E-3</v>
      </c>
      <c r="AH206" s="371">
        <f>建設部門分析用産業連関表!AN184</f>
        <v>3.0598686073206667E-3</v>
      </c>
      <c r="AI206" s="371">
        <f>建設部門分析用産業連関表!AO184</f>
        <v>2.9943164133619045E-3</v>
      </c>
      <c r="AJ206" s="371">
        <f>建設部門分析用産業連関表!AP184</f>
        <v>3.6534670198872209E-3</v>
      </c>
      <c r="AK206" s="371">
        <f>建設部門分析用産業連関表!AQ184</f>
        <v>6.549752000552805E-3</v>
      </c>
      <c r="AL206" s="371">
        <f>建設部門分析用産業連関表!AR184</f>
        <v>3.7951007057080121E-4</v>
      </c>
      <c r="AM206" s="371">
        <f>建設部門分析用産業連関表!AS184</f>
        <v>3.0704841444922599E-5</v>
      </c>
      <c r="AN206" s="372">
        <f>建設部門分析用産業連関表!AT184</f>
        <v>8.8044695630781983E-4</v>
      </c>
      <c r="AO206" s="372">
        <f>建設部門分析用産業連関表!AU184</f>
        <v>4.2400923783312569E-3</v>
      </c>
      <c r="AP206" s="372">
        <f>建設部門分析用産業連関表!AV184</f>
        <v>1.0458063166701528E-4</v>
      </c>
      <c r="AQ206" s="372">
        <f>建設部門分析用産業連関表!AW184</f>
        <v>0</v>
      </c>
      <c r="AR206" s="372">
        <f>建設部門分析用産業連関表!AX184</f>
        <v>2.8292485882967588E-4</v>
      </c>
      <c r="AS206" s="372">
        <f>建設部門分析用産業連関表!AY184</f>
        <v>1.2083596517727185E-4</v>
      </c>
      <c r="AT206" s="372">
        <f>建設部門分析用産業連関表!AZ184</f>
        <v>3.6853308198632631E-5</v>
      </c>
      <c r="AU206" s="372">
        <f>建設部門分析用産業連関表!BA184</f>
        <v>7.0898520584203805E-4</v>
      </c>
      <c r="AV206" s="372">
        <f>建設部門分析用産業連関表!BB184</f>
        <v>2.8135330941830202E-5</v>
      </c>
      <c r="AW206" s="372">
        <f>建設部門分析用産業連関表!BC184</f>
        <v>1.0957266660025899E-3</v>
      </c>
      <c r="AX206" s="372">
        <f>建設部門分析用産業連関表!BD184</f>
        <v>1.9563738091637685E-3</v>
      </c>
      <c r="AY206" s="372">
        <f>建設部門分析用産業連関表!BE184</f>
        <v>1.9830902959198215E-3</v>
      </c>
      <c r="AZ206" s="372">
        <f>建設部門分析用産業連関表!BF184</f>
        <v>1.8521948508983144E-3</v>
      </c>
      <c r="BA206" s="372">
        <f>建設部門分析用産業連関表!BG184</f>
        <v>5.276724456734723E-3</v>
      </c>
      <c r="BB206" s="372">
        <f>建設部門分析用産業連関表!BH184</f>
        <v>1.7397746014625206E-3</v>
      </c>
      <c r="BC206" s="372">
        <f>建設部門分析用産業連関表!BI184</f>
        <v>2.8815757502692351E-3</v>
      </c>
      <c r="BD206" s="372">
        <f>建設部門分析用産業連関表!BJ184</f>
        <v>2.9220025959422204E-3</v>
      </c>
      <c r="BE206" s="372">
        <f>建設部門分析用産業連関表!BK184</f>
        <v>2.2389790255643426E-3</v>
      </c>
      <c r="BF206" s="372">
        <f>建設部門分析用産業連関表!BL184</f>
        <v>4.4478241531199336E-4</v>
      </c>
      <c r="BG206" s="372">
        <f>建設部門分析用産業連関表!BM184</f>
        <v>3.7593984962406013E-3</v>
      </c>
      <c r="BH206" s="372">
        <f>建設部門分析用産業連関表!BN184</f>
        <v>2.7268341455570084E-5</v>
      </c>
      <c r="BI206" s="372">
        <f>建設部門分析用産業連関表!BO184</f>
        <v>2.0042703890062535E-4</v>
      </c>
      <c r="BJ206" s="372">
        <f>建設部門分析用産業連関表!BP184</f>
        <v>6.0053876906710597E-4</v>
      </c>
      <c r="BK206" s="372">
        <f>建設部門分析用産業連関表!BQ184</f>
        <v>7.6050150613287109E-4</v>
      </c>
      <c r="BL206" s="372">
        <f>建設部門分析用産業連関表!BR184</f>
        <v>6.3946397322361586E-3</v>
      </c>
      <c r="BM206" s="372">
        <f>建設部門分析用産業連関表!BS184</f>
        <v>2.4173237906376568E-3</v>
      </c>
      <c r="BN206" s="372">
        <f>建設部門分析用産業連関表!BT184</f>
        <v>1.7222048366806833E-3</v>
      </c>
      <c r="BO206" s="372">
        <f>建設部門分析用産業連関表!BU184</f>
        <v>1.5117426650162256E-3</v>
      </c>
      <c r="BP206" s="372">
        <f>建設部門分析用産業連関表!BV184</f>
        <v>3.0631705372604988E-4</v>
      </c>
      <c r="BQ206" s="372">
        <f>建設部門分析用産業連関表!BW184</f>
        <v>2.8510821318783881E-4</v>
      </c>
      <c r="BR206" s="372">
        <f>建設部門分析用産業連関表!BX184</f>
        <v>6.9715155493844735E-5</v>
      </c>
      <c r="BS206" s="372">
        <f>建設部門分析用産業連関表!BY184</f>
        <v>8.1890529732466121E-5</v>
      </c>
      <c r="BT206" s="372">
        <f>建設部門分析用産業連関表!BZ184</f>
        <v>1.8022644735394082E-3</v>
      </c>
      <c r="BU206" s="372">
        <f>建設部門分析用産業連関表!CA184</f>
        <v>3.1128073918550189E-3</v>
      </c>
    </row>
    <row r="207" spans="1:73" ht="30" customHeight="1" x14ac:dyDescent="0.15">
      <c r="A207" s="161" t="s">
        <v>1</v>
      </c>
      <c r="B207" s="358" t="s">
        <v>37</v>
      </c>
      <c r="C207" s="370">
        <f>建設部門分析用産業連関表!I185</f>
        <v>6.6228144335206971E-3</v>
      </c>
      <c r="D207" s="371">
        <f>建設部門分析用産業連関表!J185</f>
        <v>2.177787631872766E-3</v>
      </c>
      <c r="E207" s="371">
        <f>建設部門分析用産業連関表!K185</f>
        <v>1.8905220348639027E-3</v>
      </c>
      <c r="F207" s="371">
        <f>建設部門分析用産業連関表!L185</f>
        <v>1.9505340072367345E-3</v>
      </c>
      <c r="G207" s="371">
        <f>建設部門分析用産業連関表!M185</f>
        <v>1.9662935997241835E-3</v>
      </c>
      <c r="H207" s="371">
        <f>建設部門分析用産業連関表!N185</f>
        <v>1.4135782482685641E-3</v>
      </c>
      <c r="I207" s="371">
        <f>建設部門分析用産業連関表!O185</f>
        <v>1.8182843212854324E-3</v>
      </c>
      <c r="J207" s="371">
        <f>建設部門分析用産業連関表!P185</f>
        <v>1.3681102362204725E-3</v>
      </c>
      <c r="K207" s="371">
        <f>建設部門分析用産業連関表!Q185</f>
        <v>1.8406293925217036E-3</v>
      </c>
      <c r="L207" s="371">
        <f>建設部門分析用産業連関表!R185</f>
        <v>1.8393289040977332E-3</v>
      </c>
      <c r="M207" s="371">
        <f>建設部門分析用産業連関表!S185</f>
        <v>1.910194335743185E-3</v>
      </c>
      <c r="N207" s="371">
        <f>建設部門分析用産業連関表!T185</f>
        <v>1.8088872680799978E-3</v>
      </c>
      <c r="O207" s="371">
        <f>建設部門分析用産業連関表!U185</f>
        <v>1.3790041571930202E-3</v>
      </c>
      <c r="P207" s="371">
        <f>建設部門分析用産業連関表!V185</f>
        <v>2.0766490374090124E-3</v>
      </c>
      <c r="Q207" s="371">
        <f>建設部門分析用産業連関表!W185</f>
        <v>1.5794669299111549E-3</v>
      </c>
      <c r="R207" s="371">
        <f>建設部門分析用産業連関表!X185</f>
        <v>2.5367032492852053E-3</v>
      </c>
      <c r="S207" s="371">
        <f>建設部門分析用産業連関表!Y185</f>
        <v>3.2365908949108834E-3</v>
      </c>
      <c r="T207" s="371">
        <f>建設部門分析用産業連関表!Z185</f>
        <v>8.8849477509432648E-3</v>
      </c>
      <c r="U207" s="371">
        <f>建設部門分析用産業連関表!AA185</f>
        <v>2.7802167698067616E-3</v>
      </c>
      <c r="V207" s="371">
        <f>建設部門分析用産業連関表!AB185</f>
        <v>2.4927328976066172E-3</v>
      </c>
      <c r="W207" s="371">
        <f>建設部門分析用産業連関表!AC185</f>
        <v>2.7503932202807119E-3</v>
      </c>
      <c r="X207" s="371">
        <f>建設部門分析用産業連関表!AD185</f>
        <v>1.1374863589972181E-3</v>
      </c>
      <c r="Y207" s="371">
        <f>建設部門分析用産業連関表!AE185</f>
        <v>4.8845097722500404E-3</v>
      </c>
      <c r="Z207" s="371">
        <f>建設部門分析用産業連関表!AF185</f>
        <v>2.4128267118921323E-3</v>
      </c>
      <c r="AA207" s="371">
        <f>建設部門分析用産業連関表!AG185</f>
        <v>2.6739106653294329E-3</v>
      </c>
      <c r="AB207" s="371">
        <f>建設部門分析用産業連関表!AH185</f>
        <v>3.3401540430184882E-3</v>
      </c>
      <c r="AC207" s="371">
        <f>建設部門分析用産業連関表!AI185</f>
        <v>2.0552226440976994E-3</v>
      </c>
      <c r="AD207" s="371">
        <f>建設部門分析用産業連関表!AJ185</f>
        <v>3.4764460689639268E-3</v>
      </c>
      <c r="AE207" s="371">
        <f>建設部門分析用産業連関表!AK185</f>
        <v>1.2746202793956964E-4</v>
      </c>
      <c r="AF207" s="371">
        <f>建設部門分析用産業連関表!AL185</f>
        <v>1.5395037613305402E-2</v>
      </c>
      <c r="AG207" s="371">
        <f>建設部門分析用産業連関表!AM185</f>
        <v>1.5670884078948809E-2</v>
      </c>
      <c r="AH207" s="371">
        <f>建設部門分析用産業連関表!AN185</f>
        <v>1.3535107323678679E-2</v>
      </c>
      <c r="AI207" s="371">
        <f>建設部門分析用産業連関表!AO185</f>
        <v>1.3386941379066651E-2</v>
      </c>
      <c r="AJ207" s="371">
        <f>建設部門分析用産業連関表!AP185</f>
        <v>1.4818179807711621E-2</v>
      </c>
      <c r="AK207" s="371">
        <f>建設部門分析用産業連関表!AQ185</f>
        <v>2.3268962063757441E-2</v>
      </c>
      <c r="AL207" s="371">
        <f>建設部門分析用産業連関表!AR185</f>
        <v>4.3643658115642144E-2</v>
      </c>
      <c r="AM207" s="371">
        <f>建設部門分析用産業連関表!AS185</f>
        <v>3.6420665775438962E-3</v>
      </c>
      <c r="AN207" s="372">
        <f>建設部門分析用産業連関表!AT185</f>
        <v>3.7789772101955287E-3</v>
      </c>
      <c r="AO207" s="372">
        <f>建設部門分析用産業連関表!AU185</f>
        <v>1.848935869173296E-2</v>
      </c>
      <c r="AP207" s="372">
        <f>建設部門分析用産業連関表!AV185</f>
        <v>1.9033674963396779E-2</v>
      </c>
      <c r="AQ207" s="372">
        <f>建設部門分析用産業連関表!AW185</f>
        <v>5.2200240121104561E-3</v>
      </c>
      <c r="AR207" s="372">
        <f>建設部門分析用産業連関表!AX185</f>
        <v>7.4995952254969548E-3</v>
      </c>
      <c r="AS207" s="372">
        <f>建設部門分析用産業連関表!AY185</f>
        <v>6.6642865643222662E-3</v>
      </c>
      <c r="AT207" s="372">
        <f>建設部門分析用産業連関表!AZ185</f>
        <v>7.1193890838267583E-3</v>
      </c>
      <c r="AU207" s="372">
        <f>建設部門分析用産業連関表!BA185</f>
        <v>5.1614122985300373E-3</v>
      </c>
      <c r="AV207" s="372">
        <f>建設部門分析用産業連関表!BB185</f>
        <v>4.4031792923964266E-3</v>
      </c>
      <c r="AW207" s="372">
        <f>建設部門分析用産業連関表!BC185</f>
        <v>2.2910648470963243E-3</v>
      </c>
      <c r="AX207" s="372">
        <f>建設部門分析用産業連関表!BD185</f>
        <v>1.612354453349463E-2</v>
      </c>
      <c r="AY207" s="372">
        <f>建設部門分析用産業連関表!BE185</f>
        <v>1.6470336769106541E-2</v>
      </c>
      <c r="AZ207" s="372">
        <f>建設部門分析用産業連関表!BF185</f>
        <v>1.4771253935914058E-2</v>
      </c>
      <c r="BA207" s="372">
        <f>建設部門分析用産業連関表!BG185</f>
        <v>1.8545809806096936E-2</v>
      </c>
      <c r="BB207" s="372">
        <f>建設部門分析用産業連関表!BH185</f>
        <v>1.5411644103085063E-2</v>
      </c>
      <c r="BC207" s="372">
        <f>建設部門分析用産業連関表!BI185</f>
        <v>1.1541838777172849E-2</v>
      </c>
      <c r="BD207" s="372">
        <f>建設部門分析用産業連関表!BJ185</f>
        <v>1.4025821473583885E-2</v>
      </c>
      <c r="BE207" s="372">
        <f>建設部門分析用産業連関表!BK185</f>
        <v>6.1172105519882933E-3</v>
      </c>
      <c r="BF207" s="372">
        <f>建設部門分析用産業連関表!BL185</f>
        <v>4.0719112730820552E-2</v>
      </c>
      <c r="BG207" s="372">
        <f>建設部門分析用産業連関表!BM185</f>
        <v>2.3578947368421053E-3</v>
      </c>
      <c r="BH207" s="372">
        <f>建設部門分析用産業連関表!BN185</f>
        <v>4.7265125189654813E-3</v>
      </c>
      <c r="BI207" s="372">
        <f>建設部門分析用産業連関表!BO185</f>
        <v>2.864005405064662E-2</v>
      </c>
      <c r="BJ207" s="372">
        <f>建設部門分析用産業連関表!BP185</f>
        <v>0.11710505996808565</v>
      </c>
      <c r="BK207" s="372">
        <f>建設部門分析用産業連関表!BQ185</f>
        <v>1.7822926358812257E-2</v>
      </c>
      <c r="BL207" s="372">
        <f>建設部門分析用産業連関表!BR185</f>
        <v>1.0212707552849358E-2</v>
      </c>
      <c r="BM207" s="372">
        <f>建設部門分析用産業連関表!BS185</f>
        <v>1.941330477580995E-2</v>
      </c>
      <c r="BN207" s="372">
        <f>建設部門分析用産業連関表!BT185</f>
        <v>3.0967564106018183E-2</v>
      </c>
      <c r="BO207" s="372">
        <f>建設部門分析用産業連関表!BU185</f>
        <v>1.4979548240961768E-2</v>
      </c>
      <c r="BP207" s="372">
        <f>建設部門分析用産業連関表!BV185</f>
        <v>9.4987130068797318E-3</v>
      </c>
      <c r="BQ207" s="372">
        <f>建設部門分析用産業連関表!BW185</f>
        <v>3.5955313552021892E-3</v>
      </c>
      <c r="BR207" s="372">
        <f>建設部門分析用産業連関表!BX185</f>
        <v>1.2316344137245903E-3</v>
      </c>
      <c r="BS207" s="372">
        <f>建設部門分析用産業連関表!BY185</f>
        <v>1.5394592412635626E-2</v>
      </c>
      <c r="BT207" s="372">
        <f>建設部門分析用産業連関表!BZ185</f>
        <v>2.509055182786301E-2</v>
      </c>
      <c r="BU207" s="372">
        <f>建設部門分析用産業連関表!CA185</f>
        <v>1.7709850989859149E-2</v>
      </c>
    </row>
    <row r="208" spans="1:73" ht="30" customHeight="1" x14ac:dyDescent="0.15">
      <c r="A208" s="161" t="s">
        <v>2</v>
      </c>
      <c r="B208" s="358" t="s">
        <v>38</v>
      </c>
      <c r="C208" s="370">
        <f>建設部門分析用産業連関表!I186</f>
        <v>2.6480126629960743E-5</v>
      </c>
      <c r="D208" s="371">
        <f>建設部門分析用産業連関表!J186</f>
        <v>0</v>
      </c>
      <c r="E208" s="371">
        <f>建設部門分析用産業連関表!K186</f>
        <v>0</v>
      </c>
      <c r="F208" s="371">
        <f>建設部門分析用産業連関表!L186</f>
        <v>0</v>
      </c>
      <c r="G208" s="371">
        <f>建設部門分析用産業連関表!M186</f>
        <v>0</v>
      </c>
      <c r="H208" s="371">
        <f>建設部門分析用産業連関表!N186</f>
        <v>0</v>
      </c>
      <c r="I208" s="371">
        <f>建設部門分析用産業連関表!O186</f>
        <v>0</v>
      </c>
      <c r="J208" s="371">
        <f>建設部門分析用産業連関表!P186</f>
        <v>0</v>
      </c>
      <c r="K208" s="371">
        <f>建設部門分析用産業連関表!Q186</f>
        <v>0</v>
      </c>
      <c r="L208" s="371">
        <f>建設部門分析用産業連関表!R186</f>
        <v>0</v>
      </c>
      <c r="M208" s="371">
        <f>建設部門分析用産業連関表!S186</f>
        <v>0</v>
      </c>
      <c r="N208" s="371">
        <f>建設部門分析用産業連関表!T186</f>
        <v>0</v>
      </c>
      <c r="O208" s="371">
        <f>建設部門分析用産業連関表!U186</f>
        <v>0</v>
      </c>
      <c r="P208" s="371">
        <f>建設部門分析用産業連関表!V186</f>
        <v>0</v>
      </c>
      <c r="Q208" s="371">
        <f>建設部門分析用産業連関表!W186</f>
        <v>0</v>
      </c>
      <c r="R208" s="371">
        <f>建設部門分析用産業連関表!X186</f>
        <v>0</v>
      </c>
      <c r="S208" s="371">
        <f>建設部門分析用産業連関表!Y186</f>
        <v>0</v>
      </c>
      <c r="T208" s="371">
        <f>建設部門分析用産業連関表!Z186</f>
        <v>0</v>
      </c>
      <c r="U208" s="371">
        <f>建設部門分析用産業連関表!AA186</f>
        <v>0</v>
      </c>
      <c r="V208" s="371">
        <f>建設部門分析用産業連関表!AB186</f>
        <v>0</v>
      </c>
      <c r="W208" s="371">
        <f>建設部門分析用産業連関表!AC186</f>
        <v>0</v>
      </c>
      <c r="X208" s="371">
        <f>建設部門分析用産業連関表!AD186</f>
        <v>0</v>
      </c>
      <c r="Y208" s="371">
        <f>建設部門分析用産業連関表!AE186</f>
        <v>0</v>
      </c>
      <c r="Z208" s="371">
        <f>建設部門分析用産業連関表!AF186</f>
        <v>0</v>
      </c>
      <c r="AA208" s="371">
        <f>建設部門分析用産業連関表!AG186</f>
        <v>0</v>
      </c>
      <c r="AB208" s="371">
        <f>建設部門分析用産業連関表!AH186</f>
        <v>0</v>
      </c>
      <c r="AC208" s="371">
        <f>建設部門分析用産業連関表!AI186</f>
        <v>0</v>
      </c>
      <c r="AD208" s="371">
        <f>建設部門分析用産業連関表!AJ186</f>
        <v>0</v>
      </c>
      <c r="AE208" s="371">
        <f>建設部門分析用産業連関表!AK186</f>
        <v>0</v>
      </c>
      <c r="AF208" s="371">
        <f>建設部門分析用産業連関表!AL186</f>
        <v>7.4251961787869458E-5</v>
      </c>
      <c r="AG208" s="371">
        <f>建設部門分析用産業連関表!AM186</f>
        <v>1.2354838809774189E-4</v>
      </c>
      <c r="AH208" s="371">
        <f>建設部門分析用産業連関表!AN186</f>
        <v>0</v>
      </c>
      <c r="AI208" s="371">
        <f>建設部門分析用産業連関表!AO186</f>
        <v>0</v>
      </c>
      <c r="AJ208" s="371">
        <f>建設部門分析用産業連関表!AP186</f>
        <v>0</v>
      </c>
      <c r="AK208" s="371">
        <f>建設部門分析用産業連関表!AQ186</f>
        <v>0</v>
      </c>
      <c r="AL208" s="371">
        <f>建設部門分析用産業連関表!AR186</f>
        <v>0</v>
      </c>
      <c r="AM208" s="371">
        <f>建設部門分析用産業連関表!AS186</f>
        <v>0</v>
      </c>
      <c r="AN208" s="372">
        <f>建設部門分析用産業連関表!AT186</f>
        <v>0</v>
      </c>
      <c r="AO208" s="372">
        <f>建設部門分析用産業連関表!AU186</f>
        <v>0</v>
      </c>
      <c r="AP208" s="372">
        <f>建設部門分析用産業連関表!AV186</f>
        <v>0</v>
      </c>
      <c r="AQ208" s="372">
        <f>建設部門分析用産業連関表!AW186</f>
        <v>0</v>
      </c>
      <c r="AR208" s="372">
        <f>建設部門分析用産業連関表!AX186</f>
        <v>0</v>
      </c>
      <c r="AS208" s="372">
        <f>建設部門分析用産業連関表!AY186</f>
        <v>0</v>
      </c>
      <c r="AT208" s="372">
        <f>建設部門分析用産業連関表!AZ186</f>
        <v>0</v>
      </c>
      <c r="AU208" s="372">
        <f>建設部門分析用産業連関表!BA186</f>
        <v>0</v>
      </c>
      <c r="AV208" s="372">
        <f>建設部門分析用産業連関表!BB186</f>
        <v>0</v>
      </c>
      <c r="AW208" s="372">
        <f>建設部門分析用産業連関表!BC186</f>
        <v>0</v>
      </c>
      <c r="AX208" s="372">
        <f>建設部門分析用産業連関表!BD186</f>
        <v>0</v>
      </c>
      <c r="AY208" s="372">
        <f>建設部門分析用産業連関表!BE186</f>
        <v>0</v>
      </c>
      <c r="AZ208" s="372">
        <f>建設部門分析用産業連関表!BF186</f>
        <v>0</v>
      </c>
      <c r="BA208" s="372">
        <f>建設部門分析用産業連関表!BG186</f>
        <v>0</v>
      </c>
      <c r="BB208" s="372">
        <f>建設部門分析用産業連関表!BH186</f>
        <v>0</v>
      </c>
      <c r="BC208" s="372">
        <f>建設部門分析用産業連関表!BI186</f>
        <v>0</v>
      </c>
      <c r="BD208" s="372">
        <f>建設部門分析用産業連関表!BJ186</f>
        <v>0</v>
      </c>
      <c r="BE208" s="372">
        <f>建設部門分析用産業連関表!BK186</f>
        <v>0</v>
      </c>
      <c r="BF208" s="372">
        <f>建設部門分析用産業連関表!BL186</f>
        <v>0</v>
      </c>
      <c r="BG208" s="372">
        <f>建設部門分析用産業連関表!BM186</f>
        <v>0</v>
      </c>
      <c r="BH208" s="372">
        <f>建設部門分析用産業連関表!BN186</f>
        <v>0</v>
      </c>
      <c r="BI208" s="372">
        <f>建設部門分析用産業連関表!BO186</f>
        <v>0</v>
      </c>
      <c r="BJ208" s="372">
        <f>建設部門分析用産業連関表!BP186</f>
        <v>0</v>
      </c>
      <c r="BK208" s="372">
        <f>建設部門分析用産業連関表!BQ186</f>
        <v>0</v>
      </c>
      <c r="BL208" s="372">
        <f>建設部門分析用産業連関表!BR186</f>
        <v>0</v>
      </c>
      <c r="BM208" s="372">
        <f>建設部門分析用産業連関表!BS186</f>
        <v>0</v>
      </c>
      <c r="BN208" s="372">
        <f>建設部門分析用産業連関表!BT186</f>
        <v>1.5678074114908989E-3</v>
      </c>
      <c r="BO208" s="372">
        <f>建設部門分析用産業連関表!BU186</f>
        <v>0</v>
      </c>
      <c r="BP208" s="372">
        <f>建設部門分析用産業連関表!BV186</f>
        <v>0</v>
      </c>
      <c r="BQ208" s="372">
        <f>建設部門分析用産業連関表!BW186</f>
        <v>0</v>
      </c>
      <c r="BR208" s="372">
        <f>建設部門分析用産業連関表!BX186</f>
        <v>0</v>
      </c>
      <c r="BS208" s="372">
        <f>建設部門分析用産業連関表!BY186</f>
        <v>0</v>
      </c>
      <c r="BT208" s="372">
        <f>建設部門分析用産業連関表!BZ186</f>
        <v>0</v>
      </c>
      <c r="BU208" s="372">
        <f>建設部門分析用産業連関表!CA186</f>
        <v>0</v>
      </c>
    </row>
    <row r="209" spans="1:73" ht="30" customHeight="1" x14ac:dyDescent="0.15">
      <c r="A209" s="161" t="s">
        <v>3</v>
      </c>
      <c r="B209" s="358" t="s">
        <v>1661</v>
      </c>
      <c r="C209" s="370">
        <f>建設部門分析用産業連関表!I187</f>
        <v>3.1201569961728428E-3</v>
      </c>
      <c r="D209" s="371">
        <f>建設部門分析用産業連関表!J187</f>
        <v>3.8057058329710632E-3</v>
      </c>
      <c r="E209" s="371">
        <f>建設部門分析用産業連関表!K187</f>
        <v>3.1716148404811306E-3</v>
      </c>
      <c r="F209" s="371">
        <f>建設部門分析用産業連関表!L187</f>
        <v>2.8572930776139152E-3</v>
      </c>
      <c r="G209" s="371">
        <f>建設部門分析用産業連関表!M187</f>
        <v>2.8515718933702634E-3</v>
      </c>
      <c r="H209" s="371">
        <f>建設部門分析用産業連関表!N187</f>
        <v>3.0522234243340785E-3</v>
      </c>
      <c r="I209" s="371">
        <f>建設部門分析用産業連関表!O187</f>
        <v>3.549970768135343E-3</v>
      </c>
      <c r="J209" s="371">
        <f>建設部門分析用産業連関表!P187</f>
        <v>4.8720472440944886E-3</v>
      </c>
      <c r="K209" s="371">
        <f>建設部門分析用産業連関表!Q187</f>
        <v>3.5695210663332548E-3</v>
      </c>
      <c r="L209" s="371">
        <f>建設部門分析用産業連関表!R187</f>
        <v>3.5968216832996526E-3</v>
      </c>
      <c r="M209" s="371">
        <f>建設部門分析用産業連関表!S187</f>
        <v>2.1091729123830999E-3</v>
      </c>
      <c r="N209" s="371">
        <f>建設部門分析用産業連関表!T187</f>
        <v>3.439628992541769E-3</v>
      </c>
      <c r="O209" s="371">
        <f>建設部門分析用産業連関表!U187</f>
        <v>3.8317816733710935E-3</v>
      </c>
      <c r="P209" s="371">
        <f>建設部門分析用産業連関表!V187</f>
        <v>3.1953684179652927E-3</v>
      </c>
      <c r="Q209" s="371">
        <f>建設部門分析用産業連関表!W187</f>
        <v>5.3448032717529261E-3</v>
      </c>
      <c r="R209" s="371">
        <f>建設部門分析用産業連関表!X187</f>
        <v>4.5979523199674464E-3</v>
      </c>
      <c r="S209" s="371">
        <f>建設部門分析用産業連関表!Y187</f>
        <v>3.6278414408418775E-3</v>
      </c>
      <c r="T209" s="371">
        <f>建設部門分析用産業連関表!Z187</f>
        <v>2.1560342879001267E-3</v>
      </c>
      <c r="U209" s="371">
        <f>建設部門分析用産業連関表!AA187</f>
        <v>3.7467600429886977E-3</v>
      </c>
      <c r="V209" s="371">
        <f>建設部門分析用産業連関表!AB187</f>
        <v>4.6588994116742053E-3</v>
      </c>
      <c r="W209" s="371">
        <f>建設部門分析用産業連関表!AC187</f>
        <v>2.8191530507877299E-3</v>
      </c>
      <c r="X209" s="371">
        <f>建設部門分析用産業連関表!AD187</f>
        <v>4.8584393469713917E-3</v>
      </c>
      <c r="Y209" s="371">
        <f>建設部門分析用産業連関表!AE187</f>
        <v>1.9059925698594734E-3</v>
      </c>
      <c r="Z209" s="371">
        <f>建設部門分析用産業連関表!AF187</f>
        <v>4.9182694042507131E-3</v>
      </c>
      <c r="AA209" s="371">
        <f>建設部門分析用産業連関表!AG187</f>
        <v>7.1845691471460887E-3</v>
      </c>
      <c r="AB209" s="371">
        <f>建設部門分析用産業連関表!AH187</f>
        <v>1.8322408684905958E-3</v>
      </c>
      <c r="AC209" s="371">
        <f>建設部門分析用産業連関表!AI187</f>
        <v>4.9385231738453194E-3</v>
      </c>
      <c r="AD209" s="371">
        <f>建設部門分析用産業連関表!AJ187</f>
        <v>3.9722576144546363E-3</v>
      </c>
      <c r="AE209" s="371">
        <f>建設部門分析用産業連関表!AK187</f>
        <v>5.0746988943403924E-3</v>
      </c>
      <c r="AF209" s="371">
        <f>建設部門分析用産業連関表!AL187</f>
        <v>1.4172653036826715E-3</v>
      </c>
      <c r="AG209" s="371">
        <f>建設部門分析用産業連関表!AM187</f>
        <v>1.3461303224000494E-3</v>
      </c>
      <c r="AH209" s="371">
        <f>建設部門分析用産業連関表!AN187</f>
        <v>1.2816826075115319E-3</v>
      </c>
      <c r="AI209" s="371">
        <f>建設部門分析用産業連関表!AO187</f>
        <v>1.2652317037164223E-3</v>
      </c>
      <c r="AJ209" s="371">
        <f>建設部門分析用産業連関表!AP187</f>
        <v>1.2806510706685253E-3</v>
      </c>
      <c r="AK209" s="371">
        <f>建設部門分析用産業連関表!AQ187</f>
        <v>1.1284939563876348E-3</v>
      </c>
      <c r="AL209" s="371">
        <f>建設部門分析用産業連関表!AR187</f>
        <v>1.5903279147728812E-3</v>
      </c>
      <c r="AM209" s="371">
        <f>建設部門分析用産業連関表!AS187</f>
        <v>1.1738697075481949E-3</v>
      </c>
      <c r="AN209" s="372">
        <f>建設部門分析用産業連関表!AT187</f>
        <v>1.1564694312465682E-3</v>
      </c>
      <c r="AO209" s="372">
        <f>建設部門分析用産業連関表!AU187</f>
        <v>2.4760496396606102E-3</v>
      </c>
      <c r="AP209" s="372">
        <f>建設部門分析用産業連関表!AV187</f>
        <v>2.719096423342397E-3</v>
      </c>
      <c r="AQ209" s="372">
        <f>建設部門分析用産業連関表!AW187</f>
        <v>2.5056115258130186E-3</v>
      </c>
      <c r="AR209" s="372">
        <f>建設部門分析用産業連関表!AX187</f>
        <v>1.2018047100729595E-3</v>
      </c>
      <c r="AS209" s="372">
        <f>建設部門分析用産業連関表!AY187</f>
        <v>1.189135748221789E-3</v>
      </c>
      <c r="AT209" s="372">
        <f>建設部門分析用産業連関表!AZ187</f>
        <v>1.0787968399963369E-3</v>
      </c>
      <c r="AU209" s="372">
        <f>建設部門分析用産業連関表!BA187</f>
        <v>1.8055489908777238E-3</v>
      </c>
      <c r="AV209" s="372">
        <f>建設部門分析用産業連関表!BB187</f>
        <v>1.7162551874516424E-3</v>
      </c>
      <c r="AW209" s="372">
        <f>建設部門分析用産業連関表!BC187</f>
        <v>9.9611515091144534E-4</v>
      </c>
      <c r="AX209" s="372">
        <f>建設部門分析用産業連関表!BD187</f>
        <v>1.332602449720248E-3</v>
      </c>
      <c r="AY209" s="372">
        <f>建設部門分析用産業連関表!BE187</f>
        <v>1.341851517598442E-3</v>
      </c>
      <c r="AZ209" s="372">
        <f>建設部門分析用産業連関表!BF187</f>
        <v>1.2965363956288201E-3</v>
      </c>
      <c r="BA209" s="372">
        <f>建設部門分析用産業連関表!BG187</f>
        <v>1.8380222218542497E-3</v>
      </c>
      <c r="BB209" s="372">
        <f>建設部門分析用産業連関表!BH187</f>
        <v>1.5925814659712395E-3</v>
      </c>
      <c r="BC209" s="372">
        <f>建設部門分析用産業連関表!BI187</f>
        <v>1.5877563170019183E-3</v>
      </c>
      <c r="BD209" s="372">
        <f>建設部門分析用産業連関表!BJ187</f>
        <v>1.6261216163398051E-3</v>
      </c>
      <c r="BE209" s="372">
        <f>建設部門分析用産業連関表!BK187</f>
        <v>1.1474767506017257E-3</v>
      </c>
      <c r="BF209" s="372">
        <f>建設部門分析用産業連関表!BL187</f>
        <v>1.6930427421553295E-3</v>
      </c>
      <c r="BG209" s="372">
        <f>建設部門分析用産業連関表!BM187</f>
        <v>1.7864661654135338E-3</v>
      </c>
      <c r="BH209" s="372">
        <f>建設部門分析用産業連関表!BN187</f>
        <v>1.9975808086811213E-3</v>
      </c>
      <c r="BI209" s="372">
        <f>建設部門分析用産業連関表!BO187</f>
        <v>1.1767006799972199E-3</v>
      </c>
      <c r="BJ209" s="372">
        <f>建設部門分析用産業連関表!BP187</f>
        <v>1.355501793037182E-3</v>
      </c>
      <c r="BK209" s="372">
        <f>建設部門分析用産業連関表!BQ187</f>
        <v>1.278832141597733E-3</v>
      </c>
      <c r="BL209" s="372">
        <f>建設部門分析用産業連関表!BR187</f>
        <v>1.3787467129992108E-3</v>
      </c>
      <c r="BM209" s="372">
        <f>建設部門分析用産業連関表!BS187</f>
        <v>1.3682083786030266E-3</v>
      </c>
      <c r="BN209" s="372">
        <f>建設部門分析用産業連関表!BT187</f>
        <v>4.9738767846373524E-4</v>
      </c>
      <c r="BO209" s="372">
        <f>建設部門分析用産業連関表!BU187</f>
        <v>1.5244112432032462E-3</v>
      </c>
      <c r="BP209" s="372">
        <f>建設部門分析用産業連関表!BV187</f>
        <v>1.1918098549868531E-3</v>
      </c>
      <c r="BQ209" s="372">
        <f>建設部門分析用産業連関表!BW187</f>
        <v>1.5498190050210723E-3</v>
      </c>
      <c r="BR209" s="372">
        <f>建設部門分析用産業連関表!BX187</f>
        <v>1.8358324280045779E-3</v>
      </c>
      <c r="BS209" s="372">
        <f>建設部門分析用産業連関表!BY187</f>
        <v>1.7924927063662029E-3</v>
      </c>
      <c r="BT209" s="372">
        <f>建設部門分析用産業連関表!BZ187</f>
        <v>1.355685665936723E-3</v>
      </c>
      <c r="BU209" s="372">
        <f>建設部門分析用産業連関表!CA187</f>
        <v>1.656877162262098E-3</v>
      </c>
    </row>
    <row r="210" spans="1:73" ht="30" customHeight="1" x14ac:dyDescent="0.15">
      <c r="A210" s="161" t="s">
        <v>4</v>
      </c>
      <c r="B210" s="358" t="s">
        <v>40</v>
      </c>
      <c r="C210" s="370">
        <f>建設部門分析用産業連関表!I188</f>
        <v>4.8237759823991339E-2</v>
      </c>
      <c r="D210" s="371">
        <f>建設部門分析用産業連関表!J188</f>
        <v>7.8670336607330207E-2</v>
      </c>
      <c r="E210" s="371">
        <f>建設部門分析用産業連関表!K188</f>
        <v>0.12296480001958045</v>
      </c>
      <c r="F210" s="371">
        <f>建設部門分析用産業連関表!L188</f>
        <v>0.16662198921143598</v>
      </c>
      <c r="G210" s="371">
        <f>建設部門分析用産業連関表!M188</f>
        <v>0.16552061815347799</v>
      </c>
      <c r="H210" s="371">
        <f>建設部門分析用産業連関表!N188</f>
        <v>0.20414754913961256</v>
      </c>
      <c r="I210" s="371">
        <f>建設部門分析用産業連関表!O188</f>
        <v>7.0413693902127331E-2</v>
      </c>
      <c r="J210" s="371">
        <f>建設部門分析用産業連関表!P188</f>
        <v>5.121062992125984E-2</v>
      </c>
      <c r="K210" s="371">
        <f>建設部門分析用産業連関表!Q188</f>
        <v>5.4125361443524742E-2</v>
      </c>
      <c r="L210" s="371">
        <f>建設部門分析用産業連関表!R188</f>
        <v>5.3849906099246392E-2</v>
      </c>
      <c r="M210" s="371">
        <f>建設部門分析用産業連関表!S188</f>
        <v>6.8859852755853282E-2</v>
      </c>
      <c r="N210" s="371">
        <f>建設部門分析用産業連関表!T188</f>
        <v>9.2374273459864001E-2</v>
      </c>
      <c r="O210" s="371">
        <f>建設部門分析用産業連関表!U188</f>
        <v>4.4931991551076966E-2</v>
      </c>
      <c r="P210" s="371">
        <f>建設部門分析用産業連関表!V188</f>
        <v>0.12192470012978401</v>
      </c>
      <c r="Q210" s="371">
        <f>建設部門分析用産業連関表!W188</f>
        <v>8.1892539839232836E-2</v>
      </c>
      <c r="R210" s="371">
        <f>建設部門分析用産業連関表!X188</f>
        <v>2.3327911864871435E-2</v>
      </c>
      <c r="S210" s="371">
        <f>建設部門分析用産業連関表!Y188</f>
        <v>8.8824272611941854E-2</v>
      </c>
      <c r="T210" s="371">
        <f>建設部門分析用産業連関表!Z188</f>
        <v>7.940813381322484E-2</v>
      </c>
      <c r="U210" s="371">
        <f>建設部門分析用産業連関表!AA188</f>
        <v>8.9585074773642026E-2</v>
      </c>
      <c r="V210" s="371">
        <f>建設部門分析用産業連関表!AB188</f>
        <v>1.9213111391229956E-2</v>
      </c>
      <c r="W210" s="371">
        <f>建設部門分析用産業連関表!AC188</f>
        <v>7.7612658684796344E-3</v>
      </c>
      <c r="X210" s="371">
        <f>建設部門分析用産業連関表!AD188</f>
        <v>1.5254820047483601E-2</v>
      </c>
      <c r="Y210" s="371">
        <f>建設部門分析用産業連関表!AE188</f>
        <v>1.3115813277338071E-2</v>
      </c>
      <c r="Z210" s="371">
        <f>建設部門分析用産業連関表!AF188</f>
        <v>4.4716679296118549E-2</v>
      </c>
      <c r="AA210" s="371">
        <f>建設部門分析用産業連関表!AG188</f>
        <v>3.3530355399637744E-2</v>
      </c>
      <c r="AB210" s="371">
        <f>建設部門分析用産業連関表!AH188</f>
        <v>6.8239389219347454E-3</v>
      </c>
      <c r="AC210" s="371">
        <f>建設部門分析用産業連関表!AI188</f>
        <v>1.566681174194479E-2</v>
      </c>
      <c r="AD210" s="371">
        <f>建設部門分析用産業連関表!AJ188</f>
        <v>1.2775795172179208E-2</v>
      </c>
      <c r="AE210" s="371">
        <f>建設部門分析用産業連関表!AK188</f>
        <v>5.2377808139452545E-2</v>
      </c>
      <c r="AF210" s="371">
        <f>建設部門分析用産業連関表!AL188</f>
        <v>2.993046031406862E-3</v>
      </c>
      <c r="AG210" s="371">
        <f>建設部門分析用産業連関表!AM188</f>
        <v>1.890543477355532E-3</v>
      </c>
      <c r="AH210" s="371">
        <f>建設部門分析用産業連関表!AN188</f>
        <v>2.1336012633887086E-3</v>
      </c>
      <c r="AI210" s="371">
        <f>建設部門分析用産業連関表!AO188</f>
        <v>1.9794543476100062E-3</v>
      </c>
      <c r="AJ210" s="371">
        <f>建設部門分析用産業連関表!AP188</f>
        <v>1.2281021753416642E-3</v>
      </c>
      <c r="AK210" s="371">
        <f>建設部門分析用産業連関表!AQ188</f>
        <v>1.0181124401763592E-3</v>
      </c>
      <c r="AL210" s="371">
        <f>建設部門分析用産業連関表!AR188</f>
        <v>6.6866060052950694E-4</v>
      </c>
      <c r="AM210" s="371">
        <f>建設部門分析用産業連関表!AS188</f>
        <v>8.5264982781669684E-4</v>
      </c>
      <c r="AN210" s="372">
        <f>建設部門分析用産業連関表!AT188</f>
        <v>1.2771189138957011E-3</v>
      </c>
      <c r="AO210" s="372">
        <f>建設部門分析用産業連関表!AU188</f>
        <v>2.5627684288837466E-3</v>
      </c>
      <c r="AP210" s="372">
        <f>建設部門分析用産業連関表!AV188</f>
        <v>1.7778707383392595E-3</v>
      </c>
      <c r="AQ210" s="372">
        <f>建設部門分析用産業連関表!AW188</f>
        <v>2.0358093647230777E-3</v>
      </c>
      <c r="AR210" s="372">
        <f>建設部門分析用産業連関表!AX188</f>
        <v>5.0701136206202984E-3</v>
      </c>
      <c r="AS210" s="372">
        <f>建設部門分析用産業連関表!AY188</f>
        <v>5.4760662400790928E-3</v>
      </c>
      <c r="AT210" s="372">
        <f>建設部門分析用産業連関表!AZ188</f>
        <v>6.5476044232903978E-3</v>
      </c>
      <c r="AU210" s="372">
        <f>建設部門分析用産業連関表!BA188</f>
        <v>6.1445384506309973E-4</v>
      </c>
      <c r="AV210" s="372">
        <f>建設部門分析用産業連関表!BB188</f>
        <v>6.1897728072026446E-4</v>
      </c>
      <c r="AW210" s="372">
        <f>建設部門分析用産業連関表!BC188</f>
        <v>4.9805757545572267E-4</v>
      </c>
      <c r="AX210" s="372">
        <f>建設部門分析用産業連関表!BD188</f>
        <v>8.7895055194314232E-4</v>
      </c>
      <c r="AY210" s="372">
        <f>建設部門分析用産業連関表!BE188</f>
        <v>8.668598299529758E-4</v>
      </c>
      <c r="AZ210" s="372">
        <f>建設部門分析用産業連関表!BF188</f>
        <v>9.2609742544915721E-4</v>
      </c>
      <c r="BA210" s="372">
        <f>建設部門分析用産業連関表!BG188</f>
        <v>7.3465693011651846E-3</v>
      </c>
      <c r="BB210" s="372">
        <f>建設部門分析用産業連関表!BH188</f>
        <v>1.3295642238638681E-3</v>
      </c>
      <c r="BC210" s="372">
        <f>建設部門分析用産業連関表!BI188</f>
        <v>5.9098092268838529E-4</v>
      </c>
      <c r="BD210" s="372">
        <f>建設部門分析用産業連関表!BJ188</f>
        <v>4.3579223265661869E-4</v>
      </c>
      <c r="BE210" s="372">
        <f>建設部門分析用産業連関表!BK188</f>
        <v>2.6787784770144812E-4</v>
      </c>
      <c r="BF210" s="372">
        <f>建設部門分析用産業連関表!BL188</f>
        <v>3.8739113591689742E-4</v>
      </c>
      <c r="BG210" s="372">
        <f>建設部門分析用産業連関表!BM188</f>
        <v>1.3233082706766918E-3</v>
      </c>
      <c r="BH210" s="372">
        <f>建設部門分析用産業連関表!BN188</f>
        <v>1.4829782622375423E-3</v>
      </c>
      <c r="BI210" s="372">
        <f>建設部門分析用産業連関表!BO188</f>
        <v>9.8597172362404413E-4</v>
      </c>
      <c r="BJ210" s="372">
        <f>建設部門分析用産業連関表!BP188</f>
        <v>5.6279061786860211E-3</v>
      </c>
      <c r="BK210" s="372">
        <f>建設部門分析用産業連関表!BQ188</f>
        <v>3.8662367071559369E-4</v>
      </c>
      <c r="BL210" s="372">
        <f>建設部門分析用産業連関表!BR188</f>
        <v>6.4445491155121484E-3</v>
      </c>
      <c r="BM210" s="372">
        <f>建設部門分析用産業連関表!BS188</f>
        <v>1.8211647360245062E-4</v>
      </c>
      <c r="BN210" s="372">
        <f>建設部門分析用産業連関表!BT188</f>
        <v>3.1926071611391008E-3</v>
      </c>
      <c r="BO210" s="372">
        <f>建設部門分析用産業連関表!BU188</f>
        <v>4.6536730513020838E-3</v>
      </c>
      <c r="BP210" s="372">
        <f>建設部門分析用産業連関表!BV188</f>
        <v>7.155474076116615E-3</v>
      </c>
      <c r="BQ210" s="372">
        <f>建設部門分析用産業連関表!BW188</f>
        <v>2.4685010252929974E-3</v>
      </c>
      <c r="BR210" s="372">
        <f>建設部門分析用産業連関表!BX188</f>
        <v>2.1553602240180331E-3</v>
      </c>
      <c r="BS210" s="372">
        <f>建設部門分析用産業連関表!BY188</f>
        <v>3.4096238743154075E-3</v>
      </c>
      <c r="BT210" s="372">
        <f>建設部門分析用産業連関表!BZ188</f>
        <v>5.3916416396459907E-3</v>
      </c>
      <c r="BU210" s="372">
        <f>建設部門分析用産業連関表!CA188</f>
        <v>4.1318225478779022E-3</v>
      </c>
    </row>
    <row r="211" spans="1:73" ht="30" customHeight="1" x14ac:dyDescent="0.15">
      <c r="A211" s="161" t="s">
        <v>5</v>
      </c>
      <c r="B211" s="358" t="s">
        <v>413</v>
      </c>
      <c r="C211" s="370">
        <f>建設部門分析用産業連関表!I189</f>
        <v>5.3745906190799829E-3</v>
      </c>
      <c r="D211" s="371">
        <f>建設部門分析用産業連関表!J189</f>
        <v>6.1330697002371327E-3</v>
      </c>
      <c r="E211" s="371">
        <f>建設部門分析用産業連関表!K189</f>
        <v>7.0279919884962396E-3</v>
      </c>
      <c r="F211" s="371">
        <f>建設部門分析用産業連関表!L189</f>
        <v>7.1600641418894427E-3</v>
      </c>
      <c r="G211" s="371">
        <f>建設部門分析用産業連関表!M189</f>
        <v>7.0406220937138751E-3</v>
      </c>
      <c r="H211" s="371">
        <f>建設部門分析用産業連関表!N189</f>
        <v>1.1229655134289933E-2</v>
      </c>
      <c r="I211" s="371">
        <f>建設部門分析用産業連関表!O189</f>
        <v>6.869013871109296E-3</v>
      </c>
      <c r="J211" s="371">
        <f>建設部門分析用産業連関表!P189</f>
        <v>7.9527559055118102E-3</v>
      </c>
      <c r="K211" s="371">
        <f>建設部門分析用産業連関表!Q189</f>
        <v>7.5969476858120362E-3</v>
      </c>
      <c r="L211" s="371">
        <f>建設部門分析用産業連関表!R189</f>
        <v>7.34169235618355E-3</v>
      </c>
      <c r="M211" s="371">
        <f>建設部門分析用産業連関表!S189</f>
        <v>2.1250911985142933E-2</v>
      </c>
      <c r="N211" s="371">
        <f>建設部門分析用産業連関表!T189</f>
        <v>5.6180391726559503E-3</v>
      </c>
      <c r="O211" s="371">
        <f>建設部門分析用産業連関表!U189</f>
        <v>7.6147936875243846E-3</v>
      </c>
      <c r="P211" s="371">
        <f>建設部門分析用産業連関表!V189</f>
        <v>4.3743184767818591E-3</v>
      </c>
      <c r="Q211" s="371">
        <f>建設部門分析用産業連関表!W189</f>
        <v>1.7811310111408827E-2</v>
      </c>
      <c r="R211" s="371">
        <f>建設部門分析用産業連関表!X189</f>
        <v>5.0149351621261865E-3</v>
      </c>
      <c r="S211" s="371">
        <f>建設部門分析用産業連関表!Y189</f>
        <v>4.8444876567601859E-3</v>
      </c>
      <c r="T211" s="371">
        <f>建設部門分析用産業連関表!Z189</f>
        <v>3.8078347504042565E-3</v>
      </c>
      <c r="U211" s="371">
        <f>建設部門分析用産業連関表!AA189</f>
        <v>4.9282468057009199E-3</v>
      </c>
      <c r="V211" s="371">
        <f>建設部門分析用産業連関表!AB189</f>
        <v>5.0256435048159354E-3</v>
      </c>
      <c r="W211" s="371">
        <f>建設部門分析用産業連関表!AC189</f>
        <v>7.5463913981452038E-3</v>
      </c>
      <c r="X211" s="371">
        <f>建設部門分析用産業連関表!AD189</f>
        <v>3.2765586756777691E-3</v>
      </c>
      <c r="Y211" s="371">
        <f>建設部門分析用産業連関表!AE189</f>
        <v>4.790825391697626E-3</v>
      </c>
      <c r="Z211" s="371">
        <f>建設部門分析用産業連関表!AF189</f>
        <v>8.1069053031669856E-3</v>
      </c>
      <c r="AA211" s="371">
        <f>建設部門分析用産業連関表!AG189</f>
        <v>5.7340435925935518E-3</v>
      </c>
      <c r="AB211" s="371">
        <f>建設部門分析用産業連関表!AH189</f>
        <v>5.9149789692444681E-3</v>
      </c>
      <c r="AC211" s="371">
        <f>建設部門分析用産業連関表!AI189</f>
        <v>4.0882225930608312E-3</v>
      </c>
      <c r="AD211" s="371">
        <f>建設部門分析用産業連関表!AJ189</f>
        <v>3.147826788813108E-3</v>
      </c>
      <c r="AE211" s="371">
        <f>建設部門分析用産業連関表!AK189</f>
        <v>8.7342218977626267E-3</v>
      </c>
      <c r="AF211" s="371">
        <f>建設部門分析用産業連関表!AL189</f>
        <v>3.0508084630157997E-3</v>
      </c>
      <c r="AG211" s="371">
        <f>建設部門分析用産業連関表!AM189</f>
        <v>2.8215250852222573E-3</v>
      </c>
      <c r="AH211" s="371">
        <f>建設部門分析用産業連関表!AN189</f>
        <v>3.5503480120999717E-3</v>
      </c>
      <c r="AI211" s="371">
        <f>建設部門分析用産業連関表!AO189</f>
        <v>3.622851925618347E-3</v>
      </c>
      <c r="AJ211" s="371">
        <f>建設部門分析用産業連関表!AP189</f>
        <v>3.6678723155173644E-3</v>
      </c>
      <c r="AK211" s="371">
        <f>建設部門分析用産業連関表!AQ189</f>
        <v>1.6431589933564685E-3</v>
      </c>
      <c r="AL211" s="371">
        <f>建設部門分析用産業連関表!AR189</f>
        <v>2.2860963774860169E-3</v>
      </c>
      <c r="AM211" s="371">
        <f>建設部門分析用産業連関表!AS189</f>
        <v>6.2519781003623175E-3</v>
      </c>
      <c r="AN211" s="372">
        <f>建設部門分析用産業連関表!AT189</f>
        <v>6.3820633651082877E-3</v>
      </c>
      <c r="AO211" s="372">
        <f>建設部門分析用産業連関表!AU189</f>
        <v>1.2574224437354802E-3</v>
      </c>
      <c r="AP211" s="372">
        <f>建設部門分析用産業連関表!AV189</f>
        <v>2.8236770550094121E-3</v>
      </c>
      <c r="AQ211" s="372">
        <f>建設部門分析用産業連関表!AW189</f>
        <v>4.9068225713838282E-3</v>
      </c>
      <c r="AR211" s="372">
        <f>建設部門分析用産業連関表!AX189</f>
        <v>3.4376622227711949E-3</v>
      </c>
      <c r="AS211" s="372">
        <f>建設部門分析用産業連関表!AY189</f>
        <v>3.3678448173271452E-3</v>
      </c>
      <c r="AT211" s="372">
        <f>建設部門分析用産業連関表!AZ189</f>
        <v>2.9315131521639591E-3</v>
      </c>
      <c r="AU211" s="372">
        <f>建設部門分析用産業連関表!BA189</f>
        <v>2.6941437821997446E-3</v>
      </c>
      <c r="AV211" s="372">
        <f>建設部門分析用産業連関表!BB189</f>
        <v>8.2155166350144186E-3</v>
      </c>
      <c r="AW211" s="372">
        <f>建設部門分析用産業連関表!BC189</f>
        <v>9.2140651459308703E-3</v>
      </c>
      <c r="AX211" s="372">
        <f>建設部門分析用産業連関表!BD189</f>
        <v>4.1584757296234693E-3</v>
      </c>
      <c r="AY211" s="372">
        <f>建設部門分析用産業連関表!BE189</f>
        <v>4.2274260200446494E-3</v>
      </c>
      <c r="AZ211" s="372">
        <f>建設部門分析用産業連関表!BF189</f>
        <v>3.8896091868864603E-3</v>
      </c>
      <c r="BA211" s="372">
        <f>建設部門分析用産業連関表!BG189</f>
        <v>1.0983976641110982E-3</v>
      </c>
      <c r="BB211" s="372">
        <f>建設部門分析用産業連関表!BH189</f>
        <v>1.5479409248796213E-3</v>
      </c>
      <c r="BC211" s="372">
        <f>建設部門分析用産業連関表!BI189</f>
        <v>1.8593216831584109E-3</v>
      </c>
      <c r="BD211" s="372">
        <f>建設部門分析用産業連関表!BJ189</f>
        <v>2.3890192898154204E-3</v>
      </c>
      <c r="BE211" s="372">
        <f>建設部門分析用産業連関表!BK189</f>
        <v>1.3833691836522546E-3</v>
      </c>
      <c r="BF211" s="372">
        <f>建設部門分析用産業連関表!BL189</f>
        <v>1.1478255879019182E-3</v>
      </c>
      <c r="BG211" s="372">
        <f>建設部門分析用産業連関表!BM189</f>
        <v>8.4210526315789478E-4</v>
      </c>
      <c r="BH211" s="372">
        <f>建設部門分析用産業連関表!BN189</f>
        <v>1.2795144836844424E-3</v>
      </c>
      <c r="BI211" s="372">
        <f>建設部門分析用産業連関表!BO189</f>
        <v>1.6987807893915907E-3</v>
      </c>
      <c r="BJ211" s="372">
        <f>建設部門分析用産業連関表!BP189</f>
        <v>3.3458588562310185E-3</v>
      </c>
      <c r="BK211" s="372">
        <f>建設部門分析用産業連関表!BQ189</f>
        <v>2.7191115303074721E-4</v>
      </c>
      <c r="BL211" s="372">
        <f>建設部門分析用産業連関表!BR189</f>
        <v>3.4593441283170246E-3</v>
      </c>
      <c r="BM211" s="372">
        <f>建設部門分析用産業連関表!BS189</f>
        <v>4.0781637678497494E-4</v>
      </c>
      <c r="BN211" s="372">
        <f>建設部門分析用産業連関表!BT189</f>
        <v>4.6205242880620742E-3</v>
      </c>
      <c r="BO211" s="372">
        <f>建設部門分析用産業連関表!BU189</f>
        <v>3.3961629213593706E-3</v>
      </c>
      <c r="BP211" s="372">
        <f>建設部門分析用産業連関表!BV189</f>
        <v>4.3524711306272062E-3</v>
      </c>
      <c r="BQ211" s="372">
        <f>建設部門分析用産業連関表!BW189</f>
        <v>1.3938623755849896E-3</v>
      </c>
      <c r="BR211" s="372">
        <f>建設部門分析用産業連関表!BX189</f>
        <v>1.9055475834984226E-3</v>
      </c>
      <c r="BS211" s="372">
        <f>建設部門分析用産業連関表!BY189</f>
        <v>5.9167975674376781E-3</v>
      </c>
      <c r="BT211" s="372">
        <f>建設部門分析用産業連関表!BZ189</f>
        <v>3.142000896347464E-3</v>
      </c>
      <c r="BU211" s="372">
        <f>建設部門分析用産業連関表!CA189</f>
        <v>2.5507680014960517E-3</v>
      </c>
    </row>
    <row r="212" spans="1:73" ht="30" customHeight="1" x14ac:dyDescent="0.15">
      <c r="A212" s="161" t="s">
        <v>6</v>
      </c>
      <c r="B212" s="358" t="s">
        <v>489</v>
      </c>
      <c r="C212" s="370">
        <f>建設部門分析用産業連関表!I190</f>
        <v>1.2683543112350171E-2</v>
      </c>
      <c r="D212" s="371">
        <f>建設部門分析用産業連関表!J190</f>
        <v>3.0890788819430879E-3</v>
      </c>
      <c r="E212" s="371">
        <f>建設部門分析用産業連関表!K190</f>
        <v>1.8681988451346855E-3</v>
      </c>
      <c r="F212" s="371">
        <f>建設部門分析用産業連関表!L190</f>
        <v>4.6947918096260793E-4</v>
      </c>
      <c r="G212" s="371">
        <f>建設部門分析用産業連関表!M190</f>
        <v>4.6842451406171686E-4</v>
      </c>
      <c r="H212" s="371">
        <f>建設部門分析用産業連関表!N190</f>
        <v>5.0541345189490563E-4</v>
      </c>
      <c r="I212" s="371">
        <f>建設部門分析用産業連関表!O190</f>
        <v>3.5518680611589695E-3</v>
      </c>
      <c r="J212" s="371">
        <f>建設部門分析用産業連関表!P190</f>
        <v>4.3799212598425201E-3</v>
      </c>
      <c r="K212" s="371">
        <f>建設部門分析用産業連関表!Q190</f>
        <v>4.4804634267110108E-3</v>
      </c>
      <c r="L212" s="371">
        <f>建設部門分析用産業連関表!R190</f>
        <v>4.5364491900579526E-3</v>
      </c>
      <c r="M212" s="371">
        <f>建設部門分析用産業連関表!S190</f>
        <v>1.4857067055780327E-3</v>
      </c>
      <c r="N212" s="371">
        <f>建設部門分析用産業連関表!T190</f>
        <v>2.1990647358960044E-3</v>
      </c>
      <c r="O212" s="371">
        <f>建設部門分析用産業連関表!U190</f>
        <v>3.4676909416243998E-3</v>
      </c>
      <c r="P212" s="371">
        <f>建設部門分析用産業連関表!V190</f>
        <v>1.4088741262623565E-3</v>
      </c>
      <c r="Q212" s="371">
        <f>建設部門分析用産業連関表!W190</f>
        <v>7.6857989000141021E-3</v>
      </c>
      <c r="R212" s="371">
        <f>建設部門分析用産業連関表!X190</f>
        <v>4.6144718171231731E-3</v>
      </c>
      <c r="S212" s="371">
        <f>建設部門分析用産業連関表!Y190</f>
        <v>1.1503545951791693E-3</v>
      </c>
      <c r="T212" s="371">
        <f>建設部門分析用産業連関表!Z190</f>
        <v>3.1471145654026048E-3</v>
      </c>
      <c r="U212" s="371">
        <f>建設部門分析用産業連関表!AA190</f>
        <v>9.8902102372105103E-4</v>
      </c>
      <c r="V212" s="371">
        <f>建設部門分析用産業連関表!AB190</f>
        <v>4.8321045378273133E-3</v>
      </c>
      <c r="W212" s="371">
        <f>建設部門分析用産業連関表!AC190</f>
        <v>8.5004340464300762E-3</v>
      </c>
      <c r="X212" s="371">
        <f>建設部門分析用産業連関表!AD190</f>
        <v>2.8756524918018083E-3</v>
      </c>
      <c r="Y212" s="371">
        <f>建設部門分析用産業連関表!AE190</f>
        <v>1.4918429979001778E-2</v>
      </c>
      <c r="Z212" s="371">
        <f>建設部門分析用産業連関表!AF190</f>
        <v>4.0161656984086889E-3</v>
      </c>
      <c r="AA212" s="371">
        <f>建設部門分析用産業連関表!AG190</f>
        <v>6.2112890470706816E-3</v>
      </c>
      <c r="AB212" s="371">
        <f>建設部門分析用産業連関表!AH190</f>
        <v>6.0758792018337573E-3</v>
      </c>
      <c r="AC212" s="371">
        <f>建設部門分析用産業連関表!AI190</f>
        <v>3.4251199695963398E-3</v>
      </c>
      <c r="AD212" s="371">
        <f>建設部門分析用産業連関表!AJ190</f>
        <v>3.5859858290141996E-3</v>
      </c>
      <c r="AE212" s="371">
        <f>建設部門分析用産業連関表!AK190</f>
        <v>2.6326119481355137E-3</v>
      </c>
      <c r="AF212" s="371">
        <f>建設部門分析用産業連関表!AL190</f>
        <v>3.016023406495481E-2</v>
      </c>
      <c r="AG212" s="371">
        <f>建設部門分析用産業連関表!AM190</f>
        <v>3.8414076383117265E-2</v>
      </c>
      <c r="AH212" s="371">
        <f>建設部門分析用産業連関表!AN190</f>
        <v>5.4959850123190546E-2</v>
      </c>
      <c r="AI212" s="371">
        <f>建設部門分析用産業連関表!AO190</f>
        <v>5.5509919223965108E-2</v>
      </c>
      <c r="AJ212" s="371">
        <f>建設部門分析用産業連関表!AP190</f>
        <v>5.5796985154226951E-2</v>
      </c>
      <c r="AK212" s="371">
        <f>建設部門分析用産業連関表!AQ190</f>
        <v>3.6876849226925551E-2</v>
      </c>
      <c r="AL212" s="371">
        <f>建設部門分析用産業連関表!AR190</f>
        <v>0.21360091805293263</v>
      </c>
      <c r="AM212" s="371">
        <f>建設部門分析用産業連関表!AS190</f>
        <v>5.7394434393201474E-3</v>
      </c>
      <c r="AN212" s="372">
        <f>建設部門分析用産業連関表!AT190</f>
        <v>8.6778758864058642E-2</v>
      </c>
      <c r="AO212" s="372">
        <f>建設部門分析用産業連関表!AU190</f>
        <v>4.1310092697821529E-2</v>
      </c>
      <c r="AP212" s="372">
        <f>建設部門分析用産業連関表!AV190</f>
        <v>0.10719514745869065</v>
      </c>
      <c r="AQ212" s="372">
        <f>建設部門分析用産業連関表!AW190</f>
        <v>9.3438429816777163E-3</v>
      </c>
      <c r="AR212" s="372">
        <f>建設部門分析用産業連関表!AX190</f>
        <v>5.4329084174735726E-2</v>
      </c>
      <c r="AS212" s="372">
        <f>建設部門分析用産業連関表!AY190</f>
        <v>5.2498649749631539E-2</v>
      </c>
      <c r="AT212" s="372">
        <f>建設部門分析用産業連関表!AZ190</f>
        <v>3.2189689561132939E-2</v>
      </c>
      <c r="AU212" s="372">
        <f>建設部門分析用産業連関表!BA190</f>
        <v>3.0996833199413907E-2</v>
      </c>
      <c r="AV212" s="372">
        <f>建設部門分析用産業連関表!BB190</f>
        <v>0.32281071956108881</v>
      </c>
      <c r="AW212" s="372">
        <f>建設部門分析用産業連関表!BC190</f>
        <v>0.11450343659727065</v>
      </c>
      <c r="AX212" s="372">
        <f>建設部門分析用産業連関表!BD190</f>
        <v>7.3226977166187812E-2</v>
      </c>
      <c r="AY212" s="372">
        <f>建設部門分析用産業連関表!BE190</f>
        <v>7.4775566427587523E-2</v>
      </c>
      <c r="AZ212" s="372">
        <f>建設部門分析用産業連関表!BF190</f>
        <v>6.7188368216336364E-2</v>
      </c>
      <c r="BA212" s="372">
        <f>建設部門分析用産業連関表!BG190</f>
        <v>3.6357514640702533E-2</v>
      </c>
      <c r="BB212" s="372">
        <f>建設部門分析用産業連関表!BH190</f>
        <v>1.9364946075432862E-2</v>
      </c>
      <c r="BC212" s="372">
        <f>建設部門分析用産業連関表!BI190</f>
        <v>1.6676723492392753E-2</v>
      </c>
      <c r="BD212" s="372">
        <f>建設部門分析用産業連関表!BJ190</f>
        <v>2.0787394004251326E-2</v>
      </c>
      <c r="BE212" s="372">
        <f>建設部門分析用産業連関表!BK190</f>
        <v>1.5760813069240428E-2</v>
      </c>
      <c r="BF212" s="372">
        <f>建設部門分析用産業連関表!BL190</f>
        <v>1.4448254587715396E-2</v>
      </c>
      <c r="BG212" s="372">
        <f>建設部門分析用産業連関表!BM190</f>
        <v>6.0030075187969927E-3</v>
      </c>
      <c r="BH212" s="372">
        <f>建設部門分析用産業連関表!BN190</f>
        <v>1.9682149024981995E-2</v>
      </c>
      <c r="BI212" s="372">
        <f>建設部門分析用産業連関表!BO190</f>
        <v>2.5046914474226536E-2</v>
      </c>
      <c r="BJ212" s="372">
        <f>建設部門分析用産業連関表!BP190</f>
        <v>7.4243750107239062E-2</v>
      </c>
      <c r="BK212" s="372">
        <f>建設部門分析用産業連関表!BQ190</f>
        <v>1.390145769869695E-2</v>
      </c>
      <c r="BL212" s="372">
        <f>建設部門分析用産業連関表!BR190</f>
        <v>1.0830336170889729E-2</v>
      </c>
      <c r="BM212" s="372">
        <f>建設部門分析用産業連関表!BS190</f>
        <v>1.6223931661182418E-2</v>
      </c>
      <c r="BN212" s="372">
        <f>建設部門分析用産業連関表!BT190</f>
        <v>2.8424669599872335E-2</v>
      </c>
      <c r="BO212" s="372">
        <f>建設部門分析用産業連関表!BU190</f>
        <v>1.7728014728021615E-2</v>
      </c>
      <c r="BP212" s="372">
        <f>建設部門分析用産業連関表!BV190</f>
        <v>5.1410500617825924E-3</v>
      </c>
      <c r="BQ212" s="372">
        <f>建設部門分析用産業連関表!BW190</f>
        <v>7.8002682941390768E-3</v>
      </c>
      <c r="BR212" s="372">
        <f>建設部門分析用産業連関表!BX190</f>
        <v>3.2649931156283948E-3</v>
      </c>
      <c r="BS212" s="372">
        <f>建設部門分析用産業連関表!BY190</f>
        <v>2.2950027751790631E-2</v>
      </c>
      <c r="BT212" s="372">
        <f>建設部門分析用産業連関表!BZ190</f>
        <v>2.174838793025077E-2</v>
      </c>
      <c r="BU212" s="372">
        <f>建設部門分析用産業連関表!CA190</f>
        <v>2.490313915830096E-2</v>
      </c>
    </row>
    <row r="213" spans="1:73" ht="30" customHeight="1" x14ac:dyDescent="0.15">
      <c r="A213" s="161" t="s">
        <v>7</v>
      </c>
      <c r="B213" s="358" t="s">
        <v>1685</v>
      </c>
      <c r="C213" s="370">
        <f>建設部門分析用産業連関表!I191</f>
        <v>1.3079624900692963E-2</v>
      </c>
      <c r="D213" s="371">
        <f>建設部門分析用産業連関表!J191</f>
        <v>1.1855052395916511E-2</v>
      </c>
      <c r="E213" s="371">
        <f>建設部門分析用産業連関表!K191</f>
        <v>1.1546131794021284E-2</v>
      </c>
      <c r="F213" s="371">
        <f>建設部門分析用産業連関表!L191</f>
        <v>1.1072278064975693E-2</v>
      </c>
      <c r="G213" s="371">
        <f>建設部門分析用産業連関表!M191</f>
        <v>1.1122474699919168E-2</v>
      </c>
      <c r="H213" s="371">
        <f>建設部門分析用産業連関表!N191</f>
        <v>9.3619944878345403E-3</v>
      </c>
      <c r="I213" s="371">
        <f>建設部門分析用産業連関表!O191</f>
        <v>1.2116519811669274E-2</v>
      </c>
      <c r="J213" s="371">
        <f>建設部門分析用産業連関表!P191</f>
        <v>1.1624015748031496E-2</v>
      </c>
      <c r="K213" s="371">
        <f>建設部門分析用産業連関表!Q191</f>
        <v>1.2129263256499654E-2</v>
      </c>
      <c r="L213" s="371">
        <f>建設部門分析用産業連関表!R191</f>
        <v>1.2100587013003761E-2</v>
      </c>
      <c r="M213" s="371">
        <f>建設部門分析用産業連関表!S191</f>
        <v>1.3663195595940838E-2</v>
      </c>
      <c r="N213" s="371">
        <f>建設部門分析用産業連関表!T191</f>
        <v>1.2071619672173472E-2</v>
      </c>
      <c r="O213" s="371">
        <f>建設部門分析用産業連関表!U191</f>
        <v>1.2775128146483876E-2</v>
      </c>
      <c r="P213" s="371">
        <f>建設部門分析用産業連関表!V191</f>
        <v>1.1633424569717271E-2</v>
      </c>
      <c r="Q213" s="371">
        <f>建設部門分析用産業連関表!W191</f>
        <v>1.4045973769567057E-2</v>
      </c>
      <c r="R213" s="371">
        <f>建設部門分析用産業連関表!X191</f>
        <v>1.2241024227264023E-2</v>
      </c>
      <c r="S213" s="371">
        <f>建設部門分析用産業連関表!Y191</f>
        <v>9.3198219745024222E-3</v>
      </c>
      <c r="T213" s="371">
        <f>建設部門分析用産業連関表!Z191</f>
        <v>8.3459391789682327E-3</v>
      </c>
      <c r="U213" s="371">
        <f>建設部門分析用産業連関表!AA191</f>
        <v>9.3985094441673741E-3</v>
      </c>
      <c r="V213" s="371">
        <f>建設部門分析用産業連関表!AB191</f>
        <v>1.2424548384578423E-2</v>
      </c>
      <c r="W213" s="371">
        <f>建設部門分析用産業連関表!AC191</f>
        <v>1.1826690847207062E-2</v>
      </c>
      <c r="X213" s="371">
        <f>建設部門分析用産業連関表!AD191</f>
        <v>8.9694264867164145E-3</v>
      </c>
      <c r="Y213" s="371">
        <f>建設部門分析用産業連関表!AE191</f>
        <v>5.8019706024874818E-3</v>
      </c>
      <c r="Z213" s="371">
        <f>建設部門分析用産業連関表!AF191</f>
        <v>1.4157014157014158E-2</v>
      </c>
      <c r="AA213" s="371">
        <f>建設部門分析用産業連関表!AG191</f>
        <v>1.7544094056185528E-2</v>
      </c>
      <c r="AB213" s="371">
        <f>建設部門分析用産業連関表!AH191</f>
        <v>9.3718067411300583E-3</v>
      </c>
      <c r="AC213" s="371">
        <f>建設部門分析用産業連関表!AI191</f>
        <v>1.2219845733063622E-2</v>
      </c>
      <c r="AD213" s="371">
        <f>建設部門分析用産業連関表!AJ191</f>
        <v>8.3596132669945169E-3</v>
      </c>
      <c r="AE213" s="371">
        <f>建設部門分析用産業連関表!AK191</f>
        <v>1.581010135235341E-2</v>
      </c>
      <c r="AF213" s="371">
        <f>建設部門分析用産業連関表!AL191</f>
        <v>1.3836089947638871E-2</v>
      </c>
      <c r="AG213" s="371">
        <f>建設部門分析用産業連関表!AM191</f>
        <v>1.2442457726118456E-2</v>
      </c>
      <c r="AH213" s="371">
        <f>建設部門分析用産業連関表!AN191</f>
        <v>1.1660854575551424E-2</v>
      </c>
      <c r="AI213" s="371">
        <f>建設部門分析用産業連関表!AO191</f>
        <v>1.1595182653138001E-2</v>
      </c>
      <c r="AJ213" s="371">
        <f>建設部門分析用産業連関表!AP191</f>
        <v>1.0031766720236783E-2</v>
      </c>
      <c r="AK213" s="371">
        <f>建設部門分析用産業連関表!AQ191</f>
        <v>9.7894046308186992E-3</v>
      </c>
      <c r="AL213" s="371">
        <f>建設部門分析用産業連関表!AR191</f>
        <v>3.0631884267500382E-3</v>
      </c>
      <c r="AM213" s="371">
        <f>建設部門分析用産業連関表!AS191</f>
        <v>1.9244849853325335E-2</v>
      </c>
      <c r="AN213" s="372">
        <f>建設部門分析用産業連関表!AT191</f>
        <v>8.5425719056203241E-3</v>
      </c>
      <c r="AO213" s="372">
        <f>建設部門分析用産業連関表!AU191</f>
        <v>8.3729273068338973E-3</v>
      </c>
      <c r="AP213" s="372">
        <f>建設部門分析用産業連関表!AV191</f>
        <v>1.6314578540054383E-2</v>
      </c>
      <c r="AQ213" s="372">
        <f>建設部門分析用産業連関表!AW191</f>
        <v>4.1760192096883648E-2</v>
      </c>
      <c r="AR213" s="372">
        <f>建設部門分析用産業連関表!AX191</f>
        <v>1.8026236064490175E-2</v>
      </c>
      <c r="AS213" s="372">
        <f>建設部門分析用産業連関表!AY191</f>
        <v>1.855655947051877E-2</v>
      </c>
      <c r="AT213" s="372">
        <f>建設部門分析用産業連関表!AZ191</f>
        <v>1.9992361314300648E-2</v>
      </c>
      <c r="AU213" s="372">
        <f>建設部門分析用産業連関表!BA191</f>
        <v>1.2487592758897765E-2</v>
      </c>
      <c r="AV213" s="372">
        <f>建設部門分析用産業連関表!BB191</f>
        <v>1.1521418020679469E-2</v>
      </c>
      <c r="AW213" s="372">
        <f>建設部門分析用産業連関表!BC191</f>
        <v>1.140551847793605E-2</v>
      </c>
      <c r="AX213" s="372">
        <f>建設部門分析用産業連関表!BD191</f>
        <v>1.2551035838499924E-2</v>
      </c>
      <c r="AY213" s="372">
        <f>建設部門分析用産業連関表!BE191</f>
        <v>1.2824775566427587E-2</v>
      </c>
      <c r="AZ213" s="372">
        <f>建設部門分析用産業連関表!BF191</f>
        <v>1.148360807556955E-2</v>
      </c>
      <c r="BA213" s="372">
        <f>建設部門分析用産業連関表!BG191</f>
        <v>1.3881759423313628E-2</v>
      </c>
      <c r="BB213" s="372">
        <f>建設部門分析用産業連関表!BH191</f>
        <v>1.2966468518967605E-2</v>
      </c>
      <c r="BC213" s="372">
        <f>建設部門分析用産業連関表!BI191</f>
        <v>6.9475990700905857E-3</v>
      </c>
      <c r="BD213" s="372">
        <f>建設部門分析用産業連関表!BJ191</f>
        <v>5.6517131755563403E-3</v>
      </c>
      <c r="BE213" s="372">
        <f>建設部門分析用産業連関表!BK191</f>
        <v>4.6858632463596603E-3</v>
      </c>
      <c r="BF213" s="372">
        <f>建設部門分析用産業連関表!BL191</f>
        <v>4.3760850538760634E-3</v>
      </c>
      <c r="BG213" s="372">
        <f>建設部門分析用産業連関表!BM191</f>
        <v>1.2917293233082707E-2</v>
      </c>
      <c r="BH213" s="372">
        <f>建設部門分析用産業連関表!BN191</f>
        <v>2.4608629381288324E-2</v>
      </c>
      <c r="BI213" s="372">
        <f>建設部門分析用産業連関表!BO191</f>
        <v>1.2374753305025708E-2</v>
      </c>
      <c r="BJ213" s="372">
        <f>建設部門分析用産業連関表!BP191</f>
        <v>9.0852936634580744E-3</v>
      </c>
      <c r="BK213" s="372">
        <f>建設部門分析用産業連関表!BQ191</f>
        <v>1.4874389793135092E-2</v>
      </c>
      <c r="BL213" s="372">
        <f>建設部門分析用産業連関表!BR191</f>
        <v>9.5732435796257419E-3</v>
      </c>
      <c r="BM213" s="372">
        <f>建設部門分析用産業連関表!BS191</f>
        <v>4.3925870812488521E-3</v>
      </c>
      <c r="BN213" s="372">
        <f>建設部門分析用産業連関表!BT191</f>
        <v>1.4851167099463028E-2</v>
      </c>
      <c r="BO213" s="372">
        <f>建設部門分析用産業連関表!BU191</f>
        <v>1.5935226420701096E-2</v>
      </c>
      <c r="BP213" s="372">
        <f>建設部門分析用産業連関表!BV191</f>
        <v>1.4399208998222092E-2</v>
      </c>
      <c r="BQ213" s="372">
        <f>建設部門分析用産業連関表!BW191</f>
        <v>7.5919199845018099E-3</v>
      </c>
      <c r="BR213" s="372">
        <f>建設部門分析用産業連関表!BX191</f>
        <v>2.1890558825067245E-2</v>
      </c>
      <c r="BS213" s="372">
        <f>建設部門分析用産業連関表!BY191</f>
        <v>2.3782167882203369E-2</v>
      </c>
      <c r="BT213" s="372">
        <f>建設部門分析用産業連関表!BZ191</f>
        <v>1.6230747269888306E-2</v>
      </c>
      <c r="BU213" s="372">
        <f>建設部門分析用産業連関表!CA191</f>
        <v>1.5468833674761779E-2</v>
      </c>
    </row>
    <row r="214" spans="1:73" ht="30" customHeight="1" x14ac:dyDescent="0.15">
      <c r="A214" s="161" t="s">
        <v>8</v>
      </c>
      <c r="B214" s="358" t="s">
        <v>524</v>
      </c>
      <c r="C214" s="370">
        <f>建設部門分析用産業連関表!I192</f>
        <v>5.21753529036929E-2</v>
      </c>
      <c r="D214" s="371">
        <f>建設部門分析用産業連関表!J192</f>
        <v>4.8949890458207787E-2</v>
      </c>
      <c r="E214" s="371">
        <f>建設部門分析用産業連関表!K192</f>
        <v>4.3958480834988149E-2</v>
      </c>
      <c r="F214" s="371">
        <f>建設部門分析用産業連関表!L192</f>
        <v>3.8841127231897837E-2</v>
      </c>
      <c r="G214" s="371">
        <f>建設部門分析用産業連関表!M192</f>
        <v>3.8806224413817481E-2</v>
      </c>
      <c r="H214" s="371">
        <f>建設部門分析用産業連関表!N192</f>
        <v>4.0030324807113694E-2</v>
      </c>
      <c r="I214" s="371">
        <f>建設部門分析用産業連関表!O192</f>
        <v>5.0118350428395214E-2</v>
      </c>
      <c r="J214" s="371">
        <f>建設部門分析用産業連関表!P192</f>
        <v>4.8474409448818895E-2</v>
      </c>
      <c r="K214" s="371">
        <f>建設部門分析用産業連関表!Q192</f>
        <v>5.8977310183420263E-2</v>
      </c>
      <c r="L214" s="371">
        <f>建設部門分析用産業連関表!R192</f>
        <v>5.7960559451588851E-2</v>
      </c>
      <c r="M214" s="371">
        <f>建設部門分析用産業連関表!S192</f>
        <v>0.11336472773098097</v>
      </c>
      <c r="N214" s="371">
        <f>建設部門分析用産業連関表!T192</f>
        <v>3.816800544763909E-2</v>
      </c>
      <c r="O214" s="371">
        <f>建設部門分析用産業連関表!U192</f>
        <v>3.7774623632767831E-2</v>
      </c>
      <c r="P214" s="371">
        <f>建設部門分析用産業連関表!V192</f>
        <v>3.8413031614297398E-2</v>
      </c>
      <c r="Q214" s="371">
        <f>建設部門分析用産業連関表!W192</f>
        <v>6.1472288816810043E-2</v>
      </c>
      <c r="R214" s="371">
        <f>建設部門分析用産業連関表!X192</f>
        <v>5.5186261556348697E-2</v>
      </c>
      <c r="S214" s="371">
        <f>建設部門分析用産業連関表!Y192</f>
        <v>5.2874716635817234E-2</v>
      </c>
      <c r="T214" s="371">
        <f>建設部門分析用産業連関表!Z192</f>
        <v>7.2070662285048603E-2</v>
      </c>
      <c r="U214" s="371">
        <f>建設部門分析用産業連関表!AA192</f>
        <v>5.132372877784256E-2</v>
      </c>
      <c r="V214" s="371">
        <f>建設部門分析用産業連関表!AB192</f>
        <v>5.5331484069864788E-2</v>
      </c>
      <c r="W214" s="371">
        <f>建設部門分析用産業連関表!AC192</f>
        <v>5.5300093685269065E-2</v>
      </c>
      <c r="X214" s="371">
        <f>建設部門分析用産業連関表!AD192</f>
        <v>5.4067974662729182E-2</v>
      </c>
      <c r="Y214" s="371">
        <f>建設部門分析用産業連関表!AE192</f>
        <v>8.2174123727992252E-2</v>
      </c>
      <c r="Z214" s="371">
        <f>建設部門分析用産業連関表!AF192</f>
        <v>5.130564476358869E-2</v>
      </c>
      <c r="AA214" s="371">
        <f>建設部門分析用産業連関表!AG192</f>
        <v>6.8595996482663416E-2</v>
      </c>
      <c r="AB214" s="371">
        <f>建設部門分析用産業連関表!AH192</f>
        <v>5.0469601228570152E-2</v>
      </c>
      <c r="AC214" s="371">
        <f>建設部門分析用産業連関表!AI192</f>
        <v>5.1074721552454884E-2</v>
      </c>
      <c r="AD214" s="371">
        <f>建設部門分析用産業連関表!AJ192</f>
        <v>4.5810680703129956E-2</v>
      </c>
      <c r="AE214" s="371">
        <f>建設部門分析用産業連関表!AK192</f>
        <v>4.4914866321192015E-2</v>
      </c>
      <c r="AF214" s="371">
        <f>建設部門分析用産業連関表!AL192</f>
        <v>5.9476410303875543E-2</v>
      </c>
      <c r="AG214" s="371">
        <f>建設部門分析用産業連関表!AM192</f>
        <v>6.540168251183591E-2</v>
      </c>
      <c r="AH214" s="371">
        <f>建設部門分析用産業連関表!AN192</f>
        <v>6.0733842159479044E-2</v>
      </c>
      <c r="AI214" s="371">
        <f>建設部門分析用産業連関表!AO192</f>
        <v>6.0546690428388325E-2</v>
      </c>
      <c r="AJ214" s="371">
        <f>建設部門分析用産業連関表!AP192</f>
        <v>5.7498230278998114E-2</v>
      </c>
      <c r="AK214" s="371">
        <f>建設部門分析用産業連関表!AQ192</f>
        <v>8.0875998481581099E-2</v>
      </c>
      <c r="AL214" s="371">
        <f>建設部門分析用産業連関表!AR192</f>
        <v>4.1917790889951116E-2</v>
      </c>
      <c r="AM214" s="371">
        <f>建設部門分析用産業連関表!AS192</f>
        <v>4.8423896869523322E-2</v>
      </c>
      <c r="AN214" s="372">
        <f>建設部門分析用産業連関表!AT192</f>
        <v>2.4361778950137629E-2</v>
      </c>
      <c r="AO214" s="372">
        <f>建設部門分析用産業連関表!AU192</f>
        <v>7.9658054121652763E-2</v>
      </c>
      <c r="AP214" s="372">
        <f>建設部門分析用産業連関表!AV192</f>
        <v>6.4735411001882445E-2</v>
      </c>
      <c r="AQ214" s="372">
        <f>建設部門分析用産業連関表!AW192</f>
        <v>5.6950461972125069E-2</v>
      </c>
      <c r="AR214" s="372">
        <f>建設部門分析用産業連関表!AX192</f>
        <v>7.3086418104520282E-2</v>
      </c>
      <c r="AS214" s="372">
        <f>建設部門分析用産業連関表!AY192</f>
        <v>7.4729721070313712E-2</v>
      </c>
      <c r="AT214" s="372">
        <f>建設部門分析用産業連関表!AZ192</f>
        <v>8.2200745553592525E-2</v>
      </c>
      <c r="AU214" s="372">
        <f>建設部門分析用産業連関表!BA192</f>
        <v>6.2579760835657236E-2</v>
      </c>
      <c r="AV214" s="372">
        <f>建設部門分析用産業連関表!BB192</f>
        <v>1.8681859745375257E-2</v>
      </c>
      <c r="AW214" s="372">
        <f>建設部門分析用産業連関表!BC192</f>
        <v>3.9844606036457814E-3</v>
      </c>
      <c r="AX214" s="372">
        <f>建設部門分析用産業連関表!BD192</f>
        <v>5.6120520187509453E-2</v>
      </c>
      <c r="AY214" s="372">
        <f>建設部門分析用産業連関表!BE192</f>
        <v>5.7343371490998905E-2</v>
      </c>
      <c r="AZ214" s="372">
        <f>建設部門分析用産業連関表!BF192</f>
        <v>5.1352102241155773E-2</v>
      </c>
      <c r="BA214" s="372">
        <f>建設部門分析用産業連関表!BG192</f>
        <v>6.7062972959546954E-2</v>
      </c>
      <c r="BB214" s="372">
        <f>建設部門分析用産業連関表!BH192</f>
        <v>6.8738993190909897E-2</v>
      </c>
      <c r="BC214" s="372">
        <f>建設部門分析用産業連関表!BI192</f>
        <v>6.8728409155170714E-2</v>
      </c>
      <c r="BD214" s="372">
        <f>建設部門分析用産業連関表!BJ192</f>
        <v>5.4521057020853234E-2</v>
      </c>
      <c r="BE214" s="372">
        <f>建設部門分析用産業連関表!BK192</f>
        <v>7.042788488449267E-2</v>
      </c>
      <c r="BF214" s="372">
        <f>建設部門分析用産業連関表!BL192</f>
        <v>7.0304317258992499E-2</v>
      </c>
      <c r="BG214" s="372">
        <f>建設部門分析用産業連関表!BM192</f>
        <v>0.10800601503759398</v>
      </c>
      <c r="BH214" s="372">
        <f>建設部門分析用産業連関表!BN192</f>
        <v>5.1791669871279443E-2</v>
      </c>
      <c r="BI214" s="372">
        <f>建設部門分析用産業連関表!BO192</f>
        <v>6.5938879451217833E-2</v>
      </c>
      <c r="BJ214" s="372">
        <f>建設部門分析用産業連関表!BP192</f>
        <v>6.1718227209553715E-2</v>
      </c>
      <c r="BK214" s="372">
        <f>建設部門分析用産業連関表!BQ192</f>
        <v>5.5873493336052446E-2</v>
      </c>
      <c r="BL214" s="372">
        <f>建設部門分析用産業連関表!BR192</f>
        <v>3.3598372954105206E-2</v>
      </c>
      <c r="BM214" s="372">
        <f>建設部門分析用産業連関表!BS192</f>
        <v>0.1327130996223807</v>
      </c>
      <c r="BN214" s="372">
        <f>建設部門分析用産業連関表!BT192</f>
        <v>7.8715745014206639E-2</v>
      </c>
      <c r="BO214" s="372">
        <f>建設部門分析用産業連関表!BU192</f>
        <v>5.0551562835163842E-2</v>
      </c>
      <c r="BP214" s="372">
        <f>建設部門分析用産業連関表!BV192</f>
        <v>4.0136187062229087E-2</v>
      </c>
      <c r="BQ214" s="372">
        <f>建設部門分析用産業連関表!BW192</f>
        <v>2.1190607024627744E-2</v>
      </c>
      <c r="BR214" s="372">
        <f>建設部門分析用産業連関表!BX192</f>
        <v>1.5418668556721993E-2</v>
      </c>
      <c r="BS214" s="372">
        <f>建設部門分析用産業連関表!BY192</f>
        <v>5.4638354049983004E-2</v>
      </c>
      <c r="BT214" s="372">
        <f>建設部門分析用産業連関表!BZ192</f>
        <v>6.2386261959938689E-2</v>
      </c>
      <c r="BU214" s="372">
        <f>建設部門分析用産業連関表!CA192</f>
        <v>6.0214377396020161E-2</v>
      </c>
    </row>
    <row r="215" spans="1:73" ht="30" customHeight="1" x14ac:dyDescent="0.15">
      <c r="A215" s="161" t="s">
        <v>9</v>
      </c>
      <c r="B215" s="358" t="s">
        <v>551</v>
      </c>
      <c r="C215" s="370">
        <f>建設部門分析用産業連関表!I193</f>
        <v>2.3784999293542424E-2</v>
      </c>
      <c r="D215" s="371">
        <f>建設部門分析用産業連関表!J193</f>
        <v>2.1454642723037584E-2</v>
      </c>
      <c r="E215" s="371">
        <f>建設部門分析用産業連関表!K193</f>
        <v>2.1633938185181251E-2</v>
      </c>
      <c r="F215" s="371">
        <f>建設部門分析用産業連関表!L193</f>
        <v>8.2784828909739875E-3</v>
      </c>
      <c r="G215" s="371">
        <f>建設部門分析用産業連関表!M193</f>
        <v>7.8481386731255633E-3</v>
      </c>
      <c r="H215" s="371">
        <f>建設部門分析用産業連関表!N193</f>
        <v>2.2941032464917199E-2</v>
      </c>
      <c r="I215" s="371">
        <f>建設部門分析用産業連関表!O193</f>
        <v>3.7710189574808504E-2</v>
      </c>
      <c r="J215" s="371">
        <f>建設部門分析用産業連関表!P193</f>
        <v>3.2135826771653546E-2</v>
      </c>
      <c r="K215" s="371">
        <f>建設部門分析用産業連関表!Q193</f>
        <v>4.1128731102571328E-2</v>
      </c>
      <c r="L215" s="371">
        <f>建設部門分析用産業連関表!R193</f>
        <v>4.1568287658442796E-2</v>
      </c>
      <c r="M215" s="371">
        <f>建設部門分析用産業連関表!S193</f>
        <v>1.7616236651853818E-2</v>
      </c>
      <c r="N215" s="371">
        <f>建設部門分析用産業連関表!T193</f>
        <v>3.3504916752458376E-2</v>
      </c>
      <c r="O215" s="371">
        <f>建設部門分析用産業連関表!U193</f>
        <v>1.6496757658518209E-2</v>
      </c>
      <c r="P215" s="371">
        <f>建設部門分析用産業連関表!V193</f>
        <v>4.4098807642068458E-2</v>
      </c>
      <c r="Q215" s="371">
        <f>建設部門分析用産業連関表!W193</f>
        <v>3.1420109998589761E-2</v>
      </c>
      <c r="R215" s="371">
        <f>建設部門分析用産業連関表!X193</f>
        <v>2.1230627239928562E-2</v>
      </c>
      <c r="S215" s="371">
        <f>建設部門分析用産業連関表!Y193</f>
        <v>9.3627165526277475E-3</v>
      </c>
      <c r="T215" s="371">
        <f>建設部門分析用産業連関表!Z193</f>
        <v>1.6726653104515501E-2</v>
      </c>
      <c r="U215" s="371">
        <f>建設部門分析用産業連関表!AA193</f>
        <v>8.7677275696634652E-3</v>
      </c>
      <c r="V215" s="371">
        <f>建設部門分析用産業連関表!AB193</f>
        <v>2.1976227208540932E-2</v>
      </c>
      <c r="W215" s="371">
        <f>建設部門分析用産業連関表!AC193</f>
        <v>2.8200125486690677E-2</v>
      </c>
      <c r="X215" s="371">
        <f>建設部門分析用産業連関表!AD193</f>
        <v>2.1419262251081428E-2</v>
      </c>
      <c r="Y215" s="371">
        <f>建設部門分析用産業連関表!AE193</f>
        <v>3.8245840736553058E-2</v>
      </c>
      <c r="Z215" s="371">
        <f>建設部門分析用産業連関表!AF193</f>
        <v>2.3375311225778517E-2</v>
      </c>
      <c r="AA215" s="371">
        <f>建設部門分析用産業連関表!AG193</f>
        <v>3.4094448670852623E-2</v>
      </c>
      <c r="AB215" s="371">
        <f>建設部門分析用産業連関表!AH193</f>
        <v>1.7313623195242746E-2</v>
      </c>
      <c r="AC215" s="371">
        <f>建設部門分析用産業連関表!AI193</f>
        <v>1.7478714707111469E-2</v>
      </c>
      <c r="AD215" s="371">
        <f>建設部門分析用産業連関表!AJ193</f>
        <v>1.859869820643056E-2</v>
      </c>
      <c r="AE215" s="371">
        <f>建設部門分析用産業連関表!AK193</f>
        <v>1.3829630031443305E-2</v>
      </c>
      <c r="AF215" s="371">
        <f>建設部門分析用産業連関表!AL193</f>
        <v>3.0789878922680102E-2</v>
      </c>
      <c r="AG215" s="371">
        <f>建設部門分析用産業連関表!AM193</f>
        <v>2.2159746677626244E-2</v>
      </c>
      <c r="AH215" s="371">
        <f>建設部門分析用産業連関表!AN193</f>
        <v>2.3427604510635032E-2</v>
      </c>
      <c r="AI215" s="371">
        <f>建設部門分析用産業連関表!AO193</f>
        <v>2.372358408543513E-2</v>
      </c>
      <c r="AJ215" s="371">
        <f>建設部門分析用産業連関表!AP193</f>
        <v>1.2780134813277949E-2</v>
      </c>
      <c r="AK215" s="371">
        <f>建設部門分析用産業連関表!AQ193</f>
        <v>1.130468259929625E-2</v>
      </c>
      <c r="AL215" s="371">
        <f>建設部門分析用産業連関表!AR193</f>
        <v>2.4035637802817412E-3</v>
      </c>
      <c r="AM215" s="371">
        <f>建設部門分析用産業連関表!AS193</f>
        <v>4.8560887700585281E-2</v>
      </c>
      <c r="AN215" s="372">
        <f>建設部門分析用産業連関表!AT193</f>
        <v>6.0772027211460876E-3</v>
      </c>
      <c r="AO215" s="372">
        <f>建設部門分析用産業連関表!AU193</f>
        <v>1.2957612768657091E-2</v>
      </c>
      <c r="AP215" s="372">
        <f>建設部門分析用産業連関表!AV193</f>
        <v>4.6015477933486716E-3</v>
      </c>
      <c r="AQ215" s="372">
        <f>建設部門分析用産業連関表!AW193</f>
        <v>4.8128621391658404E-2</v>
      </c>
      <c r="AR215" s="372">
        <f>建設部門分析用産業連関表!AX193</f>
        <v>6.8739056483152206E-2</v>
      </c>
      <c r="AS215" s="372">
        <f>建設部門分析用産業連関表!AY193</f>
        <v>7.2947390583948959E-2</v>
      </c>
      <c r="AT215" s="372">
        <f>建設部門分析用産業連関表!AZ193</f>
        <v>8.0579199992852693E-2</v>
      </c>
      <c r="AU215" s="372">
        <f>建設部門分析用産業連関表!BA193</f>
        <v>5.0801153282601506E-2</v>
      </c>
      <c r="AV215" s="372">
        <f>建設部門分析用産業連関表!BB193</f>
        <v>2.817753393824295E-2</v>
      </c>
      <c r="AW215" s="372">
        <f>建設部門分析用産業連関表!BC193</f>
        <v>7.7696981771092737E-3</v>
      </c>
      <c r="AX215" s="372">
        <f>建設部門分析用産業連関表!BD193</f>
        <v>2.5291093301073642E-2</v>
      </c>
      <c r="AY215" s="372">
        <f>建設部門分析用産業連関表!BE193</f>
        <v>2.5744549470384268E-2</v>
      </c>
      <c r="AZ215" s="372">
        <f>建設部門分析用産業連関表!BF193</f>
        <v>2.3522874606408593E-2</v>
      </c>
      <c r="BA215" s="372">
        <f>建設部門分析用産業連関表!BG193</f>
        <v>1.3418114178161205E-2</v>
      </c>
      <c r="BB215" s="372">
        <f>建設部門分析用産業連関表!BH193</f>
        <v>1.9153607297562183E-2</v>
      </c>
      <c r="BC215" s="372">
        <f>建設部門分析用産業連関表!BI193</f>
        <v>2.0346895237290337E-2</v>
      </c>
      <c r="BD215" s="372">
        <f>建設部門分析用産業連関表!BJ193</f>
        <v>2.5557072061433119E-2</v>
      </c>
      <c r="BE215" s="372">
        <f>建設部門分析用産業連関表!BK193</f>
        <v>1.4265494934309954E-2</v>
      </c>
      <c r="BF215" s="372">
        <f>建設部門分析用産業連関表!BL193</f>
        <v>4.020259121626469E-2</v>
      </c>
      <c r="BG215" s="372">
        <f>建設部門分析用産業連関表!BM193</f>
        <v>5.7654135338345864E-3</v>
      </c>
      <c r="BH215" s="372">
        <f>建設部門分析用産業連関表!BN193</f>
        <v>2.5358159177195277E-2</v>
      </c>
      <c r="BI215" s="372">
        <f>建設部門分析用産業連関表!BO193</f>
        <v>2.0936543829675809E-2</v>
      </c>
      <c r="BJ215" s="372">
        <f>建設部門分析用産業連関表!BP193</f>
        <v>1.2216674387879411E-2</v>
      </c>
      <c r="BK215" s="372">
        <f>建設部門分析用産業連関表!BQ193</f>
        <v>1.5579659346308594E-2</v>
      </c>
      <c r="BL215" s="372">
        <f>建設部門分析用産業連関表!BR193</f>
        <v>1.0792904133432736E-3</v>
      </c>
      <c r="BM215" s="372">
        <f>建設部門分析用産業連関表!BS193</f>
        <v>1.2222038895097797E-2</v>
      </c>
      <c r="BN215" s="372">
        <f>建設部門分析用産業連関表!BT193</f>
        <v>2.9363488842972636E-2</v>
      </c>
      <c r="BO215" s="372">
        <f>建設部門分析用産業連関表!BU193</f>
        <v>4.3788879005484636E-2</v>
      </c>
      <c r="BP215" s="372">
        <f>建設部門分析用産業連関表!BV193</f>
        <v>6.0071024021948687E-2</v>
      </c>
      <c r="BQ215" s="372">
        <f>建設部門分析用産業連関表!BW193</f>
        <v>1.7358703902936493E-2</v>
      </c>
      <c r="BR215" s="372">
        <f>建設部門分析用産業連関表!BX193</f>
        <v>7.1109458603721629E-3</v>
      </c>
      <c r="BS215" s="372">
        <f>建設部門分析用産業連関表!BY193</f>
        <v>0.11688177406320129</v>
      </c>
      <c r="BT215" s="372">
        <f>建設部門分析用産業連関表!BZ193</f>
        <v>7.6022067372792821E-3</v>
      </c>
      <c r="BU215" s="372">
        <f>建設部門分析用産業連関表!CA193</f>
        <v>2.9098203888034139E-2</v>
      </c>
    </row>
    <row r="216" spans="1:73" ht="30" customHeight="1" x14ac:dyDescent="0.15">
      <c r="A216" s="161" t="s">
        <v>10</v>
      </c>
      <c r="B216" s="358" t="s">
        <v>589</v>
      </c>
      <c r="C216" s="370">
        <f>建設部門分析用産業連関表!I194</f>
        <v>8.6621692222205744E-3</v>
      </c>
      <c r="D216" s="371">
        <f>建設部門分析用産業連関表!J194</f>
        <v>7.1132568778681515E-3</v>
      </c>
      <c r="E216" s="371">
        <f>建設部門分析用産業連関表!K194</f>
        <v>6.1120032529130685E-3</v>
      </c>
      <c r="F216" s="371">
        <f>建設部門分析用産業連関表!L194</f>
        <v>4.3905873139519864E-3</v>
      </c>
      <c r="G216" s="371">
        <f>建設部門分析用産業連関表!M194</f>
        <v>4.4473674298942225E-3</v>
      </c>
      <c r="H216" s="371">
        <f>建設部門分析用産業連関表!N194</f>
        <v>2.4559934928018068E-3</v>
      </c>
      <c r="I216" s="371">
        <f>建設部門分析用産業連関表!O194</f>
        <v>8.1841089783429421E-3</v>
      </c>
      <c r="J216" s="371">
        <f>建設部門分析用産業連関表!P194</f>
        <v>1.2303149606299213E-2</v>
      </c>
      <c r="K216" s="371">
        <f>建設部門分析用産業連関表!Q194</f>
        <v>8.241082770141149E-3</v>
      </c>
      <c r="L216" s="371">
        <f>建設部門分析用産業連関表!R194</f>
        <v>8.3006629470081337E-3</v>
      </c>
      <c r="M216" s="371">
        <f>建設部門分析用産業連関表!S194</f>
        <v>5.0540558466538434E-3</v>
      </c>
      <c r="N216" s="371">
        <f>建設部門分析用産業連関表!T194</f>
        <v>7.9965403619065446E-3</v>
      </c>
      <c r="O216" s="371">
        <f>建設部門分析用産業連関表!U194</f>
        <v>1.2099079766981932E-2</v>
      </c>
      <c r="P216" s="371">
        <f>建設部門分析用産業連関表!V194</f>
        <v>5.4411870995314578E-3</v>
      </c>
      <c r="Q216" s="371">
        <f>建設部門分析用産業連関表!W194</f>
        <v>7.1781131011140883E-3</v>
      </c>
      <c r="R216" s="371">
        <f>建設部門分析用産業連関表!X194</f>
        <v>8.3642440017321646E-3</v>
      </c>
      <c r="S216" s="371">
        <f>建設部門分析用産業連関表!Y194</f>
        <v>5.996142087640122E-3</v>
      </c>
      <c r="T216" s="371">
        <f>建設部門分析用産業連関表!Z194</f>
        <v>5.0423382539599741E-3</v>
      </c>
      <c r="U216" s="371">
        <f>建設部門分析用産業連関表!AA194</f>
        <v>6.0732072237870798E-3</v>
      </c>
      <c r="V216" s="371">
        <f>建設部門分析用産業連関表!AB194</f>
        <v>8.5130197011235708E-3</v>
      </c>
      <c r="W216" s="371">
        <f>建設部門分析用産業連関表!AC194</f>
        <v>1.0571823940453987E-2</v>
      </c>
      <c r="X216" s="371">
        <f>建設部門分析用産業連関表!AD194</f>
        <v>5.6915088070255068E-3</v>
      </c>
      <c r="Y216" s="371">
        <f>建設部門分析用産業連関表!AE194</f>
        <v>5.8633500242287195E-3</v>
      </c>
      <c r="Z216" s="371">
        <f>建設部門分析用産業連関表!AF194</f>
        <v>6.9955135375696122E-3</v>
      </c>
      <c r="AA216" s="371">
        <f>建設部門分析用産業連関表!AG194</f>
        <v>1.089146778655813E-2</v>
      </c>
      <c r="AB216" s="371">
        <f>建設部門分析用産業連関表!AH194</f>
        <v>7.3955138319443401E-3</v>
      </c>
      <c r="AC216" s="371">
        <f>建設部門分析用産業連関表!AI194</f>
        <v>8.5954748189556573E-3</v>
      </c>
      <c r="AD216" s="371">
        <f>建設部門分析用産業連関表!AJ194</f>
        <v>1.1034689512432763E-2</v>
      </c>
      <c r="AE216" s="371">
        <f>建設部門分析用産業連関表!AK194</f>
        <v>6.7546858328227282E-3</v>
      </c>
      <c r="AF216" s="371">
        <f>建設部門分析用産業連関表!AL194</f>
        <v>1.1588213637175175E-2</v>
      </c>
      <c r="AG216" s="371">
        <f>建設部門分析用産業連関表!AM194</f>
        <v>3.9311741571721676E-3</v>
      </c>
      <c r="AH216" s="371">
        <f>建設部門分析用産業連関表!AN194</f>
        <v>4.0021470759723111E-3</v>
      </c>
      <c r="AI216" s="371">
        <f>建設部門分析用産業連関表!AO194</f>
        <v>1.7919219395127193E-3</v>
      </c>
      <c r="AJ216" s="371">
        <f>建設部門分析用産業連関表!AP194</f>
        <v>1.164597139676384E-3</v>
      </c>
      <c r="AK216" s="371">
        <f>建設部門分析用産業連関表!AQ194</f>
        <v>1.1536214560129657E-3</v>
      </c>
      <c r="AL216" s="371">
        <f>建設部門分析用産業連関表!AR194</f>
        <v>5.0601342742773495E-4</v>
      </c>
      <c r="AM216" s="371">
        <f>建設部門分析用産業連関表!AS194</f>
        <v>1.8895287043029293E-3</v>
      </c>
      <c r="AN216" s="372">
        <f>建設部門分析用産業連関表!AT194</f>
        <v>6.7563710283514511E-4</v>
      </c>
      <c r="AO216" s="372">
        <f>建設部門分析用産業連関表!AU194</f>
        <v>1.7435040780651668E-3</v>
      </c>
      <c r="AP216" s="372">
        <f>建設部門分析用産業連関表!AV194</f>
        <v>3.3047479606776828E-2</v>
      </c>
      <c r="AQ216" s="372">
        <f>建設部門分析用産業連関表!AW194</f>
        <v>4.4370204102938873E-3</v>
      </c>
      <c r="AR216" s="372">
        <f>建設部門分析用産業連関表!AX194</f>
        <v>4.3723992194946082E-3</v>
      </c>
      <c r="AS216" s="372">
        <f>建設部門分析用産業連関表!AY194</f>
        <v>4.2182736934611269E-3</v>
      </c>
      <c r="AT216" s="372">
        <f>建設部門分析用産業連関表!AZ194</f>
        <v>8.6884465995564202E-4</v>
      </c>
      <c r="AU216" s="372">
        <f>建設部門分析用産業連関表!BA194</f>
        <v>6.0594602259299519E-3</v>
      </c>
      <c r="AV216" s="372">
        <f>建設部門分析用産業連関表!BB194</f>
        <v>4.4805514524864601E-2</v>
      </c>
      <c r="AW216" s="372">
        <f>建設部門分析用産業連関表!BC194</f>
        <v>1.9922303018228907E-4</v>
      </c>
      <c r="AX216" s="372">
        <f>建設部門分析用産業連関表!BD194</f>
        <v>5.9636322395282019E-3</v>
      </c>
      <c r="AY216" s="372">
        <f>建設部門分析用産業連関表!BE194</f>
        <v>6.0798936018619677E-3</v>
      </c>
      <c r="AZ216" s="372">
        <f>建設部門分析用産業連関表!BF194</f>
        <v>5.510279681422486E-3</v>
      </c>
      <c r="BA216" s="372">
        <f>建設部門分析用産業連関表!BG194</f>
        <v>7.8747937054638381E-2</v>
      </c>
      <c r="BB216" s="372">
        <f>建設部門分析用産業連関表!BH194</f>
        <v>4.4262504076968334E-3</v>
      </c>
      <c r="BC216" s="372">
        <f>建設部門分析用産業連関表!BI194</f>
        <v>1.707071077418501E-3</v>
      </c>
      <c r="BD216" s="372">
        <f>建設部門分析用産業連関表!BJ194</f>
        <v>1.6104456367478403E-3</v>
      </c>
      <c r="BE216" s="372">
        <f>建設部門分析用産業連関表!BK194</f>
        <v>2.9786417393668487E-3</v>
      </c>
      <c r="BF216" s="372">
        <f>建設部門分析用産業連関表!BL194</f>
        <v>5.9973886967875228E-3</v>
      </c>
      <c r="BG216" s="372">
        <f>建設部門分析用産業連関表!BM194</f>
        <v>1.2932330827067668E-4</v>
      </c>
      <c r="BH216" s="372">
        <f>建設部門分析用産業連関表!BN194</f>
        <v>9.9543430077679816E-3</v>
      </c>
      <c r="BI216" s="372">
        <f>建設部門分析用産業連関表!BO194</f>
        <v>2.5619101343346065E-3</v>
      </c>
      <c r="BJ216" s="372">
        <f>建設部門分析用産業連関表!BP194</f>
        <v>1.166761037044663E-3</v>
      </c>
      <c r="BK216" s="372">
        <f>建設部門分析用産業連関表!BQ194</f>
        <v>4.2571089896376356E-3</v>
      </c>
      <c r="BL216" s="372">
        <f>建設部門分析用産業連関表!BR194</f>
        <v>6.9841943221837849E-3</v>
      </c>
      <c r="BM216" s="372">
        <f>建設部門分析用産業連関表!BS194</f>
        <v>1.0273236972445933E-4</v>
      </c>
      <c r="BN216" s="372">
        <f>建設部門分析用産業連関表!BT194</f>
        <v>9.1602230783737913E-4</v>
      </c>
      <c r="BO216" s="372">
        <f>建設部門分析用産業連関表!BU194</f>
        <v>2.3121508146264763E-2</v>
      </c>
      <c r="BP216" s="372">
        <f>建設部門分析用産業連関表!BV194</f>
        <v>5.585642440891192E-2</v>
      </c>
      <c r="BQ216" s="372">
        <f>建設部門分析用産業連関表!BW194</f>
        <v>6.3085675018062948E-2</v>
      </c>
      <c r="BR216" s="372">
        <f>建設部門分析用産業連関表!BX194</f>
        <v>6.3493077866019085E-2</v>
      </c>
      <c r="BS216" s="372">
        <f>建設部門分析用産業連関表!BY194</f>
        <v>1.1290966978264269E-3</v>
      </c>
      <c r="BT216" s="372">
        <f>建設部門分析用産業連関表!BZ194</f>
        <v>1.0215490223911424E-3</v>
      </c>
      <c r="BU216" s="372">
        <f>建設部門分析用産業連関表!CA194</f>
        <v>8.7746827265540658E-3</v>
      </c>
    </row>
    <row r="217" spans="1:73" ht="30" customHeight="1" x14ac:dyDescent="0.15">
      <c r="A217" s="161" t="s">
        <v>11</v>
      </c>
      <c r="B217" s="358" t="s">
        <v>607</v>
      </c>
      <c r="C217" s="370">
        <f>建設部門分析用産業連関表!I195</f>
        <v>9.2562481503946581E-2</v>
      </c>
      <c r="D217" s="371">
        <f>建設部門分析用産業連関表!J195</f>
        <v>9.9063326219552703E-2</v>
      </c>
      <c r="E217" s="371">
        <f>建設部門分析用産業連関表!K195</f>
        <v>7.0648221767299263E-2</v>
      </c>
      <c r="F217" s="371">
        <f>建設部門分析用産業連関表!L195</f>
        <v>5.1305067684374435E-2</v>
      </c>
      <c r="G217" s="371">
        <f>建設部門分析用産業連関表!M195</f>
        <v>5.0797752906648279E-2</v>
      </c>
      <c r="H217" s="371">
        <f>建設部門分析用産業連関表!N195</f>
        <v>6.8590133381768795E-2</v>
      </c>
      <c r="I217" s="371">
        <f>建設部門分析用産業連関表!O195</f>
        <v>9.3931996139279744E-2</v>
      </c>
      <c r="J217" s="371">
        <f>建設部門分析用産業連関表!P195</f>
        <v>8.4370078740157478E-2</v>
      </c>
      <c r="K217" s="371">
        <f>建設部門分析用産業連関表!Q195</f>
        <v>5.6292440249532963E-2</v>
      </c>
      <c r="L217" s="371">
        <f>建設部門分析用産業連関表!R195</f>
        <v>5.5971941616620571E-2</v>
      </c>
      <c r="M217" s="371">
        <f>建設部門分析用産業連関表!S195</f>
        <v>7.3436360018571331E-2</v>
      </c>
      <c r="N217" s="371">
        <f>建設部門分析用産業連関表!T195</f>
        <v>0.14472808600040662</v>
      </c>
      <c r="O217" s="371">
        <f>建設部門分析用産業連関表!U195</f>
        <v>0.13590674568472602</v>
      </c>
      <c r="P217" s="371">
        <f>建設部門分析用産業連関表!V195</f>
        <v>0.15022264401155172</v>
      </c>
      <c r="Q217" s="371">
        <f>建設部門分析用産業連関表!W195</f>
        <v>6.8438866168382462E-2</v>
      </c>
      <c r="R217" s="371">
        <f>建設部門分析用産業連関表!X195</f>
        <v>0.13456574928904694</v>
      </c>
      <c r="S217" s="371">
        <f>建設部門分析用産業連関表!Y195</f>
        <v>7.6189869600482504E-2</v>
      </c>
      <c r="T217" s="371">
        <f>建設部門分析用産業連関表!Z195</f>
        <v>8.2590023125206469E-2</v>
      </c>
      <c r="U217" s="371">
        <f>建設部門分析用産業連関表!AA195</f>
        <v>7.5672752049338668E-2</v>
      </c>
      <c r="V217" s="371">
        <f>建設部門分析用産業連関表!AB195</f>
        <v>0.13823320645234419</v>
      </c>
      <c r="W217" s="371">
        <f>建設部門分析用産業連関表!AC195</f>
        <v>0.14179136548428409</v>
      </c>
      <c r="X217" s="371">
        <f>建設部門分析用産業連関表!AD195</f>
        <v>0.13328703659661906</v>
      </c>
      <c r="Y217" s="371">
        <f>建設部門分析用産業連関表!AE195</f>
        <v>0.10187045711516718</v>
      </c>
      <c r="Z217" s="371">
        <f>建設部門分析用産業連関表!AF195</f>
        <v>9.25654626589206E-2</v>
      </c>
      <c r="AA217" s="371">
        <f>建設部門分析用産業連関表!AG195</f>
        <v>0.1096629052097834</v>
      </c>
      <c r="AB217" s="371">
        <f>建設部門分析用産業連関表!AH195</f>
        <v>0.17000541669369398</v>
      </c>
      <c r="AC217" s="371">
        <f>建設部門分析用産業連関表!AI195</f>
        <v>0.14791350550397778</v>
      </c>
      <c r="AD217" s="371">
        <f>建設部門分析用産業連関表!AJ195</f>
        <v>0.10388404928136152</v>
      </c>
      <c r="AE217" s="371">
        <f>建設部門分析用産業連関表!AK195</f>
        <v>0.18538550315835942</v>
      </c>
      <c r="AF217" s="371">
        <f>建設部門分析用産業連関表!AL195</f>
        <v>4.9127267077288685E-2</v>
      </c>
      <c r="AG217" s="371">
        <f>建設部門分析用産業連関表!AM195</f>
        <v>3.7620443346817231E-2</v>
      </c>
      <c r="AH217" s="371">
        <f>建設部門分析用産業連関表!AN195</f>
        <v>4.5680531455201984E-2</v>
      </c>
      <c r="AI217" s="371">
        <f>建設部門分析用産業連関表!AO195</f>
        <v>4.6356738215693603E-2</v>
      </c>
      <c r="AJ217" s="371">
        <f>建設部門分析用産業連関表!AP195</f>
        <v>4.2403915156460782E-2</v>
      </c>
      <c r="AK217" s="371">
        <f>建設部門分析用産業連関表!AQ195</f>
        <v>3.0906375833806718E-2</v>
      </c>
      <c r="AL217" s="371">
        <f>建設部門分析用産業連関表!AR195</f>
        <v>4.7782125075676113E-2</v>
      </c>
      <c r="AM217" s="371">
        <f>建設部門分析用産業連関表!AS195</f>
        <v>0.12449868441563963</v>
      </c>
      <c r="AN217" s="372">
        <f>建設部門分析用産業連関表!AT195</f>
        <v>4.2081362479894205E-2</v>
      </c>
      <c r="AO217" s="372">
        <f>建設部門分析用産業連関表!AU195</f>
        <v>1.8706155664790801E-2</v>
      </c>
      <c r="AP217" s="372">
        <f>建設部門分析用産業連関表!AV195</f>
        <v>6.7977410583559925E-2</v>
      </c>
      <c r="AQ217" s="372">
        <f>建設部門分析用産業連関表!AW195</f>
        <v>9.2446625254476167E-2</v>
      </c>
      <c r="AR217" s="372">
        <f>建設部門分析用産業連関表!AX195</f>
        <v>6.261652915461384E-2</v>
      </c>
      <c r="AS217" s="372">
        <f>建設部門分析用産業連関表!AY195</f>
        <v>6.2937229377786327E-2</v>
      </c>
      <c r="AT217" s="372">
        <f>建設部門分析用産業連関表!AZ195</f>
        <v>5.4235785232321018E-2</v>
      </c>
      <c r="AU217" s="372">
        <f>建設部門分析用産業連関表!BA195</f>
        <v>0.16520300609727276</v>
      </c>
      <c r="AV217" s="372">
        <f>建設部門分析用産業連関表!BB195</f>
        <v>2.1410986846732784E-2</v>
      </c>
      <c r="AW217" s="372">
        <f>建設部門分析用産業連関表!BC195</f>
        <v>5.9219045721685425E-2</v>
      </c>
      <c r="AX217" s="372">
        <f>建設部門分析用産業連関表!BD195</f>
        <v>5.9305534553152878E-2</v>
      </c>
      <c r="AY217" s="372">
        <f>建設部門分析用産業連関表!BE195</f>
        <v>6.0597064551370351E-2</v>
      </c>
      <c r="AZ217" s="372">
        <f>建設部門分析用産業連関表!BF195</f>
        <v>5.4269309131320616E-2</v>
      </c>
      <c r="BA217" s="372">
        <f>建設部門分析用産業連関表!BG195</f>
        <v>2.2812449978749594E-2</v>
      </c>
      <c r="BB217" s="372">
        <f>建設部門分析用産業連関表!BH195</f>
        <v>2.735359209564819E-2</v>
      </c>
      <c r="BC217" s="372">
        <f>建設部門分析用産業連関表!BI195</f>
        <v>2.5730973801088623E-2</v>
      </c>
      <c r="BD217" s="372">
        <f>建設部門分析用産業連関表!BJ195</f>
        <v>1.8793409400153414E-2</v>
      </c>
      <c r="BE217" s="372">
        <f>建設部門分析用産業連関表!BK195</f>
        <v>2.5100554147308825E-2</v>
      </c>
      <c r="BF217" s="372">
        <f>建設部門分析用産業連関表!BL195</f>
        <v>1.6327818987904787E-2</v>
      </c>
      <c r="BG217" s="372">
        <f>建設部門分析用産業連関表!BM195</f>
        <v>4.8141353383458645E-2</v>
      </c>
      <c r="BH217" s="372">
        <f>建設部門分析用産業連関表!BN195</f>
        <v>2.8719157058654902E-2</v>
      </c>
      <c r="BI217" s="372">
        <f>建設部門分析用産業連関表!BO195</f>
        <v>4.0518588799684487E-2</v>
      </c>
      <c r="BJ217" s="372">
        <f>建設部門分析用産業連関表!BP195</f>
        <v>1.7810264065475884E-2</v>
      </c>
      <c r="BK217" s="372">
        <f>建設部門分析用産業連関表!BQ195</f>
        <v>9.2407305912792989E-3</v>
      </c>
      <c r="BL217" s="372">
        <f>建設部門分析用産業連関表!BR195</f>
        <v>5.4114248816991652E-2</v>
      </c>
      <c r="BM217" s="372">
        <f>建設部門分析用産業連関表!BS195</f>
        <v>1.0713740921415964E-2</v>
      </c>
      <c r="BN217" s="372">
        <f>建設部門分析用産業連関表!BT195</f>
        <v>3.7841876312119056E-2</v>
      </c>
      <c r="BO217" s="372">
        <f>建設部門分析用産業連関表!BU195</f>
        <v>6.6459238173205787E-2</v>
      </c>
      <c r="BP217" s="372">
        <f>建設部門分析用産業連関表!BV195</f>
        <v>4.1824680501506201E-2</v>
      </c>
      <c r="BQ217" s="372">
        <f>建設部門分析用産業連関表!BW195</f>
        <v>7.319239565222159E-2</v>
      </c>
      <c r="BR217" s="372">
        <f>建設部門分析用産業連関表!BX195</f>
        <v>3.7088462722725396E-2</v>
      </c>
      <c r="BS217" s="372">
        <f>建設部門分析用産業連関表!BY195</f>
        <v>0.13194466847156702</v>
      </c>
      <c r="BT217" s="372">
        <f>建設部門分析用産業連関表!BZ195</f>
        <v>1.7832051280006506E-2</v>
      </c>
      <c r="BU217" s="372">
        <f>建設部門分析用産業連関表!CA195</f>
        <v>7.4634274882483448E-2</v>
      </c>
    </row>
    <row r="218" spans="1:73" ht="30" customHeight="1" x14ac:dyDescent="0.15">
      <c r="A218" s="161" t="s">
        <v>12</v>
      </c>
      <c r="B218" s="358" t="s">
        <v>47</v>
      </c>
      <c r="C218" s="370">
        <f>建設部門分析用産業連関表!I196</f>
        <v>6.8179937938493964E-3</v>
      </c>
      <c r="D218" s="371">
        <f>建設部門分析用産業連関表!J196</f>
        <v>9.275297845087729E-3</v>
      </c>
      <c r="E218" s="371">
        <f>建設部門分析用産業連関表!K196</f>
        <v>4.062759034327101E-3</v>
      </c>
      <c r="F218" s="371">
        <f>建設部門分析用産業連関表!L196</f>
        <v>2.7717285266471089E-3</v>
      </c>
      <c r="G218" s="371">
        <f>建設部門分析用産業連関表!M196</f>
        <v>2.8326819389437271E-3</v>
      </c>
      <c r="H218" s="371">
        <f>建設部門分析用産業連関表!N196</f>
        <v>6.9494349635549517E-4</v>
      </c>
      <c r="I218" s="371">
        <f>建設部門分析用産業連関表!O196</f>
        <v>5.6168004755158402E-3</v>
      </c>
      <c r="J218" s="371">
        <f>建設部門分析用産業連関表!P196</f>
        <v>1.5009842519685039E-2</v>
      </c>
      <c r="K218" s="371">
        <f>建設部門分析用産業連関表!Q196</f>
        <v>6.6843012643646258E-3</v>
      </c>
      <c r="L218" s="371">
        <f>建設部門分析用産業連関表!R196</f>
        <v>6.650301094942552E-3</v>
      </c>
      <c r="M218" s="371">
        <f>建設部門分析用産業連関表!S196</f>
        <v>8.503017841745706E-3</v>
      </c>
      <c r="N218" s="371">
        <f>建設部門分析用産業連関表!T196</f>
        <v>3.9601883437305353E-3</v>
      </c>
      <c r="O218" s="371">
        <f>建設部門分析用産業連関表!U196</f>
        <v>7.8418248597451872E-3</v>
      </c>
      <c r="P218" s="371">
        <f>建設部門分析用産業連関表!V196</f>
        <v>1.5424291084916877E-3</v>
      </c>
      <c r="Q218" s="371">
        <f>建設部門分析用産業連関表!W196</f>
        <v>2.7076575941334087E-3</v>
      </c>
      <c r="R218" s="371">
        <f>建設部門分析用産業連関表!X196</f>
        <v>1.5787952353774788E-2</v>
      </c>
      <c r="S218" s="371">
        <f>建設部門分析用産業連関表!Y196</f>
        <v>1.1568537736830064E-2</v>
      </c>
      <c r="T218" s="371">
        <f>建設部門分析用産業連関表!Z196</f>
        <v>1.8256741953993011E-3</v>
      </c>
      <c r="U218" s="371">
        <f>建設部門分析用産業連関表!AA196</f>
        <v>1.2355738499469665E-2</v>
      </c>
      <c r="V218" s="371">
        <f>建設部門分析用産業連関表!AB196</f>
        <v>1.6053036536563838E-2</v>
      </c>
      <c r="W218" s="371">
        <f>建設部門分析用産業連関表!AC196</f>
        <v>3.286719898235451E-2</v>
      </c>
      <c r="X218" s="371">
        <f>建設部門分析用産業連関表!AD196</f>
        <v>1.1512122995299206E-2</v>
      </c>
      <c r="Y218" s="371">
        <f>建設部門分析用産業連関表!AE196</f>
        <v>9.8950088838636735E-3</v>
      </c>
      <c r="Z218" s="371">
        <f>建設部門分析用産業連関表!AF196</f>
        <v>1.2889257749070833E-2</v>
      </c>
      <c r="AA218" s="371">
        <f>建設部門分析用産業連関表!AG196</f>
        <v>1.8209231421874125E-2</v>
      </c>
      <c r="AB218" s="371">
        <f>建設部門分析用産業連関表!AH196</f>
        <v>1.3905233975052882E-2</v>
      </c>
      <c r="AC218" s="371">
        <f>建設部門分析用産業連関表!AI196</f>
        <v>1.7208275806999282E-2</v>
      </c>
      <c r="AD218" s="371">
        <f>建設部門分析用産業連関表!AJ196</f>
        <v>1.4453483076107072E-2</v>
      </c>
      <c r="AE218" s="371">
        <f>建設部門分析用産業連関表!AK196</f>
        <v>8.7433072414732044E-4</v>
      </c>
      <c r="AF218" s="371">
        <f>建設部門分析用産業連関表!AL196</f>
        <v>5.4706470167740729E-3</v>
      </c>
      <c r="AG218" s="371">
        <f>建設部門分析用産業連関表!AM196</f>
        <v>4.5280933356219317E-3</v>
      </c>
      <c r="AH218" s="371">
        <f>建設部門分析用産業連関表!AN196</f>
        <v>5.0411263968913687E-4</v>
      </c>
      <c r="AI218" s="371">
        <f>建設部門分析用産業連関表!AO196</f>
        <v>5.105320909732932E-4</v>
      </c>
      <c r="AJ218" s="371">
        <f>建設部門分析用産業連関表!AP196</f>
        <v>5.2325714690337885E-4</v>
      </c>
      <c r="AK218" s="371">
        <f>建設部門分析用産業連関表!AQ196</f>
        <v>5.1287021556702442E-4</v>
      </c>
      <c r="AL218" s="371">
        <f>建設部門分析用産業連関表!AR196</f>
        <v>5.9637296803983044E-4</v>
      </c>
      <c r="AM218" s="371">
        <f>建設部門分析用産業連関表!AS196</f>
        <v>5.2198230456368421E-4</v>
      </c>
      <c r="AN218" s="372">
        <f>建設部門分析用産業連関表!AT196</f>
        <v>5.4498254113705959E-4</v>
      </c>
      <c r="AO218" s="372">
        <f>建設部門分析用産業連関表!AU196</f>
        <v>4.6097882692298914E-4</v>
      </c>
      <c r="AP218" s="372">
        <f>建設部門分析用産業連関表!AV196</f>
        <v>6.274837900020916E-4</v>
      </c>
      <c r="AQ218" s="372">
        <f>建設部門分析用産業連関表!AW196</f>
        <v>7.8300360181656837E-4</v>
      </c>
      <c r="AR218" s="372">
        <f>建設部門分析用産業連関表!AX196</f>
        <v>4.5818804571531581E-4</v>
      </c>
      <c r="AS218" s="372">
        <f>建設部門分析用産業連関表!AY196</f>
        <v>2.2702514669669258E-4</v>
      </c>
      <c r="AT218" s="372">
        <f>建設部門分析用産業連関表!AZ196</f>
        <v>2.2111984919179578E-4</v>
      </c>
      <c r="AU218" s="372">
        <f>建設部門分析用産業連関表!BA196</f>
        <v>2.741409462589214E-4</v>
      </c>
      <c r="AV218" s="372">
        <f>建設部門分析用産業連関表!BB196</f>
        <v>2.5321797847647186E-4</v>
      </c>
      <c r="AW218" s="372">
        <f>建設部門分析用産業連関表!BC196</f>
        <v>1.494172726367168E-4</v>
      </c>
      <c r="AX218" s="372">
        <f>建設部門分析用産業連関表!BD196</f>
        <v>2.8447754423106004E-3</v>
      </c>
      <c r="AY218" s="372">
        <f>建設部門分析用産業連関表!BE196</f>
        <v>2.8974492946373439E-3</v>
      </c>
      <c r="AZ218" s="372">
        <f>建設部門分析用産業連関表!BF196</f>
        <v>2.6393776625300981E-3</v>
      </c>
      <c r="BA218" s="372">
        <f>建設部門分析用産業連関表!BG196</f>
        <v>2.8701848509435731E-4</v>
      </c>
      <c r="BB218" s="372">
        <f>建設部門分析用産業連関表!BH196</f>
        <v>1.0390789731388614E-2</v>
      </c>
      <c r="BC218" s="372">
        <f>建設部門分析用産業連関表!BI196</f>
        <v>5.6469438953410693E-3</v>
      </c>
      <c r="BD218" s="372">
        <f>建設部門分析用産業連関表!BJ196</f>
        <v>7.1722831959769168E-3</v>
      </c>
      <c r="BE218" s="372">
        <f>建設部門分析用産業連関表!BK196</f>
        <v>8.2802242177567025E-3</v>
      </c>
      <c r="BF218" s="372">
        <f>建設部門分析用産業連関表!BL196</f>
        <v>1.6069558230626857E-3</v>
      </c>
      <c r="BG218" s="372">
        <f>建設部門分析用産業連関表!BM196</f>
        <v>1.2330827067669173E-4</v>
      </c>
      <c r="BH218" s="372">
        <f>建設部門分析用産業連関表!BN196</f>
        <v>2.5915412206428335E-2</v>
      </c>
      <c r="BI218" s="372">
        <f>建設部門分析用産業連関表!BO196</f>
        <v>1.7795981437870043E-3</v>
      </c>
      <c r="BJ218" s="372">
        <f>建設部門分析用産業連関表!BP196</f>
        <v>7.721212745148504E-5</v>
      </c>
      <c r="BK218" s="372">
        <f>建設部門分析用産業連関表!BQ196</f>
        <v>5.1323230134553534E-3</v>
      </c>
      <c r="BL218" s="372">
        <f>建設部門分析用産業連関表!BR196</f>
        <v>9.741687748182206E-3</v>
      </c>
      <c r="BM218" s="372">
        <f>建設部門分析用産業連関表!BS196</f>
        <v>1.2608063557092736E-4</v>
      </c>
      <c r="BN218" s="372">
        <f>建設部門分析用産業連関表!BT196</f>
        <v>6.1966214941940349E-4</v>
      </c>
      <c r="BO218" s="372">
        <f>建設部門分析用産業連関表!BU196</f>
        <v>6.8903535787872405E-3</v>
      </c>
      <c r="BP218" s="372">
        <f>建設部門分析用産業連関表!BV196</f>
        <v>4.3195896389842964E-3</v>
      </c>
      <c r="BQ218" s="372">
        <f>建設部門分析用産業連関表!BW196</f>
        <v>3.5943129440347199E-3</v>
      </c>
      <c r="BR218" s="372">
        <f>建設部門分析用産業連関表!BX196</f>
        <v>2.0740258759418808E-3</v>
      </c>
      <c r="BS218" s="372">
        <f>建設部門分析用産業連関表!BY196</f>
        <v>2.5973359935347842E-4</v>
      </c>
      <c r="BT218" s="372">
        <f>建設部門分析用産業連関表!BZ196</f>
        <v>4.5686606942067567E-3</v>
      </c>
      <c r="BU218" s="372">
        <f>建設部門分析用産業連関表!CA196</f>
        <v>1.3322679632447319E-2</v>
      </c>
    </row>
    <row r="219" spans="1:73" ht="30" customHeight="1" x14ac:dyDescent="0.15">
      <c r="A219" s="161" t="s">
        <v>13</v>
      </c>
      <c r="B219" s="358" t="s">
        <v>48</v>
      </c>
      <c r="C219" s="370">
        <f>建設部門分析用産業連関表!I197</f>
        <v>6.8081753199304224E-5</v>
      </c>
      <c r="D219" s="371">
        <f>建設部門分析用産業連関表!J197</f>
        <v>2.6028109470129517E-5</v>
      </c>
      <c r="E219" s="371">
        <f>建設部門分析用産業連関表!K197</f>
        <v>1.8694902693338963E-5</v>
      </c>
      <c r="F219" s="371">
        <f>建設部門分析用産業連関表!L197</f>
        <v>1.5761890967569573E-5</v>
      </c>
      <c r="G219" s="371">
        <f>建設部門分析用産業連関表!M197</f>
        <v>1.5645054279646655E-5</v>
      </c>
      <c r="H219" s="371">
        <f>建設部門分析用産業連関表!N197</f>
        <v>1.9742712964644749E-5</v>
      </c>
      <c r="I219" s="371">
        <f>建設部門分析用産業連関表!O197</f>
        <v>2.2225432562481248E-5</v>
      </c>
      <c r="J219" s="371">
        <f>建設部門分析用産業連関表!P197</f>
        <v>1.9685039370078739E-5</v>
      </c>
      <c r="K219" s="371">
        <f>建設部門分析用産業連関表!Q197</f>
        <v>2.0692170131509694E-5</v>
      </c>
      <c r="L219" s="371">
        <f>建設部門分析用産業連関表!R197</f>
        <v>2.0583025352583503E-5</v>
      </c>
      <c r="M219" s="371">
        <f>建設部門分析用産業連関表!S197</f>
        <v>2.6530476885322015E-5</v>
      </c>
      <c r="N219" s="371">
        <f>建設部門分析用産業連関表!T197</f>
        <v>2.4204557556824234E-5</v>
      </c>
      <c r="O219" s="371">
        <f>建設部門分析用産業連関表!U197</f>
        <v>2.4384829608900967E-5</v>
      </c>
      <c r="P219" s="371">
        <f>建設部門分析用産業連関表!V197</f>
        <v>2.4092271304114644E-5</v>
      </c>
      <c r="Q219" s="371">
        <f>建設部門分析用産業連関表!W197</f>
        <v>2.8204766605556338E-5</v>
      </c>
      <c r="R219" s="371">
        <f>建設部門分析用産業連関表!X197</f>
        <v>3.5190370685222596E-5</v>
      </c>
      <c r="S219" s="371">
        <f>建設部門分析用産業連関表!Y197</f>
        <v>2.599671401534846E-5</v>
      </c>
      <c r="T219" s="371">
        <f>建設部門分析用産業連関表!Z197</f>
        <v>3.4774746579034308E-5</v>
      </c>
      <c r="U219" s="371">
        <f>建設部門分析用産業連関表!AA197</f>
        <v>2.5287469356504146E-5</v>
      </c>
      <c r="V219" s="371">
        <f>建設部門分析用産業連関表!AB197</f>
        <v>3.5767960987770627E-5</v>
      </c>
      <c r="W219" s="371">
        <f>建設部門分析用産業連関表!AC197</f>
        <v>3.4379915253508898E-5</v>
      </c>
      <c r="X219" s="371">
        <f>建設部門分析用産業連関表!AD197</f>
        <v>2.7180080262777016E-5</v>
      </c>
      <c r="Y219" s="371">
        <f>建設部門分析用産業連関表!AE197</f>
        <v>3.5535454692295267E-5</v>
      </c>
      <c r="Z219" s="371">
        <f>建設部門分析用産業連関表!AF197</f>
        <v>3.6084148233680947E-5</v>
      </c>
      <c r="AA219" s="371">
        <f>建設部門分析用産業連関表!AG197</f>
        <v>4.0083607725113298E-5</v>
      </c>
      <c r="AB219" s="371">
        <f>建設部門分析用産業連関表!AH197</f>
        <v>3.1169155004207833E-5</v>
      </c>
      <c r="AC219" s="371">
        <f>建設部門分析用産業連関表!AI197</f>
        <v>3.7100601199234561E-5</v>
      </c>
      <c r="AD219" s="371">
        <f>建設部門分析用産業連関表!AJ197</f>
        <v>3.4591503173770419E-5</v>
      </c>
      <c r="AE219" s="371">
        <f>建設部門分析用産業連関表!AK197</f>
        <v>1.2746202793956964E-4</v>
      </c>
      <c r="AF219" s="371">
        <f>建設部門分析用産業連関表!AL197</f>
        <v>1.0669118633630416E-4</v>
      </c>
      <c r="AG219" s="371">
        <f>建設部門分析用産業連関表!AM197</f>
        <v>1.6903183302202624E-4</v>
      </c>
      <c r="AH219" s="371">
        <f>建設部門分析用産業連関表!AN197</f>
        <v>2.8170067947408688E-4</v>
      </c>
      <c r="AI219" s="371">
        <f>建設部門分析用産業連関表!AO197</f>
        <v>2.7583095707956059E-4</v>
      </c>
      <c r="AJ219" s="371">
        <f>建設部門分析用産業連関表!AP197</f>
        <v>2.6903411275450964E-4</v>
      </c>
      <c r="AK219" s="371">
        <f>建設部門分析用産業連関表!AQ197</f>
        <v>2.6069780861280947E-4</v>
      </c>
      <c r="AL219" s="371">
        <f>建設部門分析用産業連関表!AR197</f>
        <v>4.1565388681563941E-4</v>
      </c>
      <c r="AM219" s="371">
        <f>建設部門分析用産業連関表!AS197</f>
        <v>3.0941032532960465E-4</v>
      </c>
      <c r="AN219" s="372">
        <f>建設部門分析用産業連関表!AT197</f>
        <v>2.566008509025464E-4</v>
      </c>
      <c r="AO219" s="372">
        <f>建設部門分析用産業連関表!AU197</f>
        <v>2.7841295487428057E-4</v>
      </c>
      <c r="AP219" s="372">
        <f>建設部門分析用産業連関表!AV197</f>
        <v>4.183225266680611E-4</v>
      </c>
      <c r="AQ219" s="372">
        <f>建設部門分析用産業連関表!AW197</f>
        <v>3.1320144072662732E-4</v>
      </c>
      <c r="AR219" s="372">
        <f>建設部門分析用産業連関表!AX197</f>
        <v>3.0378952393510922E-4</v>
      </c>
      <c r="AS219" s="372">
        <f>建設部門分析用産業連関表!AY197</f>
        <v>3.0300533692179533E-4</v>
      </c>
      <c r="AT219" s="372">
        <f>建設部門分析用産業連関表!AZ197</f>
        <v>2.7249112728685947E-4</v>
      </c>
      <c r="AU219" s="372">
        <f>建設部門分析用産業連関表!BA197</f>
        <v>4.8210993997258592E-4</v>
      </c>
      <c r="AV219" s="372">
        <f>建設部門分析用産業連関表!BB197</f>
        <v>4.5016529506928323E-4</v>
      </c>
      <c r="AW219" s="372">
        <f>建設部門分析用産業連関表!BC197</f>
        <v>1.9922303018228907E-4</v>
      </c>
      <c r="AX219" s="372">
        <f>建設部門分析用産業連関表!BD197</f>
        <v>3.1188567972176019E-4</v>
      </c>
      <c r="AY219" s="372">
        <f>建設部門分析用産業連関表!BE197</f>
        <v>3.2061938916068969E-4</v>
      </c>
      <c r="AZ219" s="372">
        <f>建設部門分析用産業連関表!BF197</f>
        <v>2.7782922763474715E-4</v>
      </c>
      <c r="BA219" s="372">
        <f>建設部門分析用産業連関表!BG197</f>
        <v>4.8020400390786706E-4</v>
      </c>
      <c r="BB219" s="372">
        <f>建設部門分析用産業連関表!BH197</f>
        <v>1.5885597956026251E-5</v>
      </c>
      <c r="BC219" s="372">
        <f>建設部門分析用産業連関表!BI197</f>
        <v>1.7400069227418282E-5</v>
      </c>
      <c r="BD219" s="372">
        <f>建設部門分析用産業連関表!BJ197</f>
        <v>1.6721044898095683E-5</v>
      </c>
      <c r="BE219" s="372">
        <f>建設部門分析用産業連関表!BK197</f>
        <v>1.5992707325459592E-5</v>
      </c>
      <c r="BF219" s="372">
        <f>建設部門分析用産業連関表!BL197</f>
        <v>1.4347819848773978E-5</v>
      </c>
      <c r="BG219" s="372">
        <f>建設部門分析用産業連関表!BM197</f>
        <v>2.1052631578947369E-5</v>
      </c>
      <c r="BH219" s="372">
        <f>建設部門分析用産業連関表!BN197</f>
        <v>1.2585388364109269E-5</v>
      </c>
      <c r="BI219" s="372">
        <f>建設部門分析用産業連関表!BO197</f>
        <v>1.4547123791174422E-5</v>
      </c>
      <c r="BJ219" s="372">
        <f>建設部門分析用産業連関表!BP197</f>
        <v>1.7158250544774456E-5</v>
      </c>
      <c r="BK219" s="372">
        <f>建設部門分析用産業連関表!BQ197</f>
        <v>1.2745835298316274E-5</v>
      </c>
      <c r="BL219" s="372">
        <f>建設部門分析用産業連関表!BR197</f>
        <v>2.4954691637994766E-5</v>
      </c>
      <c r="BM219" s="372">
        <f>建設部門分析用産業連関表!BS197</f>
        <v>1.7122061620743223E-5</v>
      </c>
      <c r="BN219" s="372">
        <f>建設部門分析用産業連関表!BT197</f>
        <v>2.217520066484153E-4</v>
      </c>
      <c r="BO219" s="372">
        <f>建設部門分析用産業連関表!BU197</f>
        <v>1.279157409174904E-5</v>
      </c>
      <c r="BP219" s="372">
        <f>建設部門分析用産業連関表!BV197</f>
        <v>6.3455510188070596E-6</v>
      </c>
      <c r="BQ219" s="372">
        <f>建設部門分析用産業連関表!BW197</f>
        <v>8.5288781722857752E-6</v>
      </c>
      <c r="BR219" s="372">
        <f>建設部門分析用産業連関表!BX197</f>
        <v>2.323838516461491E-5</v>
      </c>
      <c r="BS219" s="372">
        <f>建設部門分析用産業連関表!BY197</f>
        <v>1.8197895496103582E-5</v>
      </c>
      <c r="BT219" s="372">
        <f>建設部門分析用産業連関表!BZ197</f>
        <v>1.116447019006713E-5</v>
      </c>
      <c r="BU219" s="372">
        <f>建設部門分析用産業連関表!CA197</f>
        <v>1.5640539598616152E-5</v>
      </c>
    </row>
    <row r="220" spans="1:73" ht="30" customHeight="1" x14ac:dyDescent="0.15">
      <c r="A220" s="161" t="s">
        <v>14</v>
      </c>
      <c r="B220" s="358" t="s">
        <v>49</v>
      </c>
      <c r="C220" s="370">
        <f>建設部門分析用産業連関表!I198</f>
        <v>2.0925075610562501E-4</v>
      </c>
      <c r="D220" s="371">
        <f>建設部門分析用産業連関表!J198</f>
        <v>3.8775734738177202E-4</v>
      </c>
      <c r="E220" s="371">
        <f>建設部門分析用産業連関表!K198</f>
        <v>1.3941231712434022E-4</v>
      </c>
      <c r="F220" s="371">
        <f>建設部門分析用産業連関表!L198</f>
        <v>1.335257334824108E-4</v>
      </c>
      <c r="G220" s="371">
        <f>建設部門分析用産業連関表!M198</f>
        <v>1.350110239688026E-4</v>
      </c>
      <c r="H220" s="371">
        <f>建設部門分析用産業連関表!N198</f>
        <v>8.2919394451507953E-5</v>
      </c>
      <c r="I220" s="371">
        <f>建設部門分析用産業連関表!O198</f>
        <v>1.4649812561001358E-4</v>
      </c>
      <c r="J220" s="371">
        <f>建設部門分析用産業連関表!P198</f>
        <v>5.4133858267716535E-4</v>
      </c>
      <c r="K220" s="371">
        <f>建設部門分析用産業連関表!Q198</f>
        <v>1.134417797798061E-4</v>
      </c>
      <c r="L220" s="371">
        <f>建設部門分析用産業連関表!R198</f>
        <v>1.1357862182509934E-4</v>
      </c>
      <c r="M220" s="371">
        <f>建設部門分析用産業連関表!S198</f>
        <v>1.0612190754128806E-4</v>
      </c>
      <c r="N220" s="371">
        <f>建設部門分析用産業連関表!T198</f>
        <v>1.7943645335459033E-4</v>
      </c>
      <c r="O220" s="371">
        <f>建設部門分析用産業連関表!U198</f>
        <v>3.5484131361917962E-4</v>
      </c>
      <c r="P220" s="371">
        <f>建設部門分析用産業連関表!V198</f>
        <v>7.0181833798942662E-5</v>
      </c>
      <c r="Q220" s="371">
        <f>建設部門分析用産業連関表!W198</f>
        <v>5.6409533211112675E-5</v>
      </c>
      <c r="R220" s="371">
        <f>建設部門分析用産業連関表!X198</f>
        <v>6.9804479841757043E-4</v>
      </c>
      <c r="S220" s="371">
        <f>建設部門分析用産業連関表!Y198</f>
        <v>1.5078094128902106E-4</v>
      </c>
      <c r="T220" s="371">
        <f>建設部門分析用産業連関表!Z198</f>
        <v>3.4774746579034308E-5</v>
      </c>
      <c r="U220" s="371">
        <f>建設部門分析用産業連関表!AA198</f>
        <v>1.6015397259119295E-4</v>
      </c>
      <c r="V220" s="371">
        <f>建設部門分析用産業連関表!AB198</f>
        <v>7.324265801354218E-4</v>
      </c>
      <c r="W220" s="371">
        <f>建設部門分析用産業連関表!AC198</f>
        <v>2.0456049575837795E-3</v>
      </c>
      <c r="X220" s="371">
        <f>建設部門分析用産業連関表!AD198</f>
        <v>4.3352228019129339E-4</v>
      </c>
      <c r="Y220" s="371">
        <f>建設部門分析用産業連関表!AE198</f>
        <v>4.199644645453077E-5</v>
      </c>
      <c r="Z220" s="371">
        <f>建設部門分析用産業連関表!AF198</f>
        <v>4.7270234186122035E-4</v>
      </c>
      <c r="AA220" s="371">
        <f>建設部門分析用産業連関表!AG198</f>
        <v>7.6492884742091209E-4</v>
      </c>
      <c r="AB220" s="371">
        <f>建設部門分析用産業連関表!AH198</f>
        <v>5.3408768304507486E-4</v>
      </c>
      <c r="AC220" s="371">
        <f>建設部門分析用産業連関表!AI198</f>
        <v>9.1470873108975761E-4</v>
      </c>
      <c r="AD220" s="371">
        <f>建設部門分析用産業連関表!AJ198</f>
        <v>2.8249727591912505E-4</v>
      </c>
      <c r="AE220" s="371">
        <f>建設部門分析用産業連関表!AK198</f>
        <v>0</v>
      </c>
      <c r="AF220" s="371">
        <f>建設部門分析用産業連関表!AL198</f>
        <v>2.9641893535937311E-5</v>
      </c>
      <c r="AG220" s="371">
        <f>建設部門分析用産業連関表!AM198</f>
        <v>4.9321365770678188E-5</v>
      </c>
      <c r="AH220" s="371">
        <f>建設部門分析用産業連関表!AN198</f>
        <v>4.5179906387233967E-5</v>
      </c>
      <c r="AI220" s="371">
        <f>建設部門分析用産業連関表!AO198</f>
        <v>4.6515871460162582E-5</v>
      </c>
      <c r="AJ220" s="371">
        <f>建設部門分析用産業連関表!AP198</f>
        <v>5.2346003839112733E-5</v>
      </c>
      <c r="AK220" s="371">
        <f>建設部門分析用産業連関表!AQ198</f>
        <v>5.8331695558804185E-5</v>
      </c>
      <c r="AL220" s="371">
        <f>建設部門分析用産業連関表!AR198</f>
        <v>5.421572436725732E-5</v>
      </c>
      <c r="AM220" s="371">
        <f>建設部門分析用産業連関表!AS198</f>
        <v>4.9600128487951892E-5</v>
      </c>
      <c r="AN220" s="372">
        <f>建設部門分析用産業連関表!AT198</f>
        <v>5.9441940232011899E-5</v>
      </c>
      <c r="AO220" s="372">
        <f>建設部門分析用産業連関表!AU198</f>
        <v>0</v>
      </c>
      <c r="AP220" s="372">
        <f>建設部門分析用産業連関表!AV198</f>
        <v>0</v>
      </c>
      <c r="AQ220" s="372">
        <f>建設部門分析用産業連関表!AW198</f>
        <v>0</v>
      </c>
      <c r="AR220" s="372">
        <f>建設部門分析用産業連関表!AX198</f>
        <v>2.2533838313867992E-5</v>
      </c>
      <c r="AS220" s="372">
        <f>建設部門分析用産業連関表!AY198</f>
        <v>2.1970175486776699E-5</v>
      </c>
      <c r="AT220" s="372">
        <f>建設部門分析用産業連関表!AZ198</f>
        <v>2.2335338302201593E-5</v>
      </c>
      <c r="AU220" s="372">
        <f>建設部門分析用産業連関表!BA198</f>
        <v>1.8906272155787681E-5</v>
      </c>
      <c r="AV220" s="372">
        <f>建設部門分析用産業連関表!BB198</f>
        <v>1.4067665470915101E-5</v>
      </c>
      <c r="AW220" s="372">
        <f>建設部門分析用産業連関表!BC198</f>
        <v>4.9805757545572267E-5</v>
      </c>
      <c r="AX220" s="372">
        <f>建設部門分析用産業連関表!BD198</f>
        <v>2.8353243611069107E-5</v>
      </c>
      <c r="AY220" s="372">
        <f>建設部門分析用産業連関表!BE198</f>
        <v>2.3749584382273311E-5</v>
      </c>
      <c r="AZ220" s="372">
        <f>建設部門分析用産業連関表!BF198</f>
        <v>4.6304871272457863E-5</v>
      </c>
      <c r="BA220" s="372">
        <f>建設部門分析用産業連関表!BG198</f>
        <v>0</v>
      </c>
      <c r="BB220" s="372">
        <f>建設部門分析用産業連関表!BH198</f>
        <v>4.0417787204573123E-5</v>
      </c>
      <c r="BC220" s="372">
        <f>建設部門分析用産業連関表!BI198</f>
        <v>1.2490763981110983E-4</v>
      </c>
      <c r="BD220" s="372">
        <f>建設部門分析用産業連関表!BJ198</f>
        <v>2.1005812653232702E-4</v>
      </c>
      <c r="BE220" s="372">
        <f>建設部門分析用産業連関表!BK198</f>
        <v>0</v>
      </c>
      <c r="BF220" s="372">
        <f>建設部門分析用産業連関表!BL198</f>
        <v>0</v>
      </c>
      <c r="BG220" s="372">
        <f>建設部門分析用産業連関表!BM198</f>
        <v>0</v>
      </c>
      <c r="BH220" s="372">
        <f>建設部門分析用産業連関表!BN198</f>
        <v>0</v>
      </c>
      <c r="BI220" s="372">
        <f>建設部門分析用産業連関表!BO198</f>
        <v>0</v>
      </c>
      <c r="BJ220" s="372">
        <f>建設部門分析用産業連関表!BP198</f>
        <v>0</v>
      </c>
      <c r="BK220" s="372">
        <f>建設部門分析用産業連関表!BQ198</f>
        <v>0</v>
      </c>
      <c r="BL220" s="372">
        <f>建設部門分析用産業連関表!BR198</f>
        <v>0</v>
      </c>
      <c r="BM220" s="372">
        <f>建設部門分析用産業連関表!BS198</f>
        <v>0</v>
      </c>
      <c r="BN220" s="372">
        <f>建設部門分析用産業連関表!BT198</f>
        <v>1.2227447095566825E-4</v>
      </c>
      <c r="BO220" s="372">
        <f>建設部門分析用産業連関表!BU198</f>
        <v>0</v>
      </c>
      <c r="BP220" s="372">
        <f>建設部門分析用産業連関表!BV198</f>
        <v>0</v>
      </c>
      <c r="BQ220" s="372">
        <f>建設部門分析用産業連関表!BW198</f>
        <v>0</v>
      </c>
      <c r="BR220" s="372">
        <f>建設部門分析用産業連関表!BX198</f>
        <v>0</v>
      </c>
      <c r="BS220" s="372">
        <f>建設部門分析用産業連関表!BY198</f>
        <v>0</v>
      </c>
      <c r="BT220" s="372">
        <f>建設部門分析用産業連関表!BZ198</f>
        <v>0</v>
      </c>
      <c r="BU220" s="372">
        <f>建設部門分析用産業連関表!CA198</f>
        <v>0</v>
      </c>
    </row>
    <row r="221" spans="1:73" ht="30" customHeight="1" x14ac:dyDescent="0.15">
      <c r="A221" s="161" t="s">
        <v>15</v>
      </c>
      <c r="B221" s="358" t="s">
        <v>50</v>
      </c>
      <c r="C221" s="370">
        <f>建設部門分析用産業連関表!I199</f>
        <v>3.2404464279823077E-4</v>
      </c>
      <c r="D221" s="371">
        <f>建設部門分析用産業連関表!J199</f>
        <v>5.5581285734638782E-4</v>
      </c>
      <c r="E221" s="371">
        <f>建設部門分析用産業連関表!K199</f>
        <v>6.7172507276099175E-4</v>
      </c>
      <c r="F221" s="371">
        <f>建設部門分析用産業連関表!L199</f>
        <v>4.4853838296283696E-4</v>
      </c>
      <c r="G221" s="371">
        <f>建設部門分析用産業連関表!M199</f>
        <v>4.5312712765495123E-4</v>
      </c>
      <c r="H221" s="371">
        <f>建設部門分析用産業連関表!N199</f>
        <v>2.9219215187674229E-4</v>
      </c>
      <c r="I221" s="371">
        <f>建設部門分析用産業連関表!O199</f>
        <v>9.4037973506742303E-4</v>
      </c>
      <c r="J221" s="371">
        <f>建設部門分析用産業連関表!P199</f>
        <v>8.9566929133858269E-4</v>
      </c>
      <c r="K221" s="371">
        <f>建設部門分析用産業連関表!Q199</f>
        <v>1.1487805982422854E-3</v>
      </c>
      <c r="L221" s="371">
        <f>建設部門分析用産業連関表!R199</f>
        <v>1.157609184889877E-3</v>
      </c>
      <c r="M221" s="371">
        <f>建設部門分析用産業連関表!S199</f>
        <v>6.7652716057571137E-4</v>
      </c>
      <c r="N221" s="371">
        <f>建設部門分析用産業連関表!T199</f>
        <v>6.6030033015016508E-4</v>
      </c>
      <c r="O221" s="371">
        <f>建設部門分析用産業連関表!U199</f>
        <v>4.9442344172530241E-4</v>
      </c>
      <c r="P221" s="371">
        <f>建設部門分析用産業連関表!V199</f>
        <v>7.6362025133476421E-4</v>
      </c>
      <c r="Q221" s="371">
        <f>建設部門分析用産業連関表!W199</f>
        <v>1.170497814130588E-3</v>
      </c>
      <c r="R221" s="371">
        <f>建設部門分析用産業連関表!X199</f>
        <v>4.1098972226038356E-4</v>
      </c>
      <c r="S221" s="371">
        <f>建設部門分析用産業連関表!Y199</f>
        <v>4.068485743402034E-4</v>
      </c>
      <c r="T221" s="371">
        <f>建設部門分析用産業連関表!Z199</f>
        <v>4.1729695894841167E-4</v>
      </c>
      <c r="U221" s="371">
        <f>建設部門分析用産業連関表!AA199</f>
        <v>4.0600436911276104E-4</v>
      </c>
      <c r="V221" s="371">
        <f>建設部門分析用産業連関表!AB199</f>
        <v>4.1124988934797458E-4</v>
      </c>
      <c r="W221" s="371">
        <f>建設部門分析用産業連関表!AC199</f>
        <v>1.6330459745416727E-4</v>
      </c>
      <c r="X221" s="371">
        <f>建設部門分析用産業連関表!AD199</f>
        <v>1.7802952572118947E-4</v>
      </c>
      <c r="Y221" s="371">
        <f>建設部門分析用産業連関表!AE199</f>
        <v>1.1306735583912131E-4</v>
      </c>
      <c r="Z221" s="371">
        <f>建設部門分析用産業連関表!AF199</f>
        <v>5.1480051480051476E-4</v>
      </c>
      <c r="AA221" s="371">
        <f>建設部門分析用産業連関表!AG199</f>
        <v>7.2150493905203934E-4</v>
      </c>
      <c r="AB221" s="371">
        <f>建設部門分析用産業連関表!AH199</f>
        <v>1.6637589495489317E-4</v>
      </c>
      <c r="AC221" s="371">
        <f>建設部門分析用産業連関表!AI199</f>
        <v>4.1262648338844123E-4</v>
      </c>
      <c r="AD221" s="371">
        <f>建設部門分析用産業連関表!AJ199</f>
        <v>6.2841230765682923E-4</v>
      </c>
      <c r="AE221" s="371">
        <f>建設部門分析用産業連関表!AK199</f>
        <v>2.056227054496831E-4</v>
      </c>
      <c r="AF221" s="371">
        <f>建設部門分析用産業連関表!AL199</f>
        <v>3.4549491803476603E-5</v>
      </c>
      <c r="AG221" s="371">
        <f>建設部門分析用産業連関表!AM199</f>
        <v>5.103618146800309E-5</v>
      </c>
      <c r="AH221" s="371">
        <f>建設部門分析用産業連関表!AN199</f>
        <v>3.8838866894288846E-5</v>
      </c>
      <c r="AI221" s="371">
        <f>建設部門分析用産業連関表!AO199</f>
        <v>3.8028765088483794E-5</v>
      </c>
      <c r="AJ221" s="371">
        <f>建設部門分析用産業連関表!AP199</f>
        <v>3.6723359282478315E-5</v>
      </c>
      <c r="AK221" s="371">
        <f>建設部門分析用産業連関表!AQ199</f>
        <v>3.4550311984830168E-5</v>
      </c>
      <c r="AL221" s="371">
        <f>建設部門分析用産業連関表!AR199</f>
        <v>5.421572436725732E-5</v>
      </c>
      <c r="AM221" s="371">
        <f>建設部門分析用産業連関表!AS199</f>
        <v>4.2514395846815911E-5</v>
      </c>
      <c r="AN221" s="372">
        <f>建設部門分析用産業連関表!AT199</f>
        <v>3.5900577763888373E-5</v>
      </c>
      <c r="AO221" s="372">
        <f>建設部門分析用産業連関表!AU199</f>
        <v>3.8795247810350572E-5</v>
      </c>
      <c r="AP221" s="372">
        <f>建設部門分析用産業連関表!AV199</f>
        <v>1.0458063166701528E-4</v>
      </c>
      <c r="AQ221" s="372">
        <f>建設部門分析用産業連関表!AW199</f>
        <v>5.2200240121104554E-5</v>
      </c>
      <c r="AR221" s="372">
        <f>建設部門分析用産業連関表!AX199</f>
        <v>4.3398503419301315E-5</v>
      </c>
      <c r="AS221" s="372">
        <f>建設部門分析用産業連関表!AY199</f>
        <v>4.3024926994937707E-5</v>
      </c>
      <c r="AT221" s="372">
        <f>建設部門分析用産業連関表!AZ199</f>
        <v>3.7970075113742711E-5</v>
      </c>
      <c r="AU221" s="372">
        <f>建設部門分析用産業連関表!BA199</f>
        <v>6.6171952545256892E-5</v>
      </c>
      <c r="AV221" s="372">
        <f>建設部門分析用産業連関表!BB199</f>
        <v>7.0338327354575511E-5</v>
      </c>
      <c r="AW221" s="372">
        <f>建設部門分析用産業連関表!BC199</f>
        <v>4.9805757545572267E-5</v>
      </c>
      <c r="AX221" s="372">
        <f>建設部門分析用産業連関表!BD199</f>
        <v>4.7255406018448511E-5</v>
      </c>
      <c r="AY221" s="372">
        <f>建設部門分析用産業連関表!BE199</f>
        <v>4.7499168764546622E-5</v>
      </c>
      <c r="AZ221" s="372">
        <f>建設部門分析用産業連関表!BF199</f>
        <v>4.6304871272457863E-5</v>
      </c>
      <c r="BA221" s="372">
        <f>建設部門分析用産業連関表!BG199</f>
        <v>6.6235035021774765E-5</v>
      </c>
      <c r="BB221" s="372">
        <f>建設部門分析用産業連関表!BH199</f>
        <v>5.4493633494722962E-5</v>
      </c>
      <c r="BC221" s="372">
        <f>建設部門分析用産業連関表!BI199</f>
        <v>5.7793087076782153E-5</v>
      </c>
      <c r="BD221" s="372">
        <f>建設部門分析用産業連関表!BJ199</f>
        <v>5.4343395918810965E-5</v>
      </c>
      <c r="BE221" s="372">
        <f>建設部門分析用産業連関表!BK199</f>
        <v>5.197629880774367E-5</v>
      </c>
      <c r="BF221" s="372">
        <f>建設部門分析用産業連関表!BL199</f>
        <v>5.7391279395095913E-5</v>
      </c>
      <c r="BG221" s="372">
        <f>建設部門分析用産業連関表!BM199</f>
        <v>7.2180451127819552E-5</v>
      </c>
      <c r="BH221" s="372">
        <f>建設部門分析用産業連関表!BN199</f>
        <v>4.9642365213986559E-5</v>
      </c>
      <c r="BI221" s="372">
        <f>建設部門分析用産業連関表!BO199</f>
        <v>4.8490412637248072E-5</v>
      </c>
      <c r="BJ221" s="372">
        <f>建設部門分析用産業連関表!BP199</f>
        <v>6.0053876906710591E-5</v>
      </c>
      <c r="BK221" s="372">
        <f>建設部門分析用産業連関表!BQ199</f>
        <v>3.8237505894948823E-5</v>
      </c>
      <c r="BL221" s="372">
        <f>建設部門分析用産業連関表!BR199</f>
        <v>8.1102747823482986E-5</v>
      </c>
      <c r="BM221" s="372">
        <f>建設部門分析用産業連関表!BS199</f>
        <v>5.4479286975092071E-5</v>
      </c>
      <c r="BN221" s="372">
        <f>建設部門分析用産業連関表!BT199</f>
        <v>1.1294845198447321E-4</v>
      </c>
      <c r="BO221" s="372">
        <f>建設部門分析用産業連関表!BU199</f>
        <v>9.7166764735401378E-6</v>
      </c>
      <c r="BP221" s="372">
        <f>建設部門分析用産業連関表!BV199</f>
        <v>2.2497862703043211E-5</v>
      </c>
      <c r="BQ221" s="372">
        <f>建設部門分析用産業連関表!BW199</f>
        <v>3.5333923856612497E-5</v>
      </c>
      <c r="BR221" s="372">
        <f>建設部門分析用産業連関表!BX199</f>
        <v>2.9047981455768637E-5</v>
      </c>
      <c r="BS221" s="372">
        <f>建設部門分析用産業連関表!BY199</f>
        <v>8.2717706800470826E-7</v>
      </c>
      <c r="BT221" s="372">
        <f>建設部門分析用産業連関表!BZ199</f>
        <v>7.9746215643336644E-7</v>
      </c>
      <c r="BU221" s="372">
        <f>建設部門分析用産業連関表!CA199</f>
        <v>1.3600469216187959E-6</v>
      </c>
    </row>
    <row r="222" spans="1:73" ht="30" customHeight="1" x14ac:dyDescent="0.15">
      <c r="A222" s="161" t="s">
        <v>16</v>
      </c>
      <c r="B222" s="358" t="s">
        <v>664</v>
      </c>
      <c r="C222" s="370">
        <f>建設部門分析用産業連関表!I200</f>
        <v>8.0553665319447205E-3</v>
      </c>
      <c r="D222" s="371">
        <f>建設部門分析用産業連関表!J200</f>
        <v>1.058476451785267E-2</v>
      </c>
      <c r="E222" s="371">
        <f>建設部門分析用産業連関表!K200</f>
        <v>9.5230850377621655E-3</v>
      </c>
      <c r="F222" s="371">
        <f>建設部門分析用産業連関表!L200</f>
        <v>9.0771604232878344E-3</v>
      </c>
      <c r="G222" s="371">
        <f>建設部門分析用産業連関表!M200</f>
        <v>9.2056658274350511E-3</v>
      </c>
      <c r="H222" s="371">
        <f>建設部門分析用産業連関表!N200</f>
        <v>4.6987656855854501E-3</v>
      </c>
      <c r="I222" s="371">
        <f>建設部門分析用産業連関表!O200</f>
        <v>1.0059854174058204E-2</v>
      </c>
      <c r="J222" s="371">
        <f>建設部門分析用産業連関表!P200</f>
        <v>1.6122047244094488E-2</v>
      </c>
      <c r="K222" s="371">
        <f>建設部門分析用産業連関表!Q200</f>
        <v>7.9285092825075211E-3</v>
      </c>
      <c r="L222" s="371">
        <f>建設部門分析用産業連関表!R200</f>
        <v>7.7677361821563021E-3</v>
      </c>
      <c r="M222" s="371">
        <f>建設部門分析用産業連関表!S200</f>
        <v>1.6528487099555615E-2</v>
      </c>
      <c r="N222" s="371">
        <f>建設部門分析用産業連関表!T200</f>
        <v>1.2767097292639555E-2</v>
      </c>
      <c r="O222" s="371">
        <f>建設部門分析用産業連関表!U200</f>
        <v>1.7875761815711228E-2</v>
      </c>
      <c r="P222" s="371">
        <f>建設部門分析用産業連関表!V200</f>
        <v>9.5850577638391769E-3</v>
      </c>
      <c r="Q222" s="371">
        <f>建設部門分析用産業連関表!W200</f>
        <v>6.5435058524890705E-3</v>
      </c>
      <c r="R222" s="371">
        <f>建設部門分析用産業連関表!X200</f>
        <v>1.1911248963113423E-2</v>
      </c>
      <c r="S222" s="371">
        <f>建設部門分析用産業連関表!Y200</f>
        <v>1.8018322484038018E-2</v>
      </c>
      <c r="T222" s="371">
        <f>建設部門分析用産業連関表!Z200</f>
        <v>1.264062038147897E-2</v>
      </c>
      <c r="U222" s="371">
        <f>建設部門分析用産業連関表!AA200</f>
        <v>1.8452828333204555E-2</v>
      </c>
      <c r="V222" s="371">
        <f>建設部門分析用産業連関表!AB200</f>
        <v>1.1527572851496979E-2</v>
      </c>
      <c r="W222" s="371">
        <f>建設部門分析用産業連関表!AC200</f>
        <v>9.8068708260634144E-3</v>
      </c>
      <c r="X222" s="371">
        <f>建設部門分析用産業連関表!AD200</f>
        <v>6.2487004524124359E-3</v>
      </c>
      <c r="Y222" s="371">
        <f>建設部門分析用産業連関表!AE200</f>
        <v>6.4642222581166213E-3</v>
      </c>
      <c r="Z222" s="371">
        <f>建設部門分析用産業連関表!AF200</f>
        <v>8.8346022925462186E-3</v>
      </c>
      <c r="AA222" s="371">
        <f>建設部門分析用産業連関表!AG200</f>
        <v>1.5124046239781811E-2</v>
      </c>
      <c r="AB222" s="371">
        <f>建設部門分析用産業連関表!AH200</f>
        <v>8.9059542352563584E-3</v>
      </c>
      <c r="AC222" s="371">
        <f>建設部門分析用産業連関表!AI200</f>
        <v>1.233491409515871E-2</v>
      </c>
      <c r="AD222" s="371">
        <f>建設部門分析用産業連関表!AJ200</f>
        <v>1.8529515200083019E-2</v>
      </c>
      <c r="AE222" s="371">
        <f>建設部門分析用産業連関表!AK200</f>
        <v>7.5885333342596822E-3</v>
      </c>
      <c r="AF222" s="371">
        <f>建設部門分析用産業連関表!AL200</f>
        <v>4.5927267626939688E-3</v>
      </c>
      <c r="AG222" s="371">
        <f>建設部門分析用産業連関表!AM200</f>
        <v>3.1034081227063318E-3</v>
      </c>
      <c r="AH222" s="371">
        <f>建設部門分析用産業連関表!AN200</f>
        <v>1.3806028236014757E-3</v>
      </c>
      <c r="AI222" s="371">
        <f>建設部門分析用産業連関表!AO200</f>
        <v>1.385520115176562E-3</v>
      </c>
      <c r="AJ222" s="371">
        <f>建設部門分析用産業連関表!AP200</f>
        <v>1.5575979514452264E-3</v>
      </c>
      <c r="AK222" s="371">
        <f>建設部門分析用産業連関表!AQ200</f>
        <v>6.6004557051539193E-4</v>
      </c>
      <c r="AL222" s="371">
        <f>建設部門分析用産業連関表!AR200</f>
        <v>7.1384037083555463E-4</v>
      </c>
      <c r="AM222" s="371">
        <f>建設部門分析用産業連関表!AS200</f>
        <v>1.1289934008210003E-3</v>
      </c>
      <c r="AN222" s="372">
        <f>建設部門分析用産業連関表!AT200</f>
        <v>1.8997879511775684E-3</v>
      </c>
      <c r="AO222" s="372">
        <f>建設部門分析用産業連関表!AU200</f>
        <v>5.2236660139936743E-3</v>
      </c>
      <c r="AP222" s="372">
        <f>建設部門分析用産業連関表!AV200</f>
        <v>3.3465802133444888E-3</v>
      </c>
      <c r="AQ222" s="372">
        <f>建設部門分析用産業連関表!AW200</f>
        <v>5.2200240121104561E-3</v>
      </c>
      <c r="AR222" s="372">
        <f>建設部門分析用産業連関表!AX200</f>
        <v>6.7768432262447446E-4</v>
      </c>
      <c r="AS222" s="372">
        <f>建設部門分析用産業連関表!AY200</f>
        <v>4.2475672607768288E-4</v>
      </c>
      <c r="AT222" s="372">
        <f>建設部門分析用産業連関表!AZ200</f>
        <v>2.9705999941928118E-4</v>
      </c>
      <c r="AU222" s="372">
        <f>建設部門分析用産業連関表!BA200</f>
        <v>6.1445384506309973E-4</v>
      </c>
      <c r="AV222" s="372">
        <f>建設部門分析用産業連関表!BB200</f>
        <v>1.7584581838643878E-3</v>
      </c>
      <c r="AW222" s="372">
        <f>建設部門分析用産業連関表!BC200</f>
        <v>3.9844606036457814E-4</v>
      </c>
      <c r="AX222" s="372">
        <f>建設部門分析用産業連関表!BD200</f>
        <v>3.2889762588840165E-3</v>
      </c>
      <c r="AY222" s="372">
        <f>建設部門分析用産業連関表!BE200</f>
        <v>3.26556785256258E-3</v>
      </c>
      <c r="AZ222" s="372">
        <f>建設部門分析用産業連関表!BF200</f>
        <v>3.3802556028894241E-3</v>
      </c>
      <c r="BA222" s="372">
        <f>建設部門分析用産業連関表!BG200</f>
        <v>1.214308975399204E-3</v>
      </c>
      <c r="BB222" s="372">
        <f>建設部門分析用産業連関表!BH200</f>
        <v>5.6999134134369635E-3</v>
      </c>
      <c r="BC222" s="372">
        <f>建設部門分析用産業連関表!BI200</f>
        <v>3.1537625474695637E-3</v>
      </c>
      <c r="BD222" s="372">
        <f>建設部門分析用産業連関表!BJ200</f>
        <v>2.5426438898166746E-3</v>
      </c>
      <c r="BE222" s="372">
        <f>建設部門分析用産業連関表!BK200</f>
        <v>9.0718632303669524E-3</v>
      </c>
      <c r="BF222" s="372">
        <f>建設部門分析用産業連関表!BL200</f>
        <v>2.1952164368624189E-3</v>
      </c>
      <c r="BG222" s="372">
        <f>建設部門分析用産業連関表!BM200</f>
        <v>6.6165413533834591E-4</v>
      </c>
      <c r="BH222" s="372">
        <f>建設部門分析用産業連関表!BN200</f>
        <v>1.2232997489914209E-2</v>
      </c>
      <c r="BI222" s="372">
        <f>建設部門分析用産業連関表!BO200</f>
        <v>3.6965857900462112E-3</v>
      </c>
      <c r="BJ222" s="372">
        <f>建設部門分析用産業連関表!BP200</f>
        <v>7.5496302397007602E-4</v>
      </c>
      <c r="BK222" s="372">
        <f>建設部門分析用産業連関表!BQ200</f>
        <v>2.2432670125036645E-3</v>
      </c>
      <c r="BL222" s="372">
        <f>建設部門分析用産業連関表!BR200</f>
        <v>8.0447687167985622E-3</v>
      </c>
      <c r="BM222" s="372">
        <f>建設部門分析用産業連関表!BS200</f>
        <v>4.5606945953434219E-4</v>
      </c>
      <c r="BN222" s="372">
        <f>建設部門分析用産業連関表!BT200</f>
        <v>9.8441311362614274E-4</v>
      </c>
      <c r="BO222" s="372">
        <f>建設部門分析用産業連関表!BU200</f>
        <v>6.8359893888973074E-3</v>
      </c>
      <c r="BP222" s="372">
        <f>建設部門分析用産業連関表!BV200</f>
        <v>3.3971772681595249E-3</v>
      </c>
      <c r="BQ222" s="372">
        <f>建設部門分析用産業連関表!BW200</f>
        <v>9.0649790859723099E-3</v>
      </c>
      <c r="BR222" s="372">
        <f>建設部門分析用産業連関表!BX200</f>
        <v>5.5365452654695026E-3</v>
      </c>
      <c r="BS222" s="372">
        <f>建設部門分析用産業連関表!BY200</f>
        <v>2.0447817121076388E-3</v>
      </c>
      <c r="BT222" s="372">
        <f>建設部門分析用産業連関表!BZ200</f>
        <v>2.2552229783935605E-3</v>
      </c>
      <c r="BU222" s="372">
        <f>建設部門分析用産業連関表!CA200</f>
        <v>1.2239402259377948E-2</v>
      </c>
    </row>
    <row r="223" spans="1:73" ht="30" customHeight="1" x14ac:dyDescent="0.15">
      <c r="A223" s="161" t="s">
        <v>17</v>
      </c>
      <c r="B223" s="358" t="s">
        <v>1385</v>
      </c>
      <c r="C223" s="370">
        <f>建設部門分析用産業連関表!I201</f>
        <v>1.7469357829276481E-3</v>
      </c>
      <c r="D223" s="371">
        <f>建設部門分析用産業連関表!J201</f>
        <v>1.4192492762255661E-3</v>
      </c>
      <c r="E223" s="371">
        <f>建設部門分析用産業連関表!K201</f>
        <v>9.5325554818897129E-4</v>
      </c>
      <c r="F223" s="371">
        <f>建設部門分析用産業連関表!L201</f>
        <v>5.0663220967187906E-4</v>
      </c>
      <c r="G223" s="371">
        <f>建設部門分析用産業連関表!M201</f>
        <v>5.1165121958992579E-4</v>
      </c>
      <c r="H223" s="371">
        <f>建設部門分析用産業連関表!N201</f>
        <v>3.3562612039896077E-4</v>
      </c>
      <c r="I223" s="371">
        <f>建設部門分析用産業連関表!O201</f>
        <v>1.4908657537796111E-3</v>
      </c>
      <c r="J223" s="371">
        <f>建設部門分析用産業連関表!P201</f>
        <v>2.0374015748031494E-3</v>
      </c>
      <c r="K223" s="371">
        <f>建設部門分析用産業連関表!Q201</f>
        <v>1.8890734143590028E-3</v>
      </c>
      <c r="L223" s="371">
        <f>建設部門分析用産業連関表!R201</f>
        <v>1.9162052638483462E-3</v>
      </c>
      <c r="M223" s="371">
        <f>建設部門分析用産業連関表!S201</f>
        <v>4.3775286860781325E-4</v>
      </c>
      <c r="N223" s="371">
        <f>建設部門分析用産業連関表!T201</f>
        <v>9.6366411819569545E-4</v>
      </c>
      <c r="O223" s="371">
        <f>建設部門分析用産業連関表!U201</f>
        <v>1.6581684134052658E-3</v>
      </c>
      <c r="P223" s="371">
        <f>建設部門分析用産業連関表!V201</f>
        <v>5.3107745874722285E-4</v>
      </c>
      <c r="Q223" s="371">
        <f>建設部門分析用産業連関表!W201</f>
        <v>6.7691439853335218E-4</v>
      </c>
      <c r="R223" s="371">
        <f>建設部門分析用産業連関表!X201</f>
        <v>2.0014715414396582E-3</v>
      </c>
      <c r="S223" s="371">
        <f>建設部門分析用産業連関表!Y201</f>
        <v>8.4879271260112721E-4</v>
      </c>
      <c r="T223" s="371">
        <f>建設部門分析用産業連関表!Z201</f>
        <v>2.6081059934275727E-4</v>
      </c>
      <c r="U223" s="371">
        <f>建設部門分析用産業連関表!AA201</f>
        <v>8.9630030274720257E-4</v>
      </c>
      <c r="V223" s="371">
        <f>建設部門分析用産業連関表!AB201</f>
        <v>2.0738884411995954E-3</v>
      </c>
      <c r="W223" s="371">
        <f>建設部門分析用産業連関表!AC201</f>
        <v>2.2604794279182101E-3</v>
      </c>
      <c r="X223" s="371">
        <f>建設部門分析用産業連関表!AD201</f>
        <v>1.1864105034702168E-3</v>
      </c>
      <c r="Y223" s="371">
        <f>建設部門分析用産業連関表!AE201</f>
        <v>2.1127443062510095E-3</v>
      </c>
      <c r="Z223" s="371">
        <f>建設部門分析用産業連関表!AF201</f>
        <v>1.5119258109912315E-3</v>
      </c>
      <c r="AA223" s="371">
        <f>建設部門分析用産業連関表!AG201</f>
        <v>2.8062700783384009E-3</v>
      </c>
      <c r="AB223" s="371">
        <f>建設部門分析用産業連関表!AH201</f>
        <v>1.7560028001694927E-3</v>
      </c>
      <c r="AC223" s="371">
        <f>建設部門分析用産業連関表!AI201</f>
        <v>2.0849784562270348E-3</v>
      </c>
      <c r="AD223" s="371">
        <f>建設部門分析用産業連関表!AJ201</f>
        <v>2.2369172052371534E-3</v>
      </c>
      <c r="AE223" s="371">
        <f>建設部門分析用産業連関表!AK201</f>
        <v>3.68758068252843E-4</v>
      </c>
      <c r="AF223" s="371">
        <f>建設部門分析用産業連関表!AL201</f>
        <v>2.7239624183976827E-3</v>
      </c>
      <c r="AG223" s="371">
        <f>建設部門分析用産業連関表!AM201</f>
        <v>2.6184419119247792E-3</v>
      </c>
      <c r="AH223" s="371">
        <f>建設部門分析用産業連関表!AN201</f>
        <v>7.7756996782239512E-4</v>
      </c>
      <c r="AI223" s="371">
        <f>建設部門分析用産業連関表!AO201</f>
        <v>7.6481885495551535E-4</v>
      </c>
      <c r="AJ223" s="371">
        <f>建設部門分析用産業連関表!AP201</f>
        <v>7.5374187698567358E-4</v>
      </c>
      <c r="AK223" s="371">
        <f>建設部門分析用産業連関表!AQ201</f>
        <v>8.3952771069632792E-4</v>
      </c>
      <c r="AL223" s="371">
        <f>建設部門分析用産業連関表!AR201</f>
        <v>8.5841563581490752E-4</v>
      </c>
      <c r="AM223" s="371">
        <f>建設部門分析用産業連関表!AS201</f>
        <v>6.8023033354905457E-4</v>
      </c>
      <c r="AN223" s="372">
        <f>建設部門分析用産業連関表!AT201</f>
        <v>5.4380547301365338E-4</v>
      </c>
      <c r="AO223" s="372">
        <f>建設部門分析用産業連関表!AU201</f>
        <v>7.6449458920396719E-4</v>
      </c>
      <c r="AP223" s="372">
        <f>建設部門分析用産業連関表!AV201</f>
        <v>1.9661158753398869E-2</v>
      </c>
      <c r="AQ223" s="372">
        <f>建設部門分析用産業連関表!AW201</f>
        <v>7.3080336169546376E-4</v>
      </c>
      <c r="AR223" s="372">
        <f>建設部門分析用産業連関表!AX201</f>
        <v>8.1038359269503034E-4</v>
      </c>
      <c r="AS223" s="372">
        <f>建設部門分析用産業連関表!AY201</f>
        <v>6.4262763298821848E-4</v>
      </c>
      <c r="AT223" s="372">
        <f>建設部門分析用産業連関表!AZ201</f>
        <v>5.762517281968011E-4</v>
      </c>
      <c r="AU223" s="372">
        <f>建設部門分析用産業連関表!BA201</f>
        <v>1.011485560334641E-3</v>
      </c>
      <c r="AV223" s="372">
        <f>建設部門分析用産業連関表!BB201</f>
        <v>9.5660125202222694E-4</v>
      </c>
      <c r="AW223" s="372">
        <f>建設部門分析用産業連関表!BC201</f>
        <v>5.4786333300129494E-4</v>
      </c>
      <c r="AX223" s="372">
        <f>建設部門分析用産業連関表!BD201</f>
        <v>2.5423408437925299E-3</v>
      </c>
      <c r="AY223" s="372">
        <f>建設部門分析用産業連関表!BE201</f>
        <v>2.5768299054766543E-3</v>
      </c>
      <c r="AZ223" s="372">
        <f>建設部門分析用産業連関表!BF201</f>
        <v>2.4078533061678087E-3</v>
      </c>
      <c r="BA223" s="372">
        <f>建設部門分析用産業連関表!BG201</f>
        <v>1.2087893891473895E-3</v>
      </c>
      <c r="BB223" s="372">
        <f>建設部門分析用産業連関表!BH201</f>
        <v>5.4519774352118954E-3</v>
      </c>
      <c r="BC223" s="372">
        <f>建設部門分析用産業連関表!BI201</f>
        <v>5.4431145129627406E-3</v>
      </c>
      <c r="BD223" s="372">
        <f>建設部門分析用産業連関表!BJ201</f>
        <v>1.4944433877673016E-3</v>
      </c>
      <c r="BE223" s="372">
        <f>建設部門分析用産業連関表!BK201</f>
        <v>2.8163157600134339E-2</v>
      </c>
      <c r="BF223" s="372">
        <f>建設部門分析用産業連関表!BL201</f>
        <v>6.0260843364850711E-4</v>
      </c>
      <c r="BG223" s="372">
        <f>建設部門分析用産業連関表!BM201</f>
        <v>7.3082706766917297E-4</v>
      </c>
      <c r="BH223" s="372">
        <f>建設部門分析用産業連関表!BN201</f>
        <v>1.1068149877991651E-2</v>
      </c>
      <c r="BI223" s="372">
        <f>建設部門分析用産業連関表!BO201</f>
        <v>8.7282742747046534E-4</v>
      </c>
      <c r="BJ223" s="372">
        <f>建設部門分析用産業連関表!BP201</f>
        <v>1.3898182941267309E-3</v>
      </c>
      <c r="BK223" s="372">
        <f>建設部門分析用産業連関表!BQ201</f>
        <v>3.1269782598535929E-3</v>
      </c>
      <c r="BL223" s="372">
        <f>建設部門分析用産業連関表!BR201</f>
        <v>2.2552802567837771E-3</v>
      </c>
      <c r="BM223" s="372">
        <f>建設部門分析用産業連関表!BS201</f>
        <v>5.6502803348452632E-4</v>
      </c>
      <c r="BN223" s="372">
        <f>建設部門分析用産業連関表!BT201</f>
        <v>4.9738767846373524E-5</v>
      </c>
      <c r="BO223" s="372">
        <f>建設部門分析用産業連関表!BU201</f>
        <v>2.8829010109279402E-3</v>
      </c>
      <c r="BP223" s="372">
        <f>建設部門分析用産業連関表!BV201</f>
        <v>3.3360292310692023E-3</v>
      </c>
      <c r="BQ223" s="372">
        <f>建設部門分析用産業連関表!BW201</f>
        <v>2.5026165379821406E-3</v>
      </c>
      <c r="BR223" s="372">
        <f>建設部門分析用産業連関表!BX201</f>
        <v>1.8038796484032324E-2</v>
      </c>
      <c r="BS223" s="372">
        <f>建設部門分析用産業連関表!BY201</f>
        <v>3.3004365013387861E-4</v>
      </c>
      <c r="BT223" s="372">
        <f>建設部門分析用産業連関表!BZ201</f>
        <v>4.0750316193745024E-4</v>
      </c>
      <c r="BU223" s="372">
        <f>建設部門分析用産業連関表!CA201</f>
        <v>3.9397159201992465E-3</v>
      </c>
    </row>
    <row r="224" spans="1:73" ht="30" customHeight="1" x14ac:dyDescent="0.15">
      <c r="A224" s="161" t="s">
        <v>18</v>
      </c>
      <c r="B224" s="358" t="s">
        <v>52</v>
      </c>
      <c r="C224" s="370">
        <f>建設部門分析用産業連関表!I202</f>
        <v>0</v>
      </c>
      <c r="D224" s="371">
        <f>建設部門分析用産業連関表!J202</f>
        <v>0</v>
      </c>
      <c r="E224" s="371">
        <f>建設部門分析用産業連関表!K202</f>
        <v>0</v>
      </c>
      <c r="F224" s="371">
        <f>建設部門分析用産業連関表!L202</f>
        <v>0</v>
      </c>
      <c r="G224" s="371">
        <f>建設部門分析用産業連関表!M202</f>
        <v>0</v>
      </c>
      <c r="H224" s="371">
        <f>建設部門分析用産業連関表!N202</f>
        <v>0</v>
      </c>
      <c r="I224" s="371">
        <f>建設部門分析用産業連関表!O202</f>
        <v>0</v>
      </c>
      <c r="J224" s="371">
        <f>建設部門分析用産業連関表!P202</f>
        <v>0</v>
      </c>
      <c r="K224" s="371">
        <f>建設部門分析用産業連関表!Q202</f>
        <v>0</v>
      </c>
      <c r="L224" s="371">
        <f>建設部門分析用産業連関表!R202</f>
        <v>0</v>
      </c>
      <c r="M224" s="371">
        <f>建設部門分析用産業連関表!S202</f>
        <v>0</v>
      </c>
      <c r="N224" s="371">
        <f>建設部門分析用産業連関表!T202</f>
        <v>0</v>
      </c>
      <c r="O224" s="371">
        <f>建設部門分析用産業連関表!U202</f>
        <v>0</v>
      </c>
      <c r="P224" s="371">
        <f>建設部門分析用産業連関表!V202</f>
        <v>0</v>
      </c>
      <c r="Q224" s="371">
        <f>建設部門分析用産業連関表!W202</f>
        <v>0</v>
      </c>
      <c r="R224" s="371">
        <f>建設部門分析用産業連関表!X202</f>
        <v>0</v>
      </c>
      <c r="S224" s="371">
        <f>建設部門分析用産業連関表!Y202</f>
        <v>0</v>
      </c>
      <c r="T224" s="371">
        <f>建設部門分析用産業連関表!Z202</f>
        <v>0</v>
      </c>
      <c r="U224" s="371">
        <f>建設部門分析用産業連関表!AA202</f>
        <v>0</v>
      </c>
      <c r="V224" s="371">
        <f>建設部門分析用産業連関表!AB202</f>
        <v>0</v>
      </c>
      <c r="W224" s="371">
        <f>建設部門分析用産業連関表!AC202</f>
        <v>0</v>
      </c>
      <c r="X224" s="371">
        <f>建設部門分析用産業連関表!AD202</f>
        <v>0</v>
      </c>
      <c r="Y224" s="371">
        <f>建設部門分析用産業連関表!AE202</f>
        <v>0</v>
      </c>
      <c r="Z224" s="371">
        <f>建設部門分析用産業連関表!AF202</f>
        <v>0</v>
      </c>
      <c r="AA224" s="371">
        <f>建設部門分析用産業連関表!AG202</f>
        <v>0</v>
      </c>
      <c r="AB224" s="371">
        <f>建設部門分析用産業連関表!AH202</f>
        <v>0</v>
      </c>
      <c r="AC224" s="371">
        <f>建設部門分析用産業連関表!AI202</f>
        <v>0</v>
      </c>
      <c r="AD224" s="371">
        <f>建設部門分析用産業連関表!AJ202</f>
        <v>0</v>
      </c>
      <c r="AE224" s="371">
        <f>建設部門分析用産業連関表!AK202</f>
        <v>0</v>
      </c>
      <c r="AF224" s="371">
        <f>建設部門分析用産業連関表!AL202</f>
        <v>0</v>
      </c>
      <c r="AG224" s="371">
        <f>建設部門分析用産業連関表!AM202</f>
        <v>0</v>
      </c>
      <c r="AH224" s="371">
        <f>建設部門分析用産業連関表!AN202</f>
        <v>0</v>
      </c>
      <c r="AI224" s="371">
        <f>建設部門分析用産業連関表!AO202</f>
        <v>0</v>
      </c>
      <c r="AJ224" s="371">
        <f>建設部門分析用産業連関表!AP202</f>
        <v>0</v>
      </c>
      <c r="AK224" s="371">
        <f>建設部門分析用産業連関表!AQ202</f>
        <v>0</v>
      </c>
      <c r="AL224" s="371">
        <f>建設部門分析用産業連関表!AR202</f>
        <v>0</v>
      </c>
      <c r="AM224" s="371">
        <f>建設部門分析用産業連関表!AS202</f>
        <v>0</v>
      </c>
      <c r="AN224" s="372">
        <f>建設部門分析用産業連関表!AT202</f>
        <v>0</v>
      </c>
      <c r="AO224" s="372">
        <f>建設部門分析用産業連関表!AU202</f>
        <v>0</v>
      </c>
      <c r="AP224" s="372">
        <f>建設部門分析用産業連関表!AV202</f>
        <v>0</v>
      </c>
      <c r="AQ224" s="372">
        <f>建設部門分析用産業連関表!AW202</f>
        <v>0</v>
      </c>
      <c r="AR224" s="372">
        <f>建設部門分析用産業連関表!AX202</f>
        <v>0</v>
      </c>
      <c r="AS224" s="372">
        <f>建設部門分析用産業連関表!AY202</f>
        <v>0</v>
      </c>
      <c r="AT224" s="372">
        <f>建設部門分析用産業連関表!AZ202</f>
        <v>0</v>
      </c>
      <c r="AU224" s="372">
        <f>建設部門分析用産業連関表!BA202</f>
        <v>0</v>
      </c>
      <c r="AV224" s="372">
        <f>建設部門分析用産業連関表!BB202</f>
        <v>0</v>
      </c>
      <c r="AW224" s="372">
        <f>建設部門分析用産業連関表!BC202</f>
        <v>0</v>
      </c>
      <c r="AX224" s="372">
        <f>建設部門分析用産業連関表!BD202</f>
        <v>0</v>
      </c>
      <c r="AY224" s="372">
        <f>建設部門分析用産業連関表!BE202</f>
        <v>0</v>
      </c>
      <c r="AZ224" s="372">
        <f>建設部門分析用産業連関表!BF202</f>
        <v>0</v>
      </c>
      <c r="BA224" s="372">
        <f>建設部門分析用産業連関表!BG202</f>
        <v>0</v>
      </c>
      <c r="BB224" s="372">
        <f>建設部門分析用産業連関表!BH202</f>
        <v>0</v>
      </c>
      <c r="BC224" s="372">
        <f>建設部門分析用産業連関表!BI202</f>
        <v>0</v>
      </c>
      <c r="BD224" s="372">
        <f>建設部門分析用産業連関表!BJ202</f>
        <v>0</v>
      </c>
      <c r="BE224" s="372">
        <f>建設部門分析用産業連関表!BK202</f>
        <v>0</v>
      </c>
      <c r="BF224" s="372">
        <f>建設部門分析用産業連関表!BL202</f>
        <v>0</v>
      </c>
      <c r="BG224" s="372">
        <f>建設部門分析用産業連関表!BM202</f>
        <v>0</v>
      </c>
      <c r="BH224" s="372">
        <f>建設部門分析用産業連関表!BN202</f>
        <v>0</v>
      </c>
      <c r="BI224" s="372">
        <f>建設部門分析用産業連関表!BO202</f>
        <v>0</v>
      </c>
      <c r="BJ224" s="372">
        <f>建設部門分析用産業連関表!BP202</f>
        <v>0</v>
      </c>
      <c r="BK224" s="372">
        <f>建設部門分析用産業連関表!BQ202</f>
        <v>0</v>
      </c>
      <c r="BL224" s="372">
        <f>建設部門分析用産業連関表!BR202</f>
        <v>0</v>
      </c>
      <c r="BM224" s="372">
        <f>建設部門分析用産業連関表!BS202</f>
        <v>0</v>
      </c>
      <c r="BN224" s="372">
        <f>建設部門分析用産業連関表!BT202</f>
        <v>0</v>
      </c>
      <c r="BO224" s="372">
        <f>建設部門分析用産業連関表!BU202</f>
        <v>0</v>
      </c>
      <c r="BP224" s="372">
        <f>建設部門分析用産業連関表!BV202</f>
        <v>0</v>
      </c>
      <c r="BQ224" s="372">
        <f>建設部門分析用産業連関表!BW202</f>
        <v>0</v>
      </c>
      <c r="BR224" s="372">
        <f>建設部門分析用産業連関表!BX202</f>
        <v>0</v>
      </c>
      <c r="BS224" s="372">
        <f>建設部門分析用産業連関表!BY202</f>
        <v>0</v>
      </c>
      <c r="BT224" s="372">
        <f>建設部門分析用産業連関表!BZ202</f>
        <v>0</v>
      </c>
      <c r="BU224" s="372">
        <f>建設部門分析用産業連関表!CA202</f>
        <v>0</v>
      </c>
    </row>
    <row r="225" spans="1:73" ht="30" customHeight="1" x14ac:dyDescent="0.15">
      <c r="A225" s="161" t="s">
        <v>19</v>
      </c>
      <c r="B225" s="358" t="s">
        <v>53</v>
      </c>
      <c r="C225" s="370">
        <f>建設部門分析用産業連関表!I203</f>
        <v>3.3040827402272101E-3</v>
      </c>
      <c r="D225" s="371">
        <f>建設部門分析用産業連関表!J203</f>
        <v>2.0369215905934822E-3</v>
      </c>
      <c r="E225" s="371">
        <f>建設部門分析用産業連関表!K203</f>
        <v>2.4378399097675762E-3</v>
      </c>
      <c r="F225" s="371">
        <f>建設部門分析用産業連関表!L203</f>
        <v>2.5706518318751146E-3</v>
      </c>
      <c r="G225" s="371">
        <f>建設部門分析用産業連関表!M203</f>
        <v>2.5787685024496101E-3</v>
      </c>
      <c r="H225" s="371">
        <f>建設部門分析用産業連関表!N203</f>
        <v>2.2941032464917199E-3</v>
      </c>
      <c r="I225" s="371">
        <f>建設部門分析用産業連関表!O203</f>
        <v>2.277971316724069E-3</v>
      </c>
      <c r="J225" s="371">
        <f>建設部門分析用産業連関表!P203</f>
        <v>2.1456692913385828E-3</v>
      </c>
      <c r="K225" s="371">
        <f>建設部門分析用産業連関表!Q203</f>
        <v>2.1035416718397093E-3</v>
      </c>
      <c r="L225" s="371">
        <f>建設部門分析用産業連関表!R203</f>
        <v>2.0994685859635175E-3</v>
      </c>
      <c r="M225" s="371">
        <f>建設部門分析用産業連関表!S203</f>
        <v>2.321416727465676E-3</v>
      </c>
      <c r="N225" s="371">
        <f>建設部門分析用産業連関表!T203</f>
        <v>2.5046876159801716E-3</v>
      </c>
      <c r="O225" s="371">
        <f>建設部門分析用産業連関表!U203</f>
        <v>2.4090529941207333E-3</v>
      </c>
      <c r="P225" s="371">
        <f>建設部門分析用産業連関表!V203</f>
        <v>2.5642556588031588E-3</v>
      </c>
      <c r="Q225" s="371">
        <f>建設部門分析用産業連関表!W203</f>
        <v>2.6653504442250742E-3</v>
      </c>
      <c r="R225" s="371">
        <f>建設部門分析用産業連関表!X203</f>
        <v>1.536005896000622E-3</v>
      </c>
      <c r="S225" s="371">
        <f>建設部門分析用産業連関表!Y203</f>
        <v>1.0996610028492398E-3</v>
      </c>
      <c r="T225" s="371">
        <f>建設部門分析用産業連関表!Z203</f>
        <v>6.9549493158068613E-4</v>
      </c>
      <c r="U225" s="371">
        <f>建設部門分析用産業連関表!AA203</f>
        <v>1.1323166834079079E-3</v>
      </c>
      <c r="V225" s="371">
        <f>建設部門分析用産業連関表!AB203</f>
        <v>1.5634192080156816E-3</v>
      </c>
      <c r="W225" s="371">
        <f>建設部門分析用産業連関表!AC203</f>
        <v>1.6674258897951817E-3</v>
      </c>
      <c r="X225" s="371">
        <f>建設部門分析用産業連関表!AD203</f>
        <v>1.1823334914308002E-3</v>
      </c>
      <c r="Y225" s="371">
        <f>建設部門分析用産業連関表!AE203</f>
        <v>1.534485543530932E-3</v>
      </c>
      <c r="Z225" s="371">
        <f>建設部門分析用産業連関表!AF203</f>
        <v>1.5191426406379678E-3</v>
      </c>
      <c r="AA225" s="371">
        <f>建設部門分析用産業連関表!AG203</f>
        <v>1.8150358623027865E-3</v>
      </c>
      <c r="AB225" s="371">
        <f>建設部門分析用産業連関表!AH203</f>
        <v>1.3154225821370416E-3</v>
      </c>
      <c r="AC225" s="371">
        <f>建設部門分析用産業連関表!AI203</f>
        <v>1.6186785142508681E-3</v>
      </c>
      <c r="AD225" s="371">
        <f>建設部門分析用産業連関表!AJ203</f>
        <v>1.6027396470513625E-3</v>
      </c>
      <c r="AE225" s="371">
        <f>建設部門分析用産業連関表!AK203</f>
        <v>6.4550030983694211E-3</v>
      </c>
      <c r="AF225" s="371">
        <f>建設部門分析用産業連関表!AL203</f>
        <v>3.9673024394787622E-3</v>
      </c>
      <c r="AG225" s="371">
        <f>建設部門分析用産業連関表!AM203</f>
        <v>3.937053525277282E-3</v>
      </c>
      <c r="AH225" s="371">
        <f>建設部門分析用産業連関表!AN203</f>
        <v>5.4861088433087925E-3</v>
      </c>
      <c r="AI225" s="371">
        <f>建設部門分析用産業連関表!AO203</f>
        <v>5.5513836349982805E-3</v>
      </c>
      <c r="AJ225" s="371">
        <f>建設部門分析用産業連関表!AP203</f>
        <v>5.4421583758779875E-3</v>
      </c>
      <c r="AK225" s="371">
        <f>建設部門分析用産業連関表!AQ203</f>
        <v>3.8875831563190727E-3</v>
      </c>
      <c r="AL225" s="371">
        <f>建設部門分析用産業連関表!AR203</f>
        <v>2.7288581264852852E-3</v>
      </c>
      <c r="AM225" s="371">
        <f>建設部門分析用産業連関表!AS203</f>
        <v>2.6477020969044797E-3</v>
      </c>
      <c r="AN225" s="372">
        <f>建設部門分析用産業連関表!AT203</f>
        <v>8.9109942282464567E-3</v>
      </c>
      <c r="AO225" s="372">
        <f>建設部門分析用産業連関表!AU203</f>
        <v>3.2953139904791898E-3</v>
      </c>
      <c r="AP225" s="372">
        <f>建設部門分析用産業連関表!AV203</f>
        <v>9.0985149550303276E-3</v>
      </c>
      <c r="AQ225" s="372">
        <f>建設部門分析用産業連関表!AW203</f>
        <v>3.3408153677506915E-3</v>
      </c>
      <c r="AR225" s="372">
        <f>建設部門分析用産業連関表!AX203</f>
        <v>6.0006776843226249E-3</v>
      </c>
      <c r="AS225" s="372">
        <f>建設部門分析用産業連関表!AY203</f>
        <v>6.0848231858585304E-3</v>
      </c>
      <c r="AT225" s="372">
        <f>建設部門分析用産業連関表!AZ203</f>
        <v>5.658657958862774E-3</v>
      </c>
      <c r="AU225" s="372">
        <f>建設部門分析用産業連関表!BA203</f>
        <v>7.5246963180034977E-3</v>
      </c>
      <c r="AV225" s="372">
        <f>建設部門分析用産業連関表!BB203</f>
        <v>5.697404515720616E-3</v>
      </c>
      <c r="AW225" s="372">
        <f>建設部門分析用産業連関表!BC203</f>
        <v>1.887638210977189E-2</v>
      </c>
      <c r="AX225" s="372">
        <f>建設部門分析用産業連関表!BD203</f>
        <v>5.1319370936035082E-3</v>
      </c>
      <c r="AY225" s="372">
        <f>建設部門分析用産業連関表!BE203</f>
        <v>4.9517883437039849E-3</v>
      </c>
      <c r="AZ225" s="372">
        <f>建設部門分析用産業連関表!BF203</f>
        <v>5.8344137803296907E-3</v>
      </c>
      <c r="BA225" s="372">
        <f>建設部門分析用産業連関表!BG203</f>
        <v>3.278634233577851E-3</v>
      </c>
      <c r="BB225" s="372">
        <f>建設部門分析用産業連関表!BH203</f>
        <v>2.4325073224563238E-3</v>
      </c>
      <c r="BC225" s="372">
        <f>建設部門分析用産業連関表!BI203</f>
        <v>1.458498659883954E-3</v>
      </c>
      <c r="BD225" s="372">
        <f>建設部門分析用産業連関表!BJ203</f>
        <v>1.0137133469470508E-3</v>
      </c>
      <c r="BE225" s="372">
        <f>建設部門分析用産業連関表!BK203</f>
        <v>1.9671030010315295E-3</v>
      </c>
      <c r="BF225" s="372">
        <f>建設部門分析用産業連関表!BL203</f>
        <v>5.9830408769387493E-3</v>
      </c>
      <c r="BG225" s="372">
        <f>建設部門分析用産業連関表!BM203</f>
        <v>1.4075187969924813E-3</v>
      </c>
      <c r="BH225" s="372">
        <f>建設部門分析用産業連関表!BN203</f>
        <v>4.8929193206687033E-3</v>
      </c>
      <c r="BI225" s="372">
        <f>建設部門分析用産業連関表!BO203</f>
        <v>2.1303454618630986E-3</v>
      </c>
      <c r="BJ225" s="372">
        <f>建設部門分析用産業連関表!BP203</f>
        <v>4.2037713834697417E-4</v>
      </c>
      <c r="BK225" s="372">
        <f>建設部門分析用産業連関表!BQ203</f>
        <v>2.3664767537207219E-3</v>
      </c>
      <c r="BL225" s="372">
        <f>建設部門分析用産業連関表!BR203</f>
        <v>1.2508539183544876E-3</v>
      </c>
      <c r="BM225" s="372">
        <f>建設部門分析用産業連関表!BS203</f>
        <v>6.6464730109612328E-4</v>
      </c>
      <c r="BN225" s="372">
        <f>建設部門分析用産業連関表!BT203</f>
        <v>1.5646987385005006E-3</v>
      </c>
      <c r="BO225" s="372">
        <f>建設部門分析用産業連関表!BU203</f>
        <v>4.0128643876673484E-3</v>
      </c>
      <c r="BP225" s="372">
        <f>建設部門分析用産業連関表!BV203</f>
        <v>3.5448555464153981E-3</v>
      </c>
      <c r="BQ225" s="372">
        <f>建設部門分析用産業連関表!BW203</f>
        <v>2.7804142841651629E-3</v>
      </c>
      <c r="BR225" s="372">
        <f>建設部門分析用産業連関表!BX203</f>
        <v>2.8525117789564803E-3</v>
      </c>
      <c r="BS225" s="372">
        <f>建設部門分析用産業連関表!BY203</f>
        <v>2.9803189760209642E-3</v>
      </c>
      <c r="BT225" s="372">
        <f>建設部門分析用産業連関表!BZ203</f>
        <v>6.1851164852971905E-3</v>
      </c>
      <c r="BU225" s="372">
        <f>建設部門分析用産業連関表!CA203</f>
        <v>4.1988048587676277E-3</v>
      </c>
    </row>
    <row r="226" spans="1:73" ht="30" customHeight="1" x14ac:dyDescent="0.15">
      <c r="A226" s="161" t="s">
        <v>20</v>
      </c>
      <c r="B226" s="358" t="s">
        <v>728</v>
      </c>
      <c r="C226" s="370">
        <f>建設部門分析用産業連関表!I204</f>
        <v>6.0543755486466096E-4</v>
      </c>
      <c r="D226" s="371">
        <f>建設部門分析用産業連関表!J204</f>
        <v>6.3680058379478289E-4</v>
      </c>
      <c r="E226" s="371">
        <f>建設部門分析用産業連関表!K204</f>
        <v>5.7659015675245431E-4</v>
      </c>
      <c r="F226" s="371">
        <f>建設部門分析用産業連関表!L204</f>
        <v>6.2822393999313012E-4</v>
      </c>
      <c r="G226" s="371">
        <f>建設部門分析用産業連関表!M204</f>
        <v>6.3495742517173344E-4</v>
      </c>
      <c r="H226" s="371">
        <f>建設部門分析用産業連関表!N204</f>
        <v>3.9880280188582393E-4</v>
      </c>
      <c r="I226" s="371">
        <f>建設部門分析用産業連関表!O204</f>
        <v>5.144374512632855E-4</v>
      </c>
      <c r="J226" s="371">
        <f>建設部門分析用産業連関表!P204</f>
        <v>6.5944881889763783E-4</v>
      </c>
      <c r="K226" s="371">
        <f>建設部門分析用産業連関表!Q204</f>
        <v>5.9033544198718838E-4</v>
      </c>
      <c r="L226" s="371">
        <f>建設部門分析用産業連関表!R204</f>
        <v>5.9467584090958125E-4</v>
      </c>
      <c r="M226" s="371">
        <f>建設部門分析用産業連関表!S204</f>
        <v>3.5816143795184717E-4</v>
      </c>
      <c r="N226" s="371">
        <f>建設部門分析用産業連関表!T204</f>
        <v>4.1212293333419396E-4</v>
      </c>
      <c r="O226" s="371">
        <f>建設部門分析用産業連関表!U204</f>
        <v>6.0205303448183077E-4</v>
      </c>
      <c r="P226" s="371">
        <f>建設部門分析用産業連関表!V204</f>
        <v>2.9382096090452861E-4</v>
      </c>
      <c r="Q226" s="371">
        <f>建設部門分析用産業連関表!W204</f>
        <v>3.8076434917501059E-4</v>
      </c>
      <c r="R226" s="371">
        <f>建設部門分析用産業連関表!X204</f>
        <v>7.1202874484706941E-4</v>
      </c>
      <c r="S226" s="371">
        <f>建設部門分析用産業連関表!Y204</f>
        <v>6.1092277936068879E-4</v>
      </c>
      <c r="T226" s="371">
        <f>建設部門分析用産業連関表!Z204</f>
        <v>5.2162119868551455E-4</v>
      </c>
      <c r="U226" s="371">
        <f>建設部門分析用産業連関表!AA204</f>
        <v>6.1813813982565698E-4</v>
      </c>
      <c r="V226" s="371">
        <f>建設部門分析用産業連関表!AB204</f>
        <v>7.1838071417675378E-4</v>
      </c>
      <c r="W226" s="371">
        <f>建設部門分析用産業連関表!AC204</f>
        <v>1.1087522669256621E-3</v>
      </c>
      <c r="X226" s="371">
        <f>建設部門分析用産業連関表!AD204</f>
        <v>5.6262766143948424E-4</v>
      </c>
      <c r="Y226" s="371">
        <f>建設部門分析用産業連関表!AE204</f>
        <v>6.2994669681796156E-4</v>
      </c>
      <c r="Z226" s="371">
        <f>建設部門分析用産業連関表!AF204</f>
        <v>1.0091533456019438E-3</v>
      </c>
      <c r="AA226" s="371">
        <f>建設部門分析用産業連関表!AG204</f>
        <v>8.4634867561254846E-4</v>
      </c>
      <c r="AB226" s="371">
        <f>建設部門分析用産業連関表!AH204</f>
        <v>5.9347755947201139E-4</v>
      </c>
      <c r="AC226" s="371">
        <f>建設部門分析用産業連関表!AI204</f>
        <v>6.9606001031660377E-4</v>
      </c>
      <c r="AD226" s="371">
        <f>建設部門分析用産業連関表!AJ204</f>
        <v>5.0734204654863282E-4</v>
      </c>
      <c r="AE226" s="371">
        <f>建設部門分析用産業連関表!AK204</f>
        <v>1.1953907379196327E-3</v>
      </c>
      <c r="AF226" s="371">
        <f>建設部門分析用産業連関表!AL204</f>
        <v>3.436791066757765E-4</v>
      </c>
      <c r="AG226" s="371">
        <f>建設部門分析用産業連関表!AM204</f>
        <v>4.0779950440193187E-4</v>
      </c>
      <c r="AH226" s="371">
        <f>建設部門分析用産業連関表!AN204</f>
        <v>4.8826004095677407E-4</v>
      </c>
      <c r="AI226" s="371">
        <f>建設部門分析用産業連関表!AO204</f>
        <v>4.9323145106179415E-4</v>
      </c>
      <c r="AJ226" s="371">
        <f>建設部門分析用産業連関表!AP204</f>
        <v>5.2548895326861233E-4</v>
      </c>
      <c r="AK226" s="371">
        <f>建設部門分析用産業連関表!AQ204</f>
        <v>5.2992101888421335E-4</v>
      </c>
      <c r="AL226" s="371">
        <f>建設部門分析用産業連関表!AR204</f>
        <v>4.9697747336652546E-4</v>
      </c>
      <c r="AM226" s="371">
        <f>建設部門分析用産業連関表!AS204</f>
        <v>3.8262956262134318E-4</v>
      </c>
      <c r="AN226" s="372">
        <f>建設部門分析用産業連関表!AT204</f>
        <v>5.461596092604657E-4</v>
      </c>
      <c r="AO226" s="372">
        <f>建設部門分析用産業連関表!AU204</f>
        <v>5.6823627675160542E-4</v>
      </c>
      <c r="AP226" s="372">
        <f>建設部門分析用産業連関表!AV204</f>
        <v>5.229031583350763E-4</v>
      </c>
      <c r="AQ226" s="372">
        <f>建設部門分析用産業連関表!AW204</f>
        <v>5.2200240121104554E-4</v>
      </c>
      <c r="AR226" s="372">
        <f>建設部門分析用産業連関表!AX204</f>
        <v>3.6054141302188788E-4</v>
      </c>
      <c r="AS226" s="372">
        <f>建設部門分析用産業連関表!AY204</f>
        <v>3.4969195983119582E-4</v>
      </c>
      <c r="AT226" s="372">
        <f>建設部門分析用産業連関表!AZ204</f>
        <v>3.4061390910857431E-4</v>
      </c>
      <c r="AU226" s="372">
        <f>建設部門分析用産業連関表!BA204</f>
        <v>3.8757857919364749E-4</v>
      </c>
      <c r="AV226" s="372">
        <f>建設部門分析用産業連関表!BB204</f>
        <v>3.9389463318562285E-4</v>
      </c>
      <c r="AW226" s="372">
        <f>建設部門分析用産業連関表!BC204</f>
        <v>3.9844606036457814E-4</v>
      </c>
      <c r="AX226" s="372">
        <f>建設部門分析用産業連関表!BD204</f>
        <v>4.7255406018448508E-4</v>
      </c>
      <c r="AY226" s="372">
        <f>建設部門分析用産業連関表!BE204</f>
        <v>4.749916876454662E-4</v>
      </c>
      <c r="AZ226" s="372">
        <f>建設部門分析用産業連関表!BF204</f>
        <v>4.630487127245786E-4</v>
      </c>
      <c r="BA226" s="372">
        <f>建設部門分析用産業連関表!BG204</f>
        <v>3.2013600260524469E-4</v>
      </c>
      <c r="BB226" s="372">
        <f>建設部門分析用産業連関表!BH204</f>
        <v>3.4324956596122548E-4</v>
      </c>
      <c r="BC226" s="372">
        <f>建設部門分析用産業連関表!BI204</f>
        <v>3.4800138454836566E-4</v>
      </c>
      <c r="BD226" s="372">
        <f>建設部門分析用産業連関表!BJ204</f>
        <v>3.6681792245197404E-4</v>
      </c>
      <c r="BE226" s="372">
        <f>建設部門分析用産業連関表!BK204</f>
        <v>2.6387967087008324E-4</v>
      </c>
      <c r="BF226" s="372">
        <f>建設部門分析用産業連関表!BL204</f>
        <v>4.0173895576567142E-4</v>
      </c>
      <c r="BG226" s="372">
        <f>建設部門分析用産業連関表!BM204</f>
        <v>3.4586466165413532E-4</v>
      </c>
      <c r="BH226" s="372">
        <f>建設部門分析用産業連関表!BN204</f>
        <v>3.9713892171189247E-4</v>
      </c>
      <c r="BI226" s="372">
        <f>建設部門分析用産業連関表!BO204</f>
        <v>4.1540120159242513E-4</v>
      </c>
      <c r="BJ226" s="372">
        <f>建設部門分析用産業連関表!BP204</f>
        <v>2.7453200871639129E-4</v>
      </c>
      <c r="BK226" s="372">
        <f>建設部門分析用産業連関表!BQ204</f>
        <v>2.1243058830527125E-4</v>
      </c>
      <c r="BL226" s="372">
        <f>建設部門分析用産業連関表!BR204</f>
        <v>2.0587620601345683E-4</v>
      </c>
      <c r="BM226" s="372">
        <f>建設部門分析用産業連関表!BS204</f>
        <v>2.7083988381902913E-4</v>
      </c>
      <c r="BN226" s="372">
        <f>建設部門分析用産業連関表!BT204</f>
        <v>2.1449843633748584E-4</v>
      </c>
      <c r="BO226" s="372">
        <f>建設部門分析用産業連関表!BU204</f>
        <v>2.4709877259926756E-4</v>
      </c>
      <c r="BP226" s="372">
        <f>建設部門分析用産業連関表!BV204</f>
        <v>2.688206158876445E-4</v>
      </c>
      <c r="BQ226" s="372">
        <f>建設部門分析用産業連関表!BW204</f>
        <v>3.8136269541792111E-4</v>
      </c>
      <c r="BR226" s="372">
        <f>建設部門分析用産業連関表!BX204</f>
        <v>2.5562223681076403E-4</v>
      </c>
      <c r="BS226" s="372">
        <f>建設部門分析用産業連関表!BY204</f>
        <v>1.7784306962101228E-4</v>
      </c>
      <c r="BT226" s="372">
        <f>建設部門分析用産業連関表!BZ204</f>
        <v>1.6188481775597339E-4</v>
      </c>
      <c r="BU226" s="372">
        <f>建設部門分析用産業連関表!CA204</f>
        <v>2.6112900895080882E-4</v>
      </c>
    </row>
    <row r="227" spans="1:73" ht="30" customHeight="1" x14ac:dyDescent="0.15">
      <c r="A227" s="161" t="s">
        <v>21</v>
      </c>
      <c r="B227" s="358" t="s">
        <v>55</v>
      </c>
      <c r="C227" s="370">
        <f>建設部門分析用産業連関表!I205</f>
        <v>3.2805254035160884E-3</v>
      </c>
      <c r="D227" s="371">
        <f>建設部門分析用産業連関表!J205</f>
        <v>3.6891258623391052E-3</v>
      </c>
      <c r="E227" s="371">
        <f>建設部門分析用産業連関表!K205</f>
        <v>5.3440363291156444E-3</v>
      </c>
      <c r="F227" s="371">
        <f>建設部門分析用産業連関表!L205</f>
        <v>3.9234724166345141E-3</v>
      </c>
      <c r="G227" s="371">
        <f>建設部門分析用産業連関表!M205</f>
        <v>3.8980521907421841E-3</v>
      </c>
      <c r="H227" s="371">
        <f>建設部門分析用産業連関表!N205</f>
        <v>4.789582165222816E-3</v>
      </c>
      <c r="I227" s="371">
        <f>建設部門分析用産業連関表!O205</f>
        <v>7.0539999409128746E-3</v>
      </c>
      <c r="J227" s="371">
        <f>建設部門分析用産業連関表!P205</f>
        <v>8.2677165354330708E-3</v>
      </c>
      <c r="K227" s="371">
        <f>建設部門分析用産業連関表!Q205</f>
        <v>7.4021978492801802E-3</v>
      </c>
      <c r="L227" s="371">
        <f>建設部門分析用産業連関表!R205</f>
        <v>7.3994736201251398E-3</v>
      </c>
      <c r="M227" s="371">
        <f>建設部門分析用産業連関表!S205</f>
        <v>7.5479206738741133E-3</v>
      </c>
      <c r="N227" s="371">
        <f>建設部門分析用産業連関表!T205</f>
        <v>6.5655669191470962E-3</v>
      </c>
      <c r="O227" s="371">
        <f>建設部門分析用産業連関表!U205</f>
        <v>6.4434810101037278E-3</v>
      </c>
      <c r="P227" s="371">
        <f>建設部門分析用産業連関表!V205</f>
        <v>6.6416107045103876E-3</v>
      </c>
      <c r="Q227" s="371">
        <f>建設部門分析用産業連関表!W205</f>
        <v>6.4870963192779577E-3</v>
      </c>
      <c r="R227" s="371">
        <f>建設部門分析用産業連関表!X205</f>
        <v>1.6214462719874507E-3</v>
      </c>
      <c r="S227" s="371">
        <f>建設部門分析用産業連関表!Y205</f>
        <v>1.5481043196140009E-3</v>
      </c>
      <c r="T227" s="371">
        <f>建設部門分析用産業連関表!Z205</f>
        <v>1.6691878357936467E-3</v>
      </c>
      <c r="U227" s="371">
        <f>建設部門分析用産業連関表!AA205</f>
        <v>1.5383210525206691E-3</v>
      </c>
      <c r="V227" s="371">
        <f>建設部門分析用産業連関表!AB205</f>
        <v>1.626053970749974E-3</v>
      </c>
      <c r="W227" s="371">
        <f>建設部門分析用産業連関表!AC205</f>
        <v>2.2862643643583418E-3</v>
      </c>
      <c r="X227" s="371">
        <f>建設部門分析用産業連関表!AD205</f>
        <v>1.284258792416214E-3</v>
      </c>
      <c r="Y227" s="371">
        <f>建設部門分析用産業連関表!AE205</f>
        <v>1.8575351316427072E-3</v>
      </c>
      <c r="Z227" s="371">
        <f>建設部門分析用産業連関表!AF205</f>
        <v>2.5138623269464391E-3</v>
      </c>
      <c r="AA227" s="371">
        <f>建設部門分析用産業連関表!AG205</f>
        <v>1.878919112114686E-3</v>
      </c>
      <c r="AB227" s="371">
        <f>建設部門分析用産業連関表!AH205</f>
        <v>1.3571218570751034E-3</v>
      </c>
      <c r="AC227" s="371">
        <f>建設部門分析用産業連関表!AI205</f>
        <v>1.4992786098837886E-3</v>
      </c>
      <c r="AD227" s="371">
        <f>建設部門分析用産業連関表!AJ205</f>
        <v>2.0351334367234926E-3</v>
      </c>
      <c r="AE227" s="371">
        <f>建設部門分析用産業連関表!AK205</f>
        <v>2.5572570385360197E-3</v>
      </c>
      <c r="AF227" s="371">
        <f>建設部門分析用産業連関表!AL205</f>
        <v>2.9591345273781659E-3</v>
      </c>
      <c r="AG227" s="371">
        <f>建設部門分析用産業連関表!AM205</f>
        <v>2.2427339584299277E-3</v>
      </c>
      <c r="AH227" s="371">
        <f>建設部門分析用産業連関表!AN205</f>
        <v>2.2933954586109254E-3</v>
      </c>
      <c r="AI227" s="371">
        <f>建設部門分析用産業連関表!AO205</f>
        <v>2.3517445328753777E-3</v>
      </c>
      <c r="AJ227" s="371">
        <f>建設部門分析用産業連関表!AP205</f>
        <v>2.4432192954674243E-3</v>
      </c>
      <c r="AK227" s="371">
        <f>建設部門分析用産業連関表!AQ205</f>
        <v>2.6863989331581588E-3</v>
      </c>
      <c r="AL227" s="371">
        <f>建設部門分析用産業連関表!AR205</f>
        <v>2.3583840099756933E-3</v>
      </c>
      <c r="AM227" s="371">
        <f>建設部門分析用産業連関表!AS205</f>
        <v>1.7336425861979375E-3</v>
      </c>
      <c r="AN227" s="372">
        <f>建設部門分析用産業連関表!AT205</f>
        <v>2.6848923894894879E-3</v>
      </c>
      <c r="AO227" s="372">
        <f>建設部門分析用産業連関表!AU205</f>
        <v>1.0680103514849452E-3</v>
      </c>
      <c r="AP227" s="372">
        <f>建設部門分析用産業連関表!AV205</f>
        <v>8.366450533361222E-4</v>
      </c>
      <c r="AQ227" s="372">
        <f>建設部門分析用産業連関表!AW205</f>
        <v>1.1484052826643003E-3</v>
      </c>
      <c r="AR227" s="372">
        <f>建設部門分析用産業連関表!AX205</f>
        <v>1.9754664921824271E-3</v>
      </c>
      <c r="AS227" s="372">
        <f>建設部門分析用産業連関表!AY205</f>
        <v>1.9132361153068043E-3</v>
      </c>
      <c r="AT227" s="372">
        <f>建設部門分析用産業連関表!AZ205</f>
        <v>1.9007372895173556E-3</v>
      </c>
      <c r="AU227" s="372">
        <f>建設部門分析用産業連関表!BA205</f>
        <v>2.0796899371366452E-3</v>
      </c>
      <c r="AV227" s="372">
        <f>建設部門分析用産業連関表!BB205</f>
        <v>1.674052191038897E-3</v>
      </c>
      <c r="AW227" s="372">
        <f>建設部門分析用産業連関表!BC205</f>
        <v>2.4404821197330411E-3</v>
      </c>
      <c r="AX227" s="372">
        <f>建設部門分析用産業連関表!BD205</f>
        <v>2.6179494934220476E-3</v>
      </c>
      <c r="AY227" s="372">
        <f>建設部門分析用産業連関表!BE205</f>
        <v>2.5412055289032441E-3</v>
      </c>
      <c r="AZ227" s="372">
        <f>建設部門分析用産業連関表!BF205</f>
        <v>2.9172068901648454E-3</v>
      </c>
      <c r="BA227" s="372">
        <f>建設部門分析用産業連関表!BG205</f>
        <v>3.2013600260524469E-4</v>
      </c>
      <c r="BB227" s="372">
        <f>建設部門分析用産業連関表!BH205</f>
        <v>2.0639212331728285E-3</v>
      </c>
      <c r="BC227" s="372">
        <f>建設部門分析用産業連関表!BI205</f>
        <v>2.4335239676632143E-3</v>
      </c>
      <c r="BD227" s="372">
        <f>建設部門分析用産業連関表!BJ205</f>
        <v>2.3587123959376223E-3</v>
      </c>
      <c r="BE227" s="372">
        <f>建設部門分析用産業連関表!BK205</f>
        <v>2.9586508552100241E-3</v>
      </c>
      <c r="BF227" s="372">
        <f>建設部門分析用産業連関表!BL205</f>
        <v>2.1378251574673229E-3</v>
      </c>
      <c r="BG227" s="372">
        <f>建設部門分析用産業連関表!BM205</f>
        <v>2.3157894736842107E-3</v>
      </c>
      <c r="BH227" s="372">
        <f>建設部門分析用産業連関表!BN205</f>
        <v>1.6270110401823484E-3</v>
      </c>
      <c r="BI227" s="372">
        <f>建設部門分析用産業連関表!BO205</f>
        <v>2.2855147823022926E-3</v>
      </c>
      <c r="BJ227" s="372">
        <f>建設部門分析用産業連関表!BP205</f>
        <v>1.4241347952162798E-3</v>
      </c>
      <c r="BK227" s="372">
        <f>建設部門分析用産業連関表!BQ205</f>
        <v>2.6128962361548365E-3</v>
      </c>
      <c r="BL227" s="372">
        <f>建設部門分析用産業連関表!BR205</f>
        <v>7.3304406686609629E-4</v>
      </c>
      <c r="BM227" s="372">
        <f>建設部門分析用産業連関表!BS205</f>
        <v>2.4764727307820425E-3</v>
      </c>
      <c r="BN227" s="372">
        <f>建設部門分析用産業連関表!BT205</f>
        <v>2.8330373185830255E-3</v>
      </c>
      <c r="BO227" s="372">
        <f>建設部門分析用産業連関表!BU205</f>
        <v>4.03820154404139E-3</v>
      </c>
      <c r="BP227" s="372">
        <f>建設部門分析用産業連関表!BV205</f>
        <v>3.7807946706601334E-3</v>
      </c>
      <c r="BQ227" s="372">
        <f>建設部門分析用産業連関表!BW205</f>
        <v>2.7365514821362648E-3</v>
      </c>
      <c r="BR227" s="372">
        <f>建設部門分析用産業連関表!BX205</f>
        <v>5.850263465191804E-3</v>
      </c>
      <c r="BS227" s="372">
        <f>建設部門分析用産業連関表!BY205</f>
        <v>6.0516274295224458E-3</v>
      </c>
      <c r="BT227" s="372">
        <f>建設部門分析用産業連関表!BZ205</f>
        <v>2.2416661217341933E-3</v>
      </c>
      <c r="BU227" s="372">
        <f>建設部門分析用産業連関表!CA205</f>
        <v>4.385471298759807E-3</v>
      </c>
    </row>
    <row r="228" spans="1:73" ht="30" customHeight="1" x14ac:dyDescent="0.15">
      <c r="A228" s="166" t="s">
        <v>22</v>
      </c>
      <c r="B228" s="359" t="s">
        <v>56</v>
      </c>
      <c r="C228" s="370">
        <f>建設部門分析用産業連関表!I206</f>
        <v>6.7276673341420414E-4</v>
      </c>
      <c r="D228" s="371">
        <f>建設部門分析用産業連関表!J206</f>
        <v>6.4937058941815255E-4</v>
      </c>
      <c r="E228" s="371">
        <f>建設部門分析用産業連関表!K206</f>
        <v>6.974920603547715E-4</v>
      </c>
      <c r="F228" s="371">
        <f>建設部門分析用産業連関表!L206</f>
        <v>8.098234409266281E-4</v>
      </c>
      <c r="G228" s="371">
        <f>建設部門分析用産業連関表!M206</f>
        <v>8.0577824004728288E-4</v>
      </c>
      <c r="H228" s="371">
        <f>建設部門分析用産業連関表!N206</f>
        <v>9.4765022230294794E-4</v>
      </c>
      <c r="I228" s="371">
        <f>建設部門分析用産業連関表!O206</f>
        <v>5.622763396447237E-4</v>
      </c>
      <c r="J228" s="371">
        <f>建設部門分析用産業連関表!P206</f>
        <v>5.6102362204724413E-4</v>
      </c>
      <c r="K228" s="371">
        <f>建設部門分析用産業連関表!Q206</f>
        <v>5.1267894467011083E-4</v>
      </c>
      <c r="L228" s="371">
        <f>建設部門分析用産業連関表!R206</f>
        <v>5.0192823269432541E-4</v>
      </c>
      <c r="M228" s="371">
        <f>建設部門分析用産業連関表!S206</f>
        <v>1.0877495522982027E-3</v>
      </c>
      <c r="N228" s="371">
        <f>建設部門分析用産業連関表!T206</f>
        <v>6.3093213364788503E-4</v>
      </c>
      <c r="O228" s="371">
        <f>建設部門分析用産業連関表!U206</f>
        <v>4.2883665863929288E-4</v>
      </c>
      <c r="P228" s="371">
        <f>建設部門分析用産業連関表!V206</f>
        <v>7.5681156596621002E-4</v>
      </c>
      <c r="Q228" s="371">
        <f>建設部門分析用産業連関表!W206</f>
        <v>4.3717388238612327E-4</v>
      </c>
      <c r="R228" s="371">
        <f>建設部門分析用産業連関表!X206</f>
        <v>5.8924662180124914E-4</v>
      </c>
      <c r="S228" s="371">
        <f>建設部門分析用産業連関表!Y206</f>
        <v>1.5637023480232098E-3</v>
      </c>
      <c r="T228" s="371">
        <f>建設部門分析用産業連関表!Z206</f>
        <v>1.9647731817154382E-3</v>
      </c>
      <c r="U228" s="371">
        <f>建設部門分析用産業連関表!AA206</f>
        <v>1.5312967554771957E-3</v>
      </c>
      <c r="V228" s="371">
        <f>建設部門分析用産業連関表!AB206</f>
        <v>5.2802656563224852E-4</v>
      </c>
      <c r="W228" s="371">
        <f>建設部門分析用産業連関表!AC206</f>
        <v>7.0478826269693249E-4</v>
      </c>
      <c r="X228" s="371">
        <f>建設部門分析用産業連関表!AD206</f>
        <v>4.2944526815187688E-4</v>
      </c>
      <c r="Y228" s="371">
        <f>建設部門分析用産業連関表!AE206</f>
        <v>6.5256016798578582E-4</v>
      </c>
      <c r="Z228" s="371">
        <f>建設部門分析用産業連関表!AF206</f>
        <v>8.4557187360925681E-4</v>
      </c>
      <c r="AA228" s="371">
        <f>建設部門分析用産業連関表!AG206</f>
        <v>6.070996420032785E-4</v>
      </c>
      <c r="AB228" s="371">
        <f>建設部門分析用産業連関表!AH206</f>
        <v>4.4394985641128457E-4</v>
      </c>
      <c r="AC228" s="371">
        <f>建設部門分析用産業連関表!AI206</f>
        <v>4.7741128954344978E-4</v>
      </c>
      <c r="AD228" s="371">
        <f>建設部門分析用産業連関表!AJ206</f>
        <v>6.9183006347540836E-4</v>
      </c>
      <c r="AE228" s="371">
        <f>建設部門分析用産業連関表!AK206</f>
        <v>1.0612483101928739E-3</v>
      </c>
      <c r="AF228" s="371">
        <f>建設部門分析用産業連関表!AL206</f>
        <v>5.6368673700956285E-4</v>
      </c>
      <c r="AG228" s="371">
        <f>建設部門分析用産業連関表!AM206</f>
        <v>4.9207044724189862E-4</v>
      </c>
      <c r="AH228" s="371">
        <f>建設部門分析用産業連関表!AN206</f>
        <v>6.2459239005509411E-4</v>
      </c>
      <c r="AI228" s="371">
        <f>建設部門分析用産業連関表!AO206</f>
        <v>6.4110295822988991E-4</v>
      </c>
      <c r="AJ228" s="371">
        <f>建設部門分析用産業連関表!AP206</f>
        <v>6.7400552230051358E-4</v>
      </c>
      <c r="AK228" s="371">
        <f>建設部門分析用産業連関表!AQ206</f>
        <v>6.4793052605317879E-4</v>
      </c>
      <c r="AL228" s="371">
        <f>建設部門分析用産業連関表!AR206</f>
        <v>6.2348083022345914E-4</v>
      </c>
      <c r="AM228" s="371">
        <f>建設部門分析用産業連関表!AS206</f>
        <v>4.2986778022891642E-4</v>
      </c>
      <c r="AN228" s="372">
        <f>建設部門分析用産業連関表!AT206</f>
        <v>8.7926988818441362E-4</v>
      </c>
      <c r="AO228" s="372">
        <f>建設部門分析用産業連関表!AU206</f>
        <v>2.761308814736717E-4</v>
      </c>
      <c r="AP228" s="372">
        <f>建設部門分析用産業連関表!AV206</f>
        <v>2.0916126333403055E-4</v>
      </c>
      <c r="AQ228" s="372">
        <f>建設部門分析用産業連関表!AW206</f>
        <v>5.2200240121104554E-4</v>
      </c>
      <c r="AR228" s="372">
        <f>建設部門分析用産業連関表!AX206</f>
        <v>5.0575948215570387E-4</v>
      </c>
      <c r="AS228" s="372">
        <f>建設部門分析用産業連関表!AY206</f>
        <v>4.9066725253801293E-4</v>
      </c>
      <c r="AT228" s="372">
        <f>建設部門分析用産業連関表!AZ206</f>
        <v>4.8579360807288468E-4</v>
      </c>
      <c r="AU228" s="372">
        <f>建設部門分析用産業連関表!BA206</f>
        <v>5.3882875643994897E-4</v>
      </c>
      <c r="AV228" s="372">
        <f>建設部門分析用産業連関表!BB206</f>
        <v>4.5016529506928323E-4</v>
      </c>
      <c r="AW228" s="372">
        <f>建設部門分析用産業連関表!BC206</f>
        <v>5.976690905468672E-4</v>
      </c>
      <c r="AX228" s="372">
        <f>建設部門分析用産業連関表!BD206</f>
        <v>6.6157568425827913E-4</v>
      </c>
      <c r="AY228" s="372">
        <f>建設部門分析用産業連関表!BE206</f>
        <v>6.5311357051251601E-4</v>
      </c>
      <c r="AZ228" s="372">
        <f>建設部門分析用産業連関表!BF206</f>
        <v>6.9457306908686793E-4</v>
      </c>
      <c r="BA228" s="372">
        <f>建設部門分析用産業連関表!BG206</f>
        <v>6.6235035021774765E-5</v>
      </c>
      <c r="BB228" s="372">
        <f>建設部門分析用産業連関表!BH206</f>
        <v>3.8608035538696716E-4</v>
      </c>
      <c r="BC228" s="372">
        <f>建設部門分析用産業連関表!BI206</f>
        <v>3.9460871283609323E-4</v>
      </c>
      <c r="BD228" s="372">
        <f>建設部門分析用産業連関表!BJ206</f>
        <v>3.7413337959489091E-4</v>
      </c>
      <c r="BE228" s="372">
        <f>建設部門分析用産業連関表!BK206</f>
        <v>4.2780492095604406E-4</v>
      </c>
      <c r="BF228" s="372">
        <f>建設部門分析用産業連関表!BL206</f>
        <v>4.3043459546321936E-4</v>
      </c>
      <c r="BG228" s="372">
        <f>建設部門分析用産業連関表!BM206</f>
        <v>4.2105263157894739E-4</v>
      </c>
      <c r="BH228" s="372">
        <f>建設部門分析用産業連関表!BN206</f>
        <v>3.4889493298280693E-4</v>
      </c>
      <c r="BI228" s="372">
        <f>建設部門分析用産業連関表!BO206</f>
        <v>4.6065892005385669E-4</v>
      </c>
      <c r="BJ228" s="372">
        <f>建設部門分析用産業連関表!BP206</f>
        <v>4.1179801307458694E-4</v>
      </c>
      <c r="BK228" s="372">
        <f>建設部門分析用産業連関表!BQ206</f>
        <v>2.1667920007137668E-4</v>
      </c>
      <c r="BL228" s="372">
        <f>建設部門分析用産業連関表!BR206</f>
        <v>2.3395023410620092E-4</v>
      </c>
      <c r="BM228" s="372">
        <f>建設部門分析用産業連関表!BS206</f>
        <v>5.0899219545300306E-4</v>
      </c>
      <c r="BN228" s="372">
        <f>建設部門分析用産業連関表!BT206</f>
        <v>1.7201323880204177E-4</v>
      </c>
      <c r="BO228" s="372">
        <f>建設部門分析用産業連関表!BU206</f>
        <v>6.7155763981682466E-4</v>
      </c>
      <c r="BP228" s="372">
        <f>建設部門分析用産業連関表!BV206</f>
        <v>6.3282449705739496E-4</v>
      </c>
      <c r="BQ228" s="372">
        <f>建設部門分析用産業連関表!BW206</f>
        <v>5.4219296952388147E-4</v>
      </c>
      <c r="BR228" s="372">
        <f>建設部門分析用産業連関表!BX206</f>
        <v>6.8553236235613987E-4</v>
      </c>
      <c r="BS228" s="372">
        <f>建設部門分析用産業連関表!BY206</f>
        <v>4.9713341787082971E-4</v>
      </c>
      <c r="BT228" s="372">
        <f>建設部門分析用産業連関表!BZ206</f>
        <v>5.4945142578258948E-4</v>
      </c>
      <c r="BU228" s="372">
        <f>建設部門分析用産業連関表!CA206</f>
        <v>8.534294433157944E-4</v>
      </c>
    </row>
    <row r="229" spans="1:73" ht="30" customHeight="1" x14ac:dyDescent="0.15">
      <c r="A229" s="166" t="s">
        <v>23</v>
      </c>
      <c r="B229" s="359" t="s">
        <v>57</v>
      </c>
      <c r="C229" s="370">
        <f>建設部門分析用産業連関表!I207</f>
        <v>2.0191402835725782E-3</v>
      </c>
      <c r="D229" s="371">
        <f>建設部門分析用産業連関表!J207</f>
        <v>4.2792671317819236E-4</v>
      </c>
      <c r="E229" s="371">
        <f>建設部門分析用産業連関表!K207</f>
        <v>4.9018772818620025E-4</v>
      </c>
      <c r="F229" s="371">
        <f>建設部門分析用産業連関表!L207</f>
        <v>4.1847820518897211E-4</v>
      </c>
      <c r="G229" s="371">
        <f>建設部門分析用産業連関表!M207</f>
        <v>4.1418832589227509E-4</v>
      </c>
      <c r="H229" s="371">
        <f>建設部門分析用産業連関表!N207</f>
        <v>5.6464159078883989E-4</v>
      </c>
      <c r="I229" s="371">
        <f>建設部門分析用産業連関表!O207</f>
        <v>5.765060373219221E-4</v>
      </c>
      <c r="J229" s="371">
        <f>建設部門分析用産業連関表!P207</f>
        <v>5.7086614173228341E-4</v>
      </c>
      <c r="K229" s="371">
        <f>建設部門分析用産業連関表!Q207</f>
        <v>5.5357641034180054E-4</v>
      </c>
      <c r="L229" s="371">
        <f>建設部門分析用産業連関表!R207</f>
        <v>5.4978996634551356E-4</v>
      </c>
      <c r="M229" s="371">
        <f>建設部門分析用産業連関表!S207</f>
        <v>7.561185912316774E-4</v>
      </c>
      <c r="N229" s="371">
        <f>建設部門分析用産業連関表!T207</f>
        <v>6.0543666635469679E-4</v>
      </c>
      <c r="O229" s="371">
        <f>建設部門分析用産業連関表!U207</f>
        <v>3.4895532026530697E-4</v>
      </c>
      <c r="P229" s="371">
        <f>建設部門分析用産業連関表!V207</f>
        <v>7.6519148641981515E-4</v>
      </c>
      <c r="Q229" s="371">
        <f>建設部門分析用産業連関表!W207</f>
        <v>6.4870963192779582E-4</v>
      </c>
      <c r="R229" s="371">
        <f>建設部門分析用産業連関表!X207</f>
        <v>3.5013650483091565E-4</v>
      </c>
      <c r="S229" s="371">
        <f>建設部門分析用産業連関表!Y207</f>
        <v>3.2235925379032088E-4</v>
      </c>
      <c r="T229" s="371">
        <f>建設部門分析用産業連関表!Z207</f>
        <v>5.5639594526454893E-4</v>
      </c>
      <c r="U229" s="371">
        <f>建設部門分析用産業連関表!AA207</f>
        <v>3.0344963227804976E-4</v>
      </c>
      <c r="V229" s="371">
        <f>建設部門分析用産業連関表!AB207</f>
        <v>3.5188160706918633E-4</v>
      </c>
      <c r="W229" s="371">
        <f>建設部門分析用産業連関表!AC207</f>
        <v>3.3520417372171179E-4</v>
      </c>
      <c r="X229" s="371">
        <f>建設部門分析用産業連関表!AD207</f>
        <v>2.5005673841754853E-4</v>
      </c>
      <c r="Y229" s="371">
        <f>建設部門分析用産業連関表!AE207</f>
        <v>7.0424810208366984E-4</v>
      </c>
      <c r="Z229" s="371">
        <f>建設部門分析用産業連関表!AF207</f>
        <v>5.725351519744043E-4</v>
      </c>
      <c r="AA229" s="371">
        <f>建設部門分析用産業連関表!AG207</f>
        <v>3.9206778806126448E-4</v>
      </c>
      <c r="AB229" s="371">
        <f>建設部門分析用産業連関表!AH207</f>
        <v>2.9947661091880775E-4</v>
      </c>
      <c r="AC229" s="371">
        <f>建設部門分析用産業連関表!AI207</f>
        <v>3.0057136809126072E-4</v>
      </c>
      <c r="AD229" s="371">
        <f>建設部門分析用産業連関表!AJ207</f>
        <v>8.417265772284135E-4</v>
      </c>
      <c r="AE229" s="371">
        <f>建設部門分析用産業連関表!AK207</f>
        <v>2.0041199361567552E-6</v>
      </c>
      <c r="AF229" s="371">
        <f>建設部門分析用産業連関表!AL207</f>
        <v>5.0462379185972749E-3</v>
      </c>
      <c r="AG229" s="371">
        <f>建設部門分析用産業連関表!AM207</f>
        <v>4.6388214349349114E-3</v>
      </c>
      <c r="AH229" s="371">
        <f>建設部門分析用産業連関表!AN207</f>
        <v>4.2763970340421878E-3</v>
      </c>
      <c r="AI229" s="371">
        <f>建設部門分析用産業連関表!AO207</f>
        <v>4.1694542186712751E-3</v>
      </c>
      <c r="AJ229" s="371">
        <f>建設部門分析用産業連関表!AP207</f>
        <v>4.9164665311216271E-3</v>
      </c>
      <c r="AK229" s="371">
        <f>建設部門分析用産業連関表!AQ207</f>
        <v>6.9944190028510735E-3</v>
      </c>
      <c r="AL229" s="371">
        <f>建設部門分析用産業連関表!AR207</f>
        <v>3.3884827729535822E-3</v>
      </c>
      <c r="AM229" s="371">
        <f>建設部門分析用産業連関表!AS207</f>
        <v>1.5895660224948393E-3</v>
      </c>
      <c r="AN229" s="372">
        <f>建設部門分析用産業連関表!AT207</f>
        <v>2.4483016966848465E-3</v>
      </c>
      <c r="AO229" s="372">
        <f>建設部門分析用産業連関表!AU207</f>
        <v>7.5856119836238411E-3</v>
      </c>
      <c r="AP229" s="372">
        <f>建設部門分析用産業連関表!AV207</f>
        <v>5.8565153733528552E-3</v>
      </c>
      <c r="AQ229" s="372">
        <f>建設部門分析用産業連関表!AW207</f>
        <v>2.923213446781855E-3</v>
      </c>
      <c r="AR229" s="372">
        <f>建設部門分析用産業連関表!AX207</f>
        <v>1.0966467979415756E-3</v>
      </c>
      <c r="AS229" s="372">
        <f>建設部門分析用産業連関表!AY207</f>
        <v>8.5866769194152277E-4</v>
      </c>
      <c r="AT229" s="372">
        <f>建設部門分析用産業連関表!AZ207</f>
        <v>1.3959586438875996E-4</v>
      </c>
      <c r="AU229" s="372">
        <f>建設部門分析用産業連関表!BA207</f>
        <v>3.1668005860944369E-3</v>
      </c>
      <c r="AV229" s="372">
        <f>建設部門分析用産業連関表!BB207</f>
        <v>4.023352324681719E-3</v>
      </c>
      <c r="AW229" s="372">
        <f>建設部門分析用産業連関表!BC207</f>
        <v>9.5627054487498753E-3</v>
      </c>
      <c r="AX229" s="372">
        <f>建設部門分析用産業連関表!BD207</f>
        <v>3.5536065325873279E-3</v>
      </c>
      <c r="AY229" s="372">
        <f>建設部門分析用産業連関表!BE207</f>
        <v>3.6218116182966799E-3</v>
      </c>
      <c r="AZ229" s="372">
        <f>建設部門分析用産業連関表!BF207</f>
        <v>3.2876458603445084E-3</v>
      </c>
      <c r="BA229" s="372">
        <f>建設部門分析用産業連関表!BG207</f>
        <v>7.8930083400948273E-3</v>
      </c>
      <c r="BB229" s="372">
        <f>建設部門分析用産業連関表!BH207</f>
        <v>4.1350814730091627E-3</v>
      </c>
      <c r="BC229" s="372">
        <f>建設部門分析用産業連関表!BI207</f>
        <v>5.6935512236287967E-3</v>
      </c>
      <c r="BD229" s="372">
        <f>建設部門分析用産業連関表!BJ207</f>
        <v>8.1703205633320026E-3</v>
      </c>
      <c r="BE229" s="372">
        <f>建設部門分析用産業連関表!BK207</f>
        <v>1.2754184092054024E-3</v>
      </c>
      <c r="BF229" s="372">
        <f>建設部門分析用産業連関表!BL207</f>
        <v>1.4491298047261719E-3</v>
      </c>
      <c r="BG229" s="372">
        <f>建設部門分析用産業連関表!BM207</f>
        <v>2.7789473684210527E-3</v>
      </c>
      <c r="BH229" s="372">
        <f>建設部門分析用産業連関表!BN207</f>
        <v>5.3501884312313402E-3</v>
      </c>
      <c r="BI229" s="372">
        <f>建設部門分析用産業連関表!BO207</f>
        <v>2.1901503041157045E-3</v>
      </c>
      <c r="BJ229" s="372">
        <f>建設部門分析用産業連関表!BP207</f>
        <v>2.8568487157049466E-3</v>
      </c>
      <c r="BK229" s="372">
        <f>建設部門分析用産業連関表!BQ207</f>
        <v>2.0775711536255527E-3</v>
      </c>
      <c r="BL229" s="372">
        <f>建設部門分析用産業連関表!BR207</f>
        <v>1.4941621618249365E-3</v>
      </c>
      <c r="BM229" s="372">
        <f>建設部門分析用産業連関表!BS207</f>
        <v>1.702866855735735E-3</v>
      </c>
      <c r="BN229" s="372">
        <f>建設部門分析用産業連関表!BT207</f>
        <v>9.6037270916706219E-3</v>
      </c>
      <c r="BO229" s="372">
        <f>建設部門分析用産業連関表!BU207</f>
        <v>5.6599025478847658E-3</v>
      </c>
      <c r="BP229" s="372">
        <f>建設部門分析用産業連関表!BV207</f>
        <v>7.5673580240646372E-3</v>
      </c>
      <c r="BQ229" s="372">
        <f>建設部門分析用産業連関表!BW207</f>
        <v>4.7408378526234219E-3</v>
      </c>
      <c r="BR229" s="372">
        <f>建設部門分析用産業連関表!BX207</f>
        <v>5.1647311028356641E-3</v>
      </c>
      <c r="BS229" s="372">
        <f>建設部門分析用産業連関表!BY207</f>
        <v>2.8537608846162434E-3</v>
      </c>
      <c r="BT229" s="372">
        <f>建設部門分析用産業連関表!BZ207</f>
        <v>3.4976690181167452E-3</v>
      </c>
      <c r="BU229" s="372">
        <f>建設部門分析用産業連関表!CA207</f>
        <v>6.896457927798509E-3</v>
      </c>
    </row>
    <row r="230" spans="1:73" ht="30" customHeight="1" x14ac:dyDescent="0.15">
      <c r="A230" s="166" t="s">
        <v>24</v>
      </c>
      <c r="B230" s="359" t="s">
        <v>58</v>
      </c>
      <c r="C230" s="370">
        <f>建設部門分析用産業連関表!I208</f>
        <v>5.4818482582333551E-2</v>
      </c>
      <c r="D230" s="371">
        <f>建設部門分析用産業連関表!J208</f>
        <v>5.9757294369139596E-2</v>
      </c>
      <c r="E230" s="371">
        <f>建設部門分析用産業連関表!K208</f>
        <v>6.3801705626987365E-2</v>
      </c>
      <c r="F230" s="371">
        <f>建設部門分析用産業連関表!L208</f>
        <v>6.4825505171420134E-2</v>
      </c>
      <c r="G230" s="371">
        <f>建設部門分析用産業連関表!M208</f>
        <v>6.4496446544615935E-2</v>
      </c>
      <c r="H230" s="371">
        <f>建設部門分析用産業連関表!N208</f>
        <v>7.6037084712032785E-2</v>
      </c>
      <c r="I230" s="371">
        <f>建設部門分析用産業連関表!O208</f>
        <v>6.2569335895943781E-2</v>
      </c>
      <c r="J230" s="371">
        <f>建設部門分析用産業連関表!P208</f>
        <v>5.6594488188976375E-2</v>
      </c>
      <c r="K230" s="371">
        <f>建設部門分析用産業連関表!Q208</f>
        <v>5.5855957178405941E-2</v>
      </c>
      <c r="L230" s="371">
        <f>建設部門分析用産業連関表!R208</f>
        <v>5.5285758108782036E-2</v>
      </c>
      <c r="M230" s="371">
        <f>建設部門分析用産業連関表!S208</f>
        <v>8.6356702261723151E-2</v>
      </c>
      <c r="N230" s="371">
        <f>建設部門分析用産業連関表!T208</f>
        <v>7.1548349410538337E-2</v>
      </c>
      <c r="O230" s="371">
        <f>建設部門分析用産業連関表!U208</f>
        <v>5.0183979335118194E-2</v>
      </c>
      <c r="P230" s="371">
        <f>建設部門分析用産業連関表!V208</f>
        <v>8.4855598258233536E-2</v>
      </c>
      <c r="Q230" s="371">
        <f>建設部門分析用産業連関表!W208</f>
        <v>6.7677337470032434E-2</v>
      </c>
      <c r="R230" s="371">
        <f>建設部門分析用産業連関表!X208</f>
        <v>5.4704122744012949E-2</v>
      </c>
      <c r="S230" s="371">
        <f>建設部門分析用産業連関表!Y208</f>
        <v>6.2167242060603541E-2</v>
      </c>
      <c r="T230" s="371">
        <f>建設部門分析用産業連関表!Z208</f>
        <v>6.181211204423348E-2</v>
      </c>
      <c r="U230" s="371">
        <f>建設部門分析用産業連関表!AA208</f>
        <v>6.2195935741730643E-2</v>
      </c>
      <c r="V230" s="371">
        <f>建設部門分析用産業連関表!AB208</f>
        <v>5.4235253228997589E-2</v>
      </c>
      <c r="W230" s="371">
        <f>建設部門分析用産業連関表!AC208</f>
        <v>5.5626702880177403E-2</v>
      </c>
      <c r="X230" s="371">
        <f>建設部門分析用産業連関表!AD208</f>
        <v>5.0723465786394466E-2</v>
      </c>
      <c r="Y230" s="371">
        <f>建設部門分析用産業連関表!AE208</f>
        <v>5.7005330318203845E-2</v>
      </c>
      <c r="Z230" s="371">
        <f>建設部門分析用産業連関表!AF208</f>
        <v>5.7192172145443171E-2</v>
      </c>
      <c r="AA230" s="371">
        <f>建設部門分析用産業連関表!AG208</f>
        <v>6.7419793118479635E-2</v>
      </c>
      <c r="AB230" s="371">
        <f>建設部門分析用産業連関表!AH208</f>
        <v>4.6370014935922112E-2</v>
      </c>
      <c r="AC230" s="371">
        <f>建設部門分析用産業連関表!AI208</f>
        <v>5.1921820558516595E-2</v>
      </c>
      <c r="AD230" s="371">
        <f>建設部門分析用産業連関表!AJ208</f>
        <v>4.5510887675623946E-2</v>
      </c>
      <c r="AE230" s="371">
        <f>建設部門分析用産業連関表!AK208</f>
        <v>7.5376153270817259E-2</v>
      </c>
      <c r="AF230" s="371">
        <f>建設部門分析用産業連関表!AL208</f>
        <v>4.0171538226804263E-2</v>
      </c>
      <c r="AG230" s="371">
        <f>建設部門分析用産業連関表!AM208</f>
        <v>4.0829761753305958E-2</v>
      </c>
      <c r="AH230" s="371">
        <f>建設部門分析用産業連関表!AN208</f>
        <v>4.2751446787423313E-2</v>
      </c>
      <c r="AI230" s="371">
        <f>建設部門分析用産業連関表!AO208</f>
        <v>4.2641670615075289E-2</v>
      </c>
      <c r="AJ230" s="371">
        <f>建設部門分析用産業連関表!AP208</f>
        <v>4.0862548524035439E-2</v>
      </c>
      <c r="AK230" s="371">
        <f>建設部門分析用産業連関表!AQ208</f>
        <v>4.8149673746339688E-2</v>
      </c>
      <c r="AL230" s="371">
        <f>建設部門分析用産業連関表!AR208</f>
        <v>4.3309327815377385E-2</v>
      </c>
      <c r="AM230" s="371">
        <f>建設部門分析用産業連関表!AS208</f>
        <v>3.5294034285498342E-2</v>
      </c>
      <c r="AN230" s="372">
        <f>建設部門分析用産業連関表!AT208</f>
        <v>3.204862233004166E-2</v>
      </c>
      <c r="AO230" s="372">
        <f>建設部門分析用産業連関表!AU208</f>
        <v>4.2245742792071161E-2</v>
      </c>
      <c r="AP230" s="372">
        <f>建設部門分析用産業連関表!AV208</f>
        <v>5.3859025308512866E-2</v>
      </c>
      <c r="AQ230" s="372">
        <f>建設部門分析用産業連関表!AW208</f>
        <v>4.5675210105966486E-2</v>
      </c>
      <c r="AR230" s="372">
        <f>建設部門分析用産業連関表!AX208</f>
        <v>4.9960023301657989E-2</v>
      </c>
      <c r="AS230" s="372">
        <f>建設部門分析用産業連関表!AY208</f>
        <v>5.0647662464870603E-2</v>
      </c>
      <c r="AT230" s="372">
        <f>建設部門分析用産業連関表!AZ208</f>
        <v>5.0246693811547817E-2</v>
      </c>
      <c r="AU230" s="372">
        <f>建設部門分析用産業連関表!BA208</f>
        <v>5.0224511981849976E-2</v>
      </c>
      <c r="AV230" s="372">
        <f>建設部門分析用産業連関表!BB208</f>
        <v>5.907012731237251E-2</v>
      </c>
      <c r="AW230" s="372">
        <f>建設部門分析用産業連関表!BC208</f>
        <v>4.0940332702460405E-2</v>
      </c>
      <c r="AX230" s="372">
        <f>建設部門分析用産業連関表!BD208</f>
        <v>4.2860653258732798E-2</v>
      </c>
      <c r="AY230" s="372">
        <f>建設部門分析用産業連関表!BE208</f>
        <v>4.3829857977485391E-2</v>
      </c>
      <c r="AZ230" s="372">
        <f>建設部門分析用産業連関表!BF208</f>
        <v>3.9081311353954436E-2</v>
      </c>
      <c r="BA230" s="372">
        <f>建設部門分析用産業連関表!BG208</f>
        <v>4.6463877067775002E-2</v>
      </c>
      <c r="BB230" s="372">
        <f>建設部門分析用産業連関表!BH208</f>
        <v>3.808823464355332E-2</v>
      </c>
      <c r="BC230" s="372">
        <f>建設部門分析用産業連関表!BI208</f>
        <v>3.6805496433296524E-2</v>
      </c>
      <c r="BD230" s="372">
        <f>建設部門分析用産業連関表!BJ208</f>
        <v>3.2629028988021461E-2</v>
      </c>
      <c r="BE230" s="372">
        <f>建設部門分析用産業連関表!BK208</f>
        <v>3.8330521282295277E-2</v>
      </c>
      <c r="BF230" s="372">
        <f>建設部門分析用産業連関表!BL208</f>
        <v>3.6945636110592997E-2</v>
      </c>
      <c r="BG230" s="372">
        <f>建設部門分析用産業連関表!BM208</f>
        <v>4.7648120300751877E-2</v>
      </c>
      <c r="BH230" s="372">
        <f>建設部門分析用産業連関表!BN208</f>
        <v>3.843367849926236E-2</v>
      </c>
      <c r="BI230" s="372">
        <f>建設部門分析用産業連関表!BO208</f>
        <v>3.5968571747222712E-2</v>
      </c>
      <c r="BJ230" s="372">
        <f>建設部門分析用産業連関表!BP208</f>
        <v>3.914654861790292E-2</v>
      </c>
      <c r="BK230" s="372">
        <f>建設部門分析用産業連関表!BQ208</f>
        <v>2.9948464339277142E-2</v>
      </c>
      <c r="BL230" s="372">
        <f>建設部門分析用産業連関表!BR208</f>
        <v>3.6592935950664575E-2</v>
      </c>
      <c r="BM230" s="372">
        <f>建設部門分析用産業連関表!BS208</f>
        <v>4.6109711944661499E-2</v>
      </c>
      <c r="BN230" s="372">
        <f>建設部門分析用産業連関表!BT208</f>
        <v>4.2396082243052635E-2</v>
      </c>
      <c r="BO230" s="372">
        <f>建設部門分析用産業連関表!BU208</f>
        <v>3.9180099459408396E-2</v>
      </c>
      <c r="BP230" s="372">
        <f>建設部門分析用産業連関表!BV208</f>
        <v>3.7488361682563233E-2</v>
      </c>
      <c r="BQ230" s="372">
        <f>建設部門分析用産業連関表!BW208</f>
        <v>2.3397149648914824E-2</v>
      </c>
      <c r="BR230" s="372">
        <f>建設部門分析用産業連関表!BX208</f>
        <v>2.4452590789466041E-2</v>
      </c>
      <c r="BS230" s="372">
        <f>建設部門分析用産業連関表!BY208</f>
        <v>4.371465368991282E-2</v>
      </c>
      <c r="BT230" s="372">
        <f>建設部門分析用産業連関表!BZ208</f>
        <v>3.5854696015400589E-2</v>
      </c>
      <c r="BU230" s="372">
        <f>建設部門分析用産業連関表!CA208</f>
        <v>4.4997492413488265E-2</v>
      </c>
    </row>
    <row r="231" spans="1:73" ht="30" customHeight="1" x14ac:dyDescent="0.15">
      <c r="A231" s="166" t="s">
        <v>25</v>
      </c>
      <c r="B231" s="359" t="s">
        <v>760</v>
      </c>
      <c r="C231" s="370">
        <f>建設部門分析用産業連関表!I209</f>
        <v>1.2811568311489737E-2</v>
      </c>
      <c r="D231" s="371">
        <f>建設部門分析用産業連関表!J209</f>
        <v>1.1880568141026992E-2</v>
      </c>
      <c r="E231" s="371">
        <f>建設部門分析用産業連関表!K209</f>
        <v>1.1026733280376741E-2</v>
      </c>
      <c r="F231" s="371">
        <f>建設部門分析用産業連関表!L209</f>
        <v>1.2109748245448219E-2</v>
      </c>
      <c r="G231" s="371">
        <f>建設部門分析用産業連関表!M209</f>
        <v>1.2052022702712099E-2</v>
      </c>
      <c r="H231" s="371">
        <f>建設部門分析用産業連関表!N209</f>
        <v>1.4076554343791707E-2</v>
      </c>
      <c r="I231" s="371">
        <f>建設部門分析用産業連関表!O209</f>
        <v>9.7230846623645104E-3</v>
      </c>
      <c r="J231" s="371">
        <f>建設部門分析用産業連関表!P209</f>
        <v>9.1535433070866149E-3</v>
      </c>
      <c r="K231" s="371">
        <f>建設部門分析用産業連関表!Q209</f>
        <v>9.1968175929212324E-3</v>
      </c>
      <c r="L231" s="371">
        <f>建設部門分析用産業連関表!R209</f>
        <v>9.1760614951360824E-3</v>
      </c>
      <c r="M231" s="371">
        <f>建設部門分析用産業連関表!S209</f>
        <v>1.0307090269947602E-2</v>
      </c>
      <c r="N231" s="371">
        <f>建設部門分析用産業連関表!T209</f>
        <v>1.0414091570682149E-2</v>
      </c>
      <c r="O231" s="371">
        <f>建設部門分析用産業連関表!U209</f>
        <v>1.0500612143308804E-2</v>
      </c>
      <c r="P231" s="371">
        <f>建設部門分析用産業連関表!V209</f>
        <v>1.0360200405797647E-2</v>
      </c>
      <c r="Q231" s="371">
        <f>建設部門分析用産業連関表!W209</f>
        <v>1.0830630376533635E-2</v>
      </c>
      <c r="R231" s="371">
        <f>建設部門分析用産業連関表!X209</f>
        <v>1.2947367191694703E-2</v>
      </c>
      <c r="S231" s="371">
        <f>建設部門分析用産業連関表!Y209</f>
        <v>1.3747062371316265E-2</v>
      </c>
      <c r="T231" s="371">
        <f>建設部門分析用産業連関表!Z209</f>
        <v>1.4431519830299236E-2</v>
      </c>
      <c r="U231" s="371">
        <f>建設部門分析用産業連関表!AA209</f>
        <v>1.3691759797138301E-2</v>
      </c>
      <c r="V231" s="371">
        <f>建設部門分析用産業連関表!AB209</f>
        <v>1.2897126444478489E-2</v>
      </c>
      <c r="W231" s="371">
        <f>建設部門分析用産業連関表!AC209</f>
        <v>1.4645843897994792E-2</v>
      </c>
      <c r="X231" s="371">
        <f>建設部門分析用産業連関表!AD209</f>
        <v>9.8283170230201687E-3</v>
      </c>
      <c r="Y231" s="371">
        <f>建設部門分析用産業連関表!AE209</f>
        <v>1.2989823937974479E-2</v>
      </c>
      <c r="Z231" s="371">
        <f>建設部門分析用産業連関表!AF209</f>
        <v>1.300833543824198E-2</v>
      </c>
      <c r="AA231" s="371">
        <f>建設部門分析用産業連関表!AG209</f>
        <v>1.4306090119641218E-2</v>
      </c>
      <c r="AB231" s="371">
        <f>建設部門分析用産業連関表!AH209</f>
        <v>1.1326618205650715E-2</v>
      </c>
      <c r="AC231" s="371">
        <f>建設部門分析用産業連関表!AI209</f>
        <v>1.3347553347180458E-2</v>
      </c>
      <c r="AD231" s="371">
        <f>建設部門分析用産業連関表!AJ209</f>
        <v>1.2297279378275383E-2</v>
      </c>
      <c r="AE231" s="371">
        <f>建設部門分析用産業連関表!AK209</f>
        <v>6.8014486313330525E-3</v>
      </c>
      <c r="AF231" s="371">
        <f>建設部門分析用産業連関表!AL209</f>
        <v>1.6356779645795076E-2</v>
      </c>
      <c r="AG231" s="371">
        <f>建設部門分析用産業連関表!AM209</f>
        <v>1.7356874540980585E-2</v>
      </c>
      <c r="AH231" s="371">
        <f>建設部門分析用産業連関表!AN209</f>
        <v>1.6714821577416009E-2</v>
      </c>
      <c r="AI231" s="371">
        <f>建設部門分析用産業連関表!AO209</f>
        <v>1.6401333063269255E-2</v>
      </c>
      <c r="AJ231" s="371">
        <f>建設部門分析用産業連関表!AP209</f>
        <v>1.6072454984972843E-2</v>
      </c>
      <c r="AK231" s="371">
        <f>建設部門分析用産業連関表!AQ209</f>
        <v>1.5727122533354513E-2</v>
      </c>
      <c r="AL231" s="371">
        <f>建設部門分析用産業連関表!AR209</f>
        <v>2.347540865102242E-2</v>
      </c>
      <c r="AM231" s="371">
        <f>建設部門分析用産業連関表!AS209</f>
        <v>1.7818255681576623E-2</v>
      </c>
      <c r="AN231" s="372">
        <f>建設部門分析用産業連関表!AT209</f>
        <v>1.5433717234101783E-2</v>
      </c>
      <c r="AO231" s="372">
        <f>建設部門分析用産業連関表!AU209</f>
        <v>1.6428646410983162E-2</v>
      </c>
      <c r="AP231" s="372">
        <f>建設部門分析用産業連関表!AV209</f>
        <v>2.4053545283413511E-2</v>
      </c>
      <c r="AQ231" s="372">
        <f>建設部門分析用産業連関表!AW209</f>
        <v>1.9418489325050897E-2</v>
      </c>
      <c r="AR231" s="372">
        <f>建設部門分析用産業連関表!AX209</f>
        <v>1.7754160831515327E-2</v>
      </c>
      <c r="AS231" s="372">
        <f>建設部門分析用産業連関表!AY209</f>
        <v>1.7680498722983551E-2</v>
      </c>
      <c r="AT231" s="372">
        <f>建設部門分析用産業連関表!AZ209</f>
        <v>1.5858090194563131E-2</v>
      </c>
      <c r="AU231" s="372">
        <f>建設部門分析用産業連関表!BA209</f>
        <v>2.817979864820154E-2</v>
      </c>
      <c r="AV231" s="372">
        <f>建設部門分析用産業連関表!BB209</f>
        <v>2.6179925441373004E-2</v>
      </c>
      <c r="AW231" s="372">
        <f>建設部門分析用産業連関表!BC209</f>
        <v>1.3547166052395657E-2</v>
      </c>
      <c r="AX231" s="372">
        <f>建設部門分析用産業連関表!BD209</f>
        <v>1.8514668078028127E-2</v>
      </c>
      <c r="AY231" s="372">
        <f>建設部門分析用産業連関表!BE209</f>
        <v>1.8762171661995914E-2</v>
      </c>
      <c r="AZ231" s="372">
        <f>建設部門分析用産業連関表!BF209</f>
        <v>1.754954621226153E-2</v>
      </c>
      <c r="BA231" s="372">
        <f>建設部門分析用産業連関表!BG209</f>
        <v>2.7316432360230278E-2</v>
      </c>
      <c r="BB231" s="372">
        <f>建設部門分析用産業連関表!BH209</f>
        <v>1.7893617971075342E-2</v>
      </c>
      <c r="BC231" s="372">
        <f>建設部門分析用産業連関表!BI209</f>
        <v>1.8184936635783615E-2</v>
      </c>
      <c r="BD231" s="372">
        <f>建設部門分析用産業連関表!BJ209</f>
        <v>1.7059646057282121E-2</v>
      </c>
      <c r="BE231" s="372">
        <f>建設部門分析用産業連関表!BK209</f>
        <v>1.7128189545567222E-2</v>
      </c>
      <c r="BF231" s="372">
        <f>建設部門分析用産業連関表!BL209</f>
        <v>1.8451296325523336E-2</v>
      </c>
      <c r="BG231" s="372">
        <f>建設部門分析用産業連関表!BM209</f>
        <v>2.2162406015037595E-2</v>
      </c>
      <c r="BH231" s="372">
        <f>建設部門分析用産業連関表!BN209</f>
        <v>1.7403494542835768E-2</v>
      </c>
      <c r="BI231" s="372">
        <f>建設部門分析用産業連関表!BO209</f>
        <v>1.5350448293864831E-2</v>
      </c>
      <c r="BJ231" s="372">
        <f>建設部門分析用産業連関表!BP209</f>
        <v>1.769873543693485E-2</v>
      </c>
      <c r="BK231" s="372">
        <f>建設部門分析用産業連関表!BQ209</f>
        <v>1.344685623972367E-2</v>
      </c>
      <c r="BL231" s="372">
        <f>建設部門分析用産業連関表!BR209</f>
        <v>2.6398944416543713E-2</v>
      </c>
      <c r="BM231" s="372">
        <f>建設部門分析用産業連関表!BS209</f>
        <v>1.8124480501084915E-2</v>
      </c>
      <c r="BN231" s="372">
        <f>建設部門分析用産業連関表!BT209</f>
        <v>1.8787783329637466E-2</v>
      </c>
      <c r="BO231" s="372">
        <f>建設部門分析用産業連関表!BU209</f>
        <v>1.4850402540996994E-2</v>
      </c>
      <c r="BP231" s="372">
        <f>建設部門分析用産業連関表!BV209</f>
        <v>1.5699470088803104E-2</v>
      </c>
      <c r="BQ231" s="372">
        <f>建設部門分析用産業連関表!BW209</f>
        <v>1.754512081155931E-2</v>
      </c>
      <c r="BR231" s="372">
        <f>建設部門分析用産業連関表!BX209</f>
        <v>4.4768749019630627E-2</v>
      </c>
      <c r="BS231" s="372">
        <f>建設部門分析用産業連関表!BY209</f>
        <v>1.5821415779726056E-2</v>
      </c>
      <c r="BT231" s="372">
        <f>建設部門分析用産業連関表!BZ209</f>
        <v>1.0050415557529717E-2</v>
      </c>
      <c r="BU231" s="372">
        <f>建設部門分析用産業連関表!CA209</f>
        <v>1.3494385556301692E-2</v>
      </c>
    </row>
    <row r="232" spans="1:73" ht="30" customHeight="1" x14ac:dyDescent="0.15">
      <c r="A232" s="166" t="s">
        <v>26</v>
      </c>
      <c r="B232" s="359" t="s">
        <v>770</v>
      </c>
      <c r="C232" s="370">
        <f>建設部門分析用産業連関表!I210</f>
        <v>4.6970284099905578E-3</v>
      </c>
      <c r="D232" s="371">
        <f>建設部門分析用産業連関表!J210</f>
        <v>7.0554280204758561E-3</v>
      </c>
      <c r="E232" s="371">
        <f>建設部門分析用産業連関表!K210</f>
        <v>8.9943390727709547E-3</v>
      </c>
      <c r="F232" s="371">
        <f>建設部門分析用産業連関表!L210</f>
        <v>6.2271853664802902E-3</v>
      </c>
      <c r="G232" s="371">
        <f>建設部門分析用産業連関表!M210</f>
        <v>6.0716717319944258E-3</v>
      </c>
      <c r="H232" s="371">
        <f>建設部門分析用産業連関表!N210</f>
        <v>1.1525795828759604E-2</v>
      </c>
      <c r="I232" s="371">
        <f>建設部門分析用産業連関表!O210</f>
        <v>1.2325222044268183E-2</v>
      </c>
      <c r="J232" s="371">
        <f>建設部門分析用産業連関表!P210</f>
        <v>1.2982283464566929E-2</v>
      </c>
      <c r="K232" s="371">
        <f>建設部門分析用産業連関表!Q210</f>
        <v>1.2154093860657465E-2</v>
      </c>
      <c r="L232" s="371">
        <f>建設部門分析用産業連関表!R210</f>
        <v>1.2017510946821646E-2</v>
      </c>
      <c r="M232" s="371">
        <f>建設部門分析用産業連関表!S210</f>
        <v>1.9460104795383695E-2</v>
      </c>
      <c r="N232" s="371">
        <f>建設部門分析用産業連関表!T210</f>
        <v>1.2482451695771302E-2</v>
      </c>
      <c r="O232" s="371">
        <f>建設部門分析用産業連関表!U210</f>
        <v>1.1975473906550606E-2</v>
      </c>
      <c r="P232" s="371">
        <f>建設部門分析用産業連関表!V210</f>
        <v>1.2798233512768381E-2</v>
      </c>
      <c r="Q232" s="371">
        <f>建設部門分析用産業連関表!W210</f>
        <v>1.4426738118742068E-2</v>
      </c>
      <c r="R232" s="371">
        <f>建設部門分析用産業連関表!X210</f>
        <v>4.632912186041194E-3</v>
      </c>
      <c r="S232" s="371">
        <f>建設部門分析用産業連関表!Y210</f>
        <v>6.9242247779880625E-3</v>
      </c>
      <c r="T232" s="371">
        <f>建設部門分析用産業連関表!Z210</f>
        <v>6.1029680246205203E-3</v>
      </c>
      <c r="U232" s="371">
        <f>建設部門分析用産業連関表!AA210</f>
        <v>6.990580417664702E-3</v>
      </c>
      <c r="V232" s="371">
        <f>建設部門分析用産業連関表!AB210</f>
        <v>4.4889607659766009E-3</v>
      </c>
      <c r="W232" s="371">
        <f>建設部門分析用産業連関表!AC210</f>
        <v>6.5751587922335776E-3</v>
      </c>
      <c r="X232" s="371">
        <f>建設部門分析用産業連関表!AD210</f>
        <v>3.5048713498850963E-3</v>
      </c>
      <c r="Y232" s="371">
        <f>建設部門分析用産業連関表!AE210</f>
        <v>4.0284283637538366E-3</v>
      </c>
      <c r="Z232" s="371">
        <f>建設部門分析用産業連関表!AF210</f>
        <v>5.7915057915057912E-3</v>
      </c>
      <c r="AA232" s="371">
        <f>建設部門分析用産業連関表!AG210</f>
        <v>5.2050234781381502E-3</v>
      </c>
      <c r="AB232" s="371">
        <f>建設部門分析用産業連関表!AH210</f>
        <v>3.7487226964520236E-3</v>
      </c>
      <c r="AC232" s="371">
        <f>建設部門分析用産業連関表!AI210</f>
        <v>4.349998408629035E-3</v>
      </c>
      <c r="AD232" s="371">
        <f>建設部門分析用産業連関表!AJ210</f>
        <v>6.34177558185791E-3</v>
      </c>
      <c r="AE232" s="371">
        <f>建設部門分析用産業連関表!AK210</f>
        <v>2.7926743270365664E-3</v>
      </c>
      <c r="AF232" s="371">
        <f>建設部門分析用産業連関表!AL210</f>
        <v>2.0080910591117268E-3</v>
      </c>
      <c r="AG232" s="371">
        <f>建設部門分析用産業連関表!AM210</f>
        <v>1.6212357549851733E-3</v>
      </c>
      <c r="AH232" s="371">
        <f>建設部門分析用産業連関表!AN210</f>
        <v>1.541189648760311E-3</v>
      </c>
      <c r="AI232" s="371">
        <f>建設部門分析用産業連関表!AO210</f>
        <v>1.5786017851322544E-3</v>
      </c>
      <c r="AJ232" s="371">
        <f>建設部門分析用産業連関表!AP210</f>
        <v>1.6499135783707936E-3</v>
      </c>
      <c r="AK232" s="371">
        <f>建設部門分析用産業連関表!AQ210</f>
        <v>1.8334100619482607E-3</v>
      </c>
      <c r="AL232" s="371">
        <f>建設部門分析用産業連関表!AR210</f>
        <v>2.2860963774860169E-3</v>
      </c>
      <c r="AM232" s="371">
        <f>建設部門分析用産業連関表!AS210</f>
        <v>1.3061367168493998E-3</v>
      </c>
      <c r="AN232" s="372">
        <f>建設部門分析用産業連関表!AT210</f>
        <v>1.8279867956497917E-3</v>
      </c>
      <c r="AO232" s="372">
        <f>建設部門分析用産業連関表!AU210</f>
        <v>2.8525917507610715E-4</v>
      </c>
      <c r="AP232" s="372">
        <f>建設部門分析用産業連関表!AV210</f>
        <v>3.137418950010458E-4</v>
      </c>
      <c r="AQ232" s="372">
        <f>建設部門分析用産業連関表!AW210</f>
        <v>3.1320144072662732E-4</v>
      </c>
      <c r="AR232" s="372">
        <f>建設部門分析用産業連関表!AX210</f>
        <v>1.2852633704946929E-3</v>
      </c>
      <c r="AS232" s="372">
        <f>建設部門分析用産業連関表!AY210</f>
        <v>1.2468074588745778E-3</v>
      </c>
      <c r="AT232" s="372">
        <f>建設部門分析用産業連関表!AZ210</f>
        <v>1.1279345842611806E-3</v>
      </c>
      <c r="AU232" s="372">
        <f>建設部門分析用産業連関表!BA210</f>
        <v>1.8244552630335114E-3</v>
      </c>
      <c r="AV232" s="372">
        <f>建設部門分析用産業連関表!BB210</f>
        <v>1.7584581838643878E-3</v>
      </c>
      <c r="AW232" s="372">
        <f>建設部門分析用産業連関表!BC210</f>
        <v>1.6933957565494571E-3</v>
      </c>
      <c r="AX232" s="372">
        <f>建設部門分析用産業連関表!BD210</f>
        <v>1.6822924542567669E-3</v>
      </c>
      <c r="AY232" s="372">
        <f>建設部門分析用産業連関表!BE210</f>
        <v>1.7099700755236783E-3</v>
      </c>
      <c r="AZ232" s="372">
        <f>建設部門分析用産業連関表!BF210</f>
        <v>1.5743656232635674E-3</v>
      </c>
      <c r="BA232" s="372">
        <f>建設部門分析用産業連関表!BG210</f>
        <v>2.7597931259072819E-4</v>
      </c>
      <c r="BB232" s="372">
        <f>建設部門分析用産業連関表!BH210</f>
        <v>1.9010435832439517E-3</v>
      </c>
      <c r="BC232" s="372">
        <f>建設部門分析用産業連関表!BI210</f>
        <v>3.8839440239772953E-3</v>
      </c>
      <c r="BD232" s="372">
        <f>建設部門分析用産業連関表!BJ210</f>
        <v>1.837224808178263E-3</v>
      </c>
      <c r="BE232" s="372">
        <f>建設部門分析用産業連関表!BK210</f>
        <v>2.5748258793989939E-3</v>
      </c>
      <c r="BF232" s="372">
        <f>建設部門分析用産業連関表!BL210</f>
        <v>4.8782587485831529E-4</v>
      </c>
      <c r="BG232" s="372">
        <f>建設部門分析用産業連関表!BM210</f>
        <v>1.1470676691729324E-2</v>
      </c>
      <c r="BH232" s="372">
        <f>建設部門分析用産業連関表!BN210</f>
        <v>4.768463813512512E-4</v>
      </c>
      <c r="BI232" s="372">
        <f>建設部門分析用産業連関表!BO210</f>
        <v>2.7429410081803328E-3</v>
      </c>
      <c r="BJ232" s="372">
        <f>建設部門分析用産業連関表!BP210</f>
        <v>1.0123367821416927E-3</v>
      </c>
      <c r="BK232" s="372">
        <f>建設部門分析用産業連関表!BQ210</f>
        <v>3.0590004715959059E-4</v>
      </c>
      <c r="BL232" s="372">
        <f>建設部門分析用産業連関表!BR210</f>
        <v>8.5469818860132074E-4</v>
      </c>
      <c r="BM232" s="372">
        <f>建設部門分析用産業連関表!BS210</f>
        <v>5.6191493137166388E-4</v>
      </c>
      <c r="BN232" s="372">
        <f>建設部門分析用産業連関表!BT210</f>
        <v>7.0256009583002607E-4</v>
      </c>
      <c r="BO232" s="372">
        <f>建設部門分析用産業連関表!BU210</f>
        <v>2.5907857371980942E-3</v>
      </c>
      <c r="BP232" s="372">
        <f>建設部門分析用産業連関表!BV210</f>
        <v>3.6827270640058425E-3</v>
      </c>
      <c r="BQ232" s="372">
        <f>建設部門分析用産業連関表!BW210</f>
        <v>1.1087541623971508E-3</v>
      </c>
      <c r="BR232" s="372">
        <f>建設部門分析用産業連関表!BX210</f>
        <v>1.1561096619395919E-3</v>
      </c>
      <c r="BS232" s="372">
        <f>建設部門分析用産業連関表!BY210</f>
        <v>1.0736758342701114E-3</v>
      </c>
      <c r="BT232" s="372">
        <f>建設部門分析用産業連関表!BZ210</f>
        <v>3.2839491601926031E-3</v>
      </c>
      <c r="BU232" s="372">
        <f>建設部門分析用産業連関表!CA210</f>
        <v>2.7727956614503201E-3</v>
      </c>
    </row>
    <row r="233" spans="1:73" ht="30" customHeight="1" x14ac:dyDescent="0.15">
      <c r="A233" s="166" t="s">
        <v>27</v>
      </c>
      <c r="B233" s="359" t="s">
        <v>1444</v>
      </c>
      <c r="C233" s="370">
        <f>建設部門分析用産業連関表!I211</f>
        <v>4.3740373717019929E-2</v>
      </c>
      <c r="D233" s="371">
        <f>建設部門分析用産業連関表!J211</f>
        <v>4.2393881057893039E-2</v>
      </c>
      <c r="E233" s="371">
        <f>建設部門分析用産業連関表!K211</f>
        <v>4.3244876720338464E-2</v>
      </c>
      <c r="F233" s="371">
        <f>建設部門分析用産業連関表!L211</f>
        <v>3.9340666590634309E-2</v>
      </c>
      <c r="G233" s="371">
        <f>建設部門分析用産業連関表!M211</f>
        <v>3.8947029902334299E-2</v>
      </c>
      <c r="H233" s="371">
        <f>建設部門分析用産業連関表!N211</f>
        <v>5.2752529041530771E-2</v>
      </c>
      <c r="I233" s="371">
        <f>建設部門分析用産業連関表!O211</f>
        <v>4.7944459186110081E-2</v>
      </c>
      <c r="J233" s="371">
        <f>建設部門分析用産業連関表!P211</f>
        <v>4.6781496062992124E-2</v>
      </c>
      <c r="K233" s="371">
        <f>建設部門分析用産業連関表!Q211</f>
        <v>4.4249110358402996E-2</v>
      </c>
      <c r="L233" s="371">
        <f>建設部門分析用産業連関表!R211</f>
        <v>4.4029819100005974E-2</v>
      </c>
      <c r="M233" s="371">
        <f>建設部門分析用産業連関表!S211</f>
        <v>5.5979306228029449E-2</v>
      </c>
      <c r="N233" s="371">
        <f>建設部門分析用産業連関表!T211</f>
        <v>5.2837258236810937E-2</v>
      </c>
      <c r="O233" s="371">
        <f>建設部門分析用産業連関表!U211</f>
        <v>5.1697520483256869E-2</v>
      </c>
      <c r="P233" s="371">
        <f>建設部門分析用産業連関表!V211</f>
        <v>5.3547167953508203E-2</v>
      </c>
      <c r="Q233" s="371">
        <f>建設部門分析用産業連関表!W211</f>
        <v>4.9880129741926384E-2</v>
      </c>
      <c r="R233" s="371">
        <f>建設部門分析用産業連関表!X211</f>
        <v>4.133062936057099E-2</v>
      </c>
      <c r="S233" s="371">
        <f>建設部門分析用産業連関表!Y211</f>
        <v>3.4998076243162861E-2</v>
      </c>
      <c r="T233" s="371">
        <f>建設部門分析用産業連関表!Z211</f>
        <v>3.8982490915097458E-2</v>
      </c>
      <c r="U233" s="371">
        <f>建設部門分析用産業連関表!AA211</f>
        <v>3.467614478481066E-2</v>
      </c>
      <c r="V233" s="371">
        <f>建設部門分析用産業連関表!AB211</f>
        <v>4.1728471198951851E-2</v>
      </c>
      <c r="W233" s="371">
        <f>建設部門分析用産業連関表!AC211</f>
        <v>5.0787729808246022E-2</v>
      </c>
      <c r="X233" s="371">
        <f>建設部門分析用産業連関表!AD211</f>
        <v>3.405799957327274E-2</v>
      </c>
      <c r="Y233" s="371">
        <f>建設部門分析用産業連関表!AE211</f>
        <v>4.1402035212405104E-2</v>
      </c>
      <c r="Z233" s="371">
        <f>建設部門分析用産業連関表!AF211</f>
        <v>4.3227606779008651E-2</v>
      </c>
      <c r="AA233" s="371">
        <f>建設部門分析用産業連関表!AG211</f>
        <v>4.2973385319545684E-2</v>
      </c>
      <c r="AB233" s="371">
        <f>建設部門分析用産業連関表!AH211</f>
        <v>4.2675206453531421E-2</v>
      </c>
      <c r="AC233" s="371">
        <f>建設部門分析用産業連関表!AI211</f>
        <v>4.1392971262853615E-2</v>
      </c>
      <c r="AD233" s="371">
        <f>建設部門分析用産業連関表!AJ211</f>
        <v>4.1711587577038162E-2</v>
      </c>
      <c r="AE233" s="371">
        <f>建設部門分析用産業連関表!AK211</f>
        <v>4.4835235955728726E-2</v>
      </c>
      <c r="AF233" s="371">
        <f>建設部門分析用産業連関表!AL211</f>
        <v>4.5272790321980651E-2</v>
      </c>
      <c r="AG233" s="371">
        <f>建設部門分析用産業連関表!AM211</f>
        <v>4.7213693962885182E-2</v>
      </c>
      <c r="AH233" s="371">
        <f>建設部門分析用産業連関表!AN211</f>
        <v>5.0062031218839738E-2</v>
      </c>
      <c r="AI233" s="371">
        <f>建設部門分析用産業連関表!AO211</f>
        <v>5.0719110890736503E-2</v>
      </c>
      <c r="AJ233" s="371">
        <f>建設部門分析用産業連関表!AP211</f>
        <v>5.3840908320843671E-2</v>
      </c>
      <c r="AK233" s="371">
        <f>建設部門分析用産業連関表!AQ211</f>
        <v>4.0379891897906972E-2</v>
      </c>
      <c r="AL233" s="371">
        <f>建設部門分析用産業連関表!AR211</f>
        <v>6.1715566238061244E-2</v>
      </c>
      <c r="AM233" s="371">
        <f>建設部門分析用産業連関表!AS211</f>
        <v>9.6998956035390868E-2</v>
      </c>
      <c r="AN233" s="372">
        <f>建設部門分析用産業連関表!AT211</f>
        <v>6.1723098255173067E-2</v>
      </c>
      <c r="AO233" s="372">
        <f>建設部門分析用産業連関表!AU211</f>
        <v>4.8325186331293159E-2</v>
      </c>
      <c r="AP233" s="372">
        <f>建設部門分析用産業連関表!AV211</f>
        <v>5.3754444676845849E-2</v>
      </c>
      <c r="AQ233" s="372">
        <f>建設部門分析用産業連関表!AW211</f>
        <v>4.7606618990447359E-2</v>
      </c>
      <c r="AR233" s="372">
        <f>建設部門分析用産業連関表!AX211</f>
        <v>3.7877713032403657E-2</v>
      </c>
      <c r="AS233" s="372">
        <f>建設部門分析用産業連関表!AY211</f>
        <v>3.5631962943637345E-2</v>
      </c>
      <c r="AT233" s="372">
        <f>建設部門分析用産業連関表!AZ211</f>
        <v>3.3667172189823576E-2</v>
      </c>
      <c r="AU233" s="372">
        <f>建設部門分析用産業連関表!BA211</f>
        <v>4.3768020040648482E-2</v>
      </c>
      <c r="AV233" s="372">
        <f>建設部門分析用産業連関表!BB211</f>
        <v>4.925089681367377E-2</v>
      </c>
      <c r="AW233" s="372">
        <f>建設部門分析用産業連関表!BC211</f>
        <v>3.2174519374439686E-2</v>
      </c>
      <c r="AX233" s="372">
        <f>建設部門分析用産業連関表!BD211</f>
        <v>6.1063435657039165E-2</v>
      </c>
      <c r="AY233" s="372">
        <f>建設部門分析用産業連関表!BE211</f>
        <v>6.2223911081556074E-2</v>
      </c>
      <c r="AZ233" s="372">
        <f>建設部門分析用産業連関表!BF211</f>
        <v>5.6538247823671048E-2</v>
      </c>
      <c r="BA233" s="372">
        <f>建設部門分析用産業連関表!BG211</f>
        <v>2.7840793054152661E-2</v>
      </c>
      <c r="BB233" s="372">
        <f>建設部門分析用産業連関表!BH211</f>
        <v>4.4296085024546267E-2</v>
      </c>
      <c r="BC233" s="372">
        <f>建設部門分析用産業連関表!BI211</f>
        <v>5.1126374838505607E-2</v>
      </c>
      <c r="BD233" s="372">
        <f>建設部門分析用産業連関表!BJ211</f>
        <v>4.460547739628249E-2</v>
      </c>
      <c r="BE233" s="372">
        <f>建設部門分析用産業連関表!BK211</f>
        <v>2.0614599742517413E-2</v>
      </c>
      <c r="BF233" s="372">
        <f>建設部門分析用産業連関表!BL211</f>
        <v>6.9156491671090572E-2</v>
      </c>
      <c r="BG233" s="372">
        <f>建設部門分析用産業連関表!BM211</f>
        <v>8.9064661654135333E-2</v>
      </c>
      <c r="BH233" s="372">
        <f>建設部門分析用産業連関表!BN211</f>
        <v>2.9620410703173616E-2</v>
      </c>
      <c r="BI233" s="372">
        <f>建設部門分析用産業連関表!BO211</f>
        <v>5.4459582432893311E-2</v>
      </c>
      <c r="BJ233" s="372">
        <f>建設部門分析用産業連関表!BP211</f>
        <v>8.8313515553954114E-2</v>
      </c>
      <c r="BK233" s="372">
        <f>建設部門分析用産業連関表!BQ211</f>
        <v>2.6541077702860589E-2</v>
      </c>
      <c r="BL233" s="372">
        <f>建設部門分析用産業連関表!BR211</f>
        <v>7.3323122705338126E-2</v>
      </c>
      <c r="BM233" s="372">
        <f>建設部門分析用産業連関表!BS211</f>
        <v>3.4105590197464064E-2</v>
      </c>
      <c r="BN233" s="372">
        <f>建設部門分析用産業連関表!BT211</f>
        <v>4.3630225420240774E-2</v>
      </c>
      <c r="BO233" s="372">
        <f>建設部門分析用産業連関表!BU211</f>
        <v>4.2349334936543956E-2</v>
      </c>
      <c r="BP233" s="372">
        <f>建設部門分析用産業連関表!BV211</f>
        <v>3.633174079231704E-2</v>
      </c>
      <c r="BQ233" s="372">
        <f>建設部門分析用産業連関表!BW211</f>
        <v>3.2141686597842681E-2</v>
      </c>
      <c r="BR233" s="372">
        <f>建設部門分析用産業連関表!BX211</f>
        <v>3.4892435324669291E-2</v>
      </c>
      <c r="BS233" s="372">
        <f>建設部門分析用産業連関表!BY211</f>
        <v>4.2469752202565735E-2</v>
      </c>
      <c r="BT233" s="372">
        <f>建設部門分析用産業連関表!BZ211</f>
        <v>5.0297533130565286E-2</v>
      </c>
      <c r="BU233" s="372">
        <f>建設部門分析用産業連関表!CA211</f>
        <v>4.5742798126535367E-2</v>
      </c>
    </row>
    <row r="234" spans="1:73" ht="30" customHeight="1" x14ac:dyDescent="0.15">
      <c r="A234" s="166" t="s">
        <v>28</v>
      </c>
      <c r="B234" s="359" t="s">
        <v>62</v>
      </c>
      <c r="C234" s="370">
        <f>建設部門分析用産業連関表!I212</f>
        <v>6.7260046692181512E-3</v>
      </c>
      <c r="D234" s="371">
        <f>建設部門分析用産業連関表!J212</f>
        <v>4.4437702488529787E-3</v>
      </c>
      <c r="E234" s="371">
        <f>建設部門分析用産業連関表!K212</f>
        <v>3.6418777381652194E-3</v>
      </c>
      <c r="F234" s="371">
        <f>建設部門分析用産業連関表!L212</f>
        <v>2.948374290419371E-3</v>
      </c>
      <c r="G234" s="371">
        <f>建設部門分析用産業連関表!M212</f>
        <v>2.6309186833817656E-3</v>
      </c>
      <c r="H234" s="371">
        <f>建設部門分析用産業連関表!N212</f>
        <v>1.3764619478950319E-2</v>
      </c>
      <c r="I234" s="371">
        <f>建設部門分析用産業連関表!O212</f>
        <v>4.4766628892466036E-3</v>
      </c>
      <c r="J234" s="371">
        <f>建設部門分析用産業連関表!P212</f>
        <v>3.700787401574803E-3</v>
      </c>
      <c r="K234" s="371">
        <f>建設部門分析用産業連関表!Q212</f>
        <v>3.6912397141656648E-3</v>
      </c>
      <c r="L234" s="371">
        <f>建設部門分析用産業連関表!R212</f>
        <v>3.5814464113495298E-3</v>
      </c>
      <c r="M234" s="371">
        <f>建設部門分析用産業連関表!S212</f>
        <v>9.5642369171585855E-3</v>
      </c>
      <c r="N234" s="371">
        <f>建設部門分析用産業連関表!T212</f>
        <v>5.4950800202672829E-3</v>
      </c>
      <c r="O234" s="371">
        <f>建設部門分析用産業連関表!U212</f>
        <v>3.9049361621977963E-3</v>
      </c>
      <c r="P234" s="371">
        <f>建設部門分析用産業連関表!V212</f>
        <v>6.4855346860619922E-3</v>
      </c>
      <c r="Q234" s="371">
        <f>建設部門分析用産業連関表!W212</f>
        <v>6.5858130023974054E-3</v>
      </c>
      <c r="R234" s="371">
        <f>建設部門分析用産業連関表!X212</f>
        <v>5.4456714461029506E-3</v>
      </c>
      <c r="S234" s="371">
        <f>建設部門分析用産業連関表!Y212</f>
        <v>8.6465070815048978E-3</v>
      </c>
      <c r="T234" s="371">
        <f>建設部門分析用産業連関表!Z212</f>
        <v>8.6762992714690592E-3</v>
      </c>
      <c r="U234" s="371">
        <f>建設部門分析用産業連関表!AA212</f>
        <v>8.6440999416983345E-3</v>
      </c>
      <c r="V234" s="371">
        <f>建設部門分析用産業連関表!AB212</f>
        <v>5.2445793573461024E-3</v>
      </c>
      <c r="W234" s="371">
        <f>建設部門分析用産業連関表!AC212</f>
        <v>6.6868935168074807E-3</v>
      </c>
      <c r="X234" s="371">
        <f>建設部門分析用産業連関表!AD212</f>
        <v>3.947906658168362E-3</v>
      </c>
      <c r="Y234" s="371">
        <f>建設部門分析用産業連関表!AE212</f>
        <v>4.9071232434178651E-3</v>
      </c>
      <c r="Z234" s="371">
        <f>建設部門分析用産業連関表!AF212</f>
        <v>5.9478704338517419E-3</v>
      </c>
      <c r="AA234" s="371">
        <f>建設部門分析用産業連関表!AG212</f>
        <v>5.854294415768891E-3</v>
      </c>
      <c r="AB234" s="371">
        <f>建設部門分析用産業連関表!AH212</f>
        <v>4.4041173611350966E-3</v>
      </c>
      <c r="AC234" s="371">
        <f>建設部門分析用産業連関表!AI212</f>
        <v>5.1873043625975468E-3</v>
      </c>
      <c r="AD234" s="371">
        <f>建設部門分析用産業連関表!AJ212</f>
        <v>1.1847589837016368E-2</v>
      </c>
      <c r="AE234" s="371">
        <f>建設部門分析用産業連関表!AK212</f>
        <v>7.5719659427874531E-3</v>
      </c>
      <c r="AF234" s="371">
        <f>建設部門分析用産業連関表!AL212</f>
        <v>9.6942733137664119E-3</v>
      </c>
      <c r="AG234" s="371">
        <f>建設部門分析用産業連関表!AM212</f>
        <v>9.2974857372245829E-3</v>
      </c>
      <c r="AH234" s="371">
        <f>建設部門分析用産業連関表!AN212</f>
        <v>9.9381526713055602E-3</v>
      </c>
      <c r="AI234" s="371">
        <f>建設部門分析用産業連関表!AO212</f>
        <v>1.0112713669023417E-2</v>
      </c>
      <c r="AJ234" s="371">
        <f>建設部門分析用産業連関表!AP212</f>
        <v>1.0665396836475344E-2</v>
      </c>
      <c r="AK234" s="371">
        <f>建設部門分析用産業連関表!AQ212</f>
        <v>1.0693097206629712E-2</v>
      </c>
      <c r="AL234" s="371">
        <f>建設部門分析用産業連関表!AR212</f>
        <v>1.0129304502615909E-2</v>
      </c>
      <c r="AM234" s="371">
        <f>建設部門分析用産業連関表!AS212</f>
        <v>7.5037908669630081E-3</v>
      </c>
      <c r="AN234" s="372">
        <f>建設部門分析用産業連関表!AT212</f>
        <v>1.1048549940352074E-2</v>
      </c>
      <c r="AO234" s="372">
        <f>建設部門分析用産業連関表!AU212</f>
        <v>1.2190836106052516E-2</v>
      </c>
      <c r="AP234" s="372">
        <f>建設部門分析用産業連関表!AV212</f>
        <v>1.0144321271700481E-2</v>
      </c>
      <c r="AQ234" s="372">
        <f>建設部門分析用産業連関表!AW212</f>
        <v>1.179725426736963E-2</v>
      </c>
      <c r="AR234" s="372">
        <f>建設部門分析用産業連関表!AX212</f>
        <v>7.839271973413409E-3</v>
      </c>
      <c r="AS234" s="372">
        <f>建設部門分析用産業連関表!AY212</f>
        <v>7.6382976775693666E-3</v>
      </c>
      <c r="AT234" s="372">
        <f>建設部門分析用産業連関表!AZ212</f>
        <v>7.509140737200176E-3</v>
      </c>
      <c r="AU234" s="372">
        <f>建設部門分析用産業連関表!BA212</f>
        <v>8.366025428936049E-3</v>
      </c>
      <c r="AV234" s="372">
        <f>建設部門分析用産業連関表!BB212</f>
        <v>7.596539354294155E-3</v>
      </c>
      <c r="AW234" s="372">
        <f>建設部門分析用産業連関表!BC212</f>
        <v>9.7121227213865929E-3</v>
      </c>
      <c r="AX234" s="372">
        <f>建設部門分析用産業連関表!BD212</f>
        <v>9.914184182670498E-3</v>
      </c>
      <c r="AY234" s="372">
        <f>建設部門分析用産業連関表!BE212</f>
        <v>9.6779556357763745E-3</v>
      </c>
      <c r="AZ234" s="372">
        <f>建設部門分析用産業連関表!BF212</f>
        <v>1.0835339877755141E-2</v>
      </c>
      <c r="BA234" s="372">
        <f>建設部門分析用産業連関表!BG212</f>
        <v>4.0348175500764466E-3</v>
      </c>
      <c r="BB234" s="372">
        <f>建設部門分析用産業連関表!BH212</f>
        <v>9.7507408922236586E-3</v>
      </c>
      <c r="BC234" s="372">
        <f>建設部門分析用産業連関表!BI212</f>
        <v>1.2979830212610203E-2</v>
      </c>
      <c r="BD234" s="372">
        <f>建設部門分析用産業連関表!BJ212</f>
        <v>1.2493755734795867E-2</v>
      </c>
      <c r="BE234" s="372">
        <f>建設部門分析用産業連関表!BK212</f>
        <v>1.1602709164620932E-2</v>
      </c>
      <c r="BF234" s="372">
        <f>建設部門分析用産業連関表!BL212</f>
        <v>1.2898690044047806E-2</v>
      </c>
      <c r="BG234" s="372">
        <f>建設部門分析用産業連関表!BM212</f>
        <v>1.5431578947368421E-2</v>
      </c>
      <c r="BH234" s="372">
        <f>建設部門分析用産業連関表!BN212</f>
        <v>8.4797550044398446E-3</v>
      </c>
      <c r="BI234" s="372">
        <f>建設部門分析用産業連関表!BO212</f>
        <v>1.2227665720026055E-2</v>
      </c>
      <c r="BJ234" s="372">
        <f>建設部門分析用産業連関表!BP212</f>
        <v>6.9576705959060415E-3</v>
      </c>
      <c r="BK234" s="372">
        <f>建設部門分析用産業連関表!BQ212</f>
        <v>4.4270534602818528E-3</v>
      </c>
      <c r="BL234" s="372">
        <f>建設部門分析用産業連関表!BR212</f>
        <v>4.7663461028570001E-3</v>
      </c>
      <c r="BM234" s="372">
        <f>建設部門分析用産業連関表!BS212</f>
        <v>7.0511762856333452E-3</v>
      </c>
      <c r="BN234" s="372">
        <f>建設部門分析用産業連関表!BT212</f>
        <v>2.7739725317654567E-3</v>
      </c>
      <c r="BO234" s="372">
        <f>建設部門分析用産業連関表!BU212</f>
        <v>1.0291928319954659E-2</v>
      </c>
      <c r="BP234" s="372">
        <f>建設部門分析用産業連関表!BV212</f>
        <v>8.5013077603781489E-3</v>
      </c>
      <c r="BQ234" s="372">
        <f>建設部門分析用産業連関表!BW212</f>
        <v>8.9675061925747583E-3</v>
      </c>
      <c r="BR234" s="372">
        <f>建設部門分析用産業連関表!BX212</f>
        <v>1.0666418790558244E-2</v>
      </c>
      <c r="BS234" s="372">
        <f>建設部門分析用産業連関表!BY212</f>
        <v>7.5562625162230099E-3</v>
      </c>
      <c r="BT234" s="372">
        <f>建設部門分析用産業連関表!BZ212</f>
        <v>9.5352550044737628E-3</v>
      </c>
      <c r="BU234" s="372">
        <f>建設部門分析用産業連関表!CA212</f>
        <v>1.3142133403602424E-2</v>
      </c>
    </row>
    <row r="235" spans="1:73" ht="30" customHeight="1" x14ac:dyDescent="0.15">
      <c r="A235" s="166" t="s">
        <v>29</v>
      </c>
      <c r="B235" s="359" t="s">
        <v>826</v>
      </c>
      <c r="C235" s="370">
        <f>建設部門分析用産業連関表!I213</f>
        <v>0</v>
      </c>
      <c r="D235" s="371">
        <f>建設部門分析用産業連関表!J213</f>
        <v>0</v>
      </c>
      <c r="E235" s="371">
        <f>建設部門分析用産業連関表!K213</f>
        <v>0</v>
      </c>
      <c r="F235" s="371">
        <f>建設部門分析用産業連関表!L213</f>
        <v>0</v>
      </c>
      <c r="G235" s="371">
        <f>建設部門分析用産業連関表!M213</f>
        <v>0</v>
      </c>
      <c r="H235" s="371">
        <f>建設部門分析用産業連関表!N213</f>
        <v>0</v>
      </c>
      <c r="I235" s="371">
        <f>建設部門分析用産業連関表!O213</f>
        <v>0</v>
      </c>
      <c r="J235" s="371">
        <f>建設部門分析用産業連関表!P213</f>
        <v>0</v>
      </c>
      <c r="K235" s="371">
        <f>建設部門分析用産業連関表!Q213</f>
        <v>0</v>
      </c>
      <c r="L235" s="371">
        <f>建設部門分析用産業連関表!R213</f>
        <v>0</v>
      </c>
      <c r="M235" s="371">
        <f>建設部門分析用産業連関表!S213</f>
        <v>0</v>
      </c>
      <c r="N235" s="371">
        <f>建設部門分析用産業連関表!T213</f>
        <v>0</v>
      </c>
      <c r="O235" s="371">
        <f>建設部門分析用産業連関表!U213</f>
        <v>0</v>
      </c>
      <c r="P235" s="371">
        <f>建設部門分析用産業連関表!V213</f>
        <v>0</v>
      </c>
      <c r="Q235" s="371">
        <f>建設部門分析用産業連関表!W213</f>
        <v>0</v>
      </c>
      <c r="R235" s="371">
        <f>建設部門分析用産業連関表!X213</f>
        <v>0</v>
      </c>
      <c r="S235" s="371">
        <f>建設部門分析用産業連関表!Y213</f>
        <v>0</v>
      </c>
      <c r="T235" s="371">
        <f>建設部門分析用産業連関表!Z213</f>
        <v>0</v>
      </c>
      <c r="U235" s="371">
        <f>建設部門分析用産業連関表!AA213</f>
        <v>0</v>
      </c>
      <c r="V235" s="371">
        <f>建設部門分析用産業連関表!AB213</f>
        <v>0</v>
      </c>
      <c r="W235" s="371">
        <f>建設部門分析用産業連関表!AC213</f>
        <v>0</v>
      </c>
      <c r="X235" s="371">
        <f>建設部門分析用産業連関表!AD213</f>
        <v>0</v>
      </c>
      <c r="Y235" s="371">
        <f>建設部門分析用産業連関表!AE213</f>
        <v>0</v>
      </c>
      <c r="Z235" s="371">
        <f>建設部門分析用産業連関表!AF213</f>
        <v>0</v>
      </c>
      <c r="AA235" s="371">
        <f>建設部門分析用産業連関表!AG213</f>
        <v>0</v>
      </c>
      <c r="AB235" s="371">
        <f>建設部門分析用産業連関表!AH213</f>
        <v>0</v>
      </c>
      <c r="AC235" s="371">
        <f>建設部門分析用産業連関表!AI213</f>
        <v>0</v>
      </c>
      <c r="AD235" s="371">
        <f>建設部門分析用産業連関表!AJ213</f>
        <v>0</v>
      </c>
      <c r="AE235" s="371">
        <f>建設部門分析用産業連関表!AK213</f>
        <v>0</v>
      </c>
      <c r="AF235" s="371">
        <f>建設部門分析用産業連関表!AL213</f>
        <v>0</v>
      </c>
      <c r="AG235" s="371">
        <f>建設部門分析用産業連関表!AM213</f>
        <v>0</v>
      </c>
      <c r="AH235" s="371">
        <f>建設部門分析用産業連関表!AN213</f>
        <v>0</v>
      </c>
      <c r="AI235" s="371">
        <f>建設部門分析用産業連関表!AO213</f>
        <v>0</v>
      </c>
      <c r="AJ235" s="371">
        <f>建設部門分析用産業連関表!AP213</f>
        <v>0</v>
      </c>
      <c r="AK235" s="371">
        <f>建設部門分析用産業連関表!AQ213</f>
        <v>0</v>
      </c>
      <c r="AL235" s="371">
        <f>建設部門分析用産業連関表!AR213</f>
        <v>0</v>
      </c>
      <c r="AM235" s="371">
        <f>建設部門分析用産業連関表!AS213</f>
        <v>0</v>
      </c>
      <c r="AN235" s="372">
        <f>建設部門分析用産業連関表!AT213</f>
        <v>0</v>
      </c>
      <c r="AO235" s="372">
        <f>建設部門分析用産業連関表!AU213</f>
        <v>0</v>
      </c>
      <c r="AP235" s="372">
        <f>建設部門分析用産業連関表!AV213</f>
        <v>0</v>
      </c>
      <c r="AQ235" s="372">
        <f>建設部門分析用産業連関表!AW213</f>
        <v>0</v>
      </c>
      <c r="AR235" s="372">
        <f>建設部門分析用産業連関表!AX213</f>
        <v>0</v>
      </c>
      <c r="AS235" s="372">
        <f>建設部門分析用産業連関表!AY213</f>
        <v>0</v>
      </c>
      <c r="AT235" s="372">
        <f>建設部門分析用産業連関表!AZ213</f>
        <v>0</v>
      </c>
      <c r="AU235" s="372">
        <f>建設部門分析用産業連関表!BA213</f>
        <v>0</v>
      </c>
      <c r="AV235" s="372">
        <f>建設部門分析用産業連関表!BB213</f>
        <v>0</v>
      </c>
      <c r="AW235" s="372">
        <f>建設部門分析用産業連関表!BC213</f>
        <v>0</v>
      </c>
      <c r="AX235" s="372">
        <f>建設部門分析用産業連関表!BD213</f>
        <v>0</v>
      </c>
      <c r="AY235" s="372">
        <f>建設部門分析用産業連関表!BE213</f>
        <v>0</v>
      </c>
      <c r="AZ235" s="372">
        <f>建設部門分析用産業連関表!BF213</f>
        <v>0</v>
      </c>
      <c r="BA235" s="372">
        <f>建設部門分析用産業連関表!BG213</f>
        <v>0</v>
      </c>
      <c r="BB235" s="372">
        <f>建設部門分析用産業連関表!BH213</f>
        <v>0</v>
      </c>
      <c r="BC235" s="372">
        <f>建設部門分析用産業連関表!BI213</f>
        <v>0</v>
      </c>
      <c r="BD235" s="372">
        <f>建設部門分析用産業連関表!BJ213</f>
        <v>0</v>
      </c>
      <c r="BE235" s="372">
        <f>建設部門分析用産業連関表!BK213</f>
        <v>0</v>
      </c>
      <c r="BF235" s="372">
        <f>建設部門分析用産業連関表!BL213</f>
        <v>0</v>
      </c>
      <c r="BG235" s="372">
        <f>建設部門分析用産業連関表!BM213</f>
        <v>0</v>
      </c>
      <c r="BH235" s="372">
        <f>建設部門分析用産業連関表!BN213</f>
        <v>0</v>
      </c>
      <c r="BI235" s="372">
        <f>建設部門分析用産業連関表!BO213</f>
        <v>0</v>
      </c>
      <c r="BJ235" s="372">
        <f>建設部門分析用産業連関表!BP213</f>
        <v>0</v>
      </c>
      <c r="BK235" s="372">
        <f>建設部門分析用産業連関表!BQ213</f>
        <v>0</v>
      </c>
      <c r="BL235" s="372">
        <f>建設部門分析用産業連関表!BR213</f>
        <v>0</v>
      </c>
      <c r="BM235" s="372">
        <f>建設部門分析用産業連関表!BS213</f>
        <v>0</v>
      </c>
      <c r="BN235" s="372">
        <f>建設部門分析用産業連関表!BT213</f>
        <v>0</v>
      </c>
      <c r="BO235" s="372">
        <f>建設部門分析用産業連関表!BU213</f>
        <v>0</v>
      </c>
      <c r="BP235" s="372">
        <f>建設部門分析用産業連関表!BV213</f>
        <v>0</v>
      </c>
      <c r="BQ235" s="372">
        <f>建設部門分析用産業連関表!BW213</f>
        <v>0</v>
      </c>
      <c r="BR235" s="372">
        <f>建設部門分析用産業連関表!BX213</f>
        <v>0</v>
      </c>
      <c r="BS235" s="372">
        <f>建設部門分析用産業連関表!BY213</f>
        <v>0</v>
      </c>
      <c r="BT235" s="372">
        <f>建設部門分析用産業連関表!BZ213</f>
        <v>0</v>
      </c>
      <c r="BU235" s="372">
        <f>建設部門分析用産業連関表!CA213</f>
        <v>0</v>
      </c>
    </row>
    <row r="236" spans="1:73" ht="30" customHeight="1" x14ac:dyDescent="0.15">
      <c r="A236" s="166" t="s">
        <v>30</v>
      </c>
      <c r="B236" s="359" t="s">
        <v>833</v>
      </c>
      <c r="C236" s="370">
        <f>建設部門分析用産業連関表!I214</f>
        <v>1.6444631184078727E-4</v>
      </c>
      <c r="D236" s="371">
        <f>建設部門分析用産業連関表!J214</f>
        <v>2.1519303105225191E-4</v>
      </c>
      <c r="E236" s="371">
        <f>建設部門分析用産業連関表!K214</f>
        <v>1.9900231945935818E-4</v>
      </c>
      <c r="F236" s="371">
        <f>建設部門分析用産業連関表!L214</f>
        <v>2.0152703451392523E-4</v>
      </c>
      <c r="G236" s="371">
        <f>建設部門分析用産業連関表!M214</f>
        <v>2.0002491619755647E-4</v>
      </c>
      <c r="H236" s="371">
        <f>建設部門分析用産業連関表!N214</f>
        <v>2.5270672594745282E-4</v>
      </c>
      <c r="I236" s="371">
        <f>建設部門分析用産業連関表!O214</f>
        <v>1.9596326515456026E-4</v>
      </c>
      <c r="J236" s="371">
        <f>建設部門分析用産業連関表!P214</f>
        <v>2.3622047244094488E-4</v>
      </c>
      <c r="K236" s="371">
        <f>建設部門分析用産業連関表!Q214</f>
        <v>2.0959951156740997E-4</v>
      </c>
      <c r="L236" s="371">
        <f>建設部門分析用産業連関表!R214</f>
        <v>2.0930208912747563E-4</v>
      </c>
      <c r="M236" s="371">
        <f>建設部門分析用産業連関表!S214</f>
        <v>2.2550905352523712E-4</v>
      </c>
      <c r="N236" s="371">
        <f>建設部門分析用産業連関表!T214</f>
        <v>1.7685463388186239E-4</v>
      </c>
      <c r="O236" s="371">
        <f>建設部門分析用産業連関表!U214</f>
        <v>2.1273661693282567E-4</v>
      </c>
      <c r="P236" s="371">
        <f>建設部門分析用産業連関表!V214</f>
        <v>1.5450478336334392E-4</v>
      </c>
      <c r="Q236" s="371">
        <f>建設部門分析用産業連関表!W214</f>
        <v>1.833309829361162E-4</v>
      </c>
      <c r="R236" s="371">
        <f>建設部門分析用産業連関表!X214</f>
        <v>2.3542204318672934E-4</v>
      </c>
      <c r="S236" s="371">
        <f>建設部門分析用産業連関表!Y214</f>
        <v>1.0008734895909157E-4</v>
      </c>
      <c r="T236" s="371">
        <f>建設部門分析用産業連関表!Z214</f>
        <v>8.6936866447585767E-5</v>
      </c>
      <c r="U236" s="371">
        <f>建設部門分析用産業連関表!AA214</f>
        <v>1.0114987742601659E-4</v>
      </c>
      <c r="V236" s="371">
        <f>建設部門分析用産業連関表!AB214</f>
        <v>2.4392442801477363E-4</v>
      </c>
      <c r="W236" s="371">
        <f>建設部門分析用産業連関表!AC214</f>
        <v>3.7817906778859789E-4</v>
      </c>
      <c r="X236" s="371">
        <f>建設部門分析用産業連関表!AD214</f>
        <v>1.9026056183943911E-4</v>
      </c>
      <c r="Y236" s="371">
        <f>建設部門分析用産業連関表!AE214</f>
        <v>2.132127281537716E-4</v>
      </c>
      <c r="Z236" s="371">
        <f>建設部門分析用産業連関表!AF214</f>
        <v>3.3919099339660088E-4</v>
      </c>
      <c r="AA236" s="371">
        <f>建設部門分析用産業連関表!AG214</f>
        <v>2.8643078020237212E-4</v>
      </c>
      <c r="AB236" s="371">
        <f>建設部門分析用産業連関表!AH214</f>
        <v>2.0007227874322596E-4</v>
      </c>
      <c r="AC236" s="371">
        <f>建設部門分析用産業連関表!AI214</f>
        <v>2.3540990608651372E-4</v>
      </c>
      <c r="AD236" s="371">
        <f>建設部門分析用産業連関表!AJ214</f>
        <v>2.5367102327431641E-4</v>
      </c>
      <c r="AE236" s="371">
        <f>建設部門分析用産業連関表!AK214</f>
        <v>2.6320775161525387E-5</v>
      </c>
      <c r="AF236" s="371">
        <f>建設部門分析用産業連関表!AL214</f>
        <v>1.4227127377596402E-4</v>
      </c>
      <c r="AG236" s="371">
        <f>建設部門分析用産業連関表!AM214</f>
        <v>1.288561509704142E-4</v>
      </c>
      <c r="AH236" s="371">
        <f>建設部門分析用産業連関表!AN214</f>
        <v>1.8103667752358311E-4</v>
      </c>
      <c r="AI236" s="371">
        <f>建設部門分析用産業連関表!AO214</f>
        <v>1.7724995230083005E-4</v>
      </c>
      <c r="AJ236" s="371">
        <f>建設部門分析用産業連関表!AP214</f>
        <v>1.7306643904946962E-4</v>
      </c>
      <c r="AK236" s="371">
        <f>建設部門分析用産業連関表!AQ214</f>
        <v>1.6871321177007979E-4</v>
      </c>
      <c r="AL236" s="371">
        <f>建設部門分析用産業連関表!AR214</f>
        <v>2.6204266777507702E-4</v>
      </c>
      <c r="AM236" s="371">
        <f>建設部門分析用産業連関表!AS214</f>
        <v>1.9840051395180757E-4</v>
      </c>
      <c r="AN236" s="372">
        <f>建設部門分析用産業連関表!AT214</f>
        <v>1.6420100321516159E-4</v>
      </c>
      <c r="AO236" s="372">
        <f>建設部門分析用産業連関表!AU214</f>
        <v>1.7800172524749087E-4</v>
      </c>
      <c r="AP236" s="372">
        <f>建設部門分析用産業連関表!AV214</f>
        <v>3.137418950010458E-4</v>
      </c>
      <c r="AQ236" s="372">
        <f>建設部門分析用産業連関表!AW214</f>
        <v>2.0880096048441822E-4</v>
      </c>
      <c r="AR236" s="372">
        <f>建設部門分析用産業連関表!AX214</f>
        <v>1.944586787826386E-4</v>
      </c>
      <c r="AS236" s="372">
        <f>建設部門分析用産業連関表!AY214</f>
        <v>1.9406988346652753E-4</v>
      </c>
      <c r="AT236" s="372">
        <f>建設部門分析用産業連関表!AZ214</f>
        <v>1.7421563875717242E-4</v>
      </c>
      <c r="AU236" s="372">
        <f>建設部門分析用産業連関表!BA214</f>
        <v>3.025003544926029E-4</v>
      </c>
      <c r="AV236" s="372">
        <f>建設部門分析用産業連関表!BB214</f>
        <v>2.9542097488921711E-4</v>
      </c>
      <c r="AW236" s="372">
        <f>建設部門分析用産業連関表!BC214</f>
        <v>1.494172726367168E-4</v>
      </c>
      <c r="AX236" s="372">
        <f>建設部門分析用産業連関表!BD214</f>
        <v>1.9847270527748373E-4</v>
      </c>
      <c r="AY236" s="372">
        <f>建設部門分析用産業連関表!BE214</f>
        <v>2.0187146724932314E-4</v>
      </c>
      <c r="AZ236" s="372">
        <f>建設部門分析用産業連関表!BF214</f>
        <v>1.8521948508983145E-4</v>
      </c>
      <c r="BA236" s="372">
        <f>建設部門分析用産業連関表!BG214</f>
        <v>3.0909683010161556E-4</v>
      </c>
      <c r="BB236" s="372">
        <f>建設部門分析用産業連関表!BH214</f>
        <v>7.5406319411517014E-5</v>
      </c>
      <c r="BC236" s="372">
        <f>建設部門分析用産業連関表!BI214</f>
        <v>8.0786035698727742E-5</v>
      </c>
      <c r="BD236" s="372">
        <f>建設部門分析用産業連関表!BJ214</f>
        <v>7.6289767347561551E-5</v>
      </c>
      <c r="BE236" s="372">
        <f>建設部門分析用産業連関表!BK214</f>
        <v>7.596535979593306E-5</v>
      </c>
      <c r="BF236" s="372">
        <f>建設部門分析用産業連関表!BL214</f>
        <v>8.6086919092643872E-5</v>
      </c>
      <c r="BG236" s="372">
        <f>建設部門分析用産業連関表!BM214</f>
        <v>9.6240601503759399E-5</v>
      </c>
      <c r="BH236" s="372">
        <f>建設部門分析用産業連関表!BN214</f>
        <v>6.7821259517699946E-5</v>
      </c>
      <c r="BI236" s="372">
        <f>建設部門分析用産業連関表!BO214</f>
        <v>6.78865776921473E-5</v>
      </c>
      <c r="BJ236" s="372">
        <f>建設部門分析用産業連関表!BP214</f>
        <v>7.721212745148504E-5</v>
      </c>
      <c r="BK236" s="372">
        <f>建設部門分析用産業連関表!BQ214</f>
        <v>5.5231952959370527E-5</v>
      </c>
      <c r="BL236" s="372">
        <f>建設部門分析用産業連関表!BR214</f>
        <v>1.1229611237097644E-4</v>
      </c>
      <c r="BM236" s="372">
        <f>建設部門分析用産業連関表!BS214</f>
        <v>7.4714450708697702E-5</v>
      </c>
      <c r="BN236" s="372">
        <f>建設部門分析用産業連関表!BT214</f>
        <v>6.3209684138099684E-5</v>
      </c>
      <c r="BO236" s="372">
        <f>建設部門分析用産業連関表!BU214</f>
        <v>1.6247759014615849E-4</v>
      </c>
      <c r="BP236" s="372">
        <f>建設部門分析用産業連関表!BV214</f>
        <v>1.0787436731972001E-4</v>
      </c>
      <c r="BQ236" s="372">
        <f>建設部門分析用産業連関表!BW214</f>
        <v>1.5108298476620516E-4</v>
      </c>
      <c r="BR236" s="372">
        <f>建設部門分析用産業連関表!BX214</f>
        <v>1.6266869615230438E-4</v>
      </c>
      <c r="BS236" s="372">
        <f>建設部門分析用産業連関表!BY214</f>
        <v>2.101029752731959E-4</v>
      </c>
      <c r="BT236" s="372">
        <f>建設部門分析用産業連関表!BZ214</f>
        <v>1.3477110443723894E-4</v>
      </c>
      <c r="BU236" s="372">
        <f>建設部門分析用産業連関表!CA214</f>
        <v>1.9006655729622671E-4</v>
      </c>
    </row>
    <row r="237" spans="1:73" ht="30" customHeight="1" x14ac:dyDescent="0.15">
      <c r="A237" s="166" t="s">
        <v>31</v>
      </c>
      <c r="B237" s="359" t="s">
        <v>65</v>
      </c>
      <c r="C237" s="370">
        <f>建設部門分析用産業連関表!I215</f>
        <v>1.2076197868257047E-6</v>
      </c>
      <c r="D237" s="371">
        <f>建設部門分析用産業連関表!J215</f>
        <v>7.5146772748405429E-7</v>
      </c>
      <c r="E237" s="371">
        <f>建設部門分析用産業連関表!K215</f>
        <v>5.5346751394753507E-7</v>
      </c>
      <c r="F237" s="371">
        <f>建設部門分析用産業連関表!L215</f>
        <v>4.5033974193055919E-7</v>
      </c>
      <c r="G237" s="371">
        <f>建設部門分析用産業連関表!M215</f>
        <v>4.6355716384138232E-7</v>
      </c>
      <c r="H237" s="371">
        <f>建設部門分析用産業連関表!N215</f>
        <v>0</v>
      </c>
      <c r="I237" s="371">
        <f>建設部門分析用産業連関表!O215</f>
        <v>6.7760465129515998E-7</v>
      </c>
      <c r="J237" s="371">
        <f>建設部門分析用産業連関表!P215</f>
        <v>0</v>
      </c>
      <c r="K237" s="371">
        <f>建設部門分析用産業連関表!Q215</f>
        <v>7.3031188699445982E-7</v>
      </c>
      <c r="L237" s="371">
        <f>建設部門分析用産業連関表!R215</f>
        <v>7.4396477178012666E-7</v>
      </c>
      <c r="M237" s="371">
        <f>建設部門分析用産業連関表!S215</f>
        <v>0</v>
      </c>
      <c r="N237" s="371">
        <f>建設部門分析用産業連関表!T215</f>
        <v>6.454548681819795E-7</v>
      </c>
      <c r="O237" s="371">
        <f>建設部門分析用産業連関表!U215</f>
        <v>8.4085619341037823E-7</v>
      </c>
      <c r="P237" s="371">
        <f>建設部門分析用産業連関表!V215</f>
        <v>5.2374502835031835E-7</v>
      </c>
      <c r="Q237" s="371">
        <f>建設部門分析用産業連関表!W215</f>
        <v>0</v>
      </c>
      <c r="R237" s="371">
        <f>建設部門分析用産業連関表!X215</f>
        <v>9.9885331639278118E-7</v>
      </c>
      <c r="S237" s="371">
        <f>建設部門分析用産業連関表!Y215</f>
        <v>9.0988499053719611E-6</v>
      </c>
      <c r="T237" s="371">
        <f>建設部門分析用産業連関表!Z215</f>
        <v>1.7387373289517154E-5</v>
      </c>
      <c r="U237" s="371">
        <f>建設部門分析用産業連関表!AA215</f>
        <v>8.4291564521680493E-6</v>
      </c>
      <c r="V237" s="371">
        <f>建設部門分析用産業連関表!AB215</f>
        <v>4.8997206832562495E-7</v>
      </c>
      <c r="W237" s="371">
        <f>建設部門分析用産業連関表!AC215</f>
        <v>0</v>
      </c>
      <c r="X237" s="371">
        <f>建設部門分析用産業連関表!AD215</f>
        <v>0</v>
      </c>
      <c r="Y237" s="371">
        <f>建設部門分析用産業連関表!AE215</f>
        <v>0</v>
      </c>
      <c r="Z237" s="371">
        <f>建設部門分析用産業連関表!AF215</f>
        <v>0</v>
      </c>
      <c r="AA237" s="371">
        <f>建設部門分析用産業連関表!AG215</f>
        <v>4.175375804699302E-7</v>
      </c>
      <c r="AB237" s="371">
        <f>建設部門分析用産業連関表!AH215</f>
        <v>4.2120479735415996E-7</v>
      </c>
      <c r="AC237" s="371">
        <f>建設部門分析用産業連関表!AI215</f>
        <v>7.533116994768439E-7</v>
      </c>
      <c r="AD237" s="371">
        <f>建設部門分析用産業連関表!AJ215</f>
        <v>0</v>
      </c>
      <c r="AE237" s="371">
        <f>建設部門分析用産業連関表!AK215</f>
        <v>1.2024719616940533E-6</v>
      </c>
      <c r="AF237" s="371">
        <f>建設部門分析用産業連関表!AL215</f>
        <v>1.8648873416649302E-6</v>
      </c>
      <c r="AG237" s="371">
        <f>建設部門分析用産業連関表!AM215</f>
        <v>1.7964735876737087E-6</v>
      </c>
      <c r="AH237" s="371">
        <f>建設部門分析用産業連関表!AN215</f>
        <v>6.3410394929451179E-7</v>
      </c>
      <c r="AI237" s="371">
        <f>建設部門分析用産業連関表!AO215</f>
        <v>6.5285433628298363E-7</v>
      </c>
      <c r="AJ237" s="371">
        <f>建設部門分析用産業連関表!AP215</f>
        <v>6.0867446324549683E-7</v>
      </c>
      <c r="AK237" s="371">
        <f>建設部門分析用産業連関表!AQ215</f>
        <v>8.9741070090467972E-7</v>
      </c>
      <c r="AL237" s="371">
        <f>建設部門分析用産業連関表!AR215</f>
        <v>0</v>
      </c>
      <c r="AM237" s="371">
        <f>建設部門分析用産業連関表!AS215</f>
        <v>0</v>
      </c>
      <c r="AN237" s="372">
        <f>建設部門分析用産業連関表!AT215</f>
        <v>5.8853406170308812E-7</v>
      </c>
      <c r="AO237" s="372">
        <f>建設部門分析用産業連関表!AU215</f>
        <v>0</v>
      </c>
      <c r="AP237" s="372">
        <f>建設部門分析用産業連関表!AV215</f>
        <v>0</v>
      </c>
      <c r="AQ237" s="372">
        <f>建設部門分析用産業連関表!AW215</f>
        <v>0</v>
      </c>
      <c r="AR237" s="372">
        <f>建設部門分析用産業連関表!AX215</f>
        <v>8.3458660421733301E-7</v>
      </c>
      <c r="AS237" s="372">
        <f>建設部門分析用産業連関表!AY215</f>
        <v>9.1542397861569587E-7</v>
      </c>
      <c r="AT237" s="372">
        <f>建設部門分析用産業連関表!AZ215</f>
        <v>1.1167669151100798E-6</v>
      </c>
      <c r="AU237" s="372">
        <f>建設部門分析用産業連関表!BA215</f>
        <v>0</v>
      </c>
      <c r="AV237" s="372">
        <f>建設部門分析用産業連関表!BB215</f>
        <v>0</v>
      </c>
      <c r="AW237" s="372">
        <f>建設部門分析用産業連関表!BC215</f>
        <v>0</v>
      </c>
      <c r="AX237" s="372">
        <f>建設部門分析用産業連関表!BD215</f>
        <v>0</v>
      </c>
      <c r="AY237" s="372">
        <f>建設部門分析用産業連関表!BE215</f>
        <v>0</v>
      </c>
      <c r="AZ237" s="372">
        <f>建設部門分析用産業連関表!BF215</f>
        <v>0</v>
      </c>
      <c r="BA237" s="372">
        <f>建設部門分析用産業連関表!BG215</f>
        <v>0</v>
      </c>
      <c r="BB237" s="372">
        <f>建設部門分析用産業連関表!BH215</f>
        <v>8.0433407372284818E-7</v>
      </c>
      <c r="BC237" s="372">
        <f>建設部門分析用産業連関表!BI215</f>
        <v>6.2143104383636727E-7</v>
      </c>
      <c r="BD237" s="372">
        <f>建設部門分析用産業連関表!BJ215</f>
        <v>1.0450653061309802E-6</v>
      </c>
      <c r="BE237" s="372">
        <f>建設部門分析用産業連関表!BK215</f>
        <v>0</v>
      </c>
      <c r="BF237" s="372">
        <f>建設部門分析用産業連関表!BL215</f>
        <v>0</v>
      </c>
      <c r="BG237" s="372">
        <f>建設部門分析用産業連関表!BM215</f>
        <v>0</v>
      </c>
      <c r="BH237" s="372">
        <f>建設部門分析用産業連関表!BN215</f>
        <v>1.3983764849010299E-6</v>
      </c>
      <c r="BI237" s="372">
        <f>建設部門分析用産業連関表!BO215</f>
        <v>0</v>
      </c>
      <c r="BJ237" s="372">
        <f>建設部門分析用産業連関表!BP215</f>
        <v>0</v>
      </c>
      <c r="BK237" s="372">
        <f>建設部門分析用産業連関表!BQ215</f>
        <v>0</v>
      </c>
      <c r="BL237" s="372">
        <f>建設部門分析用産業連関表!BR215</f>
        <v>0</v>
      </c>
      <c r="BM237" s="372">
        <f>建設部門分析用産業連関表!BS215</f>
        <v>1.556551056431202E-6</v>
      </c>
      <c r="BN237" s="372">
        <f>建設部門分析用産業連関表!BT215</f>
        <v>1.4507140621858945E-5</v>
      </c>
      <c r="BO237" s="372">
        <f>建設部門分析用産業連関表!BU215</f>
        <v>1.9679344756536986E-6</v>
      </c>
      <c r="BP237" s="372">
        <f>建設部門分析用産業連関表!BV215</f>
        <v>2.8843413721850269E-6</v>
      </c>
      <c r="BQ237" s="372">
        <f>建設部門分析用産業連関表!BW215</f>
        <v>3.6552335024081898E-6</v>
      </c>
      <c r="BR237" s="372">
        <f>建設部門分析用産業連関表!BX215</f>
        <v>1.7428788873461184E-5</v>
      </c>
      <c r="BS237" s="372">
        <f>建設部門分析用産業連関表!BY215</f>
        <v>8.2717706800470826E-7</v>
      </c>
      <c r="BT237" s="372">
        <f>建設部門分析用産業連関表!BZ215</f>
        <v>7.9746215643336644E-7</v>
      </c>
      <c r="BU237" s="372">
        <f>建設部門分析用産業連関表!CA215</f>
        <v>1.0200351912140969E-6</v>
      </c>
    </row>
    <row r="238" spans="1:73" ht="30" customHeight="1" x14ac:dyDescent="0.15">
      <c r="A238" s="166" t="s">
        <v>32</v>
      </c>
      <c r="B238" s="359" t="s">
        <v>1687</v>
      </c>
      <c r="C238" s="370">
        <f>建設部門分析用産業連関表!I216</f>
        <v>9.8391259675025314E-4</v>
      </c>
      <c r="D238" s="371">
        <f>建設部門分析用産業連関表!J216</f>
        <v>6.6846470122104284E-4</v>
      </c>
      <c r="E238" s="371">
        <f>建設部門分析用産業連関表!K216</f>
        <v>2.2446182510094478E-4</v>
      </c>
      <c r="F238" s="371">
        <f>建設部門分析用産業連関表!L216</f>
        <v>8.9279853837733356E-5</v>
      </c>
      <c r="G238" s="371">
        <f>建設部門分析用産業連関表!M216</f>
        <v>8.8771196875624711E-5</v>
      </c>
      <c r="H238" s="371">
        <f>建設部門分析用産業連関表!N216</f>
        <v>1.0661065000908165E-4</v>
      </c>
      <c r="I238" s="371">
        <f>建設部門分析用産業連関表!O216</f>
        <v>3.8718329775005441E-4</v>
      </c>
      <c r="J238" s="371">
        <f>建設部門分析用産業連関表!P216</f>
        <v>3.5433070866141734E-4</v>
      </c>
      <c r="K238" s="371">
        <f>建設部門分析用産業連関表!Q216</f>
        <v>3.6150438406225765E-4</v>
      </c>
      <c r="L238" s="371">
        <f>建設部門分析用産業連関表!R216</f>
        <v>3.6032693779884136E-4</v>
      </c>
      <c r="M238" s="371">
        <f>建設部門分析用産業連関表!S216</f>
        <v>4.2448763016515224E-4</v>
      </c>
      <c r="N238" s="371">
        <f>建設部門分析用産業連関表!T216</f>
        <v>4.2115930148874163E-4</v>
      </c>
      <c r="O238" s="371">
        <f>建設部門分析用産業連関表!U216</f>
        <v>4.1622381573813721E-4</v>
      </c>
      <c r="P238" s="371">
        <f>建設部門分析用産業連関表!V216</f>
        <v>4.2423347296375788E-4</v>
      </c>
      <c r="Q238" s="371">
        <f>建設部門分析用産業連関表!W216</f>
        <v>4.3717388238612327E-4</v>
      </c>
      <c r="R238" s="371">
        <f>建設部門分析用産業連関表!X216</f>
        <v>1.2232111382286981E-3</v>
      </c>
      <c r="S238" s="371">
        <f>建設部門分析用産業連関表!Y216</f>
        <v>2.894734105609051E-3</v>
      </c>
      <c r="T238" s="371">
        <f>建設部門分析用産業連関表!Z216</f>
        <v>3.0601776989550187E-3</v>
      </c>
      <c r="U238" s="371">
        <f>建設部門分析用産業連関表!AA216</f>
        <v>2.881366647232778E-3</v>
      </c>
      <c r="V238" s="371">
        <f>建設部門分析用産業連関表!AB216</f>
        <v>1.1181979219304639E-3</v>
      </c>
      <c r="W238" s="371">
        <f>建設部門分析用産業連関表!AC216</f>
        <v>1.2462719279396977E-3</v>
      </c>
      <c r="X238" s="371">
        <f>建設部門分析用産業連関表!AD216</f>
        <v>8.4394149215922631E-4</v>
      </c>
      <c r="Y238" s="371">
        <f>建設部門分析用産業連関表!AE216</f>
        <v>1.1371345501534486E-3</v>
      </c>
      <c r="Z238" s="371">
        <f>建設部門分析用産業連関表!AF216</f>
        <v>1.0981609112450234E-3</v>
      </c>
      <c r="AA238" s="371">
        <f>建設部門分析用産業連関表!AG216</f>
        <v>1.2413392267371026E-3</v>
      </c>
      <c r="AB238" s="371">
        <f>建設部門分析用産業連関表!AH216</f>
        <v>9.8140717783519265E-4</v>
      </c>
      <c r="AC238" s="371">
        <f>建設部門分析用産業連関表!AI216</f>
        <v>1.1617949685181624E-3</v>
      </c>
      <c r="AD238" s="371">
        <f>建設部門分析用産業連関表!AJ216</f>
        <v>1.0953976005027299E-3</v>
      </c>
      <c r="AE238" s="371">
        <f>建設部門分析用産業連関表!AK216</f>
        <v>1.9121976350850321E-3</v>
      </c>
      <c r="AF238" s="371">
        <f>建設部門分析用産業連関表!AL216</f>
        <v>1.0961611490375759E-3</v>
      </c>
      <c r="AG238" s="371">
        <f>建設部門分析用産業連関表!AM216</f>
        <v>1.041138101947263E-3</v>
      </c>
      <c r="AH238" s="371">
        <f>建設部門分析用産業連関表!AN216</f>
        <v>6.9117330473101788E-4</v>
      </c>
      <c r="AI238" s="371">
        <f>建設部門分析用産業連関表!AO216</f>
        <v>6.9904378057500469E-4</v>
      </c>
      <c r="AJ238" s="371">
        <f>建設部門分析用産業連関表!AP216</f>
        <v>7.472493493777217E-4</v>
      </c>
      <c r="AK238" s="371">
        <f>建設部門分析用産業連関表!AQ216</f>
        <v>7.4933793525540761E-4</v>
      </c>
      <c r="AL238" s="371">
        <f>建設部門分析用産業連関表!AR216</f>
        <v>7.0480441677434513E-4</v>
      </c>
      <c r="AM238" s="371">
        <f>建設部門分析用産業連関表!AS216</f>
        <v>5.3851568072633483E-4</v>
      </c>
      <c r="AN238" s="372">
        <f>建設部門分析用産業連関表!AT216</f>
        <v>7.7863056363318558E-4</v>
      </c>
      <c r="AO238" s="372">
        <f>建設部門分析用産業連関表!AU216</f>
        <v>8.2611057102040632E-4</v>
      </c>
      <c r="AP238" s="372">
        <f>建設部門分析用産業連関表!AV216</f>
        <v>7.320644216691069E-4</v>
      </c>
      <c r="AQ238" s="372">
        <f>建設部門分析用産業連関表!AW216</f>
        <v>7.8300360181656837E-4</v>
      </c>
      <c r="AR238" s="372">
        <f>建設部門分析用産業連関表!AX216</f>
        <v>5.007519625303998E-4</v>
      </c>
      <c r="AS238" s="372">
        <f>建設部門分析用産業連関表!AY216</f>
        <v>4.8609013264493448E-4</v>
      </c>
      <c r="AT238" s="372">
        <f>建設部門分析用産業連関表!AZ216</f>
        <v>4.7239240509156373E-4</v>
      </c>
      <c r="AU238" s="372">
        <f>建設部門分析用産業連関表!BA216</f>
        <v>5.3882875643994897E-4</v>
      </c>
      <c r="AV238" s="372">
        <f>建設部門分析用産業連関表!BB216</f>
        <v>5.7677428430751921E-4</v>
      </c>
      <c r="AW238" s="372">
        <f>建設部門分析用産業連関表!BC216</f>
        <v>4.9805757545572267E-4</v>
      </c>
      <c r="AX238" s="372">
        <f>建設部門分析用産業連関表!BD216</f>
        <v>6.5212460305458947E-4</v>
      </c>
      <c r="AY238" s="372">
        <f>建設部門分析用産業連関表!BE216</f>
        <v>6.6498836270365274E-4</v>
      </c>
      <c r="AZ238" s="372">
        <f>建設部門分析用産業連関表!BF216</f>
        <v>6.0196332654195218E-4</v>
      </c>
      <c r="BA238" s="372">
        <f>建設部門分析用産業連関表!BG216</f>
        <v>4.2500814138972143E-4</v>
      </c>
      <c r="BB238" s="372">
        <f>建設部門分析用産業連関表!BH216</f>
        <v>6.332119995383122E-4</v>
      </c>
      <c r="BC238" s="372">
        <f>建設部門分析用産業連関表!BI216</f>
        <v>6.3883111306378552E-4</v>
      </c>
      <c r="BD238" s="372">
        <f>建設部門分析用産業連関表!BJ216</f>
        <v>6.7615725306674414E-4</v>
      </c>
      <c r="BE238" s="372">
        <f>建設部門分析用産業連関表!BK216</f>
        <v>4.7978121976378771E-4</v>
      </c>
      <c r="BF238" s="372">
        <f>建設部門分析用産業連関表!BL216</f>
        <v>7.4608663213624686E-4</v>
      </c>
      <c r="BG238" s="372">
        <f>建設部門分析用産業連関表!BM216</f>
        <v>6.2857142857142853E-4</v>
      </c>
      <c r="BH238" s="372">
        <f>建設部門分析用産業連関表!BN216</f>
        <v>7.7050544318046747E-4</v>
      </c>
      <c r="BI238" s="372">
        <f>建設部門分析用産業連関表!BO216</f>
        <v>6.5785326477866548E-4</v>
      </c>
      <c r="BJ238" s="372">
        <f>建設部門分析用産業連関表!BP216</f>
        <v>4.6327276470891027E-4</v>
      </c>
      <c r="BK238" s="372">
        <f>建設部門分析用産業連関表!BQ216</f>
        <v>4.1211534131222621E-4</v>
      </c>
      <c r="BL238" s="372">
        <f>建設部門分析用産業連関表!BR216</f>
        <v>3.9927506620791625E-4</v>
      </c>
      <c r="BM238" s="372">
        <f>建設部門分析用産業連関表!BS216</f>
        <v>5.1833150179159029E-4</v>
      </c>
      <c r="BN238" s="372">
        <f>建設部門分析用産業連関表!BT216</f>
        <v>5.4308517142259097E-3</v>
      </c>
      <c r="BO238" s="372">
        <f>建設部門分析用産業連関表!BU216</f>
        <v>1.1790387427260223E-3</v>
      </c>
      <c r="BP238" s="372">
        <f>建設部門分析用産業連関表!BV216</f>
        <v>5.007216622113207E-4</v>
      </c>
      <c r="BQ238" s="372">
        <f>建設部門分析用産業連関表!BW216</f>
        <v>6.3113698474914738E-4</v>
      </c>
      <c r="BR238" s="372">
        <f>建設部門分析用産業連関表!BX216</f>
        <v>5.1705406991268174E-4</v>
      </c>
      <c r="BS238" s="372">
        <f>建設部門分析用産業連関表!BY216</f>
        <v>1.216777467034926E-3</v>
      </c>
      <c r="BT238" s="372">
        <f>建設部門分析用産業連関表!BZ216</f>
        <v>1.107674935285946E-3</v>
      </c>
      <c r="BU238" s="372">
        <f>建設部門分析用産業連関表!CA216</f>
        <v>1.7854015963550743E-3</v>
      </c>
    </row>
    <row r="239" spans="1:73" ht="30" customHeight="1" x14ac:dyDescent="0.15">
      <c r="A239" s="166" t="s">
        <v>33</v>
      </c>
      <c r="B239" s="359" t="s">
        <v>66</v>
      </c>
      <c r="C239" s="370">
        <f>建設部門分析用産業連関表!I217</f>
        <v>9.5677615501875674E-2</v>
      </c>
      <c r="D239" s="371">
        <f>建設部門分析用産業連関表!J217</f>
        <v>8.5378518222460481E-2</v>
      </c>
      <c r="E239" s="371">
        <f>建設部門分析用産業連関表!K217</f>
        <v>7.4619351179872825E-2</v>
      </c>
      <c r="F239" s="371">
        <f>建設部門分析用産業連関表!L217</f>
        <v>5.6199247414740271E-2</v>
      </c>
      <c r="G239" s="371">
        <f>建設部門分析用産業連関表!M217</f>
        <v>5.6470881367030074E-2</v>
      </c>
      <c r="H239" s="371">
        <f>建設部門分析用産業連関表!N217</f>
        <v>4.6944222887332285E-2</v>
      </c>
      <c r="I239" s="371">
        <f>建設部門分析用産業連関表!O217</f>
        <v>9.6792029851466344E-2</v>
      </c>
      <c r="J239" s="371">
        <f>建設部門分析用産業連関表!P217</f>
        <v>7.0659448818897644E-2</v>
      </c>
      <c r="K239" s="371">
        <f>建設部門分析用産業連関表!Q217</f>
        <v>0.11094752124842436</v>
      </c>
      <c r="L239" s="371">
        <f>建設部門分析用産業連関表!R217</f>
        <v>0.11196198637602112</v>
      </c>
      <c r="M239" s="371">
        <f>建設部門分析用産業連関表!S217</f>
        <v>5.6682363865490484E-2</v>
      </c>
      <c r="N239" s="371">
        <f>建設部門分析用産業連関表!T217</f>
        <v>7.7752784330937616E-2</v>
      </c>
      <c r="O239" s="371">
        <f>建設部門分析用産業連関表!U217</f>
        <v>0.14308849843264407</v>
      </c>
      <c r="P239" s="371">
        <f>建設部門分析用産業連関表!V217</f>
        <v>3.7057055735898424E-2</v>
      </c>
      <c r="Q239" s="371">
        <f>建設部門分析用産業連関表!W217</f>
        <v>0.14617120293329572</v>
      </c>
      <c r="R239" s="371">
        <f>建設部門分析用産業連関表!X217</f>
        <v>9.882124551783783E-2</v>
      </c>
      <c r="S239" s="371">
        <f>建設部門分析用産業連関表!Y217</f>
        <v>7.1904311295052301E-2</v>
      </c>
      <c r="T239" s="371">
        <f>建設部門分析用産業連関表!Z217</f>
        <v>8.2729122111522613E-2</v>
      </c>
      <c r="U239" s="371">
        <f>建設部門分析用産業連関表!AA217</f>
        <v>7.1029691703602765E-2</v>
      </c>
      <c r="V239" s="371">
        <f>建設部門分析用産業連関表!AB217</f>
        <v>0.100512298462239</v>
      </c>
      <c r="W239" s="371">
        <f>建設部門分析用産業連関表!AC217</f>
        <v>7.8652651121214986E-2</v>
      </c>
      <c r="X239" s="371">
        <f>建設部門分析用産業連関表!AD217</f>
        <v>5.8537738861942856E-2</v>
      </c>
      <c r="Y239" s="371">
        <f>建設部門分析用産業連関表!AE217</f>
        <v>9.5842351801001452E-2</v>
      </c>
      <c r="Z239" s="371">
        <f>建設部門分析用産業連関表!AF217</f>
        <v>0.10289635429822346</v>
      </c>
      <c r="AA239" s="371">
        <f>建設部門分析用産業連関表!AG217</f>
        <v>0.10121653749445719</v>
      </c>
      <c r="AB239" s="371">
        <f>建設部門分析用産業連関表!AH217</f>
        <v>7.0409857540113432E-2</v>
      </c>
      <c r="AC239" s="371">
        <f>建設部門分析用産業連関表!AI217</f>
        <v>0.11935376402548679</v>
      </c>
      <c r="AD239" s="371">
        <f>建設部門分析用産業連関表!AJ217</f>
        <v>0.11566245611203035</v>
      </c>
      <c r="AE239" s="371">
        <f>建設部門分析用産業連関表!AK217</f>
        <v>3.4385220176624424E-2</v>
      </c>
      <c r="AF239" s="371">
        <f>建設部門分析用産業連関表!AL217</f>
        <v>0.13298835534898276</v>
      </c>
      <c r="AG239" s="371">
        <f>建設部門分析用産業連関表!AM217</f>
        <v>0.15772107199825186</v>
      </c>
      <c r="AH239" s="371">
        <f>建設部門分析用産業連関表!AN217</f>
        <v>0.14124776438726377</v>
      </c>
      <c r="AI239" s="371">
        <f>建設部門分析用産業連関表!AO217</f>
        <v>0.14166726919681452</v>
      </c>
      <c r="AJ239" s="371">
        <f>建設部門分析用産業連関表!AP217</f>
        <v>0.15336324089123737</v>
      </c>
      <c r="AK239" s="371">
        <f>建設部門分析用産業連関表!AQ217</f>
        <v>0.1518100325131897</v>
      </c>
      <c r="AL239" s="371">
        <f>建設部門分析用産業連関表!AR217</f>
        <v>0.13217793600737335</v>
      </c>
      <c r="AM239" s="371">
        <f>建設部門分析用産業連関表!AS217</f>
        <v>0.13976371443552693</v>
      </c>
      <c r="AN239" s="372">
        <f>建設部門分析用産業連関表!AT217</f>
        <v>0.15763825989311045</v>
      </c>
      <c r="AO239" s="372">
        <f>建設部門分析用産業連関表!AU217</f>
        <v>0.16365661185126359</v>
      </c>
      <c r="AP239" s="372">
        <f>建設部門分析用産業連関表!AV217</f>
        <v>0.12852959631876176</v>
      </c>
      <c r="AQ239" s="372">
        <f>建設部門分析用産業連関表!AW217</f>
        <v>0.15477371195907502</v>
      </c>
      <c r="AR239" s="372">
        <f>建設部門分析用産業連関表!AX217</f>
        <v>9.3556323746158812E-2</v>
      </c>
      <c r="AS239" s="372">
        <f>建設部門分析用産業連関表!AY217</f>
        <v>9.4686879228114501E-2</v>
      </c>
      <c r="AT239" s="372">
        <f>建設部門分析用産業連関表!AZ217</f>
        <v>9.8628386874861806E-2</v>
      </c>
      <c r="AU239" s="372">
        <f>建設部門分析用産業連関表!BA217</f>
        <v>8.9228151439239969E-2</v>
      </c>
      <c r="AV239" s="372">
        <f>建設部門分析用産業連関表!BB217</f>
        <v>5.7874375747344727E-2</v>
      </c>
      <c r="AW239" s="372">
        <f>建設部門分析用産業連関表!BC217</f>
        <v>7.7995816316366179E-2</v>
      </c>
      <c r="AX239" s="372">
        <f>建設部門分析用産業連関表!BD217</f>
        <v>8.1884167548767581E-2</v>
      </c>
      <c r="AY239" s="372">
        <f>建設部門分析用産業連関表!BE217</f>
        <v>8.0463591887141972E-2</v>
      </c>
      <c r="AZ239" s="372">
        <f>建設部門分析用産業連関表!BF217</f>
        <v>8.7423596962400443E-2</v>
      </c>
      <c r="BA239" s="372">
        <f>建設部門分析用産業連関表!BG217</f>
        <v>0.12706087551677125</v>
      </c>
      <c r="BB239" s="372">
        <f>建設部門分析用産業連関表!BH217</f>
        <v>0.18445089520371571</v>
      </c>
      <c r="BC239" s="372">
        <f>建設部門分析用産業連関表!BI217</f>
        <v>0.23008297968728347</v>
      </c>
      <c r="BD239" s="372">
        <f>建設部門分析用産業連関表!BJ217</f>
        <v>0.22833736380186398</v>
      </c>
      <c r="BE239" s="372">
        <f>建設部門分析用産業連関表!BK217</f>
        <v>0.23900301462533086</v>
      </c>
      <c r="BF239" s="372">
        <f>建設部門分析用産業連関表!BL217</f>
        <v>0.18221731207942954</v>
      </c>
      <c r="BG239" s="372">
        <f>建設部門分析用産業連関表!BM217</f>
        <v>0.23843007518796994</v>
      </c>
      <c r="BH239" s="372">
        <f>建設部門分析用産業連関表!BN217</f>
        <v>0.18004656593694721</v>
      </c>
      <c r="BI239" s="372">
        <f>建設部門分析用産業連関表!BO217</f>
        <v>0.11058076967215633</v>
      </c>
      <c r="BJ239" s="372">
        <f>建設部門分析用産業連関表!BP217</f>
        <v>4.397659614625693E-2</v>
      </c>
      <c r="BK239" s="372">
        <f>建設部門分析用産業連関表!BQ217</f>
        <v>0.17029710542080376</v>
      </c>
      <c r="BL239" s="372">
        <f>建設部門分析用産業連関表!BR217</f>
        <v>0.31378029265614621</v>
      </c>
      <c r="BM239" s="372">
        <f>建設部門分析用産業連関表!BS217</f>
        <v>0.11723164281511597</v>
      </c>
      <c r="BN239" s="372">
        <f>建設部門分析用産業連関表!BT217</f>
        <v>0.12765662012637791</v>
      </c>
      <c r="BO239" s="372">
        <f>建設部門分析用産業連関表!BU217</f>
        <v>9.5735092404363301E-2</v>
      </c>
      <c r="BP239" s="372">
        <f>建設部門分析用産業連関表!BV217</f>
        <v>9.8783500182867245E-2</v>
      </c>
      <c r="BQ239" s="372">
        <f>建設部門分析用産業連関表!BW217</f>
        <v>8.4248258585838898E-2</v>
      </c>
      <c r="BR239" s="372">
        <f>建設部門分析用産業連関表!BX217</f>
        <v>8.795147825177628E-2</v>
      </c>
      <c r="BS239" s="372">
        <f>建設部門分析用産業連関表!BY217</f>
        <v>8.4076758723202569E-2</v>
      </c>
      <c r="BT239" s="372">
        <f>建設部門分析用産業連関表!BZ217</f>
        <v>7.9268535811633054E-2</v>
      </c>
      <c r="BU239" s="372">
        <f>建設部門分析用産業連関表!CA217</f>
        <v>0.10941237472692808</v>
      </c>
    </row>
    <row r="240" spans="1:73" ht="30" customHeight="1" x14ac:dyDescent="0.15">
      <c r="A240" s="166" t="s">
        <v>34</v>
      </c>
      <c r="B240" s="359" t="s">
        <v>67</v>
      </c>
      <c r="C240" s="370">
        <f>建設部門分析用産業連関表!I218</f>
        <v>2.6075836527414745E-4</v>
      </c>
      <c r="D240" s="371">
        <f>建設部門分析用産業連関表!J218</f>
        <v>1.9808006144000139E-4</v>
      </c>
      <c r="E240" s="371">
        <f>建設部門分析用産業連関表!K218</f>
        <v>1.5859919094118812E-4</v>
      </c>
      <c r="F240" s="371">
        <f>建設部門分析用産業連関表!L218</f>
        <v>1.2722097709538298E-4</v>
      </c>
      <c r="G240" s="371">
        <f>建設部門分析用産業連関表!M218</f>
        <v>1.2643521643773703E-4</v>
      </c>
      <c r="H240" s="371">
        <f>建設部門分析用産業連関表!N218</f>
        <v>1.5399316112422906E-4</v>
      </c>
      <c r="I240" s="371">
        <f>建設部門分析用産業連関表!O218</f>
        <v>1.9636982794533737E-4</v>
      </c>
      <c r="J240" s="371">
        <f>建設部門分析用産業連関表!P218</f>
        <v>1.8700787401574803E-4</v>
      </c>
      <c r="K240" s="371">
        <f>建設部門分析用産業連関表!Q218</f>
        <v>1.8355172093127424E-4</v>
      </c>
      <c r="L240" s="371">
        <f>建設部門分析用産業連関表!R218</f>
        <v>1.832633221151712E-4</v>
      </c>
      <c r="M240" s="371">
        <f>建設部門分析用産業連関表!S218</f>
        <v>1.9897857663991509E-4</v>
      </c>
      <c r="N240" s="371">
        <f>建設部門分析用産業連関表!T218</f>
        <v>2.1332283393414423E-4</v>
      </c>
      <c r="O240" s="371">
        <f>建設部門分析用産業連関表!U218</f>
        <v>2.1105490454600493E-4</v>
      </c>
      <c r="P240" s="371">
        <f>建設部門分析用産業連関表!V218</f>
        <v>2.1473546162363054E-4</v>
      </c>
      <c r="Q240" s="371">
        <f>建設部門分析用産業連関表!W218</f>
        <v>2.1153574954167254E-4</v>
      </c>
      <c r="R240" s="371">
        <f>建設部門分析用産業連関表!X218</f>
        <v>2.4740828298344268E-4</v>
      </c>
      <c r="S240" s="371">
        <f>建設部門分析用産業連関表!Y218</f>
        <v>2.0277436931971798E-4</v>
      </c>
      <c r="T240" s="371">
        <f>建設部門分析用産業連関表!Z218</f>
        <v>2.2603585276372297E-4</v>
      </c>
      <c r="U240" s="371">
        <f>建設部門分析用産業連関表!AA218</f>
        <v>2.008948954433385E-4</v>
      </c>
      <c r="V240" s="371">
        <f>建設部門分析用産業連関表!AB218</f>
        <v>2.5021240289161914E-4</v>
      </c>
      <c r="W240" s="371">
        <f>建設部門分析用産業連関表!AC218</f>
        <v>2.8363430084144843E-4</v>
      </c>
      <c r="X240" s="371">
        <f>建設部門分析用産業連関表!AD218</f>
        <v>1.8890155782630026E-4</v>
      </c>
      <c r="Y240" s="371">
        <f>建設部門分析用産業連関表!AE218</f>
        <v>2.5520917460830237E-4</v>
      </c>
      <c r="Z240" s="371">
        <f>建設部門分析用産業連関表!AF218</f>
        <v>2.4657501293015311E-4</v>
      </c>
      <c r="AA240" s="371">
        <f>建設部門分析用産業連関表!AG218</f>
        <v>2.7766249101250358E-4</v>
      </c>
      <c r="AB240" s="371">
        <f>建設部門分析用産業連関表!AH218</f>
        <v>2.1944769942151734E-4</v>
      </c>
      <c r="AC240" s="371">
        <f>建設部門分析用産業連関表!AI218</f>
        <v>2.5970420839464191E-4</v>
      </c>
      <c r="AD240" s="371">
        <f>建設部門分析用産業連関表!AJ218</f>
        <v>2.4790577274535466E-4</v>
      </c>
      <c r="AE240" s="371">
        <f>建設部門分析用産業連関表!AK218</f>
        <v>1.1236432442052209E-4</v>
      </c>
      <c r="AF240" s="371">
        <f>建設部門分析用産業連関表!AL218</f>
        <v>4.0531854091606996E-4</v>
      </c>
      <c r="AG240" s="371">
        <f>建設部門分析用産業連関表!AM218</f>
        <v>4.0657463604669983E-4</v>
      </c>
      <c r="AH240" s="371">
        <f>建設部門分析用産業連関表!AN218</f>
        <v>4.1882565850902503E-4</v>
      </c>
      <c r="AI240" s="371">
        <f>建設部門分析用産業連関表!AO218</f>
        <v>4.1080859110606744E-4</v>
      </c>
      <c r="AJ240" s="371">
        <f>建設部門分析用産業連関表!AP218</f>
        <v>4.0497140954600394E-4</v>
      </c>
      <c r="AK240" s="371">
        <f>建設部門分析用産業連関表!AQ218</f>
        <v>4.0293740470620119E-4</v>
      </c>
      <c r="AL240" s="371">
        <f>建設部門分析用産業連関表!AR218</f>
        <v>6.0540892210104004E-4</v>
      </c>
      <c r="AM240" s="371">
        <f>建設部門分析用産業連関表!AS218</f>
        <v>4.3931542375043103E-4</v>
      </c>
      <c r="AN240" s="372">
        <f>建設部門分析用産業連関表!AT218</f>
        <v>3.9255221915595977E-4</v>
      </c>
      <c r="AO240" s="372">
        <f>建設部門分析用産業連関表!AU218</f>
        <v>3.7426003769985258E-4</v>
      </c>
      <c r="AP240" s="372">
        <f>建設部門分析用産業連関表!AV218</f>
        <v>5.229031583350763E-4</v>
      </c>
      <c r="AQ240" s="372">
        <f>建設部門分析用産業連関表!AW218</f>
        <v>4.6980216108994099E-4</v>
      </c>
      <c r="AR240" s="372">
        <f>建設部門分析用産業連関表!AX218</f>
        <v>4.3481962079723049E-4</v>
      </c>
      <c r="AS240" s="372">
        <f>建設部門分析用産業連関表!AY218</f>
        <v>4.3116469392799275E-4</v>
      </c>
      <c r="AT240" s="372">
        <f>建設部門分析用産業連関表!AZ218</f>
        <v>3.8863488645830775E-4</v>
      </c>
      <c r="AU240" s="372">
        <f>建設部門分析用産業連関表!BA218</f>
        <v>6.8062579760835656E-4</v>
      </c>
      <c r="AV240" s="372">
        <f>建設部門分析用産業連関表!BB218</f>
        <v>6.3304494619117959E-4</v>
      </c>
      <c r="AW240" s="372">
        <f>建設部門分析用産業連関表!BC218</f>
        <v>2.988345452734336E-4</v>
      </c>
      <c r="AX240" s="372">
        <f>建設部門分析用産業連関表!BD218</f>
        <v>4.7255406018448508E-4</v>
      </c>
      <c r="AY240" s="372">
        <f>建設部門分析用産業連関表!BE218</f>
        <v>4.749916876454662E-4</v>
      </c>
      <c r="AZ240" s="372">
        <f>建設部門分析用産業連関表!BF218</f>
        <v>4.630487127245786E-4</v>
      </c>
      <c r="BA240" s="372">
        <f>建設部門分析用産業連関表!BG218</f>
        <v>6.8994828147682049E-4</v>
      </c>
      <c r="BB240" s="372">
        <f>建設部門分析用産業連関表!BH218</f>
        <v>4.5444875165340926E-4</v>
      </c>
      <c r="BC240" s="372">
        <f>建設部門分析用産業連関表!BI218</f>
        <v>3.2252271175107464E-4</v>
      </c>
      <c r="BD240" s="372">
        <f>建設部門分析用産業連関表!BJ218</f>
        <v>3.0829426530863913E-4</v>
      </c>
      <c r="BE240" s="372">
        <f>建設部門分析用産業連関表!BK218</f>
        <v>2.7987237819554283E-4</v>
      </c>
      <c r="BF240" s="372">
        <f>建設部門分析用産業連関表!BL218</f>
        <v>4.4478241531199336E-4</v>
      </c>
      <c r="BG240" s="372">
        <f>建設部門分析用産業連関表!BM218</f>
        <v>3.6992481203007517E-4</v>
      </c>
      <c r="BH240" s="372">
        <f>建設部門分析用産業連関表!BN218</f>
        <v>7.5582249008900666E-4</v>
      </c>
      <c r="BI240" s="372">
        <f>建設部門分析用産業連関表!BO218</f>
        <v>2.5699918697741478E-4</v>
      </c>
      <c r="BJ240" s="372">
        <f>建設部門分析用産業連関表!BP218</f>
        <v>3.9463976252981247E-4</v>
      </c>
      <c r="BK240" s="372">
        <f>建設部門分析用産業連関表!BQ218</f>
        <v>5.6506536489202156E-4</v>
      </c>
      <c r="BL240" s="372">
        <f>建設部門分析用産業連関表!BR218</f>
        <v>4.4606511302915645E-4</v>
      </c>
      <c r="BM240" s="372">
        <f>建設部門分析用産業連関表!BS218</f>
        <v>2.7862263910118518E-4</v>
      </c>
      <c r="BN240" s="372">
        <f>建設部門分析用産業連関表!BT218</f>
        <v>7.9789273420224197E-5</v>
      </c>
      <c r="BO240" s="372">
        <f>建設部門分析用産業連関表!BU218</f>
        <v>4.0342656750900823E-4</v>
      </c>
      <c r="BP240" s="372">
        <f>建設部門分析用産業連関表!BV218</f>
        <v>2.4978396283122334E-4</v>
      </c>
      <c r="BQ240" s="372">
        <f>建設部門分析用産業連関表!BW218</f>
        <v>3.8989157359020692E-4</v>
      </c>
      <c r="BR240" s="372">
        <f>建設部門分析用産業連関表!BX218</f>
        <v>1.7428788873461183E-4</v>
      </c>
      <c r="BS240" s="372">
        <f>建設部門分析用産業連関表!BY218</f>
        <v>6.8490261230789843E-4</v>
      </c>
      <c r="BT240" s="372">
        <f>建設部門分析用産業連関表!BZ218</f>
        <v>3.4849096236138114E-4</v>
      </c>
      <c r="BU240" s="372">
        <f>建設部門分析用産業連関表!CA218</f>
        <v>4.1889445185858912E-4</v>
      </c>
    </row>
    <row r="241" spans="1:73" ht="30" customHeight="1" x14ac:dyDescent="0.15">
      <c r="A241" s="166" t="s">
        <v>35</v>
      </c>
      <c r="B241" s="359" t="s">
        <v>68</v>
      </c>
      <c r="C241" s="370">
        <f>建設部門分析用産業連関表!I219</f>
        <v>9.3720046325695158E-4</v>
      </c>
      <c r="D241" s="371">
        <f>建設部門分析用産業連関表!J219</f>
        <v>6.3891835648132887E-4</v>
      </c>
      <c r="E241" s="371">
        <f>建設部門分析用産業連関表!K219</f>
        <v>8.2091531596507178E-4</v>
      </c>
      <c r="F241" s="371">
        <f>建設部門分析用産業連関表!L219</f>
        <v>1.270858751728038E-3</v>
      </c>
      <c r="G241" s="371">
        <f>建設部門分析用産業連関表!M219</f>
        <v>1.2246021375779718E-3</v>
      </c>
      <c r="H241" s="371">
        <f>建設部門分析用産業連関表!N219</f>
        <v>2.8468992095017731E-3</v>
      </c>
      <c r="I241" s="371">
        <f>建設部門分析用産業連関表!O219</f>
        <v>2.7930863726386492E-4</v>
      </c>
      <c r="J241" s="371">
        <f>建設部門分析用産業連関表!P219</f>
        <v>2.952755905511811E-4</v>
      </c>
      <c r="K241" s="371">
        <f>建設部門分析用産業連関表!Q219</f>
        <v>2.7021539818795014E-4</v>
      </c>
      <c r="L241" s="371">
        <f>建設部門分析用産業連関表!R219</f>
        <v>2.6633938829728537E-4</v>
      </c>
      <c r="M241" s="371">
        <f>建設部門分析用産業連関表!S219</f>
        <v>4.7754858393579626E-4</v>
      </c>
      <c r="N241" s="371">
        <f>建設部門分析用産業連関表!T219</f>
        <v>2.8948650837961785E-4</v>
      </c>
      <c r="O241" s="371">
        <f>建設部門分析用産業連関表!U219</f>
        <v>2.6823312569791062E-4</v>
      </c>
      <c r="P241" s="371">
        <f>建設部門分析用産業連関表!V219</f>
        <v>3.0272462638648401E-4</v>
      </c>
      <c r="Q241" s="371">
        <f>建設部門分析用産業連関表!W219</f>
        <v>3.3845719926667609E-4</v>
      </c>
      <c r="R241" s="371">
        <f>建設部門分析用産業連関表!X219</f>
        <v>4.1152756635382578E-4</v>
      </c>
      <c r="S241" s="371">
        <f>建設部門分析用産業連関表!Y219</f>
        <v>2.2578146122330138E-3</v>
      </c>
      <c r="T241" s="371">
        <f>建設部門分析用産業連関表!Z219</f>
        <v>1.9473858084259211E-3</v>
      </c>
      <c r="U241" s="371">
        <f>建設部門分析用産業連関表!AA219</f>
        <v>2.2828965391288466E-3</v>
      </c>
      <c r="V241" s="371">
        <f>建設部門分析用産業連関表!AB219</f>
        <v>2.9553481921173948E-4</v>
      </c>
      <c r="W241" s="371">
        <f>建設部門分析用産業連関表!AC219</f>
        <v>4.469388982956157E-4</v>
      </c>
      <c r="X241" s="371">
        <f>建設部門分析用産業連関表!AD219</f>
        <v>2.2967167822046579E-4</v>
      </c>
      <c r="Y241" s="371">
        <f>建設部門分析用産業連関表!AE219</f>
        <v>2.5843967048942013E-4</v>
      </c>
      <c r="Z241" s="371">
        <f>建設部門分析用産業連関表!AF219</f>
        <v>4.1617050962845353E-4</v>
      </c>
      <c r="AA241" s="371">
        <f>建設部門分析用産業連関表!AG219</f>
        <v>3.4405096630722249E-4</v>
      </c>
      <c r="AB241" s="371">
        <f>建設部門分析用産業連関表!AH219</f>
        <v>2.417715536812878E-4</v>
      </c>
      <c r="AC241" s="371">
        <f>建設部門分析用産業連関表!AI219</f>
        <v>2.8192690352920881E-4</v>
      </c>
      <c r="AD241" s="371">
        <f>建設部門分析用産業連関表!AJ219</f>
        <v>4.4392429073005369E-4</v>
      </c>
      <c r="AE241" s="371">
        <f>建設部門分析用産業連関表!AK219</f>
        <v>2.5786343178550251E-5</v>
      </c>
      <c r="AF241" s="371">
        <f>建設部門分析用産業連関表!AL219</f>
        <v>1.7005318756850394E-3</v>
      </c>
      <c r="AG241" s="371">
        <f>建設部門分析用産業連関表!AM219</f>
        <v>2.5200441540544692E-3</v>
      </c>
      <c r="AH241" s="371">
        <f>建設部門分析用産業連関表!AN219</f>
        <v>3.0451256904995691E-3</v>
      </c>
      <c r="AI241" s="371">
        <f>建設部門分析用産業連関表!AO219</f>
        <v>3.1072602135388608E-3</v>
      </c>
      <c r="AJ241" s="371">
        <f>建設部門分析用産業連関表!AP219</f>
        <v>3.298204024839599E-3</v>
      </c>
      <c r="AK241" s="371">
        <f>建設部門分析用産業連関表!AQ219</f>
        <v>3.1530524976285924E-3</v>
      </c>
      <c r="AL241" s="371">
        <f>建設部門分析用産業連関表!AR219</f>
        <v>2.9818648401991523E-3</v>
      </c>
      <c r="AM241" s="371">
        <f>建設部門分析用産業連関表!AS219</f>
        <v>2.1989390296325339E-3</v>
      </c>
      <c r="AN241" s="372">
        <f>建設部門分析用産業連関表!AT219</f>
        <v>3.2122189087754548E-3</v>
      </c>
      <c r="AO241" s="372">
        <f>建設部門分析用産業連関表!AU219</f>
        <v>5.4085139594429914E-3</v>
      </c>
      <c r="AP241" s="372">
        <f>建設部門分析用産業連関表!AV219</f>
        <v>4.4969671616816569E-3</v>
      </c>
      <c r="AQ241" s="372">
        <f>建設部門分析用産業連関表!AW219</f>
        <v>5.0634232917471421E-3</v>
      </c>
      <c r="AR241" s="372">
        <f>建設部門分析用産業連関表!AX219</f>
        <v>2.3218199329326206E-3</v>
      </c>
      <c r="AS241" s="372">
        <f>建設部門分析用産業連関表!AY219</f>
        <v>2.2693360429883102E-3</v>
      </c>
      <c r="AT241" s="372">
        <f>建設部門分析用産業連関表!AZ219</f>
        <v>2.2435847324561503E-3</v>
      </c>
      <c r="AU241" s="372">
        <f>建設部門分析用産業連関表!BA219</f>
        <v>2.4861747884860801E-3</v>
      </c>
      <c r="AV241" s="372">
        <f>建設部門分析用産業連関表!BB219</f>
        <v>2.0398114932826897E-3</v>
      </c>
      <c r="AW241" s="372">
        <f>建設部門分析用産業連関表!BC219</f>
        <v>3.0879569678254806E-3</v>
      </c>
      <c r="AX241" s="372">
        <f>建設部門分析用産業連関表!BD219</f>
        <v>2.8636776047179799E-3</v>
      </c>
      <c r="AY241" s="372">
        <f>建設部門分析用産業連関表!BE219</f>
        <v>2.7312022039614305E-3</v>
      </c>
      <c r="AZ241" s="372">
        <f>建設部門分析用産業連関表!BF219</f>
        <v>3.3802556028894241E-3</v>
      </c>
      <c r="BA241" s="372">
        <f>建設部門分析用産業連関表!BG219</f>
        <v>9.4384924906029048E-4</v>
      </c>
      <c r="BB241" s="372">
        <f>建設部門分析用産業連関表!BH219</f>
        <v>2.2893358573336567E-3</v>
      </c>
      <c r="BC241" s="372">
        <f>建設部門分析用産業連関表!BI219</f>
        <v>2.3894023635508323E-3</v>
      </c>
      <c r="BD241" s="372">
        <f>建設部門分析用産業連関表!BJ219</f>
        <v>2.4350021632851839E-3</v>
      </c>
      <c r="BE241" s="372">
        <f>建設部門分析用産業連関表!BK219</f>
        <v>2.9346617942218349E-3</v>
      </c>
      <c r="BF241" s="372">
        <f>建設部門分析用産業連関表!BL219</f>
        <v>3.2282594659741454E-3</v>
      </c>
      <c r="BG241" s="372">
        <f>建設部門分析用産業連関表!BM219</f>
        <v>1.6721804511278195E-3</v>
      </c>
      <c r="BH241" s="372">
        <f>建設部門分析用産業連関表!BN219</f>
        <v>2.1961502695370676E-3</v>
      </c>
      <c r="BI241" s="372">
        <f>建設部門分析用産業連関表!BO219</f>
        <v>2.4503821852689361E-3</v>
      </c>
      <c r="BJ241" s="372">
        <f>建設部門分析用産業連関表!BP219</f>
        <v>1.7672998061117689E-3</v>
      </c>
      <c r="BK241" s="372">
        <f>建設部門分析用産業連関表!BQ219</f>
        <v>1.2151029651061515E-3</v>
      </c>
      <c r="BL241" s="372">
        <f>建設部門分析用産業連関表!BR219</f>
        <v>9.7011363742704657E-4</v>
      </c>
      <c r="BM241" s="372">
        <f>建設部門分析用産業連関表!BS219</f>
        <v>3.2376261973769004E-3</v>
      </c>
      <c r="BN241" s="372">
        <f>建設部門分析用産業連関表!BT219</f>
        <v>2.7667189614545275E-4</v>
      </c>
      <c r="BO241" s="372">
        <f>建設部門分析用産業連関表!BU219</f>
        <v>4.6615447892046989E-4</v>
      </c>
      <c r="BP241" s="372">
        <f>建設部門分析用産業連関表!BV219</f>
        <v>1.3492948939081556E-3</v>
      </c>
      <c r="BQ241" s="372">
        <f>建設部門分析用産業連関表!BW219</f>
        <v>3.9963886292996209E-4</v>
      </c>
      <c r="BR241" s="372">
        <f>建設部門分析用産業連関表!BX219</f>
        <v>4.2991012554537583E-4</v>
      </c>
      <c r="BS241" s="372">
        <f>建設部門分析用産業連関表!BY219</f>
        <v>1.9355943391310173E-4</v>
      </c>
      <c r="BT241" s="372">
        <f>建設部門分析用産業連関表!BZ219</f>
        <v>1.7623913657177398E-4</v>
      </c>
      <c r="BU241" s="372">
        <f>建設部門分析用産業連関表!CA219</f>
        <v>2.0196696786039118E-4</v>
      </c>
    </row>
    <row r="242" spans="1:73" ht="30" customHeight="1" x14ac:dyDescent="0.15">
      <c r="A242" s="166" t="s">
        <v>36</v>
      </c>
      <c r="B242" s="359" t="s">
        <v>69</v>
      </c>
      <c r="C242" s="370">
        <f>建設部門分析用産業連関表!I220</f>
        <v>1.3756627054229077E-2</v>
      </c>
      <c r="D242" s="371">
        <f>建設部門分析用産業連関表!J220</f>
        <v>1.698105286845308E-2</v>
      </c>
      <c r="E242" s="371">
        <f>建設部門分析用産業連関表!K220</f>
        <v>1.5634657815942164E-2</v>
      </c>
      <c r="F242" s="371">
        <f>建設部門分析用産業連関表!L220</f>
        <v>1.911996183821027E-2</v>
      </c>
      <c r="G242" s="371">
        <f>建設部門分析用産業連関表!M220</f>
        <v>1.9265319839956888E-2</v>
      </c>
      <c r="H242" s="371">
        <f>建設部門分析用産業連関表!N220</f>
        <v>1.4167370823429072E-2</v>
      </c>
      <c r="I242" s="371">
        <f>建設部門分析用産業連関表!O220</f>
        <v>1.1439321723164891E-2</v>
      </c>
      <c r="J242" s="371">
        <f>建設部門分析用産業連関表!P220</f>
        <v>1.1840551181102362E-2</v>
      </c>
      <c r="K242" s="371">
        <f>建設部門分析用産業連関表!Q220</f>
        <v>1.2631717834751843E-2</v>
      </c>
      <c r="L242" s="371">
        <f>建設部門分析用産業連関表!R220</f>
        <v>1.2653352838436395E-2</v>
      </c>
      <c r="M242" s="371">
        <f>建設部門分析用産業連関表!S220</f>
        <v>1.1474431252901771E-2</v>
      </c>
      <c r="N242" s="371">
        <f>建設部門分析用産業連関表!T220</f>
        <v>9.8957913115320199E-3</v>
      </c>
      <c r="O242" s="371">
        <f>建設部門分析用産業連関表!U220</f>
        <v>1.6235251382367581E-2</v>
      </c>
      <c r="P242" s="371">
        <f>建設部門分析用産業連関表!V220</f>
        <v>5.9471247969178648E-3</v>
      </c>
      <c r="Q242" s="371">
        <f>建設部門分析用産業連関表!W220</f>
        <v>9.2370610633197014E-3</v>
      </c>
      <c r="R242" s="371">
        <f>建設部門分析用産業連関表!X220</f>
        <v>1.8663266877317147E-2</v>
      </c>
      <c r="S242" s="371">
        <f>建設部門分析用産業連関表!Y220</f>
        <v>4.557223966890585E-3</v>
      </c>
      <c r="T242" s="371">
        <f>建設部門分析用産業連関表!Z220</f>
        <v>3.9469337367203936E-3</v>
      </c>
      <c r="U242" s="371">
        <f>建設部門分析用産業連関表!AA220</f>
        <v>4.6065340011098386E-3</v>
      </c>
      <c r="V242" s="371">
        <f>建設部門分析用産業連関表!AB220</f>
        <v>1.9549477216135498E-2</v>
      </c>
      <c r="W242" s="371">
        <f>建設部門分析用産業連関表!AC220</f>
        <v>4.1917711672840724E-2</v>
      </c>
      <c r="X242" s="371">
        <f>建設部門分析用産業連関表!AD220</f>
        <v>1.4537265928546287E-2</v>
      </c>
      <c r="Y242" s="371">
        <f>建設部門分析用産業連関表!AE220</f>
        <v>3.0450654175415925E-2</v>
      </c>
      <c r="Z242" s="371">
        <f>建設部門分析用産業連関表!AF220</f>
        <v>2.3815537834229423E-2</v>
      </c>
      <c r="AA242" s="371">
        <f>建設部門分析用産業連関表!AG220</f>
        <v>1.9513201285681719E-2</v>
      </c>
      <c r="AB242" s="371">
        <f>建設部門分析用産業連関表!AH220</f>
        <v>1.8425603860257728E-2</v>
      </c>
      <c r="AC242" s="371">
        <f>建設部門分析用産業連関表!AI220</f>
        <v>1.803993192322172E-2</v>
      </c>
      <c r="AD242" s="371">
        <f>建設部門分析用産業連関表!AJ220</f>
        <v>4.8001475904135414E-2</v>
      </c>
      <c r="AE242" s="371">
        <f>建設部門分析用産業連関表!AK220</f>
        <v>2.0205403588336664E-2</v>
      </c>
      <c r="AF242" s="371">
        <f>建設部門分析用産業連関表!AL220</f>
        <v>6.7552108633024818E-3</v>
      </c>
      <c r="AG242" s="371">
        <f>建設部門分析用産業連関表!AM220</f>
        <v>5.1047613572651925E-3</v>
      </c>
      <c r="AH242" s="371">
        <f>建設部門分析用産業連関表!AN220</f>
        <v>5.9960869445289033E-3</v>
      </c>
      <c r="AI242" s="371">
        <f>建設部門分析用産業連関表!AO220</f>
        <v>6.1611495850865871E-3</v>
      </c>
      <c r="AJ242" s="371">
        <f>建設部門分析用産業連関表!AP220</f>
        <v>5.4827366734276871E-3</v>
      </c>
      <c r="AK242" s="371">
        <f>建設部門分析用産業連関表!AQ220</f>
        <v>5.7847093780315651E-3</v>
      </c>
      <c r="AL242" s="371">
        <f>建設部門分析用産業連関表!AR220</f>
        <v>4.1384669600339754E-3</v>
      </c>
      <c r="AM242" s="371">
        <f>建設部門分析用産業連関表!AS220</f>
        <v>5.2835946394070663E-3</v>
      </c>
      <c r="AN242" s="372">
        <f>建設部門分析用産業連関表!AT220</f>
        <v>6.4756402809190783E-3</v>
      </c>
      <c r="AO242" s="372">
        <f>建設部門分析用産業連関表!AU220</f>
        <v>8.4893130502649487E-4</v>
      </c>
      <c r="AP242" s="372">
        <f>建設部門分析用産業連関表!AV220</f>
        <v>2.0916126333403055E-4</v>
      </c>
      <c r="AQ242" s="372">
        <f>建設部門分析用産業連関表!AW220</f>
        <v>3.079814167145169E-3</v>
      </c>
      <c r="AR242" s="372">
        <f>建設部門分析用産業連関表!AX220</f>
        <v>8.9517759168351134E-3</v>
      </c>
      <c r="AS242" s="372">
        <f>建設部門分析用産業連関表!AY220</f>
        <v>9.3126081344574747E-3</v>
      </c>
      <c r="AT242" s="372">
        <f>建設部門分析用産業連関表!AZ220</f>
        <v>1.0554564114705364E-2</v>
      </c>
      <c r="AU242" s="372">
        <f>建設部門分析用産業連関表!BA220</f>
        <v>3.9230514723259443E-3</v>
      </c>
      <c r="AV242" s="372">
        <f>建設部門分析用産業連関表!BB220</f>
        <v>3.0104804107758316E-3</v>
      </c>
      <c r="AW242" s="372">
        <f>建設部門分析用産業連関表!BC220</f>
        <v>4.6319354517382208E-3</v>
      </c>
      <c r="AX242" s="372">
        <f>建設部門分析用産業連関表!BD220</f>
        <v>5.2264479056404051E-3</v>
      </c>
      <c r="AY242" s="372">
        <f>建設部門分析用産業連関表!BE220</f>
        <v>5.2367833562912648E-3</v>
      </c>
      <c r="AZ242" s="372">
        <f>建設部門分析用産業連関表!BF220</f>
        <v>5.1861455825152804E-3</v>
      </c>
      <c r="BA242" s="372">
        <f>建設部門分析用産業連関表!BG220</f>
        <v>4.1396896888609231E-4</v>
      </c>
      <c r="BB242" s="372">
        <f>建設部門分析用産業連関表!BH220</f>
        <v>4.9534913930221608E-3</v>
      </c>
      <c r="BC242" s="372">
        <f>建設部門分析用産業連関表!BI220</f>
        <v>3.4713138108699473E-3</v>
      </c>
      <c r="BD242" s="372">
        <f>建設部門分析用産業連関表!BJ220</f>
        <v>2.5645902612454253E-3</v>
      </c>
      <c r="BE242" s="372">
        <f>建設部門分析用産業連関表!BK220</f>
        <v>6.3491048082074571E-3</v>
      </c>
      <c r="BF242" s="372">
        <f>建設部門分析用産業連関表!BL220</f>
        <v>4.7204327302466393E-3</v>
      </c>
      <c r="BG242" s="372">
        <f>建設部門分析用産業連関表!BM220</f>
        <v>3.6541353383458645E-3</v>
      </c>
      <c r="BH242" s="372">
        <f>建設部門分析用産業連関表!BN220</f>
        <v>5.6557336931822152E-3</v>
      </c>
      <c r="BI242" s="372">
        <f>建設部門分析用産業連関表!BO220</f>
        <v>1.0470696435469768E-2</v>
      </c>
      <c r="BJ242" s="372">
        <f>建設部門分析用産業連関表!BP220</f>
        <v>5.2847411677905323E-3</v>
      </c>
      <c r="BK242" s="372">
        <f>建設部門分析用産業連関表!BQ220</f>
        <v>2.0733225418594473E-3</v>
      </c>
      <c r="BL242" s="372">
        <f>建設部門分析用産業連関表!BR220</f>
        <v>7.2992473041134692E-4</v>
      </c>
      <c r="BM242" s="372">
        <f>建設部門分析用産業連関表!BS220</f>
        <v>4.8922399703632677E-3</v>
      </c>
      <c r="BN242" s="372">
        <f>建設部門分析用産業連関表!BT220</f>
        <v>5.802856248743578E-5</v>
      </c>
      <c r="BO242" s="372">
        <f>建設部門分析用産業連関表!BU220</f>
        <v>9.2411743058603123E-3</v>
      </c>
      <c r="BP242" s="372">
        <f>建設部門分析用産業連関表!BV220</f>
        <v>1.0119423270173948E-2</v>
      </c>
      <c r="BQ242" s="372">
        <f>建設部門分析用産業連関表!BW220</f>
        <v>1.2934652953855114E-2</v>
      </c>
      <c r="BR242" s="372">
        <f>建設部門分析用産業連関表!BX220</f>
        <v>1.369902805454049E-2</v>
      </c>
      <c r="BS242" s="372">
        <f>建設部門分析用産業連関表!BY220</f>
        <v>8.9517102299469537E-3</v>
      </c>
      <c r="BT242" s="372">
        <f>建設部門分析用産業連関表!BZ220</f>
        <v>9.1126000615640787E-3</v>
      </c>
      <c r="BU242" s="372">
        <f>建設部門分析用産業連関表!CA220</f>
        <v>7.6057223974227107E-3</v>
      </c>
    </row>
    <row r="243" spans="1:73" ht="30" customHeight="1" x14ac:dyDescent="0.15">
      <c r="A243" s="167" t="s">
        <v>1545</v>
      </c>
      <c r="B243" s="360" t="s">
        <v>70</v>
      </c>
      <c r="C243" s="373">
        <f>建設部門分析用産業連関表!I221</f>
        <v>0.52911619435810886</v>
      </c>
      <c r="D243" s="374">
        <f>建設部門分析用産業連関表!J221</f>
        <v>0.54232998922224496</v>
      </c>
      <c r="E243" s="374">
        <f>建設部門分析用産業連関表!K221</f>
        <v>0.53867621763006812</v>
      </c>
      <c r="F243" s="374">
        <f>建設部門分析用産業連関表!L221</f>
        <v>0.51694330098805663</v>
      </c>
      <c r="G243" s="374">
        <f>建設部門分析用産業連関表!M221</f>
        <v>0.51416033862850818</v>
      </c>
      <c r="H243" s="374">
        <f>建設部門分析用産業連関表!N221</f>
        <v>0.61176349809285391</v>
      </c>
      <c r="I243" s="374">
        <f>建設部門分析用産業連関表!O221</f>
        <v>0.56483660105917743</v>
      </c>
      <c r="J243" s="374">
        <f>建設部門分析用産業連関表!P221</f>
        <v>0.51945866141732289</v>
      </c>
      <c r="K243" s="374">
        <f>建設部門分析用産業連関表!Q221</f>
        <v>0.52822144224912693</v>
      </c>
      <c r="L243" s="374">
        <f>建設部門分析用産業連関表!R221</f>
        <v>0.52671267510140862</v>
      </c>
      <c r="M243" s="374">
        <f>建設部門分析用産業連関表!S221</f>
        <v>0.60892750547191088</v>
      </c>
      <c r="N243" s="374">
        <f>建設部門分析用産業連関表!T221</f>
        <v>0.61348774765296477</v>
      </c>
      <c r="O243" s="374">
        <f>建設部門分析用産業連関表!U221</f>
        <v>0.60425944113333963</v>
      </c>
      <c r="P243" s="374">
        <f>建設部門分析用産業連関表!V221</f>
        <v>0.61923579315423349</v>
      </c>
      <c r="Q243" s="374">
        <f>建設部門分析用産業連関表!W221</f>
        <v>0.625045832745734</v>
      </c>
      <c r="R243" s="374">
        <f>建設部門分析用産業連関表!X221</f>
        <v>0.54689508751645421</v>
      </c>
      <c r="S243" s="374">
        <f>建設部門分析用産業連関表!Y221</f>
        <v>0.50057842688684151</v>
      </c>
      <c r="T243" s="374">
        <f>建設部門分析用産業連関表!Z221</f>
        <v>0.52511606071670758</v>
      </c>
      <c r="U243" s="374">
        <f>建設部門分析用産業連関表!AA221</f>
        <v>0.49859584302100968</v>
      </c>
      <c r="V243" s="374">
        <f>建設部門分析用産業連関表!AB221</f>
        <v>0.54980492578719731</v>
      </c>
      <c r="W243" s="374">
        <f>建設部門分析用産業連関表!AC221</f>
        <v>0.5884810093943118</v>
      </c>
      <c r="X243" s="374">
        <f>建設部門分析用産業連関表!AD221</f>
        <v>0.4509732507240094</v>
      </c>
      <c r="Y243" s="374">
        <f>建設部門分析用産業連関表!AE221</f>
        <v>0.54817961557099015</v>
      </c>
      <c r="Z243" s="374">
        <f>建設部門分析用産業連関表!AF221</f>
        <v>0.5385270450691011</v>
      </c>
      <c r="AA243" s="374">
        <f>建設部門分析用産業連関表!AG221</f>
        <v>0.59929127171091034</v>
      </c>
      <c r="AB243" s="374">
        <f>建設部門分析用産業連関表!AH221</f>
        <v>0.50758674080994315</v>
      </c>
      <c r="AC243" s="374">
        <f>建設部門分析用産業連関表!AI221</f>
        <v>0.56136580684297044</v>
      </c>
      <c r="AD243" s="374">
        <f>建設部門分析用産業連関表!AJ221</f>
        <v>0.54074590811343703</v>
      </c>
      <c r="AE243" s="374">
        <f>建設部門分析用産業連関表!AK221</f>
        <v>0.55017367703366737</v>
      </c>
      <c r="AF243" s="374">
        <f>建設部門分析用産業連関表!AL221</f>
        <v>0.5023965765379701</v>
      </c>
      <c r="AG243" s="374">
        <f>建設部門分析用産業連関表!AM221</f>
        <v>0.50972169847758664</v>
      </c>
      <c r="AH243" s="374">
        <f>建設部門分析用産業連関表!AN221</f>
        <v>0.51281048503562232</v>
      </c>
      <c r="AI243" s="374">
        <f>建設部門分析用産業連関表!AO221</f>
        <v>0.51267785996307125</v>
      </c>
      <c r="AJ243" s="374">
        <f>建設部門分析用産業連関表!AP221</f>
        <v>0.50807924048788911</v>
      </c>
      <c r="AK243" s="374">
        <f>建設部門分析用産業連関表!AQ221</f>
        <v>0.50048056343033442</v>
      </c>
      <c r="AL243" s="374">
        <f>建設部門分析用産業連関表!AR221</f>
        <v>0.65191697765408563</v>
      </c>
      <c r="AM243" s="374">
        <f>建設部門分析用産業連関表!AS221</f>
        <v>0.57716835228373164</v>
      </c>
      <c r="AN243" s="375">
        <f>建設部門分析用産業連関表!AT221</f>
        <v>0.4915465910047277</v>
      </c>
      <c r="AO243" s="375">
        <f>建設部門分析用産業連関表!AU221</f>
        <v>0.50210178960196072</v>
      </c>
      <c r="AP243" s="375">
        <f>建設部門分析用産業連関表!AV221</f>
        <v>0.63794185316879315</v>
      </c>
      <c r="AQ243" s="375">
        <f>建設部門分析用産業連関表!AW221</f>
        <v>0.57248003340815368</v>
      </c>
      <c r="AR243" s="375">
        <f>建設部門分析用産業連関表!AX221</f>
        <v>0.53159411048925131</v>
      </c>
      <c r="AS243" s="375">
        <f>建設部門分析用産業連関表!AY221</f>
        <v>0.53429178223894391</v>
      </c>
      <c r="AT243" s="375">
        <f>建設部門分析用産業連関表!AZ221</f>
        <v>0.51860533680573395</v>
      </c>
      <c r="AU243" s="375">
        <f>建設部門分析用産業連関表!BA221</f>
        <v>0.58479935718674669</v>
      </c>
      <c r="AV243" s="375">
        <f>建設部門分析用産業連関表!BB221</f>
        <v>0.68641766898783152</v>
      </c>
      <c r="AW243" s="375">
        <f>建設部門分析用産業連関表!BC221</f>
        <v>0.42917621277019624</v>
      </c>
      <c r="AX243" s="375">
        <f>建設部門分析用産業連関表!BD221</f>
        <v>0.50374262815666115</v>
      </c>
      <c r="AY243" s="375">
        <f>建設部門分析用産業連関表!BE221</f>
        <v>0.50960670688262955</v>
      </c>
      <c r="AZ243" s="375">
        <f>建設部門分析用産業連関表!BF221</f>
        <v>0.48087608816447491</v>
      </c>
      <c r="BA243" s="375">
        <f>建設部門分析用産業連関表!BG221</f>
        <v>0.51729562352006098</v>
      </c>
      <c r="BB243" s="375">
        <f>建設部門分析用産業連関表!BH221</f>
        <v>0.50942699642755018</v>
      </c>
      <c r="BC243" s="375">
        <f>建設部門分析用産業連関表!BI221</f>
        <v>0.54333829028162628</v>
      </c>
      <c r="BD243" s="375">
        <f>建設部門分析用産業連関表!BJ221</f>
        <v>0.51511791471849078</v>
      </c>
      <c r="BE243" s="375">
        <f>建設部門分析用産業連関表!BK221</f>
        <v>0.53622348209216597</v>
      </c>
      <c r="BF243" s="375">
        <f>建設部門分析用産業連関表!BL221</f>
        <v>0.54031019986513051</v>
      </c>
      <c r="BG243" s="375">
        <f>建設部門分析用産業連関表!BM221</f>
        <v>0.63053834586466162</v>
      </c>
      <c r="BH243" s="375">
        <f>建設部門分析用産業連関表!BN221</f>
        <v>0.51543108451088282</v>
      </c>
      <c r="BI243" s="375">
        <f>建設部門分析用産業連関表!BO221</f>
        <v>0.45920744036891503</v>
      </c>
      <c r="BJ243" s="375">
        <f>建設部門分析用産業連関表!BP221</f>
        <v>0.51705530104150577</v>
      </c>
      <c r="BK243" s="375">
        <f>建設部門分析用産業連関表!BQ221</f>
        <v>0.40157453552051869</v>
      </c>
      <c r="BL243" s="375">
        <f>建設部門分析用産業連関表!BR221</f>
        <v>0.62650936892704179</v>
      </c>
      <c r="BM243" s="375">
        <f>建設部門分析用産業連関表!BS221</f>
        <v>0.43918710677628936</v>
      </c>
      <c r="BN243" s="375">
        <f>建設部門分析用産業連関表!BT221</f>
        <v>0.49105013046064316</v>
      </c>
      <c r="BO243" s="375">
        <f>建設部門分析用産業連関表!BU221</f>
        <v>0.4913632275699748</v>
      </c>
      <c r="BP243" s="375">
        <f>建設部門分析用産業連関表!BV221</f>
        <v>0.47962674315170828</v>
      </c>
      <c r="BQ243" s="375">
        <f>建設部門分析用産業連関表!BW221</f>
        <v>0.40781805709718411</v>
      </c>
      <c r="BR243" s="375">
        <f>建設部門分析用産業連関表!BX221</f>
        <v>0.41486327115128768</v>
      </c>
      <c r="BS243" s="375">
        <f>建設部門分析用産業連関表!BY221</f>
        <v>0.59910615246031407</v>
      </c>
      <c r="BT243" s="375">
        <f>建設部門分析用産業連関表!BZ221</f>
        <v>0.38265344368083015</v>
      </c>
      <c r="BU243" s="375">
        <f>建設部門分析用産業連関表!CA221</f>
        <v>0.52813478064993247</v>
      </c>
    </row>
    <row r="244" spans="1:73" ht="30" customHeight="1" x14ac:dyDescent="0.15">
      <c r="A244" s="166" t="s">
        <v>1662</v>
      </c>
      <c r="B244" s="359" t="s">
        <v>80</v>
      </c>
      <c r="C244" s="370">
        <f>建設部門分析用産業連関表!I222</f>
        <v>2.0934334028928164E-2</v>
      </c>
      <c r="D244" s="371">
        <f>建設部門分析用産業連関表!J222</f>
        <v>2.4586657738319195E-2</v>
      </c>
      <c r="E244" s="371">
        <f>建設部門分析用産業連関表!K222</f>
        <v>2.6173847712921566E-2</v>
      </c>
      <c r="F244" s="371">
        <f>建設部門分析用産業連関表!L222</f>
        <v>2.7057537544542824E-2</v>
      </c>
      <c r="G244" s="371">
        <f>建設部門分析用産業連関表!M222</f>
        <v>2.7144053285895985E-2</v>
      </c>
      <c r="H244" s="371">
        <f>建設部門分析用産業連関表!N222</f>
        <v>2.4109801072424168E-2</v>
      </c>
      <c r="I244" s="371">
        <f>建設部門分析用産業連関表!O222</f>
        <v>2.5110131083975001E-2</v>
      </c>
      <c r="J244" s="371">
        <f>建設部門分析用産業連関表!P222</f>
        <v>3.0472440944881891E-2</v>
      </c>
      <c r="K244" s="371">
        <f>建設部門分析用産業連関表!Q222</f>
        <v>2.7985064635036371E-2</v>
      </c>
      <c r="L244" s="371">
        <f>建設部門分析用産業連関表!R222</f>
        <v>2.8094341676732925E-2</v>
      </c>
      <c r="M244" s="371">
        <f>建設部門分析用産業連関表!S222</f>
        <v>2.2139682960801221E-2</v>
      </c>
      <c r="N244" s="371">
        <f>建設部門分析用産業連関表!T222</f>
        <v>2.121351969766894E-2</v>
      </c>
      <c r="O244" s="371">
        <f>建設部門分析用産業連関表!U222</f>
        <v>2.8132525662931025E-2</v>
      </c>
      <c r="P244" s="371">
        <f>建設部門分析用産業連関表!V222</f>
        <v>1.6903870790006527E-2</v>
      </c>
      <c r="Q244" s="371">
        <f>建設部門分析用産業連関表!W222</f>
        <v>2.1153574954167254E-2</v>
      </c>
      <c r="R244" s="371">
        <f>建設部門分析用産業連関表!X222</f>
        <v>2.2603589540745685E-2</v>
      </c>
      <c r="S244" s="371">
        <f>建設部門分析用産業連関表!Y222</f>
        <v>2.217909656219454E-2</v>
      </c>
      <c r="T244" s="371">
        <f>建設部門分析用産業連関表!Z222</f>
        <v>1.9230434858205969E-2</v>
      </c>
      <c r="U244" s="371">
        <f>建設部門分析用産業連関表!AA222</f>
        <v>2.2417341584540926E-2</v>
      </c>
      <c r="V244" s="371">
        <f>建設部門分析用産業連関表!AB222</f>
        <v>2.2630258257744253E-2</v>
      </c>
      <c r="W244" s="371">
        <f>建設部門分析用産業連関表!AC222</f>
        <v>3.3864216524706267E-2</v>
      </c>
      <c r="X244" s="371">
        <f>建設部門分析用産業連関表!AD222</f>
        <v>1.8157652619548187E-2</v>
      </c>
      <c r="Y244" s="371">
        <f>建設部門分析用産業連関表!AE222</f>
        <v>2.0125989339363593E-2</v>
      </c>
      <c r="Z244" s="371">
        <f>建設部門分析用産業連関表!AF222</f>
        <v>3.133427152118741E-2</v>
      </c>
      <c r="AA244" s="371">
        <f>建設部門分析用産業連関表!AG222</f>
        <v>2.6209669001258457E-2</v>
      </c>
      <c r="AB244" s="371">
        <f>建設部門分析用産業連関表!AH222</f>
        <v>1.9003496842227633E-2</v>
      </c>
      <c r="AC244" s="371">
        <f>建設部門分析用産業連関表!AI222</f>
        <v>2.191308402608191E-2</v>
      </c>
      <c r="AD244" s="371">
        <f>建設部門分析用産業連関表!AJ222</f>
        <v>1.8990735242399959E-2</v>
      </c>
      <c r="AE244" s="371">
        <f>建設部門分析用産業連関表!AK222</f>
        <v>1.5696534555971194E-2</v>
      </c>
      <c r="AF244" s="371">
        <f>建設部門分析用産業連関表!AL222</f>
        <v>1.7610769155116716E-2</v>
      </c>
      <c r="AG244" s="371">
        <f>建設部門分析用産業連関表!AM222</f>
        <v>2.0668673599857065E-2</v>
      </c>
      <c r="AH244" s="371">
        <f>建設部門分析用産業連関表!AN222</f>
        <v>2.2008162820139267E-2</v>
      </c>
      <c r="AI244" s="371">
        <f>建設部門分析用産業連関表!AO222</f>
        <v>2.2051460916630339E-2</v>
      </c>
      <c r="AJ244" s="371">
        <f>建設部門分析用産業連関表!AP222</f>
        <v>2.3161483566905394E-2</v>
      </c>
      <c r="AK244" s="371">
        <f>建設部門分析用産業連関表!AQ222</f>
        <v>2.368715545037902E-2</v>
      </c>
      <c r="AL244" s="371">
        <f>建設部門分析用産業連関表!AR222</f>
        <v>2.2761568280186863E-2</v>
      </c>
      <c r="AM244" s="371">
        <f>建設部門分析用産業連関表!AS222</f>
        <v>1.5983050927522401E-2</v>
      </c>
      <c r="AN244" s="372">
        <f>建設部門分析用産業連関表!AT222</f>
        <v>2.5237517633951823E-2</v>
      </c>
      <c r="AO244" s="372">
        <f>建設部門分析用産業連関表!AU222</f>
        <v>1.9801550897083055E-2</v>
      </c>
      <c r="AP244" s="372">
        <f>建設部門分析用産業連関表!AV222</f>
        <v>1.6523739803388414E-2</v>
      </c>
      <c r="AQ244" s="372">
        <f>建設部門分析用産業連関表!AW222</f>
        <v>1.9000887404082061E-2</v>
      </c>
      <c r="AR244" s="372">
        <f>建設部門分析用産業連関表!AX222</f>
        <v>1.7485423944957345E-2</v>
      </c>
      <c r="AS244" s="372">
        <f>建設部門分析用産業連関表!AY222</f>
        <v>1.7104697040434276E-2</v>
      </c>
      <c r="AT244" s="372">
        <f>建設部門分析用産業連関表!AZ222</f>
        <v>1.6736985756754766E-2</v>
      </c>
      <c r="AU244" s="372">
        <f>建設部門分析用産業連関表!BA222</f>
        <v>1.9681429314174978E-2</v>
      </c>
      <c r="AV244" s="372">
        <f>建設部門分析用産業連関表!BB222</f>
        <v>1.7598649504114793E-2</v>
      </c>
      <c r="AW244" s="372">
        <f>建設部門分析用産業連関表!BC222</f>
        <v>1.8179101504133877E-2</v>
      </c>
      <c r="AX244" s="372">
        <f>建設部門分析用産業連関表!BD222</f>
        <v>2.1416150007560864E-2</v>
      </c>
      <c r="AY244" s="372">
        <f>建設部門分析用産業連関表!BE222</f>
        <v>2.1647746164442122E-2</v>
      </c>
      <c r="AZ244" s="372">
        <f>建設部門分析用産業連関表!BF222</f>
        <v>2.0513057973698835E-2</v>
      </c>
      <c r="BA244" s="372">
        <f>建設部門分析用産業連関表!BG222</f>
        <v>2.0543900029253808E-2</v>
      </c>
      <c r="BB244" s="372">
        <f>建設部門分析用産業連関表!BH222</f>
        <v>2.0968788218436223E-2</v>
      </c>
      <c r="BC244" s="372">
        <f>建設部門分析用産業連関表!BI222</f>
        <v>2.2600825633284843E-2</v>
      </c>
      <c r="BD244" s="372">
        <f>建設部門分析用産業連関表!BJ222</f>
        <v>2.393617577162397E-2</v>
      </c>
      <c r="BE244" s="372">
        <f>建設部門分析用産業連関表!BK222</f>
        <v>1.8295657180325772E-2</v>
      </c>
      <c r="BF244" s="372">
        <f>建設部門分析用産業連関表!BL222</f>
        <v>2.4620858860496149E-2</v>
      </c>
      <c r="BG244" s="372">
        <f>建設部門分析用産業連関表!BM222</f>
        <v>2.1572932330827067E-2</v>
      </c>
      <c r="BH244" s="372">
        <f>建設部門分析用産業連関表!BN222</f>
        <v>2.0744915153506779E-2</v>
      </c>
      <c r="BI244" s="372">
        <f>建設部門分析用産業連関表!BO222</f>
        <v>2.2381558126265803E-2</v>
      </c>
      <c r="BJ244" s="372">
        <f>建設部門分析用産業連関表!BP222</f>
        <v>1.5751274000102948E-2</v>
      </c>
      <c r="BK244" s="372">
        <f>建設部門分析用産業連関表!BQ222</f>
        <v>1.0838208615334939E-2</v>
      </c>
      <c r="BL244" s="372">
        <f>建設部門分析用産業連関表!BR222</f>
        <v>3.1745487099984093E-2</v>
      </c>
      <c r="BM244" s="372">
        <f>建設部門分析用産業連関表!BS222</f>
        <v>1.5299340333662285E-2</v>
      </c>
      <c r="BN244" s="372">
        <f>建設部門分析用産業連関表!BT222</f>
        <v>1.0366388198648348E-2</v>
      </c>
      <c r="BO244" s="372">
        <f>建設部門分析用産業連関表!BU222</f>
        <v>1.3004848990548011E-2</v>
      </c>
      <c r="BP244" s="372">
        <f>建設部門分析用産業連関表!BV222</f>
        <v>1.4931081547253011E-2</v>
      </c>
      <c r="BQ244" s="372">
        <f>建設部門分析用産業連関表!BW222</f>
        <v>1.1149680593512448E-2</v>
      </c>
      <c r="BR244" s="372">
        <f>建設部門分析用産業連関表!BX222</f>
        <v>1.8224703565349245E-2</v>
      </c>
      <c r="BS244" s="372">
        <f>建設部門分析用産業連関表!BY222</f>
        <v>9.5596853749304132E-3</v>
      </c>
      <c r="BT244" s="372">
        <f>建設部門分析用産業連関表!BZ222</f>
        <v>1.1299241294504369E-2</v>
      </c>
      <c r="BU244" s="372">
        <f>建設部門分析用産業連関表!CA222</f>
        <v>1.4225070764941391E-2</v>
      </c>
    </row>
    <row r="245" spans="1:73" ht="30" customHeight="1" x14ac:dyDescent="0.15">
      <c r="A245" s="9" t="s">
        <v>1663</v>
      </c>
      <c r="B245" s="380" t="s">
        <v>81</v>
      </c>
      <c r="C245" s="1">
        <f>建設部門分析用産業連関表!I223</f>
        <v>0.3511798769099404</v>
      </c>
      <c r="D245" s="3">
        <f>建設部門分析用産業連関表!J223</f>
        <v>0.33550622503910277</v>
      </c>
      <c r="E245" s="3">
        <f>建設部門分析用産業連関表!K223</f>
        <v>0.34196771353407024</v>
      </c>
      <c r="F245" s="3">
        <f>建設部門分析用産業連関表!L223</f>
        <v>0.35762131899331506</v>
      </c>
      <c r="G245" s="3">
        <f>建設部門分析用産業連関表!M223</f>
        <v>0.36022158032431617</v>
      </c>
      <c r="H245" s="3">
        <f>建設部門分析用産業連関表!N223</f>
        <v>0.26902605248402817</v>
      </c>
      <c r="I245" s="3">
        <f>建設部門分析用産業連関表!O223</f>
        <v>0.32312512891428491</v>
      </c>
      <c r="J245" s="3">
        <f>建設部門分析用産業連関表!P223</f>
        <v>0.33984251968503937</v>
      </c>
      <c r="K245" s="3">
        <f>建設部門分析用産業連関表!Q223</f>
        <v>0.36731839699462054</v>
      </c>
      <c r="L245" s="3">
        <f>建設部門分析用産業連関表!R223</f>
        <v>0.36899065555447819</v>
      </c>
      <c r="M245" s="3">
        <f>建設部門分析用産業連関表!S223</f>
        <v>0.27786694965842013</v>
      </c>
      <c r="N245" s="3">
        <f>建設部門分析用産業連関表!T223</f>
        <v>0.2649314688293708</v>
      </c>
      <c r="O245" s="3">
        <f>建設部門分析用産業連関表!U223</f>
        <v>0.29764543448721226</v>
      </c>
      <c r="P245" s="3">
        <f>建設部門分析用産業連関表!V223</f>
        <v>0.24455488481275592</v>
      </c>
      <c r="Q245" s="3">
        <f>建設部門分析用産業連関表!W223</f>
        <v>0.28196305175574671</v>
      </c>
      <c r="R245" s="3">
        <f>建設部門分析用産業連関表!X223</f>
        <v>0.32743310679340115</v>
      </c>
      <c r="S245" s="3">
        <f>建設部門分析用産業連関表!Y223</f>
        <v>0.39292603414928351</v>
      </c>
      <c r="T245" s="3">
        <f>建設部門分析用産業連関表!Z223</f>
        <v>0.3823657260097717</v>
      </c>
      <c r="U245" s="3">
        <f>建設部門分析用産業連関表!AA223</f>
        <v>0.39377928253829997</v>
      </c>
      <c r="V245" s="3">
        <f>建設部門分析用産業連関表!AB223</f>
        <v>0.32331852202212125</v>
      </c>
      <c r="W245" s="3">
        <f>建設部門分析用産業連関表!AC223</f>
        <v>0.27890706249409097</v>
      </c>
      <c r="X245" s="3">
        <f>建設部門分析用産業連関表!AD223</f>
        <v>0.41762601024960827</v>
      </c>
      <c r="Y245" s="3">
        <f>建設部門分析用産業連関表!AE223</f>
        <v>0.27704409626877724</v>
      </c>
      <c r="Z245" s="3">
        <f>建設部門分析用産業連関表!AF223</f>
        <v>0.33070159612215688</v>
      </c>
      <c r="AA245" s="3">
        <f>建設部門分析用産業連関表!AG223</f>
        <v>0.22807656303105561</v>
      </c>
      <c r="AB245" s="3">
        <f>建設部門分析用産業連関表!AH223</f>
        <v>0.38988190259891786</v>
      </c>
      <c r="AC245" s="3">
        <f>建設部門分析用産業連関表!AI223</f>
        <v>0.32725140855163209</v>
      </c>
      <c r="AD245" s="3">
        <f>建設部門分析用産業連関表!AJ223</f>
        <v>0.28381751829025731</v>
      </c>
      <c r="AE245" s="3">
        <f>建設部門分析用産業連関表!AK223</f>
        <v>0.33937673473281471</v>
      </c>
      <c r="AF245" s="3">
        <f>建設部門分析用産業連関表!AL223</f>
        <v>0.37803445389178925</v>
      </c>
      <c r="AG245" s="3">
        <f>建設部門分析用産業連関表!AM223</f>
        <v>0.33975839390035156</v>
      </c>
      <c r="AH245" s="3">
        <f>建設部門分析用産業連関表!AN223</f>
        <v>0.34340707856579639</v>
      </c>
      <c r="AI245" s="3">
        <f>建設部門分析用産業連関表!AO223</f>
        <v>0.34199023623697372</v>
      </c>
      <c r="AJ245" s="3">
        <f>建設部門分析用産業連関表!AP223</f>
        <v>0.34421332173335067</v>
      </c>
      <c r="AK245" s="3">
        <f>建設部門分析用産業連関表!AQ223</f>
        <v>0.31771569490548918</v>
      </c>
      <c r="AL245" s="3">
        <f>建設部門分析用産業連関表!AR223</f>
        <v>0.23854918721593218</v>
      </c>
      <c r="AM245" s="3">
        <f>建設部門分析用産業連関表!AS223</f>
        <v>0.3176840991435711</v>
      </c>
      <c r="AN245" s="7">
        <f>建設部門分析用産業連関表!AT223</f>
        <v>0.39260459868745134</v>
      </c>
      <c r="AO245" s="7">
        <f>建設部門分析用産業連関表!AU223</f>
        <v>0.34696872190197126</v>
      </c>
      <c r="AP245" s="7">
        <f>建設部門分析用産業連関表!AV223</f>
        <v>0.26563480443421877</v>
      </c>
      <c r="AQ245" s="7">
        <f>建設部門分析用産業連関表!AW223</f>
        <v>0.30766821527379024</v>
      </c>
      <c r="AR245" s="7">
        <f>建設部門分析用産業連関表!AX223</f>
        <v>0.33284565656093568</v>
      </c>
      <c r="AS245" s="7">
        <f>建設部門分析用産業連関表!AY223</f>
        <v>0.3296176274041322</v>
      </c>
      <c r="AT245" s="7">
        <f>建設部門分析用産業連関表!AZ223</f>
        <v>0.33304893002561864</v>
      </c>
      <c r="AU245" s="7">
        <f>建設部門分析用産業連関表!BA223</f>
        <v>0.34451009122276316</v>
      </c>
      <c r="AV245" s="7">
        <f>建設部門分析用産業連関表!BB223</f>
        <v>0.22202996412745304</v>
      </c>
      <c r="AW245" s="7">
        <f>建設部門分析用産業連関表!BC223</f>
        <v>0.4790317760733141</v>
      </c>
      <c r="AX245" s="7">
        <f>建設部門分析用産業連関表!BD223</f>
        <v>0.36617269015575382</v>
      </c>
      <c r="AY245" s="7">
        <f>建設部門分析用産業連関表!BE223</f>
        <v>0.35775186434237399</v>
      </c>
      <c r="AZ245" s="7">
        <f>建設部門分析用産業連関表!BF223</f>
        <v>0.3990090757547694</v>
      </c>
      <c r="BA245" s="7">
        <f>建設部門分析用産業連関表!BG223</f>
        <v>0.39132210649489713</v>
      </c>
      <c r="BB245" s="7">
        <f>建設部門分析用産業連関表!BH223</f>
        <v>0.3265835628701696</v>
      </c>
      <c r="BC245" s="7">
        <f>建設部門分析用産業連関表!BI223</f>
        <v>0.30106656210053634</v>
      </c>
      <c r="BD245" s="7">
        <f>建設部門分析用産業連関表!BJ223</f>
        <v>0.31052756986784102</v>
      </c>
      <c r="BE245" s="7">
        <f>建設部門分析用産業連関表!BK223</f>
        <v>0.32624723126254429</v>
      </c>
      <c r="BF245" s="7">
        <f>建設部門分析用産業連関表!BL223</f>
        <v>0.29829117465601102</v>
      </c>
      <c r="BG245" s="7">
        <f>建設部門分析用産業連関表!BM223</f>
        <v>0.25547969924812031</v>
      </c>
      <c r="BH245" s="7">
        <f>建設部門分析用産業連関表!BN223</f>
        <v>0.32940855666571112</v>
      </c>
      <c r="BI245" s="7">
        <f>建設部門分析用産業連関表!BO223</f>
        <v>0.27999495699708571</v>
      </c>
      <c r="BJ245" s="7">
        <f>建設部門分析用産業連関表!BP223</f>
        <v>0.33216657229628865</v>
      </c>
      <c r="BK245" s="7">
        <f>建設部門分析用産業連関表!BQ223</f>
        <v>0.43983328447429804</v>
      </c>
      <c r="BL245" s="7">
        <f>建設部門分析用産業連関表!BR223</f>
        <v>0.27895290113886972</v>
      </c>
      <c r="BM245" s="7">
        <f>建設部門分析用産業連関表!BS223</f>
        <v>0.4103379894963935</v>
      </c>
      <c r="BN245" s="7">
        <f>建設部門分析用産業連関表!BT223</f>
        <v>0.38380091229190028</v>
      </c>
      <c r="BO245" s="7">
        <f>建設部門分析用産業連関表!BU223</f>
        <v>0.43568716336020874</v>
      </c>
      <c r="BP245" s="7">
        <f>建設部門分析用産業連関表!BV223</f>
        <v>0.45608705634503183</v>
      </c>
      <c r="BQ245" s="7">
        <f>建設部門分析用産業連関表!BW223</f>
        <v>0.47564213314553555</v>
      </c>
      <c r="BR245" s="7">
        <f>建設部門分析用産業連関表!BX223</f>
        <v>0.48334679223140786</v>
      </c>
      <c r="BS245" s="7">
        <f>建設部門分析用産業連関表!BY223</f>
        <v>0.34318997527567746</v>
      </c>
      <c r="BT245" s="7">
        <f>建設部門分析用産業連関表!BZ223</f>
        <v>0.55657037045307012</v>
      </c>
      <c r="BU245" s="7">
        <f>建設部門分析用産業連関表!CA223</f>
        <v>0.39620444905349234</v>
      </c>
    </row>
    <row r="246" spans="1:73" ht="30" customHeight="1" x14ac:dyDescent="0.15">
      <c r="A246" s="166" t="s">
        <v>1664</v>
      </c>
      <c r="B246" s="359" t="s">
        <v>82</v>
      </c>
      <c r="C246" s="370">
        <f>建設部門分析用産業連関表!I224</f>
        <v>2.7759346018929983E-2</v>
      </c>
      <c r="D246" s="371">
        <f>建設部門分析用産業連関表!J224</f>
        <v>3.1951280571030763E-2</v>
      </c>
      <c r="E246" s="371">
        <f>建設部門分析用産業連関表!K224</f>
        <v>3.0152541181519079E-2</v>
      </c>
      <c r="F246" s="371">
        <f>建設部門分析用産業連関表!L224</f>
        <v>3.4320729487334362E-2</v>
      </c>
      <c r="G246" s="371">
        <f>建設部門分析用産業連関表!M224</f>
        <v>3.4161729299999707E-2</v>
      </c>
      <c r="H246" s="371">
        <f>建設部門分析用産業連関表!N224</f>
        <v>3.973813265523695E-2</v>
      </c>
      <c r="I246" s="371">
        <f>建設部門分析用産業連関表!O224</f>
        <v>2.5135202456072925E-2</v>
      </c>
      <c r="J246" s="371">
        <f>建設部門分析用産業連関表!P224</f>
        <v>4.2342519685039368E-2</v>
      </c>
      <c r="K246" s="371">
        <f>建設部門分析用産業連関表!Q224</f>
        <v>9.8470386096419678E-3</v>
      </c>
      <c r="L246" s="371">
        <f>建設部門分析用産業連関表!R224</f>
        <v>9.3117110718573259E-3</v>
      </c>
      <c r="M246" s="371">
        <f>建設部門分析用産業連関表!S224</f>
        <v>3.848245672215958E-2</v>
      </c>
      <c r="N246" s="371">
        <f>建設部門分析用産業連関表!T224</f>
        <v>4.5276077183493135E-2</v>
      </c>
      <c r="O246" s="371">
        <f>建設部門分析用産業連関表!U224</f>
        <v>8.4724670048029714E-3</v>
      </c>
      <c r="P246" s="371">
        <f>建設部門分析用産業連関表!V224</f>
        <v>6.8199982611665058E-2</v>
      </c>
      <c r="Q246" s="371">
        <f>建設部門分析用産業連関表!W224</f>
        <v>6.0217176702862781E-3</v>
      </c>
      <c r="R246" s="371">
        <f>建設部門分析用産業連関表!X224</f>
        <v>3.4198663011785549E-2</v>
      </c>
      <c r="S246" s="371">
        <f>建設部門分析用産業連関表!Y224</f>
        <v>2.0304733481687914E-2</v>
      </c>
      <c r="T246" s="371">
        <f>建設部門分析用産業連関表!Z224</f>
        <v>9.0414341105489189E-4</v>
      </c>
      <c r="U246" s="371">
        <f>建設部門分析用産業連関表!AA224</f>
        <v>2.1872256133967392E-2</v>
      </c>
      <c r="V246" s="371">
        <f>建設部門分析用産業連関表!AB224</f>
        <v>3.5071547354657139E-2</v>
      </c>
      <c r="W246" s="371">
        <f>建設部門分析用産業連関表!AC224</f>
        <v>1.2995607965826364E-2</v>
      </c>
      <c r="X246" s="371">
        <f>建設部門分析用産業連関表!AD224</f>
        <v>5.4815426869955546E-2</v>
      </c>
      <c r="Y246" s="371">
        <f>建設部門分析用産業連関表!AE224</f>
        <v>7.3047972863834604E-2</v>
      </c>
      <c r="Z246" s="371">
        <f>建設部門分析用産業連関表!AF224</f>
        <v>2.153141125103742E-2</v>
      </c>
      <c r="AA246" s="371">
        <f>建設部門分析用産業連関表!AG224</f>
        <v>7.1871996339030492E-2</v>
      </c>
      <c r="AB246" s="371">
        <f>建設部門分析用産業連関表!AH224</f>
        <v>1.6765635753884983E-2</v>
      </c>
      <c r="AC246" s="371">
        <f>建設部門分析用産業連関表!AI224</f>
        <v>2.2524961453981977E-2</v>
      </c>
      <c r="AD246" s="371">
        <f>建設部門分析用産業連関表!AJ224</f>
        <v>8.9764950735934226E-2</v>
      </c>
      <c r="AE246" s="371">
        <f>建設部門分析用産業連関表!AK224</f>
        <v>3.6360614393696269E-2</v>
      </c>
      <c r="AF246" s="371">
        <f>建設部門分析用産業連関表!AL224</f>
        <v>1.8577222481943229E-2</v>
      </c>
      <c r="AG246" s="371">
        <f>建設部門分析用産業連関表!AM224</f>
        <v>1.6776940203723372E-2</v>
      </c>
      <c r="AH246" s="371">
        <f>建設部門分析用産業連関表!AN224</f>
        <v>1.0766926533033487E-2</v>
      </c>
      <c r="AI246" s="371">
        <f>建設部門分析用産業連関表!AO224</f>
        <v>1.0886019630350611E-2</v>
      </c>
      <c r="AJ246" s="371">
        <f>建設部門分析用産業連関表!AP224</f>
        <v>1.1626493813939985E-2</v>
      </c>
      <c r="AK246" s="371">
        <f>建設部門分析用産業連関表!AQ224</f>
        <v>1.1629993978374198E-2</v>
      </c>
      <c r="AL246" s="371">
        <f>建設部門分析用産業連関表!AR224</f>
        <v>1.092446846000235E-2</v>
      </c>
      <c r="AM246" s="371">
        <f>建設部門分析用産業連関表!AS224</f>
        <v>8.4013170015068989E-3</v>
      </c>
      <c r="AN246" s="372">
        <f>建設部門分析用産業連関表!AT224</f>
        <v>1.2169118793834753E-2</v>
      </c>
      <c r="AO246" s="372">
        <f>建設部門分析用産業連関表!AU224</f>
        <v>1.2793303483813254E-2</v>
      </c>
      <c r="AP246" s="372">
        <f>建設部門分析用産業連関表!AV224</f>
        <v>1.0876385693369588E-2</v>
      </c>
      <c r="AQ246" s="372">
        <f>建設部門分析用産業連関表!AW224</f>
        <v>1.2110455708096258E-2</v>
      </c>
      <c r="AR246" s="372">
        <f>建設部門分析用産業連関表!AX224</f>
        <v>7.8401065600176272E-3</v>
      </c>
      <c r="AS246" s="372">
        <f>建設部門分析用産業連関表!AY224</f>
        <v>7.6108349582108955E-3</v>
      </c>
      <c r="AT246" s="372">
        <f>建設部門分析用産業連関表!AZ224</f>
        <v>7.3661945720660859E-3</v>
      </c>
      <c r="AU246" s="372">
        <f>建設部門分析用産業連関表!BA224</f>
        <v>8.68743205558444E-3</v>
      </c>
      <c r="AV246" s="372">
        <f>建設部門分析用産業連関表!BB224</f>
        <v>8.9611029049729198E-3</v>
      </c>
      <c r="AW246" s="372">
        <f>建設部門分析用産業連関表!BC224</f>
        <v>8.0685327223827073E-3</v>
      </c>
      <c r="AX246" s="372">
        <f>建設部門分析用産業連関表!BD224</f>
        <v>1.0207167699984879E-2</v>
      </c>
      <c r="AY246" s="372">
        <f>建設部門分析用産業連関表!BE224</f>
        <v>1.0426067543817983E-2</v>
      </c>
      <c r="AZ246" s="372">
        <f>建設部門分析用産業連関表!BF224</f>
        <v>9.3535839970364885E-3</v>
      </c>
      <c r="BA246" s="372">
        <f>建設部門分析用産業連関表!BG224</f>
        <v>6.7394148134655822E-3</v>
      </c>
      <c r="BB246" s="372">
        <f>建設部門分析用産業連関表!BH224</f>
        <v>2.6903366097881826E-2</v>
      </c>
      <c r="BC246" s="372">
        <f>建設部門分析用産業連関表!BI224</f>
        <v>2.6546912761645773E-2</v>
      </c>
      <c r="BD246" s="372">
        <f>建設部門分析用産業連関表!BJ224</f>
        <v>2.7964902526758897E-2</v>
      </c>
      <c r="BE246" s="372">
        <f>建設部門分析用産業連関表!BK224</f>
        <v>2.0586612504697857E-2</v>
      </c>
      <c r="BF246" s="372">
        <f>建設部門分析用産業連関表!BL224</f>
        <v>3.0948247413805471E-2</v>
      </c>
      <c r="BG246" s="372">
        <f>建設部門分析用産業連関表!BM224</f>
        <v>2.6027067669172933E-2</v>
      </c>
      <c r="BH246" s="372">
        <f>建設部門分析用産業連関表!BN224</f>
        <v>3.2464009285219857E-2</v>
      </c>
      <c r="BI246" s="372">
        <f>建設部門分析用産業連関表!BO224</f>
        <v>2.7662164062462118E-2</v>
      </c>
      <c r="BJ246" s="372">
        <f>建設部門分析用産業連関表!BP224</f>
        <v>2.0615638029546506E-2</v>
      </c>
      <c r="BK246" s="372">
        <f>建設部門分析用産業連関表!BQ224</f>
        <v>1.7678473558764674E-2</v>
      </c>
      <c r="BL246" s="372">
        <f>建設部門分析用産業連関表!BR224</f>
        <v>1.83572950361999E-2</v>
      </c>
      <c r="BM246" s="372">
        <f>建設部門分析用産業連関表!BS224</f>
        <v>2.3471233379926095E-2</v>
      </c>
      <c r="BN246" s="372">
        <f>建設部門分析用産業連関表!BT224</f>
        <v>3.8785876676870022E-3</v>
      </c>
      <c r="BO246" s="372">
        <f>建設部門分析用産業連関表!BU224</f>
        <v>2.1288869165812255E-2</v>
      </c>
      <c r="BP246" s="372">
        <f>建設部門分析用産業連関表!BV224</f>
        <v>9.4294888139472895E-3</v>
      </c>
      <c r="BQ246" s="372">
        <f>建設部門分析用産業連関表!BW224</f>
        <v>2.9790153044626745E-3</v>
      </c>
      <c r="BR246" s="372">
        <f>建設部門分析用産業連関表!BX224</f>
        <v>6.564843809003712E-3</v>
      </c>
      <c r="BS246" s="372">
        <f>建設部門分析用産業連関表!BY224</f>
        <v>2.2634046111812835E-2</v>
      </c>
      <c r="BT246" s="372">
        <f>建設部門分析用産業連関表!BZ224</f>
        <v>2.1819362062173341E-2</v>
      </c>
      <c r="BU246" s="372">
        <f>建設部門分析用産業連関表!CA224</f>
        <v>3.3471094752768972E-2</v>
      </c>
    </row>
    <row r="247" spans="1:73" ht="30" customHeight="1" x14ac:dyDescent="0.15">
      <c r="A247" s="428" t="s">
        <v>1806</v>
      </c>
      <c r="B247" s="359" t="s">
        <v>940</v>
      </c>
      <c r="C247" s="370">
        <f>建設部門分析用産業連関表!I225</f>
        <v>3.8979428967007811E-2</v>
      </c>
      <c r="D247" s="371">
        <f>建設部門分析用産業連関表!J225</f>
        <v>2.7660468162344767E-2</v>
      </c>
      <c r="E247" s="371">
        <f>建設部門分析用産業連関表!K225</f>
        <v>2.5980011090259051E-2</v>
      </c>
      <c r="F247" s="371">
        <f>建設部門分析用産業連関表!L225</f>
        <v>2.5492832111205094E-2</v>
      </c>
      <c r="G247" s="371">
        <f>建設部門分析用産業連関表!M225</f>
        <v>2.5681993991140264E-2</v>
      </c>
      <c r="H247" s="371">
        <f>建設部門分析用産業連関表!N225</f>
        <v>1.9047769468289254E-2</v>
      </c>
      <c r="I247" s="371">
        <f>建設部門分析用産業連関表!O225</f>
        <v>2.656643900053856E-2</v>
      </c>
      <c r="J247" s="371">
        <f>建設部門分析用産業連関表!P225</f>
        <v>3.3011811023622044E-2</v>
      </c>
      <c r="K247" s="371">
        <f>建設部門分析用産業連関表!Q225</f>
        <v>3.0588139637580291E-2</v>
      </c>
      <c r="L247" s="371">
        <f>建設部門分析用産業連関表!R225</f>
        <v>3.0814276882361068E-2</v>
      </c>
      <c r="M247" s="371">
        <f>建設部門分析用産業連関表!S225</f>
        <v>1.8491742389069442E-2</v>
      </c>
      <c r="N247" s="371">
        <f>建設部門分析用産業連関表!T225</f>
        <v>2.0973410486705243E-2</v>
      </c>
      <c r="O247" s="371">
        <f>建設部門分析用産業連関表!U225</f>
        <v>2.6444086426562985E-2</v>
      </c>
      <c r="P247" s="371">
        <f>建設部門分析用産業連関表!V225</f>
        <v>1.7565884505841328E-2</v>
      </c>
      <c r="Q247" s="371">
        <f>建設部門分析用産業連関表!W225</f>
        <v>2.8754759554364687E-2</v>
      </c>
      <c r="R247" s="371">
        <f>建設部門分析用産業連関表!X225</f>
        <v>2.9760066213217994E-2</v>
      </c>
      <c r="S247" s="371">
        <f>建設部門分析用産業連関表!Y225</f>
        <v>2.7520121456647881E-2</v>
      </c>
      <c r="T247" s="371">
        <f>建設部門分析用産業連関表!Z225</f>
        <v>3.4913845565350446E-2</v>
      </c>
      <c r="U247" s="371">
        <f>建設部門分析用産業連関表!AA225</f>
        <v>2.6922725708224748E-2</v>
      </c>
      <c r="V247" s="371">
        <f>建設部門分析用産業連関表!AB225</f>
        <v>2.9900790455605428E-2</v>
      </c>
      <c r="W247" s="371">
        <f>建設部門分析用産業連関表!AC225</f>
        <v>3.7817906778859788E-2</v>
      </c>
      <c r="X247" s="371">
        <f>建設部門分析用産業連関表!AD225</f>
        <v>2.5596840587470256E-2</v>
      </c>
      <c r="Y247" s="371">
        <f>建設部門分析用産業連関表!AE225</f>
        <v>4.1854304635761591E-2</v>
      </c>
      <c r="Z247" s="371">
        <f>建設部門分析用産業連関表!AF225</f>
        <v>3.4710544990918822E-2</v>
      </c>
      <c r="AA247" s="371">
        <f>建設部門分析用産業連関表!AG225</f>
        <v>3.1723252751363888E-2</v>
      </c>
      <c r="AB247" s="371">
        <f>建設部門分析用産業連関表!AH225</f>
        <v>3.0960658629517527E-2</v>
      </c>
      <c r="AC247" s="371">
        <f>建設部門分析用産業連関表!AI225</f>
        <v>2.7652754192320852E-2</v>
      </c>
      <c r="AD247" s="371">
        <f>建設部門分析用産業連関表!AJ225</f>
        <v>2.7609784783197755E-2</v>
      </c>
      <c r="AE247" s="371">
        <f>建設部門分析用産業連関表!AK225</f>
        <v>2.2897337486582417E-2</v>
      </c>
      <c r="AF247" s="371">
        <f>建設部門分析用産業連関表!AL225</f>
        <v>6.1149116097383632E-2</v>
      </c>
      <c r="AG247" s="371">
        <f>建設部門分析用産業連関表!AM225</f>
        <v>7.4688307749644092E-2</v>
      </c>
      <c r="AH247" s="371">
        <f>建設部門分析用産業連関表!AN225</f>
        <v>7.1420237490952124E-2</v>
      </c>
      <c r="AI247" s="371">
        <f>建設部門分析用産業連関表!AO225</f>
        <v>7.2480051627720907E-2</v>
      </c>
      <c r="AJ247" s="371">
        <f>建設部門分析用産業連関表!AP225</f>
        <v>7.2412783543390272E-2</v>
      </c>
      <c r="AK247" s="371">
        <f>建設部門分析用産業連関表!AQ225</f>
        <v>0.10595055087555875</v>
      </c>
      <c r="AL247" s="371">
        <f>建設部門分析用産業連関表!AR225</f>
        <v>3.4969142216880966E-2</v>
      </c>
      <c r="AM247" s="371">
        <f>建設部門分析用産業連関表!AS225</f>
        <v>4.3638665425876154E-2</v>
      </c>
      <c r="AN247" s="372">
        <f>建設部門分析用産業連関表!AT225</f>
        <v>3.814053840273033E-2</v>
      </c>
      <c r="AO247" s="372">
        <f>建設部門分析用産業連関表!AU225</f>
        <v>7.4151411005983603E-2</v>
      </c>
      <c r="AP247" s="372">
        <f>建設部門分析用産業連関表!AV225</f>
        <v>3.0851286341769504E-2</v>
      </c>
      <c r="AQ247" s="372">
        <f>建設部門分析用産業連関表!AW225</f>
        <v>4.3796001461606726E-2</v>
      </c>
      <c r="AR247" s="372">
        <f>建設部門分析用産業連関表!AX225</f>
        <v>7.2756756395854438E-2</v>
      </c>
      <c r="AS247" s="372">
        <f>建設部門分析用産業連関表!AY225</f>
        <v>7.3653182471461659E-2</v>
      </c>
      <c r="AT247" s="372">
        <f>建設部門分析用産業連関表!AZ225</f>
        <v>8.5592366674781845E-2</v>
      </c>
      <c r="AU247" s="372">
        <f>建設部門分析用産業連関表!BA225</f>
        <v>8.9804792739991493E-3</v>
      </c>
      <c r="AV247" s="372">
        <f>建設部門分析用産業連関表!BB225</f>
        <v>3.2172750931982838E-2</v>
      </c>
      <c r="AW247" s="372">
        <f>建設部門分析用産業連関表!BC225</f>
        <v>2.8787727861340772E-2</v>
      </c>
      <c r="AX247" s="372">
        <f>建設部門分析用産業連関表!BD225</f>
        <v>6.3501814607591106E-2</v>
      </c>
      <c r="AY247" s="372">
        <f>建設部門分析用産業連関表!BE225</f>
        <v>6.4955113285517507E-2</v>
      </c>
      <c r="AZ247" s="372">
        <f>建設部門分析用産業連関表!BF225</f>
        <v>5.783478421929987E-2</v>
      </c>
      <c r="BA247" s="372">
        <f>建設部門分析用産業連関表!BG225</f>
        <v>3.5579252979196681E-2</v>
      </c>
      <c r="BB247" s="372">
        <f>建設部門分析用産業連関表!BH225</f>
        <v>8.0227095682374905E-2</v>
      </c>
      <c r="BC247" s="372">
        <f>建設部門分析用産業連関表!BI225</f>
        <v>7.2497388436038271E-2</v>
      </c>
      <c r="BD247" s="372">
        <f>建設部門分析用産業連関表!BJ225</f>
        <v>8.9253802470116356E-2</v>
      </c>
      <c r="BE247" s="372">
        <f>建設部門分析用産業連関表!BK225</f>
        <v>6.3083234045275355E-2</v>
      </c>
      <c r="BF247" s="372">
        <f>建設部門分析用産業連関表!BL225</f>
        <v>6.9644317545948894E-2</v>
      </c>
      <c r="BG247" s="372">
        <f>建設部門分析用産業連関表!BM225</f>
        <v>3.1954887218045111E-2</v>
      </c>
      <c r="BH247" s="372">
        <f>建設部門分析用産業連関表!BN225</f>
        <v>5.6377645553512372E-2</v>
      </c>
      <c r="BI247" s="372">
        <f>建設部門分析用産業連関表!BO225</f>
        <v>0.18067689383347421</v>
      </c>
      <c r="BJ247" s="372">
        <f>建設部門分析用産業連関表!BP225</f>
        <v>8.6237367238036405E-2</v>
      </c>
      <c r="BK247" s="372">
        <f>建設部門分析用産業連関表!BQ225</f>
        <v>9.6129089819901342E-2</v>
      </c>
      <c r="BL247" s="372">
        <f>建設部門分析用産業連関表!BR225</f>
        <v>1.2408720416992897E-2</v>
      </c>
      <c r="BM247" s="372">
        <f>建設部門分析用産業連関表!BS225</f>
        <v>8.2873891346510062E-2</v>
      </c>
      <c r="BN247" s="372">
        <f>建設部門分析用産業連関表!BT225</f>
        <v>6.7507942659490464E-2</v>
      </c>
      <c r="BO247" s="372">
        <f>建設部門分析用産業連関表!BU225</f>
        <v>4.0755922990788097E-2</v>
      </c>
      <c r="BP247" s="372">
        <f>建設部門分析用産業連関表!BV225</f>
        <v>6.7401289185219718E-2</v>
      </c>
      <c r="BQ247" s="372">
        <f>建設部門分析用産業連関表!BW225</f>
        <v>7.2278587276619538E-2</v>
      </c>
      <c r="BR247" s="372">
        <f>建設部門分析用産業連関表!BX225</f>
        <v>3.8424669869690758E-2</v>
      </c>
      <c r="BS247" s="372">
        <f>建設部門分析用産業連関表!BY225</f>
        <v>2.9681594731212946E-2</v>
      </c>
      <c r="BT247" s="372">
        <f>建設部門分析用産業連関表!BZ225</f>
        <v>2.9710250100081499E-2</v>
      </c>
      <c r="BU247" s="372">
        <f>建設部門分析用産業連関表!CA225</f>
        <v>2.5652185000382514E-2</v>
      </c>
    </row>
    <row r="248" spans="1:73" ht="30" customHeight="1" x14ac:dyDescent="0.15">
      <c r="A248" s="428" t="s">
        <v>1804</v>
      </c>
      <c r="B248" s="359" t="s">
        <v>1805</v>
      </c>
      <c r="C248" s="370">
        <f>建設部門分析用産業連関表!I226</f>
        <v>0</v>
      </c>
      <c r="D248" s="371">
        <f>建設部門分析用産業連関表!J226</f>
        <v>0</v>
      </c>
      <c r="E248" s="371">
        <f>建設部門分析用産業連関表!K226</f>
        <v>0</v>
      </c>
      <c r="F248" s="371">
        <f>建設部門分析用産業連関表!L226</f>
        <v>0</v>
      </c>
      <c r="G248" s="371">
        <f>建設部門分析用産業連関表!M226</f>
        <v>0</v>
      </c>
      <c r="H248" s="371">
        <f>建設部門分析用産業連関表!N226</f>
        <v>0</v>
      </c>
      <c r="I248" s="371">
        <f>建設部門分析用産業連関表!O226</f>
        <v>0</v>
      </c>
      <c r="J248" s="371">
        <f>建設部門分析用産業連関表!P226</f>
        <v>0</v>
      </c>
      <c r="K248" s="371">
        <f>建設部門分析用産業連関表!Q226</f>
        <v>0</v>
      </c>
      <c r="L248" s="371">
        <f>建設部門分析用産業連関表!R226</f>
        <v>0</v>
      </c>
      <c r="M248" s="371">
        <f>建設部門分析用産業連関表!S226</f>
        <v>0</v>
      </c>
      <c r="N248" s="371">
        <f>建設部門分析用産業連関表!T226</f>
        <v>0</v>
      </c>
      <c r="O248" s="371">
        <f>建設部門分析用産業連関表!U226</f>
        <v>0</v>
      </c>
      <c r="P248" s="371">
        <f>建設部門分析用産業連関表!V226</f>
        <v>0</v>
      </c>
      <c r="Q248" s="371">
        <f>建設部門分析用産業連関表!W226</f>
        <v>0</v>
      </c>
      <c r="R248" s="371">
        <f>建設部門分析用産業連関表!X226</f>
        <v>0</v>
      </c>
      <c r="S248" s="371">
        <f>建設部門分析用産業連関表!Y226</f>
        <v>0</v>
      </c>
      <c r="T248" s="371">
        <f>建設部門分析用産業連関表!Z226</f>
        <v>0</v>
      </c>
      <c r="U248" s="371">
        <f>建設部門分析用産業連関表!AA226</f>
        <v>0</v>
      </c>
      <c r="V248" s="371">
        <f>建設部門分析用産業連関表!AB226</f>
        <v>0</v>
      </c>
      <c r="W248" s="371">
        <f>建設部門分析用産業連関表!AC226</f>
        <v>0</v>
      </c>
      <c r="X248" s="371">
        <f>建設部門分析用産業連関表!AD226</f>
        <v>0</v>
      </c>
      <c r="Y248" s="371">
        <f>建設部門分析用産業連関表!AE226</f>
        <v>0</v>
      </c>
      <c r="Z248" s="371">
        <f>建設部門分析用産業連関表!AF226</f>
        <v>0</v>
      </c>
      <c r="AA248" s="371">
        <f>建設部門分析用産業連関表!AG226</f>
        <v>0</v>
      </c>
      <c r="AB248" s="371">
        <f>建設部門分析用産業連関表!AH226</f>
        <v>0</v>
      </c>
      <c r="AC248" s="371">
        <f>建設部門分析用産業連関表!AI226</f>
        <v>0</v>
      </c>
      <c r="AD248" s="371">
        <f>建設部門分析用産業連関表!AJ226</f>
        <v>0</v>
      </c>
      <c r="AE248" s="371">
        <f>建設部門分析用産業連関表!AK226</f>
        <v>0</v>
      </c>
      <c r="AF248" s="371">
        <f>建設部門分析用産業連関表!AL226</f>
        <v>0</v>
      </c>
      <c r="AG248" s="371">
        <f>建設部門分析用産業連関表!AM226</f>
        <v>0</v>
      </c>
      <c r="AH248" s="371">
        <f>建設部門分析用産業連関表!AN226</f>
        <v>0</v>
      </c>
      <c r="AI248" s="371">
        <f>建設部門分析用産業連関表!AO226</f>
        <v>0</v>
      </c>
      <c r="AJ248" s="371">
        <f>建設部門分析用産業連関表!AP226</f>
        <v>0</v>
      </c>
      <c r="AK248" s="371">
        <f>建設部門分析用産業連関表!AQ226</f>
        <v>0</v>
      </c>
      <c r="AL248" s="371">
        <f>建設部門分析用産業連関表!AR226</f>
        <v>0</v>
      </c>
      <c r="AM248" s="371">
        <f>建設部門分析用産業連関表!AS226</f>
        <v>0</v>
      </c>
      <c r="AN248" s="372">
        <f>建設部門分析用産業連関表!AT226</f>
        <v>0</v>
      </c>
      <c r="AO248" s="372">
        <f>建設部門分析用産業連関表!AU226</f>
        <v>0</v>
      </c>
      <c r="AP248" s="372">
        <f>建設部門分析用産業連関表!AV226</f>
        <v>0</v>
      </c>
      <c r="AQ248" s="372">
        <f>建設部門分析用産業連関表!AW226</f>
        <v>0</v>
      </c>
      <c r="AR248" s="372">
        <f>建設部門分析用産業連関表!AX226</f>
        <v>0</v>
      </c>
      <c r="AS248" s="372">
        <f>建設部門分析用産業連関表!AY226</f>
        <v>0</v>
      </c>
      <c r="AT248" s="372">
        <f>建設部門分析用産業連関表!AZ226</f>
        <v>0</v>
      </c>
      <c r="AU248" s="372">
        <f>建設部門分析用産業連関表!BA226</f>
        <v>0</v>
      </c>
      <c r="AV248" s="372">
        <f>建設部門分析用産業連関表!BB226</f>
        <v>0</v>
      </c>
      <c r="AW248" s="372">
        <f>建設部門分析用産業連関表!BC226</f>
        <v>0</v>
      </c>
      <c r="AX248" s="372">
        <f>建設部門分析用産業連関表!BD226</f>
        <v>0</v>
      </c>
      <c r="AY248" s="372">
        <f>建設部門分析用産業連関表!BE226</f>
        <v>0</v>
      </c>
      <c r="AZ248" s="372">
        <f>建設部門分析用産業連関表!BF226</f>
        <v>0</v>
      </c>
      <c r="BA248" s="372">
        <f>建設部門分析用産業連関表!BG226</f>
        <v>0</v>
      </c>
      <c r="BB248" s="372">
        <f>建設部門分析用産業連関表!BH226</f>
        <v>0</v>
      </c>
      <c r="BC248" s="372">
        <f>建設部門分析用産業連関表!BI226</f>
        <v>0</v>
      </c>
      <c r="BD248" s="372">
        <f>建設部門分析用産業連関表!BJ226</f>
        <v>0</v>
      </c>
      <c r="BE248" s="372">
        <f>建設部門分析用産業連関表!BK226</f>
        <v>0</v>
      </c>
      <c r="BF248" s="372">
        <f>建設部門分析用産業連関表!BL226</f>
        <v>0</v>
      </c>
      <c r="BG248" s="372">
        <f>建設部門分析用産業連関表!BM226</f>
        <v>0</v>
      </c>
      <c r="BH248" s="372">
        <f>建設部門分析用産業連関表!BN226</f>
        <v>0</v>
      </c>
      <c r="BI248" s="372">
        <f>建設部門分析用産業連関表!BO226</f>
        <v>0</v>
      </c>
      <c r="BJ248" s="372">
        <f>建設部門分析用産業連関表!BP226</f>
        <v>0</v>
      </c>
      <c r="BK248" s="372">
        <f>建設部門分析用産業連関表!BQ226</f>
        <v>0</v>
      </c>
      <c r="BL248" s="372">
        <f>建設部門分析用産業連関表!BR226</f>
        <v>0</v>
      </c>
      <c r="BM248" s="372">
        <f>建設部門分析用産業連関表!BS226</f>
        <v>0</v>
      </c>
      <c r="BN248" s="372">
        <f>建設部門分析用産業連関表!BT226</f>
        <v>0</v>
      </c>
      <c r="BO248" s="372">
        <f>建設部門分析用産業連関表!BU226</f>
        <v>0</v>
      </c>
      <c r="BP248" s="372">
        <f>建設部門分析用産業連関表!BV226</f>
        <v>0</v>
      </c>
      <c r="BQ248" s="372">
        <f>建設部門分析用産業連関表!BW226</f>
        <v>0</v>
      </c>
      <c r="BR248" s="372">
        <f>建設部門分析用産業連関表!BX226</f>
        <v>0</v>
      </c>
      <c r="BS248" s="372">
        <f>建設部門分析用産業連関表!BY226</f>
        <v>0</v>
      </c>
      <c r="BT248" s="372">
        <f>建設部門分析用産業連関表!BZ226</f>
        <v>0</v>
      </c>
      <c r="BU248" s="372">
        <f>建設部門分析用産業連関表!CA226</f>
        <v>0</v>
      </c>
    </row>
    <row r="249" spans="1:73" ht="30" customHeight="1" x14ac:dyDescent="0.15">
      <c r="A249" s="166" t="s">
        <v>1666</v>
      </c>
      <c r="B249" s="359" t="s">
        <v>83</v>
      </c>
      <c r="C249" s="370">
        <f>建設部門分析用産業連関表!I227</f>
        <v>3.7134098424057925E-2</v>
      </c>
      <c r="D249" s="371">
        <f>建設部門分析用産業連関表!J227</f>
        <v>3.7978051745452879E-2</v>
      </c>
      <c r="E249" s="371">
        <f>建設部門分析用産業連関表!K227</f>
        <v>3.7063874517353268E-2</v>
      </c>
      <c r="F249" s="371">
        <f>建設部門分析用産業連関表!L227</f>
        <v>3.8576665218449116E-2</v>
      </c>
      <c r="G249" s="371">
        <f>建設部門分析用産業連関表!M227</f>
        <v>3.8642704624272432E-2</v>
      </c>
      <c r="H249" s="371">
        <f>建設部門分析用産業連関表!N227</f>
        <v>3.6326591854946341E-2</v>
      </c>
      <c r="I249" s="371">
        <f>建設部門分析用産業連関表!O227</f>
        <v>3.5242895518512563E-2</v>
      </c>
      <c r="J249" s="371">
        <f>建設部門分析用産業連関表!P227</f>
        <v>3.4891732283464566E-2</v>
      </c>
      <c r="K249" s="371">
        <f>建設部門分析用産業連関表!Q227</f>
        <v>3.6057445359281799E-2</v>
      </c>
      <c r="L249" s="371">
        <f>建設部門分析用産業連関表!R227</f>
        <v>3.6093946879427366E-2</v>
      </c>
      <c r="M249" s="371">
        <f>建設部門分析用産業連関表!S227</f>
        <v>3.410492803608145E-2</v>
      </c>
      <c r="N249" s="371">
        <f>建設部門分析用産業連関表!T227</f>
        <v>3.4132621611765349E-2</v>
      </c>
      <c r="O249" s="371">
        <f>建設部門分析用産業連関表!U227</f>
        <v>3.5061180696632541E-2</v>
      </c>
      <c r="P249" s="371">
        <f>建設部門分析用産業連関表!V227</f>
        <v>3.3554248986291495E-2</v>
      </c>
      <c r="Q249" s="371">
        <f>建設部門分析用産業連関表!W227</f>
        <v>3.7075165703003808E-2</v>
      </c>
      <c r="R249" s="371">
        <f>建設部門分析用産業連関表!X227</f>
        <v>3.9120243806264256E-2</v>
      </c>
      <c r="S249" s="371">
        <f>建設部門分析用産業連関表!Y227</f>
        <v>3.6500686313250007E-2</v>
      </c>
      <c r="T249" s="371">
        <f>建設部門分析用産業連関表!Z227</f>
        <v>3.7487176812198979E-2</v>
      </c>
      <c r="U249" s="371">
        <f>建設部門分析用産業連関表!AA227</f>
        <v>3.6420980170409449E-2</v>
      </c>
      <c r="V249" s="371">
        <f>建設部門分析用産業連関表!AB227</f>
        <v>3.9284817170189182E-2</v>
      </c>
      <c r="W249" s="371">
        <f>建設部門分析用産業連関表!AC227</f>
        <v>4.795138679983154E-2</v>
      </c>
      <c r="X249" s="371">
        <f>建設部門分析用産業連関表!AD227</f>
        <v>3.2840331977500331E-2</v>
      </c>
      <c r="Y249" s="371">
        <f>建設部門分析用産業連関表!AE227</f>
        <v>3.9760943304797285E-2</v>
      </c>
      <c r="Z249" s="371">
        <f>建設部門分析用産業連関表!AF227</f>
        <v>4.3207159095009565E-2</v>
      </c>
      <c r="AA249" s="371">
        <f>建設部門分析用産業連関表!AG227</f>
        <v>4.2841025906536719E-2</v>
      </c>
      <c r="AB249" s="371">
        <f>建設部門分析用産業連関表!AH227</f>
        <v>3.5810831871050677E-2</v>
      </c>
      <c r="AC249" s="371">
        <f>建設部門分析用産業連関表!AI227</f>
        <v>3.9301966313030769E-2</v>
      </c>
      <c r="AD249" s="371">
        <f>建設部門分析用産業連関表!AJ227</f>
        <v>3.9082633335831611E-2</v>
      </c>
      <c r="AE249" s="371">
        <f>建設部門分析用産業連関表!AK227</f>
        <v>3.5495235405263781E-2</v>
      </c>
      <c r="AF249" s="371">
        <f>建設部門分析用産業連関表!AL227</f>
        <v>3.6523524130611607E-2</v>
      </c>
      <c r="AG249" s="371">
        <f>建設部門分析用産業連関表!AM227</f>
        <v>4.1122260316535382E-2</v>
      </c>
      <c r="AH249" s="371">
        <f>建設部門分析用産業連関表!AN227</f>
        <v>4.2447869521698559E-2</v>
      </c>
      <c r="AI249" s="371">
        <f>建設部門分析用産業連関表!AO227</f>
        <v>4.2805863480650456E-2</v>
      </c>
      <c r="AJ249" s="371">
        <f>建設部門分析用産業連関表!AP227</f>
        <v>4.3474573537309616E-2</v>
      </c>
      <c r="AK249" s="371">
        <f>建設部門分析用産業連関表!AQ227</f>
        <v>4.3693132205647044E-2</v>
      </c>
      <c r="AL249" s="371">
        <f>建設部門分析用産業連関表!AR227</f>
        <v>4.3164752550398033E-2</v>
      </c>
      <c r="AM249" s="371">
        <f>建設部門分析用産業連関表!AS227</f>
        <v>3.9443911702323649E-2</v>
      </c>
      <c r="AN249" s="372">
        <f>建設部門分析用産業連関表!AT227</f>
        <v>4.3147197665638501E-2</v>
      </c>
      <c r="AO249" s="372">
        <f>建設部門分析用産業連関表!AU227</f>
        <v>4.7469408806064838E-2</v>
      </c>
      <c r="AP249" s="372">
        <f>建設部門分析用産業連関表!AV227</f>
        <v>4.0472704455134907E-2</v>
      </c>
      <c r="AQ249" s="372">
        <f>建設部門分析用産業連関表!AW227</f>
        <v>4.8076421151537298E-2</v>
      </c>
      <c r="AR249" s="372">
        <f>建設部門分析用産業連関表!AX227</f>
        <v>4.0055149482806682E-2</v>
      </c>
      <c r="AS249" s="372">
        <f>建設部門分析用産業連関表!AY227</f>
        <v>4.0287809298876771E-2</v>
      </c>
      <c r="AT249" s="372">
        <f>建設部門分析用産業連関表!AZ227</f>
        <v>4.1372863904083124E-2</v>
      </c>
      <c r="AU249" s="372">
        <f>建設部門分析用産業連関表!BA227</f>
        <v>3.5014416032518786E-2</v>
      </c>
      <c r="AV249" s="372">
        <f>建設部門分析用産業連関表!BB227</f>
        <v>3.4564254062038405E-2</v>
      </c>
      <c r="AW249" s="372">
        <f>建設部門分析用産業連関表!BC227</f>
        <v>3.9944217551548956E-2</v>
      </c>
      <c r="AX249" s="372">
        <f>建設部門分析用産業連関表!BD227</f>
        <v>3.7653107515499773E-2</v>
      </c>
      <c r="AY249" s="372">
        <f>建設部門分析用産業連関表!BE227</f>
        <v>3.8272455232033438E-2</v>
      </c>
      <c r="AZ249" s="372">
        <f>建設部門分析用産業連関表!BF227</f>
        <v>3.5238007038340437E-2</v>
      </c>
      <c r="BA249" s="372">
        <f>建設部門分析用産業連関表!BG227</f>
        <v>3.0341165626224659E-2</v>
      </c>
      <c r="BB249" s="372">
        <f>建設部門分析用産業連関表!BH227</f>
        <v>3.888874813042599E-2</v>
      </c>
      <c r="BC249" s="372">
        <f>建設部門分析用産業連関表!BI227</f>
        <v>3.7170897887072306E-2</v>
      </c>
      <c r="BD249" s="372">
        <f>建設部門分析用産業連関表!BJ227</f>
        <v>3.6734045510503952E-2</v>
      </c>
      <c r="BE249" s="372">
        <f>建設部門分析用産業連関表!BK227</f>
        <v>3.8262552276162071E-2</v>
      </c>
      <c r="BF249" s="372">
        <f>建設部門分析用産業連関表!BL227</f>
        <v>3.9356069845187025E-2</v>
      </c>
      <c r="BG249" s="372">
        <f>建設部門分析用産業連関表!BM227</f>
        <v>3.7148872180451126E-2</v>
      </c>
      <c r="BH249" s="372">
        <f>建設部門分析用産業連関表!BN227</f>
        <v>4.8731322934073541E-2</v>
      </c>
      <c r="BI249" s="372">
        <f>建設部門分析用産業連関表!BO227</f>
        <v>3.3620019428492E-2</v>
      </c>
      <c r="BJ249" s="372">
        <f>建設部門分析用産業連関表!BP227</f>
        <v>3.0344366088433623E-2</v>
      </c>
      <c r="BK249" s="372">
        <f>建設部門分析用産業連関表!BQ227</f>
        <v>3.7277319635808999E-2</v>
      </c>
      <c r="BL249" s="372">
        <f>建設部門分析用産業連関表!BR227</f>
        <v>3.3585895608286204E-2</v>
      </c>
      <c r="BM249" s="372">
        <f>建設部門分析用産業連関表!BS227</f>
        <v>3.1140360434962627E-2</v>
      </c>
      <c r="BN249" s="372">
        <f>建設部門分析用産業連関表!BT227</f>
        <v>4.3966998327533931E-2</v>
      </c>
      <c r="BO249" s="372">
        <f>建設部門分析用産業連関表!BU227</f>
        <v>2.95967505465938E-2</v>
      </c>
      <c r="BP249" s="372">
        <f>建設部門分析用産業連関表!BV227</f>
        <v>2.3414506391123611E-2</v>
      </c>
      <c r="BQ249" s="372">
        <f>建設部門分析用産業連関表!BW227</f>
        <v>3.1982074734904192E-2</v>
      </c>
      <c r="BR249" s="372">
        <f>建設部門分析用産業連関表!BX227</f>
        <v>4.3037489324866812E-2</v>
      </c>
      <c r="BS249" s="372">
        <f>建設部門分析用産業連関表!BY227</f>
        <v>2.8367210370153467E-2</v>
      </c>
      <c r="BT249" s="372">
        <f>建設部門分析用産業連関表!BZ227</f>
        <v>2.2636760772517542E-2</v>
      </c>
      <c r="BU249" s="372">
        <f>建設部門分析用産業連関表!CA227</f>
        <v>3.5261256513349708E-2</v>
      </c>
    </row>
    <row r="250" spans="1:73" ht="30" customHeight="1" x14ac:dyDescent="0.15">
      <c r="A250" s="166" t="s">
        <v>1667</v>
      </c>
      <c r="B250" s="359" t="s">
        <v>84</v>
      </c>
      <c r="C250" s="370">
        <f>建設部門分析用産業連関表!I228</f>
        <v>-5.1032787069731416E-3</v>
      </c>
      <c r="D250" s="371">
        <f>建設部門分析用産業連関表!J228</f>
        <v>-1.2672478495299279E-5</v>
      </c>
      <c r="E250" s="371">
        <f>建設部門分析用産業連関表!K228</f>
        <v>-1.4205666191320068E-5</v>
      </c>
      <c r="F250" s="371">
        <f>建設部門分析用産業連関表!L228</f>
        <v>-1.2384342903090378E-5</v>
      </c>
      <c r="G250" s="371">
        <f>建設部門分析用産業連関表!M228</f>
        <v>-1.2400154132756978E-5</v>
      </c>
      <c r="H250" s="371">
        <f>建設部門分析用産業連関表!N228</f>
        <v>-1.184562777878685E-5</v>
      </c>
      <c r="I250" s="371">
        <f>建設部門分析用産業連関表!O228</f>
        <v>-1.6398032561342872E-5</v>
      </c>
      <c r="J250" s="371">
        <f>建設部門分析用産業連関表!P228</f>
        <v>-1.9685039370078739E-5</v>
      </c>
      <c r="K250" s="371">
        <f>建設部門分析用産業連関表!Q228</f>
        <v>-1.7527485287867037E-5</v>
      </c>
      <c r="L250" s="371">
        <f>建設部門分析用産業連関表!R228</f>
        <v>-1.7607166265462999E-5</v>
      </c>
      <c r="M250" s="371">
        <f>建設部門分析用産業連関表!S228</f>
        <v>-1.3265238442661008E-5</v>
      </c>
      <c r="N250" s="371">
        <f>建設部門分析用産業連関表!T228</f>
        <v>-1.484546196818553E-5</v>
      </c>
      <c r="O250" s="371">
        <f>建設部門分析用産業連関表!U228</f>
        <v>-1.5135411481386807E-5</v>
      </c>
      <c r="P250" s="371">
        <f>建設部門分析用産業連関表!V228</f>
        <v>-1.4664860793808915E-5</v>
      </c>
      <c r="Q250" s="371">
        <f>建設部門分析用産業連関表!W228</f>
        <v>-1.4102383302778169E-5</v>
      </c>
      <c r="R250" s="371">
        <f>建設部門分析用産業連関表!X228</f>
        <v>-1.0756881868845335E-5</v>
      </c>
      <c r="S250" s="371">
        <f>建設部門分析用産業連関表!Y228</f>
        <v>-9.0988499053719611E-6</v>
      </c>
      <c r="T250" s="371">
        <f>建設部門分析用産業連関表!Z228</f>
        <v>-1.7387373289517154E-5</v>
      </c>
      <c r="U250" s="371">
        <f>建設部門分析用産業連関表!AA228</f>
        <v>-8.4291564521680493E-6</v>
      </c>
      <c r="V250" s="371">
        <f>建設部門分析用産業連関表!AB228</f>
        <v>-1.0861047514551353E-5</v>
      </c>
      <c r="W250" s="371">
        <f>建設部門分析用産業連関表!AC228</f>
        <v>-1.7189957626754449E-5</v>
      </c>
      <c r="X250" s="371">
        <f>建設部門分析用産業連関表!AD228</f>
        <v>-9.5130280919719557E-6</v>
      </c>
      <c r="Y250" s="371">
        <f>建設部門分析用産業連関表!AE228</f>
        <v>-1.2921983524471006E-5</v>
      </c>
      <c r="Z250" s="371">
        <f>建設部門分析用産業連関表!AF228</f>
        <v>-1.2028049411226981E-5</v>
      </c>
      <c r="AA250" s="371">
        <f>建設部門分析用産業連関表!AG228</f>
        <v>-1.3778740155507697E-5</v>
      </c>
      <c r="AB250" s="371">
        <f>建設部門分析用産業連関表!AH228</f>
        <v>-9.2665055417915182E-6</v>
      </c>
      <c r="AC250" s="371">
        <f>建設部門分析用産業連関表!AI228</f>
        <v>-9.9813800180681811E-6</v>
      </c>
      <c r="AD250" s="371">
        <f>建設部門分析用産業連関表!AJ228</f>
        <v>-1.1530501057923472E-5</v>
      </c>
      <c r="AE250" s="371">
        <f>建設部門分析用産業連関表!AK228</f>
        <v>-1.3360799574378368E-7</v>
      </c>
      <c r="AF250" s="371">
        <f>建設部門分析用産業連関表!AL228</f>
        <v>-1.4291662294814543E-2</v>
      </c>
      <c r="AG250" s="371">
        <f>建設部門分析用産業連関表!AM228</f>
        <v>-2.736274247698105E-3</v>
      </c>
      <c r="AH250" s="371">
        <f>建設部門分析用産業連関表!AN228</f>
        <v>-2.86075996724219E-3</v>
      </c>
      <c r="AI250" s="371">
        <f>建設部門分析用産業連関表!AO228</f>
        <v>-2.8914918553973345E-3</v>
      </c>
      <c r="AJ250" s="371">
        <f>建設部門分析用産業連関表!AP228</f>
        <v>-2.9678966827850427E-3</v>
      </c>
      <c r="AK250" s="371">
        <f>建設部門分析用産業連関表!AQ228</f>
        <v>-3.1570908457826631E-3</v>
      </c>
      <c r="AL250" s="371">
        <f>建設部門分析用産業連関表!AR228</f>
        <v>-2.2860963774860169E-3</v>
      </c>
      <c r="AM250" s="371">
        <f>建設部門分析用産業連関表!AS228</f>
        <v>-2.3193964845318457E-3</v>
      </c>
      <c r="AN250" s="372">
        <f>建設部門分析用産業連関表!AT228</f>
        <v>-2.8455621883344308E-3</v>
      </c>
      <c r="AO250" s="372">
        <f>建設部門分析用産業連関表!AU228</f>
        <v>-3.2861856968767543E-3</v>
      </c>
      <c r="AP250" s="372">
        <f>建設部門分析用産業連関表!AV228</f>
        <v>-2.3007738966743358E-3</v>
      </c>
      <c r="AQ250" s="372">
        <f>建設部門分析用産業連関表!AW228</f>
        <v>-3.1320144072662735E-3</v>
      </c>
      <c r="AR250" s="372">
        <f>建設部門分析用産業連関表!AX228</f>
        <v>-2.5772034338231243E-3</v>
      </c>
      <c r="AS250" s="372">
        <f>建設部門分析用産業連関表!AY228</f>
        <v>-2.5659334120597954E-3</v>
      </c>
      <c r="AT250" s="372">
        <f>建設部門分析用産業連関表!AZ228</f>
        <v>-2.7226777390383745E-3</v>
      </c>
      <c r="AU250" s="372">
        <f>建設部門分析用産業連関表!BA228</f>
        <v>-1.6732050857872099E-3</v>
      </c>
      <c r="AV250" s="372">
        <f>建設部門分析用産業連関表!BB228</f>
        <v>-1.7443905183934726E-3</v>
      </c>
      <c r="AW250" s="372">
        <f>建設部門分析用産業連関表!BC228</f>
        <v>-3.1875684829166251E-3</v>
      </c>
      <c r="AX250" s="372">
        <f>建設部門分析用産業連関表!BD228</f>
        <v>-2.6935581430515649E-3</v>
      </c>
      <c r="AY250" s="372">
        <f>建設部門分析用産業連関表!BE228</f>
        <v>-2.659953450814611E-3</v>
      </c>
      <c r="AZ250" s="372">
        <f>建設部門分析用産業連関表!BF228</f>
        <v>-2.8245971476199296E-3</v>
      </c>
      <c r="BA250" s="372">
        <f>建設部門分析用産業連関表!BG228</f>
        <v>-1.8214634630988062E-3</v>
      </c>
      <c r="BB250" s="372">
        <f>建設部門分析用産業連関表!BH228</f>
        <v>-2.9985574268387781E-3</v>
      </c>
      <c r="BC250" s="372">
        <f>建設部門分析用産業連関表!BI228</f>
        <v>-3.2208771002038917E-3</v>
      </c>
      <c r="BD250" s="372">
        <f>建設部門分析用産業連関表!BJ228</f>
        <v>-3.5344108653349747E-3</v>
      </c>
      <c r="BE250" s="372">
        <f>建設部門分析用産業連関表!BK228</f>
        <v>-2.6987693611713057E-3</v>
      </c>
      <c r="BF250" s="372">
        <f>建設部門分析用産業連関表!BL228</f>
        <v>-3.1708681865790494E-3</v>
      </c>
      <c r="BG250" s="372">
        <f>建設部門分析用産業連関表!BM228</f>
        <v>-2.7218045112781955E-3</v>
      </c>
      <c r="BH250" s="372">
        <f>建設部門分析用産業連関表!BN228</f>
        <v>-3.1575341029065254E-3</v>
      </c>
      <c r="BI250" s="372">
        <f>建設部門分析用産業連関表!BO228</f>
        <v>-3.5430328166949259E-3</v>
      </c>
      <c r="BJ250" s="372">
        <f>建設部門分析用産業連関表!BP228</f>
        <v>-2.1705186939139686E-3</v>
      </c>
      <c r="BK250" s="372">
        <f>建設部門分析用産業連関表!BQ228</f>
        <v>-3.3309116246266531E-3</v>
      </c>
      <c r="BL250" s="372">
        <f>建設部門分析用産業連関表!BR228</f>
        <v>-1.5596682273746729E-3</v>
      </c>
      <c r="BM250" s="372">
        <f>建設部門分析用産業連関表!BS228</f>
        <v>-2.309921767743904E-3</v>
      </c>
      <c r="BN250" s="372">
        <f>建設部門分析用産業連関表!BT228</f>
        <v>-5.7095960590316272E-4</v>
      </c>
      <c r="BO250" s="372">
        <f>建設部門分析用産業連関表!BU228</f>
        <v>-3.1696782623925751E-2</v>
      </c>
      <c r="BP250" s="372">
        <f>建設部門分析用産業連関表!BV228</f>
        <v>-5.0890165434283742E-2</v>
      </c>
      <c r="BQ250" s="372">
        <f>建設部門分析用産業連関表!BW228</f>
        <v>-1.8495481522185439E-3</v>
      </c>
      <c r="BR250" s="372">
        <f>建設部門分析用産業連関表!BX228</f>
        <v>-4.461769951606063E-3</v>
      </c>
      <c r="BS250" s="372">
        <f>建設部門分析用産業連関表!BY228</f>
        <v>-3.2538664324101213E-2</v>
      </c>
      <c r="BT250" s="372">
        <f>建設部門分析用産業連関表!BZ228</f>
        <v>-2.4689428363177026E-2</v>
      </c>
      <c r="BU250" s="372">
        <f>建設部門分析用産業連関表!CA228</f>
        <v>-3.294883673486735E-2</v>
      </c>
    </row>
    <row r="251" spans="1:73" ht="30" customHeight="1" x14ac:dyDescent="0.15">
      <c r="A251" s="10" t="s">
        <v>1668</v>
      </c>
      <c r="B251" s="379" t="s">
        <v>85</v>
      </c>
      <c r="C251" s="2">
        <f>建設部門分析用産業連関表!I229</f>
        <v>0.47088380564189114</v>
      </c>
      <c r="D251" s="4">
        <f>建設部門分析用産業連関表!J229</f>
        <v>0.4576700107777551</v>
      </c>
      <c r="E251" s="4">
        <f>建設部門分析用産業連関表!K229</f>
        <v>0.46132378236993188</v>
      </c>
      <c r="F251" s="4">
        <f>建設部門分析用産業連関表!L229</f>
        <v>0.48305669901194337</v>
      </c>
      <c r="G251" s="4">
        <f>建設部門分析用産業連関表!M229</f>
        <v>0.48583966137149182</v>
      </c>
      <c r="H251" s="4">
        <f>建設部門分析用産業連関表!N229</f>
        <v>0.38823650190714609</v>
      </c>
      <c r="I251" s="4">
        <f>建設部門分析用産業連関表!O229</f>
        <v>0.43516339894082262</v>
      </c>
      <c r="J251" s="4">
        <f>建設部門分析用産業連関表!P229</f>
        <v>0.48054133858267717</v>
      </c>
      <c r="K251" s="4">
        <f>建設部門分析用産業連関表!Q229</f>
        <v>0.47177855775087307</v>
      </c>
      <c r="L251" s="4">
        <f>建設部門分析用産業連関表!R229</f>
        <v>0.47328732489859138</v>
      </c>
      <c r="M251" s="4">
        <f>建設部門分析用産業連関表!S229</f>
        <v>0.39107249452808912</v>
      </c>
      <c r="N251" s="4">
        <f>建設部門分析用産業連関表!T229</f>
        <v>0.38651225234703529</v>
      </c>
      <c r="O251" s="4">
        <f>建設部門分析用産業連関表!U229</f>
        <v>0.39574055886666037</v>
      </c>
      <c r="P251" s="4">
        <f>建設部門分析用産業連関表!V229</f>
        <v>0.38076420684576651</v>
      </c>
      <c r="Q251" s="4">
        <f>建設部門分析用産業連関表!W229</f>
        <v>0.37495416725426595</v>
      </c>
      <c r="R251" s="4">
        <f>建設部門分析用産業連関表!X229</f>
        <v>0.45310491248354579</v>
      </c>
      <c r="S251" s="4">
        <f>建設部門分析用産業連関表!Y229</f>
        <v>0.49942157311315849</v>
      </c>
      <c r="T251" s="4">
        <f>建設部門分析用産業連関表!Z229</f>
        <v>0.47488393928329248</v>
      </c>
      <c r="U251" s="4">
        <f>建設部門分析用産業連関表!AA229</f>
        <v>0.50140415697899032</v>
      </c>
      <c r="V251" s="4">
        <f>建設部門分析用産業連関表!AB229</f>
        <v>0.45019507421280269</v>
      </c>
      <c r="W251" s="4">
        <f>建設部門分析用産業連関表!AC229</f>
        <v>0.41151899060568814</v>
      </c>
      <c r="X251" s="4">
        <f>建設部門分析用産業連関表!AD229</f>
        <v>0.5490267492759906</v>
      </c>
      <c r="Y251" s="4">
        <f>建設部門分析用産業連関表!AE229</f>
        <v>0.45182038442900985</v>
      </c>
      <c r="Z251" s="4">
        <f>建設部門分析用産業連関表!AF229</f>
        <v>0.46147295493089885</v>
      </c>
      <c r="AA251" s="4">
        <f>建設部門分析用産業連関表!AG229</f>
        <v>0.40070872828908966</v>
      </c>
      <c r="AB251" s="4">
        <f>建設部門分析用産業連関表!AH229</f>
        <v>0.49241325919005685</v>
      </c>
      <c r="AC251" s="4">
        <f>建設部門分析用産業連関表!AI229</f>
        <v>0.43863419315702951</v>
      </c>
      <c r="AD251" s="4">
        <f>建設部門分析用産業連関表!AJ229</f>
        <v>0.45925409188656291</v>
      </c>
      <c r="AE251" s="4">
        <f>建設部門分析用産業連関表!AK229</f>
        <v>0.44982632296633268</v>
      </c>
      <c r="AF251" s="4">
        <f>建設部門分析用産業連関表!AL229</f>
        <v>0.49760342346202985</v>
      </c>
      <c r="AG251" s="4">
        <f>建設部門分析用産業連関表!AM229</f>
        <v>0.49027830152241336</v>
      </c>
      <c r="AH251" s="4">
        <f>建設部門分析用産業連関表!AN229</f>
        <v>0.48718951496437762</v>
      </c>
      <c r="AI251" s="4">
        <f>建設部門分析用産業連関表!AO229</f>
        <v>0.4873221400369287</v>
      </c>
      <c r="AJ251" s="4">
        <f>建設部門分析用産業連関表!AP229</f>
        <v>0.49192075951211089</v>
      </c>
      <c r="AK251" s="4">
        <f>建設部門分析用産業連関表!AQ229</f>
        <v>0.49951943656966552</v>
      </c>
      <c r="AL251" s="4">
        <f>建設部門分析用産業連関表!AR229</f>
        <v>0.34808302234591437</v>
      </c>
      <c r="AM251" s="4">
        <f>建設部門分析用産業連関表!AS229</f>
        <v>0.42283164771626836</v>
      </c>
      <c r="AN251" s="16">
        <f>建設部門分析用産業連関表!AT229</f>
        <v>0.50845340899527236</v>
      </c>
      <c r="AO251" s="16">
        <f>建設部門分析用産業連関表!AU229</f>
        <v>0.49789821039803922</v>
      </c>
      <c r="AP251" s="16">
        <f>建設部門分析用産業連関表!AV229</f>
        <v>0.36205814683120685</v>
      </c>
      <c r="AQ251" s="16">
        <f>建設部門分析用産業連関表!AW229</f>
        <v>0.42751996659184632</v>
      </c>
      <c r="AR251" s="16">
        <f>建設部門分析用産業連関表!AX229</f>
        <v>0.46840588951074863</v>
      </c>
      <c r="AS251" s="16">
        <f>建設部門分析用産業連関表!AY229</f>
        <v>0.46570821776105603</v>
      </c>
      <c r="AT251" s="16">
        <f>建設部門分析用産業連関表!AZ229</f>
        <v>0.48139466319426605</v>
      </c>
      <c r="AU251" s="16">
        <f>建設部門分析用産業連関表!BA229</f>
        <v>0.41520064281325331</v>
      </c>
      <c r="AV251" s="16">
        <f>建設部門分析用産業連関表!BB229</f>
        <v>0.31358233101216854</v>
      </c>
      <c r="AW251" s="16">
        <f>建設部門分析用産業連関表!BC229</f>
        <v>0.57082378722980376</v>
      </c>
      <c r="AX251" s="16">
        <f>建設部門分析用産業連関表!BD229</f>
        <v>0.4962573718433389</v>
      </c>
      <c r="AY251" s="16">
        <f>建設部門分析用産業連関表!BE229</f>
        <v>0.49039329311737045</v>
      </c>
      <c r="AZ251" s="16">
        <f>建設部門分析用産業連関表!BF229</f>
        <v>0.51912391183552509</v>
      </c>
      <c r="BA251" s="16">
        <f>建設部門分析用産業連関表!BG229</f>
        <v>0.48270437647993908</v>
      </c>
      <c r="BB251" s="16">
        <f>建設部門分析用産業連関表!BH229</f>
        <v>0.49057300357244976</v>
      </c>
      <c r="BC251" s="16">
        <f>建設部門分析用産業連関表!BI229</f>
        <v>0.45666170971837367</v>
      </c>
      <c r="BD251" s="16">
        <f>建設部門分析用産業連関表!BJ229</f>
        <v>0.48488208528150922</v>
      </c>
      <c r="BE251" s="16">
        <f>建設部門分析用産業連関表!BK229</f>
        <v>0.46377651790783403</v>
      </c>
      <c r="BF251" s="16">
        <f>建設部門分析用産業連関表!BL229</f>
        <v>0.45968980013486949</v>
      </c>
      <c r="BG251" s="16">
        <f>建設部門分析用産業連関表!BM229</f>
        <v>0.36946165413533832</v>
      </c>
      <c r="BH251" s="16">
        <f>建設部門分析用産業連関表!BN229</f>
        <v>0.48456891548911712</v>
      </c>
      <c r="BI251" s="16">
        <f>建設部門分析用産業連関表!BO229</f>
        <v>0.54079255963108497</v>
      </c>
      <c r="BJ251" s="16">
        <f>建設部門分析用産業連関表!BP229</f>
        <v>0.48294469895849418</v>
      </c>
      <c r="BK251" s="16">
        <f>建設部門分析用産業連関表!BQ229</f>
        <v>0.59842546447948131</v>
      </c>
      <c r="BL251" s="16">
        <f>建設部門分析用産業連関表!BR229</f>
        <v>0.37349063107295816</v>
      </c>
      <c r="BM251" s="16">
        <f>建設部門分析用産業連関表!BS229</f>
        <v>0.56081289322371064</v>
      </c>
      <c r="BN251" s="16">
        <f>建設部門分析用産業連関表!BT229</f>
        <v>0.50894986953935684</v>
      </c>
      <c r="BO251" s="16">
        <f>建設部門分析用産業連関表!BU229</f>
        <v>0.50863677243002514</v>
      </c>
      <c r="BP251" s="16">
        <f>建設部門分析用産業連関表!BV229</f>
        <v>0.52037325684829172</v>
      </c>
      <c r="BQ251" s="16">
        <f>建設部門分析用産業連関表!BW229</f>
        <v>0.59218194290281589</v>
      </c>
      <c r="BR251" s="16">
        <f>建設部門分析用産業連関表!BX229</f>
        <v>0.58513672884871226</v>
      </c>
      <c r="BS251" s="16">
        <f>建設部門分析用産業連関表!BY229</f>
        <v>0.40089384753968588</v>
      </c>
      <c r="BT251" s="16">
        <f>建設部門分析用産業連関表!BZ229</f>
        <v>0.6173465563191699</v>
      </c>
      <c r="BU251" s="16">
        <f>建設部門分析用産業連関表!CA229</f>
        <v>0.47186521935006759</v>
      </c>
    </row>
    <row r="252" spans="1:73" ht="30" customHeight="1" x14ac:dyDescent="0.15">
      <c r="A252" s="361" t="s">
        <v>1669</v>
      </c>
      <c r="B252" s="362" t="s">
        <v>1807</v>
      </c>
      <c r="C252" s="376">
        <f>建設部門分析用産業連関表!I230</f>
        <v>1</v>
      </c>
      <c r="D252" s="377">
        <f>建設部門分析用産業連関表!J230</f>
        <v>1</v>
      </c>
      <c r="E252" s="377">
        <f>建設部門分析用産業連関表!K230</f>
        <v>1</v>
      </c>
      <c r="F252" s="377">
        <f>建設部門分析用産業連関表!L230</f>
        <v>1</v>
      </c>
      <c r="G252" s="377">
        <f>建設部門分析用産業連関表!M230</f>
        <v>1</v>
      </c>
      <c r="H252" s="377">
        <f>建設部門分析用産業連関表!N230</f>
        <v>1</v>
      </c>
      <c r="I252" s="377">
        <f>建設部門分析用産業連関表!O230</f>
        <v>1</v>
      </c>
      <c r="J252" s="377">
        <f>建設部門分析用産業連関表!P230</f>
        <v>1</v>
      </c>
      <c r="K252" s="377">
        <f>建設部門分析用産業連関表!Q230</f>
        <v>1</v>
      </c>
      <c r="L252" s="377">
        <f>建設部門分析用産業連関表!R230</f>
        <v>1</v>
      </c>
      <c r="M252" s="377">
        <f>建設部門分析用産業連関表!S230</f>
        <v>1</v>
      </c>
      <c r="N252" s="377">
        <f>建設部門分析用産業連関表!T230</f>
        <v>1</v>
      </c>
      <c r="O252" s="377">
        <f>建設部門分析用産業連関表!U230</f>
        <v>1</v>
      </c>
      <c r="P252" s="377">
        <f>建設部門分析用産業連関表!V230</f>
        <v>1</v>
      </c>
      <c r="Q252" s="377">
        <f>建設部門分析用産業連関表!W230</f>
        <v>1</v>
      </c>
      <c r="R252" s="377">
        <f>建設部門分析用産業連関表!X230</f>
        <v>1</v>
      </c>
      <c r="S252" s="377">
        <f>建設部門分析用産業連関表!Y230</f>
        <v>1</v>
      </c>
      <c r="T252" s="377">
        <f>建設部門分析用産業連関表!Z230</f>
        <v>1</v>
      </c>
      <c r="U252" s="377">
        <f>建設部門分析用産業連関表!AA230</f>
        <v>1</v>
      </c>
      <c r="V252" s="377">
        <f>建設部門分析用産業連関表!AB230</f>
        <v>1</v>
      </c>
      <c r="W252" s="377">
        <f>建設部門分析用産業連関表!AC230</f>
        <v>1</v>
      </c>
      <c r="X252" s="377">
        <f>建設部門分析用産業連関表!AD230</f>
        <v>1</v>
      </c>
      <c r="Y252" s="377">
        <f>建設部門分析用産業連関表!AE230</f>
        <v>1</v>
      </c>
      <c r="Z252" s="377">
        <f>建設部門分析用産業連関表!AF230</f>
        <v>1</v>
      </c>
      <c r="AA252" s="377">
        <f>建設部門分析用産業連関表!AG230</f>
        <v>1</v>
      </c>
      <c r="AB252" s="377">
        <f>建設部門分析用産業連関表!AH230</f>
        <v>1</v>
      </c>
      <c r="AC252" s="377">
        <f>建設部門分析用産業連関表!AI230</f>
        <v>1</v>
      </c>
      <c r="AD252" s="377">
        <f>建設部門分析用産業連関表!AJ230</f>
        <v>1</v>
      </c>
      <c r="AE252" s="377">
        <f>建設部門分析用産業連関表!AK230</f>
        <v>1</v>
      </c>
      <c r="AF252" s="377">
        <f>建設部門分析用産業連関表!AL230</f>
        <v>1</v>
      </c>
      <c r="AG252" s="377">
        <f>建設部門分析用産業連関表!AM230</f>
        <v>1</v>
      </c>
      <c r="AH252" s="377">
        <f>建設部門分析用産業連関表!AN230</f>
        <v>1</v>
      </c>
      <c r="AI252" s="377">
        <f>建設部門分析用産業連関表!AO230</f>
        <v>1</v>
      </c>
      <c r="AJ252" s="377">
        <f>建設部門分析用産業連関表!AP230</f>
        <v>1</v>
      </c>
      <c r="AK252" s="377">
        <f>建設部門分析用産業連関表!AQ230</f>
        <v>1</v>
      </c>
      <c r="AL252" s="377">
        <f>建設部門分析用産業連関表!AR230</f>
        <v>1</v>
      </c>
      <c r="AM252" s="377">
        <f>建設部門分析用産業連関表!AS230</f>
        <v>1</v>
      </c>
      <c r="AN252" s="378">
        <f>建設部門分析用産業連関表!AT230</f>
        <v>1</v>
      </c>
      <c r="AO252" s="378">
        <f>建設部門分析用産業連関表!AU230</f>
        <v>1</v>
      </c>
      <c r="AP252" s="378">
        <f>建設部門分析用産業連関表!AV230</f>
        <v>1</v>
      </c>
      <c r="AQ252" s="378">
        <f>建設部門分析用産業連関表!AW230</f>
        <v>1</v>
      </c>
      <c r="AR252" s="378">
        <f>建設部門分析用産業連関表!AX230</f>
        <v>1</v>
      </c>
      <c r="AS252" s="378">
        <f>建設部門分析用産業連関表!AY230</f>
        <v>1</v>
      </c>
      <c r="AT252" s="378">
        <f>建設部門分析用産業連関表!AZ230</f>
        <v>1</v>
      </c>
      <c r="AU252" s="378">
        <f>建設部門分析用産業連関表!BA230</f>
        <v>1</v>
      </c>
      <c r="AV252" s="378">
        <f>建設部門分析用産業連関表!BB230</f>
        <v>1</v>
      </c>
      <c r="AW252" s="378">
        <f>建設部門分析用産業連関表!BC230</f>
        <v>1</v>
      </c>
      <c r="AX252" s="378">
        <f>建設部門分析用産業連関表!BD230</f>
        <v>1</v>
      </c>
      <c r="AY252" s="378">
        <f>建設部門分析用産業連関表!BE230</f>
        <v>1</v>
      </c>
      <c r="AZ252" s="378">
        <f>建設部門分析用産業連関表!BF230</f>
        <v>1</v>
      </c>
      <c r="BA252" s="378">
        <f>建設部門分析用産業連関表!BG230</f>
        <v>1</v>
      </c>
      <c r="BB252" s="378">
        <f>建設部門分析用産業連関表!BH230</f>
        <v>1</v>
      </c>
      <c r="BC252" s="378">
        <f>建設部門分析用産業連関表!BI230</f>
        <v>1</v>
      </c>
      <c r="BD252" s="378">
        <f>建設部門分析用産業連関表!BJ230</f>
        <v>1</v>
      </c>
      <c r="BE252" s="378">
        <f>建設部門分析用産業連関表!BK230</f>
        <v>1</v>
      </c>
      <c r="BF252" s="378">
        <f>建設部門分析用産業連関表!BL230</f>
        <v>1</v>
      </c>
      <c r="BG252" s="378">
        <f>建設部門分析用産業連関表!BM230</f>
        <v>1</v>
      </c>
      <c r="BH252" s="378">
        <f>建設部門分析用産業連関表!BN230</f>
        <v>1</v>
      </c>
      <c r="BI252" s="378">
        <f>建設部門分析用産業連関表!BO230</f>
        <v>1</v>
      </c>
      <c r="BJ252" s="378">
        <f>建設部門分析用産業連関表!BP230</f>
        <v>1</v>
      </c>
      <c r="BK252" s="378">
        <f>建設部門分析用産業連関表!BQ230</f>
        <v>1</v>
      </c>
      <c r="BL252" s="378">
        <f>建設部門分析用産業連関表!BR230</f>
        <v>1</v>
      </c>
      <c r="BM252" s="378">
        <f>建設部門分析用産業連関表!BS230</f>
        <v>1</v>
      </c>
      <c r="BN252" s="378">
        <f>建設部門分析用産業連関表!BT230</f>
        <v>1</v>
      </c>
      <c r="BO252" s="378">
        <f>建設部門分析用産業連関表!BU230</f>
        <v>1</v>
      </c>
      <c r="BP252" s="378">
        <f>建設部門分析用産業連関表!BV230</f>
        <v>1</v>
      </c>
      <c r="BQ252" s="378">
        <f>建設部門分析用産業連関表!BW230</f>
        <v>1</v>
      </c>
      <c r="BR252" s="378">
        <f>建設部門分析用産業連関表!BX230</f>
        <v>1</v>
      </c>
      <c r="BS252" s="378">
        <f>建設部門分析用産業連関表!BY230</f>
        <v>1</v>
      </c>
      <c r="BT252" s="378">
        <f>建設部門分析用産業連関表!BZ230</f>
        <v>1</v>
      </c>
      <c r="BU252" s="378">
        <f>建設部門分析用産業連関表!CA230</f>
        <v>1</v>
      </c>
    </row>
  </sheetData>
  <mergeCells count="11">
    <mergeCell ref="L151:L152"/>
    <mergeCell ref="M149:M152"/>
    <mergeCell ref="N149:N152"/>
    <mergeCell ref="A150:B151"/>
    <mergeCell ref="C150:C152"/>
    <mergeCell ref="D150:D152"/>
    <mergeCell ref="E150:E152"/>
    <mergeCell ref="F150:F152"/>
    <mergeCell ref="G150:G152"/>
    <mergeCell ref="H150:H152"/>
    <mergeCell ref="I151:I152"/>
  </mergeCells>
  <phoneticPr fontId="1"/>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sheetPr>
  <dimension ref="A1:CA230"/>
  <sheetViews>
    <sheetView showGridLines="0" zoomScale="75" zoomScaleNormal="75" zoomScaleSheetLayoutView="50" workbookViewId="0">
      <pane xSplit="6" ySplit="5" topLeftCell="G6" activePane="bottomRight" state="frozen"/>
      <selection activeCell="P11" sqref="P11"/>
      <selection pane="topRight" activeCell="P11" sqref="P11"/>
      <selection pane="bottomLeft" activeCell="P11" sqref="P11"/>
      <selection pane="bottomRight" activeCell="E175" sqref="E175"/>
    </sheetView>
  </sheetViews>
  <sheetFormatPr defaultRowHeight="13.5" x14ac:dyDescent="0.15"/>
  <cols>
    <col min="1" max="1" width="1" style="531" customWidth="1"/>
    <col min="2" max="2" width="3.75" style="532" customWidth="1"/>
    <col min="3" max="4" width="1.125" style="531" customWidth="1"/>
    <col min="5" max="5" width="52.625" style="533" customWidth="1"/>
    <col min="6" max="6" width="1.125" style="534" customWidth="1"/>
    <col min="7" max="8" width="14.625" style="534" customWidth="1"/>
    <col min="9" max="79" width="14.625" style="535" customWidth="1"/>
    <col min="80" max="16384" width="9" style="535"/>
  </cols>
  <sheetData>
    <row r="1" spans="1:79" s="530" customFormat="1" ht="36" customHeight="1" x14ac:dyDescent="0.15">
      <c r="A1" s="524"/>
      <c r="B1" s="525"/>
      <c r="C1" s="524"/>
      <c r="D1" s="524"/>
      <c r="E1" s="526"/>
      <c r="F1" s="527"/>
      <c r="G1" s="528" t="s">
        <v>1987</v>
      </c>
      <c r="H1" s="527"/>
      <c r="I1" s="529"/>
      <c r="S1" s="529"/>
      <c r="AC1" s="529"/>
      <c r="AN1" s="529"/>
      <c r="AX1" s="529"/>
      <c r="BH1" s="529"/>
      <c r="BR1" s="529"/>
    </row>
    <row r="2" spans="1:79" ht="15" customHeight="1" thickBot="1" x14ac:dyDescent="0.2">
      <c r="R2" s="536"/>
      <c r="AB2" s="536"/>
      <c r="AM2" s="536"/>
      <c r="AW2" s="536"/>
      <c r="BG2" s="536"/>
      <c r="BQ2" s="536"/>
      <c r="CA2" s="536" t="s">
        <v>1988</v>
      </c>
    </row>
    <row r="3" spans="1:79" s="540" customFormat="1" ht="18.75" customHeight="1" x14ac:dyDescent="0.15">
      <c r="A3" s="537"/>
      <c r="B3" s="538"/>
      <c r="C3" s="538"/>
      <c r="D3" s="538"/>
      <c r="E3" s="538"/>
      <c r="F3" s="539"/>
      <c r="G3" s="744" t="s">
        <v>1989</v>
      </c>
      <c r="H3" s="745"/>
      <c r="I3" s="746" t="s">
        <v>1990</v>
      </c>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3"/>
    </row>
    <row r="4" spans="1:79" s="540" customFormat="1" ht="18.75" customHeight="1" x14ac:dyDescent="0.15">
      <c r="A4" s="541"/>
      <c r="B4" s="542"/>
      <c r="C4" s="542"/>
      <c r="D4" s="542"/>
      <c r="E4" s="542"/>
      <c r="F4" s="543"/>
      <c r="G4" s="544">
        <v>72</v>
      </c>
      <c r="H4" s="545">
        <v>73</v>
      </c>
      <c r="I4" s="546">
        <v>1</v>
      </c>
      <c r="J4" s="547">
        <v>2</v>
      </c>
      <c r="K4" s="547">
        <v>3</v>
      </c>
      <c r="L4" s="547">
        <v>4</v>
      </c>
      <c r="M4" s="547">
        <v>5</v>
      </c>
      <c r="N4" s="547">
        <v>6</v>
      </c>
      <c r="O4" s="547">
        <v>7</v>
      </c>
      <c r="P4" s="547">
        <v>8</v>
      </c>
      <c r="Q4" s="547">
        <v>9</v>
      </c>
      <c r="R4" s="547">
        <v>10</v>
      </c>
      <c r="S4" s="547">
        <v>11</v>
      </c>
      <c r="T4" s="547">
        <v>12</v>
      </c>
      <c r="U4" s="547">
        <v>13</v>
      </c>
      <c r="V4" s="547">
        <v>14</v>
      </c>
      <c r="W4" s="547">
        <v>15</v>
      </c>
      <c r="X4" s="547">
        <v>16</v>
      </c>
      <c r="Y4" s="547">
        <v>17</v>
      </c>
      <c r="Z4" s="547">
        <v>18</v>
      </c>
      <c r="AA4" s="547">
        <v>19</v>
      </c>
      <c r="AB4" s="547">
        <v>20</v>
      </c>
      <c r="AC4" s="547">
        <v>21</v>
      </c>
      <c r="AD4" s="547">
        <v>22</v>
      </c>
      <c r="AE4" s="547">
        <v>23</v>
      </c>
      <c r="AF4" s="547">
        <v>24</v>
      </c>
      <c r="AG4" s="547">
        <v>25</v>
      </c>
      <c r="AH4" s="547">
        <v>26</v>
      </c>
      <c r="AI4" s="547">
        <v>27</v>
      </c>
      <c r="AJ4" s="547">
        <v>28</v>
      </c>
      <c r="AK4" s="547" t="s">
        <v>1662</v>
      </c>
      <c r="AL4" s="547">
        <v>29</v>
      </c>
      <c r="AM4" s="547">
        <v>30</v>
      </c>
      <c r="AN4" s="547">
        <v>31</v>
      </c>
      <c r="AO4" s="547">
        <v>32</v>
      </c>
      <c r="AP4" s="547">
        <v>33</v>
      </c>
      <c r="AQ4" s="547">
        <v>34</v>
      </c>
      <c r="AR4" s="547">
        <v>35</v>
      </c>
      <c r="AS4" s="547">
        <v>36</v>
      </c>
      <c r="AT4" s="547">
        <v>37</v>
      </c>
      <c r="AU4" s="547">
        <v>38</v>
      </c>
      <c r="AV4" s="547">
        <v>39</v>
      </c>
      <c r="AW4" s="547">
        <v>40</v>
      </c>
      <c r="AX4" s="547">
        <v>41</v>
      </c>
      <c r="AY4" s="547">
        <v>42</v>
      </c>
      <c r="AZ4" s="547">
        <v>43</v>
      </c>
      <c r="BA4" s="547">
        <v>44</v>
      </c>
      <c r="BB4" s="547">
        <v>45</v>
      </c>
      <c r="BC4" s="547">
        <v>46</v>
      </c>
      <c r="BD4" s="547">
        <v>47</v>
      </c>
      <c r="BE4" s="547">
        <v>48</v>
      </c>
      <c r="BF4" s="547">
        <v>49</v>
      </c>
      <c r="BG4" s="547">
        <v>50</v>
      </c>
      <c r="BH4" s="547">
        <v>51</v>
      </c>
      <c r="BI4" s="547">
        <v>52</v>
      </c>
      <c r="BJ4" s="547">
        <v>53</v>
      </c>
      <c r="BK4" s="547">
        <v>54</v>
      </c>
      <c r="BL4" s="547">
        <v>55</v>
      </c>
      <c r="BM4" s="547">
        <v>56</v>
      </c>
      <c r="BN4" s="547">
        <v>57</v>
      </c>
      <c r="BO4" s="547">
        <v>58</v>
      </c>
      <c r="BP4" s="547">
        <v>59</v>
      </c>
      <c r="BQ4" s="547">
        <v>60</v>
      </c>
      <c r="BR4" s="547">
        <v>61</v>
      </c>
      <c r="BS4" s="547">
        <v>62</v>
      </c>
      <c r="BT4" s="547">
        <v>63</v>
      </c>
      <c r="BU4" s="547">
        <v>64</v>
      </c>
      <c r="BV4" s="547">
        <v>65</v>
      </c>
      <c r="BW4" s="547">
        <v>66</v>
      </c>
      <c r="BX4" s="547">
        <v>67</v>
      </c>
      <c r="BY4" s="547">
        <v>68</v>
      </c>
      <c r="BZ4" s="547">
        <v>69</v>
      </c>
      <c r="CA4" s="548">
        <v>70</v>
      </c>
    </row>
    <row r="5" spans="1:79" s="556" customFormat="1" ht="85.5" x14ac:dyDescent="0.15">
      <c r="A5" s="549"/>
      <c r="B5" s="550"/>
      <c r="C5" s="550"/>
      <c r="D5" s="550"/>
      <c r="E5" s="550"/>
      <c r="F5" s="551"/>
      <c r="G5" s="552" t="s">
        <v>1991</v>
      </c>
      <c r="H5" s="553" t="s">
        <v>1992</v>
      </c>
      <c r="I5" s="554" t="s">
        <v>1993</v>
      </c>
      <c r="J5" s="552" t="s">
        <v>1994</v>
      </c>
      <c r="K5" s="552" t="s">
        <v>727</v>
      </c>
      <c r="L5" s="552" t="s">
        <v>1995</v>
      </c>
      <c r="M5" s="552" t="s">
        <v>1996</v>
      </c>
      <c r="N5" s="552" t="s">
        <v>1997</v>
      </c>
      <c r="O5" s="552" t="s">
        <v>1998</v>
      </c>
      <c r="P5" s="552" t="s">
        <v>1697</v>
      </c>
      <c r="Q5" s="552" t="s">
        <v>1999</v>
      </c>
      <c r="R5" s="552" t="s">
        <v>2000</v>
      </c>
      <c r="S5" s="552" t="s">
        <v>2001</v>
      </c>
      <c r="T5" s="552" t="s">
        <v>2002</v>
      </c>
      <c r="U5" s="552" t="s">
        <v>1707</v>
      </c>
      <c r="V5" s="552" t="s">
        <v>1709</v>
      </c>
      <c r="W5" s="552" t="s">
        <v>2003</v>
      </c>
      <c r="X5" s="552" t="s">
        <v>732</v>
      </c>
      <c r="Y5" s="552" t="s">
        <v>2004</v>
      </c>
      <c r="Z5" s="552" t="s">
        <v>2005</v>
      </c>
      <c r="AA5" s="552" t="s">
        <v>1715</v>
      </c>
      <c r="AB5" s="552" t="s">
        <v>2006</v>
      </c>
      <c r="AC5" s="552" t="s">
        <v>1718</v>
      </c>
      <c r="AD5" s="552" t="s">
        <v>2007</v>
      </c>
      <c r="AE5" s="552" t="s">
        <v>2008</v>
      </c>
      <c r="AF5" s="552" t="s">
        <v>2009</v>
      </c>
      <c r="AG5" s="552" t="s">
        <v>1726</v>
      </c>
      <c r="AH5" s="552" t="s">
        <v>2010</v>
      </c>
      <c r="AI5" s="552" t="s">
        <v>2011</v>
      </c>
      <c r="AJ5" s="552" t="s">
        <v>1732</v>
      </c>
      <c r="AK5" s="552" t="s">
        <v>1991</v>
      </c>
      <c r="AL5" s="552" t="s">
        <v>2012</v>
      </c>
      <c r="AM5" s="552" t="s">
        <v>2013</v>
      </c>
      <c r="AN5" s="552" t="s">
        <v>2014</v>
      </c>
      <c r="AO5" s="552" t="s">
        <v>2015</v>
      </c>
      <c r="AP5" s="552" t="s">
        <v>2016</v>
      </c>
      <c r="AQ5" s="552" t="s">
        <v>2017</v>
      </c>
      <c r="AR5" s="552" t="s">
        <v>2018</v>
      </c>
      <c r="AS5" s="552" t="s">
        <v>2019</v>
      </c>
      <c r="AT5" s="552" t="s">
        <v>2020</v>
      </c>
      <c r="AU5" s="552" t="s">
        <v>2021</v>
      </c>
      <c r="AV5" s="552" t="s">
        <v>2022</v>
      </c>
      <c r="AW5" s="552" t="s">
        <v>2023</v>
      </c>
      <c r="AX5" s="552" t="s">
        <v>2024</v>
      </c>
      <c r="AY5" s="552" t="s">
        <v>2025</v>
      </c>
      <c r="AZ5" s="552" t="s">
        <v>2026</v>
      </c>
      <c r="BA5" s="552" t="s">
        <v>2027</v>
      </c>
      <c r="BB5" s="552" t="s">
        <v>2028</v>
      </c>
      <c r="BC5" s="552" t="s">
        <v>2029</v>
      </c>
      <c r="BD5" s="552" t="s">
        <v>2030</v>
      </c>
      <c r="BE5" s="552" t="s">
        <v>2026</v>
      </c>
      <c r="BF5" s="552" t="s">
        <v>2031</v>
      </c>
      <c r="BG5" s="552" t="s">
        <v>2032</v>
      </c>
      <c r="BH5" s="552" t="s">
        <v>2033</v>
      </c>
      <c r="BI5" s="552" t="s">
        <v>2034</v>
      </c>
      <c r="BJ5" s="552" t="s">
        <v>2035</v>
      </c>
      <c r="BK5" s="552" t="s">
        <v>2036</v>
      </c>
      <c r="BL5" s="552" t="s">
        <v>2037</v>
      </c>
      <c r="BM5" s="552" t="s">
        <v>2038</v>
      </c>
      <c r="BN5" s="552" t="s">
        <v>2039</v>
      </c>
      <c r="BO5" s="552" t="s">
        <v>1778</v>
      </c>
      <c r="BP5" s="552" t="s">
        <v>2040</v>
      </c>
      <c r="BQ5" s="552" t="s">
        <v>2041</v>
      </c>
      <c r="BR5" s="552" t="s">
        <v>2042</v>
      </c>
      <c r="BS5" s="552" t="s">
        <v>2043</v>
      </c>
      <c r="BT5" s="552" t="s">
        <v>2044</v>
      </c>
      <c r="BU5" s="552" t="s">
        <v>2045</v>
      </c>
      <c r="BV5" s="552" t="s">
        <v>2046</v>
      </c>
      <c r="BW5" s="552" t="s">
        <v>2047</v>
      </c>
      <c r="BX5" s="552" t="s">
        <v>2048</v>
      </c>
      <c r="BY5" s="552" t="s">
        <v>2049</v>
      </c>
      <c r="BZ5" s="552" t="s">
        <v>2050</v>
      </c>
      <c r="CA5" s="555" t="s">
        <v>2051</v>
      </c>
    </row>
    <row r="6" spans="1:79" ht="15" customHeight="1" x14ac:dyDescent="0.15">
      <c r="A6" s="557"/>
      <c r="B6" s="558" t="s">
        <v>216</v>
      </c>
      <c r="C6" s="559"/>
      <c r="D6" s="560"/>
      <c r="E6" s="561" t="s">
        <v>204</v>
      </c>
      <c r="F6" s="562"/>
      <c r="G6" s="563">
        <v>16</v>
      </c>
      <c r="H6" s="564">
        <v>14</v>
      </c>
      <c r="I6" s="565">
        <v>61038</v>
      </c>
      <c r="J6" s="563">
        <v>20642</v>
      </c>
      <c r="K6" s="563">
        <v>9109</v>
      </c>
      <c r="L6" s="563">
        <v>1901</v>
      </c>
      <c r="M6" s="563">
        <v>1833</v>
      </c>
      <c r="N6" s="563">
        <v>68</v>
      </c>
      <c r="O6" s="563">
        <v>7208</v>
      </c>
      <c r="P6" s="563">
        <v>116</v>
      </c>
      <c r="Q6" s="563">
        <v>4669</v>
      </c>
      <c r="R6" s="563">
        <v>4619</v>
      </c>
      <c r="S6" s="563">
        <v>50</v>
      </c>
      <c r="T6" s="563">
        <v>2396</v>
      </c>
      <c r="U6" s="563">
        <v>952</v>
      </c>
      <c r="V6" s="563">
        <v>1444</v>
      </c>
      <c r="W6" s="563">
        <v>27</v>
      </c>
      <c r="X6" s="563">
        <v>11533</v>
      </c>
      <c r="Y6" s="563">
        <v>430</v>
      </c>
      <c r="Z6" s="563">
        <v>15</v>
      </c>
      <c r="AA6" s="563">
        <v>415</v>
      </c>
      <c r="AB6" s="563">
        <v>11103</v>
      </c>
      <c r="AC6" s="563">
        <v>102</v>
      </c>
      <c r="AD6" s="563">
        <v>178</v>
      </c>
      <c r="AE6" s="563">
        <v>640</v>
      </c>
      <c r="AF6" s="563">
        <v>1037</v>
      </c>
      <c r="AG6" s="563">
        <v>3142</v>
      </c>
      <c r="AH6" s="563">
        <v>1714</v>
      </c>
      <c r="AI6" s="563">
        <v>4146</v>
      </c>
      <c r="AJ6" s="563">
        <v>144</v>
      </c>
      <c r="AK6" s="563">
        <v>59</v>
      </c>
      <c r="AL6" s="563">
        <v>40337</v>
      </c>
      <c r="AM6" s="563">
        <v>28293</v>
      </c>
      <c r="AN6" s="563">
        <v>19086</v>
      </c>
      <c r="AO6" s="563">
        <v>18130</v>
      </c>
      <c r="AP6" s="563">
        <v>17797</v>
      </c>
      <c r="AQ6" s="563">
        <v>14396</v>
      </c>
      <c r="AR6" s="563">
        <v>42</v>
      </c>
      <c r="AS6" s="563">
        <v>12</v>
      </c>
      <c r="AT6" s="563">
        <v>1491</v>
      </c>
      <c r="AU6" s="563">
        <v>1855</v>
      </c>
      <c r="AV6" s="563">
        <v>1</v>
      </c>
      <c r="AW6" s="563">
        <v>0</v>
      </c>
      <c r="AX6" s="563">
        <v>333</v>
      </c>
      <c r="AY6" s="563">
        <v>129</v>
      </c>
      <c r="AZ6" s="563">
        <v>30</v>
      </c>
      <c r="BA6" s="563">
        <v>75</v>
      </c>
      <c r="BB6" s="563">
        <v>2</v>
      </c>
      <c r="BC6" s="563">
        <v>22</v>
      </c>
      <c r="BD6" s="563">
        <v>204</v>
      </c>
      <c r="BE6" s="563">
        <v>165</v>
      </c>
      <c r="BF6" s="563">
        <v>39</v>
      </c>
      <c r="BG6" s="563">
        <v>956</v>
      </c>
      <c r="BH6" s="563">
        <v>8546</v>
      </c>
      <c r="BI6" s="563">
        <v>4623</v>
      </c>
      <c r="BJ6" s="563">
        <v>2794</v>
      </c>
      <c r="BK6" s="563">
        <v>560</v>
      </c>
      <c r="BL6" s="563">
        <v>31</v>
      </c>
      <c r="BM6" s="563">
        <v>1238</v>
      </c>
      <c r="BN6" s="563">
        <v>36</v>
      </c>
      <c r="BO6" s="563">
        <v>76</v>
      </c>
      <c r="BP6" s="563">
        <v>70</v>
      </c>
      <c r="BQ6" s="563">
        <v>179</v>
      </c>
      <c r="BR6" s="563">
        <v>2011</v>
      </c>
      <c r="BS6" s="563">
        <v>1551</v>
      </c>
      <c r="BT6" s="563">
        <v>661</v>
      </c>
      <c r="BU6" s="563">
        <v>12044</v>
      </c>
      <c r="BV6" s="563">
        <v>507</v>
      </c>
      <c r="BW6" s="563">
        <v>227</v>
      </c>
      <c r="BX6" s="563">
        <v>7</v>
      </c>
      <c r="BY6" s="563">
        <v>90</v>
      </c>
      <c r="BZ6" s="563">
        <v>2186</v>
      </c>
      <c r="CA6" s="566">
        <v>9027</v>
      </c>
    </row>
    <row r="7" spans="1:79" ht="15" customHeight="1" x14ac:dyDescent="0.15">
      <c r="A7" s="557"/>
      <c r="B7" s="558" t="s">
        <v>207</v>
      </c>
      <c r="C7" s="559"/>
      <c r="D7" s="560"/>
      <c r="E7" s="561" t="s">
        <v>257</v>
      </c>
      <c r="F7" s="562"/>
      <c r="G7" s="563">
        <v>0</v>
      </c>
      <c r="H7" s="567">
        <v>0</v>
      </c>
      <c r="I7" s="565">
        <v>0</v>
      </c>
      <c r="J7" s="563">
        <v>0</v>
      </c>
      <c r="K7" s="563">
        <v>0</v>
      </c>
      <c r="L7" s="563">
        <v>0</v>
      </c>
      <c r="M7" s="563">
        <v>0</v>
      </c>
      <c r="N7" s="563">
        <v>0</v>
      </c>
      <c r="O7" s="563">
        <v>0</v>
      </c>
      <c r="P7" s="563">
        <v>0</v>
      </c>
      <c r="Q7" s="563">
        <v>0</v>
      </c>
      <c r="R7" s="563">
        <v>0</v>
      </c>
      <c r="S7" s="563">
        <v>0</v>
      </c>
      <c r="T7" s="563">
        <v>0</v>
      </c>
      <c r="U7" s="563">
        <v>0</v>
      </c>
      <c r="V7" s="563">
        <v>0</v>
      </c>
      <c r="W7" s="563">
        <v>0</v>
      </c>
      <c r="X7" s="563">
        <v>0</v>
      </c>
      <c r="Y7" s="563">
        <v>0</v>
      </c>
      <c r="Z7" s="563">
        <v>0</v>
      </c>
      <c r="AA7" s="563">
        <v>0</v>
      </c>
      <c r="AB7" s="563">
        <v>0</v>
      </c>
      <c r="AC7" s="563">
        <v>0</v>
      </c>
      <c r="AD7" s="563">
        <v>0</v>
      </c>
      <c r="AE7" s="563">
        <v>0</v>
      </c>
      <c r="AF7" s="563">
        <v>0</v>
      </c>
      <c r="AG7" s="563">
        <v>0</v>
      </c>
      <c r="AH7" s="563">
        <v>0</v>
      </c>
      <c r="AI7" s="563">
        <v>0</v>
      </c>
      <c r="AJ7" s="563">
        <v>0</v>
      </c>
      <c r="AK7" s="563">
        <v>0</v>
      </c>
      <c r="AL7" s="563">
        <v>0</v>
      </c>
      <c r="AM7" s="563">
        <v>0</v>
      </c>
      <c r="AN7" s="563">
        <v>0</v>
      </c>
      <c r="AO7" s="563">
        <v>0</v>
      </c>
      <c r="AP7" s="563">
        <v>0</v>
      </c>
      <c r="AQ7" s="563">
        <v>0</v>
      </c>
      <c r="AR7" s="563">
        <v>0</v>
      </c>
      <c r="AS7" s="563">
        <v>0</v>
      </c>
      <c r="AT7" s="563">
        <v>0</v>
      </c>
      <c r="AU7" s="563">
        <v>0</v>
      </c>
      <c r="AV7" s="563">
        <v>0</v>
      </c>
      <c r="AW7" s="563">
        <v>0</v>
      </c>
      <c r="AX7" s="563">
        <v>0</v>
      </c>
      <c r="AY7" s="563">
        <v>0</v>
      </c>
      <c r="AZ7" s="563">
        <v>0</v>
      </c>
      <c r="BA7" s="563">
        <v>0</v>
      </c>
      <c r="BB7" s="563">
        <v>0</v>
      </c>
      <c r="BC7" s="563">
        <v>0</v>
      </c>
      <c r="BD7" s="563">
        <v>0</v>
      </c>
      <c r="BE7" s="563">
        <v>0</v>
      </c>
      <c r="BF7" s="563">
        <v>0</v>
      </c>
      <c r="BG7" s="563">
        <v>0</v>
      </c>
      <c r="BH7" s="563">
        <v>0</v>
      </c>
      <c r="BI7" s="563">
        <v>0</v>
      </c>
      <c r="BJ7" s="563">
        <v>0</v>
      </c>
      <c r="BK7" s="563">
        <v>0</v>
      </c>
      <c r="BL7" s="563">
        <v>0</v>
      </c>
      <c r="BM7" s="563">
        <v>0</v>
      </c>
      <c r="BN7" s="563">
        <v>0</v>
      </c>
      <c r="BO7" s="563">
        <v>0</v>
      </c>
      <c r="BP7" s="563">
        <v>0</v>
      </c>
      <c r="BQ7" s="563">
        <v>0</v>
      </c>
      <c r="BR7" s="563">
        <v>0</v>
      </c>
      <c r="BS7" s="563">
        <v>0</v>
      </c>
      <c r="BT7" s="563">
        <v>0</v>
      </c>
      <c r="BU7" s="563">
        <v>0</v>
      </c>
      <c r="BV7" s="563">
        <v>0</v>
      </c>
      <c r="BW7" s="563">
        <v>0</v>
      </c>
      <c r="BX7" s="563">
        <v>0</v>
      </c>
      <c r="BY7" s="563">
        <v>0</v>
      </c>
      <c r="BZ7" s="563">
        <v>0</v>
      </c>
      <c r="CA7" s="566">
        <v>0</v>
      </c>
    </row>
    <row r="8" spans="1:79" ht="15" customHeight="1" x14ac:dyDescent="0.15">
      <c r="A8" s="557"/>
      <c r="B8" s="558" t="s">
        <v>298</v>
      </c>
      <c r="C8" s="559"/>
      <c r="D8" s="560"/>
      <c r="E8" s="561" t="s">
        <v>269</v>
      </c>
      <c r="F8" s="562"/>
      <c r="G8" s="563">
        <v>0</v>
      </c>
      <c r="H8" s="567">
        <v>0</v>
      </c>
      <c r="I8" s="565">
        <v>0</v>
      </c>
      <c r="J8" s="563">
        <v>0</v>
      </c>
      <c r="K8" s="563">
        <v>0</v>
      </c>
      <c r="L8" s="563">
        <v>0</v>
      </c>
      <c r="M8" s="563">
        <v>0</v>
      </c>
      <c r="N8" s="563">
        <v>0</v>
      </c>
      <c r="O8" s="563">
        <v>0</v>
      </c>
      <c r="P8" s="563">
        <v>0</v>
      </c>
      <c r="Q8" s="563">
        <v>0</v>
      </c>
      <c r="R8" s="563">
        <v>0</v>
      </c>
      <c r="S8" s="563">
        <v>0</v>
      </c>
      <c r="T8" s="563">
        <v>0</v>
      </c>
      <c r="U8" s="563">
        <v>0</v>
      </c>
      <c r="V8" s="563">
        <v>0</v>
      </c>
      <c r="W8" s="563">
        <v>0</v>
      </c>
      <c r="X8" s="563">
        <v>0</v>
      </c>
      <c r="Y8" s="563">
        <v>0</v>
      </c>
      <c r="Z8" s="563">
        <v>0</v>
      </c>
      <c r="AA8" s="563">
        <v>0</v>
      </c>
      <c r="AB8" s="563">
        <v>0</v>
      </c>
      <c r="AC8" s="563">
        <v>0</v>
      </c>
      <c r="AD8" s="563">
        <v>0</v>
      </c>
      <c r="AE8" s="563">
        <v>0</v>
      </c>
      <c r="AF8" s="563">
        <v>0</v>
      </c>
      <c r="AG8" s="563">
        <v>0</v>
      </c>
      <c r="AH8" s="563">
        <v>0</v>
      </c>
      <c r="AI8" s="563">
        <v>0</v>
      </c>
      <c r="AJ8" s="563">
        <v>0</v>
      </c>
      <c r="AK8" s="563">
        <v>0</v>
      </c>
      <c r="AL8" s="563">
        <v>0</v>
      </c>
      <c r="AM8" s="563">
        <v>0</v>
      </c>
      <c r="AN8" s="563">
        <v>0</v>
      </c>
      <c r="AO8" s="563">
        <v>0</v>
      </c>
      <c r="AP8" s="563">
        <v>0</v>
      </c>
      <c r="AQ8" s="563">
        <v>0</v>
      </c>
      <c r="AR8" s="563">
        <v>0</v>
      </c>
      <c r="AS8" s="563">
        <v>0</v>
      </c>
      <c r="AT8" s="563">
        <v>0</v>
      </c>
      <c r="AU8" s="563">
        <v>0</v>
      </c>
      <c r="AV8" s="563">
        <v>0</v>
      </c>
      <c r="AW8" s="563">
        <v>0</v>
      </c>
      <c r="AX8" s="563">
        <v>0</v>
      </c>
      <c r="AY8" s="563">
        <v>0</v>
      </c>
      <c r="AZ8" s="563">
        <v>0</v>
      </c>
      <c r="BA8" s="563">
        <v>0</v>
      </c>
      <c r="BB8" s="563">
        <v>0</v>
      </c>
      <c r="BC8" s="563">
        <v>0</v>
      </c>
      <c r="BD8" s="563">
        <v>0</v>
      </c>
      <c r="BE8" s="563">
        <v>0</v>
      </c>
      <c r="BF8" s="563">
        <v>0</v>
      </c>
      <c r="BG8" s="563">
        <v>0</v>
      </c>
      <c r="BH8" s="563">
        <v>0</v>
      </c>
      <c r="BI8" s="563">
        <v>0</v>
      </c>
      <c r="BJ8" s="563">
        <v>0</v>
      </c>
      <c r="BK8" s="563">
        <v>0</v>
      </c>
      <c r="BL8" s="563">
        <v>0</v>
      </c>
      <c r="BM8" s="563">
        <v>0</v>
      </c>
      <c r="BN8" s="563">
        <v>0</v>
      </c>
      <c r="BO8" s="563">
        <v>0</v>
      </c>
      <c r="BP8" s="563">
        <v>0</v>
      </c>
      <c r="BQ8" s="563">
        <v>0</v>
      </c>
      <c r="BR8" s="563">
        <v>0</v>
      </c>
      <c r="BS8" s="563">
        <v>0</v>
      </c>
      <c r="BT8" s="563">
        <v>0</v>
      </c>
      <c r="BU8" s="563">
        <v>0</v>
      </c>
      <c r="BV8" s="563">
        <v>0</v>
      </c>
      <c r="BW8" s="563">
        <v>0</v>
      </c>
      <c r="BX8" s="563">
        <v>0</v>
      </c>
      <c r="BY8" s="563">
        <v>0</v>
      </c>
      <c r="BZ8" s="563">
        <v>0</v>
      </c>
      <c r="CA8" s="566">
        <v>0</v>
      </c>
    </row>
    <row r="9" spans="1:79" ht="15" customHeight="1" x14ac:dyDescent="0.15">
      <c r="A9" s="557"/>
      <c r="B9" s="558" t="s">
        <v>302</v>
      </c>
      <c r="C9" s="559"/>
      <c r="D9" s="560"/>
      <c r="E9" s="561" t="s">
        <v>271</v>
      </c>
      <c r="F9" s="562"/>
      <c r="G9" s="563">
        <v>84</v>
      </c>
      <c r="H9" s="567">
        <v>88</v>
      </c>
      <c r="I9" s="565">
        <v>2234</v>
      </c>
      <c r="J9" s="563">
        <v>345</v>
      </c>
      <c r="K9" s="563">
        <v>195</v>
      </c>
      <c r="L9" s="563">
        <v>163</v>
      </c>
      <c r="M9" s="563">
        <v>158</v>
      </c>
      <c r="N9" s="563">
        <v>5</v>
      </c>
      <c r="O9" s="563">
        <v>32</v>
      </c>
      <c r="P9" s="563">
        <v>1</v>
      </c>
      <c r="Q9" s="563">
        <v>16</v>
      </c>
      <c r="R9" s="563">
        <v>15</v>
      </c>
      <c r="S9" s="563">
        <v>1</v>
      </c>
      <c r="T9" s="563">
        <v>14</v>
      </c>
      <c r="U9" s="563">
        <v>5</v>
      </c>
      <c r="V9" s="563">
        <v>9</v>
      </c>
      <c r="W9" s="563">
        <v>1</v>
      </c>
      <c r="X9" s="563">
        <v>150</v>
      </c>
      <c r="Y9" s="563">
        <v>15</v>
      </c>
      <c r="Z9" s="563">
        <v>2</v>
      </c>
      <c r="AA9" s="563">
        <v>13</v>
      </c>
      <c r="AB9" s="563">
        <v>135</v>
      </c>
      <c r="AC9" s="563">
        <v>1</v>
      </c>
      <c r="AD9" s="563">
        <v>6</v>
      </c>
      <c r="AE9" s="563">
        <v>3</v>
      </c>
      <c r="AF9" s="563">
        <v>9</v>
      </c>
      <c r="AG9" s="563">
        <v>30</v>
      </c>
      <c r="AH9" s="563">
        <v>24</v>
      </c>
      <c r="AI9" s="563">
        <v>60</v>
      </c>
      <c r="AJ9" s="563">
        <v>2</v>
      </c>
      <c r="AK9" s="563">
        <v>319</v>
      </c>
      <c r="AL9" s="563">
        <v>1570</v>
      </c>
      <c r="AM9" s="563">
        <v>1323</v>
      </c>
      <c r="AN9" s="563">
        <v>216</v>
      </c>
      <c r="AO9" s="563">
        <v>216</v>
      </c>
      <c r="AP9" s="563">
        <v>210</v>
      </c>
      <c r="AQ9" s="563">
        <v>201</v>
      </c>
      <c r="AR9" s="563">
        <v>0</v>
      </c>
      <c r="AS9" s="563">
        <v>1</v>
      </c>
      <c r="AT9" s="563">
        <v>5</v>
      </c>
      <c r="AU9" s="563">
        <v>3</v>
      </c>
      <c r="AV9" s="563">
        <v>0</v>
      </c>
      <c r="AW9" s="563">
        <v>0</v>
      </c>
      <c r="AX9" s="563">
        <v>6</v>
      </c>
      <c r="AY9" s="563">
        <v>3</v>
      </c>
      <c r="AZ9" s="563">
        <v>3</v>
      </c>
      <c r="BA9" s="563">
        <v>0</v>
      </c>
      <c r="BB9" s="563">
        <v>0</v>
      </c>
      <c r="BC9" s="563">
        <v>0</v>
      </c>
      <c r="BD9" s="563">
        <v>3</v>
      </c>
      <c r="BE9" s="563">
        <v>2</v>
      </c>
      <c r="BF9" s="563">
        <v>1</v>
      </c>
      <c r="BG9" s="563">
        <v>0</v>
      </c>
      <c r="BH9" s="563">
        <v>106</v>
      </c>
      <c r="BI9" s="563">
        <v>14</v>
      </c>
      <c r="BJ9" s="563">
        <v>2</v>
      </c>
      <c r="BK9" s="563">
        <v>0</v>
      </c>
      <c r="BL9" s="563">
        <v>0</v>
      </c>
      <c r="BM9" s="563">
        <v>12</v>
      </c>
      <c r="BN9" s="563">
        <v>3</v>
      </c>
      <c r="BO9" s="563">
        <v>48</v>
      </c>
      <c r="BP9" s="563">
        <v>0</v>
      </c>
      <c r="BQ9" s="563">
        <v>0</v>
      </c>
      <c r="BR9" s="563">
        <v>39</v>
      </c>
      <c r="BS9" s="563">
        <v>2</v>
      </c>
      <c r="BT9" s="563">
        <v>1001</v>
      </c>
      <c r="BU9" s="563">
        <v>247</v>
      </c>
      <c r="BV9" s="563">
        <v>24</v>
      </c>
      <c r="BW9" s="563">
        <v>7</v>
      </c>
      <c r="BX9" s="563">
        <v>5</v>
      </c>
      <c r="BY9" s="563">
        <v>9</v>
      </c>
      <c r="BZ9" s="563">
        <v>74</v>
      </c>
      <c r="CA9" s="566">
        <v>128</v>
      </c>
    </row>
    <row r="10" spans="1:79" ht="24" customHeight="1" x14ac:dyDescent="0.15">
      <c r="A10" s="557"/>
      <c r="B10" s="558" t="s">
        <v>495</v>
      </c>
      <c r="C10" s="559"/>
      <c r="D10" s="560"/>
      <c r="E10" s="561" t="s">
        <v>276</v>
      </c>
      <c r="F10" s="562"/>
      <c r="G10" s="563">
        <v>0</v>
      </c>
      <c r="H10" s="567">
        <v>0</v>
      </c>
      <c r="I10" s="565">
        <v>0</v>
      </c>
      <c r="J10" s="563">
        <v>0</v>
      </c>
      <c r="K10" s="563">
        <v>0</v>
      </c>
      <c r="L10" s="563">
        <v>0</v>
      </c>
      <c r="M10" s="563">
        <v>0</v>
      </c>
      <c r="N10" s="563">
        <v>0</v>
      </c>
      <c r="O10" s="563">
        <v>0</v>
      </c>
      <c r="P10" s="563">
        <v>0</v>
      </c>
      <c r="Q10" s="563">
        <v>0</v>
      </c>
      <c r="R10" s="563">
        <v>0</v>
      </c>
      <c r="S10" s="563">
        <v>0</v>
      </c>
      <c r="T10" s="563">
        <v>0</v>
      </c>
      <c r="U10" s="563">
        <v>0</v>
      </c>
      <c r="V10" s="563">
        <v>0</v>
      </c>
      <c r="W10" s="563">
        <v>0</v>
      </c>
      <c r="X10" s="563">
        <v>0</v>
      </c>
      <c r="Y10" s="563">
        <v>0</v>
      </c>
      <c r="Z10" s="563">
        <v>0</v>
      </c>
      <c r="AA10" s="563">
        <v>0</v>
      </c>
      <c r="AB10" s="563">
        <v>0</v>
      </c>
      <c r="AC10" s="563">
        <v>0</v>
      </c>
      <c r="AD10" s="563">
        <v>0</v>
      </c>
      <c r="AE10" s="563">
        <v>0</v>
      </c>
      <c r="AF10" s="563">
        <v>0</v>
      </c>
      <c r="AG10" s="563">
        <v>0</v>
      </c>
      <c r="AH10" s="563">
        <v>0</v>
      </c>
      <c r="AI10" s="563">
        <v>0</v>
      </c>
      <c r="AJ10" s="563">
        <v>0</v>
      </c>
      <c r="AK10" s="563">
        <v>0</v>
      </c>
      <c r="AL10" s="563">
        <v>0</v>
      </c>
      <c r="AM10" s="563">
        <v>0</v>
      </c>
      <c r="AN10" s="563">
        <v>0</v>
      </c>
      <c r="AO10" s="563">
        <v>0</v>
      </c>
      <c r="AP10" s="563">
        <v>0</v>
      </c>
      <c r="AQ10" s="563">
        <v>0</v>
      </c>
      <c r="AR10" s="563">
        <v>0</v>
      </c>
      <c r="AS10" s="563">
        <v>0</v>
      </c>
      <c r="AT10" s="563">
        <v>0</v>
      </c>
      <c r="AU10" s="563">
        <v>0</v>
      </c>
      <c r="AV10" s="563">
        <v>0</v>
      </c>
      <c r="AW10" s="563">
        <v>0</v>
      </c>
      <c r="AX10" s="563">
        <v>0</v>
      </c>
      <c r="AY10" s="563">
        <v>0</v>
      </c>
      <c r="AZ10" s="563">
        <v>0</v>
      </c>
      <c r="BA10" s="563">
        <v>0</v>
      </c>
      <c r="BB10" s="563">
        <v>0</v>
      </c>
      <c r="BC10" s="563">
        <v>0</v>
      </c>
      <c r="BD10" s="563">
        <v>0</v>
      </c>
      <c r="BE10" s="563">
        <v>0</v>
      </c>
      <c r="BF10" s="563">
        <v>0</v>
      </c>
      <c r="BG10" s="563">
        <v>0</v>
      </c>
      <c r="BH10" s="563">
        <v>0</v>
      </c>
      <c r="BI10" s="563">
        <v>0</v>
      </c>
      <c r="BJ10" s="563">
        <v>0</v>
      </c>
      <c r="BK10" s="563">
        <v>0</v>
      </c>
      <c r="BL10" s="563">
        <v>0</v>
      </c>
      <c r="BM10" s="563">
        <v>0</v>
      </c>
      <c r="BN10" s="563">
        <v>0</v>
      </c>
      <c r="BO10" s="563">
        <v>0</v>
      </c>
      <c r="BP10" s="563">
        <v>0</v>
      </c>
      <c r="BQ10" s="563">
        <v>0</v>
      </c>
      <c r="BR10" s="563">
        <v>0</v>
      </c>
      <c r="BS10" s="563">
        <v>0</v>
      </c>
      <c r="BT10" s="563">
        <v>0</v>
      </c>
      <c r="BU10" s="563">
        <v>0</v>
      </c>
      <c r="BV10" s="563">
        <v>0</v>
      </c>
      <c r="BW10" s="563">
        <v>0</v>
      </c>
      <c r="BX10" s="563">
        <v>0</v>
      </c>
      <c r="BY10" s="563">
        <v>0</v>
      </c>
      <c r="BZ10" s="563">
        <v>0</v>
      </c>
      <c r="CA10" s="566">
        <v>0</v>
      </c>
    </row>
    <row r="11" spans="1:79" ht="15" customHeight="1" x14ac:dyDescent="0.15">
      <c r="A11" s="557"/>
      <c r="B11" s="558" t="s">
        <v>808</v>
      </c>
      <c r="C11" s="559"/>
      <c r="D11" s="560"/>
      <c r="E11" s="561" t="s">
        <v>1044</v>
      </c>
      <c r="F11" s="562"/>
      <c r="G11" s="563">
        <v>0</v>
      </c>
      <c r="H11" s="567">
        <v>6</v>
      </c>
      <c r="I11" s="565">
        <v>211</v>
      </c>
      <c r="J11" s="563">
        <v>20</v>
      </c>
      <c r="K11" s="563">
        <v>12</v>
      </c>
      <c r="L11" s="563">
        <v>7</v>
      </c>
      <c r="M11" s="563">
        <v>7</v>
      </c>
      <c r="N11" s="563">
        <v>0</v>
      </c>
      <c r="O11" s="563">
        <v>5</v>
      </c>
      <c r="P11" s="563">
        <v>0</v>
      </c>
      <c r="Q11" s="563">
        <v>3</v>
      </c>
      <c r="R11" s="563">
        <v>3</v>
      </c>
      <c r="S11" s="563">
        <v>0</v>
      </c>
      <c r="T11" s="563">
        <v>2</v>
      </c>
      <c r="U11" s="563">
        <v>1</v>
      </c>
      <c r="V11" s="563">
        <v>1</v>
      </c>
      <c r="W11" s="563">
        <v>0</v>
      </c>
      <c r="X11" s="563">
        <v>8</v>
      </c>
      <c r="Y11" s="563">
        <v>1</v>
      </c>
      <c r="Z11" s="563">
        <v>0</v>
      </c>
      <c r="AA11" s="563">
        <v>1</v>
      </c>
      <c r="AB11" s="563">
        <v>7</v>
      </c>
      <c r="AC11" s="563">
        <v>0</v>
      </c>
      <c r="AD11" s="563">
        <v>0</v>
      </c>
      <c r="AE11" s="563">
        <v>0</v>
      </c>
      <c r="AF11" s="563">
        <v>0</v>
      </c>
      <c r="AG11" s="563">
        <v>2</v>
      </c>
      <c r="AH11" s="563">
        <v>1</v>
      </c>
      <c r="AI11" s="563">
        <v>4</v>
      </c>
      <c r="AJ11" s="563">
        <v>0</v>
      </c>
      <c r="AK11" s="563">
        <v>2</v>
      </c>
      <c r="AL11" s="563">
        <v>189</v>
      </c>
      <c r="AM11" s="563">
        <v>133</v>
      </c>
      <c r="AN11" s="563">
        <v>77</v>
      </c>
      <c r="AO11" s="563">
        <v>73</v>
      </c>
      <c r="AP11" s="563">
        <v>57</v>
      </c>
      <c r="AQ11" s="563">
        <v>23</v>
      </c>
      <c r="AR11" s="563">
        <v>2</v>
      </c>
      <c r="AS11" s="563">
        <v>7</v>
      </c>
      <c r="AT11" s="563">
        <v>19</v>
      </c>
      <c r="AU11" s="563">
        <v>6</v>
      </c>
      <c r="AV11" s="563">
        <v>0</v>
      </c>
      <c r="AW11" s="563">
        <v>0</v>
      </c>
      <c r="AX11" s="563">
        <v>16</v>
      </c>
      <c r="AY11" s="563">
        <v>15</v>
      </c>
      <c r="AZ11" s="563">
        <v>10</v>
      </c>
      <c r="BA11" s="563">
        <v>3</v>
      </c>
      <c r="BB11" s="563">
        <v>2</v>
      </c>
      <c r="BC11" s="563">
        <v>0</v>
      </c>
      <c r="BD11" s="563">
        <v>1</v>
      </c>
      <c r="BE11" s="563">
        <v>1</v>
      </c>
      <c r="BF11" s="563">
        <v>0</v>
      </c>
      <c r="BG11" s="563">
        <v>4</v>
      </c>
      <c r="BH11" s="563">
        <v>56</v>
      </c>
      <c r="BI11" s="563">
        <v>21</v>
      </c>
      <c r="BJ11" s="563">
        <v>11</v>
      </c>
      <c r="BK11" s="563">
        <v>3</v>
      </c>
      <c r="BL11" s="563">
        <v>1</v>
      </c>
      <c r="BM11" s="563">
        <v>6</v>
      </c>
      <c r="BN11" s="563">
        <v>10</v>
      </c>
      <c r="BO11" s="563">
        <v>7</v>
      </c>
      <c r="BP11" s="563">
        <v>2</v>
      </c>
      <c r="BQ11" s="563">
        <v>2</v>
      </c>
      <c r="BR11" s="563">
        <v>6</v>
      </c>
      <c r="BS11" s="563">
        <v>8</v>
      </c>
      <c r="BT11" s="563">
        <v>0</v>
      </c>
      <c r="BU11" s="563">
        <v>56</v>
      </c>
      <c r="BV11" s="563">
        <v>0</v>
      </c>
      <c r="BW11" s="563">
        <v>0</v>
      </c>
      <c r="BX11" s="563">
        <v>0</v>
      </c>
      <c r="BY11" s="563">
        <v>14</v>
      </c>
      <c r="BZ11" s="563">
        <v>9</v>
      </c>
      <c r="CA11" s="566">
        <v>33</v>
      </c>
    </row>
    <row r="12" spans="1:79" ht="15" customHeight="1" x14ac:dyDescent="0.15">
      <c r="A12" s="557"/>
      <c r="B12" s="558" t="s">
        <v>945</v>
      </c>
      <c r="C12" s="559"/>
      <c r="D12" s="560"/>
      <c r="E12" s="561" t="s">
        <v>1085</v>
      </c>
      <c r="F12" s="562"/>
      <c r="G12" s="563">
        <v>255</v>
      </c>
      <c r="H12" s="567">
        <v>1740</v>
      </c>
      <c r="I12" s="565">
        <v>378198</v>
      </c>
      <c r="J12" s="563">
        <v>63737</v>
      </c>
      <c r="K12" s="563">
        <v>30730</v>
      </c>
      <c r="L12" s="563">
        <v>17318</v>
      </c>
      <c r="M12" s="563">
        <v>16960</v>
      </c>
      <c r="N12" s="563">
        <v>358</v>
      </c>
      <c r="O12" s="563">
        <v>13412</v>
      </c>
      <c r="P12" s="563">
        <v>139</v>
      </c>
      <c r="Q12" s="563">
        <v>7558</v>
      </c>
      <c r="R12" s="563">
        <v>7414</v>
      </c>
      <c r="S12" s="563">
        <v>144</v>
      </c>
      <c r="T12" s="563">
        <v>5603</v>
      </c>
      <c r="U12" s="563">
        <v>1639</v>
      </c>
      <c r="V12" s="563">
        <v>3964</v>
      </c>
      <c r="W12" s="563">
        <v>112</v>
      </c>
      <c r="X12" s="563">
        <v>33007</v>
      </c>
      <c r="Y12" s="563">
        <v>2489</v>
      </c>
      <c r="Z12" s="563">
        <v>511</v>
      </c>
      <c r="AA12" s="563">
        <v>1978</v>
      </c>
      <c r="AB12" s="563">
        <v>30518</v>
      </c>
      <c r="AC12" s="563">
        <v>320</v>
      </c>
      <c r="AD12" s="563">
        <v>837</v>
      </c>
      <c r="AE12" s="563">
        <v>1512</v>
      </c>
      <c r="AF12" s="563">
        <v>2006</v>
      </c>
      <c r="AG12" s="563">
        <v>6402</v>
      </c>
      <c r="AH12" s="563">
        <v>7929</v>
      </c>
      <c r="AI12" s="563">
        <v>10909</v>
      </c>
      <c r="AJ12" s="563">
        <v>603</v>
      </c>
      <c r="AK12" s="563">
        <v>952</v>
      </c>
      <c r="AL12" s="563">
        <v>313509</v>
      </c>
      <c r="AM12" s="563">
        <v>191776</v>
      </c>
      <c r="AN12" s="563">
        <v>85304</v>
      </c>
      <c r="AO12" s="563">
        <v>81948</v>
      </c>
      <c r="AP12" s="563">
        <v>72978</v>
      </c>
      <c r="AQ12" s="563">
        <v>51835</v>
      </c>
      <c r="AR12" s="563">
        <v>4828</v>
      </c>
      <c r="AS12" s="563">
        <v>1535</v>
      </c>
      <c r="AT12" s="563">
        <v>6402</v>
      </c>
      <c r="AU12" s="563">
        <v>8096</v>
      </c>
      <c r="AV12" s="563">
        <v>182</v>
      </c>
      <c r="AW12" s="563">
        <v>100</v>
      </c>
      <c r="AX12" s="563">
        <v>8970</v>
      </c>
      <c r="AY12" s="563">
        <v>7265</v>
      </c>
      <c r="AZ12" s="563">
        <v>6365</v>
      </c>
      <c r="BA12" s="563">
        <v>543</v>
      </c>
      <c r="BB12" s="563">
        <v>311</v>
      </c>
      <c r="BC12" s="563">
        <v>46</v>
      </c>
      <c r="BD12" s="563">
        <v>1705</v>
      </c>
      <c r="BE12" s="563">
        <v>1386</v>
      </c>
      <c r="BF12" s="563">
        <v>319</v>
      </c>
      <c r="BG12" s="563">
        <v>3356</v>
      </c>
      <c r="BH12" s="563">
        <v>76587</v>
      </c>
      <c r="BI12" s="563">
        <v>18552</v>
      </c>
      <c r="BJ12" s="563">
        <v>13410</v>
      </c>
      <c r="BK12" s="563">
        <v>1527</v>
      </c>
      <c r="BL12" s="563">
        <v>2837</v>
      </c>
      <c r="BM12" s="563">
        <v>778</v>
      </c>
      <c r="BN12" s="563">
        <v>6750</v>
      </c>
      <c r="BO12" s="563">
        <v>17712</v>
      </c>
      <c r="BP12" s="563">
        <v>13648</v>
      </c>
      <c r="BQ12" s="563">
        <v>4193</v>
      </c>
      <c r="BR12" s="563">
        <v>3268</v>
      </c>
      <c r="BS12" s="563">
        <v>12464</v>
      </c>
      <c r="BT12" s="563">
        <v>29885</v>
      </c>
      <c r="BU12" s="563">
        <v>121733</v>
      </c>
      <c r="BV12" s="563">
        <v>16466</v>
      </c>
      <c r="BW12" s="563">
        <v>2951</v>
      </c>
      <c r="BX12" s="563">
        <v>212</v>
      </c>
      <c r="BY12" s="563">
        <v>18597</v>
      </c>
      <c r="BZ12" s="563">
        <v>31454</v>
      </c>
      <c r="CA12" s="566">
        <v>52053</v>
      </c>
    </row>
    <row r="13" spans="1:79" ht="15" customHeight="1" x14ac:dyDescent="0.15">
      <c r="A13" s="557"/>
      <c r="B13" s="558" t="s">
        <v>946</v>
      </c>
      <c r="C13" s="559"/>
      <c r="D13" s="560"/>
      <c r="E13" s="561" t="s">
        <v>297</v>
      </c>
      <c r="F13" s="562"/>
      <c r="G13" s="563">
        <v>0</v>
      </c>
      <c r="H13" s="567">
        <v>0</v>
      </c>
      <c r="I13" s="565">
        <v>0</v>
      </c>
      <c r="J13" s="563">
        <v>0</v>
      </c>
      <c r="K13" s="563">
        <v>0</v>
      </c>
      <c r="L13" s="563">
        <v>0</v>
      </c>
      <c r="M13" s="563">
        <v>0</v>
      </c>
      <c r="N13" s="563">
        <v>0</v>
      </c>
      <c r="O13" s="563">
        <v>0</v>
      </c>
      <c r="P13" s="563">
        <v>0</v>
      </c>
      <c r="Q13" s="563">
        <v>0</v>
      </c>
      <c r="R13" s="563">
        <v>0</v>
      </c>
      <c r="S13" s="563">
        <v>0</v>
      </c>
      <c r="T13" s="563">
        <v>0</v>
      </c>
      <c r="U13" s="563">
        <v>0</v>
      </c>
      <c r="V13" s="563">
        <v>0</v>
      </c>
      <c r="W13" s="563">
        <v>0</v>
      </c>
      <c r="X13" s="563">
        <v>0</v>
      </c>
      <c r="Y13" s="563">
        <v>0</v>
      </c>
      <c r="Z13" s="563">
        <v>0</v>
      </c>
      <c r="AA13" s="563">
        <v>0</v>
      </c>
      <c r="AB13" s="563">
        <v>0</v>
      </c>
      <c r="AC13" s="563">
        <v>0</v>
      </c>
      <c r="AD13" s="563">
        <v>0</v>
      </c>
      <c r="AE13" s="563">
        <v>0</v>
      </c>
      <c r="AF13" s="563">
        <v>0</v>
      </c>
      <c r="AG13" s="563">
        <v>0</v>
      </c>
      <c r="AH13" s="563">
        <v>0</v>
      </c>
      <c r="AI13" s="563">
        <v>0</v>
      </c>
      <c r="AJ13" s="563">
        <v>0</v>
      </c>
      <c r="AK13" s="563">
        <v>0</v>
      </c>
      <c r="AL13" s="563">
        <v>0</v>
      </c>
      <c r="AM13" s="563">
        <v>0</v>
      </c>
      <c r="AN13" s="563">
        <v>0</v>
      </c>
      <c r="AO13" s="563">
        <v>0</v>
      </c>
      <c r="AP13" s="563">
        <v>0</v>
      </c>
      <c r="AQ13" s="563">
        <v>0</v>
      </c>
      <c r="AR13" s="563">
        <v>0</v>
      </c>
      <c r="AS13" s="563">
        <v>0</v>
      </c>
      <c r="AT13" s="563">
        <v>0</v>
      </c>
      <c r="AU13" s="563">
        <v>0</v>
      </c>
      <c r="AV13" s="563">
        <v>0</v>
      </c>
      <c r="AW13" s="563">
        <v>0</v>
      </c>
      <c r="AX13" s="563">
        <v>0</v>
      </c>
      <c r="AY13" s="563">
        <v>0</v>
      </c>
      <c r="AZ13" s="563">
        <v>0</v>
      </c>
      <c r="BA13" s="563">
        <v>0</v>
      </c>
      <c r="BB13" s="563">
        <v>0</v>
      </c>
      <c r="BC13" s="563">
        <v>0</v>
      </c>
      <c r="BD13" s="563">
        <v>0</v>
      </c>
      <c r="BE13" s="563">
        <v>0</v>
      </c>
      <c r="BF13" s="563">
        <v>0</v>
      </c>
      <c r="BG13" s="563">
        <v>0</v>
      </c>
      <c r="BH13" s="563">
        <v>0</v>
      </c>
      <c r="BI13" s="563">
        <v>0</v>
      </c>
      <c r="BJ13" s="563">
        <v>0</v>
      </c>
      <c r="BK13" s="563">
        <v>0</v>
      </c>
      <c r="BL13" s="563">
        <v>0</v>
      </c>
      <c r="BM13" s="563">
        <v>0</v>
      </c>
      <c r="BN13" s="563">
        <v>0</v>
      </c>
      <c r="BO13" s="563">
        <v>0</v>
      </c>
      <c r="BP13" s="563">
        <v>0</v>
      </c>
      <c r="BQ13" s="563">
        <v>0</v>
      </c>
      <c r="BR13" s="563">
        <v>0</v>
      </c>
      <c r="BS13" s="563">
        <v>0</v>
      </c>
      <c r="BT13" s="563">
        <v>0</v>
      </c>
      <c r="BU13" s="563">
        <v>0</v>
      </c>
      <c r="BV13" s="563">
        <v>0</v>
      </c>
      <c r="BW13" s="563">
        <v>0</v>
      </c>
      <c r="BX13" s="563">
        <v>0</v>
      </c>
      <c r="BY13" s="563">
        <v>0</v>
      </c>
      <c r="BZ13" s="563">
        <v>0</v>
      </c>
      <c r="CA13" s="566">
        <v>0</v>
      </c>
    </row>
    <row r="14" spans="1:79" ht="15" customHeight="1" x14ac:dyDescent="0.15">
      <c r="A14" s="557"/>
      <c r="B14" s="558" t="s">
        <v>947</v>
      </c>
      <c r="C14" s="559"/>
      <c r="D14" s="560"/>
      <c r="E14" s="561" t="s">
        <v>1045</v>
      </c>
      <c r="F14" s="562"/>
      <c r="G14" s="563">
        <v>0</v>
      </c>
      <c r="H14" s="567">
        <v>0</v>
      </c>
      <c r="I14" s="565">
        <v>0</v>
      </c>
      <c r="J14" s="563">
        <v>0</v>
      </c>
      <c r="K14" s="563">
        <v>0</v>
      </c>
      <c r="L14" s="563">
        <v>0</v>
      </c>
      <c r="M14" s="563">
        <v>0</v>
      </c>
      <c r="N14" s="563">
        <v>0</v>
      </c>
      <c r="O14" s="563">
        <v>0</v>
      </c>
      <c r="P14" s="563">
        <v>0</v>
      </c>
      <c r="Q14" s="563">
        <v>0</v>
      </c>
      <c r="R14" s="563">
        <v>0</v>
      </c>
      <c r="S14" s="563">
        <v>0</v>
      </c>
      <c r="T14" s="563">
        <v>0</v>
      </c>
      <c r="U14" s="563">
        <v>0</v>
      </c>
      <c r="V14" s="563">
        <v>0</v>
      </c>
      <c r="W14" s="563">
        <v>0</v>
      </c>
      <c r="X14" s="563">
        <v>0</v>
      </c>
      <c r="Y14" s="563">
        <v>0</v>
      </c>
      <c r="Z14" s="563">
        <v>0</v>
      </c>
      <c r="AA14" s="563">
        <v>0</v>
      </c>
      <c r="AB14" s="563">
        <v>0</v>
      </c>
      <c r="AC14" s="563">
        <v>0</v>
      </c>
      <c r="AD14" s="563">
        <v>0</v>
      </c>
      <c r="AE14" s="563">
        <v>0</v>
      </c>
      <c r="AF14" s="563">
        <v>0</v>
      </c>
      <c r="AG14" s="563">
        <v>0</v>
      </c>
      <c r="AH14" s="563">
        <v>0</v>
      </c>
      <c r="AI14" s="563">
        <v>0</v>
      </c>
      <c r="AJ14" s="563">
        <v>0</v>
      </c>
      <c r="AK14" s="563">
        <v>0</v>
      </c>
      <c r="AL14" s="563">
        <v>0</v>
      </c>
      <c r="AM14" s="563">
        <v>0</v>
      </c>
      <c r="AN14" s="563">
        <v>0</v>
      </c>
      <c r="AO14" s="563">
        <v>0</v>
      </c>
      <c r="AP14" s="563">
        <v>0</v>
      </c>
      <c r="AQ14" s="563">
        <v>0</v>
      </c>
      <c r="AR14" s="563">
        <v>0</v>
      </c>
      <c r="AS14" s="563">
        <v>0</v>
      </c>
      <c r="AT14" s="563">
        <v>0</v>
      </c>
      <c r="AU14" s="563">
        <v>0</v>
      </c>
      <c r="AV14" s="563">
        <v>0</v>
      </c>
      <c r="AW14" s="563">
        <v>0</v>
      </c>
      <c r="AX14" s="563">
        <v>0</v>
      </c>
      <c r="AY14" s="563">
        <v>0</v>
      </c>
      <c r="AZ14" s="563">
        <v>0</v>
      </c>
      <c r="BA14" s="563">
        <v>0</v>
      </c>
      <c r="BB14" s="563">
        <v>0</v>
      </c>
      <c r="BC14" s="563">
        <v>0</v>
      </c>
      <c r="BD14" s="563">
        <v>0</v>
      </c>
      <c r="BE14" s="563">
        <v>0</v>
      </c>
      <c r="BF14" s="563">
        <v>0</v>
      </c>
      <c r="BG14" s="563">
        <v>0</v>
      </c>
      <c r="BH14" s="563">
        <v>0</v>
      </c>
      <c r="BI14" s="563">
        <v>0</v>
      </c>
      <c r="BJ14" s="563">
        <v>0</v>
      </c>
      <c r="BK14" s="563">
        <v>0</v>
      </c>
      <c r="BL14" s="563">
        <v>0</v>
      </c>
      <c r="BM14" s="563">
        <v>0</v>
      </c>
      <c r="BN14" s="563">
        <v>0</v>
      </c>
      <c r="BO14" s="563">
        <v>0</v>
      </c>
      <c r="BP14" s="563">
        <v>0</v>
      </c>
      <c r="BQ14" s="563">
        <v>0</v>
      </c>
      <c r="BR14" s="563">
        <v>0</v>
      </c>
      <c r="BS14" s="563">
        <v>0</v>
      </c>
      <c r="BT14" s="563">
        <v>0</v>
      </c>
      <c r="BU14" s="563">
        <v>0</v>
      </c>
      <c r="BV14" s="563">
        <v>0</v>
      </c>
      <c r="BW14" s="563">
        <v>0</v>
      </c>
      <c r="BX14" s="563">
        <v>0</v>
      </c>
      <c r="BY14" s="563">
        <v>0</v>
      </c>
      <c r="BZ14" s="563">
        <v>0</v>
      </c>
      <c r="CA14" s="566">
        <v>0</v>
      </c>
    </row>
    <row r="15" spans="1:79" ht="24" customHeight="1" x14ac:dyDescent="0.15">
      <c r="A15" s="557"/>
      <c r="B15" s="558" t="s">
        <v>948</v>
      </c>
      <c r="C15" s="559"/>
      <c r="D15" s="560"/>
      <c r="E15" s="561" t="s">
        <v>1046</v>
      </c>
      <c r="F15" s="562"/>
      <c r="G15" s="563">
        <v>0</v>
      </c>
      <c r="H15" s="567">
        <v>0</v>
      </c>
      <c r="I15" s="565">
        <v>1513</v>
      </c>
      <c r="J15" s="563">
        <v>0</v>
      </c>
      <c r="K15" s="563">
        <v>0</v>
      </c>
      <c r="L15" s="563">
        <v>0</v>
      </c>
      <c r="M15" s="563">
        <v>0</v>
      </c>
      <c r="N15" s="563">
        <v>0</v>
      </c>
      <c r="O15" s="563">
        <v>0</v>
      </c>
      <c r="P15" s="563">
        <v>0</v>
      </c>
      <c r="Q15" s="563">
        <v>0</v>
      </c>
      <c r="R15" s="563">
        <v>0</v>
      </c>
      <c r="S15" s="563">
        <v>0</v>
      </c>
      <c r="T15" s="563">
        <v>0</v>
      </c>
      <c r="U15" s="563">
        <v>0</v>
      </c>
      <c r="V15" s="563">
        <v>0</v>
      </c>
      <c r="W15" s="563">
        <v>0</v>
      </c>
      <c r="X15" s="563">
        <v>0</v>
      </c>
      <c r="Y15" s="563">
        <v>0</v>
      </c>
      <c r="Z15" s="563">
        <v>0</v>
      </c>
      <c r="AA15" s="563">
        <v>0</v>
      </c>
      <c r="AB15" s="563">
        <v>0</v>
      </c>
      <c r="AC15" s="563">
        <v>0</v>
      </c>
      <c r="AD15" s="563">
        <v>0</v>
      </c>
      <c r="AE15" s="563">
        <v>0</v>
      </c>
      <c r="AF15" s="563">
        <v>0</v>
      </c>
      <c r="AG15" s="563">
        <v>0</v>
      </c>
      <c r="AH15" s="563">
        <v>0</v>
      </c>
      <c r="AI15" s="563">
        <v>0</v>
      </c>
      <c r="AJ15" s="563">
        <v>0</v>
      </c>
      <c r="AK15" s="563">
        <v>0</v>
      </c>
      <c r="AL15" s="563">
        <v>1513</v>
      </c>
      <c r="AM15" s="563">
        <v>1513</v>
      </c>
      <c r="AN15" s="563">
        <v>0</v>
      </c>
      <c r="AO15" s="563">
        <v>0</v>
      </c>
      <c r="AP15" s="563">
        <v>0</v>
      </c>
      <c r="AQ15" s="563">
        <v>0</v>
      </c>
      <c r="AR15" s="563">
        <v>0</v>
      </c>
      <c r="AS15" s="563">
        <v>0</v>
      </c>
      <c r="AT15" s="563">
        <v>0</v>
      </c>
      <c r="AU15" s="563">
        <v>0</v>
      </c>
      <c r="AV15" s="563">
        <v>0</v>
      </c>
      <c r="AW15" s="563">
        <v>0</v>
      </c>
      <c r="AX15" s="563">
        <v>0</v>
      </c>
      <c r="AY15" s="563">
        <v>0</v>
      </c>
      <c r="AZ15" s="563">
        <v>0</v>
      </c>
      <c r="BA15" s="563">
        <v>0</v>
      </c>
      <c r="BB15" s="563">
        <v>0</v>
      </c>
      <c r="BC15" s="563">
        <v>0</v>
      </c>
      <c r="BD15" s="563">
        <v>0</v>
      </c>
      <c r="BE15" s="563">
        <v>0</v>
      </c>
      <c r="BF15" s="563">
        <v>0</v>
      </c>
      <c r="BG15" s="563">
        <v>0</v>
      </c>
      <c r="BH15" s="563">
        <v>0</v>
      </c>
      <c r="BI15" s="563">
        <v>0</v>
      </c>
      <c r="BJ15" s="563">
        <v>0</v>
      </c>
      <c r="BK15" s="563">
        <v>0</v>
      </c>
      <c r="BL15" s="563">
        <v>0</v>
      </c>
      <c r="BM15" s="563">
        <v>0</v>
      </c>
      <c r="BN15" s="563">
        <v>0</v>
      </c>
      <c r="BO15" s="563">
        <v>0</v>
      </c>
      <c r="BP15" s="563">
        <v>0</v>
      </c>
      <c r="BQ15" s="563">
        <v>0</v>
      </c>
      <c r="BR15" s="563">
        <v>0</v>
      </c>
      <c r="BS15" s="563">
        <v>0</v>
      </c>
      <c r="BT15" s="563">
        <v>1513</v>
      </c>
      <c r="BU15" s="563">
        <v>0</v>
      </c>
      <c r="BV15" s="563">
        <v>0</v>
      </c>
      <c r="BW15" s="563">
        <v>0</v>
      </c>
      <c r="BX15" s="563">
        <v>0</v>
      </c>
      <c r="BY15" s="563">
        <v>0</v>
      </c>
      <c r="BZ15" s="563">
        <v>0</v>
      </c>
      <c r="CA15" s="566">
        <v>0</v>
      </c>
    </row>
    <row r="16" spans="1:79" ht="15" customHeight="1" x14ac:dyDescent="0.15">
      <c r="A16" s="557"/>
      <c r="B16" s="558" t="s">
        <v>949</v>
      </c>
      <c r="C16" s="559"/>
      <c r="D16" s="560"/>
      <c r="E16" s="561" t="s">
        <v>357</v>
      </c>
      <c r="F16" s="562"/>
      <c r="G16" s="563">
        <v>0</v>
      </c>
      <c r="H16" s="567">
        <v>0</v>
      </c>
      <c r="I16" s="565">
        <v>0</v>
      </c>
      <c r="J16" s="563">
        <v>0</v>
      </c>
      <c r="K16" s="563">
        <v>0</v>
      </c>
      <c r="L16" s="563">
        <v>0</v>
      </c>
      <c r="M16" s="563">
        <v>0</v>
      </c>
      <c r="N16" s="563">
        <v>0</v>
      </c>
      <c r="O16" s="563">
        <v>0</v>
      </c>
      <c r="P16" s="563">
        <v>0</v>
      </c>
      <c r="Q16" s="563">
        <v>0</v>
      </c>
      <c r="R16" s="563">
        <v>0</v>
      </c>
      <c r="S16" s="563">
        <v>0</v>
      </c>
      <c r="T16" s="563">
        <v>0</v>
      </c>
      <c r="U16" s="563">
        <v>0</v>
      </c>
      <c r="V16" s="563">
        <v>0</v>
      </c>
      <c r="W16" s="563">
        <v>0</v>
      </c>
      <c r="X16" s="563">
        <v>0</v>
      </c>
      <c r="Y16" s="563">
        <v>0</v>
      </c>
      <c r="Z16" s="563">
        <v>0</v>
      </c>
      <c r="AA16" s="563">
        <v>0</v>
      </c>
      <c r="AB16" s="563">
        <v>0</v>
      </c>
      <c r="AC16" s="563">
        <v>0</v>
      </c>
      <c r="AD16" s="563">
        <v>0</v>
      </c>
      <c r="AE16" s="563">
        <v>0</v>
      </c>
      <c r="AF16" s="563">
        <v>0</v>
      </c>
      <c r="AG16" s="563">
        <v>0</v>
      </c>
      <c r="AH16" s="563">
        <v>0</v>
      </c>
      <c r="AI16" s="563">
        <v>0</v>
      </c>
      <c r="AJ16" s="563">
        <v>0</v>
      </c>
      <c r="AK16" s="563">
        <v>0</v>
      </c>
      <c r="AL16" s="563">
        <v>0</v>
      </c>
      <c r="AM16" s="563">
        <v>0</v>
      </c>
      <c r="AN16" s="563">
        <v>0</v>
      </c>
      <c r="AO16" s="563">
        <v>0</v>
      </c>
      <c r="AP16" s="563">
        <v>0</v>
      </c>
      <c r="AQ16" s="563">
        <v>0</v>
      </c>
      <c r="AR16" s="563">
        <v>0</v>
      </c>
      <c r="AS16" s="563">
        <v>0</v>
      </c>
      <c r="AT16" s="563">
        <v>0</v>
      </c>
      <c r="AU16" s="563">
        <v>0</v>
      </c>
      <c r="AV16" s="563">
        <v>0</v>
      </c>
      <c r="AW16" s="563">
        <v>0</v>
      </c>
      <c r="AX16" s="563">
        <v>0</v>
      </c>
      <c r="AY16" s="563">
        <v>0</v>
      </c>
      <c r="AZ16" s="563">
        <v>0</v>
      </c>
      <c r="BA16" s="563">
        <v>0</v>
      </c>
      <c r="BB16" s="563">
        <v>0</v>
      </c>
      <c r="BC16" s="563">
        <v>0</v>
      </c>
      <c r="BD16" s="563">
        <v>0</v>
      </c>
      <c r="BE16" s="563">
        <v>0</v>
      </c>
      <c r="BF16" s="563">
        <v>0</v>
      </c>
      <c r="BG16" s="563">
        <v>0</v>
      </c>
      <c r="BH16" s="563">
        <v>0</v>
      </c>
      <c r="BI16" s="563">
        <v>0</v>
      </c>
      <c r="BJ16" s="563">
        <v>0</v>
      </c>
      <c r="BK16" s="563">
        <v>0</v>
      </c>
      <c r="BL16" s="563">
        <v>0</v>
      </c>
      <c r="BM16" s="563">
        <v>0</v>
      </c>
      <c r="BN16" s="563">
        <v>0</v>
      </c>
      <c r="BO16" s="563">
        <v>0</v>
      </c>
      <c r="BP16" s="563">
        <v>0</v>
      </c>
      <c r="BQ16" s="563">
        <v>0</v>
      </c>
      <c r="BR16" s="563">
        <v>0</v>
      </c>
      <c r="BS16" s="563">
        <v>0</v>
      </c>
      <c r="BT16" s="563">
        <v>0</v>
      </c>
      <c r="BU16" s="563">
        <v>0</v>
      </c>
      <c r="BV16" s="563">
        <v>0</v>
      </c>
      <c r="BW16" s="563">
        <v>0</v>
      </c>
      <c r="BX16" s="563">
        <v>0</v>
      </c>
      <c r="BY16" s="563">
        <v>0</v>
      </c>
      <c r="BZ16" s="563">
        <v>0</v>
      </c>
      <c r="CA16" s="566">
        <v>0</v>
      </c>
    </row>
    <row r="17" spans="1:79" ht="15" customHeight="1" x14ac:dyDescent="0.15">
      <c r="A17" s="557"/>
      <c r="B17" s="558" t="s">
        <v>950</v>
      </c>
      <c r="C17" s="559"/>
      <c r="D17" s="560"/>
      <c r="E17" s="561" t="s">
        <v>360</v>
      </c>
      <c r="F17" s="562"/>
      <c r="G17" s="563">
        <v>6575</v>
      </c>
      <c r="H17" s="567">
        <v>0</v>
      </c>
      <c r="I17" s="565">
        <v>38972</v>
      </c>
      <c r="J17" s="563">
        <v>12649</v>
      </c>
      <c r="K17" s="563">
        <v>7776</v>
      </c>
      <c r="L17" s="563">
        <v>4678</v>
      </c>
      <c r="M17" s="563">
        <v>4590</v>
      </c>
      <c r="N17" s="563">
        <v>88</v>
      </c>
      <c r="O17" s="563">
        <v>3098</v>
      </c>
      <c r="P17" s="563">
        <v>48</v>
      </c>
      <c r="Q17" s="563">
        <v>1539</v>
      </c>
      <c r="R17" s="563">
        <v>1518</v>
      </c>
      <c r="S17" s="563">
        <v>21</v>
      </c>
      <c r="T17" s="563">
        <v>1472</v>
      </c>
      <c r="U17" s="563">
        <v>478</v>
      </c>
      <c r="V17" s="563">
        <v>994</v>
      </c>
      <c r="W17" s="563">
        <v>39</v>
      </c>
      <c r="X17" s="563">
        <v>4873</v>
      </c>
      <c r="Y17" s="563">
        <v>319</v>
      </c>
      <c r="Z17" s="563">
        <v>9</v>
      </c>
      <c r="AA17" s="563">
        <v>310</v>
      </c>
      <c r="AB17" s="563">
        <v>4554</v>
      </c>
      <c r="AC17" s="563">
        <v>14</v>
      </c>
      <c r="AD17" s="563">
        <v>218</v>
      </c>
      <c r="AE17" s="563">
        <v>45</v>
      </c>
      <c r="AF17" s="563">
        <v>253</v>
      </c>
      <c r="AG17" s="563">
        <v>1753</v>
      </c>
      <c r="AH17" s="563">
        <v>251</v>
      </c>
      <c r="AI17" s="563">
        <v>1901</v>
      </c>
      <c r="AJ17" s="563">
        <v>119</v>
      </c>
      <c r="AK17" s="563">
        <v>24586</v>
      </c>
      <c r="AL17" s="563">
        <v>1737</v>
      </c>
      <c r="AM17" s="563">
        <v>1434</v>
      </c>
      <c r="AN17" s="563">
        <v>276</v>
      </c>
      <c r="AO17" s="563">
        <v>272</v>
      </c>
      <c r="AP17" s="563">
        <v>236</v>
      </c>
      <c r="AQ17" s="563">
        <v>81</v>
      </c>
      <c r="AR17" s="563">
        <v>5</v>
      </c>
      <c r="AS17" s="563">
        <v>12</v>
      </c>
      <c r="AT17" s="563">
        <v>108</v>
      </c>
      <c r="AU17" s="563">
        <v>28</v>
      </c>
      <c r="AV17" s="563">
        <v>1</v>
      </c>
      <c r="AW17" s="563">
        <v>1</v>
      </c>
      <c r="AX17" s="563">
        <v>36</v>
      </c>
      <c r="AY17" s="563">
        <v>30</v>
      </c>
      <c r="AZ17" s="563">
        <v>21</v>
      </c>
      <c r="BA17" s="563">
        <v>6</v>
      </c>
      <c r="BB17" s="563">
        <v>2</v>
      </c>
      <c r="BC17" s="563">
        <v>1</v>
      </c>
      <c r="BD17" s="563">
        <v>6</v>
      </c>
      <c r="BE17" s="563">
        <v>5</v>
      </c>
      <c r="BF17" s="563">
        <v>1</v>
      </c>
      <c r="BG17" s="563">
        <v>4</v>
      </c>
      <c r="BH17" s="563">
        <v>1149</v>
      </c>
      <c r="BI17" s="563">
        <v>358</v>
      </c>
      <c r="BJ17" s="563">
        <v>210</v>
      </c>
      <c r="BK17" s="563">
        <v>39</v>
      </c>
      <c r="BL17" s="563">
        <v>35</v>
      </c>
      <c r="BM17" s="563">
        <v>74</v>
      </c>
      <c r="BN17" s="563">
        <v>658</v>
      </c>
      <c r="BO17" s="563">
        <v>43</v>
      </c>
      <c r="BP17" s="563">
        <v>1</v>
      </c>
      <c r="BQ17" s="563">
        <v>72</v>
      </c>
      <c r="BR17" s="563">
        <v>8</v>
      </c>
      <c r="BS17" s="563">
        <v>9</v>
      </c>
      <c r="BT17" s="563">
        <v>9</v>
      </c>
      <c r="BU17" s="563">
        <v>303</v>
      </c>
      <c r="BV17" s="563">
        <v>113</v>
      </c>
      <c r="BW17" s="563">
        <v>33</v>
      </c>
      <c r="BX17" s="563">
        <v>10</v>
      </c>
      <c r="BY17" s="563">
        <v>64</v>
      </c>
      <c r="BZ17" s="563">
        <v>33</v>
      </c>
      <c r="CA17" s="566">
        <v>50</v>
      </c>
    </row>
    <row r="18" spans="1:79" ht="15" customHeight="1" x14ac:dyDescent="0.15">
      <c r="A18" s="557"/>
      <c r="B18" s="558" t="s">
        <v>951</v>
      </c>
      <c r="C18" s="559"/>
      <c r="D18" s="560"/>
      <c r="E18" s="561" t="s">
        <v>1047</v>
      </c>
      <c r="F18" s="562"/>
      <c r="G18" s="563">
        <v>3585</v>
      </c>
      <c r="H18" s="567">
        <v>2561</v>
      </c>
      <c r="I18" s="565">
        <v>139305</v>
      </c>
      <c r="J18" s="563">
        <v>98767</v>
      </c>
      <c r="K18" s="563">
        <v>43798</v>
      </c>
      <c r="L18" s="563">
        <v>20701</v>
      </c>
      <c r="M18" s="563">
        <v>20016</v>
      </c>
      <c r="N18" s="563">
        <v>685</v>
      </c>
      <c r="O18" s="563">
        <v>23097</v>
      </c>
      <c r="P18" s="563">
        <v>447</v>
      </c>
      <c r="Q18" s="563">
        <v>13124</v>
      </c>
      <c r="R18" s="563">
        <v>12986</v>
      </c>
      <c r="S18" s="563">
        <v>138</v>
      </c>
      <c r="T18" s="563">
        <v>9186</v>
      </c>
      <c r="U18" s="563">
        <v>4079</v>
      </c>
      <c r="V18" s="563">
        <v>5107</v>
      </c>
      <c r="W18" s="563">
        <v>340</v>
      </c>
      <c r="X18" s="563">
        <v>54969</v>
      </c>
      <c r="Y18" s="563">
        <v>2472</v>
      </c>
      <c r="Z18" s="563">
        <v>115</v>
      </c>
      <c r="AA18" s="563">
        <v>2357</v>
      </c>
      <c r="AB18" s="563">
        <v>52497</v>
      </c>
      <c r="AC18" s="563">
        <v>314</v>
      </c>
      <c r="AD18" s="563">
        <v>3357</v>
      </c>
      <c r="AE18" s="563">
        <v>545</v>
      </c>
      <c r="AF18" s="563">
        <v>3836</v>
      </c>
      <c r="AG18" s="563">
        <v>15454</v>
      </c>
      <c r="AH18" s="563">
        <v>4099</v>
      </c>
      <c r="AI18" s="563">
        <v>24322</v>
      </c>
      <c r="AJ18" s="563">
        <v>570</v>
      </c>
      <c r="AK18" s="563">
        <v>13396</v>
      </c>
      <c r="AL18" s="563">
        <v>27142</v>
      </c>
      <c r="AM18" s="563">
        <v>15051</v>
      </c>
      <c r="AN18" s="563">
        <v>7809</v>
      </c>
      <c r="AO18" s="563">
        <v>7480</v>
      </c>
      <c r="AP18" s="563">
        <v>6076</v>
      </c>
      <c r="AQ18" s="563">
        <v>2434</v>
      </c>
      <c r="AR18" s="563">
        <v>171</v>
      </c>
      <c r="AS18" s="563">
        <v>485</v>
      </c>
      <c r="AT18" s="563">
        <v>1857</v>
      </c>
      <c r="AU18" s="563">
        <v>1057</v>
      </c>
      <c r="AV18" s="563">
        <v>25</v>
      </c>
      <c r="AW18" s="563">
        <v>47</v>
      </c>
      <c r="AX18" s="563">
        <v>1404</v>
      </c>
      <c r="AY18" s="563">
        <v>1269</v>
      </c>
      <c r="AZ18" s="563">
        <v>945</v>
      </c>
      <c r="BA18" s="563">
        <v>185</v>
      </c>
      <c r="BB18" s="563">
        <v>120</v>
      </c>
      <c r="BC18" s="563">
        <v>19</v>
      </c>
      <c r="BD18" s="563">
        <v>135</v>
      </c>
      <c r="BE18" s="563">
        <v>108</v>
      </c>
      <c r="BF18" s="563">
        <v>27</v>
      </c>
      <c r="BG18" s="563">
        <v>329</v>
      </c>
      <c r="BH18" s="563">
        <v>6771</v>
      </c>
      <c r="BI18" s="563">
        <v>2197</v>
      </c>
      <c r="BJ18" s="563">
        <v>1346</v>
      </c>
      <c r="BK18" s="563">
        <v>248</v>
      </c>
      <c r="BL18" s="563">
        <v>83</v>
      </c>
      <c r="BM18" s="563">
        <v>520</v>
      </c>
      <c r="BN18" s="563">
        <v>2199</v>
      </c>
      <c r="BO18" s="563">
        <v>685</v>
      </c>
      <c r="BP18" s="563">
        <v>157</v>
      </c>
      <c r="BQ18" s="563">
        <v>229</v>
      </c>
      <c r="BR18" s="563">
        <v>434</v>
      </c>
      <c r="BS18" s="563">
        <v>870</v>
      </c>
      <c r="BT18" s="563">
        <v>471</v>
      </c>
      <c r="BU18" s="563">
        <v>12091</v>
      </c>
      <c r="BV18" s="563">
        <v>1953</v>
      </c>
      <c r="BW18" s="563">
        <v>1239</v>
      </c>
      <c r="BX18" s="563">
        <v>306</v>
      </c>
      <c r="BY18" s="563">
        <v>2103</v>
      </c>
      <c r="BZ18" s="563">
        <v>1667</v>
      </c>
      <c r="CA18" s="566">
        <v>4823</v>
      </c>
    </row>
    <row r="19" spans="1:79" ht="15" customHeight="1" x14ac:dyDescent="0.15">
      <c r="A19" s="557"/>
      <c r="B19" s="558" t="s">
        <v>952</v>
      </c>
      <c r="C19" s="559"/>
      <c r="D19" s="560"/>
      <c r="E19" s="561" t="s">
        <v>1048</v>
      </c>
      <c r="F19" s="562"/>
      <c r="G19" s="563">
        <v>35482</v>
      </c>
      <c r="H19" s="567">
        <v>4509</v>
      </c>
      <c r="I19" s="565">
        <v>2068920</v>
      </c>
      <c r="J19" s="563">
        <v>1877110</v>
      </c>
      <c r="K19" s="563">
        <v>1649081</v>
      </c>
      <c r="L19" s="563">
        <v>1257117</v>
      </c>
      <c r="M19" s="563">
        <v>1209908</v>
      </c>
      <c r="N19" s="563">
        <v>47209</v>
      </c>
      <c r="O19" s="563">
        <v>391964</v>
      </c>
      <c r="P19" s="563">
        <v>3596</v>
      </c>
      <c r="Q19" s="563">
        <v>158987</v>
      </c>
      <c r="R19" s="563">
        <v>155209</v>
      </c>
      <c r="S19" s="563">
        <v>3778</v>
      </c>
      <c r="T19" s="563">
        <v>224984</v>
      </c>
      <c r="U19" s="563">
        <v>36613</v>
      </c>
      <c r="V19" s="563">
        <v>188371</v>
      </c>
      <c r="W19" s="563">
        <v>4397</v>
      </c>
      <c r="X19" s="563">
        <v>228029</v>
      </c>
      <c r="Y19" s="563">
        <v>53968</v>
      </c>
      <c r="Z19" s="563">
        <v>4328</v>
      </c>
      <c r="AA19" s="563">
        <v>49640</v>
      </c>
      <c r="AB19" s="563">
        <v>174061</v>
      </c>
      <c r="AC19" s="563">
        <v>725</v>
      </c>
      <c r="AD19" s="563">
        <v>7780</v>
      </c>
      <c r="AE19" s="563">
        <v>3688</v>
      </c>
      <c r="AF19" s="563">
        <v>31568</v>
      </c>
      <c r="AG19" s="563">
        <v>59929</v>
      </c>
      <c r="AH19" s="563">
        <v>11531</v>
      </c>
      <c r="AI19" s="563">
        <v>57404</v>
      </c>
      <c r="AJ19" s="563">
        <v>1436</v>
      </c>
      <c r="AK19" s="563">
        <v>132678</v>
      </c>
      <c r="AL19" s="563">
        <v>59132</v>
      </c>
      <c r="AM19" s="563">
        <v>22315</v>
      </c>
      <c r="AN19" s="563">
        <v>13091</v>
      </c>
      <c r="AO19" s="563">
        <v>11779</v>
      </c>
      <c r="AP19" s="563">
        <v>5781</v>
      </c>
      <c r="AQ19" s="563">
        <v>2155</v>
      </c>
      <c r="AR19" s="563">
        <v>66</v>
      </c>
      <c r="AS19" s="563">
        <v>333</v>
      </c>
      <c r="AT19" s="563">
        <v>2078</v>
      </c>
      <c r="AU19" s="563">
        <v>1097</v>
      </c>
      <c r="AV19" s="563">
        <v>16</v>
      </c>
      <c r="AW19" s="563">
        <v>36</v>
      </c>
      <c r="AX19" s="563">
        <v>5998</v>
      </c>
      <c r="AY19" s="563">
        <v>5914</v>
      </c>
      <c r="AZ19" s="563">
        <v>5814</v>
      </c>
      <c r="BA19" s="563">
        <v>55</v>
      </c>
      <c r="BB19" s="563">
        <v>37</v>
      </c>
      <c r="BC19" s="563">
        <v>8</v>
      </c>
      <c r="BD19" s="563">
        <v>84</v>
      </c>
      <c r="BE19" s="563">
        <v>67</v>
      </c>
      <c r="BF19" s="563">
        <v>17</v>
      </c>
      <c r="BG19" s="563">
        <v>1312</v>
      </c>
      <c r="BH19" s="563">
        <v>6321</v>
      </c>
      <c r="BI19" s="563">
        <v>847</v>
      </c>
      <c r="BJ19" s="563">
        <v>360</v>
      </c>
      <c r="BK19" s="563">
        <v>52</v>
      </c>
      <c r="BL19" s="563">
        <v>22</v>
      </c>
      <c r="BM19" s="563">
        <v>413</v>
      </c>
      <c r="BN19" s="563">
        <v>2052</v>
      </c>
      <c r="BO19" s="563">
        <v>576</v>
      </c>
      <c r="BP19" s="563">
        <v>649</v>
      </c>
      <c r="BQ19" s="563">
        <v>80</v>
      </c>
      <c r="BR19" s="563">
        <v>2037</v>
      </c>
      <c r="BS19" s="563">
        <v>80</v>
      </c>
      <c r="BT19" s="563">
        <v>2903</v>
      </c>
      <c r="BU19" s="563">
        <v>36817</v>
      </c>
      <c r="BV19" s="563">
        <v>12088</v>
      </c>
      <c r="BW19" s="563">
        <v>1921</v>
      </c>
      <c r="BX19" s="563">
        <v>325</v>
      </c>
      <c r="BY19" s="563">
        <v>3979</v>
      </c>
      <c r="BZ19" s="563">
        <v>6666</v>
      </c>
      <c r="CA19" s="566">
        <v>11838</v>
      </c>
    </row>
    <row r="20" spans="1:79" ht="24" customHeight="1" x14ac:dyDescent="0.15">
      <c r="A20" s="557"/>
      <c r="B20" s="558" t="s">
        <v>953</v>
      </c>
      <c r="C20" s="559"/>
      <c r="D20" s="560"/>
      <c r="E20" s="561" t="s">
        <v>391</v>
      </c>
      <c r="F20" s="562"/>
      <c r="G20" s="563">
        <v>57599</v>
      </c>
      <c r="H20" s="567">
        <v>573</v>
      </c>
      <c r="I20" s="565">
        <v>526359</v>
      </c>
      <c r="J20" s="563">
        <v>309156</v>
      </c>
      <c r="K20" s="563">
        <v>248635</v>
      </c>
      <c r="L20" s="563">
        <v>152457</v>
      </c>
      <c r="M20" s="563">
        <v>149350</v>
      </c>
      <c r="N20" s="563">
        <v>3107</v>
      </c>
      <c r="O20" s="563">
        <v>96178</v>
      </c>
      <c r="P20" s="563">
        <v>1120</v>
      </c>
      <c r="Q20" s="563">
        <v>47549</v>
      </c>
      <c r="R20" s="563">
        <v>46552</v>
      </c>
      <c r="S20" s="563">
        <v>997</v>
      </c>
      <c r="T20" s="563">
        <v>46438</v>
      </c>
      <c r="U20" s="563">
        <v>11890</v>
      </c>
      <c r="V20" s="563">
        <v>34548</v>
      </c>
      <c r="W20" s="563">
        <v>1071</v>
      </c>
      <c r="X20" s="563">
        <v>60521</v>
      </c>
      <c r="Y20" s="563">
        <v>11724</v>
      </c>
      <c r="Z20" s="563">
        <v>149</v>
      </c>
      <c r="AA20" s="563">
        <v>11575</v>
      </c>
      <c r="AB20" s="563">
        <v>48797</v>
      </c>
      <c r="AC20" s="563">
        <v>139</v>
      </c>
      <c r="AD20" s="563">
        <v>2817</v>
      </c>
      <c r="AE20" s="563">
        <v>316</v>
      </c>
      <c r="AF20" s="563">
        <v>4838</v>
      </c>
      <c r="AG20" s="563">
        <v>16726</v>
      </c>
      <c r="AH20" s="563">
        <v>3672</v>
      </c>
      <c r="AI20" s="563">
        <v>19657</v>
      </c>
      <c r="AJ20" s="563">
        <v>632</v>
      </c>
      <c r="AK20" s="563">
        <v>215365</v>
      </c>
      <c r="AL20" s="563">
        <v>1838</v>
      </c>
      <c r="AM20" s="563">
        <v>825</v>
      </c>
      <c r="AN20" s="563">
        <v>368</v>
      </c>
      <c r="AO20" s="563">
        <v>349</v>
      </c>
      <c r="AP20" s="563">
        <v>272</v>
      </c>
      <c r="AQ20" s="563">
        <v>114</v>
      </c>
      <c r="AR20" s="563">
        <v>8</v>
      </c>
      <c r="AS20" s="563">
        <v>28</v>
      </c>
      <c r="AT20" s="563">
        <v>92</v>
      </c>
      <c r="AU20" s="563">
        <v>26</v>
      </c>
      <c r="AV20" s="563">
        <v>1</v>
      </c>
      <c r="AW20" s="563">
        <v>3</v>
      </c>
      <c r="AX20" s="563">
        <v>77</v>
      </c>
      <c r="AY20" s="563">
        <v>68</v>
      </c>
      <c r="AZ20" s="563">
        <v>49</v>
      </c>
      <c r="BA20" s="563">
        <v>10</v>
      </c>
      <c r="BB20" s="563">
        <v>7</v>
      </c>
      <c r="BC20" s="563">
        <v>2</v>
      </c>
      <c r="BD20" s="563">
        <v>9</v>
      </c>
      <c r="BE20" s="563">
        <v>6</v>
      </c>
      <c r="BF20" s="563">
        <v>3</v>
      </c>
      <c r="BG20" s="563">
        <v>19</v>
      </c>
      <c r="BH20" s="563">
        <v>282</v>
      </c>
      <c r="BI20" s="563">
        <v>100</v>
      </c>
      <c r="BJ20" s="563">
        <v>55</v>
      </c>
      <c r="BK20" s="563">
        <v>14</v>
      </c>
      <c r="BL20" s="563">
        <v>5</v>
      </c>
      <c r="BM20" s="563">
        <v>26</v>
      </c>
      <c r="BN20" s="563">
        <v>68</v>
      </c>
      <c r="BO20" s="563">
        <v>33</v>
      </c>
      <c r="BP20" s="563">
        <v>7</v>
      </c>
      <c r="BQ20" s="563">
        <v>11</v>
      </c>
      <c r="BR20" s="563">
        <v>28</v>
      </c>
      <c r="BS20" s="563">
        <v>35</v>
      </c>
      <c r="BT20" s="563">
        <v>175</v>
      </c>
      <c r="BU20" s="563">
        <v>1013</v>
      </c>
      <c r="BV20" s="563">
        <v>313</v>
      </c>
      <c r="BW20" s="563">
        <v>104</v>
      </c>
      <c r="BX20" s="563">
        <v>44</v>
      </c>
      <c r="BY20" s="563">
        <v>143</v>
      </c>
      <c r="BZ20" s="563">
        <v>95</v>
      </c>
      <c r="CA20" s="566">
        <v>314</v>
      </c>
    </row>
    <row r="21" spans="1:79" ht="15" customHeight="1" x14ac:dyDescent="0.15">
      <c r="A21" s="557"/>
      <c r="B21" s="558" t="s">
        <v>954</v>
      </c>
      <c r="C21" s="559"/>
      <c r="D21" s="560"/>
      <c r="E21" s="561" t="s">
        <v>395</v>
      </c>
      <c r="F21" s="562"/>
      <c r="G21" s="563">
        <v>6418</v>
      </c>
      <c r="H21" s="567">
        <v>1</v>
      </c>
      <c r="I21" s="565">
        <v>140318</v>
      </c>
      <c r="J21" s="563">
        <v>116308</v>
      </c>
      <c r="K21" s="563">
        <v>101605</v>
      </c>
      <c r="L21" s="563">
        <v>70264</v>
      </c>
      <c r="M21" s="563">
        <v>68897</v>
      </c>
      <c r="N21" s="563">
        <v>1367</v>
      </c>
      <c r="O21" s="563">
        <v>31341</v>
      </c>
      <c r="P21" s="563">
        <v>484</v>
      </c>
      <c r="Q21" s="563">
        <v>15735</v>
      </c>
      <c r="R21" s="563">
        <v>15319</v>
      </c>
      <c r="S21" s="563">
        <v>416</v>
      </c>
      <c r="T21" s="563">
        <v>14786</v>
      </c>
      <c r="U21" s="563">
        <v>4913</v>
      </c>
      <c r="V21" s="563">
        <v>9873</v>
      </c>
      <c r="W21" s="563">
        <v>336</v>
      </c>
      <c r="X21" s="563">
        <v>14703</v>
      </c>
      <c r="Y21" s="563">
        <v>2610</v>
      </c>
      <c r="Z21" s="563">
        <v>88</v>
      </c>
      <c r="AA21" s="563">
        <v>2522</v>
      </c>
      <c r="AB21" s="563">
        <v>12093</v>
      </c>
      <c r="AC21" s="563">
        <v>33</v>
      </c>
      <c r="AD21" s="563">
        <v>615</v>
      </c>
      <c r="AE21" s="563">
        <v>53</v>
      </c>
      <c r="AF21" s="563">
        <v>730</v>
      </c>
      <c r="AG21" s="563">
        <v>3570</v>
      </c>
      <c r="AH21" s="563">
        <v>926</v>
      </c>
      <c r="AI21" s="563">
        <v>6021</v>
      </c>
      <c r="AJ21" s="563">
        <v>145</v>
      </c>
      <c r="AK21" s="563">
        <v>23993</v>
      </c>
      <c r="AL21" s="563">
        <v>17</v>
      </c>
      <c r="AM21" s="563">
        <v>11</v>
      </c>
      <c r="AN21" s="563">
        <v>0</v>
      </c>
      <c r="AO21" s="563">
        <v>0</v>
      </c>
      <c r="AP21" s="563">
        <v>0</v>
      </c>
      <c r="AQ21" s="563">
        <v>0</v>
      </c>
      <c r="AR21" s="563">
        <v>0</v>
      </c>
      <c r="AS21" s="563">
        <v>0</v>
      </c>
      <c r="AT21" s="563">
        <v>0</v>
      </c>
      <c r="AU21" s="563">
        <v>0</v>
      </c>
      <c r="AV21" s="563">
        <v>0</v>
      </c>
      <c r="AW21" s="563">
        <v>0</v>
      </c>
      <c r="AX21" s="563">
        <v>0</v>
      </c>
      <c r="AY21" s="563">
        <v>0</v>
      </c>
      <c r="AZ21" s="563">
        <v>0</v>
      </c>
      <c r="BA21" s="563">
        <v>0</v>
      </c>
      <c r="BB21" s="563">
        <v>0</v>
      </c>
      <c r="BC21" s="563">
        <v>0</v>
      </c>
      <c r="BD21" s="563">
        <v>0</v>
      </c>
      <c r="BE21" s="563">
        <v>0</v>
      </c>
      <c r="BF21" s="563">
        <v>0</v>
      </c>
      <c r="BG21" s="563">
        <v>0</v>
      </c>
      <c r="BH21" s="563">
        <v>9</v>
      </c>
      <c r="BI21" s="563">
        <v>4</v>
      </c>
      <c r="BJ21" s="563">
        <v>2</v>
      </c>
      <c r="BK21" s="563">
        <v>1</v>
      </c>
      <c r="BL21" s="563">
        <v>0</v>
      </c>
      <c r="BM21" s="563">
        <v>1</v>
      </c>
      <c r="BN21" s="563">
        <v>1</v>
      </c>
      <c r="BO21" s="563">
        <v>1</v>
      </c>
      <c r="BP21" s="563">
        <v>0</v>
      </c>
      <c r="BQ21" s="563">
        <v>0</v>
      </c>
      <c r="BR21" s="563">
        <v>1</v>
      </c>
      <c r="BS21" s="563">
        <v>2</v>
      </c>
      <c r="BT21" s="563">
        <v>2</v>
      </c>
      <c r="BU21" s="563">
        <v>6</v>
      </c>
      <c r="BV21" s="563">
        <v>3</v>
      </c>
      <c r="BW21" s="563">
        <v>1</v>
      </c>
      <c r="BX21" s="563">
        <v>2</v>
      </c>
      <c r="BY21" s="563">
        <v>0</v>
      </c>
      <c r="BZ21" s="563">
        <v>0</v>
      </c>
      <c r="CA21" s="566">
        <v>0</v>
      </c>
    </row>
    <row r="22" spans="1:79" ht="15" customHeight="1" x14ac:dyDescent="0.15">
      <c r="A22" s="557"/>
      <c r="B22" s="558" t="s">
        <v>955</v>
      </c>
      <c r="C22" s="559"/>
      <c r="D22" s="560"/>
      <c r="E22" s="561" t="s">
        <v>404</v>
      </c>
      <c r="F22" s="562"/>
      <c r="G22" s="563">
        <v>5348</v>
      </c>
      <c r="H22" s="567">
        <v>0</v>
      </c>
      <c r="I22" s="565">
        <v>20573</v>
      </c>
      <c r="J22" s="563">
        <v>582</v>
      </c>
      <c r="K22" s="563">
        <v>224</v>
      </c>
      <c r="L22" s="563">
        <v>129</v>
      </c>
      <c r="M22" s="563">
        <v>110</v>
      </c>
      <c r="N22" s="563">
        <v>19</v>
      </c>
      <c r="O22" s="563">
        <v>95</v>
      </c>
      <c r="P22" s="563">
        <v>3</v>
      </c>
      <c r="Q22" s="563">
        <v>67</v>
      </c>
      <c r="R22" s="563">
        <v>67</v>
      </c>
      <c r="S22" s="563">
        <v>0</v>
      </c>
      <c r="T22" s="563">
        <v>22</v>
      </c>
      <c r="U22" s="563">
        <v>20</v>
      </c>
      <c r="V22" s="563">
        <v>2</v>
      </c>
      <c r="W22" s="563">
        <v>3</v>
      </c>
      <c r="X22" s="563">
        <v>358</v>
      </c>
      <c r="Y22" s="563">
        <v>33</v>
      </c>
      <c r="Z22" s="563">
        <v>2</v>
      </c>
      <c r="AA22" s="563">
        <v>31</v>
      </c>
      <c r="AB22" s="563">
        <v>325</v>
      </c>
      <c r="AC22" s="563">
        <v>6</v>
      </c>
      <c r="AD22" s="563">
        <v>13</v>
      </c>
      <c r="AE22" s="563">
        <v>3</v>
      </c>
      <c r="AF22" s="563">
        <v>41</v>
      </c>
      <c r="AG22" s="563">
        <v>80</v>
      </c>
      <c r="AH22" s="563">
        <v>72</v>
      </c>
      <c r="AI22" s="563">
        <v>107</v>
      </c>
      <c r="AJ22" s="563">
        <v>3</v>
      </c>
      <c r="AK22" s="563">
        <v>19990</v>
      </c>
      <c r="AL22" s="563">
        <v>1</v>
      </c>
      <c r="AM22" s="563">
        <v>1</v>
      </c>
      <c r="AN22" s="563">
        <v>0</v>
      </c>
      <c r="AO22" s="563">
        <v>0</v>
      </c>
      <c r="AP22" s="563">
        <v>0</v>
      </c>
      <c r="AQ22" s="563">
        <v>0</v>
      </c>
      <c r="AR22" s="563">
        <v>0</v>
      </c>
      <c r="AS22" s="563">
        <v>0</v>
      </c>
      <c r="AT22" s="563">
        <v>0</v>
      </c>
      <c r="AU22" s="563">
        <v>0</v>
      </c>
      <c r="AV22" s="563">
        <v>0</v>
      </c>
      <c r="AW22" s="563">
        <v>0</v>
      </c>
      <c r="AX22" s="563">
        <v>0</v>
      </c>
      <c r="AY22" s="563">
        <v>0</v>
      </c>
      <c r="AZ22" s="563">
        <v>0</v>
      </c>
      <c r="BA22" s="563">
        <v>0</v>
      </c>
      <c r="BB22" s="563">
        <v>0</v>
      </c>
      <c r="BC22" s="563">
        <v>0</v>
      </c>
      <c r="BD22" s="563">
        <v>0</v>
      </c>
      <c r="BE22" s="563">
        <v>0</v>
      </c>
      <c r="BF22" s="563">
        <v>0</v>
      </c>
      <c r="BG22" s="563">
        <v>0</v>
      </c>
      <c r="BH22" s="563">
        <v>0</v>
      </c>
      <c r="BI22" s="563">
        <v>0</v>
      </c>
      <c r="BJ22" s="563">
        <v>0</v>
      </c>
      <c r="BK22" s="563">
        <v>0</v>
      </c>
      <c r="BL22" s="563">
        <v>0</v>
      </c>
      <c r="BM22" s="563">
        <v>0</v>
      </c>
      <c r="BN22" s="563">
        <v>0</v>
      </c>
      <c r="BO22" s="563">
        <v>0</v>
      </c>
      <c r="BP22" s="563">
        <v>0</v>
      </c>
      <c r="BQ22" s="563">
        <v>0</v>
      </c>
      <c r="BR22" s="563">
        <v>0</v>
      </c>
      <c r="BS22" s="563">
        <v>0</v>
      </c>
      <c r="BT22" s="563">
        <v>1</v>
      </c>
      <c r="BU22" s="563">
        <v>0</v>
      </c>
      <c r="BV22" s="563">
        <v>0</v>
      </c>
      <c r="BW22" s="563">
        <v>0</v>
      </c>
      <c r="BX22" s="563">
        <v>0</v>
      </c>
      <c r="BY22" s="563">
        <v>0</v>
      </c>
      <c r="BZ22" s="563">
        <v>0</v>
      </c>
      <c r="CA22" s="566">
        <v>0</v>
      </c>
    </row>
    <row r="23" spans="1:79" ht="15" customHeight="1" x14ac:dyDescent="0.15">
      <c r="A23" s="557"/>
      <c r="B23" s="558" t="s">
        <v>956</v>
      </c>
      <c r="C23" s="559"/>
      <c r="D23" s="560"/>
      <c r="E23" s="561" t="s">
        <v>409</v>
      </c>
      <c r="F23" s="562"/>
      <c r="G23" s="563">
        <v>1936</v>
      </c>
      <c r="H23" s="567">
        <v>1048</v>
      </c>
      <c r="I23" s="565">
        <v>34769</v>
      </c>
      <c r="J23" s="563">
        <v>18837</v>
      </c>
      <c r="K23" s="563">
        <v>7517</v>
      </c>
      <c r="L23" s="563">
        <v>2223</v>
      </c>
      <c r="M23" s="563">
        <v>2146</v>
      </c>
      <c r="N23" s="563">
        <v>77</v>
      </c>
      <c r="O23" s="563">
        <v>5294</v>
      </c>
      <c r="P23" s="563">
        <v>68</v>
      </c>
      <c r="Q23" s="563">
        <v>2749</v>
      </c>
      <c r="R23" s="563">
        <v>2690</v>
      </c>
      <c r="S23" s="563">
        <v>59</v>
      </c>
      <c r="T23" s="563">
        <v>2418</v>
      </c>
      <c r="U23" s="563">
        <v>917</v>
      </c>
      <c r="V23" s="563">
        <v>1501</v>
      </c>
      <c r="W23" s="563">
        <v>59</v>
      </c>
      <c r="X23" s="563">
        <v>11320</v>
      </c>
      <c r="Y23" s="563">
        <v>178</v>
      </c>
      <c r="Z23" s="563">
        <v>14</v>
      </c>
      <c r="AA23" s="563">
        <v>164</v>
      </c>
      <c r="AB23" s="563">
        <v>11142</v>
      </c>
      <c r="AC23" s="563">
        <v>118</v>
      </c>
      <c r="AD23" s="563">
        <v>505</v>
      </c>
      <c r="AE23" s="563">
        <v>287</v>
      </c>
      <c r="AF23" s="563">
        <v>744</v>
      </c>
      <c r="AG23" s="563">
        <v>2420</v>
      </c>
      <c r="AH23" s="563">
        <v>1895</v>
      </c>
      <c r="AI23" s="563">
        <v>5019</v>
      </c>
      <c r="AJ23" s="563">
        <v>154</v>
      </c>
      <c r="AK23" s="563">
        <v>7235</v>
      </c>
      <c r="AL23" s="563">
        <v>8697</v>
      </c>
      <c r="AM23" s="563">
        <v>5942</v>
      </c>
      <c r="AN23" s="563">
        <v>2912</v>
      </c>
      <c r="AO23" s="563">
        <v>2840</v>
      </c>
      <c r="AP23" s="563">
        <v>2183</v>
      </c>
      <c r="AQ23" s="563">
        <v>1078</v>
      </c>
      <c r="AR23" s="563">
        <v>51</v>
      </c>
      <c r="AS23" s="563">
        <v>186</v>
      </c>
      <c r="AT23" s="563">
        <v>600</v>
      </c>
      <c r="AU23" s="563">
        <v>251</v>
      </c>
      <c r="AV23" s="563">
        <v>5</v>
      </c>
      <c r="AW23" s="563">
        <v>12</v>
      </c>
      <c r="AX23" s="563">
        <v>657</v>
      </c>
      <c r="AY23" s="563">
        <v>576</v>
      </c>
      <c r="AZ23" s="563">
        <v>491</v>
      </c>
      <c r="BA23" s="563">
        <v>44</v>
      </c>
      <c r="BB23" s="563">
        <v>6</v>
      </c>
      <c r="BC23" s="563">
        <v>35</v>
      </c>
      <c r="BD23" s="563">
        <v>81</v>
      </c>
      <c r="BE23" s="563">
        <v>42</v>
      </c>
      <c r="BF23" s="563">
        <v>39</v>
      </c>
      <c r="BG23" s="563">
        <v>72</v>
      </c>
      <c r="BH23" s="563">
        <v>2671</v>
      </c>
      <c r="BI23" s="563">
        <v>1321</v>
      </c>
      <c r="BJ23" s="563">
        <v>574</v>
      </c>
      <c r="BK23" s="563">
        <v>141</v>
      </c>
      <c r="BL23" s="563">
        <v>354</v>
      </c>
      <c r="BM23" s="563">
        <v>252</v>
      </c>
      <c r="BN23" s="563">
        <v>745</v>
      </c>
      <c r="BO23" s="563">
        <v>248</v>
      </c>
      <c r="BP23" s="563">
        <v>4</v>
      </c>
      <c r="BQ23" s="563">
        <v>46</v>
      </c>
      <c r="BR23" s="563">
        <v>30</v>
      </c>
      <c r="BS23" s="563">
        <v>277</v>
      </c>
      <c r="BT23" s="563">
        <v>359</v>
      </c>
      <c r="BU23" s="563">
        <v>2755</v>
      </c>
      <c r="BV23" s="563">
        <v>631</v>
      </c>
      <c r="BW23" s="563">
        <v>248</v>
      </c>
      <c r="BX23" s="563">
        <v>81</v>
      </c>
      <c r="BY23" s="563">
        <v>463</v>
      </c>
      <c r="BZ23" s="563">
        <v>308</v>
      </c>
      <c r="CA23" s="566">
        <v>1024</v>
      </c>
    </row>
    <row r="24" spans="1:79" ht="15" customHeight="1" x14ac:dyDescent="0.15">
      <c r="A24" s="557"/>
      <c r="B24" s="558" t="s">
        <v>957</v>
      </c>
      <c r="C24" s="559"/>
      <c r="D24" s="560"/>
      <c r="E24" s="561" t="s">
        <v>412</v>
      </c>
      <c r="F24" s="562"/>
      <c r="G24" s="563">
        <v>0</v>
      </c>
      <c r="H24" s="567">
        <v>0</v>
      </c>
      <c r="I24" s="565">
        <v>6686</v>
      </c>
      <c r="J24" s="563">
        <v>0</v>
      </c>
      <c r="K24" s="563">
        <v>0</v>
      </c>
      <c r="L24" s="563">
        <v>0</v>
      </c>
      <c r="M24" s="563">
        <v>0</v>
      </c>
      <c r="N24" s="563">
        <v>0</v>
      </c>
      <c r="O24" s="563">
        <v>0</v>
      </c>
      <c r="P24" s="563">
        <v>0</v>
      </c>
      <c r="Q24" s="563">
        <v>0</v>
      </c>
      <c r="R24" s="563">
        <v>0</v>
      </c>
      <c r="S24" s="563">
        <v>0</v>
      </c>
      <c r="T24" s="563">
        <v>0</v>
      </c>
      <c r="U24" s="563">
        <v>0</v>
      </c>
      <c r="V24" s="563">
        <v>0</v>
      </c>
      <c r="W24" s="563">
        <v>0</v>
      </c>
      <c r="X24" s="563">
        <v>0</v>
      </c>
      <c r="Y24" s="563">
        <v>0</v>
      </c>
      <c r="Z24" s="563">
        <v>0</v>
      </c>
      <c r="AA24" s="563">
        <v>0</v>
      </c>
      <c r="AB24" s="563">
        <v>0</v>
      </c>
      <c r="AC24" s="563">
        <v>0</v>
      </c>
      <c r="AD24" s="563">
        <v>0</v>
      </c>
      <c r="AE24" s="563">
        <v>0</v>
      </c>
      <c r="AF24" s="563">
        <v>0</v>
      </c>
      <c r="AG24" s="563">
        <v>0</v>
      </c>
      <c r="AH24" s="563">
        <v>0</v>
      </c>
      <c r="AI24" s="563">
        <v>0</v>
      </c>
      <c r="AJ24" s="563">
        <v>0</v>
      </c>
      <c r="AK24" s="563">
        <v>0</v>
      </c>
      <c r="AL24" s="563">
        <v>6686</v>
      </c>
      <c r="AM24" s="563">
        <v>5010</v>
      </c>
      <c r="AN24" s="563">
        <v>1829</v>
      </c>
      <c r="AO24" s="563">
        <v>1805</v>
      </c>
      <c r="AP24" s="563">
        <v>1692</v>
      </c>
      <c r="AQ24" s="563">
        <v>839</v>
      </c>
      <c r="AR24" s="563">
        <v>22</v>
      </c>
      <c r="AS24" s="563">
        <v>28</v>
      </c>
      <c r="AT24" s="563">
        <v>789</v>
      </c>
      <c r="AU24" s="563">
        <v>11</v>
      </c>
      <c r="AV24" s="563">
        <v>2</v>
      </c>
      <c r="AW24" s="563">
        <v>1</v>
      </c>
      <c r="AX24" s="563">
        <v>113</v>
      </c>
      <c r="AY24" s="563">
        <v>81</v>
      </c>
      <c r="AZ24" s="563">
        <v>9</v>
      </c>
      <c r="BA24" s="563">
        <v>68</v>
      </c>
      <c r="BB24" s="563">
        <v>4</v>
      </c>
      <c r="BC24" s="563">
        <v>0</v>
      </c>
      <c r="BD24" s="563">
        <v>32</v>
      </c>
      <c r="BE24" s="563">
        <v>25</v>
      </c>
      <c r="BF24" s="563">
        <v>7</v>
      </c>
      <c r="BG24" s="563">
        <v>24</v>
      </c>
      <c r="BH24" s="563">
        <v>1182</v>
      </c>
      <c r="BI24" s="563">
        <v>674</v>
      </c>
      <c r="BJ24" s="563">
        <v>547</v>
      </c>
      <c r="BK24" s="563">
        <v>63</v>
      </c>
      <c r="BL24" s="563">
        <v>19</v>
      </c>
      <c r="BM24" s="563">
        <v>45</v>
      </c>
      <c r="BN24" s="563">
        <v>225</v>
      </c>
      <c r="BO24" s="563">
        <v>162</v>
      </c>
      <c r="BP24" s="563">
        <v>17</v>
      </c>
      <c r="BQ24" s="563">
        <v>0</v>
      </c>
      <c r="BR24" s="563">
        <v>91</v>
      </c>
      <c r="BS24" s="563">
        <v>13</v>
      </c>
      <c r="BT24" s="563">
        <v>1999</v>
      </c>
      <c r="BU24" s="563">
        <v>1676</v>
      </c>
      <c r="BV24" s="563">
        <v>1155</v>
      </c>
      <c r="BW24" s="563">
        <v>69</v>
      </c>
      <c r="BX24" s="563">
        <v>34</v>
      </c>
      <c r="BY24" s="563">
        <v>124</v>
      </c>
      <c r="BZ24" s="563">
        <v>47</v>
      </c>
      <c r="CA24" s="566">
        <v>247</v>
      </c>
    </row>
    <row r="25" spans="1:79" ht="24" customHeight="1" x14ac:dyDescent="0.15">
      <c r="A25" s="557"/>
      <c r="B25" s="558" t="s">
        <v>958</v>
      </c>
      <c r="C25" s="559"/>
      <c r="D25" s="560"/>
      <c r="E25" s="561" t="s">
        <v>1049</v>
      </c>
      <c r="F25" s="562"/>
      <c r="G25" s="563">
        <v>244</v>
      </c>
      <c r="H25" s="567">
        <v>2586</v>
      </c>
      <c r="I25" s="565">
        <v>20907</v>
      </c>
      <c r="J25" s="563">
        <v>4848</v>
      </c>
      <c r="K25" s="563">
        <v>2281</v>
      </c>
      <c r="L25" s="563">
        <v>847</v>
      </c>
      <c r="M25" s="563">
        <v>822</v>
      </c>
      <c r="N25" s="563">
        <v>25</v>
      </c>
      <c r="O25" s="563">
        <v>1434</v>
      </c>
      <c r="P25" s="563">
        <v>22</v>
      </c>
      <c r="Q25" s="563">
        <v>1235</v>
      </c>
      <c r="R25" s="563">
        <v>1233</v>
      </c>
      <c r="S25" s="563">
        <v>2</v>
      </c>
      <c r="T25" s="563">
        <v>157</v>
      </c>
      <c r="U25" s="563">
        <v>104</v>
      </c>
      <c r="V25" s="563">
        <v>53</v>
      </c>
      <c r="W25" s="563">
        <v>20</v>
      </c>
      <c r="X25" s="563">
        <v>2567</v>
      </c>
      <c r="Y25" s="563">
        <v>76</v>
      </c>
      <c r="Z25" s="563">
        <v>6</v>
      </c>
      <c r="AA25" s="563">
        <v>70</v>
      </c>
      <c r="AB25" s="563">
        <v>2491</v>
      </c>
      <c r="AC25" s="563">
        <v>31</v>
      </c>
      <c r="AD25" s="563">
        <v>161</v>
      </c>
      <c r="AE25" s="563">
        <v>135</v>
      </c>
      <c r="AF25" s="563">
        <v>202</v>
      </c>
      <c r="AG25" s="563">
        <v>878</v>
      </c>
      <c r="AH25" s="563">
        <v>356</v>
      </c>
      <c r="AI25" s="563">
        <v>702</v>
      </c>
      <c r="AJ25" s="563">
        <v>26</v>
      </c>
      <c r="AK25" s="563">
        <v>910</v>
      </c>
      <c r="AL25" s="563">
        <v>15149</v>
      </c>
      <c r="AM25" s="563">
        <v>7935</v>
      </c>
      <c r="AN25" s="563">
        <v>4072</v>
      </c>
      <c r="AO25" s="563">
        <v>3989</v>
      </c>
      <c r="AP25" s="563">
        <v>3624</v>
      </c>
      <c r="AQ25" s="563">
        <v>1756</v>
      </c>
      <c r="AR25" s="563">
        <v>62</v>
      </c>
      <c r="AS25" s="563">
        <v>111</v>
      </c>
      <c r="AT25" s="563">
        <v>1612</v>
      </c>
      <c r="AU25" s="563">
        <v>74</v>
      </c>
      <c r="AV25" s="563">
        <v>5</v>
      </c>
      <c r="AW25" s="563">
        <v>4</v>
      </c>
      <c r="AX25" s="563">
        <v>365</v>
      </c>
      <c r="AY25" s="563">
        <v>290</v>
      </c>
      <c r="AZ25" s="563">
        <v>122</v>
      </c>
      <c r="BA25" s="563">
        <v>145</v>
      </c>
      <c r="BB25" s="563">
        <v>21</v>
      </c>
      <c r="BC25" s="563">
        <v>2</v>
      </c>
      <c r="BD25" s="563">
        <v>75</v>
      </c>
      <c r="BE25" s="563">
        <v>60</v>
      </c>
      <c r="BF25" s="563">
        <v>15</v>
      </c>
      <c r="BG25" s="563">
        <v>83</v>
      </c>
      <c r="BH25" s="563">
        <v>3115</v>
      </c>
      <c r="BI25" s="563">
        <v>1482</v>
      </c>
      <c r="BJ25" s="563">
        <v>1089</v>
      </c>
      <c r="BK25" s="563">
        <v>163</v>
      </c>
      <c r="BL25" s="563">
        <v>49</v>
      </c>
      <c r="BM25" s="563">
        <v>181</v>
      </c>
      <c r="BN25" s="563">
        <v>685</v>
      </c>
      <c r="BO25" s="563">
        <v>394</v>
      </c>
      <c r="BP25" s="563">
        <v>58</v>
      </c>
      <c r="BQ25" s="563">
        <v>46</v>
      </c>
      <c r="BR25" s="563">
        <v>265</v>
      </c>
      <c r="BS25" s="563">
        <v>185</v>
      </c>
      <c r="BT25" s="563">
        <v>748</v>
      </c>
      <c r="BU25" s="563">
        <v>7214</v>
      </c>
      <c r="BV25" s="563">
        <v>3733</v>
      </c>
      <c r="BW25" s="563">
        <v>418</v>
      </c>
      <c r="BX25" s="563">
        <v>174</v>
      </c>
      <c r="BY25" s="563">
        <v>839</v>
      </c>
      <c r="BZ25" s="563">
        <v>346</v>
      </c>
      <c r="CA25" s="566">
        <v>1704</v>
      </c>
    </row>
    <row r="26" spans="1:79" ht="15" customHeight="1" x14ac:dyDescent="0.15">
      <c r="A26" s="557"/>
      <c r="B26" s="558" t="s">
        <v>959</v>
      </c>
      <c r="C26" s="559"/>
      <c r="D26" s="560"/>
      <c r="E26" s="561" t="s">
        <v>2052</v>
      </c>
      <c r="F26" s="562"/>
      <c r="G26" s="563">
        <v>0</v>
      </c>
      <c r="H26" s="567">
        <v>0</v>
      </c>
      <c r="I26" s="565">
        <v>0</v>
      </c>
      <c r="J26" s="563">
        <v>0</v>
      </c>
      <c r="K26" s="563">
        <v>0</v>
      </c>
      <c r="L26" s="563">
        <v>0</v>
      </c>
      <c r="M26" s="563">
        <v>0</v>
      </c>
      <c r="N26" s="563">
        <v>0</v>
      </c>
      <c r="O26" s="563">
        <v>0</v>
      </c>
      <c r="P26" s="563">
        <v>0</v>
      </c>
      <c r="Q26" s="563">
        <v>0</v>
      </c>
      <c r="R26" s="563">
        <v>0</v>
      </c>
      <c r="S26" s="563">
        <v>0</v>
      </c>
      <c r="T26" s="563">
        <v>0</v>
      </c>
      <c r="U26" s="563">
        <v>0</v>
      </c>
      <c r="V26" s="563">
        <v>0</v>
      </c>
      <c r="W26" s="563">
        <v>0</v>
      </c>
      <c r="X26" s="563">
        <v>0</v>
      </c>
      <c r="Y26" s="563">
        <v>0</v>
      </c>
      <c r="Z26" s="563">
        <v>0</v>
      </c>
      <c r="AA26" s="563">
        <v>0</v>
      </c>
      <c r="AB26" s="563">
        <v>0</v>
      </c>
      <c r="AC26" s="563">
        <v>0</v>
      </c>
      <c r="AD26" s="563">
        <v>0</v>
      </c>
      <c r="AE26" s="563">
        <v>0</v>
      </c>
      <c r="AF26" s="563">
        <v>0</v>
      </c>
      <c r="AG26" s="563">
        <v>0</v>
      </c>
      <c r="AH26" s="563">
        <v>0</v>
      </c>
      <c r="AI26" s="563">
        <v>0</v>
      </c>
      <c r="AJ26" s="563">
        <v>0</v>
      </c>
      <c r="AK26" s="563">
        <v>0</v>
      </c>
      <c r="AL26" s="563">
        <v>0</v>
      </c>
      <c r="AM26" s="563">
        <v>0</v>
      </c>
      <c r="AN26" s="563">
        <v>0</v>
      </c>
      <c r="AO26" s="563">
        <v>0</v>
      </c>
      <c r="AP26" s="563">
        <v>0</v>
      </c>
      <c r="AQ26" s="563">
        <v>0</v>
      </c>
      <c r="AR26" s="563">
        <v>0</v>
      </c>
      <c r="AS26" s="563">
        <v>0</v>
      </c>
      <c r="AT26" s="563">
        <v>0</v>
      </c>
      <c r="AU26" s="563">
        <v>0</v>
      </c>
      <c r="AV26" s="563">
        <v>0</v>
      </c>
      <c r="AW26" s="563">
        <v>0</v>
      </c>
      <c r="AX26" s="563">
        <v>0</v>
      </c>
      <c r="AY26" s="563">
        <v>0</v>
      </c>
      <c r="AZ26" s="563">
        <v>0</v>
      </c>
      <c r="BA26" s="563">
        <v>0</v>
      </c>
      <c r="BB26" s="563">
        <v>0</v>
      </c>
      <c r="BC26" s="563">
        <v>0</v>
      </c>
      <c r="BD26" s="563">
        <v>0</v>
      </c>
      <c r="BE26" s="563">
        <v>0</v>
      </c>
      <c r="BF26" s="563">
        <v>0</v>
      </c>
      <c r="BG26" s="563">
        <v>0</v>
      </c>
      <c r="BH26" s="563">
        <v>0</v>
      </c>
      <c r="BI26" s="563">
        <v>0</v>
      </c>
      <c r="BJ26" s="563">
        <v>0</v>
      </c>
      <c r="BK26" s="563">
        <v>0</v>
      </c>
      <c r="BL26" s="563">
        <v>0</v>
      </c>
      <c r="BM26" s="563">
        <v>0</v>
      </c>
      <c r="BN26" s="563">
        <v>0</v>
      </c>
      <c r="BO26" s="563">
        <v>0</v>
      </c>
      <c r="BP26" s="563">
        <v>0</v>
      </c>
      <c r="BQ26" s="563">
        <v>0</v>
      </c>
      <c r="BR26" s="563">
        <v>0</v>
      </c>
      <c r="BS26" s="563">
        <v>0</v>
      </c>
      <c r="BT26" s="563">
        <v>0</v>
      </c>
      <c r="BU26" s="563">
        <v>0</v>
      </c>
      <c r="BV26" s="563">
        <v>0</v>
      </c>
      <c r="BW26" s="563">
        <v>0</v>
      </c>
      <c r="BX26" s="563">
        <v>0</v>
      </c>
      <c r="BY26" s="563">
        <v>0</v>
      </c>
      <c r="BZ26" s="563">
        <v>0</v>
      </c>
      <c r="CA26" s="566">
        <v>0</v>
      </c>
    </row>
    <row r="27" spans="1:79" ht="15" customHeight="1" x14ac:dyDescent="0.15">
      <c r="A27" s="557"/>
      <c r="B27" s="558" t="s">
        <v>960</v>
      </c>
      <c r="C27" s="559"/>
      <c r="D27" s="560"/>
      <c r="E27" s="568" t="s">
        <v>2053</v>
      </c>
      <c r="F27" s="562"/>
      <c r="G27" s="563">
        <v>522</v>
      </c>
      <c r="H27" s="567">
        <v>0</v>
      </c>
      <c r="I27" s="565">
        <v>3626</v>
      </c>
      <c r="J27" s="563">
        <v>1682</v>
      </c>
      <c r="K27" s="563">
        <v>1563</v>
      </c>
      <c r="L27" s="563">
        <v>1259</v>
      </c>
      <c r="M27" s="563">
        <v>1228</v>
      </c>
      <c r="N27" s="563">
        <v>31</v>
      </c>
      <c r="O27" s="563">
        <v>304</v>
      </c>
      <c r="P27" s="563">
        <v>0</v>
      </c>
      <c r="Q27" s="563">
        <v>1</v>
      </c>
      <c r="R27" s="563">
        <v>1</v>
      </c>
      <c r="S27" s="563">
        <v>0</v>
      </c>
      <c r="T27" s="563">
        <v>303</v>
      </c>
      <c r="U27" s="563">
        <v>0</v>
      </c>
      <c r="V27" s="563">
        <v>303</v>
      </c>
      <c r="W27" s="563">
        <v>0</v>
      </c>
      <c r="X27" s="563">
        <v>119</v>
      </c>
      <c r="Y27" s="563">
        <v>119</v>
      </c>
      <c r="Z27" s="563">
        <v>23</v>
      </c>
      <c r="AA27" s="563">
        <v>96</v>
      </c>
      <c r="AB27" s="563">
        <v>0</v>
      </c>
      <c r="AC27" s="563">
        <v>0</v>
      </c>
      <c r="AD27" s="563">
        <v>0</v>
      </c>
      <c r="AE27" s="563">
        <v>0</v>
      </c>
      <c r="AF27" s="563">
        <v>0</v>
      </c>
      <c r="AG27" s="563">
        <v>0</v>
      </c>
      <c r="AH27" s="563">
        <v>0</v>
      </c>
      <c r="AI27" s="563">
        <v>0</v>
      </c>
      <c r="AJ27" s="563">
        <v>0</v>
      </c>
      <c r="AK27" s="563">
        <v>1941</v>
      </c>
      <c r="AL27" s="563">
        <v>3</v>
      </c>
      <c r="AM27" s="563">
        <v>3</v>
      </c>
      <c r="AN27" s="563">
        <v>0</v>
      </c>
      <c r="AO27" s="563">
        <v>0</v>
      </c>
      <c r="AP27" s="563">
        <v>0</v>
      </c>
      <c r="AQ27" s="563">
        <v>0</v>
      </c>
      <c r="AR27" s="563">
        <v>0</v>
      </c>
      <c r="AS27" s="563">
        <v>0</v>
      </c>
      <c r="AT27" s="563">
        <v>0</v>
      </c>
      <c r="AU27" s="563">
        <v>0</v>
      </c>
      <c r="AV27" s="563">
        <v>0</v>
      </c>
      <c r="AW27" s="563">
        <v>0</v>
      </c>
      <c r="AX27" s="563">
        <v>0</v>
      </c>
      <c r="AY27" s="563">
        <v>0</v>
      </c>
      <c r="AZ27" s="563">
        <v>0</v>
      </c>
      <c r="BA27" s="563">
        <v>0</v>
      </c>
      <c r="BB27" s="563">
        <v>0</v>
      </c>
      <c r="BC27" s="563">
        <v>0</v>
      </c>
      <c r="BD27" s="563">
        <v>0</v>
      </c>
      <c r="BE27" s="563">
        <v>0</v>
      </c>
      <c r="BF27" s="563">
        <v>0</v>
      </c>
      <c r="BG27" s="563">
        <v>0</v>
      </c>
      <c r="BH27" s="563">
        <v>0</v>
      </c>
      <c r="BI27" s="563">
        <v>0</v>
      </c>
      <c r="BJ27" s="563">
        <v>0</v>
      </c>
      <c r="BK27" s="563">
        <v>0</v>
      </c>
      <c r="BL27" s="563">
        <v>0</v>
      </c>
      <c r="BM27" s="563">
        <v>0</v>
      </c>
      <c r="BN27" s="563">
        <v>0</v>
      </c>
      <c r="BO27" s="563">
        <v>0</v>
      </c>
      <c r="BP27" s="563">
        <v>0</v>
      </c>
      <c r="BQ27" s="563">
        <v>0</v>
      </c>
      <c r="BR27" s="563">
        <v>0</v>
      </c>
      <c r="BS27" s="563">
        <v>0</v>
      </c>
      <c r="BT27" s="563">
        <v>3</v>
      </c>
      <c r="BU27" s="563">
        <v>0</v>
      </c>
      <c r="BV27" s="563">
        <v>0</v>
      </c>
      <c r="BW27" s="563">
        <v>0</v>
      </c>
      <c r="BX27" s="563">
        <v>0</v>
      </c>
      <c r="BY27" s="563">
        <v>0</v>
      </c>
      <c r="BZ27" s="563">
        <v>0</v>
      </c>
      <c r="CA27" s="566">
        <v>0</v>
      </c>
    </row>
    <row r="28" spans="1:79" ht="15" customHeight="1" x14ac:dyDescent="0.15">
      <c r="A28" s="557"/>
      <c r="B28" s="558" t="s">
        <v>961</v>
      </c>
      <c r="C28" s="559"/>
      <c r="D28" s="560"/>
      <c r="E28" s="561" t="s">
        <v>462</v>
      </c>
      <c r="F28" s="562"/>
      <c r="G28" s="563">
        <v>0</v>
      </c>
      <c r="H28" s="567">
        <v>0</v>
      </c>
      <c r="I28" s="565">
        <v>1</v>
      </c>
      <c r="J28" s="563">
        <v>1</v>
      </c>
      <c r="K28" s="563">
        <v>1</v>
      </c>
      <c r="L28" s="563">
        <v>1</v>
      </c>
      <c r="M28" s="563">
        <v>1</v>
      </c>
      <c r="N28" s="563">
        <v>0</v>
      </c>
      <c r="O28" s="563">
        <v>0</v>
      </c>
      <c r="P28" s="563">
        <v>0</v>
      </c>
      <c r="Q28" s="563">
        <v>0</v>
      </c>
      <c r="R28" s="563">
        <v>0</v>
      </c>
      <c r="S28" s="563">
        <v>0</v>
      </c>
      <c r="T28" s="563">
        <v>0</v>
      </c>
      <c r="U28" s="563">
        <v>0</v>
      </c>
      <c r="V28" s="563">
        <v>0</v>
      </c>
      <c r="W28" s="563">
        <v>0</v>
      </c>
      <c r="X28" s="563">
        <v>0</v>
      </c>
      <c r="Y28" s="563">
        <v>0</v>
      </c>
      <c r="Z28" s="563">
        <v>0</v>
      </c>
      <c r="AA28" s="563">
        <v>0</v>
      </c>
      <c r="AB28" s="563">
        <v>0</v>
      </c>
      <c r="AC28" s="563">
        <v>0</v>
      </c>
      <c r="AD28" s="563">
        <v>0</v>
      </c>
      <c r="AE28" s="563">
        <v>0</v>
      </c>
      <c r="AF28" s="563">
        <v>0</v>
      </c>
      <c r="AG28" s="563">
        <v>0</v>
      </c>
      <c r="AH28" s="563">
        <v>0</v>
      </c>
      <c r="AI28" s="563">
        <v>0</v>
      </c>
      <c r="AJ28" s="563">
        <v>0</v>
      </c>
      <c r="AK28" s="563">
        <v>0</v>
      </c>
      <c r="AL28" s="563">
        <v>0</v>
      </c>
      <c r="AM28" s="563">
        <v>0</v>
      </c>
      <c r="AN28" s="563">
        <v>0</v>
      </c>
      <c r="AO28" s="563">
        <v>0</v>
      </c>
      <c r="AP28" s="563">
        <v>0</v>
      </c>
      <c r="AQ28" s="563">
        <v>0</v>
      </c>
      <c r="AR28" s="563">
        <v>0</v>
      </c>
      <c r="AS28" s="563">
        <v>0</v>
      </c>
      <c r="AT28" s="563">
        <v>0</v>
      </c>
      <c r="AU28" s="563">
        <v>0</v>
      </c>
      <c r="AV28" s="563">
        <v>0</v>
      </c>
      <c r="AW28" s="563">
        <v>0</v>
      </c>
      <c r="AX28" s="563">
        <v>0</v>
      </c>
      <c r="AY28" s="563">
        <v>0</v>
      </c>
      <c r="AZ28" s="563">
        <v>0</v>
      </c>
      <c r="BA28" s="563">
        <v>0</v>
      </c>
      <c r="BB28" s="563">
        <v>0</v>
      </c>
      <c r="BC28" s="563">
        <v>0</v>
      </c>
      <c r="BD28" s="563">
        <v>0</v>
      </c>
      <c r="BE28" s="563">
        <v>0</v>
      </c>
      <c r="BF28" s="563">
        <v>0</v>
      </c>
      <c r="BG28" s="563">
        <v>0</v>
      </c>
      <c r="BH28" s="563">
        <v>0</v>
      </c>
      <c r="BI28" s="563">
        <v>0</v>
      </c>
      <c r="BJ28" s="563">
        <v>0</v>
      </c>
      <c r="BK28" s="563">
        <v>0</v>
      </c>
      <c r="BL28" s="563">
        <v>0</v>
      </c>
      <c r="BM28" s="563">
        <v>0</v>
      </c>
      <c r="BN28" s="563">
        <v>0</v>
      </c>
      <c r="BO28" s="563">
        <v>0</v>
      </c>
      <c r="BP28" s="563">
        <v>0</v>
      </c>
      <c r="BQ28" s="563">
        <v>0</v>
      </c>
      <c r="BR28" s="563">
        <v>0</v>
      </c>
      <c r="BS28" s="563">
        <v>0</v>
      </c>
      <c r="BT28" s="563">
        <v>0</v>
      </c>
      <c r="BU28" s="563">
        <v>0</v>
      </c>
      <c r="BV28" s="563">
        <v>0</v>
      </c>
      <c r="BW28" s="563">
        <v>0</v>
      </c>
      <c r="BX28" s="563">
        <v>0</v>
      </c>
      <c r="BY28" s="563">
        <v>0</v>
      </c>
      <c r="BZ28" s="563">
        <v>0</v>
      </c>
      <c r="CA28" s="566">
        <v>0</v>
      </c>
    </row>
    <row r="29" spans="1:79" ht="15" customHeight="1" x14ac:dyDescent="0.15">
      <c r="A29" s="557"/>
      <c r="B29" s="558" t="s">
        <v>962</v>
      </c>
      <c r="C29" s="559"/>
      <c r="D29" s="560"/>
      <c r="E29" s="561" t="s">
        <v>473</v>
      </c>
      <c r="F29" s="562"/>
      <c r="G29" s="563">
        <v>0</v>
      </c>
      <c r="H29" s="567">
        <v>0</v>
      </c>
      <c r="I29" s="565">
        <v>0</v>
      </c>
      <c r="J29" s="563">
        <v>0</v>
      </c>
      <c r="K29" s="563">
        <v>0</v>
      </c>
      <c r="L29" s="563">
        <v>0</v>
      </c>
      <c r="M29" s="563">
        <v>0</v>
      </c>
      <c r="N29" s="563">
        <v>0</v>
      </c>
      <c r="O29" s="563">
        <v>0</v>
      </c>
      <c r="P29" s="563">
        <v>0</v>
      </c>
      <c r="Q29" s="563">
        <v>0</v>
      </c>
      <c r="R29" s="563">
        <v>0</v>
      </c>
      <c r="S29" s="563">
        <v>0</v>
      </c>
      <c r="T29" s="563">
        <v>0</v>
      </c>
      <c r="U29" s="563">
        <v>0</v>
      </c>
      <c r="V29" s="563">
        <v>0</v>
      </c>
      <c r="W29" s="563">
        <v>0</v>
      </c>
      <c r="X29" s="563">
        <v>0</v>
      </c>
      <c r="Y29" s="563">
        <v>0</v>
      </c>
      <c r="Z29" s="563">
        <v>0</v>
      </c>
      <c r="AA29" s="563">
        <v>0</v>
      </c>
      <c r="AB29" s="563">
        <v>0</v>
      </c>
      <c r="AC29" s="563">
        <v>0</v>
      </c>
      <c r="AD29" s="563">
        <v>0</v>
      </c>
      <c r="AE29" s="563">
        <v>0</v>
      </c>
      <c r="AF29" s="563">
        <v>0</v>
      </c>
      <c r="AG29" s="563">
        <v>0</v>
      </c>
      <c r="AH29" s="563">
        <v>0</v>
      </c>
      <c r="AI29" s="563">
        <v>0</v>
      </c>
      <c r="AJ29" s="563">
        <v>0</v>
      </c>
      <c r="AK29" s="563">
        <v>0</v>
      </c>
      <c r="AL29" s="563">
        <v>0</v>
      </c>
      <c r="AM29" s="563">
        <v>0</v>
      </c>
      <c r="AN29" s="563">
        <v>0</v>
      </c>
      <c r="AO29" s="563">
        <v>0</v>
      </c>
      <c r="AP29" s="563">
        <v>0</v>
      </c>
      <c r="AQ29" s="563">
        <v>0</v>
      </c>
      <c r="AR29" s="563">
        <v>0</v>
      </c>
      <c r="AS29" s="563">
        <v>0</v>
      </c>
      <c r="AT29" s="563">
        <v>0</v>
      </c>
      <c r="AU29" s="563">
        <v>0</v>
      </c>
      <c r="AV29" s="563">
        <v>0</v>
      </c>
      <c r="AW29" s="563">
        <v>0</v>
      </c>
      <c r="AX29" s="563">
        <v>0</v>
      </c>
      <c r="AY29" s="563">
        <v>0</v>
      </c>
      <c r="AZ29" s="563">
        <v>0</v>
      </c>
      <c r="BA29" s="563">
        <v>0</v>
      </c>
      <c r="BB29" s="563">
        <v>0</v>
      </c>
      <c r="BC29" s="563">
        <v>0</v>
      </c>
      <c r="BD29" s="563">
        <v>0</v>
      </c>
      <c r="BE29" s="563">
        <v>0</v>
      </c>
      <c r="BF29" s="563">
        <v>0</v>
      </c>
      <c r="BG29" s="563">
        <v>0</v>
      </c>
      <c r="BH29" s="563">
        <v>0</v>
      </c>
      <c r="BI29" s="563">
        <v>0</v>
      </c>
      <c r="BJ29" s="563">
        <v>0</v>
      </c>
      <c r="BK29" s="563">
        <v>0</v>
      </c>
      <c r="BL29" s="563">
        <v>0</v>
      </c>
      <c r="BM29" s="563">
        <v>0</v>
      </c>
      <c r="BN29" s="563">
        <v>0</v>
      </c>
      <c r="BO29" s="563">
        <v>0</v>
      </c>
      <c r="BP29" s="563">
        <v>0</v>
      </c>
      <c r="BQ29" s="563">
        <v>0</v>
      </c>
      <c r="BR29" s="563">
        <v>0</v>
      </c>
      <c r="BS29" s="563">
        <v>0</v>
      </c>
      <c r="BT29" s="563">
        <v>0</v>
      </c>
      <c r="BU29" s="563">
        <v>0</v>
      </c>
      <c r="BV29" s="563">
        <v>0</v>
      </c>
      <c r="BW29" s="563">
        <v>0</v>
      </c>
      <c r="BX29" s="563">
        <v>0</v>
      </c>
      <c r="BY29" s="563">
        <v>0</v>
      </c>
      <c r="BZ29" s="563">
        <v>0</v>
      </c>
      <c r="CA29" s="566">
        <v>0</v>
      </c>
    </row>
    <row r="30" spans="1:79" ht="24" customHeight="1" x14ac:dyDescent="0.15">
      <c r="A30" s="557"/>
      <c r="B30" s="558" t="s">
        <v>963</v>
      </c>
      <c r="C30" s="559"/>
      <c r="D30" s="560"/>
      <c r="E30" s="561" t="s">
        <v>475</v>
      </c>
      <c r="F30" s="562"/>
      <c r="G30" s="563">
        <v>0</v>
      </c>
      <c r="H30" s="567">
        <v>0</v>
      </c>
      <c r="I30" s="565">
        <v>0</v>
      </c>
      <c r="J30" s="563">
        <v>0</v>
      </c>
      <c r="K30" s="563">
        <v>0</v>
      </c>
      <c r="L30" s="563">
        <v>0</v>
      </c>
      <c r="M30" s="563">
        <v>0</v>
      </c>
      <c r="N30" s="563">
        <v>0</v>
      </c>
      <c r="O30" s="563">
        <v>0</v>
      </c>
      <c r="P30" s="563">
        <v>0</v>
      </c>
      <c r="Q30" s="563">
        <v>0</v>
      </c>
      <c r="R30" s="563">
        <v>0</v>
      </c>
      <c r="S30" s="563">
        <v>0</v>
      </c>
      <c r="T30" s="563">
        <v>0</v>
      </c>
      <c r="U30" s="563">
        <v>0</v>
      </c>
      <c r="V30" s="563">
        <v>0</v>
      </c>
      <c r="W30" s="563">
        <v>0</v>
      </c>
      <c r="X30" s="563">
        <v>0</v>
      </c>
      <c r="Y30" s="563">
        <v>0</v>
      </c>
      <c r="Z30" s="563">
        <v>0</v>
      </c>
      <c r="AA30" s="563">
        <v>0</v>
      </c>
      <c r="AB30" s="563">
        <v>0</v>
      </c>
      <c r="AC30" s="563">
        <v>0</v>
      </c>
      <c r="AD30" s="563">
        <v>0</v>
      </c>
      <c r="AE30" s="563">
        <v>0</v>
      </c>
      <c r="AF30" s="563">
        <v>0</v>
      </c>
      <c r="AG30" s="563">
        <v>0</v>
      </c>
      <c r="AH30" s="563">
        <v>0</v>
      </c>
      <c r="AI30" s="563">
        <v>0</v>
      </c>
      <c r="AJ30" s="563">
        <v>0</v>
      </c>
      <c r="AK30" s="563">
        <v>0</v>
      </c>
      <c r="AL30" s="563">
        <v>0</v>
      </c>
      <c r="AM30" s="563">
        <v>0</v>
      </c>
      <c r="AN30" s="563">
        <v>0</v>
      </c>
      <c r="AO30" s="563">
        <v>0</v>
      </c>
      <c r="AP30" s="563">
        <v>0</v>
      </c>
      <c r="AQ30" s="563">
        <v>0</v>
      </c>
      <c r="AR30" s="563">
        <v>0</v>
      </c>
      <c r="AS30" s="563">
        <v>0</v>
      </c>
      <c r="AT30" s="563">
        <v>0</v>
      </c>
      <c r="AU30" s="563">
        <v>0</v>
      </c>
      <c r="AV30" s="563">
        <v>0</v>
      </c>
      <c r="AW30" s="563">
        <v>0</v>
      </c>
      <c r="AX30" s="563">
        <v>0</v>
      </c>
      <c r="AY30" s="563">
        <v>0</v>
      </c>
      <c r="AZ30" s="563">
        <v>0</v>
      </c>
      <c r="BA30" s="563">
        <v>0</v>
      </c>
      <c r="BB30" s="563">
        <v>0</v>
      </c>
      <c r="BC30" s="563">
        <v>0</v>
      </c>
      <c r="BD30" s="563">
        <v>0</v>
      </c>
      <c r="BE30" s="563">
        <v>0</v>
      </c>
      <c r="BF30" s="563">
        <v>0</v>
      </c>
      <c r="BG30" s="563">
        <v>0</v>
      </c>
      <c r="BH30" s="563">
        <v>0</v>
      </c>
      <c r="BI30" s="563">
        <v>0</v>
      </c>
      <c r="BJ30" s="563">
        <v>0</v>
      </c>
      <c r="BK30" s="563">
        <v>0</v>
      </c>
      <c r="BL30" s="563">
        <v>0</v>
      </c>
      <c r="BM30" s="563">
        <v>0</v>
      </c>
      <c r="BN30" s="563">
        <v>0</v>
      </c>
      <c r="BO30" s="563">
        <v>0</v>
      </c>
      <c r="BP30" s="563">
        <v>0</v>
      </c>
      <c r="BQ30" s="563">
        <v>0</v>
      </c>
      <c r="BR30" s="563">
        <v>0</v>
      </c>
      <c r="BS30" s="563">
        <v>0</v>
      </c>
      <c r="BT30" s="563">
        <v>0</v>
      </c>
      <c r="BU30" s="563">
        <v>0</v>
      </c>
      <c r="BV30" s="563">
        <v>0</v>
      </c>
      <c r="BW30" s="563">
        <v>0</v>
      </c>
      <c r="BX30" s="563">
        <v>0</v>
      </c>
      <c r="BY30" s="563">
        <v>0</v>
      </c>
      <c r="BZ30" s="563">
        <v>0</v>
      </c>
      <c r="CA30" s="566">
        <v>0</v>
      </c>
    </row>
    <row r="31" spans="1:79" ht="15" customHeight="1" x14ac:dyDescent="0.15">
      <c r="A31" s="557"/>
      <c r="B31" s="558" t="s">
        <v>964</v>
      </c>
      <c r="C31" s="559"/>
      <c r="D31" s="560"/>
      <c r="E31" s="561" t="s">
        <v>1050</v>
      </c>
      <c r="F31" s="562"/>
      <c r="G31" s="563">
        <v>16725</v>
      </c>
      <c r="H31" s="567">
        <v>1725</v>
      </c>
      <c r="I31" s="565">
        <v>275869</v>
      </c>
      <c r="J31" s="563">
        <v>173021</v>
      </c>
      <c r="K31" s="563">
        <v>110438</v>
      </c>
      <c r="L31" s="563">
        <v>61490</v>
      </c>
      <c r="M31" s="563">
        <v>58702</v>
      </c>
      <c r="N31" s="563">
        <v>2788</v>
      </c>
      <c r="O31" s="563">
        <v>48948</v>
      </c>
      <c r="P31" s="563">
        <v>786</v>
      </c>
      <c r="Q31" s="563">
        <v>29971</v>
      </c>
      <c r="R31" s="563">
        <v>28371</v>
      </c>
      <c r="S31" s="563">
        <v>1600</v>
      </c>
      <c r="T31" s="563">
        <v>16948</v>
      </c>
      <c r="U31" s="563">
        <v>8952</v>
      </c>
      <c r="V31" s="563">
        <v>7996</v>
      </c>
      <c r="W31" s="563">
        <v>1243</v>
      </c>
      <c r="X31" s="563">
        <v>62583</v>
      </c>
      <c r="Y31" s="563">
        <v>3532</v>
      </c>
      <c r="Z31" s="563">
        <v>190</v>
      </c>
      <c r="AA31" s="563">
        <v>3342</v>
      </c>
      <c r="AB31" s="563">
        <v>59051</v>
      </c>
      <c r="AC31" s="563">
        <v>847</v>
      </c>
      <c r="AD31" s="563">
        <v>2250</v>
      </c>
      <c r="AE31" s="563">
        <v>1348</v>
      </c>
      <c r="AF31" s="563">
        <v>6538</v>
      </c>
      <c r="AG31" s="563">
        <v>12855</v>
      </c>
      <c r="AH31" s="563">
        <v>13687</v>
      </c>
      <c r="AI31" s="563">
        <v>21006</v>
      </c>
      <c r="AJ31" s="563">
        <v>520</v>
      </c>
      <c r="AK31" s="563">
        <v>62521</v>
      </c>
      <c r="AL31" s="563">
        <v>40327</v>
      </c>
      <c r="AM31" s="563">
        <v>21605</v>
      </c>
      <c r="AN31" s="563">
        <v>16495</v>
      </c>
      <c r="AO31" s="563">
        <v>16403</v>
      </c>
      <c r="AP31" s="563">
        <v>12762</v>
      </c>
      <c r="AQ31" s="563">
        <v>1067</v>
      </c>
      <c r="AR31" s="563">
        <v>169</v>
      </c>
      <c r="AS31" s="563">
        <v>2508</v>
      </c>
      <c r="AT31" s="563">
        <v>8443</v>
      </c>
      <c r="AU31" s="563">
        <v>466</v>
      </c>
      <c r="AV31" s="563">
        <v>20</v>
      </c>
      <c r="AW31" s="563">
        <v>89</v>
      </c>
      <c r="AX31" s="563">
        <v>3641</v>
      </c>
      <c r="AY31" s="563">
        <v>3308</v>
      </c>
      <c r="AZ31" s="563">
        <v>2494</v>
      </c>
      <c r="BA31" s="563">
        <v>72</v>
      </c>
      <c r="BB31" s="563">
        <v>559</v>
      </c>
      <c r="BC31" s="563">
        <v>183</v>
      </c>
      <c r="BD31" s="563">
        <v>333</v>
      </c>
      <c r="BE31" s="563">
        <v>271</v>
      </c>
      <c r="BF31" s="563">
        <v>62</v>
      </c>
      <c r="BG31" s="563">
        <v>92</v>
      </c>
      <c r="BH31" s="563">
        <v>3401</v>
      </c>
      <c r="BI31" s="563">
        <v>836</v>
      </c>
      <c r="BJ31" s="563">
        <v>650</v>
      </c>
      <c r="BK31" s="563">
        <v>120</v>
      </c>
      <c r="BL31" s="563">
        <v>12</v>
      </c>
      <c r="BM31" s="563">
        <v>54</v>
      </c>
      <c r="BN31" s="563">
        <v>920</v>
      </c>
      <c r="BO31" s="563">
        <v>495</v>
      </c>
      <c r="BP31" s="563">
        <v>315</v>
      </c>
      <c r="BQ31" s="563">
        <v>18</v>
      </c>
      <c r="BR31" s="563">
        <v>753</v>
      </c>
      <c r="BS31" s="563">
        <v>64</v>
      </c>
      <c r="BT31" s="563">
        <v>1709</v>
      </c>
      <c r="BU31" s="563">
        <v>18722</v>
      </c>
      <c r="BV31" s="563">
        <v>2657</v>
      </c>
      <c r="BW31" s="563">
        <v>657</v>
      </c>
      <c r="BX31" s="563">
        <v>120</v>
      </c>
      <c r="BY31" s="563">
        <v>6190</v>
      </c>
      <c r="BZ31" s="563">
        <v>3547</v>
      </c>
      <c r="CA31" s="566">
        <v>5551</v>
      </c>
    </row>
    <row r="32" spans="1:79" ht="15" customHeight="1" x14ac:dyDescent="0.15">
      <c r="A32" s="557"/>
      <c r="B32" s="558" t="s">
        <v>965</v>
      </c>
      <c r="C32" s="559"/>
      <c r="D32" s="560"/>
      <c r="E32" s="561" t="s">
        <v>488</v>
      </c>
      <c r="F32" s="562"/>
      <c r="G32" s="563">
        <v>5210</v>
      </c>
      <c r="H32" s="567">
        <v>12576</v>
      </c>
      <c r="I32" s="565">
        <v>260186</v>
      </c>
      <c r="J32" s="563">
        <v>68573</v>
      </c>
      <c r="K32" s="563">
        <v>27052</v>
      </c>
      <c r="L32" s="563">
        <v>4167</v>
      </c>
      <c r="M32" s="563">
        <v>4042</v>
      </c>
      <c r="N32" s="563">
        <v>125</v>
      </c>
      <c r="O32" s="563">
        <v>22885</v>
      </c>
      <c r="P32" s="563">
        <v>389</v>
      </c>
      <c r="Q32" s="563">
        <v>16252</v>
      </c>
      <c r="R32" s="563">
        <v>16164</v>
      </c>
      <c r="S32" s="563">
        <v>88</v>
      </c>
      <c r="T32" s="563">
        <v>5716</v>
      </c>
      <c r="U32" s="563">
        <v>3705</v>
      </c>
      <c r="V32" s="563">
        <v>2011</v>
      </c>
      <c r="W32" s="563">
        <v>528</v>
      </c>
      <c r="X32" s="563">
        <v>41521</v>
      </c>
      <c r="Y32" s="563">
        <v>637</v>
      </c>
      <c r="Z32" s="563">
        <v>106</v>
      </c>
      <c r="AA32" s="563">
        <v>531</v>
      </c>
      <c r="AB32" s="563">
        <v>40884</v>
      </c>
      <c r="AC32" s="563">
        <v>500</v>
      </c>
      <c r="AD32" s="563">
        <v>1931</v>
      </c>
      <c r="AE32" s="563">
        <v>1625</v>
      </c>
      <c r="AF32" s="563">
        <v>2762</v>
      </c>
      <c r="AG32" s="563">
        <v>12367</v>
      </c>
      <c r="AH32" s="563">
        <v>6375</v>
      </c>
      <c r="AI32" s="563">
        <v>14895</v>
      </c>
      <c r="AJ32" s="563">
        <v>429</v>
      </c>
      <c r="AK32" s="563">
        <v>19480</v>
      </c>
      <c r="AL32" s="563">
        <v>172133</v>
      </c>
      <c r="AM32" s="563">
        <v>132948</v>
      </c>
      <c r="AN32" s="563">
        <v>72577</v>
      </c>
      <c r="AO32" s="563">
        <v>71924</v>
      </c>
      <c r="AP32" s="563">
        <v>60586</v>
      </c>
      <c r="AQ32" s="563">
        <v>36730</v>
      </c>
      <c r="AR32" s="563">
        <v>627</v>
      </c>
      <c r="AS32" s="563">
        <v>1569</v>
      </c>
      <c r="AT32" s="563">
        <v>15913</v>
      </c>
      <c r="AU32" s="563">
        <v>5610</v>
      </c>
      <c r="AV32" s="563">
        <v>54</v>
      </c>
      <c r="AW32" s="563">
        <v>83</v>
      </c>
      <c r="AX32" s="563">
        <v>11338</v>
      </c>
      <c r="AY32" s="563">
        <v>9898</v>
      </c>
      <c r="AZ32" s="563">
        <v>6782</v>
      </c>
      <c r="BA32" s="563">
        <v>666</v>
      </c>
      <c r="BB32" s="563">
        <v>2388</v>
      </c>
      <c r="BC32" s="563">
        <v>62</v>
      </c>
      <c r="BD32" s="563">
        <v>1440</v>
      </c>
      <c r="BE32" s="563">
        <v>1161</v>
      </c>
      <c r="BF32" s="563">
        <v>279</v>
      </c>
      <c r="BG32" s="563">
        <v>653</v>
      </c>
      <c r="BH32" s="563">
        <v>40229</v>
      </c>
      <c r="BI32" s="563">
        <v>17835</v>
      </c>
      <c r="BJ32" s="563">
        <v>12840</v>
      </c>
      <c r="BK32" s="563">
        <v>2486</v>
      </c>
      <c r="BL32" s="563">
        <v>723</v>
      </c>
      <c r="BM32" s="563">
        <v>1786</v>
      </c>
      <c r="BN32" s="563">
        <v>7539</v>
      </c>
      <c r="BO32" s="563">
        <v>5615</v>
      </c>
      <c r="BP32" s="563">
        <v>2156</v>
      </c>
      <c r="BQ32" s="563">
        <v>1865</v>
      </c>
      <c r="BR32" s="563">
        <v>627</v>
      </c>
      <c r="BS32" s="563">
        <v>4592</v>
      </c>
      <c r="BT32" s="563">
        <v>20142</v>
      </c>
      <c r="BU32" s="563">
        <v>39185</v>
      </c>
      <c r="BV32" s="563">
        <v>6842</v>
      </c>
      <c r="BW32" s="563">
        <v>2189</v>
      </c>
      <c r="BX32" s="563">
        <v>305</v>
      </c>
      <c r="BY32" s="563">
        <v>5215</v>
      </c>
      <c r="BZ32" s="563">
        <v>11160</v>
      </c>
      <c r="CA32" s="566">
        <v>13474</v>
      </c>
    </row>
    <row r="33" spans="1:79" ht="15" customHeight="1" x14ac:dyDescent="0.15">
      <c r="A33" s="557"/>
      <c r="B33" s="558" t="s">
        <v>966</v>
      </c>
      <c r="C33" s="559"/>
      <c r="D33" s="560"/>
      <c r="E33" s="561" t="s">
        <v>501</v>
      </c>
      <c r="F33" s="562"/>
      <c r="G33" s="563">
        <v>60</v>
      </c>
      <c r="H33" s="567">
        <v>51</v>
      </c>
      <c r="I33" s="565">
        <v>464516</v>
      </c>
      <c r="J33" s="563">
        <v>21863</v>
      </c>
      <c r="K33" s="563">
        <v>3327</v>
      </c>
      <c r="L33" s="563">
        <v>3</v>
      </c>
      <c r="M33" s="563">
        <v>0</v>
      </c>
      <c r="N33" s="563">
        <v>3</v>
      </c>
      <c r="O33" s="563">
        <v>3324</v>
      </c>
      <c r="P33" s="563">
        <v>56</v>
      </c>
      <c r="Q33" s="563">
        <v>2153</v>
      </c>
      <c r="R33" s="563">
        <v>2129</v>
      </c>
      <c r="S33" s="563">
        <v>24</v>
      </c>
      <c r="T33" s="563">
        <v>1098</v>
      </c>
      <c r="U33" s="563">
        <v>419</v>
      </c>
      <c r="V33" s="563">
        <v>679</v>
      </c>
      <c r="W33" s="563">
        <v>17</v>
      </c>
      <c r="X33" s="563">
        <v>18536</v>
      </c>
      <c r="Y33" s="563">
        <v>248</v>
      </c>
      <c r="Z33" s="563">
        <v>75</v>
      </c>
      <c r="AA33" s="563">
        <v>173</v>
      </c>
      <c r="AB33" s="563">
        <v>18288</v>
      </c>
      <c r="AC33" s="563">
        <v>489</v>
      </c>
      <c r="AD33" s="563">
        <v>185</v>
      </c>
      <c r="AE33" s="563">
        <v>2993</v>
      </c>
      <c r="AF33" s="563">
        <v>577</v>
      </c>
      <c r="AG33" s="563">
        <v>2509</v>
      </c>
      <c r="AH33" s="563">
        <v>8050</v>
      </c>
      <c r="AI33" s="563">
        <v>3292</v>
      </c>
      <c r="AJ33" s="563">
        <v>193</v>
      </c>
      <c r="AK33" s="563">
        <v>224</v>
      </c>
      <c r="AL33" s="563">
        <v>442429</v>
      </c>
      <c r="AM33" s="563">
        <v>337479</v>
      </c>
      <c r="AN33" s="563">
        <v>274116</v>
      </c>
      <c r="AO33" s="563">
        <v>268182</v>
      </c>
      <c r="AP33" s="563">
        <v>214423</v>
      </c>
      <c r="AQ33" s="563">
        <v>45455</v>
      </c>
      <c r="AR33" s="563">
        <v>23012</v>
      </c>
      <c r="AS33" s="563">
        <v>861</v>
      </c>
      <c r="AT33" s="563">
        <v>131536</v>
      </c>
      <c r="AU33" s="563">
        <v>12492</v>
      </c>
      <c r="AV33" s="563">
        <v>971</v>
      </c>
      <c r="AW33" s="563">
        <v>96</v>
      </c>
      <c r="AX33" s="563">
        <v>53759</v>
      </c>
      <c r="AY33" s="563">
        <v>47451</v>
      </c>
      <c r="AZ33" s="563">
        <v>22042</v>
      </c>
      <c r="BA33" s="563">
        <v>2613</v>
      </c>
      <c r="BB33" s="563">
        <v>20559</v>
      </c>
      <c r="BC33" s="563">
        <v>2237</v>
      </c>
      <c r="BD33" s="563">
        <v>6308</v>
      </c>
      <c r="BE33" s="563">
        <v>5136</v>
      </c>
      <c r="BF33" s="563">
        <v>1172</v>
      </c>
      <c r="BG33" s="563">
        <v>5934</v>
      </c>
      <c r="BH33" s="563">
        <v>56074</v>
      </c>
      <c r="BI33" s="563">
        <v>9001</v>
      </c>
      <c r="BJ33" s="563">
        <v>7051</v>
      </c>
      <c r="BK33" s="563">
        <v>1456</v>
      </c>
      <c r="BL33" s="563">
        <v>284</v>
      </c>
      <c r="BM33" s="563">
        <v>210</v>
      </c>
      <c r="BN33" s="563">
        <v>20611</v>
      </c>
      <c r="BO33" s="563">
        <v>9881</v>
      </c>
      <c r="BP33" s="563">
        <v>6498</v>
      </c>
      <c r="BQ33" s="563">
        <v>1407</v>
      </c>
      <c r="BR33" s="563">
        <v>2845</v>
      </c>
      <c r="BS33" s="563">
        <v>5831</v>
      </c>
      <c r="BT33" s="563">
        <v>7289</v>
      </c>
      <c r="BU33" s="563">
        <v>104950</v>
      </c>
      <c r="BV33" s="563">
        <v>2070</v>
      </c>
      <c r="BW33" s="563">
        <v>4213</v>
      </c>
      <c r="BX33" s="563">
        <v>257</v>
      </c>
      <c r="BY33" s="563">
        <v>22530</v>
      </c>
      <c r="BZ33" s="563">
        <v>16112</v>
      </c>
      <c r="CA33" s="566">
        <v>59768</v>
      </c>
    </row>
    <row r="34" spans="1:79" ht="15" customHeight="1" x14ac:dyDescent="0.15">
      <c r="A34" s="557"/>
      <c r="B34" s="558" t="s">
        <v>967</v>
      </c>
      <c r="C34" s="559"/>
      <c r="D34" s="560"/>
      <c r="E34" s="561" t="s">
        <v>506</v>
      </c>
      <c r="F34" s="562"/>
      <c r="G34" s="563">
        <v>31452</v>
      </c>
      <c r="H34" s="567">
        <v>39979</v>
      </c>
      <c r="I34" s="565">
        <v>660279</v>
      </c>
      <c r="J34" s="563">
        <v>338332</v>
      </c>
      <c r="K34" s="563">
        <v>183268</v>
      </c>
      <c r="L34" s="563">
        <v>96884</v>
      </c>
      <c r="M34" s="563">
        <v>94585</v>
      </c>
      <c r="N34" s="563">
        <v>2299</v>
      </c>
      <c r="O34" s="563">
        <v>86384</v>
      </c>
      <c r="P34" s="563">
        <v>1159</v>
      </c>
      <c r="Q34" s="563">
        <v>47930</v>
      </c>
      <c r="R34" s="563">
        <v>46913</v>
      </c>
      <c r="S34" s="563">
        <v>1017</v>
      </c>
      <c r="T34" s="563">
        <v>36336</v>
      </c>
      <c r="U34" s="563">
        <v>14598</v>
      </c>
      <c r="V34" s="563">
        <v>21738</v>
      </c>
      <c r="W34" s="563">
        <v>959</v>
      </c>
      <c r="X34" s="563">
        <v>155064</v>
      </c>
      <c r="Y34" s="563">
        <v>7078</v>
      </c>
      <c r="Z34" s="563">
        <v>474</v>
      </c>
      <c r="AA34" s="563">
        <v>6604</v>
      </c>
      <c r="AB34" s="563">
        <v>147986</v>
      </c>
      <c r="AC34" s="563">
        <v>1337</v>
      </c>
      <c r="AD34" s="563">
        <v>6472</v>
      </c>
      <c r="AE34" s="563">
        <v>1748</v>
      </c>
      <c r="AF34" s="563">
        <v>11512</v>
      </c>
      <c r="AG34" s="563">
        <v>40694</v>
      </c>
      <c r="AH34" s="563">
        <v>21739</v>
      </c>
      <c r="AI34" s="563">
        <v>63073</v>
      </c>
      <c r="AJ34" s="563">
        <v>1411</v>
      </c>
      <c r="AK34" s="563">
        <v>117610</v>
      </c>
      <c r="AL34" s="563">
        <v>204337</v>
      </c>
      <c r="AM34" s="563">
        <v>110857</v>
      </c>
      <c r="AN34" s="563">
        <v>49181</v>
      </c>
      <c r="AO34" s="563">
        <v>46721</v>
      </c>
      <c r="AP34" s="563">
        <v>37562</v>
      </c>
      <c r="AQ34" s="563">
        <v>21483</v>
      </c>
      <c r="AR34" s="563">
        <v>318</v>
      </c>
      <c r="AS34" s="563">
        <v>2894</v>
      </c>
      <c r="AT34" s="563">
        <v>8593</v>
      </c>
      <c r="AU34" s="563">
        <v>3482</v>
      </c>
      <c r="AV34" s="563">
        <v>152</v>
      </c>
      <c r="AW34" s="563">
        <v>640</v>
      </c>
      <c r="AX34" s="563">
        <v>9159</v>
      </c>
      <c r="AY34" s="563">
        <v>8197</v>
      </c>
      <c r="AZ34" s="563">
        <v>7027</v>
      </c>
      <c r="BA34" s="563">
        <v>322</v>
      </c>
      <c r="BB34" s="563">
        <v>812</v>
      </c>
      <c r="BC34" s="563">
        <v>36</v>
      </c>
      <c r="BD34" s="563">
        <v>962</v>
      </c>
      <c r="BE34" s="563">
        <v>783</v>
      </c>
      <c r="BF34" s="563">
        <v>179</v>
      </c>
      <c r="BG34" s="563">
        <v>2460</v>
      </c>
      <c r="BH34" s="563">
        <v>48332</v>
      </c>
      <c r="BI34" s="563">
        <v>5549</v>
      </c>
      <c r="BJ34" s="563">
        <v>3438</v>
      </c>
      <c r="BK34" s="563">
        <v>861</v>
      </c>
      <c r="BL34" s="563">
        <v>248</v>
      </c>
      <c r="BM34" s="563">
        <v>1002</v>
      </c>
      <c r="BN34" s="563">
        <v>30069</v>
      </c>
      <c r="BO34" s="563">
        <v>4338</v>
      </c>
      <c r="BP34" s="563">
        <v>582</v>
      </c>
      <c r="BQ34" s="563">
        <v>2345</v>
      </c>
      <c r="BR34" s="563">
        <v>2791</v>
      </c>
      <c r="BS34" s="563">
        <v>2658</v>
      </c>
      <c r="BT34" s="563">
        <v>13344</v>
      </c>
      <c r="BU34" s="563">
        <v>93480</v>
      </c>
      <c r="BV34" s="563">
        <v>16641</v>
      </c>
      <c r="BW34" s="563">
        <v>5622</v>
      </c>
      <c r="BX34" s="563">
        <v>3507</v>
      </c>
      <c r="BY34" s="563">
        <v>16902</v>
      </c>
      <c r="BZ34" s="563">
        <v>18486</v>
      </c>
      <c r="CA34" s="566">
        <v>32322</v>
      </c>
    </row>
    <row r="35" spans="1:79" ht="24" customHeight="1" x14ac:dyDescent="0.15">
      <c r="A35" s="557"/>
      <c r="B35" s="558" t="s">
        <v>968</v>
      </c>
      <c r="C35" s="559"/>
      <c r="D35" s="560"/>
      <c r="E35" s="561" t="s">
        <v>516</v>
      </c>
      <c r="F35" s="562"/>
      <c r="G35" s="563">
        <v>195</v>
      </c>
      <c r="H35" s="567">
        <v>2128</v>
      </c>
      <c r="I35" s="565">
        <v>87054</v>
      </c>
      <c r="J35" s="563">
        <v>8737</v>
      </c>
      <c r="K35" s="563">
        <v>4485</v>
      </c>
      <c r="L35" s="563">
        <v>1462</v>
      </c>
      <c r="M35" s="563">
        <v>1390</v>
      </c>
      <c r="N35" s="563">
        <v>72</v>
      </c>
      <c r="O35" s="563">
        <v>3023</v>
      </c>
      <c r="P35" s="563">
        <v>22</v>
      </c>
      <c r="Q35" s="563">
        <v>1895</v>
      </c>
      <c r="R35" s="563">
        <v>1882</v>
      </c>
      <c r="S35" s="563">
        <v>13</v>
      </c>
      <c r="T35" s="563">
        <v>1069</v>
      </c>
      <c r="U35" s="563">
        <v>595</v>
      </c>
      <c r="V35" s="563">
        <v>474</v>
      </c>
      <c r="W35" s="563">
        <v>37</v>
      </c>
      <c r="X35" s="563">
        <v>4252</v>
      </c>
      <c r="Y35" s="563">
        <v>92</v>
      </c>
      <c r="Z35" s="563">
        <v>6</v>
      </c>
      <c r="AA35" s="563">
        <v>86</v>
      </c>
      <c r="AB35" s="563">
        <v>4160</v>
      </c>
      <c r="AC35" s="563">
        <v>39</v>
      </c>
      <c r="AD35" s="563">
        <v>128</v>
      </c>
      <c r="AE35" s="563">
        <v>48</v>
      </c>
      <c r="AF35" s="563">
        <v>258</v>
      </c>
      <c r="AG35" s="563">
        <v>1324</v>
      </c>
      <c r="AH35" s="563">
        <v>511</v>
      </c>
      <c r="AI35" s="563">
        <v>1813</v>
      </c>
      <c r="AJ35" s="563">
        <v>39</v>
      </c>
      <c r="AK35" s="563">
        <v>722</v>
      </c>
      <c r="AL35" s="563">
        <v>77595</v>
      </c>
      <c r="AM35" s="563">
        <v>41516</v>
      </c>
      <c r="AN35" s="563">
        <v>24377</v>
      </c>
      <c r="AO35" s="563">
        <v>24322</v>
      </c>
      <c r="AP35" s="563">
        <v>11882</v>
      </c>
      <c r="AQ35" s="563">
        <v>334</v>
      </c>
      <c r="AR35" s="563">
        <v>21</v>
      </c>
      <c r="AS35" s="563">
        <v>5254</v>
      </c>
      <c r="AT35" s="563">
        <v>5922</v>
      </c>
      <c r="AU35" s="563">
        <v>187</v>
      </c>
      <c r="AV35" s="563">
        <v>4</v>
      </c>
      <c r="AW35" s="563">
        <v>160</v>
      </c>
      <c r="AX35" s="563">
        <v>12440</v>
      </c>
      <c r="AY35" s="563">
        <v>12074</v>
      </c>
      <c r="AZ35" s="563">
        <v>10875</v>
      </c>
      <c r="BA35" s="563">
        <v>999</v>
      </c>
      <c r="BB35" s="563">
        <v>7</v>
      </c>
      <c r="BC35" s="563">
        <v>193</v>
      </c>
      <c r="BD35" s="563">
        <v>366</v>
      </c>
      <c r="BE35" s="563">
        <v>297</v>
      </c>
      <c r="BF35" s="563">
        <v>69</v>
      </c>
      <c r="BG35" s="563">
        <v>55</v>
      </c>
      <c r="BH35" s="563">
        <v>16151</v>
      </c>
      <c r="BI35" s="563">
        <v>5631</v>
      </c>
      <c r="BJ35" s="563">
        <v>1970</v>
      </c>
      <c r="BK35" s="563">
        <v>311</v>
      </c>
      <c r="BL35" s="563">
        <v>57</v>
      </c>
      <c r="BM35" s="563">
        <v>3293</v>
      </c>
      <c r="BN35" s="563">
        <v>5127</v>
      </c>
      <c r="BO35" s="563">
        <v>3318</v>
      </c>
      <c r="BP35" s="563">
        <v>477</v>
      </c>
      <c r="BQ35" s="563">
        <v>1156</v>
      </c>
      <c r="BR35" s="563">
        <v>278</v>
      </c>
      <c r="BS35" s="563">
        <v>164</v>
      </c>
      <c r="BT35" s="563">
        <v>988</v>
      </c>
      <c r="BU35" s="563">
        <v>36079</v>
      </c>
      <c r="BV35" s="563">
        <v>8320</v>
      </c>
      <c r="BW35" s="563">
        <v>609</v>
      </c>
      <c r="BX35" s="563">
        <v>261</v>
      </c>
      <c r="BY35" s="563">
        <v>11849</v>
      </c>
      <c r="BZ35" s="563">
        <v>1867</v>
      </c>
      <c r="CA35" s="566">
        <v>13173</v>
      </c>
    </row>
    <row r="36" spans="1:79" ht="15" customHeight="1" x14ac:dyDescent="0.15">
      <c r="A36" s="557"/>
      <c r="B36" s="558" t="s">
        <v>969</v>
      </c>
      <c r="C36" s="559"/>
      <c r="D36" s="560"/>
      <c r="E36" s="561" t="s">
        <v>2054</v>
      </c>
      <c r="F36" s="562"/>
      <c r="G36" s="563">
        <v>6</v>
      </c>
      <c r="H36" s="567">
        <v>140</v>
      </c>
      <c r="I36" s="565">
        <v>726</v>
      </c>
      <c r="J36" s="563">
        <v>86</v>
      </c>
      <c r="K36" s="563">
        <v>45</v>
      </c>
      <c r="L36" s="563">
        <v>23</v>
      </c>
      <c r="M36" s="563">
        <v>22</v>
      </c>
      <c r="N36" s="563">
        <v>1</v>
      </c>
      <c r="O36" s="563">
        <v>22</v>
      </c>
      <c r="P36" s="563">
        <v>0</v>
      </c>
      <c r="Q36" s="563">
        <v>12</v>
      </c>
      <c r="R36" s="563">
        <v>12</v>
      </c>
      <c r="S36" s="563">
        <v>0</v>
      </c>
      <c r="T36" s="563">
        <v>10</v>
      </c>
      <c r="U36" s="563">
        <v>4</v>
      </c>
      <c r="V36" s="563">
        <v>6</v>
      </c>
      <c r="W36" s="563">
        <v>0</v>
      </c>
      <c r="X36" s="563">
        <v>41</v>
      </c>
      <c r="Y36" s="563">
        <v>6</v>
      </c>
      <c r="Z36" s="563">
        <v>0</v>
      </c>
      <c r="AA36" s="563">
        <v>6</v>
      </c>
      <c r="AB36" s="563">
        <v>35</v>
      </c>
      <c r="AC36" s="563">
        <v>0</v>
      </c>
      <c r="AD36" s="563">
        <v>2</v>
      </c>
      <c r="AE36" s="563">
        <v>2</v>
      </c>
      <c r="AF36" s="563">
        <v>3</v>
      </c>
      <c r="AG36" s="563">
        <v>8</v>
      </c>
      <c r="AH36" s="563">
        <v>5</v>
      </c>
      <c r="AI36" s="563">
        <v>15</v>
      </c>
      <c r="AJ36" s="563">
        <v>0</v>
      </c>
      <c r="AK36" s="563">
        <v>25</v>
      </c>
      <c r="AL36" s="563">
        <v>615</v>
      </c>
      <c r="AM36" s="563">
        <v>137</v>
      </c>
      <c r="AN36" s="563">
        <v>92</v>
      </c>
      <c r="AO36" s="563">
        <v>88</v>
      </c>
      <c r="AP36" s="563">
        <v>67</v>
      </c>
      <c r="AQ36" s="563">
        <v>29</v>
      </c>
      <c r="AR36" s="563">
        <v>4</v>
      </c>
      <c r="AS36" s="563">
        <v>6</v>
      </c>
      <c r="AT36" s="563">
        <v>22</v>
      </c>
      <c r="AU36" s="563">
        <v>6</v>
      </c>
      <c r="AV36" s="563">
        <v>0</v>
      </c>
      <c r="AW36" s="563">
        <v>0</v>
      </c>
      <c r="AX36" s="563">
        <v>21</v>
      </c>
      <c r="AY36" s="563">
        <v>19</v>
      </c>
      <c r="AZ36" s="563">
        <v>13</v>
      </c>
      <c r="BA36" s="563">
        <v>4</v>
      </c>
      <c r="BB36" s="563">
        <v>2</v>
      </c>
      <c r="BC36" s="563">
        <v>0</v>
      </c>
      <c r="BD36" s="563">
        <v>2</v>
      </c>
      <c r="BE36" s="563">
        <v>2</v>
      </c>
      <c r="BF36" s="563">
        <v>0</v>
      </c>
      <c r="BG36" s="563">
        <v>4</v>
      </c>
      <c r="BH36" s="563">
        <v>43</v>
      </c>
      <c r="BI36" s="563">
        <v>17</v>
      </c>
      <c r="BJ36" s="563">
        <v>9</v>
      </c>
      <c r="BK36" s="563">
        <v>3</v>
      </c>
      <c r="BL36" s="563">
        <v>1</v>
      </c>
      <c r="BM36" s="563">
        <v>4</v>
      </c>
      <c r="BN36" s="563">
        <v>8</v>
      </c>
      <c r="BO36" s="563">
        <v>5</v>
      </c>
      <c r="BP36" s="563">
        <v>1</v>
      </c>
      <c r="BQ36" s="563">
        <v>2</v>
      </c>
      <c r="BR36" s="563">
        <v>4</v>
      </c>
      <c r="BS36" s="563">
        <v>6</v>
      </c>
      <c r="BT36" s="563">
        <v>2</v>
      </c>
      <c r="BU36" s="563">
        <v>478</v>
      </c>
      <c r="BV36" s="563">
        <v>23</v>
      </c>
      <c r="BW36" s="563">
        <v>2</v>
      </c>
      <c r="BX36" s="563">
        <v>2</v>
      </c>
      <c r="BY36" s="563">
        <v>117</v>
      </c>
      <c r="BZ36" s="563">
        <v>79</v>
      </c>
      <c r="CA36" s="566">
        <v>255</v>
      </c>
    </row>
    <row r="37" spans="1:79" ht="15" customHeight="1" x14ac:dyDescent="0.15">
      <c r="A37" s="557"/>
      <c r="B37" s="558" t="s">
        <v>970</v>
      </c>
      <c r="C37" s="559"/>
      <c r="D37" s="560"/>
      <c r="E37" s="561" t="s">
        <v>523</v>
      </c>
      <c r="F37" s="562"/>
      <c r="G37" s="563">
        <v>4662</v>
      </c>
      <c r="H37" s="567">
        <v>179</v>
      </c>
      <c r="I37" s="565">
        <v>125470</v>
      </c>
      <c r="J37" s="563">
        <v>106810</v>
      </c>
      <c r="K37" s="563">
        <v>57764</v>
      </c>
      <c r="L37" s="563">
        <v>39840</v>
      </c>
      <c r="M37" s="563">
        <v>36761</v>
      </c>
      <c r="N37" s="563">
        <v>3079</v>
      </c>
      <c r="O37" s="563">
        <v>17924</v>
      </c>
      <c r="P37" s="563">
        <v>180</v>
      </c>
      <c r="Q37" s="563">
        <v>7028</v>
      </c>
      <c r="R37" s="563">
        <v>6463</v>
      </c>
      <c r="S37" s="563">
        <v>565</v>
      </c>
      <c r="T37" s="563">
        <v>10372</v>
      </c>
      <c r="U37" s="563">
        <v>1923</v>
      </c>
      <c r="V37" s="563">
        <v>8449</v>
      </c>
      <c r="W37" s="563">
        <v>344</v>
      </c>
      <c r="X37" s="563">
        <v>49046</v>
      </c>
      <c r="Y37" s="563">
        <v>2575</v>
      </c>
      <c r="Z37" s="563">
        <v>143</v>
      </c>
      <c r="AA37" s="563">
        <v>2432</v>
      </c>
      <c r="AB37" s="563">
        <v>46471</v>
      </c>
      <c r="AC37" s="563">
        <v>344</v>
      </c>
      <c r="AD37" s="563">
        <v>3340</v>
      </c>
      <c r="AE37" s="563">
        <v>290</v>
      </c>
      <c r="AF37" s="563">
        <v>3305</v>
      </c>
      <c r="AG37" s="563">
        <v>9920</v>
      </c>
      <c r="AH37" s="563">
        <v>4220</v>
      </c>
      <c r="AI37" s="563">
        <v>24604</v>
      </c>
      <c r="AJ37" s="563">
        <v>448</v>
      </c>
      <c r="AK37" s="563">
        <v>17431</v>
      </c>
      <c r="AL37" s="563">
        <v>1229</v>
      </c>
      <c r="AM37" s="563">
        <v>614</v>
      </c>
      <c r="AN37" s="563">
        <v>404</v>
      </c>
      <c r="AO37" s="563">
        <v>401</v>
      </c>
      <c r="AP37" s="563">
        <v>370</v>
      </c>
      <c r="AQ37" s="563">
        <v>18</v>
      </c>
      <c r="AR37" s="563">
        <v>9</v>
      </c>
      <c r="AS37" s="563">
        <v>192</v>
      </c>
      <c r="AT37" s="563">
        <v>139</v>
      </c>
      <c r="AU37" s="563">
        <v>12</v>
      </c>
      <c r="AV37" s="563">
        <v>0</v>
      </c>
      <c r="AW37" s="563">
        <v>0</v>
      </c>
      <c r="AX37" s="563">
        <v>31</v>
      </c>
      <c r="AY37" s="563">
        <v>15</v>
      </c>
      <c r="AZ37" s="563">
        <v>5</v>
      </c>
      <c r="BA37" s="563">
        <v>0</v>
      </c>
      <c r="BB37" s="563">
        <v>10</v>
      </c>
      <c r="BC37" s="563">
        <v>0</v>
      </c>
      <c r="BD37" s="563">
        <v>16</v>
      </c>
      <c r="BE37" s="563">
        <v>13</v>
      </c>
      <c r="BF37" s="563">
        <v>3</v>
      </c>
      <c r="BG37" s="563">
        <v>3</v>
      </c>
      <c r="BH37" s="563">
        <v>197</v>
      </c>
      <c r="BI37" s="563">
        <v>18</v>
      </c>
      <c r="BJ37" s="563">
        <v>15</v>
      </c>
      <c r="BK37" s="563">
        <v>2</v>
      </c>
      <c r="BL37" s="563">
        <v>0</v>
      </c>
      <c r="BM37" s="563">
        <v>1</v>
      </c>
      <c r="BN37" s="563">
        <v>63</v>
      </c>
      <c r="BO37" s="563">
        <v>29</v>
      </c>
      <c r="BP37" s="563">
        <v>2</v>
      </c>
      <c r="BQ37" s="563">
        <v>0</v>
      </c>
      <c r="BR37" s="563">
        <v>79</v>
      </c>
      <c r="BS37" s="563">
        <v>6</v>
      </c>
      <c r="BT37" s="563">
        <v>13</v>
      </c>
      <c r="BU37" s="563">
        <v>615</v>
      </c>
      <c r="BV37" s="563">
        <v>216</v>
      </c>
      <c r="BW37" s="563">
        <v>129</v>
      </c>
      <c r="BX37" s="563">
        <v>2</v>
      </c>
      <c r="BY37" s="563">
        <v>11</v>
      </c>
      <c r="BZ37" s="563">
        <v>95</v>
      </c>
      <c r="CA37" s="566">
        <v>162</v>
      </c>
    </row>
    <row r="38" spans="1:79" ht="15" customHeight="1" x14ac:dyDescent="0.15">
      <c r="A38" s="557"/>
      <c r="B38" s="558" t="s">
        <v>971</v>
      </c>
      <c r="C38" s="559"/>
      <c r="D38" s="560"/>
      <c r="E38" s="561" t="s">
        <v>533</v>
      </c>
      <c r="F38" s="562"/>
      <c r="G38" s="563">
        <v>67558</v>
      </c>
      <c r="H38" s="567">
        <v>80791</v>
      </c>
      <c r="I38" s="565">
        <v>2195298</v>
      </c>
      <c r="J38" s="563">
        <v>902869</v>
      </c>
      <c r="K38" s="563">
        <v>443911</v>
      </c>
      <c r="L38" s="563">
        <v>178644</v>
      </c>
      <c r="M38" s="563">
        <v>173571</v>
      </c>
      <c r="N38" s="563">
        <v>5073</v>
      </c>
      <c r="O38" s="563">
        <v>265267</v>
      </c>
      <c r="P38" s="563">
        <v>3588</v>
      </c>
      <c r="Q38" s="563">
        <v>188554</v>
      </c>
      <c r="R38" s="563">
        <v>181076</v>
      </c>
      <c r="S38" s="563">
        <v>7478</v>
      </c>
      <c r="T38" s="563">
        <v>69858</v>
      </c>
      <c r="U38" s="563">
        <v>26573</v>
      </c>
      <c r="V38" s="563">
        <v>43285</v>
      </c>
      <c r="W38" s="563">
        <v>3267</v>
      </c>
      <c r="X38" s="563">
        <v>458958</v>
      </c>
      <c r="Y38" s="563">
        <v>19861</v>
      </c>
      <c r="Z38" s="563">
        <v>3055</v>
      </c>
      <c r="AA38" s="563">
        <v>16806</v>
      </c>
      <c r="AB38" s="563">
        <v>439097</v>
      </c>
      <c r="AC38" s="563">
        <v>4634</v>
      </c>
      <c r="AD38" s="563">
        <v>25566</v>
      </c>
      <c r="AE38" s="563">
        <v>23573</v>
      </c>
      <c r="AF38" s="563">
        <v>25649</v>
      </c>
      <c r="AG38" s="563">
        <v>107510</v>
      </c>
      <c r="AH38" s="563">
        <v>91424</v>
      </c>
      <c r="AI38" s="563">
        <v>155340</v>
      </c>
      <c r="AJ38" s="563">
        <v>5401</v>
      </c>
      <c r="AK38" s="563">
        <v>252604</v>
      </c>
      <c r="AL38" s="563">
        <v>1039825</v>
      </c>
      <c r="AM38" s="563">
        <v>728523</v>
      </c>
      <c r="AN38" s="563">
        <v>354920</v>
      </c>
      <c r="AO38" s="563">
        <v>343169</v>
      </c>
      <c r="AP38" s="563">
        <v>256995</v>
      </c>
      <c r="AQ38" s="563">
        <v>176078</v>
      </c>
      <c r="AR38" s="563">
        <v>4167</v>
      </c>
      <c r="AS38" s="563">
        <v>17810</v>
      </c>
      <c r="AT38" s="563">
        <v>26445</v>
      </c>
      <c r="AU38" s="563">
        <v>30871</v>
      </c>
      <c r="AV38" s="563">
        <v>573</v>
      </c>
      <c r="AW38" s="563">
        <v>1051</v>
      </c>
      <c r="AX38" s="563">
        <v>86174</v>
      </c>
      <c r="AY38" s="563">
        <v>80743</v>
      </c>
      <c r="AZ38" s="563">
        <v>72935</v>
      </c>
      <c r="BA38" s="563">
        <v>6446</v>
      </c>
      <c r="BB38" s="563">
        <v>1286</v>
      </c>
      <c r="BC38" s="563">
        <v>76</v>
      </c>
      <c r="BD38" s="563">
        <v>5431</v>
      </c>
      <c r="BE38" s="563">
        <v>4417</v>
      </c>
      <c r="BF38" s="563">
        <v>1014</v>
      </c>
      <c r="BG38" s="563">
        <v>11751</v>
      </c>
      <c r="BH38" s="563">
        <v>308426</v>
      </c>
      <c r="BI38" s="563">
        <v>104135</v>
      </c>
      <c r="BJ38" s="563">
        <v>48689</v>
      </c>
      <c r="BK38" s="563">
        <v>16919</v>
      </c>
      <c r="BL38" s="563">
        <v>4749</v>
      </c>
      <c r="BM38" s="563">
        <v>33778</v>
      </c>
      <c r="BN38" s="563">
        <v>68997</v>
      </c>
      <c r="BO38" s="563">
        <v>39488</v>
      </c>
      <c r="BP38" s="563">
        <v>4771</v>
      </c>
      <c r="BQ38" s="563">
        <v>12751</v>
      </c>
      <c r="BR38" s="563">
        <v>6879</v>
      </c>
      <c r="BS38" s="563">
        <v>71405</v>
      </c>
      <c r="BT38" s="563">
        <v>65177</v>
      </c>
      <c r="BU38" s="563">
        <v>311302</v>
      </c>
      <c r="BV38" s="563">
        <v>63232</v>
      </c>
      <c r="BW38" s="563">
        <v>12671</v>
      </c>
      <c r="BX38" s="563">
        <v>2513</v>
      </c>
      <c r="BY38" s="563">
        <v>52444</v>
      </c>
      <c r="BZ38" s="563">
        <v>55234</v>
      </c>
      <c r="CA38" s="566">
        <v>125208</v>
      </c>
    </row>
    <row r="39" spans="1:79" ht="15" customHeight="1" x14ac:dyDescent="0.15">
      <c r="A39" s="557"/>
      <c r="B39" s="558" t="s">
        <v>972</v>
      </c>
      <c r="C39" s="559"/>
      <c r="D39" s="560"/>
      <c r="E39" s="561" t="s">
        <v>537</v>
      </c>
      <c r="F39" s="562"/>
      <c r="G39" s="563">
        <v>506</v>
      </c>
      <c r="H39" s="567">
        <v>7025</v>
      </c>
      <c r="I39" s="565">
        <v>167338</v>
      </c>
      <c r="J39" s="563">
        <v>157854</v>
      </c>
      <c r="K39" s="563">
        <v>93046</v>
      </c>
      <c r="L39" s="563">
        <v>59931</v>
      </c>
      <c r="M39" s="563">
        <v>58725</v>
      </c>
      <c r="N39" s="563">
        <v>1206</v>
      </c>
      <c r="O39" s="563">
        <v>33115</v>
      </c>
      <c r="P39" s="563">
        <v>251</v>
      </c>
      <c r="Q39" s="563">
        <v>15871</v>
      </c>
      <c r="R39" s="563">
        <v>15626</v>
      </c>
      <c r="S39" s="563">
        <v>245</v>
      </c>
      <c r="T39" s="563">
        <v>16862</v>
      </c>
      <c r="U39" s="563">
        <v>2853</v>
      </c>
      <c r="V39" s="563">
        <v>14009</v>
      </c>
      <c r="W39" s="563">
        <v>131</v>
      </c>
      <c r="X39" s="563">
        <v>64808</v>
      </c>
      <c r="Y39" s="563">
        <v>3949</v>
      </c>
      <c r="Z39" s="563">
        <v>71</v>
      </c>
      <c r="AA39" s="563">
        <v>3878</v>
      </c>
      <c r="AB39" s="563">
        <v>60859</v>
      </c>
      <c r="AC39" s="563">
        <v>347</v>
      </c>
      <c r="AD39" s="563">
        <v>2403</v>
      </c>
      <c r="AE39" s="563">
        <v>304</v>
      </c>
      <c r="AF39" s="563">
        <v>5157</v>
      </c>
      <c r="AG39" s="563">
        <v>22234</v>
      </c>
      <c r="AH39" s="563">
        <v>3181</v>
      </c>
      <c r="AI39" s="563">
        <v>26473</v>
      </c>
      <c r="AJ39" s="563">
        <v>760</v>
      </c>
      <c r="AK39" s="563">
        <v>1890</v>
      </c>
      <c r="AL39" s="563">
        <v>7594</v>
      </c>
      <c r="AM39" s="563">
        <v>3068</v>
      </c>
      <c r="AN39" s="563">
        <v>1431</v>
      </c>
      <c r="AO39" s="563">
        <v>1431</v>
      </c>
      <c r="AP39" s="563">
        <v>1353</v>
      </c>
      <c r="AQ39" s="563">
        <v>0</v>
      </c>
      <c r="AR39" s="563">
        <v>0</v>
      </c>
      <c r="AS39" s="563">
        <v>1350</v>
      </c>
      <c r="AT39" s="563">
        <v>0</v>
      </c>
      <c r="AU39" s="563">
        <v>3</v>
      </c>
      <c r="AV39" s="563">
        <v>0</v>
      </c>
      <c r="AW39" s="563">
        <v>0</v>
      </c>
      <c r="AX39" s="563">
        <v>78</v>
      </c>
      <c r="AY39" s="563">
        <v>0</v>
      </c>
      <c r="AZ39" s="563">
        <v>0</v>
      </c>
      <c r="BA39" s="563">
        <v>0</v>
      </c>
      <c r="BB39" s="563">
        <v>0</v>
      </c>
      <c r="BC39" s="563">
        <v>0</v>
      </c>
      <c r="BD39" s="563">
        <v>78</v>
      </c>
      <c r="BE39" s="563">
        <v>63</v>
      </c>
      <c r="BF39" s="563">
        <v>15</v>
      </c>
      <c r="BG39" s="563">
        <v>0</v>
      </c>
      <c r="BH39" s="563">
        <v>1273</v>
      </c>
      <c r="BI39" s="563">
        <v>152</v>
      </c>
      <c r="BJ39" s="563">
        <v>152</v>
      </c>
      <c r="BK39" s="563">
        <v>0</v>
      </c>
      <c r="BL39" s="563">
        <v>0</v>
      </c>
      <c r="BM39" s="563">
        <v>0</v>
      </c>
      <c r="BN39" s="563">
        <v>444</v>
      </c>
      <c r="BO39" s="563">
        <v>52</v>
      </c>
      <c r="BP39" s="563">
        <v>0</v>
      </c>
      <c r="BQ39" s="563">
        <v>0</v>
      </c>
      <c r="BR39" s="563">
        <v>625</v>
      </c>
      <c r="BS39" s="563">
        <v>0</v>
      </c>
      <c r="BT39" s="563">
        <v>364</v>
      </c>
      <c r="BU39" s="563">
        <v>4526</v>
      </c>
      <c r="BV39" s="563">
        <v>86</v>
      </c>
      <c r="BW39" s="563">
        <v>3955</v>
      </c>
      <c r="BX39" s="563">
        <v>35</v>
      </c>
      <c r="BY39" s="563">
        <v>238</v>
      </c>
      <c r="BZ39" s="563">
        <v>77</v>
      </c>
      <c r="CA39" s="566">
        <v>135</v>
      </c>
    </row>
    <row r="40" spans="1:79" ht="24" customHeight="1" x14ac:dyDescent="0.15">
      <c r="A40" s="557"/>
      <c r="B40" s="558" t="s">
        <v>973</v>
      </c>
      <c r="C40" s="559"/>
      <c r="D40" s="560"/>
      <c r="E40" s="561" t="s">
        <v>547</v>
      </c>
      <c r="F40" s="562"/>
      <c r="G40" s="563">
        <v>17178</v>
      </c>
      <c r="H40" s="567">
        <v>102709</v>
      </c>
      <c r="I40" s="565">
        <v>493047</v>
      </c>
      <c r="J40" s="563">
        <v>265526</v>
      </c>
      <c r="K40" s="563">
        <v>120093</v>
      </c>
      <c r="L40" s="563">
        <v>66579</v>
      </c>
      <c r="M40" s="563">
        <v>65799</v>
      </c>
      <c r="N40" s="563">
        <v>780</v>
      </c>
      <c r="O40" s="563">
        <v>53514</v>
      </c>
      <c r="P40" s="563">
        <v>906</v>
      </c>
      <c r="Q40" s="563">
        <v>30816</v>
      </c>
      <c r="R40" s="563">
        <v>30558</v>
      </c>
      <c r="S40" s="563">
        <v>258</v>
      </c>
      <c r="T40" s="563">
        <v>21175</v>
      </c>
      <c r="U40" s="563">
        <v>13575</v>
      </c>
      <c r="V40" s="563">
        <v>7600</v>
      </c>
      <c r="W40" s="563">
        <v>617</v>
      </c>
      <c r="X40" s="563">
        <v>145433</v>
      </c>
      <c r="Y40" s="563">
        <v>14293</v>
      </c>
      <c r="Z40" s="563">
        <v>876</v>
      </c>
      <c r="AA40" s="563">
        <v>13417</v>
      </c>
      <c r="AB40" s="563">
        <v>131140</v>
      </c>
      <c r="AC40" s="563">
        <v>1109</v>
      </c>
      <c r="AD40" s="563">
        <v>8476</v>
      </c>
      <c r="AE40" s="563">
        <v>1270</v>
      </c>
      <c r="AF40" s="563">
        <v>8544</v>
      </c>
      <c r="AG40" s="563">
        <v>24623</v>
      </c>
      <c r="AH40" s="563">
        <v>20997</v>
      </c>
      <c r="AI40" s="563">
        <v>64784</v>
      </c>
      <c r="AJ40" s="563">
        <v>1337</v>
      </c>
      <c r="AK40" s="563">
        <v>64244</v>
      </c>
      <c r="AL40" s="563">
        <v>163277</v>
      </c>
      <c r="AM40" s="563">
        <v>68718</v>
      </c>
      <c r="AN40" s="563">
        <v>26361</v>
      </c>
      <c r="AO40" s="563">
        <v>25965</v>
      </c>
      <c r="AP40" s="563">
        <v>24676</v>
      </c>
      <c r="AQ40" s="563">
        <v>4147</v>
      </c>
      <c r="AR40" s="563">
        <v>463</v>
      </c>
      <c r="AS40" s="563">
        <v>1150</v>
      </c>
      <c r="AT40" s="563">
        <v>14810</v>
      </c>
      <c r="AU40" s="563">
        <v>4020</v>
      </c>
      <c r="AV40" s="563">
        <v>46</v>
      </c>
      <c r="AW40" s="563">
        <v>40</v>
      </c>
      <c r="AX40" s="563">
        <v>1289</v>
      </c>
      <c r="AY40" s="563">
        <v>876</v>
      </c>
      <c r="AZ40" s="563">
        <v>666</v>
      </c>
      <c r="BA40" s="563">
        <v>174</v>
      </c>
      <c r="BB40" s="563">
        <v>32</v>
      </c>
      <c r="BC40" s="563">
        <v>4</v>
      </c>
      <c r="BD40" s="563">
        <v>413</v>
      </c>
      <c r="BE40" s="563">
        <v>336</v>
      </c>
      <c r="BF40" s="563">
        <v>77</v>
      </c>
      <c r="BG40" s="563">
        <v>396</v>
      </c>
      <c r="BH40" s="563">
        <v>31947</v>
      </c>
      <c r="BI40" s="563">
        <v>6292</v>
      </c>
      <c r="BJ40" s="563">
        <v>3314</v>
      </c>
      <c r="BK40" s="563">
        <v>694</v>
      </c>
      <c r="BL40" s="563">
        <v>151</v>
      </c>
      <c r="BM40" s="563">
        <v>2133</v>
      </c>
      <c r="BN40" s="563">
        <v>4570</v>
      </c>
      <c r="BO40" s="563">
        <v>1226</v>
      </c>
      <c r="BP40" s="563">
        <v>2421</v>
      </c>
      <c r="BQ40" s="563">
        <v>400</v>
      </c>
      <c r="BR40" s="563">
        <v>3188</v>
      </c>
      <c r="BS40" s="563">
        <v>13850</v>
      </c>
      <c r="BT40" s="563">
        <v>10410</v>
      </c>
      <c r="BU40" s="563">
        <v>94559</v>
      </c>
      <c r="BV40" s="563">
        <v>6042</v>
      </c>
      <c r="BW40" s="563">
        <v>637</v>
      </c>
      <c r="BX40" s="563">
        <v>104</v>
      </c>
      <c r="BY40" s="563">
        <v>13361</v>
      </c>
      <c r="BZ40" s="563">
        <v>22825</v>
      </c>
      <c r="CA40" s="566">
        <v>51590</v>
      </c>
    </row>
    <row r="41" spans="1:79" ht="15" customHeight="1" x14ac:dyDescent="0.15">
      <c r="A41" s="557"/>
      <c r="B41" s="558" t="s">
        <v>974</v>
      </c>
      <c r="C41" s="559"/>
      <c r="D41" s="560"/>
      <c r="E41" s="561" t="s">
        <v>550</v>
      </c>
      <c r="F41" s="562"/>
      <c r="G41" s="563">
        <v>0</v>
      </c>
      <c r="H41" s="567">
        <v>-4574</v>
      </c>
      <c r="I41" s="565">
        <v>-1752</v>
      </c>
      <c r="J41" s="563">
        <v>0</v>
      </c>
      <c r="K41" s="563">
        <v>0</v>
      </c>
      <c r="L41" s="563">
        <v>0</v>
      </c>
      <c r="M41" s="563">
        <v>0</v>
      </c>
      <c r="N41" s="563">
        <v>0</v>
      </c>
      <c r="O41" s="563">
        <v>0</v>
      </c>
      <c r="P41" s="563">
        <v>0</v>
      </c>
      <c r="Q41" s="563">
        <v>0</v>
      </c>
      <c r="R41" s="563">
        <v>0</v>
      </c>
      <c r="S41" s="563">
        <v>0</v>
      </c>
      <c r="T41" s="563">
        <v>0</v>
      </c>
      <c r="U41" s="563">
        <v>0</v>
      </c>
      <c r="V41" s="563">
        <v>0</v>
      </c>
      <c r="W41" s="563">
        <v>0</v>
      </c>
      <c r="X41" s="563">
        <v>0</v>
      </c>
      <c r="Y41" s="563">
        <v>0</v>
      </c>
      <c r="Z41" s="563">
        <v>0</v>
      </c>
      <c r="AA41" s="563">
        <v>0</v>
      </c>
      <c r="AB41" s="563">
        <v>0</v>
      </c>
      <c r="AC41" s="563">
        <v>0</v>
      </c>
      <c r="AD41" s="563">
        <v>0</v>
      </c>
      <c r="AE41" s="563">
        <v>0</v>
      </c>
      <c r="AF41" s="563">
        <v>0</v>
      </c>
      <c r="AG41" s="563">
        <v>0</v>
      </c>
      <c r="AH41" s="563">
        <v>0</v>
      </c>
      <c r="AI41" s="563">
        <v>0</v>
      </c>
      <c r="AJ41" s="563">
        <v>0</v>
      </c>
      <c r="AK41" s="563">
        <v>0</v>
      </c>
      <c r="AL41" s="563">
        <v>-1752</v>
      </c>
      <c r="AM41" s="563">
        <v>-1129</v>
      </c>
      <c r="AN41" s="563">
        <v>-659</v>
      </c>
      <c r="AO41" s="563">
        <v>-627</v>
      </c>
      <c r="AP41" s="563">
        <v>-492</v>
      </c>
      <c r="AQ41" s="563">
        <v>-218</v>
      </c>
      <c r="AR41" s="563">
        <v>-17</v>
      </c>
      <c r="AS41" s="563">
        <v>-48</v>
      </c>
      <c r="AT41" s="563">
        <v>-161</v>
      </c>
      <c r="AU41" s="563">
        <v>-45</v>
      </c>
      <c r="AV41" s="563">
        <v>-1</v>
      </c>
      <c r="AW41" s="563">
        <v>-2</v>
      </c>
      <c r="AX41" s="563">
        <v>-135</v>
      </c>
      <c r="AY41" s="563">
        <v>-123</v>
      </c>
      <c r="AZ41" s="563">
        <v>-90</v>
      </c>
      <c r="BA41" s="563">
        <v>-19</v>
      </c>
      <c r="BB41" s="563">
        <v>-12</v>
      </c>
      <c r="BC41" s="563">
        <v>-2</v>
      </c>
      <c r="BD41" s="563">
        <v>-12</v>
      </c>
      <c r="BE41" s="563">
        <v>-10</v>
      </c>
      <c r="BF41" s="563">
        <v>-2</v>
      </c>
      <c r="BG41" s="563">
        <v>-32</v>
      </c>
      <c r="BH41" s="563">
        <v>-469</v>
      </c>
      <c r="BI41" s="563">
        <v>-163</v>
      </c>
      <c r="BJ41" s="563">
        <v>-91</v>
      </c>
      <c r="BK41" s="563">
        <v>-23</v>
      </c>
      <c r="BL41" s="563">
        <v>-8</v>
      </c>
      <c r="BM41" s="563">
        <v>-41</v>
      </c>
      <c r="BN41" s="563">
        <v>-123</v>
      </c>
      <c r="BO41" s="563">
        <v>-52</v>
      </c>
      <c r="BP41" s="563">
        <v>-11</v>
      </c>
      <c r="BQ41" s="563">
        <v>-16</v>
      </c>
      <c r="BR41" s="563">
        <v>-45</v>
      </c>
      <c r="BS41" s="563">
        <v>-59</v>
      </c>
      <c r="BT41" s="563">
        <v>-1</v>
      </c>
      <c r="BU41" s="563">
        <v>-623</v>
      </c>
      <c r="BV41" s="563">
        <v>-342</v>
      </c>
      <c r="BW41" s="563">
        <v>-63</v>
      </c>
      <c r="BX41" s="563">
        <v>-99</v>
      </c>
      <c r="BY41" s="563">
        <v>-31</v>
      </c>
      <c r="BZ41" s="563">
        <v>-20</v>
      </c>
      <c r="CA41" s="566">
        <v>-68</v>
      </c>
    </row>
    <row r="42" spans="1:79" ht="15" customHeight="1" x14ac:dyDescent="0.15">
      <c r="A42" s="557"/>
      <c r="B42" s="558" t="s">
        <v>975</v>
      </c>
      <c r="C42" s="559"/>
      <c r="D42" s="560"/>
      <c r="E42" s="561" t="s">
        <v>559</v>
      </c>
      <c r="F42" s="562"/>
      <c r="G42" s="563">
        <v>26112</v>
      </c>
      <c r="H42" s="567">
        <v>34407</v>
      </c>
      <c r="I42" s="565">
        <v>1242337</v>
      </c>
      <c r="J42" s="563">
        <v>612201</v>
      </c>
      <c r="K42" s="563">
        <v>340751</v>
      </c>
      <c r="L42" s="563">
        <v>66996</v>
      </c>
      <c r="M42" s="563">
        <v>61326</v>
      </c>
      <c r="N42" s="563">
        <v>5670</v>
      </c>
      <c r="O42" s="563">
        <v>273755</v>
      </c>
      <c r="P42" s="563">
        <v>3202</v>
      </c>
      <c r="Q42" s="563">
        <v>166430</v>
      </c>
      <c r="R42" s="563">
        <v>165152</v>
      </c>
      <c r="S42" s="563">
        <v>1278</v>
      </c>
      <c r="T42" s="563">
        <v>101934</v>
      </c>
      <c r="U42" s="563">
        <v>18899</v>
      </c>
      <c r="V42" s="563">
        <v>83035</v>
      </c>
      <c r="W42" s="563">
        <v>2189</v>
      </c>
      <c r="X42" s="563">
        <v>271450</v>
      </c>
      <c r="Y42" s="563">
        <v>6665</v>
      </c>
      <c r="Z42" s="563">
        <v>926</v>
      </c>
      <c r="AA42" s="563">
        <v>5739</v>
      </c>
      <c r="AB42" s="563">
        <v>264785</v>
      </c>
      <c r="AC42" s="563">
        <v>3233</v>
      </c>
      <c r="AD42" s="563">
        <v>15557</v>
      </c>
      <c r="AE42" s="563">
        <v>11750</v>
      </c>
      <c r="AF42" s="563">
        <v>19162</v>
      </c>
      <c r="AG42" s="563">
        <v>80636</v>
      </c>
      <c r="AH42" s="563">
        <v>40423</v>
      </c>
      <c r="AI42" s="563">
        <v>90856</v>
      </c>
      <c r="AJ42" s="563">
        <v>3168</v>
      </c>
      <c r="AK42" s="563">
        <v>97637</v>
      </c>
      <c r="AL42" s="563">
        <v>532499</v>
      </c>
      <c r="AM42" s="563">
        <v>253064</v>
      </c>
      <c r="AN42" s="563">
        <v>139341</v>
      </c>
      <c r="AO42" s="563">
        <v>137244</v>
      </c>
      <c r="AP42" s="563">
        <v>56484</v>
      </c>
      <c r="AQ42" s="563">
        <v>22526</v>
      </c>
      <c r="AR42" s="563">
        <v>92</v>
      </c>
      <c r="AS42" s="563">
        <v>19084</v>
      </c>
      <c r="AT42" s="563">
        <v>8652</v>
      </c>
      <c r="AU42" s="563">
        <v>5211</v>
      </c>
      <c r="AV42" s="563">
        <v>25</v>
      </c>
      <c r="AW42" s="563">
        <v>894</v>
      </c>
      <c r="AX42" s="563">
        <v>80760</v>
      </c>
      <c r="AY42" s="563">
        <v>78413</v>
      </c>
      <c r="AZ42" s="563">
        <v>71222</v>
      </c>
      <c r="BA42" s="563">
        <v>5178</v>
      </c>
      <c r="BB42" s="563">
        <v>1876</v>
      </c>
      <c r="BC42" s="563">
        <v>137</v>
      </c>
      <c r="BD42" s="563">
        <v>2347</v>
      </c>
      <c r="BE42" s="563">
        <v>1905</v>
      </c>
      <c r="BF42" s="563">
        <v>442</v>
      </c>
      <c r="BG42" s="563">
        <v>2097</v>
      </c>
      <c r="BH42" s="563">
        <v>90230</v>
      </c>
      <c r="BI42" s="563">
        <v>32246</v>
      </c>
      <c r="BJ42" s="563">
        <v>24141</v>
      </c>
      <c r="BK42" s="563">
        <v>3508</v>
      </c>
      <c r="BL42" s="563">
        <v>2784</v>
      </c>
      <c r="BM42" s="563">
        <v>1813</v>
      </c>
      <c r="BN42" s="563">
        <v>32370</v>
      </c>
      <c r="BO42" s="563">
        <v>12725</v>
      </c>
      <c r="BP42" s="563">
        <v>1395</v>
      </c>
      <c r="BQ42" s="563">
        <v>3573</v>
      </c>
      <c r="BR42" s="563">
        <v>223</v>
      </c>
      <c r="BS42" s="563">
        <v>7698</v>
      </c>
      <c r="BT42" s="563">
        <v>23493</v>
      </c>
      <c r="BU42" s="563">
        <v>279435</v>
      </c>
      <c r="BV42" s="563">
        <v>99243</v>
      </c>
      <c r="BW42" s="563">
        <v>13938</v>
      </c>
      <c r="BX42" s="563">
        <v>1247</v>
      </c>
      <c r="BY42" s="563">
        <v>72345</v>
      </c>
      <c r="BZ42" s="563">
        <v>8067</v>
      </c>
      <c r="CA42" s="566">
        <v>84595</v>
      </c>
    </row>
    <row r="43" spans="1:79" ht="15" customHeight="1" x14ac:dyDescent="0.15">
      <c r="A43" s="557"/>
      <c r="B43" s="558" t="s">
        <v>976</v>
      </c>
      <c r="C43" s="559"/>
      <c r="D43" s="560"/>
      <c r="E43" s="561" t="s">
        <v>2055</v>
      </c>
      <c r="F43" s="562"/>
      <c r="G43" s="563">
        <v>60</v>
      </c>
      <c r="H43" s="567">
        <v>2633</v>
      </c>
      <c r="I43" s="565">
        <v>99438</v>
      </c>
      <c r="J43" s="563">
        <v>8230</v>
      </c>
      <c r="K43" s="563">
        <v>6432</v>
      </c>
      <c r="L43" s="563">
        <v>4468</v>
      </c>
      <c r="M43" s="563">
        <v>4400</v>
      </c>
      <c r="N43" s="563">
        <v>68</v>
      </c>
      <c r="O43" s="563">
        <v>1964</v>
      </c>
      <c r="P43" s="563">
        <v>29</v>
      </c>
      <c r="Q43" s="563">
        <v>1203</v>
      </c>
      <c r="R43" s="563">
        <v>1182</v>
      </c>
      <c r="S43" s="563">
        <v>21</v>
      </c>
      <c r="T43" s="563">
        <v>722</v>
      </c>
      <c r="U43" s="563">
        <v>281</v>
      </c>
      <c r="V43" s="563">
        <v>441</v>
      </c>
      <c r="W43" s="563">
        <v>10</v>
      </c>
      <c r="X43" s="563">
        <v>1798</v>
      </c>
      <c r="Y43" s="563">
        <v>298</v>
      </c>
      <c r="Z43" s="563">
        <v>16</v>
      </c>
      <c r="AA43" s="563">
        <v>282</v>
      </c>
      <c r="AB43" s="563">
        <v>1500</v>
      </c>
      <c r="AC43" s="563">
        <v>17</v>
      </c>
      <c r="AD43" s="563">
        <v>75</v>
      </c>
      <c r="AE43" s="563">
        <v>15</v>
      </c>
      <c r="AF43" s="563">
        <v>83</v>
      </c>
      <c r="AG43" s="563">
        <v>404</v>
      </c>
      <c r="AH43" s="563">
        <v>203</v>
      </c>
      <c r="AI43" s="563">
        <v>684</v>
      </c>
      <c r="AJ43" s="563">
        <v>19</v>
      </c>
      <c r="AK43" s="563">
        <v>223</v>
      </c>
      <c r="AL43" s="563">
        <v>90985</v>
      </c>
      <c r="AM43" s="563">
        <v>14553</v>
      </c>
      <c r="AN43" s="563">
        <v>5442</v>
      </c>
      <c r="AO43" s="563">
        <v>5254</v>
      </c>
      <c r="AP43" s="563">
        <v>4271</v>
      </c>
      <c r="AQ43" s="563">
        <v>1691</v>
      </c>
      <c r="AR43" s="563">
        <v>98</v>
      </c>
      <c r="AS43" s="563">
        <v>1255</v>
      </c>
      <c r="AT43" s="563">
        <v>938</v>
      </c>
      <c r="AU43" s="563">
        <v>263</v>
      </c>
      <c r="AV43" s="563">
        <v>11</v>
      </c>
      <c r="AW43" s="563">
        <v>15</v>
      </c>
      <c r="AX43" s="563">
        <v>983</v>
      </c>
      <c r="AY43" s="563">
        <v>713</v>
      </c>
      <c r="AZ43" s="563">
        <v>522</v>
      </c>
      <c r="BA43" s="563">
        <v>109</v>
      </c>
      <c r="BB43" s="563">
        <v>71</v>
      </c>
      <c r="BC43" s="563">
        <v>11</v>
      </c>
      <c r="BD43" s="563">
        <v>270</v>
      </c>
      <c r="BE43" s="563">
        <v>217</v>
      </c>
      <c r="BF43" s="563">
        <v>53</v>
      </c>
      <c r="BG43" s="563">
        <v>188</v>
      </c>
      <c r="BH43" s="563">
        <v>4537</v>
      </c>
      <c r="BI43" s="563">
        <v>327</v>
      </c>
      <c r="BJ43" s="563">
        <v>219</v>
      </c>
      <c r="BK43" s="563">
        <v>35</v>
      </c>
      <c r="BL43" s="563">
        <v>11</v>
      </c>
      <c r="BM43" s="563">
        <v>62</v>
      </c>
      <c r="BN43" s="563">
        <v>3778</v>
      </c>
      <c r="BO43" s="563">
        <v>173</v>
      </c>
      <c r="BP43" s="563">
        <v>17</v>
      </c>
      <c r="BQ43" s="563">
        <v>76</v>
      </c>
      <c r="BR43" s="563">
        <v>76</v>
      </c>
      <c r="BS43" s="563">
        <v>90</v>
      </c>
      <c r="BT43" s="563">
        <v>4574</v>
      </c>
      <c r="BU43" s="563">
        <v>76432</v>
      </c>
      <c r="BV43" s="563">
        <v>4974</v>
      </c>
      <c r="BW43" s="563">
        <v>301</v>
      </c>
      <c r="BX43" s="563">
        <v>66</v>
      </c>
      <c r="BY43" s="563">
        <v>68875</v>
      </c>
      <c r="BZ43" s="563">
        <v>1411</v>
      </c>
      <c r="CA43" s="566">
        <v>805</v>
      </c>
    </row>
    <row r="44" spans="1:79" ht="15" customHeight="1" x14ac:dyDescent="0.15">
      <c r="A44" s="557"/>
      <c r="B44" s="558" t="s">
        <v>977</v>
      </c>
      <c r="C44" s="559"/>
      <c r="D44" s="560"/>
      <c r="E44" s="561" t="s">
        <v>585</v>
      </c>
      <c r="F44" s="562"/>
      <c r="G44" s="563">
        <v>1509</v>
      </c>
      <c r="H44" s="567">
        <v>513</v>
      </c>
      <c r="I44" s="565">
        <v>18985</v>
      </c>
      <c r="J44" s="563">
        <v>7676</v>
      </c>
      <c r="K44" s="563">
        <v>4609</v>
      </c>
      <c r="L44" s="563">
        <v>2067</v>
      </c>
      <c r="M44" s="563">
        <v>1995</v>
      </c>
      <c r="N44" s="563">
        <v>72</v>
      </c>
      <c r="O44" s="563">
        <v>2542</v>
      </c>
      <c r="P44" s="563">
        <v>34</v>
      </c>
      <c r="Q44" s="563">
        <v>1317</v>
      </c>
      <c r="R44" s="563">
        <v>1288</v>
      </c>
      <c r="S44" s="563">
        <v>29</v>
      </c>
      <c r="T44" s="563">
        <v>1162</v>
      </c>
      <c r="U44" s="563">
        <v>439</v>
      </c>
      <c r="V44" s="563">
        <v>723</v>
      </c>
      <c r="W44" s="563">
        <v>29</v>
      </c>
      <c r="X44" s="563">
        <v>3067</v>
      </c>
      <c r="Y44" s="563">
        <v>240</v>
      </c>
      <c r="Z44" s="563">
        <v>20</v>
      </c>
      <c r="AA44" s="563">
        <v>220</v>
      </c>
      <c r="AB44" s="563">
        <v>2827</v>
      </c>
      <c r="AC44" s="563">
        <v>31</v>
      </c>
      <c r="AD44" s="563">
        <v>129</v>
      </c>
      <c r="AE44" s="563">
        <v>74</v>
      </c>
      <c r="AF44" s="563">
        <v>189</v>
      </c>
      <c r="AG44" s="563">
        <v>616</v>
      </c>
      <c r="AH44" s="563">
        <v>479</v>
      </c>
      <c r="AI44" s="563">
        <v>1270</v>
      </c>
      <c r="AJ44" s="563">
        <v>39</v>
      </c>
      <c r="AK44" s="563">
        <v>5649</v>
      </c>
      <c r="AL44" s="563">
        <v>5660</v>
      </c>
      <c r="AM44" s="563">
        <v>4885</v>
      </c>
      <c r="AN44" s="563">
        <v>3660</v>
      </c>
      <c r="AO44" s="563">
        <v>3482</v>
      </c>
      <c r="AP44" s="563">
        <v>2727</v>
      </c>
      <c r="AQ44" s="563">
        <v>1195</v>
      </c>
      <c r="AR44" s="563">
        <v>93</v>
      </c>
      <c r="AS44" s="563">
        <v>269</v>
      </c>
      <c r="AT44" s="563">
        <v>897</v>
      </c>
      <c r="AU44" s="563">
        <v>249</v>
      </c>
      <c r="AV44" s="563">
        <v>9</v>
      </c>
      <c r="AW44" s="563">
        <v>15</v>
      </c>
      <c r="AX44" s="563">
        <v>755</v>
      </c>
      <c r="AY44" s="563">
        <v>684</v>
      </c>
      <c r="AZ44" s="563">
        <v>500</v>
      </c>
      <c r="BA44" s="563">
        <v>106</v>
      </c>
      <c r="BB44" s="563">
        <v>68</v>
      </c>
      <c r="BC44" s="563">
        <v>10</v>
      </c>
      <c r="BD44" s="563">
        <v>71</v>
      </c>
      <c r="BE44" s="563">
        <v>56</v>
      </c>
      <c r="BF44" s="563">
        <v>15</v>
      </c>
      <c r="BG44" s="563">
        <v>178</v>
      </c>
      <c r="BH44" s="563">
        <v>954</v>
      </c>
      <c r="BI44" s="563">
        <v>332</v>
      </c>
      <c r="BJ44" s="563">
        <v>186</v>
      </c>
      <c r="BK44" s="563">
        <v>48</v>
      </c>
      <c r="BL44" s="563">
        <v>15</v>
      </c>
      <c r="BM44" s="563">
        <v>83</v>
      </c>
      <c r="BN44" s="563">
        <v>243</v>
      </c>
      <c r="BO44" s="563">
        <v>107</v>
      </c>
      <c r="BP44" s="563">
        <v>23</v>
      </c>
      <c r="BQ44" s="563">
        <v>34</v>
      </c>
      <c r="BR44" s="563">
        <v>92</v>
      </c>
      <c r="BS44" s="563">
        <v>123</v>
      </c>
      <c r="BT44" s="563">
        <v>271</v>
      </c>
      <c r="BU44" s="563">
        <v>775</v>
      </c>
      <c r="BV44" s="563">
        <v>258</v>
      </c>
      <c r="BW44" s="563">
        <v>71</v>
      </c>
      <c r="BX44" s="563">
        <v>10</v>
      </c>
      <c r="BY44" s="563">
        <v>113</v>
      </c>
      <c r="BZ44" s="563">
        <v>75</v>
      </c>
      <c r="CA44" s="566">
        <v>248</v>
      </c>
    </row>
    <row r="45" spans="1:79" ht="24" customHeight="1" x14ac:dyDescent="0.15">
      <c r="A45" s="557"/>
      <c r="B45" s="558" t="s">
        <v>978</v>
      </c>
      <c r="C45" s="559"/>
      <c r="D45" s="560"/>
      <c r="E45" s="561" t="s">
        <v>588</v>
      </c>
      <c r="F45" s="562"/>
      <c r="G45" s="563">
        <v>0</v>
      </c>
      <c r="H45" s="567">
        <v>0</v>
      </c>
      <c r="I45" s="565">
        <v>2248</v>
      </c>
      <c r="J45" s="563">
        <v>2366</v>
      </c>
      <c r="K45" s="563">
        <v>0</v>
      </c>
      <c r="L45" s="563">
        <v>0</v>
      </c>
      <c r="M45" s="563">
        <v>0</v>
      </c>
      <c r="N45" s="563">
        <v>0</v>
      </c>
      <c r="O45" s="563">
        <v>0</v>
      </c>
      <c r="P45" s="563">
        <v>0</v>
      </c>
      <c r="Q45" s="563">
        <v>0</v>
      </c>
      <c r="R45" s="563">
        <v>0</v>
      </c>
      <c r="S45" s="563">
        <v>0</v>
      </c>
      <c r="T45" s="563">
        <v>0</v>
      </c>
      <c r="U45" s="563">
        <v>0</v>
      </c>
      <c r="V45" s="563">
        <v>0</v>
      </c>
      <c r="W45" s="563">
        <v>0</v>
      </c>
      <c r="X45" s="563">
        <v>2366</v>
      </c>
      <c r="Y45" s="563">
        <v>0</v>
      </c>
      <c r="Z45" s="563">
        <v>0</v>
      </c>
      <c r="AA45" s="563">
        <v>0</v>
      </c>
      <c r="AB45" s="563">
        <v>2366</v>
      </c>
      <c r="AC45" s="563">
        <v>25</v>
      </c>
      <c r="AD45" s="563">
        <v>107</v>
      </c>
      <c r="AE45" s="563">
        <v>61</v>
      </c>
      <c r="AF45" s="563">
        <v>159</v>
      </c>
      <c r="AG45" s="563">
        <v>515</v>
      </c>
      <c r="AH45" s="563">
        <v>401</v>
      </c>
      <c r="AI45" s="563">
        <v>1065</v>
      </c>
      <c r="AJ45" s="563">
        <v>33</v>
      </c>
      <c r="AK45" s="563">
        <v>0</v>
      </c>
      <c r="AL45" s="563">
        <v>-118</v>
      </c>
      <c r="AM45" s="563">
        <v>-44</v>
      </c>
      <c r="AN45" s="563">
        <v>0</v>
      </c>
      <c r="AO45" s="563">
        <v>0</v>
      </c>
      <c r="AP45" s="563">
        <v>0</v>
      </c>
      <c r="AQ45" s="563">
        <v>0</v>
      </c>
      <c r="AR45" s="563">
        <v>0</v>
      </c>
      <c r="AS45" s="563">
        <v>0</v>
      </c>
      <c r="AT45" s="563">
        <v>0</v>
      </c>
      <c r="AU45" s="563">
        <v>0</v>
      </c>
      <c r="AV45" s="563">
        <v>0</v>
      </c>
      <c r="AW45" s="563">
        <v>0</v>
      </c>
      <c r="AX45" s="563">
        <v>0</v>
      </c>
      <c r="AY45" s="563">
        <v>0</v>
      </c>
      <c r="AZ45" s="563">
        <v>0</v>
      </c>
      <c r="BA45" s="563">
        <v>0</v>
      </c>
      <c r="BB45" s="563">
        <v>0</v>
      </c>
      <c r="BC45" s="563">
        <v>0</v>
      </c>
      <c r="BD45" s="563">
        <v>0</v>
      </c>
      <c r="BE45" s="563">
        <v>0</v>
      </c>
      <c r="BF45" s="563">
        <v>0</v>
      </c>
      <c r="BG45" s="563">
        <v>0</v>
      </c>
      <c r="BH45" s="563">
        <v>-44</v>
      </c>
      <c r="BI45" s="563">
        <v>-16</v>
      </c>
      <c r="BJ45" s="563">
        <v>-9</v>
      </c>
      <c r="BK45" s="563">
        <v>-2</v>
      </c>
      <c r="BL45" s="563">
        <v>-1</v>
      </c>
      <c r="BM45" s="563">
        <v>-4</v>
      </c>
      <c r="BN45" s="563">
        <v>-10</v>
      </c>
      <c r="BO45" s="563">
        <v>-5</v>
      </c>
      <c r="BP45" s="563">
        <v>-1</v>
      </c>
      <c r="BQ45" s="563">
        <v>-2</v>
      </c>
      <c r="BR45" s="563">
        <v>-4</v>
      </c>
      <c r="BS45" s="563">
        <v>-6</v>
      </c>
      <c r="BT45" s="563">
        <v>0</v>
      </c>
      <c r="BU45" s="563">
        <v>-74</v>
      </c>
      <c r="BV45" s="563">
        <v>-29</v>
      </c>
      <c r="BW45" s="563">
        <v>-1</v>
      </c>
      <c r="BX45" s="563">
        <v>0</v>
      </c>
      <c r="BY45" s="563">
        <v>-11</v>
      </c>
      <c r="BZ45" s="563">
        <v>-8</v>
      </c>
      <c r="CA45" s="566">
        <v>-25</v>
      </c>
    </row>
    <row r="46" spans="1:79" ht="15" customHeight="1" x14ac:dyDescent="0.15">
      <c r="A46" s="557"/>
      <c r="B46" s="558" t="s">
        <v>979</v>
      </c>
      <c r="C46" s="559"/>
      <c r="D46" s="560"/>
      <c r="E46" s="561" t="s">
        <v>598</v>
      </c>
      <c r="F46" s="562"/>
      <c r="G46" s="563">
        <v>13520</v>
      </c>
      <c r="H46" s="567">
        <v>38813</v>
      </c>
      <c r="I46" s="565">
        <v>492684</v>
      </c>
      <c r="J46" s="563">
        <v>205882</v>
      </c>
      <c r="K46" s="563">
        <v>99388</v>
      </c>
      <c r="L46" s="563">
        <v>38998</v>
      </c>
      <c r="M46" s="563">
        <v>38376</v>
      </c>
      <c r="N46" s="563">
        <v>622</v>
      </c>
      <c r="O46" s="563">
        <v>60390</v>
      </c>
      <c r="P46" s="563">
        <v>1250</v>
      </c>
      <c r="Q46" s="563">
        <v>33853</v>
      </c>
      <c r="R46" s="563">
        <v>33472</v>
      </c>
      <c r="S46" s="563">
        <v>381</v>
      </c>
      <c r="T46" s="563">
        <v>24778</v>
      </c>
      <c r="U46" s="563">
        <v>14389</v>
      </c>
      <c r="V46" s="563">
        <v>10389</v>
      </c>
      <c r="W46" s="563">
        <v>509</v>
      </c>
      <c r="X46" s="563">
        <v>106494</v>
      </c>
      <c r="Y46" s="563">
        <v>4613</v>
      </c>
      <c r="Z46" s="563">
        <v>290</v>
      </c>
      <c r="AA46" s="563">
        <v>4323</v>
      </c>
      <c r="AB46" s="563">
        <v>101881</v>
      </c>
      <c r="AC46" s="563">
        <v>1205</v>
      </c>
      <c r="AD46" s="563">
        <v>4081</v>
      </c>
      <c r="AE46" s="563">
        <v>1754</v>
      </c>
      <c r="AF46" s="563">
        <v>5657</v>
      </c>
      <c r="AG46" s="563">
        <v>25570</v>
      </c>
      <c r="AH46" s="563">
        <v>17157</v>
      </c>
      <c r="AI46" s="563">
        <v>44576</v>
      </c>
      <c r="AJ46" s="563">
        <v>1881</v>
      </c>
      <c r="AK46" s="563">
        <v>50556</v>
      </c>
      <c r="AL46" s="563">
        <v>236246</v>
      </c>
      <c r="AM46" s="563">
        <v>48186</v>
      </c>
      <c r="AN46" s="563">
        <v>25246</v>
      </c>
      <c r="AO46" s="563">
        <v>10979</v>
      </c>
      <c r="AP46" s="563">
        <v>5740</v>
      </c>
      <c r="AQ46" s="563">
        <v>2571</v>
      </c>
      <c r="AR46" s="563">
        <v>56</v>
      </c>
      <c r="AS46" s="563">
        <v>800</v>
      </c>
      <c r="AT46" s="563">
        <v>1148</v>
      </c>
      <c r="AU46" s="563">
        <v>764</v>
      </c>
      <c r="AV46" s="563">
        <v>316</v>
      </c>
      <c r="AW46" s="563">
        <v>85</v>
      </c>
      <c r="AX46" s="563">
        <v>5239</v>
      </c>
      <c r="AY46" s="563">
        <v>4608</v>
      </c>
      <c r="AZ46" s="563">
        <v>778</v>
      </c>
      <c r="BA46" s="563">
        <v>641</v>
      </c>
      <c r="BB46" s="563">
        <v>3185</v>
      </c>
      <c r="BC46" s="563">
        <v>4</v>
      </c>
      <c r="BD46" s="563">
        <v>631</v>
      </c>
      <c r="BE46" s="563">
        <v>512</v>
      </c>
      <c r="BF46" s="563">
        <v>119</v>
      </c>
      <c r="BG46" s="563">
        <v>14267</v>
      </c>
      <c r="BH46" s="563">
        <v>22056</v>
      </c>
      <c r="BI46" s="563">
        <v>2763</v>
      </c>
      <c r="BJ46" s="563">
        <v>1550</v>
      </c>
      <c r="BK46" s="563">
        <v>747</v>
      </c>
      <c r="BL46" s="563">
        <v>419</v>
      </c>
      <c r="BM46" s="563">
        <v>47</v>
      </c>
      <c r="BN46" s="563">
        <v>14247</v>
      </c>
      <c r="BO46" s="563">
        <v>1590</v>
      </c>
      <c r="BP46" s="563">
        <v>137</v>
      </c>
      <c r="BQ46" s="563">
        <v>1004</v>
      </c>
      <c r="BR46" s="563">
        <v>2243</v>
      </c>
      <c r="BS46" s="563">
        <v>72</v>
      </c>
      <c r="BT46" s="563">
        <v>884</v>
      </c>
      <c r="BU46" s="563">
        <v>188060</v>
      </c>
      <c r="BV46" s="563">
        <v>96856</v>
      </c>
      <c r="BW46" s="563">
        <v>51778</v>
      </c>
      <c r="BX46" s="563">
        <v>10929</v>
      </c>
      <c r="BY46" s="563">
        <v>1376</v>
      </c>
      <c r="BZ46" s="563">
        <v>1289</v>
      </c>
      <c r="CA46" s="566">
        <v>25832</v>
      </c>
    </row>
    <row r="47" spans="1:79" ht="15" customHeight="1" x14ac:dyDescent="0.15">
      <c r="A47" s="557"/>
      <c r="B47" s="558" t="s">
        <v>980</v>
      </c>
      <c r="C47" s="559"/>
      <c r="D47" s="560"/>
      <c r="E47" s="561" t="s">
        <v>2056</v>
      </c>
      <c r="F47" s="562"/>
      <c r="G47" s="563">
        <v>207182</v>
      </c>
      <c r="H47" s="567">
        <v>119497</v>
      </c>
      <c r="I47" s="565">
        <v>3971415</v>
      </c>
      <c r="J47" s="563">
        <v>2338495</v>
      </c>
      <c r="K47" s="563">
        <v>860479</v>
      </c>
      <c r="L47" s="563">
        <v>290123</v>
      </c>
      <c r="M47" s="563">
        <v>277227</v>
      </c>
      <c r="N47" s="563">
        <v>12896</v>
      </c>
      <c r="O47" s="563">
        <v>570356</v>
      </c>
      <c r="P47" s="563">
        <v>6720</v>
      </c>
      <c r="Q47" s="563">
        <v>166800</v>
      </c>
      <c r="R47" s="563">
        <v>164051</v>
      </c>
      <c r="S47" s="563">
        <v>2749</v>
      </c>
      <c r="T47" s="563">
        <v>392916</v>
      </c>
      <c r="U47" s="563">
        <v>142472</v>
      </c>
      <c r="V47" s="563">
        <v>250444</v>
      </c>
      <c r="W47" s="563">
        <v>3920</v>
      </c>
      <c r="X47" s="563">
        <v>1478016</v>
      </c>
      <c r="Y47" s="563">
        <v>42316</v>
      </c>
      <c r="Z47" s="563">
        <v>3698</v>
      </c>
      <c r="AA47" s="563">
        <v>38618</v>
      </c>
      <c r="AB47" s="563">
        <v>1435700</v>
      </c>
      <c r="AC47" s="563">
        <v>14182</v>
      </c>
      <c r="AD47" s="563">
        <v>86996</v>
      </c>
      <c r="AE47" s="563">
        <v>26792</v>
      </c>
      <c r="AF47" s="563">
        <v>62402</v>
      </c>
      <c r="AG47" s="563">
        <v>186947</v>
      </c>
      <c r="AH47" s="563">
        <v>375882</v>
      </c>
      <c r="AI47" s="563">
        <v>668573</v>
      </c>
      <c r="AJ47" s="563">
        <v>13926</v>
      </c>
      <c r="AK47" s="563">
        <v>774688</v>
      </c>
      <c r="AL47" s="563">
        <v>858232</v>
      </c>
      <c r="AM47" s="563">
        <v>368255</v>
      </c>
      <c r="AN47" s="563">
        <v>235565</v>
      </c>
      <c r="AO47" s="563">
        <v>232539</v>
      </c>
      <c r="AP47" s="563">
        <v>161703</v>
      </c>
      <c r="AQ47" s="563">
        <v>37083</v>
      </c>
      <c r="AR47" s="563">
        <v>5102</v>
      </c>
      <c r="AS47" s="563">
        <v>47485</v>
      </c>
      <c r="AT47" s="563">
        <v>63446</v>
      </c>
      <c r="AU47" s="563">
        <v>6578</v>
      </c>
      <c r="AV47" s="563">
        <v>635</v>
      </c>
      <c r="AW47" s="563">
        <v>1374</v>
      </c>
      <c r="AX47" s="563">
        <v>70836</v>
      </c>
      <c r="AY47" s="563">
        <v>65566</v>
      </c>
      <c r="AZ47" s="563">
        <v>47723</v>
      </c>
      <c r="BA47" s="563">
        <v>16181</v>
      </c>
      <c r="BB47" s="563">
        <v>997</v>
      </c>
      <c r="BC47" s="563">
        <v>665</v>
      </c>
      <c r="BD47" s="563">
        <v>5270</v>
      </c>
      <c r="BE47" s="563">
        <v>4286</v>
      </c>
      <c r="BF47" s="563">
        <v>984</v>
      </c>
      <c r="BG47" s="563">
        <v>3026</v>
      </c>
      <c r="BH47" s="563">
        <v>103218</v>
      </c>
      <c r="BI47" s="563">
        <v>34091</v>
      </c>
      <c r="BJ47" s="563">
        <v>15412</v>
      </c>
      <c r="BK47" s="563">
        <v>4333</v>
      </c>
      <c r="BL47" s="563">
        <v>905</v>
      </c>
      <c r="BM47" s="563">
        <v>13441</v>
      </c>
      <c r="BN47" s="563">
        <v>27857</v>
      </c>
      <c r="BO47" s="563">
        <v>23471</v>
      </c>
      <c r="BP47" s="563">
        <v>1898</v>
      </c>
      <c r="BQ47" s="563">
        <v>1492</v>
      </c>
      <c r="BR47" s="563">
        <v>9026</v>
      </c>
      <c r="BS47" s="563">
        <v>5383</v>
      </c>
      <c r="BT47" s="563">
        <v>29472</v>
      </c>
      <c r="BU47" s="563">
        <v>489977</v>
      </c>
      <c r="BV47" s="563">
        <v>56957</v>
      </c>
      <c r="BW47" s="563">
        <v>56884</v>
      </c>
      <c r="BX47" s="563">
        <v>4339</v>
      </c>
      <c r="BY47" s="563">
        <v>153016</v>
      </c>
      <c r="BZ47" s="563">
        <v>18907</v>
      </c>
      <c r="CA47" s="566">
        <v>199874</v>
      </c>
    </row>
    <row r="48" spans="1:79" ht="15" customHeight="1" x14ac:dyDescent="0.15">
      <c r="A48" s="557"/>
      <c r="B48" s="558" t="s">
        <v>981</v>
      </c>
      <c r="C48" s="559"/>
      <c r="D48" s="560"/>
      <c r="E48" s="561" t="s">
        <v>611</v>
      </c>
      <c r="F48" s="562"/>
      <c r="G48" s="563">
        <v>163902</v>
      </c>
      <c r="H48" s="567">
        <v>52931</v>
      </c>
      <c r="I48" s="565">
        <v>1317345</v>
      </c>
      <c r="J48" s="563">
        <v>561687</v>
      </c>
      <c r="K48" s="563">
        <v>288340</v>
      </c>
      <c r="L48" s="563">
        <v>165578</v>
      </c>
      <c r="M48" s="563">
        <v>161103</v>
      </c>
      <c r="N48" s="563">
        <v>4475</v>
      </c>
      <c r="O48" s="563">
        <v>122762</v>
      </c>
      <c r="P48" s="563">
        <v>1852</v>
      </c>
      <c r="Q48" s="563">
        <v>64440</v>
      </c>
      <c r="R48" s="563">
        <v>61653</v>
      </c>
      <c r="S48" s="563">
        <v>2787</v>
      </c>
      <c r="T48" s="563">
        <v>55537</v>
      </c>
      <c r="U48" s="563">
        <v>19157</v>
      </c>
      <c r="V48" s="563">
        <v>36380</v>
      </c>
      <c r="W48" s="563">
        <v>933</v>
      </c>
      <c r="X48" s="563">
        <v>273347</v>
      </c>
      <c r="Y48" s="563">
        <v>16299</v>
      </c>
      <c r="Z48" s="563">
        <v>1052</v>
      </c>
      <c r="AA48" s="563">
        <v>15247</v>
      </c>
      <c r="AB48" s="563">
        <v>257048</v>
      </c>
      <c r="AC48" s="563">
        <v>2315</v>
      </c>
      <c r="AD48" s="563">
        <v>11081</v>
      </c>
      <c r="AE48" s="563">
        <v>4742</v>
      </c>
      <c r="AF48" s="563">
        <v>14556</v>
      </c>
      <c r="AG48" s="563">
        <v>75695</v>
      </c>
      <c r="AH48" s="563">
        <v>27735</v>
      </c>
      <c r="AI48" s="563">
        <v>116831</v>
      </c>
      <c r="AJ48" s="563">
        <v>4093</v>
      </c>
      <c r="AK48" s="563">
        <v>612845</v>
      </c>
      <c r="AL48" s="563">
        <v>142813</v>
      </c>
      <c r="AM48" s="563">
        <v>92453</v>
      </c>
      <c r="AN48" s="563">
        <v>52593</v>
      </c>
      <c r="AO48" s="563">
        <v>51486</v>
      </c>
      <c r="AP48" s="563">
        <v>47295</v>
      </c>
      <c r="AQ48" s="563">
        <v>31796</v>
      </c>
      <c r="AR48" s="563">
        <v>186</v>
      </c>
      <c r="AS48" s="563">
        <v>5226</v>
      </c>
      <c r="AT48" s="563">
        <v>8056</v>
      </c>
      <c r="AU48" s="563">
        <v>1619</v>
      </c>
      <c r="AV48" s="563">
        <v>15</v>
      </c>
      <c r="AW48" s="563">
        <v>397</v>
      </c>
      <c r="AX48" s="563">
        <v>4191</v>
      </c>
      <c r="AY48" s="563">
        <v>3186</v>
      </c>
      <c r="AZ48" s="563">
        <v>842</v>
      </c>
      <c r="BA48" s="563">
        <v>1295</v>
      </c>
      <c r="BB48" s="563">
        <v>525</v>
      </c>
      <c r="BC48" s="563">
        <v>524</v>
      </c>
      <c r="BD48" s="563">
        <v>1005</v>
      </c>
      <c r="BE48" s="563">
        <v>817</v>
      </c>
      <c r="BF48" s="563">
        <v>188</v>
      </c>
      <c r="BG48" s="563">
        <v>1107</v>
      </c>
      <c r="BH48" s="563">
        <v>32813</v>
      </c>
      <c r="BI48" s="563">
        <v>7315</v>
      </c>
      <c r="BJ48" s="563">
        <v>2571</v>
      </c>
      <c r="BK48" s="563">
        <v>1945</v>
      </c>
      <c r="BL48" s="563">
        <v>233</v>
      </c>
      <c r="BM48" s="563">
        <v>2566</v>
      </c>
      <c r="BN48" s="563">
        <v>13218</v>
      </c>
      <c r="BO48" s="563">
        <v>1597</v>
      </c>
      <c r="BP48" s="563">
        <v>178</v>
      </c>
      <c r="BQ48" s="563">
        <v>683</v>
      </c>
      <c r="BR48" s="563">
        <v>8322</v>
      </c>
      <c r="BS48" s="563">
        <v>1500</v>
      </c>
      <c r="BT48" s="563">
        <v>7047</v>
      </c>
      <c r="BU48" s="563">
        <v>50360</v>
      </c>
      <c r="BV48" s="563">
        <v>15546</v>
      </c>
      <c r="BW48" s="563">
        <v>3188</v>
      </c>
      <c r="BX48" s="563">
        <v>2045</v>
      </c>
      <c r="BY48" s="563">
        <v>6496</v>
      </c>
      <c r="BZ48" s="563">
        <v>3454</v>
      </c>
      <c r="CA48" s="566">
        <v>19631</v>
      </c>
    </row>
    <row r="49" spans="1:79" ht="15" customHeight="1" x14ac:dyDescent="0.15">
      <c r="A49" s="557"/>
      <c r="B49" s="558" t="s">
        <v>982</v>
      </c>
      <c r="C49" s="559"/>
      <c r="D49" s="560"/>
      <c r="E49" s="561" t="s">
        <v>47</v>
      </c>
      <c r="F49" s="562"/>
      <c r="G49" s="563">
        <v>1751</v>
      </c>
      <c r="H49" s="567">
        <v>75</v>
      </c>
      <c r="I49" s="565">
        <v>389561</v>
      </c>
      <c r="J49" s="563">
        <v>271544</v>
      </c>
      <c r="K49" s="563">
        <v>66065</v>
      </c>
      <c r="L49" s="563">
        <v>24619</v>
      </c>
      <c r="M49" s="563">
        <v>24443</v>
      </c>
      <c r="N49" s="563">
        <v>176</v>
      </c>
      <c r="O49" s="563">
        <v>41446</v>
      </c>
      <c r="P49" s="563">
        <v>1525</v>
      </c>
      <c r="Q49" s="563">
        <v>27458</v>
      </c>
      <c r="R49" s="563">
        <v>26817</v>
      </c>
      <c r="S49" s="563">
        <v>641</v>
      </c>
      <c r="T49" s="563">
        <v>12271</v>
      </c>
      <c r="U49" s="563">
        <v>9326</v>
      </c>
      <c r="V49" s="563">
        <v>2945</v>
      </c>
      <c r="W49" s="563">
        <v>192</v>
      </c>
      <c r="X49" s="563">
        <v>205479</v>
      </c>
      <c r="Y49" s="563">
        <v>8900</v>
      </c>
      <c r="Z49" s="563">
        <v>105</v>
      </c>
      <c r="AA49" s="563">
        <v>8795</v>
      </c>
      <c r="AB49" s="563">
        <v>196579</v>
      </c>
      <c r="AC49" s="563">
        <v>3824</v>
      </c>
      <c r="AD49" s="563">
        <v>8471</v>
      </c>
      <c r="AE49" s="563">
        <v>3063</v>
      </c>
      <c r="AF49" s="563">
        <v>10716</v>
      </c>
      <c r="AG49" s="563">
        <v>43611</v>
      </c>
      <c r="AH49" s="563">
        <v>33013</v>
      </c>
      <c r="AI49" s="563">
        <v>91374</v>
      </c>
      <c r="AJ49" s="563">
        <v>2507</v>
      </c>
      <c r="AK49" s="563">
        <v>6544</v>
      </c>
      <c r="AL49" s="563">
        <v>111473</v>
      </c>
      <c r="AM49" s="563">
        <v>55452</v>
      </c>
      <c r="AN49" s="563">
        <v>3180</v>
      </c>
      <c r="AO49" s="563">
        <v>3128</v>
      </c>
      <c r="AP49" s="563">
        <v>2579</v>
      </c>
      <c r="AQ49" s="563">
        <v>1143</v>
      </c>
      <c r="AR49" s="563">
        <v>66</v>
      </c>
      <c r="AS49" s="563">
        <v>221</v>
      </c>
      <c r="AT49" s="563">
        <v>926</v>
      </c>
      <c r="AU49" s="563">
        <v>202</v>
      </c>
      <c r="AV49" s="563">
        <v>6</v>
      </c>
      <c r="AW49" s="563">
        <v>15</v>
      </c>
      <c r="AX49" s="563">
        <v>549</v>
      </c>
      <c r="AY49" s="563">
        <v>248</v>
      </c>
      <c r="AZ49" s="563">
        <v>198</v>
      </c>
      <c r="BA49" s="563">
        <v>29</v>
      </c>
      <c r="BB49" s="563">
        <v>18</v>
      </c>
      <c r="BC49" s="563">
        <v>3</v>
      </c>
      <c r="BD49" s="563">
        <v>301</v>
      </c>
      <c r="BE49" s="563">
        <v>244</v>
      </c>
      <c r="BF49" s="563">
        <v>57</v>
      </c>
      <c r="BG49" s="563">
        <v>52</v>
      </c>
      <c r="BH49" s="563">
        <v>51674</v>
      </c>
      <c r="BI49" s="563">
        <v>9087</v>
      </c>
      <c r="BJ49" s="563">
        <v>6863</v>
      </c>
      <c r="BK49" s="563">
        <v>2071</v>
      </c>
      <c r="BL49" s="563">
        <v>112</v>
      </c>
      <c r="BM49" s="563">
        <v>41</v>
      </c>
      <c r="BN49" s="563">
        <v>37065</v>
      </c>
      <c r="BO49" s="563">
        <v>1101</v>
      </c>
      <c r="BP49" s="563">
        <v>9</v>
      </c>
      <c r="BQ49" s="563">
        <v>1208</v>
      </c>
      <c r="BR49" s="563">
        <v>3123</v>
      </c>
      <c r="BS49" s="563">
        <v>81</v>
      </c>
      <c r="BT49" s="563">
        <v>598</v>
      </c>
      <c r="BU49" s="563">
        <v>56021</v>
      </c>
      <c r="BV49" s="563">
        <v>7488</v>
      </c>
      <c r="BW49" s="563">
        <v>2950</v>
      </c>
      <c r="BX49" s="563">
        <v>357</v>
      </c>
      <c r="BY49" s="563">
        <v>314</v>
      </c>
      <c r="BZ49" s="563">
        <v>5729</v>
      </c>
      <c r="CA49" s="566">
        <v>39183</v>
      </c>
    </row>
    <row r="50" spans="1:79" ht="24" customHeight="1" x14ac:dyDescent="0.15">
      <c r="A50" s="557"/>
      <c r="B50" s="558" t="s">
        <v>983</v>
      </c>
      <c r="C50" s="559"/>
      <c r="D50" s="560"/>
      <c r="E50" s="561" t="s">
        <v>48</v>
      </c>
      <c r="F50" s="562"/>
      <c r="G50" s="563">
        <v>257</v>
      </c>
      <c r="H50" s="567">
        <v>132</v>
      </c>
      <c r="I50" s="565">
        <v>3890</v>
      </c>
      <c r="J50" s="563">
        <v>762</v>
      </c>
      <c r="K50" s="563">
        <v>304</v>
      </c>
      <c r="L50" s="563">
        <v>140</v>
      </c>
      <c r="M50" s="563">
        <v>135</v>
      </c>
      <c r="N50" s="563">
        <v>5</v>
      </c>
      <c r="O50" s="563">
        <v>164</v>
      </c>
      <c r="P50" s="563">
        <v>2</v>
      </c>
      <c r="Q50" s="563">
        <v>85</v>
      </c>
      <c r="R50" s="563">
        <v>83</v>
      </c>
      <c r="S50" s="563">
        <v>2</v>
      </c>
      <c r="T50" s="563">
        <v>75</v>
      </c>
      <c r="U50" s="563">
        <v>29</v>
      </c>
      <c r="V50" s="563">
        <v>46</v>
      </c>
      <c r="W50" s="563">
        <v>2</v>
      </c>
      <c r="X50" s="563">
        <v>458</v>
      </c>
      <c r="Y50" s="563">
        <v>20</v>
      </c>
      <c r="Z50" s="563">
        <v>2</v>
      </c>
      <c r="AA50" s="563">
        <v>18</v>
      </c>
      <c r="AB50" s="563">
        <v>438</v>
      </c>
      <c r="AC50" s="563">
        <v>4</v>
      </c>
      <c r="AD50" s="563">
        <v>20</v>
      </c>
      <c r="AE50" s="563">
        <v>11</v>
      </c>
      <c r="AF50" s="563">
        <v>30</v>
      </c>
      <c r="AG50" s="563">
        <v>96</v>
      </c>
      <c r="AH50" s="563">
        <v>74</v>
      </c>
      <c r="AI50" s="563">
        <v>197</v>
      </c>
      <c r="AJ50" s="563">
        <v>6</v>
      </c>
      <c r="AK50" s="563">
        <v>954</v>
      </c>
      <c r="AL50" s="563">
        <v>2174</v>
      </c>
      <c r="AM50" s="563">
        <v>2070</v>
      </c>
      <c r="AN50" s="563">
        <v>1777</v>
      </c>
      <c r="AO50" s="563">
        <v>1690</v>
      </c>
      <c r="AP50" s="563">
        <v>1326</v>
      </c>
      <c r="AQ50" s="563">
        <v>581</v>
      </c>
      <c r="AR50" s="563">
        <v>46</v>
      </c>
      <c r="AS50" s="563">
        <v>131</v>
      </c>
      <c r="AT50" s="563">
        <v>436</v>
      </c>
      <c r="AU50" s="563">
        <v>122</v>
      </c>
      <c r="AV50" s="563">
        <v>4</v>
      </c>
      <c r="AW50" s="563">
        <v>6</v>
      </c>
      <c r="AX50" s="563">
        <v>364</v>
      </c>
      <c r="AY50" s="563">
        <v>331</v>
      </c>
      <c r="AZ50" s="563">
        <v>244</v>
      </c>
      <c r="BA50" s="563">
        <v>51</v>
      </c>
      <c r="BB50" s="563">
        <v>32</v>
      </c>
      <c r="BC50" s="563">
        <v>4</v>
      </c>
      <c r="BD50" s="563">
        <v>33</v>
      </c>
      <c r="BE50" s="563">
        <v>27</v>
      </c>
      <c r="BF50" s="563">
        <v>6</v>
      </c>
      <c r="BG50" s="563">
        <v>87</v>
      </c>
      <c r="BH50" s="563">
        <v>79</v>
      </c>
      <c r="BI50" s="563">
        <v>28</v>
      </c>
      <c r="BJ50" s="563">
        <v>16</v>
      </c>
      <c r="BK50" s="563">
        <v>4</v>
      </c>
      <c r="BL50" s="563">
        <v>1</v>
      </c>
      <c r="BM50" s="563">
        <v>7</v>
      </c>
      <c r="BN50" s="563">
        <v>18</v>
      </c>
      <c r="BO50" s="563">
        <v>9</v>
      </c>
      <c r="BP50" s="563">
        <v>2</v>
      </c>
      <c r="BQ50" s="563">
        <v>3</v>
      </c>
      <c r="BR50" s="563">
        <v>8</v>
      </c>
      <c r="BS50" s="563">
        <v>11</v>
      </c>
      <c r="BT50" s="563">
        <v>214</v>
      </c>
      <c r="BU50" s="563">
        <v>104</v>
      </c>
      <c r="BV50" s="563">
        <v>11</v>
      </c>
      <c r="BW50" s="563">
        <v>7</v>
      </c>
      <c r="BX50" s="563">
        <v>4</v>
      </c>
      <c r="BY50" s="563">
        <v>22</v>
      </c>
      <c r="BZ50" s="563">
        <v>14</v>
      </c>
      <c r="CA50" s="566">
        <v>46</v>
      </c>
    </row>
    <row r="51" spans="1:79" ht="15" customHeight="1" x14ac:dyDescent="0.15">
      <c r="A51" s="557"/>
      <c r="B51" s="558" t="s">
        <v>984</v>
      </c>
      <c r="C51" s="559"/>
      <c r="D51" s="560"/>
      <c r="E51" s="561" t="s">
        <v>49</v>
      </c>
      <c r="F51" s="562"/>
      <c r="G51" s="563">
        <v>0</v>
      </c>
      <c r="H51" s="567">
        <v>0</v>
      </c>
      <c r="I51" s="565">
        <v>11956</v>
      </c>
      <c r="J51" s="563">
        <v>11352</v>
      </c>
      <c r="K51" s="563">
        <v>2267</v>
      </c>
      <c r="L51" s="563">
        <v>1186</v>
      </c>
      <c r="M51" s="563">
        <v>1165</v>
      </c>
      <c r="N51" s="563">
        <v>21</v>
      </c>
      <c r="O51" s="563">
        <v>1081</v>
      </c>
      <c r="P51" s="563">
        <v>55</v>
      </c>
      <c r="Q51" s="563">
        <v>466</v>
      </c>
      <c r="R51" s="563">
        <v>458</v>
      </c>
      <c r="S51" s="563">
        <v>8</v>
      </c>
      <c r="T51" s="563">
        <v>556</v>
      </c>
      <c r="U51" s="563">
        <v>422</v>
      </c>
      <c r="V51" s="563">
        <v>134</v>
      </c>
      <c r="W51" s="563">
        <v>4</v>
      </c>
      <c r="X51" s="563">
        <v>9085</v>
      </c>
      <c r="Y51" s="563">
        <v>116</v>
      </c>
      <c r="Z51" s="563">
        <v>2</v>
      </c>
      <c r="AA51" s="563">
        <v>114</v>
      </c>
      <c r="AB51" s="563">
        <v>8969</v>
      </c>
      <c r="AC51" s="563">
        <v>238</v>
      </c>
      <c r="AD51" s="563">
        <v>319</v>
      </c>
      <c r="AE51" s="563">
        <v>13</v>
      </c>
      <c r="AF51" s="563">
        <v>393</v>
      </c>
      <c r="AG51" s="563">
        <v>1832</v>
      </c>
      <c r="AH51" s="563">
        <v>1268</v>
      </c>
      <c r="AI51" s="563">
        <v>4857</v>
      </c>
      <c r="AJ51" s="563">
        <v>49</v>
      </c>
      <c r="AK51" s="563">
        <v>0</v>
      </c>
      <c r="AL51" s="563">
        <v>604</v>
      </c>
      <c r="AM51" s="563">
        <v>604</v>
      </c>
      <c r="AN51" s="563">
        <v>285</v>
      </c>
      <c r="AO51" s="563">
        <v>285</v>
      </c>
      <c r="AP51" s="563">
        <v>258</v>
      </c>
      <c r="AQ51" s="563">
        <v>130</v>
      </c>
      <c r="AR51" s="563">
        <v>6</v>
      </c>
      <c r="AS51" s="563">
        <v>21</v>
      </c>
      <c r="AT51" s="563">
        <v>101</v>
      </c>
      <c r="AU51" s="563">
        <v>0</v>
      </c>
      <c r="AV51" s="563">
        <v>0</v>
      </c>
      <c r="AW51" s="563">
        <v>0</v>
      </c>
      <c r="AX51" s="563">
        <v>27</v>
      </c>
      <c r="AY51" s="563">
        <v>24</v>
      </c>
      <c r="AZ51" s="563">
        <v>20</v>
      </c>
      <c r="BA51" s="563">
        <v>2</v>
      </c>
      <c r="BB51" s="563">
        <v>1</v>
      </c>
      <c r="BC51" s="563">
        <v>1</v>
      </c>
      <c r="BD51" s="563">
        <v>3</v>
      </c>
      <c r="BE51" s="563">
        <v>2</v>
      </c>
      <c r="BF51" s="563">
        <v>1</v>
      </c>
      <c r="BG51" s="563">
        <v>0</v>
      </c>
      <c r="BH51" s="563">
        <v>201</v>
      </c>
      <c r="BI51" s="563">
        <v>201</v>
      </c>
      <c r="BJ51" s="563">
        <v>201</v>
      </c>
      <c r="BK51" s="563">
        <v>0</v>
      </c>
      <c r="BL51" s="563">
        <v>0</v>
      </c>
      <c r="BM51" s="563">
        <v>0</v>
      </c>
      <c r="BN51" s="563">
        <v>0</v>
      </c>
      <c r="BO51" s="563">
        <v>0</v>
      </c>
      <c r="BP51" s="563">
        <v>0</v>
      </c>
      <c r="BQ51" s="563">
        <v>0</v>
      </c>
      <c r="BR51" s="563">
        <v>0</v>
      </c>
      <c r="BS51" s="563">
        <v>0</v>
      </c>
      <c r="BT51" s="563">
        <v>118</v>
      </c>
      <c r="BU51" s="563">
        <v>0</v>
      </c>
      <c r="BV51" s="563">
        <v>0</v>
      </c>
      <c r="BW51" s="563">
        <v>0</v>
      </c>
      <c r="BX51" s="563">
        <v>0</v>
      </c>
      <c r="BY51" s="563">
        <v>0</v>
      </c>
      <c r="BZ51" s="563">
        <v>0</v>
      </c>
      <c r="CA51" s="566">
        <v>0</v>
      </c>
    </row>
    <row r="52" spans="1:79" ht="15" customHeight="1" x14ac:dyDescent="0.15">
      <c r="A52" s="557"/>
      <c r="B52" s="558" t="s">
        <v>985</v>
      </c>
      <c r="C52" s="559"/>
      <c r="D52" s="560"/>
      <c r="E52" s="561" t="s">
        <v>1051</v>
      </c>
      <c r="F52" s="562"/>
      <c r="G52" s="563">
        <v>0</v>
      </c>
      <c r="H52" s="567">
        <v>0</v>
      </c>
      <c r="I52" s="565">
        <v>0</v>
      </c>
      <c r="J52" s="563">
        <v>0</v>
      </c>
      <c r="K52" s="563">
        <v>0</v>
      </c>
      <c r="L52" s="563">
        <v>0</v>
      </c>
      <c r="M52" s="563">
        <v>0</v>
      </c>
      <c r="N52" s="563">
        <v>0</v>
      </c>
      <c r="O52" s="563">
        <v>0</v>
      </c>
      <c r="P52" s="563">
        <v>0</v>
      </c>
      <c r="Q52" s="563">
        <v>0</v>
      </c>
      <c r="R52" s="563">
        <v>0</v>
      </c>
      <c r="S52" s="563">
        <v>0</v>
      </c>
      <c r="T52" s="563">
        <v>0</v>
      </c>
      <c r="U52" s="563">
        <v>0</v>
      </c>
      <c r="V52" s="563">
        <v>0</v>
      </c>
      <c r="W52" s="563">
        <v>0</v>
      </c>
      <c r="X52" s="563">
        <v>0</v>
      </c>
      <c r="Y52" s="563">
        <v>0</v>
      </c>
      <c r="Z52" s="563">
        <v>0</v>
      </c>
      <c r="AA52" s="563">
        <v>0</v>
      </c>
      <c r="AB52" s="563">
        <v>0</v>
      </c>
      <c r="AC52" s="563">
        <v>0</v>
      </c>
      <c r="AD52" s="563">
        <v>0</v>
      </c>
      <c r="AE52" s="563">
        <v>0</v>
      </c>
      <c r="AF52" s="563">
        <v>0</v>
      </c>
      <c r="AG52" s="563">
        <v>0</v>
      </c>
      <c r="AH52" s="563">
        <v>0</v>
      </c>
      <c r="AI52" s="563">
        <v>0</v>
      </c>
      <c r="AJ52" s="563">
        <v>0</v>
      </c>
      <c r="AK52" s="563">
        <v>0</v>
      </c>
      <c r="AL52" s="563">
        <v>0</v>
      </c>
      <c r="AM52" s="563">
        <v>0</v>
      </c>
      <c r="AN52" s="563">
        <v>0</v>
      </c>
      <c r="AO52" s="563">
        <v>0</v>
      </c>
      <c r="AP52" s="563">
        <v>0</v>
      </c>
      <c r="AQ52" s="563">
        <v>0</v>
      </c>
      <c r="AR52" s="563">
        <v>0</v>
      </c>
      <c r="AS52" s="563">
        <v>0</v>
      </c>
      <c r="AT52" s="563">
        <v>0</v>
      </c>
      <c r="AU52" s="563">
        <v>0</v>
      </c>
      <c r="AV52" s="563">
        <v>0</v>
      </c>
      <c r="AW52" s="563">
        <v>0</v>
      </c>
      <c r="AX52" s="563">
        <v>0</v>
      </c>
      <c r="AY52" s="563">
        <v>0</v>
      </c>
      <c r="AZ52" s="563">
        <v>0</v>
      </c>
      <c r="BA52" s="563">
        <v>0</v>
      </c>
      <c r="BB52" s="563">
        <v>0</v>
      </c>
      <c r="BC52" s="563">
        <v>0</v>
      </c>
      <c r="BD52" s="563">
        <v>0</v>
      </c>
      <c r="BE52" s="563">
        <v>0</v>
      </c>
      <c r="BF52" s="563">
        <v>0</v>
      </c>
      <c r="BG52" s="563">
        <v>0</v>
      </c>
      <c r="BH52" s="563">
        <v>0</v>
      </c>
      <c r="BI52" s="563">
        <v>0</v>
      </c>
      <c r="BJ52" s="563">
        <v>0</v>
      </c>
      <c r="BK52" s="563">
        <v>0</v>
      </c>
      <c r="BL52" s="563">
        <v>0</v>
      </c>
      <c r="BM52" s="563">
        <v>0</v>
      </c>
      <c r="BN52" s="563">
        <v>0</v>
      </c>
      <c r="BO52" s="563">
        <v>0</v>
      </c>
      <c r="BP52" s="563">
        <v>0</v>
      </c>
      <c r="BQ52" s="563">
        <v>0</v>
      </c>
      <c r="BR52" s="563">
        <v>0</v>
      </c>
      <c r="BS52" s="563">
        <v>0</v>
      </c>
      <c r="BT52" s="563">
        <v>0</v>
      </c>
      <c r="BU52" s="563">
        <v>0</v>
      </c>
      <c r="BV52" s="563">
        <v>0</v>
      </c>
      <c r="BW52" s="563">
        <v>0</v>
      </c>
      <c r="BX52" s="563">
        <v>0</v>
      </c>
      <c r="BY52" s="563">
        <v>0</v>
      </c>
      <c r="BZ52" s="563">
        <v>0</v>
      </c>
      <c r="CA52" s="566">
        <v>0</v>
      </c>
    </row>
    <row r="53" spans="1:79" ht="15" customHeight="1" x14ac:dyDescent="0.15">
      <c r="A53" s="557"/>
      <c r="B53" s="558" t="s">
        <v>986</v>
      </c>
      <c r="C53" s="559"/>
      <c r="D53" s="560"/>
      <c r="E53" s="561" t="s">
        <v>1052</v>
      </c>
      <c r="F53" s="562"/>
      <c r="G53" s="563">
        <v>412</v>
      </c>
      <c r="H53" s="567">
        <v>9</v>
      </c>
      <c r="I53" s="565">
        <v>18515</v>
      </c>
      <c r="J53" s="563">
        <v>16272</v>
      </c>
      <c r="K53" s="563">
        <v>10923</v>
      </c>
      <c r="L53" s="563">
        <v>3984</v>
      </c>
      <c r="M53" s="563">
        <v>3910</v>
      </c>
      <c r="N53" s="563">
        <v>74</v>
      </c>
      <c r="O53" s="563">
        <v>6939</v>
      </c>
      <c r="P53" s="563">
        <v>91</v>
      </c>
      <c r="Q53" s="563">
        <v>4719</v>
      </c>
      <c r="R53" s="563">
        <v>4668</v>
      </c>
      <c r="S53" s="563">
        <v>51</v>
      </c>
      <c r="T53" s="563">
        <v>2046</v>
      </c>
      <c r="U53" s="563">
        <v>588</v>
      </c>
      <c r="V53" s="563">
        <v>1458</v>
      </c>
      <c r="W53" s="563">
        <v>83</v>
      </c>
      <c r="X53" s="563">
        <v>5349</v>
      </c>
      <c r="Y53" s="563">
        <v>313</v>
      </c>
      <c r="Z53" s="563">
        <v>24</v>
      </c>
      <c r="AA53" s="563">
        <v>289</v>
      </c>
      <c r="AB53" s="563">
        <v>5036</v>
      </c>
      <c r="AC53" s="563">
        <v>19</v>
      </c>
      <c r="AD53" s="563">
        <v>131</v>
      </c>
      <c r="AE53" s="563">
        <v>35</v>
      </c>
      <c r="AF53" s="563">
        <v>428</v>
      </c>
      <c r="AG53" s="563">
        <v>1728</v>
      </c>
      <c r="AH53" s="563">
        <v>395</v>
      </c>
      <c r="AI53" s="563">
        <v>2191</v>
      </c>
      <c r="AJ53" s="563">
        <v>109</v>
      </c>
      <c r="AK53" s="563">
        <v>1539</v>
      </c>
      <c r="AL53" s="563">
        <v>704</v>
      </c>
      <c r="AM53" s="563">
        <v>625</v>
      </c>
      <c r="AN53" s="563">
        <v>245</v>
      </c>
      <c r="AO53" s="563">
        <v>233</v>
      </c>
      <c r="AP53" s="563">
        <v>181</v>
      </c>
      <c r="AQ53" s="563">
        <v>77</v>
      </c>
      <c r="AR53" s="563">
        <v>6</v>
      </c>
      <c r="AS53" s="563">
        <v>18</v>
      </c>
      <c r="AT53" s="563">
        <v>61</v>
      </c>
      <c r="AU53" s="563">
        <v>17</v>
      </c>
      <c r="AV53" s="563">
        <v>1</v>
      </c>
      <c r="AW53" s="563">
        <v>1</v>
      </c>
      <c r="AX53" s="563">
        <v>52</v>
      </c>
      <c r="AY53" s="563">
        <v>47</v>
      </c>
      <c r="AZ53" s="563">
        <v>34</v>
      </c>
      <c r="BA53" s="563">
        <v>7</v>
      </c>
      <c r="BB53" s="563">
        <v>5</v>
      </c>
      <c r="BC53" s="563">
        <v>1</v>
      </c>
      <c r="BD53" s="563">
        <v>5</v>
      </c>
      <c r="BE53" s="563">
        <v>4</v>
      </c>
      <c r="BF53" s="563">
        <v>1</v>
      </c>
      <c r="BG53" s="563">
        <v>12</v>
      </c>
      <c r="BH53" s="563">
        <v>271</v>
      </c>
      <c r="BI53" s="563">
        <v>93</v>
      </c>
      <c r="BJ53" s="563">
        <v>52</v>
      </c>
      <c r="BK53" s="563">
        <v>13</v>
      </c>
      <c r="BL53" s="563">
        <v>4</v>
      </c>
      <c r="BM53" s="563">
        <v>24</v>
      </c>
      <c r="BN53" s="563">
        <v>71</v>
      </c>
      <c r="BO53" s="563">
        <v>30</v>
      </c>
      <c r="BP53" s="563">
        <v>7</v>
      </c>
      <c r="BQ53" s="563">
        <v>9</v>
      </c>
      <c r="BR53" s="563">
        <v>26</v>
      </c>
      <c r="BS53" s="563">
        <v>35</v>
      </c>
      <c r="BT53" s="563">
        <v>109</v>
      </c>
      <c r="BU53" s="563">
        <v>79</v>
      </c>
      <c r="BV53" s="563">
        <v>39</v>
      </c>
      <c r="BW53" s="563">
        <v>29</v>
      </c>
      <c r="BX53" s="563">
        <v>5</v>
      </c>
      <c r="BY53" s="563">
        <v>1</v>
      </c>
      <c r="BZ53" s="563">
        <v>1</v>
      </c>
      <c r="CA53" s="566">
        <v>4</v>
      </c>
    </row>
    <row r="54" spans="1:79" ht="15" customHeight="1" x14ac:dyDescent="0.15">
      <c r="A54" s="557"/>
      <c r="B54" s="558" t="s">
        <v>987</v>
      </c>
      <c r="C54" s="559"/>
      <c r="D54" s="560"/>
      <c r="E54" s="561" t="s">
        <v>1053</v>
      </c>
      <c r="F54" s="562"/>
      <c r="G54" s="563">
        <v>7016</v>
      </c>
      <c r="H54" s="567">
        <v>6647</v>
      </c>
      <c r="I54" s="565">
        <v>144656</v>
      </c>
      <c r="J54" s="563">
        <v>64206</v>
      </c>
      <c r="K54" s="563">
        <v>18694</v>
      </c>
      <c r="L54" s="563">
        <v>8588</v>
      </c>
      <c r="M54" s="563">
        <v>8473</v>
      </c>
      <c r="N54" s="563">
        <v>115</v>
      </c>
      <c r="O54" s="563">
        <v>10106</v>
      </c>
      <c r="P54" s="563">
        <v>196</v>
      </c>
      <c r="Q54" s="563">
        <v>5937</v>
      </c>
      <c r="R54" s="563">
        <v>5865</v>
      </c>
      <c r="S54" s="563">
        <v>72</v>
      </c>
      <c r="T54" s="563">
        <v>3869</v>
      </c>
      <c r="U54" s="563">
        <v>2326</v>
      </c>
      <c r="V54" s="563">
        <v>1543</v>
      </c>
      <c r="W54" s="563">
        <v>104</v>
      </c>
      <c r="X54" s="563">
        <v>45512</v>
      </c>
      <c r="Y54" s="563">
        <v>2722</v>
      </c>
      <c r="Z54" s="563">
        <v>288</v>
      </c>
      <c r="AA54" s="563">
        <v>2434</v>
      </c>
      <c r="AB54" s="563">
        <v>42790</v>
      </c>
      <c r="AC54" s="563">
        <v>465</v>
      </c>
      <c r="AD54" s="563">
        <v>1362</v>
      </c>
      <c r="AE54" s="563">
        <v>682</v>
      </c>
      <c r="AF54" s="563">
        <v>1808</v>
      </c>
      <c r="AG54" s="563">
        <v>10522</v>
      </c>
      <c r="AH54" s="563">
        <v>8300</v>
      </c>
      <c r="AI54" s="563">
        <v>18294</v>
      </c>
      <c r="AJ54" s="563">
        <v>1357</v>
      </c>
      <c r="AK54" s="563">
        <v>26235</v>
      </c>
      <c r="AL54" s="563">
        <v>54215</v>
      </c>
      <c r="AM54" s="563">
        <v>18644</v>
      </c>
      <c r="AN54" s="563">
        <v>834</v>
      </c>
      <c r="AO54" s="563">
        <v>795</v>
      </c>
      <c r="AP54" s="563">
        <v>561</v>
      </c>
      <c r="AQ54" s="563">
        <v>125</v>
      </c>
      <c r="AR54" s="563">
        <v>7</v>
      </c>
      <c r="AS54" s="563">
        <v>121</v>
      </c>
      <c r="AT54" s="563">
        <v>216</v>
      </c>
      <c r="AU54" s="563">
        <v>3</v>
      </c>
      <c r="AV54" s="563">
        <v>8</v>
      </c>
      <c r="AW54" s="563">
        <v>81</v>
      </c>
      <c r="AX54" s="563">
        <v>234</v>
      </c>
      <c r="AY54" s="563">
        <v>2</v>
      </c>
      <c r="AZ54" s="563">
        <v>0</v>
      </c>
      <c r="BA54" s="563">
        <v>0</v>
      </c>
      <c r="BB54" s="563">
        <v>2</v>
      </c>
      <c r="BC54" s="563">
        <v>0</v>
      </c>
      <c r="BD54" s="563">
        <v>232</v>
      </c>
      <c r="BE54" s="563">
        <v>181</v>
      </c>
      <c r="BF54" s="563">
        <v>51</v>
      </c>
      <c r="BG54" s="563">
        <v>39</v>
      </c>
      <c r="BH54" s="563">
        <v>17448</v>
      </c>
      <c r="BI54" s="563">
        <v>3567</v>
      </c>
      <c r="BJ54" s="563">
        <v>1464</v>
      </c>
      <c r="BK54" s="563">
        <v>1894</v>
      </c>
      <c r="BL54" s="563">
        <v>134</v>
      </c>
      <c r="BM54" s="563">
        <v>75</v>
      </c>
      <c r="BN54" s="563">
        <v>11382</v>
      </c>
      <c r="BO54" s="563">
        <v>1261</v>
      </c>
      <c r="BP54" s="563">
        <v>1</v>
      </c>
      <c r="BQ54" s="563">
        <v>143</v>
      </c>
      <c r="BR54" s="563">
        <v>1092</v>
      </c>
      <c r="BS54" s="563">
        <v>2</v>
      </c>
      <c r="BT54" s="563">
        <v>362</v>
      </c>
      <c r="BU54" s="563">
        <v>35571</v>
      </c>
      <c r="BV54" s="563">
        <v>3273</v>
      </c>
      <c r="BW54" s="563">
        <v>4759</v>
      </c>
      <c r="BX54" s="563">
        <v>270</v>
      </c>
      <c r="BY54" s="563">
        <v>237</v>
      </c>
      <c r="BZ54" s="563">
        <v>587</v>
      </c>
      <c r="CA54" s="566">
        <v>26445</v>
      </c>
    </row>
    <row r="55" spans="1:79" ht="24" customHeight="1" x14ac:dyDescent="0.15">
      <c r="A55" s="557"/>
      <c r="B55" s="558" t="s">
        <v>988</v>
      </c>
      <c r="C55" s="559"/>
      <c r="D55" s="560"/>
      <c r="E55" s="561" t="s">
        <v>1054</v>
      </c>
      <c r="F55" s="562"/>
      <c r="G55" s="563">
        <v>0</v>
      </c>
      <c r="H55" s="567">
        <v>0</v>
      </c>
      <c r="I55" s="565">
        <v>105937</v>
      </c>
      <c r="J55" s="563">
        <v>105937</v>
      </c>
      <c r="K55" s="563">
        <v>73894</v>
      </c>
      <c r="L55" s="563">
        <v>40002</v>
      </c>
      <c r="M55" s="563">
        <v>39393</v>
      </c>
      <c r="N55" s="563">
        <v>609</v>
      </c>
      <c r="O55" s="563">
        <v>33892</v>
      </c>
      <c r="P55" s="563">
        <v>854</v>
      </c>
      <c r="Q55" s="563">
        <v>11931</v>
      </c>
      <c r="R55" s="563">
        <v>11014</v>
      </c>
      <c r="S55" s="563">
        <v>917</v>
      </c>
      <c r="T55" s="563">
        <v>20988</v>
      </c>
      <c r="U55" s="563">
        <v>13336</v>
      </c>
      <c r="V55" s="563">
        <v>7652</v>
      </c>
      <c r="W55" s="563">
        <v>119</v>
      </c>
      <c r="X55" s="563">
        <v>32043</v>
      </c>
      <c r="Y55" s="563">
        <v>6092</v>
      </c>
      <c r="Z55" s="563">
        <v>184</v>
      </c>
      <c r="AA55" s="563">
        <v>5908</v>
      </c>
      <c r="AB55" s="563">
        <v>25951</v>
      </c>
      <c r="AC55" s="563">
        <v>119</v>
      </c>
      <c r="AD55" s="563">
        <v>1181</v>
      </c>
      <c r="AE55" s="563">
        <v>116</v>
      </c>
      <c r="AF55" s="563">
        <v>1805</v>
      </c>
      <c r="AG55" s="563">
        <v>8101</v>
      </c>
      <c r="AH55" s="563">
        <v>1319</v>
      </c>
      <c r="AI55" s="563">
        <v>12893</v>
      </c>
      <c r="AJ55" s="563">
        <v>417</v>
      </c>
      <c r="AK55" s="563">
        <v>0</v>
      </c>
      <c r="AL55" s="563">
        <v>0</v>
      </c>
      <c r="AM55" s="563">
        <v>0</v>
      </c>
      <c r="AN55" s="563">
        <v>0</v>
      </c>
      <c r="AO55" s="563">
        <v>0</v>
      </c>
      <c r="AP55" s="563">
        <v>0</v>
      </c>
      <c r="AQ55" s="563">
        <v>0</v>
      </c>
      <c r="AR55" s="563">
        <v>0</v>
      </c>
      <c r="AS55" s="563">
        <v>0</v>
      </c>
      <c r="AT55" s="563">
        <v>0</v>
      </c>
      <c r="AU55" s="563">
        <v>0</v>
      </c>
      <c r="AV55" s="563">
        <v>0</v>
      </c>
      <c r="AW55" s="563">
        <v>0</v>
      </c>
      <c r="AX55" s="563">
        <v>0</v>
      </c>
      <c r="AY55" s="563">
        <v>0</v>
      </c>
      <c r="AZ55" s="563">
        <v>0</v>
      </c>
      <c r="BA55" s="563">
        <v>0</v>
      </c>
      <c r="BB55" s="563">
        <v>0</v>
      </c>
      <c r="BC55" s="563">
        <v>0</v>
      </c>
      <c r="BD55" s="563">
        <v>0</v>
      </c>
      <c r="BE55" s="563">
        <v>0</v>
      </c>
      <c r="BF55" s="563">
        <v>0</v>
      </c>
      <c r="BG55" s="563">
        <v>0</v>
      </c>
      <c r="BH55" s="563">
        <v>0</v>
      </c>
      <c r="BI55" s="563">
        <v>0</v>
      </c>
      <c r="BJ55" s="563">
        <v>0</v>
      </c>
      <c r="BK55" s="563">
        <v>0</v>
      </c>
      <c r="BL55" s="563">
        <v>0</v>
      </c>
      <c r="BM55" s="563">
        <v>0</v>
      </c>
      <c r="BN55" s="563">
        <v>0</v>
      </c>
      <c r="BO55" s="563">
        <v>0</v>
      </c>
      <c r="BP55" s="563">
        <v>0</v>
      </c>
      <c r="BQ55" s="563">
        <v>0</v>
      </c>
      <c r="BR55" s="563">
        <v>0</v>
      </c>
      <c r="BS55" s="563">
        <v>0</v>
      </c>
      <c r="BT55" s="563">
        <v>0</v>
      </c>
      <c r="BU55" s="563">
        <v>0</v>
      </c>
      <c r="BV55" s="563">
        <v>0</v>
      </c>
      <c r="BW55" s="563">
        <v>0</v>
      </c>
      <c r="BX55" s="563">
        <v>0</v>
      </c>
      <c r="BY55" s="563">
        <v>0</v>
      </c>
      <c r="BZ55" s="563">
        <v>0</v>
      </c>
      <c r="CA55" s="566">
        <v>0</v>
      </c>
    </row>
    <row r="56" spans="1:79" ht="15" customHeight="1" x14ac:dyDescent="0.15">
      <c r="A56" s="557"/>
      <c r="B56" s="558" t="s">
        <v>989</v>
      </c>
      <c r="C56" s="559"/>
      <c r="D56" s="560"/>
      <c r="E56" s="561" t="s">
        <v>1055</v>
      </c>
      <c r="F56" s="562"/>
      <c r="G56" s="563">
        <v>49</v>
      </c>
      <c r="H56" s="567">
        <v>234</v>
      </c>
      <c r="I56" s="565">
        <v>14238</v>
      </c>
      <c r="J56" s="563">
        <v>4108</v>
      </c>
      <c r="K56" s="563">
        <v>1340</v>
      </c>
      <c r="L56" s="563">
        <v>135</v>
      </c>
      <c r="M56" s="563">
        <v>133</v>
      </c>
      <c r="N56" s="563">
        <v>2</v>
      </c>
      <c r="O56" s="563">
        <v>1205</v>
      </c>
      <c r="P56" s="563">
        <v>30</v>
      </c>
      <c r="Q56" s="563">
        <v>740</v>
      </c>
      <c r="R56" s="563">
        <v>738</v>
      </c>
      <c r="S56" s="563">
        <v>2</v>
      </c>
      <c r="T56" s="563">
        <v>425</v>
      </c>
      <c r="U56" s="563">
        <v>365</v>
      </c>
      <c r="V56" s="563">
        <v>60</v>
      </c>
      <c r="W56" s="563">
        <v>10</v>
      </c>
      <c r="X56" s="563">
        <v>2768</v>
      </c>
      <c r="Y56" s="563">
        <v>63</v>
      </c>
      <c r="Z56" s="563">
        <v>5</v>
      </c>
      <c r="AA56" s="563">
        <v>58</v>
      </c>
      <c r="AB56" s="563">
        <v>2705</v>
      </c>
      <c r="AC56" s="563">
        <v>20</v>
      </c>
      <c r="AD56" s="563">
        <v>98</v>
      </c>
      <c r="AE56" s="563">
        <v>25</v>
      </c>
      <c r="AF56" s="563">
        <v>128</v>
      </c>
      <c r="AG56" s="563">
        <v>702</v>
      </c>
      <c r="AH56" s="563">
        <v>319</v>
      </c>
      <c r="AI56" s="563">
        <v>1339</v>
      </c>
      <c r="AJ56" s="563">
        <v>74</v>
      </c>
      <c r="AK56" s="563">
        <v>186</v>
      </c>
      <c r="AL56" s="563">
        <v>9944</v>
      </c>
      <c r="AM56" s="563">
        <v>4650</v>
      </c>
      <c r="AN56" s="563">
        <v>116</v>
      </c>
      <c r="AO56" s="563">
        <v>116</v>
      </c>
      <c r="AP56" s="563">
        <v>106</v>
      </c>
      <c r="AQ56" s="563">
        <v>0</v>
      </c>
      <c r="AR56" s="563">
        <v>0</v>
      </c>
      <c r="AS56" s="563">
        <v>106</v>
      </c>
      <c r="AT56" s="563">
        <v>0</v>
      </c>
      <c r="AU56" s="563">
        <v>0</v>
      </c>
      <c r="AV56" s="563">
        <v>0</v>
      </c>
      <c r="AW56" s="563">
        <v>0</v>
      </c>
      <c r="AX56" s="563">
        <v>10</v>
      </c>
      <c r="AY56" s="563">
        <v>0</v>
      </c>
      <c r="AZ56" s="563">
        <v>0</v>
      </c>
      <c r="BA56" s="563">
        <v>0</v>
      </c>
      <c r="BB56" s="563">
        <v>0</v>
      </c>
      <c r="BC56" s="563">
        <v>0</v>
      </c>
      <c r="BD56" s="563">
        <v>10</v>
      </c>
      <c r="BE56" s="563">
        <v>8</v>
      </c>
      <c r="BF56" s="563">
        <v>2</v>
      </c>
      <c r="BG56" s="563">
        <v>0</v>
      </c>
      <c r="BH56" s="563">
        <v>4520</v>
      </c>
      <c r="BI56" s="563">
        <v>580</v>
      </c>
      <c r="BJ56" s="563">
        <v>551</v>
      </c>
      <c r="BK56" s="563">
        <v>29</v>
      </c>
      <c r="BL56" s="563">
        <v>0</v>
      </c>
      <c r="BM56" s="563">
        <v>0</v>
      </c>
      <c r="BN56" s="563">
        <v>3778</v>
      </c>
      <c r="BO56" s="563">
        <v>29</v>
      </c>
      <c r="BP56" s="563">
        <v>0</v>
      </c>
      <c r="BQ56" s="563">
        <v>133</v>
      </c>
      <c r="BR56" s="563">
        <v>0</v>
      </c>
      <c r="BS56" s="563">
        <v>0</v>
      </c>
      <c r="BT56" s="563">
        <v>14</v>
      </c>
      <c r="BU56" s="563">
        <v>5294</v>
      </c>
      <c r="BV56" s="563">
        <v>222</v>
      </c>
      <c r="BW56" s="563">
        <v>525</v>
      </c>
      <c r="BX56" s="563">
        <v>471</v>
      </c>
      <c r="BY56" s="563">
        <v>294</v>
      </c>
      <c r="BZ56" s="563">
        <v>449</v>
      </c>
      <c r="CA56" s="566">
        <v>3333</v>
      </c>
    </row>
    <row r="57" spans="1:79" ht="15" customHeight="1" x14ac:dyDescent="0.15">
      <c r="A57" s="557"/>
      <c r="B57" s="558" t="s">
        <v>990</v>
      </c>
      <c r="C57" s="559"/>
      <c r="D57" s="560"/>
      <c r="E57" s="561" t="s">
        <v>1056</v>
      </c>
      <c r="F57" s="562"/>
      <c r="G57" s="563">
        <v>8124</v>
      </c>
      <c r="H57" s="567">
        <v>3001</v>
      </c>
      <c r="I57" s="565">
        <v>195430</v>
      </c>
      <c r="J57" s="563">
        <v>135629</v>
      </c>
      <c r="K57" s="563">
        <v>60928</v>
      </c>
      <c r="L57" s="563">
        <v>31900</v>
      </c>
      <c r="M57" s="563">
        <v>31436</v>
      </c>
      <c r="N57" s="563">
        <v>464</v>
      </c>
      <c r="O57" s="563">
        <v>29028</v>
      </c>
      <c r="P57" s="563">
        <v>558</v>
      </c>
      <c r="Q57" s="563">
        <v>13961</v>
      </c>
      <c r="R57" s="563">
        <v>13706</v>
      </c>
      <c r="S57" s="563">
        <v>255</v>
      </c>
      <c r="T57" s="563">
        <v>14278</v>
      </c>
      <c r="U57" s="563">
        <v>5232</v>
      </c>
      <c r="V57" s="563">
        <v>9046</v>
      </c>
      <c r="W57" s="563">
        <v>231</v>
      </c>
      <c r="X57" s="563">
        <v>74701</v>
      </c>
      <c r="Y57" s="563">
        <v>4985</v>
      </c>
      <c r="Z57" s="563">
        <v>250</v>
      </c>
      <c r="AA57" s="563">
        <v>4735</v>
      </c>
      <c r="AB57" s="563">
        <v>69716</v>
      </c>
      <c r="AC57" s="563">
        <v>537</v>
      </c>
      <c r="AD57" s="563">
        <v>1957</v>
      </c>
      <c r="AE57" s="563">
        <v>1178</v>
      </c>
      <c r="AF57" s="563">
        <v>3604</v>
      </c>
      <c r="AG57" s="563">
        <v>16897</v>
      </c>
      <c r="AH57" s="563">
        <v>11206</v>
      </c>
      <c r="AI57" s="563">
        <v>32971</v>
      </c>
      <c r="AJ57" s="563">
        <v>1366</v>
      </c>
      <c r="AK57" s="563">
        <v>30376</v>
      </c>
      <c r="AL57" s="563">
        <v>29425</v>
      </c>
      <c r="AM57" s="563">
        <v>14711</v>
      </c>
      <c r="AN57" s="563">
        <v>7759</v>
      </c>
      <c r="AO57" s="563">
        <v>7578</v>
      </c>
      <c r="AP57" s="563">
        <v>7010</v>
      </c>
      <c r="AQ57" s="563">
        <v>1346</v>
      </c>
      <c r="AR57" s="563">
        <v>72</v>
      </c>
      <c r="AS57" s="563">
        <v>251</v>
      </c>
      <c r="AT57" s="563">
        <v>3012</v>
      </c>
      <c r="AU57" s="563">
        <v>2286</v>
      </c>
      <c r="AV57" s="563">
        <v>24</v>
      </c>
      <c r="AW57" s="563">
        <v>19</v>
      </c>
      <c r="AX57" s="563">
        <v>568</v>
      </c>
      <c r="AY57" s="563">
        <v>462</v>
      </c>
      <c r="AZ57" s="563">
        <v>266</v>
      </c>
      <c r="BA57" s="563">
        <v>65</v>
      </c>
      <c r="BB57" s="563">
        <v>123</v>
      </c>
      <c r="BC57" s="563">
        <v>8</v>
      </c>
      <c r="BD57" s="563">
        <v>106</v>
      </c>
      <c r="BE57" s="563">
        <v>86</v>
      </c>
      <c r="BF57" s="563">
        <v>20</v>
      </c>
      <c r="BG57" s="563">
        <v>181</v>
      </c>
      <c r="BH57" s="563">
        <v>6378</v>
      </c>
      <c r="BI57" s="563">
        <v>928</v>
      </c>
      <c r="BJ57" s="563">
        <v>418</v>
      </c>
      <c r="BK57" s="563">
        <v>346</v>
      </c>
      <c r="BL57" s="563">
        <v>19</v>
      </c>
      <c r="BM57" s="563">
        <v>145</v>
      </c>
      <c r="BN57" s="563">
        <v>2336</v>
      </c>
      <c r="BO57" s="563">
        <v>997</v>
      </c>
      <c r="BP57" s="563">
        <v>87</v>
      </c>
      <c r="BQ57" s="563">
        <v>252</v>
      </c>
      <c r="BR57" s="563">
        <v>1487</v>
      </c>
      <c r="BS57" s="563">
        <v>291</v>
      </c>
      <c r="BT57" s="563">
        <v>574</v>
      </c>
      <c r="BU57" s="563">
        <v>14714</v>
      </c>
      <c r="BV57" s="563">
        <v>2394</v>
      </c>
      <c r="BW57" s="563">
        <v>2156</v>
      </c>
      <c r="BX57" s="563">
        <v>212</v>
      </c>
      <c r="BY57" s="563">
        <v>1941</v>
      </c>
      <c r="BZ57" s="563">
        <v>1792</v>
      </c>
      <c r="CA57" s="566">
        <v>6219</v>
      </c>
    </row>
    <row r="58" spans="1:79" ht="15" customHeight="1" x14ac:dyDescent="0.15">
      <c r="A58" s="557"/>
      <c r="B58" s="558" t="s">
        <v>991</v>
      </c>
      <c r="C58" s="559"/>
      <c r="D58" s="560"/>
      <c r="E58" s="561" t="s">
        <v>1384</v>
      </c>
      <c r="F58" s="562"/>
      <c r="G58" s="563">
        <v>738</v>
      </c>
      <c r="H58" s="567">
        <v>2214</v>
      </c>
      <c r="I58" s="565">
        <v>99815</v>
      </c>
      <c r="J58" s="563">
        <v>41550</v>
      </c>
      <c r="K58" s="563">
        <v>15501</v>
      </c>
      <c r="L58" s="563">
        <v>4500</v>
      </c>
      <c r="M58" s="563">
        <v>4415</v>
      </c>
      <c r="N58" s="563">
        <v>85</v>
      </c>
      <c r="O58" s="563">
        <v>11001</v>
      </c>
      <c r="P58" s="563">
        <v>207</v>
      </c>
      <c r="Q58" s="563">
        <v>7760</v>
      </c>
      <c r="R58" s="563">
        <v>7727</v>
      </c>
      <c r="S58" s="563">
        <v>33</v>
      </c>
      <c r="T58" s="563">
        <v>2986</v>
      </c>
      <c r="U58" s="563">
        <v>1972</v>
      </c>
      <c r="V58" s="563">
        <v>1014</v>
      </c>
      <c r="W58" s="563">
        <v>48</v>
      </c>
      <c r="X58" s="563">
        <v>26049</v>
      </c>
      <c r="Y58" s="563">
        <v>653</v>
      </c>
      <c r="Z58" s="563">
        <v>15</v>
      </c>
      <c r="AA58" s="563">
        <v>638</v>
      </c>
      <c r="AB58" s="563">
        <v>25396</v>
      </c>
      <c r="AC58" s="563">
        <v>263</v>
      </c>
      <c r="AD58" s="563">
        <v>873</v>
      </c>
      <c r="AE58" s="563">
        <v>654</v>
      </c>
      <c r="AF58" s="563">
        <v>1257</v>
      </c>
      <c r="AG58" s="563">
        <v>6721</v>
      </c>
      <c r="AH58" s="563">
        <v>4169</v>
      </c>
      <c r="AI58" s="563">
        <v>11071</v>
      </c>
      <c r="AJ58" s="563">
        <v>388</v>
      </c>
      <c r="AK58" s="563">
        <v>2760</v>
      </c>
      <c r="AL58" s="563">
        <v>55505</v>
      </c>
      <c r="AM58" s="563">
        <v>32066</v>
      </c>
      <c r="AN58" s="563">
        <v>4905</v>
      </c>
      <c r="AO58" s="563">
        <v>4686</v>
      </c>
      <c r="AP58" s="563">
        <v>3715</v>
      </c>
      <c r="AQ58" s="563">
        <v>1871</v>
      </c>
      <c r="AR58" s="563">
        <v>95</v>
      </c>
      <c r="AS58" s="563">
        <v>288</v>
      </c>
      <c r="AT58" s="563">
        <v>924</v>
      </c>
      <c r="AU58" s="563">
        <v>335</v>
      </c>
      <c r="AV58" s="563">
        <v>188</v>
      </c>
      <c r="AW58" s="563">
        <v>14</v>
      </c>
      <c r="AX58" s="563">
        <v>971</v>
      </c>
      <c r="AY58" s="563">
        <v>702</v>
      </c>
      <c r="AZ58" s="563">
        <v>516</v>
      </c>
      <c r="BA58" s="563">
        <v>107</v>
      </c>
      <c r="BB58" s="563">
        <v>68</v>
      </c>
      <c r="BC58" s="563">
        <v>11</v>
      </c>
      <c r="BD58" s="563">
        <v>269</v>
      </c>
      <c r="BE58" s="563">
        <v>217</v>
      </c>
      <c r="BF58" s="563">
        <v>52</v>
      </c>
      <c r="BG58" s="563">
        <v>219</v>
      </c>
      <c r="BH58" s="563">
        <v>27113</v>
      </c>
      <c r="BI58" s="563">
        <v>8759</v>
      </c>
      <c r="BJ58" s="563">
        <v>1430</v>
      </c>
      <c r="BK58" s="563">
        <v>7044</v>
      </c>
      <c r="BL58" s="563">
        <v>42</v>
      </c>
      <c r="BM58" s="563">
        <v>243</v>
      </c>
      <c r="BN58" s="563">
        <v>15830</v>
      </c>
      <c r="BO58" s="563">
        <v>540</v>
      </c>
      <c r="BP58" s="563">
        <v>162</v>
      </c>
      <c r="BQ58" s="563">
        <v>736</v>
      </c>
      <c r="BR58" s="563">
        <v>723</v>
      </c>
      <c r="BS58" s="563">
        <v>363</v>
      </c>
      <c r="BT58" s="563">
        <v>48</v>
      </c>
      <c r="BU58" s="563">
        <v>23439</v>
      </c>
      <c r="BV58" s="563">
        <v>5783</v>
      </c>
      <c r="BW58" s="563">
        <v>2054</v>
      </c>
      <c r="BX58" s="563">
        <v>3105</v>
      </c>
      <c r="BY58" s="563">
        <v>399</v>
      </c>
      <c r="BZ58" s="563">
        <v>511</v>
      </c>
      <c r="CA58" s="566">
        <v>11587</v>
      </c>
    </row>
    <row r="59" spans="1:79" ht="15" customHeight="1" x14ac:dyDescent="0.15">
      <c r="A59" s="557"/>
      <c r="B59" s="558" t="s">
        <v>992</v>
      </c>
      <c r="C59" s="559"/>
      <c r="D59" s="560"/>
      <c r="E59" s="561" t="s">
        <v>1057</v>
      </c>
      <c r="F59" s="562"/>
      <c r="G59" s="563">
        <v>0</v>
      </c>
      <c r="H59" s="567">
        <v>0</v>
      </c>
      <c r="I59" s="565">
        <v>0</v>
      </c>
      <c r="J59" s="563">
        <v>0</v>
      </c>
      <c r="K59" s="563">
        <v>0</v>
      </c>
      <c r="L59" s="563">
        <v>0</v>
      </c>
      <c r="M59" s="563">
        <v>0</v>
      </c>
      <c r="N59" s="563">
        <v>0</v>
      </c>
      <c r="O59" s="563">
        <v>0</v>
      </c>
      <c r="P59" s="563">
        <v>0</v>
      </c>
      <c r="Q59" s="563">
        <v>0</v>
      </c>
      <c r="R59" s="563">
        <v>0</v>
      </c>
      <c r="S59" s="563">
        <v>0</v>
      </c>
      <c r="T59" s="563">
        <v>0</v>
      </c>
      <c r="U59" s="563">
        <v>0</v>
      </c>
      <c r="V59" s="563">
        <v>0</v>
      </c>
      <c r="W59" s="563">
        <v>0</v>
      </c>
      <c r="X59" s="563">
        <v>0</v>
      </c>
      <c r="Y59" s="563">
        <v>0</v>
      </c>
      <c r="Z59" s="563">
        <v>0</v>
      </c>
      <c r="AA59" s="563">
        <v>0</v>
      </c>
      <c r="AB59" s="563">
        <v>0</v>
      </c>
      <c r="AC59" s="563">
        <v>0</v>
      </c>
      <c r="AD59" s="563">
        <v>0</v>
      </c>
      <c r="AE59" s="563">
        <v>0</v>
      </c>
      <c r="AF59" s="563">
        <v>0</v>
      </c>
      <c r="AG59" s="563">
        <v>0</v>
      </c>
      <c r="AH59" s="563">
        <v>0</v>
      </c>
      <c r="AI59" s="563">
        <v>0</v>
      </c>
      <c r="AJ59" s="563">
        <v>0</v>
      </c>
      <c r="AK59" s="563">
        <v>0</v>
      </c>
      <c r="AL59" s="563">
        <v>0</v>
      </c>
      <c r="AM59" s="563">
        <v>0</v>
      </c>
      <c r="AN59" s="563">
        <v>0</v>
      </c>
      <c r="AO59" s="563">
        <v>0</v>
      </c>
      <c r="AP59" s="563">
        <v>0</v>
      </c>
      <c r="AQ59" s="563">
        <v>0</v>
      </c>
      <c r="AR59" s="563">
        <v>0</v>
      </c>
      <c r="AS59" s="563">
        <v>0</v>
      </c>
      <c r="AT59" s="563">
        <v>0</v>
      </c>
      <c r="AU59" s="563">
        <v>0</v>
      </c>
      <c r="AV59" s="563">
        <v>0</v>
      </c>
      <c r="AW59" s="563">
        <v>0</v>
      </c>
      <c r="AX59" s="563">
        <v>0</v>
      </c>
      <c r="AY59" s="563">
        <v>0</v>
      </c>
      <c r="AZ59" s="563">
        <v>0</v>
      </c>
      <c r="BA59" s="563">
        <v>0</v>
      </c>
      <c r="BB59" s="563">
        <v>0</v>
      </c>
      <c r="BC59" s="563">
        <v>0</v>
      </c>
      <c r="BD59" s="563">
        <v>0</v>
      </c>
      <c r="BE59" s="563">
        <v>0</v>
      </c>
      <c r="BF59" s="563">
        <v>0</v>
      </c>
      <c r="BG59" s="563">
        <v>0</v>
      </c>
      <c r="BH59" s="563">
        <v>0</v>
      </c>
      <c r="BI59" s="563">
        <v>0</v>
      </c>
      <c r="BJ59" s="563">
        <v>0</v>
      </c>
      <c r="BK59" s="563">
        <v>0</v>
      </c>
      <c r="BL59" s="563">
        <v>0</v>
      </c>
      <c r="BM59" s="563">
        <v>0</v>
      </c>
      <c r="BN59" s="563">
        <v>0</v>
      </c>
      <c r="BO59" s="563">
        <v>0</v>
      </c>
      <c r="BP59" s="563">
        <v>0</v>
      </c>
      <c r="BQ59" s="563">
        <v>0</v>
      </c>
      <c r="BR59" s="563">
        <v>0</v>
      </c>
      <c r="BS59" s="563">
        <v>0</v>
      </c>
      <c r="BT59" s="563">
        <v>0</v>
      </c>
      <c r="BU59" s="563">
        <v>0</v>
      </c>
      <c r="BV59" s="563">
        <v>0</v>
      </c>
      <c r="BW59" s="563">
        <v>0</v>
      </c>
      <c r="BX59" s="563">
        <v>0</v>
      </c>
      <c r="BY59" s="563">
        <v>0</v>
      </c>
      <c r="BZ59" s="563">
        <v>0</v>
      </c>
      <c r="CA59" s="566">
        <v>0</v>
      </c>
    </row>
    <row r="60" spans="1:79" ht="24" customHeight="1" x14ac:dyDescent="0.15">
      <c r="A60" s="557"/>
      <c r="B60" s="558" t="s">
        <v>993</v>
      </c>
      <c r="C60" s="559"/>
      <c r="D60" s="560"/>
      <c r="E60" s="561" t="s">
        <v>693</v>
      </c>
      <c r="F60" s="562"/>
      <c r="G60" s="563">
        <v>0</v>
      </c>
      <c r="H60" s="567">
        <v>0</v>
      </c>
      <c r="I60" s="565">
        <v>0</v>
      </c>
      <c r="J60" s="563">
        <v>0</v>
      </c>
      <c r="K60" s="563">
        <v>0</v>
      </c>
      <c r="L60" s="563">
        <v>0</v>
      </c>
      <c r="M60" s="563">
        <v>0</v>
      </c>
      <c r="N60" s="563">
        <v>0</v>
      </c>
      <c r="O60" s="563">
        <v>0</v>
      </c>
      <c r="P60" s="563">
        <v>0</v>
      </c>
      <c r="Q60" s="563">
        <v>0</v>
      </c>
      <c r="R60" s="563">
        <v>0</v>
      </c>
      <c r="S60" s="563">
        <v>0</v>
      </c>
      <c r="T60" s="563">
        <v>0</v>
      </c>
      <c r="U60" s="563">
        <v>0</v>
      </c>
      <c r="V60" s="563">
        <v>0</v>
      </c>
      <c r="W60" s="563">
        <v>0</v>
      </c>
      <c r="X60" s="563">
        <v>0</v>
      </c>
      <c r="Y60" s="563">
        <v>0</v>
      </c>
      <c r="Z60" s="563">
        <v>0</v>
      </c>
      <c r="AA60" s="563">
        <v>0</v>
      </c>
      <c r="AB60" s="563">
        <v>0</v>
      </c>
      <c r="AC60" s="563">
        <v>0</v>
      </c>
      <c r="AD60" s="563">
        <v>0</v>
      </c>
      <c r="AE60" s="563">
        <v>0</v>
      </c>
      <c r="AF60" s="563">
        <v>0</v>
      </c>
      <c r="AG60" s="563">
        <v>0</v>
      </c>
      <c r="AH60" s="563">
        <v>0</v>
      </c>
      <c r="AI60" s="563">
        <v>0</v>
      </c>
      <c r="AJ60" s="563">
        <v>0</v>
      </c>
      <c r="AK60" s="563">
        <v>0</v>
      </c>
      <c r="AL60" s="563">
        <v>0</v>
      </c>
      <c r="AM60" s="563">
        <v>0</v>
      </c>
      <c r="AN60" s="563">
        <v>0</v>
      </c>
      <c r="AO60" s="563">
        <v>0</v>
      </c>
      <c r="AP60" s="563">
        <v>0</v>
      </c>
      <c r="AQ60" s="563">
        <v>0</v>
      </c>
      <c r="AR60" s="563">
        <v>0</v>
      </c>
      <c r="AS60" s="563">
        <v>0</v>
      </c>
      <c r="AT60" s="563">
        <v>0</v>
      </c>
      <c r="AU60" s="563">
        <v>0</v>
      </c>
      <c r="AV60" s="563">
        <v>0</v>
      </c>
      <c r="AW60" s="563">
        <v>0</v>
      </c>
      <c r="AX60" s="563">
        <v>0</v>
      </c>
      <c r="AY60" s="563">
        <v>0</v>
      </c>
      <c r="AZ60" s="563">
        <v>0</v>
      </c>
      <c r="BA60" s="563">
        <v>0</v>
      </c>
      <c r="BB60" s="563">
        <v>0</v>
      </c>
      <c r="BC60" s="563">
        <v>0</v>
      </c>
      <c r="BD60" s="563">
        <v>0</v>
      </c>
      <c r="BE60" s="563">
        <v>0</v>
      </c>
      <c r="BF60" s="563">
        <v>0</v>
      </c>
      <c r="BG60" s="563">
        <v>0</v>
      </c>
      <c r="BH60" s="563">
        <v>0</v>
      </c>
      <c r="BI60" s="563">
        <v>0</v>
      </c>
      <c r="BJ60" s="563">
        <v>0</v>
      </c>
      <c r="BK60" s="563">
        <v>0</v>
      </c>
      <c r="BL60" s="563">
        <v>0</v>
      </c>
      <c r="BM60" s="563">
        <v>0</v>
      </c>
      <c r="BN60" s="563">
        <v>0</v>
      </c>
      <c r="BO60" s="563">
        <v>0</v>
      </c>
      <c r="BP60" s="563">
        <v>0</v>
      </c>
      <c r="BQ60" s="563">
        <v>0</v>
      </c>
      <c r="BR60" s="563">
        <v>0</v>
      </c>
      <c r="BS60" s="563">
        <v>0</v>
      </c>
      <c r="BT60" s="563">
        <v>0</v>
      </c>
      <c r="BU60" s="563">
        <v>0</v>
      </c>
      <c r="BV60" s="563">
        <v>0</v>
      </c>
      <c r="BW60" s="563">
        <v>0</v>
      </c>
      <c r="BX60" s="563">
        <v>0</v>
      </c>
      <c r="BY60" s="563">
        <v>0</v>
      </c>
      <c r="BZ60" s="563">
        <v>0</v>
      </c>
      <c r="CA60" s="566">
        <v>0</v>
      </c>
    </row>
    <row r="61" spans="1:79" ht="15" customHeight="1" x14ac:dyDescent="0.15">
      <c r="A61" s="557"/>
      <c r="B61" s="558" t="s">
        <v>994</v>
      </c>
      <c r="C61" s="559"/>
      <c r="D61" s="560"/>
      <c r="E61" s="561" t="s">
        <v>1058</v>
      </c>
      <c r="F61" s="562"/>
      <c r="G61" s="563">
        <v>0</v>
      </c>
      <c r="H61" s="567">
        <v>0</v>
      </c>
      <c r="I61" s="565">
        <v>0</v>
      </c>
      <c r="J61" s="563">
        <v>0</v>
      </c>
      <c r="K61" s="563">
        <v>0</v>
      </c>
      <c r="L61" s="563">
        <v>0</v>
      </c>
      <c r="M61" s="563">
        <v>0</v>
      </c>
      <c r="N61" s="563">
        <v>0</v>
      </c>
      <c r="O61" s="563">
        <v>0</v>
      </c>
      <c r="P61" s="563">
        <v>0</v>
      </c>
      <c r="Q61" s="563">
        <v>0</v>
      </c>
      <c r="R61" s="563">
        <v>0</v>
      </c>
      <c r="S61" s="563">
        <v>0</v>
      </c>
      <c r="T61" s="563">
        <v>0</v>
      </c>
      <c r="U61" s="563">
        <v>0</v>
      </c>
      <c r="V61" s="563">
        <v>0</v>
      </c>
      <c r="W61" s="563">
        <v>0</v>
      </c>
      <c r="X61" s="563">
        <v>0</v>
      </c>
      <c r="Y61" s="563">
        <v>0</v>
      </c>
      <c r="Z61" s="563">
        <v>0</v>
      </c>
      <c r="AA61" s="563">
        <v>0</v>
      </c>
      <c r="AB61" s="563">
        <v>0</v>
      </c>
      <c r="AC61" s="563">
        <v>0</v>
      </c>
      <c r="AD61" s="563">
        <v>0</v>
      </c>
      <c r="AE61" s="563">
        <v>0</v>
      </c>
      <c r="AF61" s="563">
        <v>0</v>
      </c>
      <c r="AG61" s="563">
        <v>0</v>
      </c>
      <c r="AH61" s="563">
        <v>0</v>
      </c>
      <c r="AI61" s="563">
        <v>0</v>
      </c>
      <c r="AJ61" s="563">
        <v>0</v>
      </c>
      <c r="AK61" s="563">
        <v>0</v>
      </c>
      <c r="AL61" s="563">
        <v>0</v>
      </c>
      <c r="AM61" s="563">
        <v>0</v>
      </c>
      <c r="AN61" s="563">
        <v>0</v>
      </c>
      <c r="AO61" s="563">
        <v>0</v>
      </c>
      <c r="AP61" s="563">
        <v>0</v>
      </c>
      <c r="AQ61" s="563">
        <v>0</v>
      </c>
      <c r="AR61" s="563">
        <v>0</v>
      </c>
      <c r="AS61" s="563">
        <v>0</v>
      </c>
      <c r="AT61" s="563">
        <v>0</v>
      </c>
      <c r="AU61" s="563">
        <v>0</v>
      </c>
      <c r="AV61" s="563">
        <v>0</v>
      </c>
      <c r="AW61" s="563">
        <v>0</v>
      </c>
      <c r="AX61" s="563">
        <v>0</v>
      </c>
      <c r="AY61" s="563">
        <v>0</v>
      </c>
      <c r="AZ61" s="563">
        <v>0</v>
      </c>
      <c r="BA61" s="563">
        <v>0</v>
      </c>
      <c r="BB61" s="563">
        <v>0</v>
      </c>
      <c r="BC61" s="563">
        <v>0</v>
      </c>
      <c r="BD61" s="563">
        <v>0</v>
      </c>
      <c r="BE61" s="563">
        <v>0</v>
      </c>
      <c r="BF61" s="563">
        <v>0</v>
      </c>
      <c r="BG61" s="563">
        <v>0</v>
      </c>
      <c r="BH61" s="563">
        <v>0</v>
      </c>
      <c r="BI61" s="563">
        <v>0</v>
      </c>
      <c r="BJ61" s="563">
        <v>0</v>
      </c>
      <c r="BK61" s="563">
        <v>0</v>
      </c>
      <c r="BL61" s="563">
        <v>0</v>
      </c>
      <c r="BM61" s="563">
        <v>0</v>
      </c>
      <c r="BN61" s="563">
        <v>0</v>
      </c>
      <c r="BO61" s="563">
        <v>0</v>
      </c>
      <c r="BP61" s="563">
        <v>0</v>
      </c>
      <c r="BQ61" s="563">
        <v>0</v>
      </c>
      <c r="BR61" s="563">
        <v>0</v>
      </c>
      <c r="BS61" s="563">
        <v>0</v>
      </c>
      <c r="BT61" s="563">
        <v>0</v>
      </c>
      <c r="BU61" s="563">
        <v>0</v>
      </c>
      <c r="BV61" s="563">
        <v>0</v>
      </c>
      <c r="BW61" s="563">
        <v>0</v>
      </c>
      <c r="BX61" s="563">
        <v>0</v>
      </c>
      <c r="BY61" s="563">
        <v>0</v>
      </c>
      <c r="BZ61" s="563">
        <v>0</v>
      </c>
      <c r="CA61" s="566">
        <v>0</v>
      </c>
    </row>
    <row r="62" spans="1:79" ht="15" customHeight="1" x14ac:dyDescent="0.15">
      <c r="A62" s="557"/>
      <c r="B62" s="558" t="s">
        <v>995</v>
      </c>
      <c r="C62" s="559"/>
      <c r="D62" s="560"/>
      <c r="E62" s="561" t="s">
        <v>1059</v>
      </c>
      <c r="F62" s="562"/>
      <c r="G62" s="563">
        <v>0</v>
      </c>
      <c r="H62" s="567">
        <v>0</v>
      </c>
      <c r="I62" s="565">
        <v>0</v>
      </c>
      <c r="J62" s="563">
        <v>0</v>
      </c>
      <c r="K62" s="563">
        <v>0</v>
      </c>
      <c r="L62" s="563">
        <v>0</v>
      </c>
      <c r="M62" s="563">
        <v>0</v>
      </c>
      <c r="N62" s="563">
        <v>0</v>
      </c>
      <c r="O62" s="563">
        <v>0</v>
      </c>
      <c r="P62" s="563">
        <v>0</v>
      </c>
      <c r="Q62" s="563">
        <v>0</v>
      </c>
      <c r="R62" s="563">
        <v>0</v>
      </c>
      <c r="S62" s="563">
        <v>0</v>
      </c>
      <c r="T62" s="563">
        <v>0</v>
      </c>
      <c r="U62" s="563">
        <v>0</v>
      </c>
      <c r="V62" s="563">
        <v>0</v>
      </c>
      <c r="W62" s="563">
        <v>0</v>
      </c>
      <c r="X62" s="563">
        <v>0</v>
      </c>
      <c r="Y62" s="563">
        <v>0</v>
      </c>
      <c r="Z62" s="563">
        <v>0</v>
      </c>
      <c r="AA62" s="563">
        <v>0</v>
      </c>
      <c r="AB62" s="563">
        <v>0</v>
      </c>
      <c r="AC62" s="563">
        <v>0</v>
      </c>
      <c r="AD62" s="563">
        <v>0</v>
      </c>
      <c r="AE62" s="563">
        <v>0</v>
      </c>
      <c r="AF62" s="563">
        <v>0</v>
      </c>
      <c r="AG62" s="563">
        <v>0</v>
      </c>
      <c r="AH62" s="563">
        <v>0</v>
      </c>
      <c r="AI62" s="563">
        <v>0</v>
      </c>
      <c r="AJ62" s="563">
        <v>0</v>
      </c>
      <c r="AK62" s="563">
        <v>0</v>
      </c>
      <c r="AL62" s="563">
        <v>0</v>
      </c>
      <c r="AM62" s="563">
        <v>0</v>
      </c>
      <c r="AN62" s="563">
        <v>0</v>
      </c>
      <c r="AO62" s="563">
        <v>0</v>
      </c>
      <c r="AP62" s="563">
        <v>0</v>
      </c>
      <c r="AQ62" s="563">
        <v>0</v>
      </c>
      <c r="AR62" s="563">
        <v>0</v>
      </c>
      <c r="AS62" s="563">
        <v>0</v>
      </c>
      <c r="AT62" s="563">
        <v>0</v>
      </c>
      <c r="AU62" s="563">
        <v>0</v>
      </c>
      <c r="AV62" s="563">
        <v>0</v>
      </c>
      <c r="AW62" s="563">
        <v>0</v>
      </c>
      <c r="AX62" s="563">
        <v>0</v>
      </c>
      <c r="AY62" s="563">
        <v>0</v>
      </c>
      <c r="AZ62" s="563">
        <v>0</v>
      </c>
      <c r="BA62" s="563">
        <v>0</v>
      </c>
      <c r="BB62" s="563">
        <v>0</v>
      </c>
      <c r="BC62" s="563">
        <v>0</v>
      </c>
      <c r="BD62" s="563">
        <v>0</v>
      </c>
      <c r="BE62" s="563">
        <v>0</v>
      </c>
      <c r="BF62" s="563">
        <v>0</v>
      </c>
      <c r="BG62" s="563">
        <v>0</v>
      </c>
      <c r="BH62" s="563">
        <v>0</v>
      </c>
      <c r="BI62" s="563">
        <v>0</v>
      </c>
      <c r="BJ62" s="563">
        <v>0</v>
      </c>
      <c r="BK62" s="563">
        <v>0</v>
      </c>
      <c r="BL62" s="563">
        <v>0</v>
      </c>
      <c r="BM62" s="563">
        <v>0</v>
      </c>
      <c r="BN62" s="563">
        <v>0</v>
      </c>
      <c r="BO62" s="563">
        <v>0</v>
      </c>
      <c r="BP62" s="563">
        <v>0</v>
      </c>
      <c r="BQ62" s="563">
        <v>0</v>
      </c>
      <c r="BR62" s="563">
        <v>0</v>
      </c>
      <c r="BS62" s="563">
        <v>0</v>
      </c>
      <c r="BT62" s="563">
        <v>0</v>
      </c>
      <c r="BU62" s="563">
        <v>0</v>
      </c>
      <c r="BV62" s="563">
        <v>0</v>
      </c>
      <c r="BW62" s="563">
        <v>0</v>
      </c>
      <c r="BX62" s="563">
        <v>0</v>
      </c>
      <c r="BY62" s="563">
        <v>0</v>
      </c>
      <c r="BZ62" s="563">
        <v>0</v>
      </c>
      <c r="CA62" s="566">
        <v>0</v>
      </c>
    </row>
    <row r="63" spans="1:79" ht="15" customHeight="1" x14ac:dyDescent="0.15">
      <c r="A63" s="557"/>
      <c r="B63" s="558" t="s">
        <v>996</v>
      </c>
      <c r="C63" s="559"/>
      <c r="D63" s="560"/>
      <c r="E63" s="561" t="s">
        <v>698</v>
      </c>
      <c r="F63" s="562"/>
      <c r="G63" s="563">
        <v>0</v>
      </c>
      <c r="H63" s="567">
        <v>0</v>
      </c>
      <c r="I63" s="565">
        <v>0</v>
      </c>
      <c r="J63" s="563">
        <v>0</v>
      </c>
      <c r="K63" s="563">
        <v>0</v>
      </c>
      <c r="L63" s="563">
        <v>0</v>
      </c>
      <c r="M63" s="563">
        <v>0</v>
      </c>
      <c r="N63" s="563">
        <v>0</v>
      </c>
      <c r="O63" s="563">
        <v>0</v>
      </c>
      <c r="P63" s="563">
        <v>0</v>
      </c>
      <c r="Q63" s="563">
        <v>0</v>
      </c>
      <c r="R63" s="563">
        <v>0</v>
      </c>
      <c r="S63" s="563">
        <v>0</v>
      </c>
      <c r="T63" s="563">
        <v>0</v>
      </c>
      <c r="U63" s="563">
        <v>0</v>
      </c>
      <c r="V63" s="563">
        <v>0</v>
      </c>
      <c r="W63" s="563">
        <v>0</v>
      </c>
      <c r="X63" s="563">
        <v>0</v>
      </c>
      <c r="Y63" s="563">
        <v>0</v>
      </c>
      <c r="Z63" s="563">
        <v>0</v>
      </c>
      <c r="AA63" s="563">
        <v>0</v>
      </c>
      <c r="AB63" s="563">
        <v>0</v>
      </c>
      <c r="AC63" s="563">
        <v>0</v>
      </c>
      <c r="AD63" s="563">
        <v>0</v>
      </c>
      <c r="AE63" s="563">
        <v>0</v>
      </c>
      <c r="AF63" s="563">
        <v>0</v>
      </c>
      <c r="AG63" s="563">
        <v>0</v>
      </c>
      <c r="AH63" s="563">
        <v>0</v>
      </c>
      <c r="AI63" s="563">
        <v>0</v>
      </c>
      <c r="AJ63" s="563">
        <v>0</v>
      </c>
      <c r="AK63" s="563">
        <v>0</v>
      </c>
      <c r="AL63" s="563">
        <v>0</v>
      </c>
      <c r="AM63" s="563">
        <v>0</v>
      </c>
      <c r="AN63" s="563">
        <v>0</v>
      </c>
      <c r="AO63" s="563">
        <v>0</v>
      </c>
      <c r="AP63" s="563">
        <v>0</v>
      </c>
      <c r="AQ63" s="563">
        <v>0</v>
      </c>
      <c r="AR63" s="563">
        <v>0</v>
      </c>
      <c r="AS63" s="563">
        <v>0</v>
      </c>
      <c r="AT63" s="563">
        <v>0</v>
      </c>
      <c r="AU63" s="563">
        <v>0</v>
      </c>
      <c r="AV63" s="563">
        <v>0</v>
      </c>
      <c r="AW63" s="563">
        <v>0</v>
      </c>
      <c r="AX63" s="563">
        <v>0</v>
      </c>
      <c r="AY63" s="563">
        <v>0</v>
      </c>
      <c r="AZ63" s="563">
        <v>0</v>
      </c>
      <c r="BA63" s="563">
        <v>0</v>
      </c>
      <c r="BB63" s="563">
        <v>0</v>
      </c>
      <c r="BC63" s="563">
        <v>0</v>
      </c>
      <c r="BD63" s="563">
        <v>0</v>
      </c>
      <c r="BE63" s="563">
        <v>0</v>
      </c>
      <c r="BF63" s="563">
        <v>0</v>
      </c>
      <c r="BG63" s="563">
        <v>0</v>
      </c>
      <c r="BH63" s="563">
        <v>0</v>
      </c>
      <c r="BI63" s="563">
        <v>0</v>
      </c>
      <c r="BJ63" s="563">
        <v>0</v>
      </c>
      <c r="BK63" s="563">
        <v>0</v>
      </c>
      <c r="BL63" s="563">
        <v>0</v>
      </c>
      <c r="BM63" s="563">
        <v>0</v>
      </c>
      <c r="BN63" s="563">
        <v>0</v>
      </c>
      <c r="BO63" s="563">
        <v>0</v>
      </c>
      <c r="BP63" s="563">
        <v>0</v>
      </c>
      <c r="BQ63" s="563">
        <v>0</v>
      </c>
      <c r="BR63" s="563">
        <v>0</v>
      </c>
      <c r="BS63" s="563">
        <v>0</v>
      </c>
      <c r="BT63" s="563">
        <v>0</v>
      </c>
      <c r="BU63" s="563">
        <v>0</v>
      </c>
      <c r="BV63" s="563">
        <v>0</v>
      </c>
      <c r="BW63" s="563">
        <v>0</v>
      </c>
      <c r="BX63" s="563">
        <v>0</v>
      </c>
      <c r="BY63" s="563">
        <v>0</v>
      </c>
      <c r="BZ63" s="563">
        <v>0</v>
      </c>
      <c r="CA63" s="566">
        <v>0</v>
      </c>
    </row>
    <row r="64" spans="1:79" ht="15" customHeight="1" x14ac:dyDescent="0.15">
      <c r="A64" s="557"/>
      <c r="B64" s="558" t="s">
        <v>997</v>
      </c>
      <c r="C64" s="559"/>
      <c r="D64" s="560"/>
      <c r="E64" s="561" t="s">
        <v>706</v>
      </c>
      <c r="F64" s="562"/>
      <c r="G64" s="563">
        <v>0</v>
      </c>
      <c r="H64" s="567">
        <v>0</v>
      </c>
      <c r="I64" s="565">
        <v>0</v>
      </c>
      <c r="J64" s="563">
        <v>0</v>
      </c>
      <c r="K64" s="563">
        <v>0</v>
      </c>
      <c r="L64" s="563">
        <v>0</v>
      </c>
      <c r="M64" s="563">
        <v>0</v>
      </c>
      <c r="N64" s="563">
        <v>0</v>
      </c>
      <c r="O64" s="563">
        <v>0</v>
      </c>
      <c r="P64" s="563">
        <v>0</v>
      </c>
      <c r="Q64" s="563">
        <v>0</v>
      </c>
      <c r="R64" s="563">
        <v>0</v>
      </c>
      <c r="S64" s="563">
        <v>0</v>
      </c>
      <c r="T64" s="563">
        <v>0</v>
      </c>
      <c r="U64" s="563">
        <v>0</v>
      </c>
      <c r="V64" s="563">
        <v>0</v>
      </c>
      <c r="W64" s="563">
        <v>0</v>
      </c>
      <c r="X64" s="563">
        <v>0</v>
      </c>
      <c r="Y64" s="563">
        <v>0</v>
      </c>
      <c r="Z64" s="563">
        <v>0</v>
      </c>
      <c r="AA64" s="563">
        <v>0</v>
      </c>
      <c r="AB64" s="563">
        <v>0</v>
      </c>
      <c r="AC64" s="563">
        <v>0</v>
      </c>
      <c r="AD64" s="563">
        <v>0</v>
      </c>
      <c r="AE64" s="563">
        <v>0</v>
      </c>
      <c r="AF64" s="563">
        <v>0</v>
      </c>
      <c r="AG64" s="563">
        <v>0</v>
      </c>
      <c r="AH64" s="563">
        <v>0</v>
      </c>
      <c r="AI64" s="563">
        <v>0</v>
      </c>
      <c r="AJ64" s="563">
        <v>0</v>
      </c>
      <c r="AK64" s="563">
        <v>0</v>
      </c>
      <c r="AL64" s="563">
        <v>0</v>
      </c>
      <c r="AM64" s="563">
        <v>0</v>
      </c>
      <c r="AN64" s="563">
        <v>0</v>
      </c>
      <c r="AO64" s="563">
        <v>0</v>
      </c>
      <c r="AP64" s="563">
        <v>0</v>
      </c>
      <c r="AQ64" s="563">
        <v>0</v>
      </c>
      <c r="AR64" s="563">
        <v>0</v>
      </c>
      <c r="AS64" s="563">
        <v>0</v>
      </c>
      <c r="AT64" s="563">
        <v>0</v>
      </c>
      <c r="AU64" s="563">
        <v>0</v>
      </c>
      <c r="AV64" s="563">
        <v>0</v>
      </c>
      <c r="AW64" s="563">
        <v>0</v>
      </c>
      <c r="AX64" s="563">
        <v>0</v>
      </c>
      <c r="AY64" s="563">
        <v>0</v>
      </c>
      <c r="AZ64" s="563">
        <v>0</v>
      </c>
      <c r="BA64" s="563">
        <v>0</v>
      </c>
      <c r="BB64" s="563">
        <v>0</v>
      </c>
      <c r="BC64" s="563">
        <v>0</v>
      </c>
      <c r="BD64" s="563">
        <v>0</v>
      </c>
      <c r="BE64" s="563">
        <v>0</v>
      </c>
      <c r="BF64" s="563">
        <v>0</v>
      </c>
      <c r="BG64" s="563">
        <v>0</v>
      </c>
      <c r="BH64" s="563">
        <v>0</v>
      </c>
      <c r="BI64" s="563">
        <v>0</v>
      </c>
      <c r="BJ64" s="563">
        <v>0</v>
      </c>
      <c r="BK64" s="563">
        <v>0</v>
      </c>
      <c r="BL64" s="563">
        <v>0</v>
      </c>
      <c r="BM64" s="563">
        <v>0</v>
      </c>
      <c r="BN64" s="563">
        <v>0</v>
      </c>
      <c r="BO64" s="563">
        <v>0</v>
      </c>
      <c r="BP64" s="563">
        <v>0</v>
      </c>
      <c r="BQ64" s="563">
        <v>0</v>
      </c>
      <c r="BR64" s="563">
        <v>0</v>
      </c>
      <c r="BS64" s="563">
        <v>0</v>
      </c>
      <c r="BT64" s="563">
        <v>0</v>
      </c>
      <c r="BU64" s="563">
        <v>0</v>
      </c>
      <c r="BV64" s="563">
        <v>0</v>
      </c>
      <c r="BW64" s="563">
        <v>0</v>
      </c>
      <c r="BX64" s="563">
        <v>0</v>
      </c>
      <c r="BY64" s="563">
        <v>0</v>
      </c>
      <c r="BZ64" s="563">
        <v>0</v>
      </c>
      <c r="CA64" s="566">
        <v>0</v>
      </c>
    </row>
    <row r="65" spans="1:79" ht="24" customHeight="1" x14ac:dyDescent="0.15">
      <c r="A65" s="557"/>
      <c r="B65" s="558" t="s">
        <v>998</v>
      </c>
      <c r="C65" s="559"/>
      <c r="D65" s="560"/>
      <c r="E65" s="561" t="s">
        <v>53</v>
      </c>
      <c r="F65" s="562"/>
      <c r="G65" s="563">
        <v>10981</v>
      </c>
      <c r="H65" s="567">
        <v>7949</v>
      </c>
      <c r="I65" s="565">
        <v>149710</v>
      </c>
      <c r="J65" s="563">
        <v>40710</v>
      </c>
      <c r="K65" s="563">
        <v>32080</v>
      </c>
      <c r="L65" s="563">
        <v>20587</v>
      </c>
      <c r="M65" s="563">
        <v>20084</v>
      </c>
      <c r="N65" s="563">
        <v>503</v>
      </c>
      <c r="O65" s="563">
        <v>11493</v>
      </c>
      <c r="P65" s="563">
        <v>150</v>
      </c>
      <c r="Q65" s="563">
        <v>5880</v>
      </c>
      <c r="R65" s="563">
        <v>5764</v>
      </c>
      <c r="S65" s="563">
        <v>116</v>
      </c>
      <c r="T65" s="563">
        <v>5333</v>
      </c>
      <c r="U65" s="563">
        <v>1944</v>
      </c>
      <c r="V65" s="563">
        <v>3389</v>
      </c>
      <c r="W65" s="563">
        <v>130</v>
      </c>
      <c r="X65" s="563">
        <v>8630</v>
      </c>
      <c r="Y65" s="563">
        <v>662</v>
      </c>
      <c r="Z65" s="563">
        <v>26</v>
      </c>
      <c r="AA65" s="563">
        <v>636</v>
      </c>
      <c r="AB65" s="563">
        <v>7968</v>
      </c>
      <c r="AC65" s="563">
        <v>76</v>
      </c>
      <c r="AD65" s="563">
        <v>363</v>
      </c>
      <c r="AE65" s="563">
        <v>186</v>
      </c>
      <c r="AF65" s="563">
        <v>516</v>
      </c>
      <c r="AG65" s="563">
        <v>1919</v>
      </c>
      <c r="AH65" s="563">
        <v>1223</v>
      </c>
      <c r="AI65" s="563">
        <v>3561</v>
      </c>
      <c r="AJ65" s="563">
        <v>124</v>
      </c>
      <c r="AK65" s="563">
        <v>41053</v>
      </c>
      <c r="AL65" s="563">
        <v>67947</v>
      </c>
      <c r="AM65" s="563">
        <v>38694</v>
      </c>
      <c r="AN65" s="563">
        <v>28411</v>
      </c>
      <c r="AO65" s="563">
        <v>28049</v>
      </c>
      <c r="AP65" s="563">
        <v>22189</v>
      </c>
      <c r="AQ65" s="563">
        <v>6501</v>
      </c>
      <c r="AR65" s="563">
        <v>167</v>
      </c>
      <c r="AS65" s="563">
        <v>696</v>
      </c>
      <c r="AT65" s="563">
        <v>13739</v>
      </c>
      <c r="AU65" s="563">
        <v>970</v>
      </c>
      <c r="AV65" s="563">
        <v>75</v>
      </c>
      <c r="AW65" s="563">
        <v>41</v>
      </c>
      <c r="AX65" s="563">
        <v>5860</v>
      </c>
      <c r="AY65" s="563">
        <v>5460</v>
      </c>
      <c r="AZ65" s="563">
        <v>4128</v>
      </c>
      <c r="BA65" s="563">
        <v>657</v>
      </c>
      <c r="BB65" s="563">
        <v>339</v>
      </c>
      <c r="BC65" s="563">
        <v>336</v>
      </c>
      <c r="BD65" s="563">
        <v>400</v>
      </c>
      <c r="BE65" s="563">
        <v>325</v>
      </c>
      <c r="BF65" s="563">
        <v>75</v>
      </c>
      <c r="BG65" s="563">
        <v>362</v>
      </c>
      <c r="BH65" s="563">
        <v>9230</v>
      </c>
      <c r="BI65" s="563">
        <v>956</v>
      </c>
      <c r="BJ65" s="563">
        <v>357</v>
      </c>
      <c r="BK65" s="563">
        <v>340</v>
      </c>
      <c r="BL65" s="563">
        <v>60</v>
      </c>
      <c r="BM65" s="563">
        <v>199</v>
      </c>
      <c r="BN65" s="563">
        <v>6205</v>
      </c>
      <c r="BO65" s="563">
        <v>1048</v>
      </c>
      <c r="BP65" s="563">
        <v>40</v>
      </c>
      <c r="BQ65" s="563">
        <v>504</v>
      </c>
      <c r="BR65" s="563">
        <v>352</v>
      </c>
      <c r="BS65" s="563">
        <v>125</v>
      </c>
      <c r="BT65" s="563">
        <v>1053</v>
      </c>
      <c r="BU65" s="563">
        <v>29253</v>
      </c>
      <c r="BV65" s="563">
        <v>5491</v>
      </c>
      <c r="BW65" s="563">
        <v>2032</v>
      </c>
      <c r="BX65" s="563">
        <v>408</v>
      </c>
      <c r="BY65" s="563">
        <v>2987</v>
      </c>
      <c r="BZ65" s="563">
        <v>7345</v>
      </c>
      <c r="CA65" s="566">
        <v>10990</v>
      </c>
    </row>
    <row r="66" spans="1:79" ht="15" customHeight="1" x14ac:dyDescent="0.15">
      <c r="A66" s="557"/>
      <c r="B66" s="558" t="s">
        <v>999</v>
      </c>
      <c r="C66" s="559"/>
      <c r="D66" s="560"/>
      <c r="E66" s="561" t="s">
        <v>1060</v>
      </c>
      <c r="F66" s="562"/>
      <c r="G66" s="563">
        <v>0</v>
      </c>
      <c r="H66" s="567">
        <v>0</v>
      </c>
      <c r="I66" s="565">
        <v>3581</v>
      </c>
      <c r="J66" s="563">
        <v>0</v>
      </c>
      <c r="K66" s="563">
        <v>0</v>
      </c>
      <c r="L66" s="563">
        <v>0</v>
      </c>
      <c r="M66" s="563">
        <v>0</v>
      </c>
      <c r="N66" s="563">
        <v>0</v>
      </c>
      <c r="O66" s="563">
        <v>0</v>
      </c>
      <c r="P66" s="563">
        <v>0</v>
      </c>
      <c r="Q66" s="563">
        <v>0</v>
      </c>
      <c r="R66" s="563">
        <v>0</v>
      </c>
      <c r="S66" s="563">
        <v>0</v>
      </c>
      <c r="T66" s="563">
        <v>0</v>
      </c>
      <c r="U66" s="563">
        <v>0</v>
      </c>
      <c r="V66" s="563">
        <v>0</v>
      </c>
      <c r="W66" s="563">
        <v>0</v>
      </c>
      <c r="X66" s="563">
        <v>0</v>
      </c>
      <c r="Y66" s="563">
        <v>0</v>
      </c>
      <c r="Z66" s="563">
        <v>0</v>
      </c>
      <c r="AA66" s="563">
        <v>0</v>
      </c>
      <c r="AB66" s="563">
        <v>0</v>
      </c>
      <c r="AC66" s="563">
        <v>0</v>
      </c>
      <c r="AD66" s="563">
        <v>0</v>
      </c>
      <c r="AE66" s="563">
        <v>0</v>
      </c>
      <c r="AF66" s="563">
        <v>0</v>
      </c>
      <c r="AG66" s="563">
        <v>0</v>
      </c>
      <c r="AH66" s="563">
        <v>0</v>
      </c>
      <c r="AI66" s="563">
        <v>0</v>
      </c>
      <c r="AJ66" s="563">
        <v>0</v>
      </c>
      <c r="AK66" s="563">
        <v>0</v>
      </c>
      <c r="AL66" s="563">
        <v>3581</v>
      </c>
      <c r="AM66" s="563">
        <v>3441</v>
      </c>
      <c r="AN66" s="563">
        <v>3192</v>
      </c>
      <c r="AO66" s="563">
        <v>3036</v>
      </c>
      <c r="AP66" s="563">
        <v>2384</v>
      </c>
      <c r="AQ66" s="563">
        <v>1056</v>
      </c>
      <c r="AR66" s="563">
        <v>80</v>
      </c>
      <c r="AS66" s="563">
        <v>233</v>
      </c>
      <c r="AT66" s="563">
        <v>780</v>
      </c>
      <c r="AU66" s="563">
        <v>217</v>
      </c>
      <c r="AV66" s="563">
        <v>7</v>
      </c>
      <c r="AW66" s="563">
        <v>11</v>
      </c>
      <c r="AX66" s="563">
        <v>652</v>
      </c>
      <c r="AY66" s="563">
        <v>592</v>
      </c>
      <c r="AZ66" s="563">
        <v>435</v>
      </c>
      <c r="BA66" s="563">
        <v>91</v>
      </c>
      <c r="BB66" s="563">
        <v>58</v>
      </c>
      <c r="BC66" s="563">
        <v>8</v>
      </c>
      <c r="BD66" s="563">
        <v>60</v>
      </c>
      <c r="BE66" s="563">
        <v>48</v>
      </c>
      <c r="BF66" s="563">
        <v>12</v>
      </c>
      <c r="BG66" s="563">
        <v>156</v>
      </c>
      <c r="BH66" s="563">
        <v>153</v>
      </c>
      <c r="BI66" s="563">
        <v>53</v>
      </c>
      <c r="BJ66" s="563">
        <v>30</v>
      </c>
      <c r="BK66" s="563">
        <v>8</v>
      </c>
      <c r="BL66" s="563">
        <v>2</v>
      </c>
      <c r="BM66" s="563">
        <v>13</v>
      </c>
      <c r="BN66" s="563">
        <v>40</v>
      </c>
      <c r="BO66" s="563">
        <v>17</v>
      </c>
      <c r="BP66" s="563">
        <v>4</v>
      </c>
      <c r="BQ66" s="563">
        <v>5</v>
      </c>
      <c r="BR66" s="563">
        <v>15</v>
      </c>
      <c r="BS66" s="563">
        <v>19</v>
      </c>
      <c r="BT66" s="563">
        <v>96</v>
      </c>
      <c r="BU66" s="563">
        <v>140</v>
      </c>
      <c r="BV66" s="563">
        <v>0</v>
      </c>
      <c r="BW66" s="563">
        <v>0</v>
      </c>
      <c r="BX66" s="563">
        <v>0</v>
      </c>
      <c r="BY66" s="563">
        <v>36</v>
      </c>
      <c r="BZ66" s="563">
        <v>24</v>
      </c>
      <c r="CA66" s="566">
        <v>80</v>
      </c>
    </row>
    <row r="67" spans="1:79" ht="15" customHeight="1" x14ac:dyDescent="0.15">
      <c r="A67" s="557"/>
      <c r="B67" s="558" t="s">
        <v>1000</v>
      </c>
      <c r="C67" s="559"/>
      <c r="D67" s="560"/>
      <c r="E67" s="561" t="s">
        <v>1061</v>
      </c>
      <c r="F67" s="562"/>
      <c r="G67" s="563">
        <v>0</v>
      </c>
      <c r="H67" s="567">
        <v>0</v>
      </c>
      <c r="I67" s="565">
        <v>0</v>
      </c>
      <c r="J67" s="563">
        <v>0</v>
      </c>
      <c r="K67" s="563">
        <v>0</v>
      </c>
      <c r="L67" s="563">
        <v>0</v>
      </c>
      <c r="M67" s="563">
        <v>0</v>
      </c>
      <c r="N67" s="563">
        <v>0</v>
      </c>
      <c r="O67" s="563">
        <v>0</v>
      </c>
      <c r="P67" s="563">
        <v>0</v>
      </c>
      <c r="Q67" s="563">
        <v>0</v>
      </c>
      <c r="R67" s="563">
        <v>0</v>
      </c>
      <c r="S67" s="563">
        <v>0</v>
      </c>
      <c r="T67" s="563">
        <v>0</v>
      </c>
      <c r="U67" s="563">
        <v>0</v>
      </c>
      <c r="V67" s="563">
        <v>0</v>
      </c>
      <c r="W67" s="563">
        <v>0</v>
      </c>
      <c r="X67" s="563">
        <v>0</v>
      </c>
      <c r="Y67" s="563">
        <v>0</v>
      </c>
      <c r="Z67" s="563">
        <v>0</v>
      </c>
      <c r="AA67" s="563">
        <v>0</v>
      </c>
      <c r="AB67" s="563">
        <v>0</v>
      </c>
      <c r="AC67" s="563">
        <v>0</v>
      </c>
      <c r="AD67" s="563">
        <v>0</v>
      </c>
      <c r="AE67" s="563">
        <v>0</v>
      </c>
      <c r="AF67" s="563">
        <v>0</v>
      </c>
      <c r="AG67" s="563">
        <v>0</v>
      </c>
      <c r="AH67" s="563">
        <v>0</v>
      </c>
      <c r="AI67" s="563">
        <v>0</v>
      </c>
      <c r="AJ67" s="563">
        <v>0</v>
      </c>
      <c r="AK67" s="563">
        <v>0</v>
      </c>
      <c r="AL67" s="563">
        <v>0</v>
      </c>
      <c r="AM67" s="563">
        <v>0</v>
      </c>
      <c r="AN67" s="563">
        <v>0</v>
      </c>
      <c r="AO67" s="563">
        <v>0</v>
      </c>
      <c r="AP67" s="563">
        <v>0</v>
      </c>
      <c r="AQ67" s="563">
        <v>0</v>
      </c>
      <c r="AR67" s="563">
        <v>0</v>
      </c>
      <c r="AS67" s="563">
        <v>0</v>
      </c>
      <c r="AT67" s="563">
        <v>0</v>
      </c>
      <c r="AU67" s="563">
        <v>0</v>
      </c>
      <c r="AV67" s="563">
        <v>0</v>
      </c>
      <c r="AW67" s="563">
        <v>0</v>
      </c>
      <c r="AX67" s="563">
        <v>0</v>
      </c>
      <c r="AY67" s="563">
        <v>0</v>
      </c>
      <c r="AZ67" s="563">
        <v>0</v>
      </c>
      <c r="BA67" s="563">
        <v>0</v>
      </c>
      <c r="BB67" s="563">
        <v>0</v>
      </c>
      <c r="BC67" s="563">
        <v>0</v>
      </c>
      <c r="BD67" s="563">
        <v>0</v>
      </c>
      <c r="BE67" s="563">
        <v>0</v>
      </c>
      <c r="BF67" s="563">
        <v>0</v>
      </c>
      <c r="BG67" s="563">
        <v>0</v>
      </c>
      <c r="BH67" s="563">
        <v>0</v>
      </c>
      <c r="BI67" s="563">
        <v>0</v>
      </c>
      <c r="BJ67" s="563">
        <v>0</v>
      </c>
      <c r="BK67" s="563">
        <v>0</v>
      </c>
      <c r="BL67" s="563">
        <v>0</v>
      </c>
      <c r="BM67" s="563">
        <v>0</v>
      </c>
      <c r="BN67" s="563">
        <v>0</v>
      </c>
      <c r="BO67" s="563">
        <v>0</v>
      </c>
      <c r="BP67" s="563">
        <v>0</v>
      </c>
      <c r="BQ67" s="563">
        <v>0</v>
      </c>
      <c r="BR67" s="563">
        <v>0</v>
      </c>
      <c r="BS67" s="563">
        <v>0</v>
      </c>
      <c r="BT67" s="563">
        <v>0</v>
      </c>
      <c r="BU67" s="563">
        <v>0</v>
      </c>
      <c r="BV67" s="563">
        <v>0</v>
      </c>
      <c r="BW67" s="563">
        <v>0</v>
      </c>
      <c r="BX67" s="563">
        <v>0</v>
      </c>
      <c r="BY67" s="563">
        <v>0</v>
      </c>
      <c r="BZ67" s="563">
        <v>0</v>
      </c>
      <c r="CA67" s="566">
        <v>0</v>
      </c>
    </row>
    <row r="68" spans="1:79" ht="15" customHeight="1" x14ac:dyDescent="0.15">
      <c r="A68" s="557"/>
      <c r="B68" s="558" t="s">
        <v>1001</v>
      </c>
      <c r="C68" s="559"/>
      <c r="D68" s="560"/>
      <c r="E68" s="561" t="s">
        <v>735</v>
      </c>
      <c r="F68" s="562"/>
      <c r="G68" s="563">
        <v>2393</v>
      </c>
      <c r="H68" s="567">
        <v>962</v>
      </c>
      <c r="I68" s="565">
        <v>34593</v>
      </c>
      <c r="J68" s="563">
        <v>18643</v>
      </c>
      <c r="K68" s="563">
        <v>9376</v>
      </c>
      <c r="L68" s="563">
        <v>5580</v>
      </c>
      <c r="M68" s="563">
        <v>5479</v>
      </c>
      <c r="N68" s="563">
        <v>101</v>
      </c>
      <c r="O68" s="563">
        <v>3796</v>
      </c>
      <c r="P68" s="563">
        <v>67</v>
      </c>
      <c r="Q68" s="563">
        <v>2425</v>
      </c>
      <c r="R68" s="563">
        <v>2398</v>
      </c>
      <c r="S68" s="563">
        <v>27</v>
      </c>
      <c r="T68" s="563">
        <v>1277</v>
      </c>
      <c r="U68" s="563">
        <v>716</v>
      </c>
      <c r="V68" s="563">
        <v>561</v>
      </c>
      <c r="W68" s="563">
        <v>27</v>
      </c>
      <c r="X68" s="563">
        <v>9267</v>
      </c>
      <c r="Y68" s="563">
        <v>470</v>
      </c>
      <c r="Z68" s="563">
        <v>30</v>
      </c>
      <c r="AA68" s="563">
        <v>440</v>
      </c>
      <c r="AB68" s="563">
        <v>8797</v>
      </c>
      <c r="AC68" s="563">
        <v>129</v>
      </c>
      <c r="AD68" s="563">
        <v>414</v>
      </c>
      <c r="AE68" s="563">
        <v>195</v>
      </c>
      <c r="AF68" s="563">
        <v>839</v>
      </c>
      <c r="AG68" s="563">
        <v>2027</v>
      </c>
      <c r="AH68" s="563">
        <v>1409</v>
      </c>
      <c r="AI68" s="563">
        <v>3696</v>
      </c>
      <c r="AJ68" s="563">
        <v>88</v>
      </c>
      <c r="AK68" s="563">
        <v>8947</v>
      </c>
      <c r="AL68" s="563">
        <v>7003</v>
      </c>
      <c r="AM68" s="563">
        <v>4994</v>
      </c>
      <c r="AN68" s="563">
        <v>3080</v>
      </c>
      <c r="AO68" s="563">
        <v>3022</v>
      </c>
      <c r="AP68" s="563">
        <v>2590</v>
      </c>
      <c r="AQ68" s="563">
        <v>1181</v>
      </c>
      <c r="AR68" s="563">
        <v>55</v>
      </c>
      <c r="AS68" s="563">
        <v>162</v>
      </c>
      <c r="AT68" s="563">
        <v>928</v>
      </c>
      <c r="AU68" s="563">
        <v>249</v>
      </c>
      <c r="AV68" s="563">
        <v>5</v>
      </c>
      <c r="AW68" s="563">
        <v>10</v>
      </c>
      <c r="AX68" s="563">
        <v>432</v>
      </c>
      <c r="AY68" s="563">
        <v>382</v>
      </c>
      <c r="AZ68" s="563">
        <v>305</v>
      </c>
      <c r="BA68" s="563">
        <v>41</v>
      </c>
      <c r="BB68" s="563">
        <v>28</v>
      </c>
      <c r="BC68" s="563">
        <v>8</v>
      </c>
      <c r="BD68" s="563">
        <v>50</v>
      </c>
      <c r="BE68" s="563">
        <v>40</v>
      </c>
      <c r="BF68" s="563">
        <v>10</v>
      </c>
      <c r="BG68" s="563">
        <v>58</v>
      </c>
      <c r="BH68" s="563">
        <v>1707</v>
      </c>
      <c r="BI68" s="563">
        <v>560</v>
      </c>
      <c r="BJ68" s="563">
        <v>351</v>
      </c>
      <c r="BK68" s="563">
        <v>66</v>
      </c>
      <c r="BL68" s="563">
        <v>28</v>
      </c>
      <c r="BM68" s="563">
        <v>115</v>
      </c>
      <c r="BN68" s="563">
        <v>568</v>
      </c>
      <c r="BO68" s="563">
        <v>257</v>
      </c>
      <c r="BP68" s="563">
        <v>32</v>
      </c>
      <c r="BQ68" s="563">
        <v>50</v>
      </c>
      <c r="BR68" s="563">
        <v>66</v>
      </c>
      <c r="BS68" s="563">
        <v>174</v>
      </c>
      <c r="BT68" s="563">
        <v>207</v>
      </c>
      <c r="BU68" s="563">
        <v>2009</v>
      </c>
      <c r="BV68" s="563">
        <v>466</v>
      </c>
      <c r="BW68" s="563">
        <v>313</v>
      </c>
      <c r="BX68" s="563">
        <v>44</v>
      </c>
      <c r="BY68" s="563">
        <v>215</v>
      </c>
      <c r="BZ68" s="563">
        <v>203</v>
      </c>
      <c r="CA68" s="566">
        <v>768</v>
      </c>
    </row>
    <row r="69" spans="1:79" ht="15" customHeight="1" x14ac:dyDescent="0.15">
      <c r="A69" s="557"/>
      <c r="B69" s="558" t="s">
        <v>1002</v>
      </c>
      <c r="C69" s="559"/>
      <c r="D69" s="560"/>
      <c r="E69" s="561" t="s">
        <v>738</v>
      </c>
      <c r="F69" s="562"/>
      <c r="G69" s="563">
        <v>0</v>
      </c>
      <c r="H69" s="567">
        <v>0</v>
      </c>
      <c r="I69" s="565">
        <v>0</v>
      </c>
      <c r="J69" s="563">
        <v>0</v>
      </c>
      <c r="K69" s="563">
        <v>0</v>
      </c>
      <c r="L69" s="563">
        <v>0</v>
      </c>
      <c r="M69" s="563">
        <v>0</v>
      </c>
      <c r="N69" s="563">
        <v>0</v>
      </c>
      <c r="O69" s="563">
        <v>0</v>
      </c>
      <c r="P69" s="563">
        <v>0</v>
      </c>
      <c r="Q69" s="563">
        <v>0</v>
      </c>
      <c r="R69" s="563">
        <v>0</v>
      </c>
      <c r="S69" s="563">
        <v>0</v>
      </c>
      <c r="T69" s="563">
        <v>0</v>
      </c>
      <c r="U69" s="563">
        <v>0</v>
      </c>
      <c r="V69" s="563">
        <v>0</v>
      </c>
      <c r="W69" s="563">
        <v>0</v>
      </c>
      <c r="X69" s="563">
        <v>0</v>
      </c>
      <c r="Y69" s="563">
        <v>0</v>
      </c>
      <c r="Z69" s="563">
        <v>0</v>
      </c>
      <c r="AA69" s="563">
        <v>0</v>
      </c>
      <c r="AB69" s="563">
        <v>0</v>
      </c>
      <c r="AC69" s="563">
        <v>0</v>
      </c>
      <c r="AD69" s="563">
        <v>0</v>
      </c>
      <c r="AE69" s="563">
        <v>0</v>
      </c>
      <c r="AF69" s="563">
        <v>0</v>
      </c>
      <c r="AG69" s="563">
        <v>0</v>
      </c>
      <c r="AH69" s="563">
        <v>0</v>
      </c>
      <c r="AI69" s="563">
        <v>0</v>
      </c>
      <c r="AJ69" s="563">
        <v>0</v>
      </c>
      <c r="AK69" s="563">
        <v>0</v>
      </c>
      <c r="AL69" s="563">
        <v>0</v>
      </c>
      <c r="AM69" s="563">
        <v>0</v>
      </c>
      <c r="AN69" s="563">
        <v>0</v>
      </c>
      <c r="AO69" s="563">
        <v>0</v>
      </c>
      <c r="AP69" s="563">
        <v>0</v>
      </c>
      <c r="AQ69" s="563">
        <v>0</v>
      </c>
      <c r="AR69" s="563">
        <v>0</v>
      </c>
      <c r="AS69" s="563">
        <v>0</v>
      </c>
      <c r="AT69" s="563">
        <v>0</v>
      </c>
      <c r="AU69" s="563">
        <v>0</v>
      </c>
      <c r="AV69" s="563">
        <v>0</v>
      </c>
      <c r="AW69" s="563">
        <v>0</v>
      </c>
      <c r="AX69" s="563">
        <v>0</v>
      </c>
      <c r="AY69" s="563">
        <v>0</v>
      </c>
      <c r="AZ69" s="563">
        <v>0</v>
      </c>
      <c r="BA69" s="563">
        <v>0</v>
      </c>
      <c r="BB69" s="563">
        <v>0</v>
      </c>
      <c r="BC69" s="563">
        <v>0</v>
      </c>
      <c r="BD69" s="563">
        <v>0</v>
      </c>
      <c r="BE69" s="563">
        <v>0</v>
      </c>
      <c r="BF69" s="563">
        <v>0</v>
      </c>
      <c r="BG69" s="563">
        <v>0</v>
      </c>
      <c r="BH69" s="563">
        <v>0</v>
      </c>
      <c r="BI69" s="563">
        <v>0</v>
      </c>
      <c r="BJ69" s="563">
        <v>0</v>
      </c>
      <c r="BK69" s="563">
        <v>0</v>
      </c>
      <c r="BL69" s="563">
        <v>0</v>
      </c>
      <c r="BM69" s="563">
        <v>0</v>
      </c>
      <c r="BN69" s="563">
        <v>0</v>
      </c>
      <c r="BO69" s="563">
        <v>0</v>
      </c>
      <c r="BP69" s="563">
        <v>0</v>
      </c>
      <c r="BQ69" s="563">
        <v>0</v>
      </c>
      <c r="BR69" s="563">
        <v>0</v>
      </c>
      <c r="BS69" s="563">
        <v>0</v>
      </c>
      <c r="BT69" s="563">
        <v>0</v>
      </c>
      <c r="BU69" s="563">
        <v>0</v>
      </c>
      <c r="BV69" s="563">
        <v>0</v>
      </c>
      <c r="BW69" s="563">
        <v>0</v>
      </c>
      <c r="BX69" s="563">
        <v>0</v>
      </c>
      <c r="BY69" s="563">
        <v>0</v>
      </c>
      <c r="BZ69" s="563">
        <v>0</v>
      </c>
      <c r="CA69" s="566">
        <v>0</v>
      </c>
    </row>
    <row r="70" spans="1:79" ht="24" customHeight="1" x14ac:dyDescent="0.15">
      <c r="A70" s="557"/>
      <c r="B70" s="558" t="s">
        <v>1003</v>
      </c>
      <c r="C70" s="559"/>
      <c r="D70" s="560"/>
      <c r="E70" s="561" t="s">
        <v>741</v>
      </c>
      <c r="F70" s="562"/>
      <c r="G70" s="563">
        <v>0</v>
      </c>
      <c r="H70" s="567">
        <v>0</v>
      </c>
      <c r="I70" s="565">
        <v>0</v>
      </c>
      <c r="J70" s="563">
        <v>0</v>
      </c>
      <c r="K70" s="563">
        <v>0</v>
      </c>
      <c r="L70" s="563">
        <v>0</v>
      </c>
      <c r="M70" s="563">
        <v>0</v>
      </c>
      <c r="N70" s="563">
        <v>0</v>
      </c>
      <c r="O70" s="563">
        <v>0</v>
      </c>
      <c r="P70" s="563">
        <v>0</v>
      </c>
      <c r="Q70" s="563">
        <v>0</v>
      </c>
      <c r="R70" s="563">
        <v>0</v>
      </c>
      <c r="S70" s="563">
        <v>0</v>
      </c>
      <c r="T70" s="563">
        <v>0</v>
      </c>
      <c r="U70" s="563">
        <v>0</v>
      </c>
      <c r="V70" s="563">
        <v>0</v>
      </c>
      <c r="W70" s="563">
        <v>0</v>
      </c>
      <c r="X70" s="563">
        <v>0</v>
      </c>
      <c r="Y70" s="563">
        <v>0</v>
      </c>
      <c r="Z70" s="563">
        <v>0</v>
      </c>
      <c r="AA70" s="563">
        <v>0</v>
      </c>
      <c r="AB70" s="563">
        <v>0</v>
      </c>
      <c r="AC70" s="563">
        <v>0</v>
      </c>
      <c r="AD70" s="563">
        <v>0</v>
      </c>
      <c r="AE70" s="563">
        <v>0</v>
      </c>
      <c r="AF70" s="563">
        <v>0</v>
      </c>
      <c r="AG70" s="563">
        <v>0</v>
      </c>
      <c r="AH70" s="563">
        <v>0</v>
      </c>
      <c r="AI70" s="563">
        <v>0</v>
      </c>
      <c r="AJ70" s="563">
        <v>0</v>
      </c>
      <c r="AK70" s="563">
        <v>0</v>
      </c>
      <c r="AL70" s="563">
        <v>0</v>
      </c>
      <c r="AM70" s="563">
        <v>0</v>
      </c>
      <c r="AN70" s="563">
        <v>0</v>
      </c>
      <c r="AO70" s="563">
        <v>0</v>
      </c>
      <c r="AP70" s="563">
        <v>0</v>
      </c>
      <c r="AQ70" s="563">
        <v>0</v>
      </c>
      <c r="AR70" s="563">
        <v>0</v>
      </c>
      <c r="AS70" s="563">
        <v>0</v>
      </c>
      <c r="AT70" s="563">
        <v>0</v>
      </c>
      <c r="AU70" s="563">
        <v>0</v>
      </c>
      <c r="AV70" s="563">
        <v>0</v>
      </c>
      <c r="AW70" s="563">
        <v>0</v>
      </c>
      <c r="AX70" s="563">
        <v>0</v>
      </c>
      <c r="AY70" s="563">
        <v>0</v>
      </c>
      <c r="AZ70" s="563">
        <v>0</v>
      </c>
      <c r="BA70" s="563">
        <v>0</v>
      </c>
      <c r="BB70" s="563">
        <v>0</v>
      </c>
      <c r="BC70" s="563">
        <v>0</v>
      </c>
      <c r="BD70" s="563">
        <v>0</v>
      </c>
      <c r="BE70" s="563">
        <v>0</v>
      </c>
      <c r="BF70" s="563">
        <v>0</v>
      </c>
      <c r="BG70" s="563">
        <v>0</v>
      </c>
      <c r="BH70" s="563">
        <v>0</v>
      </c>
      <c r="BI70" s="563">
        <v>0</v>
      </c>
      <c r="BJ70" s="563">
        <v>0</v>
      </c>
      <c r="BK70" s="563">
        <v>0</v>
      </c>
      <c r="BL70" s="563">
        <v>0</v>
      </c>
      <c r="BM70" s="563">
        <v>0</v>
      </c>
      <c r="BN70" s="563">
        <v>0</v>
      </c>
      <c r="BO70" s="563">
        <v>0</v>
      </c>
      <c r="BP70" s="563">
        <v>0</v>
      </c>
      <c r="BQ70" s="563">
        <v>0</v>
      </c>
      <c r="BR70" s="563">
        <v>0</v>
      </c>
      <c r="BS70" s="563">
        <v>0</v>
      </c>
      <c r="BT70" s="563">
        <v>0</v>
      </c>
      <c r="BU70" s="563">
        <v>0</v>
      </c>
      <c r="BV70" s="563">
        <v>0</v>
      </c>
      <c r="BW70" s="563">
        <v>0</v>
      </c>
      <c r="BX70" s="563">
        <v>0</v>
      </c>
      <c r="BY70" s="563">
        <v>0</v>
      </c>
      <c r="BZ70" s="563">
        <v>0</v>
      </c>
      <c r="CA70" s="566">
        <v>0</v>
      </c>
    </row>
    <row r="71" spans="1:79" ht="15" customHeight="1" x14ac:dyDescent="0.15">
      <c r="A71" s="557"/>
      <c r="B71" s="558" t="s">
        <v>1004</v>
      </c>
      <c r="C71" s="559"/>
      <c r="D71" s="560"/>
      <c r="E71" s="561" t="s">
        <v>746</v>
      </c>
      <c r="F71" s="562"/>
      <c r="G71" s="563">
        <v>2979</v>
      </c>
      <c r="H71" s="567">
        <v>3771</v>
      </c>
      <c r="I71" s="565">
        <v>142528</v>
      </c>
      <c r="J71" s="563">
        <v>81610</v>
      </c>
      <c r="K71" s="563">
        <v>70758</v>
      </c>
      <c r="L71" s="563">
        <v>29042</v>
      </c>
      <c r="M71" s="563">
        <v>28046</v>
      </c>
      <c r="N71" s="563">
        <v>996</v>
      </c>
      <c r="O71" s="563">
        <v>41716</v>
      </c>
      <c r="P71" s="563">
        <v>676</v>
      </c>
      <c r="Q71" s="563">
        <v>24319</v>
      </c>
      <c r="R71" s="563">
        <v>23878</v>
      </c>
      <c r="S71" s="563">
        <v>441</v>
      </c>
      <c r="T71" s="563">
        <v>16359</v>
      </c>
      <c r="U71" s="563">
        <v>5884</v>
      </c>
      <c r="V71" s="563">
        <v>10475</v>
      </c>
      <c r="W71" s="563">
        <v>362</v>
      </c>
      <c r="X71" s="563">
        <v>10852</v>
      </c>
      <c r="Y71" s="563">
        <v>740</v>
      </c>
      <c r="Z71" s="563">
        <v>68</v>
      </c>
      <c r="AA71" s="563">
        <v>672</v>
      </c>
      <c r="AB71" s="563">
        <v>10112</v>
      </c>
      <c r="AC71" s="563">
        <v>125</v>
      </c>
      <c r="AD71" s="563">
        <v>491</v>
      </c>
      <c r="AE71" s="563">
        <v>359</v>
      </c>
      <c r="AF71" s="563">
        <v>1189</v>
      </c>
      <c r="AG71" s="563">
        <v>2250</v>
      </c>
      <c r="AH71" s="563">
        <v>1653</v>
      </c>
      <c r="AI71" s="563">
        <v>3840</v>
      </c>
      <c r="AJ71" s="563">
        <v>205</v>
      </c>
      <c r="AK71" s="563">
        <v>11137</v>
      </c>
      <c r="AL71" s="563">
        <v>49781</v>
      </c>
      <c r="AM71" s="563">
        <v>21045</v>
      </c>
      <c r="AN71" s="563">
        <v>10588</v>
      </c>
      <c r="AO71" s="563">
        <v>10545</v>
      </c>
      <c r="AP71" s="563">
        <v>8826</v>
      </c>
      <c r="AQ71" s="563">
        <v>4427</v>
      </c>
      <c r="AR71" s="563">
        <v>187</v>
      </c>
      <c r="AS71" s="563">
        <v>540</v>
      </c>
      <c r="AT71" s="563">
        <v>3296</v>
      </c>
      <c r="AU71" s="563">
        <v>353</v>
      </c>
      <c r="AV71" s="563">
        <v>6</v>
      </c>
      <c r="AW71" s="563">
        <v>17</v>
      </c>
      <c r="AX71" s="563">
        <v>1719</v>
      </c>
      <c r="AY71" s="563">
        <v>1513</v>
      </c>
      <c r="AZ71" s="563">
        <v>1235</v>
      </c>
      <c r="BA71" s="563">
        <v>157</v>
      </c>
      <c r="BB71" s="563">
        <v>83</v>
      </c>
      <c r="BC71" s="563">
        <v>38</v>
      </c>
      <c r="BD71" s="563">
        <v>206</v>
      </c>
      <c r="BE71" s="563">
        <v>157</v>
      </c>
      <c r="BF71" s="563">
        <v>49</v>
      </c>
      <c r="BG71" s="563">
        <v>43</v>
      </c>
      <c r="BH71" s="563">
        <v>7932</v>
      </c>
      <c r="BI71" s="563">
        <v>3111</v>
      </c>
      <c r="BJ71" s="563">
        <v>1805</v>
      </c>
      <c r="BK71" s="563">
        <v>608</v>
      </c>
      <c r="BL71" s="563">
        <v>112</v>
      </c>
      <c r="BM71" s="563">
        <v>586</v>
      </c>
      <c r="BN71" s="563">
        <v>1762</v>
      </c>
      <c r="BO71" s="563">
        <v>1064</v>
      </c>
      <c r="BP71" s="563">
        <v>123</v>
      </c>
      <c r="BQ71" s="563">
        <v>569</v>
      </c>
      <c r="BR71" s="563">
        <v>173</v>
      </c>
      <c r="BS71" s="563">
        <v>1130</v>
      </c>
      <c r="BT71" s="563">
        <v>2525</v>
      </c>
      <c r="BU71" s="563">
        <v>28736</v>
      </c>
      <c r="BV71" s="563">
        <v>5551</v>
      </c>
      <c r="BW71" s="563">
        <v>1942</v>
      </c>
      <c r="BX71" s="563">
        <v>394</v>
      </c>
      <c r="BY71" s="563">
        <v>7046</v>
      </c>
      <c r="BZ71" s="563">
        <v>2402</v>
      </c>
      <c r="CA71" s="566">
        <v>11401</v>
      </c>
    </row>
    <row r="72" spans="1:79" ht="15" customHeight="1" x14ac:dyDescent="0.15">
      <c r="A72" s="557"/>
      <c r="B72" s="558" t="s">
        <v>1005</v>
      </c>
      <c r="C72" s="559"/>
      <c r="D72" s="560"/>
      <c r="E72" s="561" t="s">
        <v>749</v>
      </c>
      <c r="F72" s="562"/>
      <c r="G72" s="563">
        <v>2141</v>
      </c>
      <c r="H72" s="567">
        <v>1198</v>
      </c>
      <c r="I72" s="565">
        <v>44912</v>
      </c>
      <c r="J72" s="563">
        <v>26393</v>
      </c>
      <c r="K72" s="563">
        <v>16142</v>
      </c>
      <c r="L72" s="563">
        <v>5807</v>
      </c>
      <c r="M72" s="563">
        <v>5590</v>
      </c>
      <c r="N72" s="563">
        <v>217</v>
      </c>
      <c r="O72" s="563">
        <v>10335</v>
      </c>
      <c r="P72" s="563">
        <v>164</v>
      </c>
      <c r="Q72" s="563">
        <v>6088</v>
      </c>
      <c r="R72" s="563">
        <v>5960</v>
      </c>
      <c r="S72" s="563">
        <v>128</v>
      </c>
      <c r="T72" s="563">
        <v>3985</v>
      </c>
      <c r="U72" s="563">
        <v>1779</v>
      </c>
      <c r="V72" s="563">
        <v>2206</v>
      </c>
      <c r="W72" s="563">
        <v>98</v>
      </c>
      <c r="X72" s="563">
        <v>10251</v>
      </c>
      <c r="Y72" s="563">
        <v>451</v>
      </c>
      <c r="Z72" s="563">
        <v>28</v>
      </c>
      <c r="AA72" s="563">
        <v>423</v>
      </c>
      <c r="AB72" s="563">
        <v>9800</v>
      </c>
      <c r="AC72" s="563">
        <v>141</v>
      </c>
      <c r="AD72" s="563">
        <v>454</v>
      </c>
      <c r="AE72" s="563">
        <v>216</v>
      </c>
      <c r="AF72" s="563">
        <v>901</v>
      </c>
      <c r="AG72" s="563">
        <v>2250</v>
      </c>
      <c r="AH72" s="563">
        <v>1569</v>
      </c>
      <c r="AI72" s="563">
        <v>4121</v>
      </c>
      <c r="AJ72" s="563">
        <v>148</v>
      </c>
      <c r="AK72" s="563">
        <v>8003</v>
      </c>
      <c r="AL72" s="563">
        <v>10516</v>
      </c>
      <c r="AM72" s="563">
        <v>6420</v>
      </c>
      <c r="AN72" s="563">
        <v>3879</v>
      </c>
      <c r="AO72" s="563">
        <v>3864</v>
      </c>
      <c r="AP72" s="563">
        <v>3216</v>
      </c>
      <c r="AQ72" s="563">
        <v>1560</v>
      </c>
      <c r="AR72" s="563">
        <v>74</v>
      </c>
      <c r="AS72" s="563">
        <v>194</v>
      </c>
      <c r="AT72" s="563">
        <v>1266</v>
      </c>
      <c r="AU72" s="563">
        <v>115</v>
      </c>
      <c r="AV72" s="563">
        <v>2</v>
      </c>
      <c r="AW72" s="563">
        <v>5</v>
      </c>
      <c r="AX72" s="563">
        <v>648</v>
      </c>
      <c r="AY72" s="563">
        <v>577</v>
      </c>
      <c r="AZ72" s="563">
        <v>467</v>
      </c>
      <c r="BA72" s="563">
        <v>63</v>
      </c>
      <c r="BB72" s="563">
        <v>36</v>
      </c>
      <c r="BC72" s="563">
        <v>11</v>
      </c>
      <c r="BD72" s="563">
        <v>71</v>
      </c>
      <c r="BE72" s="563">
        <v>57</v>
      </c>
      <c r="BF72" s="563">
        <v>14</v>
      </c>
      <c r="BG72" s="563">
        <v>15</v>
      </c>
      <c r="BH72" s="563">
        <v>2332</v>
      </c>
      <c r="BI72" s="563">
        <v>805</v>
      </c>
      <c r="BJ72" s="563">
        <v>452</v>
      </c>
      <c r="BK72" s="563">
        <v>132</v>
      </c>
      <c r="BL72" s="563">
        <v>37</v>
      </c>
      <c r="BM72" s="563">
        <v>184</v>
      </c>
      <c r="BN72" s="563">
        <v>565</v>
      </c>
      <c r="BO72" s="563">
        <v>350</v>
      </c>
      <c r="BP72" s="563">
        <v>43</v>
      </c>
      <c r="BQ72" s="563">
        <v>46</v>
      </c>
      <c r="BR72" s="563">
        <v>62</v>
      </c>
      <c r="BS72" s="563">
        <v>461</v>
      </c>
      <c r="BT72" s="563">
        <v>209</v>
      </c>
      <c r="BU72" s="563">
        <v>4096</v>
      </c>
      <c r="BV72" s="563">
        <v>1003</v>
      </c>
      <c r="BW72" s="563">
        <v>304</v>
      </c>
      <c r="BX72" s="563">
        <v>613</v>
      </c>
      <c r="BY72" s="563">
        <v>270</v>
      </c>
      <c r="BZ72" s="563">
        <v>409</v>
      </c>
      <c r="CA72" s="566">
        <v>1497</v>
      </c>
    </row>
    <row r="73" spans="1:79" ht="15" customHeight="1" x14ac:dyDescent="0.15">
      <c r="A73" s="557"/>
      <c r="B73" s="558" t="s">
        <v>1006</v>
      </c>
      <c r="C73" s="559"/>
      <c r="D73" s="560"/>
      <c r="E73" s="561" t="s">
        <v>56</v>
      </c>
      <c r="F73" s="562"/>
      <c r="G73" s="563">
        <v>2125</v>
      </c>
      <c r="H73" s="567">
        <v>4316</v>
      </c>
      <c r="I73" s="565">
        <v>38440</v>
      </c>
      <c r="J73" s="563">
        <v>19011</v>
      </c>
      <c r="K73" s="563">
        <v>11342</v>
      </c>
      <c r="L73" s="563">
        <v>7193</v>
      </c>
      <c r="M73" s="563">
        <v>6953</v>
      </c>
      <c r="N73" s="563">
        <v>240</v>
      </c>
      <c r="O73" s="563">
        <v>4149</v>
      </c>
      <c r="P73" s="563">
        <v>57</v>
      </c>
      <c r="Q73" s="563">
        <v>2106</v>
      </c>
      <c r="R73" s="563">
        <v>2024</v>
      </c>
      <c r="S73" s="563">
        <v>82</v>
      </c>
      <c r="T73" s="563">
        <v>1955</v>
      </c>
      <c r="U73" s="563">
        <v>510</v>
      </c>
      <c r="V73" s="563">
        <v>1445</v>
      </c>
      <c r="W73" s="563">
        <v>31</v>
      </c>
      <c r="X73" s="563">
        <v>7669</v>
      </c>
      <c r="Y73" s="563">
        <v>1203</v>
      </c>
      <c r="Z73" s="563">
        <v>113</v>
      </c>
      <c r="AA73" s="563">
        <v>1090</v>
      </c>
      <c r="AB73" s="563">
        <v>6466</v>
      </c>
      <c r="AC73" s="563">
        <v>82</v>
      </c>
      <c r="AD73" s="563">
        <v>316</v>
      </c>
      <c r="AE73" s="563">
        <v>202</v>
      </c>
      <c r="AF73" s="563">
        <v>703</v>
      </c>
      <c r="AG73" s="563">
        <v>1454</v>
      </c>
      <c r="AH73" s="563">
        <v>1054</v>
      </c>
      <c r="AI73" s="563">
        <v>2535</v>
      </c>
      <c r="AJ73" s="563">
        <v>120</v>
      </c>
      <c r="AK73" s="563">
        <v>7943</v>
      </c>
      <c r="AL73" s="563">
        <v>11486</v>
      </c>
      <c r="AM73" s="563">
        <v>6026</v>
      </c>
      <c r="AN73" s="563">
        <v>3940</v>
      </c>
      <c r="AO73" s="563">
        <v>3928</v>
      </c>
      <c r="AP73" s="563">
        <v>3322</v>
      </c>
      <c r="AQ73" s="563">
        <v>1444</v>
      </c>
      <c r="AR73" s="563">
        <v>69</v>
      </c>
      <c r="AS73" s="563">
        <v>182</v>
      </c>
      <c r="AT73" s="563">
        <v>1494</v>
      </c>
      <c r="AU73" s="563">
        <v>121</v>
      </c>
      <c r="AV73" s="563">
        <v>2</v>
      </c>
      <c r="AW73" s="563">
        <v>10</v>
      </c>
      <c r="AX73" s="563">
        <v>606</v>
      </c>
      <c r="AY73" s="563">
        <v>536</v>
      </c>
      <c r="AZ73" s="563">
        <v>435</v>
      </c>
      <c r="BA73" s="563">
        <v>57</v>
      </c>
      <c r="BB73" s="563">
        <v>32</v>
      </c>
      <c r="BC73" s="563">
        <v>12</v>
      </c>
      <c r="BD73" s="563">
        <v>70</v>
      </c>
      <c r="BE73" s="563">
        <v>55</v>
      </c>
      <c r="BF73" s="563">
        <v>15</v>
      </c>
      <c r="BG73" s="563">
        <v>12</v>
      </c>
      <c r="BH73" s="563">
        <v>1920</v>
      </c>
      <c r="BI73" s="563">
        <v>635</v>
      </c>
      <c r="BJ73" s="563">
        <v>358</v>
      </c>
      <c r="BK73" s="563">
        <v>107</v>
      </c>
      <c r="BL73" s="563">
        <v>30</v>
      </c>
      <c r="BM73" s="563">
        <v>140</v>
      </c>
      <c r="BN73" s="563">
        <v>499</v>
      </c>
      <c r="BO73" s="563">
        <v>285</v>
      </c>
      <c r="BP73" s="563">
        <v>48</v>
      </c>
      <c r="BQ73" s="563">
        <v>51</v>
      </c>
      <c r="BR73" s="563">
        <v>75</v>
      </c>
      <c r="BS73" s="563">
        <v>327</v>
      </c>
      <c r="BT73" s="563">
        <v>166</v>
      </c>
      <c r="BU73" s="563">
        <v>5460</v>
      </c>
      <c r="BV73" s="563">
        <v>1097</v>
      </c>
      <c r="BW73" s="563">
        <v>445</v>
      </c>
      <c r="BX73" s="563">
        <v>118</v>
      </c>
      <c r="BY73" s="563">
        <v>601</v>
      </c>
      <c r="BZ73" s="563">
        <v>689</v>
      </c>
      <c r="CA73" s="566">
        <v>2510</v>
      </c>
    </row>
    <row r="74" spans="1:79" ht="15" customHeight="1" x14ac:dyDescent="0.15">
      <c r="A74" s="557"/>
      <c r="B74" s="558" t="s">
        <v>1007</v>
      </c>
      <c r="C74" s="559"/>
      <c r="D74" s="560"/>
      <c r="E74" s="561" t="s">
        <v>57</v>
      </c>
      <c r="F74" s="562"/>
      <c r="G74" s="563">
        <v>4</v>
      </c>
      <c r="H74" s="567">
        <v>71</v>
      </c>
      <c r="I74" s="565">
        <v>115368</v>
      </c>
      <c r="J74" s="563">
        <v>12528</v>
      </c>
      <c r="K74" s="563">
        <v>7971</v>
      </c>
      <c r="L74" s="563">
        <v>3717</v>
      </c>
      <c r="M74" s="563">
        <v>3574</v>
      </c>
      <c r="N74" s="563">
        <v>143</v>
      </c>
      <c r="O74" s="563">
        <v>4254</v>
      </c>
      <c r="P74" s="563">
        <v>58</v>
      </c>
      <c r="Q74" s="563">
        <v>2274</v>
      </c>
      <c r="R74" s="563">
        <v>2217</v>
      </c>
      <c r="S74" s="563">
        <v>57</v>
      </c>
      <c r="T74" s="563">
        <v>1876</v>
      </c>
      <c r="U74" s="563">
        <v>415</v>
      </c>
      <c r="V74" s="563">
        <v>1461</v>
      </c>
      <c r="W74" s="563">
        <v>46</v>
      </c>
      <c r="X74" s="563">
        <v>4557</v>
      </c>
      <c r="Y74" s="563">
        <v>248</v>
      </c>
      <c r="Z74" s="563">
        <v>32</v>
      </c>
      <c r="AA74" s="563">
        <v>216</v>
      </c>
      <c r="AB74" s="563">
        <v>4309</v>
      </c>
      <c r="AC74" s="563">
        <v>39</v>
      </c>
      <c r="AD74" s="563">
        <v>184</v>
      </c>
      <c r="AE74" s="563">
        <v>218</v>
      </c>
      <c r="AF74" s="563">
        <v>476</v>
      </c>
      <c r="AG74" s="563">
        <v>939</v>
      </c>
      <c r="AH74" s="563">
        <v>711</v>
      </c>
      <c r="AI74" s="563">
        <v>1596</v>
      </c>
      <c r="AJ74" s="563">
        <v>146</v>
      </c>
      <c r="AK74" s="563">
        <v>15</v>
      </c>
      <c r="AL74" s="563">
        <v>102825</v>
      </c>
      <c r="AM74" s="563">
        <v>56808</v>
      </c>
      <c r="AN74" s="563">
        <v>26976</v>
      </c>
      <c r="AO74" s="563">
        <v>25546</v>
      </c>
      <c r="AP74" s="563">
        <v>24232</v>
      </c>
      <c r="AQ74" s="563">
        <v>15588</v>
      </c>
      <c r="AR74" s="563">
        <v>375</v>
      </c>
      <c r="AS74" s="563">
        <v>673</v>
      </c>
      <c r="AT74" s="563">
        <v>4160</v>
      </c>
      <c r="AU74" s="563">
        <v>3324</v>
      </c>
      <c r="AV74" s="563">
        <v>56</v>
      </c>
      <c r="AW74" s="563">
        <v>56</v>
      </c>
      <c r="AX74" s="563">
        <v>1314</v>
      </c>
      <c r="AY74" s="563">
        <v>938</v>
      </c>
      <c r="AZ74" s="563">
        <v>125</v>
      </c>
      <c r="BA74" s="563">
        <v>335</v>
      </c>
      <c r="BB74" s="563">
        <v>286</v>
      </c>
      <c r="BC74" s="563">
        <v>192</v>
      </c>
      <c r="BD74" s="563">
        <v>376</v>
      </c>
      <c r="BE74" s="563">
        <v>305</v>
      </c>
      <c r="BF74" s="563">
        <v>71</v>
      </c>
      <c r="BG74" s="563">
        <v>1430</v>
      </c>
      <c r="BH74" s="563">
        <v>20564</v>
      </c>
      <c r="BI74" s="563">
        <v>9162</v>
      </c>
      <c r="BJ74" s="563">
        <v>7818</v>
      </c>
      <c r="BK74" s="563">
        <v>319</v>
      </c>
      <c r="BL74" s="563">
        <v>101</v>
      </c>
      <c r="BM74" s="563">
        <v>924</v>
      </c>
      <c r="BN74" s="563">
        <v>7652</v>
      </c>
      <c r="BO74" s="563">
        <v>1355</v>
      </c>
      <c r="BP74" s="563">
        <v>333</v>
      </c>
      <c r="BQ74" s="563">
        <v>489</v>
      </c>
      <c r="BR74" s="563">
        <v>479</v>
      </c>
      <c r="BS74" s="563">
        <v>1094</v>
      </c>
      <c r="BT74" s="563">
        <v>9268</v>
      </c>
      <c r="BU74" s="563">
        <v>46017</v>
      </c>
      <c r="BV74" s="563">
        <v>13118</v>
      </c>
      <c r="BW74" s="563">
        <v>3891</v>
      </c>
      <c r="BX74" s="563">
        <v>889</v>
      </c>
      <c r="BY74" s="563">
        <v>3450</v>
      </c>
      <c r="BZ74" s="563">
        <v>4386</v>
      </c>
      <c r="CA74" s="566">
        <v>20283</v>
      </c>
    </row>
    <row r="75" spans="1:79" ht="24" customHeight="1" x14ac:dyDescent="0.15">
      <c r="A75" s="557"/>
      <c r="B75" s="558" t="s">
        <v>1008</v>
      </c>
      <c r="C75" s="559"/>
      <c r="D75" s="560"/>
      <c r="E75" s="561" t="s">
        <v>58</v>
      </c>
      <c r="F75" s="562"/>
      <c r="G75" s="563">
        <v>150881</v>
      </c>
      <c r="H75" s="567">
        <v>92835</v>
      </c>
      <c r="I75" s="565">
        <v>3132174</v>
      </c>
      <c r="J75" s="563">
        <v>1749457</v>
      </c>
      <c r="K75" s="563">
        <v>1037487</v>
      </c>
      <c r="L75" s="563">
        <v>575792</v>
      </c>
      <c r="M75" s="563">
        <v>556535</v>
      </c>
      <c r="N75" s="563">
        <v>19257</v>
      </c>
      <c r="O75" s="563">
        <v>461695</v>
      </c>
      <c r="P75" s="563">
        <v>5750</v>
      </c>
      <c r="Q75" s="563">
        <v>229447</v>
      </c>
      <c r="R75" s="563">
        <v>222937</v>
      </c>
      <c r="S75" s="563">
        <v>6510</v>
      </c>
      <c r="T75" s="563">
        <v>221699</v>
      </c>
      <c r="U75" s="563">
        <v>59682</v>
      </c>
      <c r="V75" s="563">
        <v>162017</v>
      </c>
      <c r="W75" s="563">
        <v>4799</v>
      </c>
      <c r="X75" s="563">
        <v>711970</v>
      </c>
      <c r="Y75" s="563">
        <v>47827</v>
      </c>
      <c r="Z75" s="563">
        <v>3555</v>
      </c>
      <c r="AA75" s="563">
        <v>44272</v>
      </c>
      <c r="AB75" s="563">
        <v>664143</v>
      </c>
      <c r="AC75" s="563">
        <v>6472</v>
      </c>
      <c r="AD75" s="563">
        <v>37324</v>
      </c>
      <c r="AE75" s="563">
        <v>17646</v>
      </c>
      <c r="AF75" s="563">
        <v>47549</v>
      </c>
      <c r="AG75" s="563">
        <v>161470</v>
      </c>
      <c r="AH75" s="563">
        <v>110089</v>
      </c>
      <c r="AI75" s="563">
        <v>275699</v>
      </c>
      <c r="AJ75" s="563">
        <v>7894</v>
      </c>
      <c r="AK75" s="563">
        <v>564159</v>
      </c>
      <c r="AL75" s="563">
        <v>818558</v>
      </c>
      <c r="AM75" s="563">
        <v>500010</v>
      </c>
      <c r="AN75" s="563">
        <v>269681</v>
      </c>
      <c r="AO75" s="563">
        <v>261263</v>
      </c>
      <c r="AP75" s="563">
        <v>201401</v>
      </c>
      <c r="AQ75" s="563">
        <v>107308</v>
      </c>
      <c r="AR75" s="563">
        <v>4793</v>
      </c>
      <c r="AS75" s="563">
        <v>14943</v>
      </c>
      <c r="AT75" s="563">
        <v>54455</v>
      </c>
      <c r="AU75" s="563">
        <v>18512</v>
      </c>
      <c r="AV75" s="563">
        <v>515</v>
      </c>
      <c r="AW75" s="563">
        <v>875</v>
      </c>
      <c r="AX75" s="563">
        <v>59862</v>
      </c>
      <c r="AY75" s="563">
        <v>55327</v>
      </c>
      <c r="AZ75" s="563">
        <v>44993</v>
      </c>
      <c r="BA75" s="563">
        <v>5313</v>
      </c>
      <c r="BB75" s="563">
        <v>4199</v>
      </c>
      <c r="BC75" s="563">
        <v>822</v>
      </c>
      <c r="BD75" s="563">
        <v>4535</v>
      </c>
      <c r="BE75" s="563">
        <v>3691</v>
      </c>
      <c r="BF75" s="563">
        <v>844</v>
      </c>
      <c r="BG75" s="563">
        <v>8418</v>
      </c>
      <c r="BH75" s="563">
        <v>189415</v>
      </c>
      <c r="BI75" s="563">
        <v>59227</v>
      </c>
      <c r="BJ75" s="563">
        <v>31222</v>
      </c>
      <c r="BK75" s="563">
        <v>9587</v>
      </c>
      <c r="BL75" s="563">
        <v>2575</v>
      </c>
      <c r="BM75" s="563">
        <v>15843</v>
      </c>
      <c r="BN75" s="563">
        <v>54969</v>
      </c>
      <c r="BO75" s="563">
        <v>22253</v>
      </c>
      <c r="BP75" s="563">
        <v>4563</v>
      </c>
      <c r="BQ75" s="563">
        <v>7049</v>
      </c>
      <c r="BR75" s="563">
        <v>11731</v>
      </c>
      <c r="BS75" s="563">
        <v>29623</v>
      </c>
      <c r="BT75" s="563">
        <v>40914</v>
      </c>
      <c r="BU75" s="563">
        <v>318548</v>
      </c>
      <c r="BV75" s="563">
        <v>64986</v>
      </c>
      <c r="BW75" s="563">
        <v>19203</v>
      </c>
      <c r="BX75" s="563">
        <v>4209</v>
      </c>
      <c r="BY75" s="563">
        <v>52848</v>
      </c>
      <c r="BZ75" s="563">
        <v>44961</v>
      </c>
      <c r="CA75" s="566">
        <v>132341</v>
      </c>
    </row>
    <row r="76" spans="1:79" ht="15" customHeight="1" x14ac:dyDescent="0.15">
      <c r="A76" s="557"/>
      <c r="B76" s="558" t="s">
        <v>1009</v>
      </c>
      <c r="C76" s="559"/>
      <c r="D76" s="560"/>
      <c r="E76" s="561" t="s">
        <v>59</v>
      </c>
      <c r="F76" s="562"/>
      <c r="G76" s="563">
        <v>13615</v>
      </c>
      <c r="H76" s="567">
        <v>16482</v>
      </c>
      <c r="I76" s="565">
        <v>732017</v>
      </c>
      <c r="J76" s="563">
        <v>347816</v>
      </c>
      <c r="K76" s="563">
        <v>179307</v>
      </c>
      <c r="L76" s="563">
        <v>107561</v>
      </c>
      <c r="M76" s="563">
        <v>103996</v>
      </c>
      <c r="N76" s="563">
        <v>3565</v>
      </c>
      <c r="O76" s="563">
        <v>71746</v>
      </c>
      <c r="P76" s="563">
        <v>930</v>
      </c>
      <c r="Q76" s="563">
        <v>37779</v>
      </c>
      <c r="R76" s="563">
        <v>37002</v>
      </c>
      <c r="S76" s="563">
        <v>777</v>
      </c>
      <c r="T76" s="563">
        <v>32269</v>
      </c>
      <c r="U76" s="563">
        <v>12488</v>
      </c>
      <c r="V76" s="563">
        <v>19781</v>
      </c>
      <c r="W76" s="563">
        <v>768</v>
      </c>
      <c r="X76" s="563">
        <v>168509</v>
      </c>
      <c r="Y76" s="563">
        <v>10576</v>
      </c>
      <c r="Z76" s="563">
        <v>830</v>
      </c>
      <c r="AA76" s="563">
        <v>9746</v>
      </c>
      <c r="AB76" s="563">
        <v>157933</v>
      </c>
      <c r="AC76" s="563">
        <v>1704</v>
      </c>
      <c r="AD76" s="563">
        <v>7232</v>
      </c>
      <c r="AE76" s="563">
        <v>4021</v>
      </c>
      <c r="AF76" s="563">
        <v>10815</v>
      </c>
      <c r="AG76" s="563">
        <v>34263</v>
      </c>
      <c r="AH76" s="563">
        <v>26891</v>
      </c>
      <c r="AI76" s="563">
        <v>70874</v>
      </c>
      <c r="AJ76" s="563">
        <v>2133</v>
      </c>
      <c r="AK76" s="563">
        <v>50906</v>
      </c>
      <c r="AL76" s="563">
        <v>333295</v>
      </c>
      <c r="AM76" s="563">
        <v>212556</v>
      </c>
      <c r="AN76" s="563">
        <v>105439</v>
      </c>
      <c r="AO76" s="563">
        <v>100490</v>
      </c>
      <c r="AP76" s="563">
        <v>79217</v>
      </c>
      <c r="AQ76" s="563">
        <v>35050</v>
      </c>
      <c r="AR76" s="563">
        <v>2598</v>
      </c>
      <c r="AS76" s="563">
        <v>7544</v>
      </c>
      <c r="AT76" s="563">
        <v>26224</v>
      </c>
      <c r="AU76" s="563">
        <v>7199</v>
      </c>
      <c r="AV76" s="563">
        <v>230</v>
      </c>
      <c r="AW76" s="563">
        <v>372</v>
      </c>
      <c r="AX76" s="563">
        <v>21273</v>
      </c>
      <c r="AY76" s="563">
        <v>19314</v>
      </c>
      <c r="AZ76" s="563">
        <v>14200</v>
      </c>
      <c r="BA76" s="563">
        <v>2981</v>
      </c>
      <c r="BB76" s="563">
        <v>1861</v>
      </c>
      <c r="BC76" s="563">
        <v>272</v>
      </c>
      <c r="BD76" s="563">
        <v>1959</v>
      </c>
      <c r="BE76" s="563">
        <v>1580</v>
      </c>
      <c r="BF76" s="563">
        <v>379</v>
      </c>
      <c r="BG76" s="563">
        <v>4949</v>
      </c>
      <c r="BH76" s="563">
        <v>88986</v>
      </c>
      <c r="BI76" s="563">
        <v>29263</v>
      </c>
      <c r="BJ76" s="563">
        <v>16324</v>
      </c>
      <c r="BK76" s="563">
        <v>4284</v>
      </c>
      <c r="BL76" s="563">
        <v>1286</v>
      </c>
      <c r="BM76" s="563">
        <v>7369</v>
      </c>
      <c r="BN76" s="563">
        <v>24891</v>
      </c>
      <c r="BO76" s="563">
        <v>9497</v>
      </c>
      <c r="BP76" s="563">
        <v>2063</v>
      </c>
      <c r="BQ76" s="563">
        <v>3165</v>
      </c>
      <c r="BR76" s="563">
        <v>8463</v>
      </c>
      <c r="BS76" s="563">
        <v>11644</v>
      </c>
      <c r="BT76" s="563">
        <v>18131</v>
      </c>
      <c r="BU76" s="563">
        <v>120739</v>
      </c>
      <c r="BV76" s="563">
        <v>27215</v>
      </c>
      <c r="BW76" s="563">
        <v>14400</v>
      </c>
      <c r="BX76" s="563">
        <v>7706</v>
      </c>
      <c r="BY76" s="563">
        <v>19127</v>
      </c>
      <c r="BZ76" s="563">
        <v>12603</v>
      </c>
      <c r="CA76" s="566">
        <v>39688</v>
      </c>
    </row>
    <row r="77" spans="1:79" ht="15" customHeight="1" x14ac:dyDescent="0.15">
      <c r="A77" s="557"/>
      <c r="B77" s="558" t="s">
        <v>1010</v>
      </c>
      <c r="C77" s="559"/>
      <c r="D77" s="560"/>
      <c r="E77" s="561" t="s">
        <v>769</v>
      </c>
      <c r="F77" s="562"/>
      <c r="G77" s="563">
        <v>5590</v>
      </c>
      <c r="H77" s="567">
        <v>2269</v>
      </c>
      <c r="I77" s="565">
        <v>268375</v>
      </c>
      <c r="J77" s="563">
        <v>206555</v>
      </c>
      <c r="K77" s="563">
        <v>146258</v>
      </c>
      <c r="L77" s="563">
        <v>55311</v>
      </c>
      <c r="M77" s="563">
        <v>52392</v>
      </c>
      <c r="N77" s="563">
        <v>2919</v>
      </c>
      <c r="O77" s="563">
        <v>90947</v>
      </c>
      <c r="P77" s="563">
        <v>1319</v>
      </c>
      <c r="Q77" s="563">
        <v>49927</v>
      </c>
      <c r="R77" s="563">
        <v>48460</v>
      </c>
      <c r="S77" s="563">
        <v>1467</v>
      </c>
      <c r="T77" s="563">
        <v>38678</v>
      </c>
      <c r="U77" s="563">
        <v>14242</v>
      </c>
      <c r="V77" s="563">
        <v>24436</v>
      </c>
      <c r="W77" s="563">
        <v>1023</v>
      </c>
      <c r="X77" s="563">
        <v>60297</v>
      </c>
      <c r="Y77" s="563">
        <v>5327</v>
      </c>
      <c r="Z77" s="563">
        <v>351</v>
      </c>
      <c r="AA77" s="563">
        <v>4976</v>
      </c>
      <c r="AB77" s="563">
        <v>54970</v>
      </c>
      <c r="AC77" s="563">
        <v>765</v>
      </c>
      <c r="AD77" s="563">
        <v>2579</v>
      </c>
      <c r="AE77" s="563">
        <v>1247</v>
      </c>
      <c r="AF77" s="563">
        <v>4815</v>
      </c>
      <c r="AG77" s="563">
        <v>12466</v>
      </c>
      <c r="AH77" s="563">
        <v>8900</v>
      </c>
      <c r="AI77" s="563">
        <v>23098</v>
      </c>
      <c r="AJ77" s="563">
        <v>1100</v>
      </c>
      <c r="AK77" s="563">
        <v>20902</v>
      </c>
      <c r="AL77" s="563">
        <v>40918</v>
      </c>
      <c r="AM77" s="563">
        <v>19854</v>
      </c>
      <c r="AN77" s="563">
        <v>9722</v>
      </c>
      <c r="AO77" s="563">
        <v>9672</v>
      </c>
      <c r="AP77" s="563">
        <v>8132</v>
      </c>
      <c r="AQ77" s="563">
        <v>4086</v>
      </c>
      <c r="AR77" s="563">
        <v>253</v>
      </c>
      <c r="AS77" s="563">
        <v>553</v>
      </c>
      <c r="AT77" s="563">
        <v>3106</v>
      </c>
      <c r="AU77" s="563">
        <v>125</v>
      </c>
      <c r="AV77" s="563">
        <v>3</v>
      </c>
      <c r="AW77" s="563">
        <v>6</v>
      </c>
      <c r="AX77" s="563">
        <v>1540</v>
      </c>
      <c r="AY77" s="563">
        <v>1362</v>
      </c>
      <c r="AZ77" s="563">
        <v>1010</v>
      </c>
      <c r="BA77" s="563">
        <v>193</v>
      </c>
      <c r="BB77" s="563">
        <v>125</v>
      </c>
      <c r="BC77" s="563">
        <v>34</v>
      </c>
      <c r="BD77" s="563">
        <v>178</v>
      </c>
      <c r="BE77" s="563">
        <v>144</v>
      </c>
      <c r="BF77" s="563">
        <v>34</v>
      </c>
      <c r="BG77" s="563">
        <v>50</v>
      </c>
      <c r="BH77" s="563">
        <v>9454</v>
      </c>
      <c r="BI77" s="563">
        <v>6250</v>
      </c>
      <c r="BJ77" s="563">
        <v>1758</v>
      </c>
      <c r="BK77" s="563">
        <v>644</v>
      </c>
      <c r="BL77" s="563">
        <v>34</v>
      </c>
      <c r="BM77" s="563">
        <v>3814</v>
      </c>
      <c r="BN77" s="563">
        <v>682</v>
      </c>
      <c r="BO77" s="563">
        <v>1697</v>
      </c>
      <c r="BP77" s="563">
        <v>118</v>
      </c>
      <c r="BQ77" s="563">
        <v>72</v>
      </c>
      <c r="BR77" s="563">
        <v>274</v>
      </c>
      <c r="BS77" s="563">
        <v>361</v>
      </c>
      <c r="BT77" s="563">
        <v>678</v>
      </c>
      <c r="BU77" s="563">
        <v>21064</v>
      </c>
      <c r="BV77" s="563">
        <v>6384</v>
      </c>
      <c r="BW77" s="563">
        <v>910</v>
      </c>
      <c r="BX77" s="563">
        <v>199</v>
      </c>
      <c r="BY77" s="563">
        <v>1298</v>
      </c>
      <c r="BZ77" s="563">
        <v>4118</v>
      </c>
      <c r="CA77" s="566">
        <v>8155</v>
      </c>
    </row>
    <row r="78" spans="1:79" ht="15" customHeight="1" x14ac:dyDescent="0.15">
      <c r="A78" s="557"/>
      <c r="B78" s="558" t="s">
        <v>1011</v>
      </c>
      <c r="C78" s="559"/>
      <c r="D78" s="560"/>
      <c r="E78" s="561" t="s">
        <v>774</v>
      </c>
      <c r="F78" s="562"/>
      <c r="G78" s="563">
        <v>0</v>
      </c>
      <c r="H78" s="567">
        <v>0</v>
      </c>
      <c r="I78" s="565">
        <v>0</v>
      </c>
      <c r="J78" s="563">
        <v>0</v>
      </c>
      <c r="K78" s="563">
        <v>0</v>
      </c>
      <c r="L78" s="563">
        <v>0</v>
      </c>
      <c r="M78" s="563">
        <v>0</v>
      </c>
      <c r="N78" s="563">
        <v>0</v>
      </c>
      <c r="O78" s="563">
        <v>0</v>
      </c>
      <c r="P78" s="563">
        <v>0</v>
      </c>
      <c r="Q78" s="563">
        <v>0</v>
      </c>
      <c r="R78" s="563">
        <v>0</v>
      </c>
      <c r="S78" s="563">
        <v>0</v>
      </c>
      <c r="T78" s="563">
        <v>0</v>
      </c>
      <c r="U78" s="563">
        <v>0</v>
      </c>
      <c r="V78" s="563">
        <v>0</v>
      </c>
      <c r="W78" s="563">
        <v>0</v>
      </c>
      <c r="X78" s="563">
        <v>0</v>
      </c>
      <c r="Y78" s="563">
        <v>0</v>
      </c>
      <c r="Z78" s="563">
        <v>0</v>
      </c>
      <c r="AA78" s="563">
        <v>0</v>
      </c>
      <c r="AB78" s="563">
        <v>0</v>
      </c>
      <c r="AC78" s="563">
        <v>0</v>
      </c>
      <c r="AD78" s="563">
        <v>0</v>
      </c>
      <c r="AE78" s="563">
        <v>0</v>
      </c>
      <c r="AF78" s="563">
        <v>0</v>
      </c>
      <c r="AG78" s="563">
        <v>0</v>
      </c>
      <c r="AH78" s="563">
        <v>0</v>
      </c>
      <c r="AI78" s="563">
        <v>0</v>
      </c>
      <c r="AJ78" s="563">
        <v>0</v>
      </c>
      <c r="AK78" s="563">
        <v>0</v>
      </c>
      <c r="AL78" s="563">
        <v>0</v>
      </c>
      <c r="AM78" s="563">
        <v>0</v>
      </c>
      <c r="AN78" s="563">
        <v>0</v>
      </c>
      <c r="AO78" s="563">
        <v>0</v>
      </c>
      <c r="AP78" s="563">
        <v>0</v>
      </c>
      <c r="AQ78" s="563">
        <v>0</v>
      </c>
      <c r="AR78" s="563">
        <v>0</v>
      </c>
      <c r="AS78" s="563">
        <v>0</v>
      </c>
      <c r="AT78" s="563">
        <v>0</v>
      </c>
      <c r="AU78" s="563">
        <v>0</v>
      </c>
      <c r="AV78" s="563">
        <v>0</v>
      </c>
      <c r="AW78" s="563">
        <v>0</v>
      </c>
      <c r="AX78" s="563">
        <v>0</v>
      </c>
      <c r="AY78" s="563">
        <v>0</v>
      </c>
      <c r="AZ78" s="563">
        <v>0</v>
      </c>
      <c r="BA78" s="563">
        <v>0</v>
      </c>
      <c r="BB78" s="563">
        <v>0</v>
      </c>
      <c r="BC78" s="563">
        <v>0</v>
      </c>
      <c r="BD78" s="563">
        <v>0</v>
      </c>
      <c r="BE78" s="563">
        <v>0</v>
      </c>
      <c r="BF78" s="563">
        <v>0</v>
      </c>
      <c r="BG78" s="563">
        <v>0</v>
      </c>
      <c r="BH78" s="563">
        <v>0</v>
      </c>
      <c r="BI78" s="563">
        <v>0</v>
      </c>
      <c r="BJ78" s="563">
        <v>0</v>
      </c>
      <c r="BK78" s="563">
        <v>0</v>
      </c>
      <c r="BL78" s="563">
        <v>0</v>
      </c>
      <c r="BM78" s="563">
        <v>0</v>
      </c>
      <c r="BN78" s="563">
        <v>0</v>
      </c>
      <c r="BO78" s="563">
        <v>0</v>
      </c>
      <c r="BP78" s="563">
        <v>0</v>
      </c>
      <c r="BQ78" s="563">
        <v>0</v>
      </c>
      <c r="BR78" s="563">
        <v>0</v>
      </c>
      <c r="BS78" s="563">
        <v>0</v>
      </c>
      <c r="BT78" s="563">
        <v>0</v>
      </c>
      <c r="BU78" s="563">
        <v>0</v>
      </c>
      <c r="BV78" s="563">
        <v>0</v>
      </c>
      <c r="BW78" s="563">
        <v>0</v>
      </c>
      <c r="BX78" s="563">
        <v>0</v>
      </c>
      <c r="BY78" s="563">
        <v>0</v>
      </c>
      <c r="BZ78" s="563">
        <v>0</v>
      </c>
      <c r="CA78" s="566">
        <v>0</v>
      </c>
    </row>
    <row r="79" spans="1:79" ht="15" customHeight="1" x14ac:dyDescent="0.15">
      <c r="A79" s="557"/>
      <c r="B79" s="558" t="s">
        <v>1012</v>
      </c>
      <c r="C79" s="559"/>
      <c r="D79" s="560"/>
      <c r="E79" s="561" t="s">
        <v>1062</v>
      </c>
      <c r="F79" s="562"/>
      <c r="G79" s="563">
        <v>0</v>
      </c>
      <c r="H79" s="567">
        <v>0</v>
      </c>
      <c r="I79" s="565">
        <v>0</v>
      </c>
      <c r="J79" s="563">
        <v>0</v>
      </c>
      <c r="K79" s="563">
        <v>0</v>
      </c>
      <c r="L79" s="563">
        <v>0</v>
      </c>
      <c r="M79" s="563">
        <v>0</v>
      </c>
      <c r="N79" s="563">
        <v>0</v>
      </c>
      <c r="O79" s="563">
        <v>0</v>
      </c>
      <c r="P79" s="563">
        <v>0</v>
      </c>
      <c r="Q79" s="563">
        <v>0</v>
      </c>
      <c r="R79" s="563">
        <v>0</v>
      </c>
      <c r="S79" s="563">
        <v>0</v>
      </c>
      <c r="T79" s="563">
        <v>0</v>
      </c>
      <c r="U79" s="563">
        <v>0</v>
      </c>
      <c r="V79" s="563">
        <v>0</v>
      </c>
      <c r="W79" s="563">
        <v>0</v>
      </c>
      <c r="X79" s="563">
        <v>0</v>
      </c>
      <c r="Y79" s="563">
        <v>0</v>
      </c>
      <c r="Z79" s="563">
        <v>0</v>
      </c>
      <c r="AA79" s="563">
        <v>0</v>
      </c>
      <c r="AB79" s="563">
        <v>0</v>
      </c>
      <c r="AC79" s="563">
        <v>0</v>
      </c>
      <c r="AD79" s="563">
        <v>0</v>
      </c>
      <c r="AE79" s="563">
        <v>0</v>
      </c>
      <c r="AF79" s="563">
        <v>0</v>
      </c>
      <c r="AG79" s="563">
        <v>0</v>
      </c>
      <c r="AH79" s="563">
        <v>0</v>
      </c>
      <c r="AI79" s="563">
        <v>0</v>
      </c>
      <c r="AJ79" s="563">
        <v>0</v>
      </c>
      <c r="AK79" s="563">
        <v>0</v>
      </c>
      <c r="AL79" s="563">
        <v>0</v>
      </c>
      <c r="AM79" s="563">
        <v>0</v>
      </c>
      <c r="AN79" s="563">
        <v>0</v>
      </c>
      <c r="AO79" s="563">
        <v>0</v>
      </c>
      <c r="AP79" s="563">
        <v>0</v>
      </c>
      <c r="AQ79" s="563">
        <v>0</v>
      </c>
      <c r="AR79" s="563">
        <v>0</v>
      </c>
      <c r="AS79" s="563">
        <v>0</v>
      </c>
      <c r="AT79" s="563">
        <v>0</v>
      </c>
      <c r="AU79" s="563">
        <v>0</v>
      </c>
      <c r="AV79" s="563">
        <v>0</v>
      </c>
      <c r="AW79" s="563">
        <v>0</v>
      </c>
      <c r="AX79" s="563">
        <v>0</v>
      </c>
      <c r="AY79" s="563">
        <v>0</v>
      </c>
      <c r="AZ79" s="563">
        <v>0</v>
      </c>
      <c r="BA79" s="563">
        <v>0</v>
      </c>
      <c r="BB79" s="563">
        <v>0</v>
      </c>
      <c r="BC79" s="563">
        <v>0</v>
      </c>
      <c r="BD79" s="563">
        <v>0</v>
      </c>
      <c r="BE79" s="563">
        <v>0</v>
      </c>
      <c r="BF79" s="563">
        <v>0</v>
      </c>
      <c r="BG79" s="563">
        <v>0</v>
      </c>
      <c r="BH79" s="563">
        <v>0</v>
      </c>
      <c r="BI79" s="563">
        <v>0</v>
      </c>
      <c r="BJ79" s="563">
        <v>0</v>
      </c>
      <c r="BK79" s="563">
        <v>0</v>
      </c>
      <c r="BL79" s="563">
        <v>0</v>
      </c>
      <c r="BM79" s="563">
        <v>0</v>
      </c>
      <c r="BN79" s="563">
        <v>0</v>
      </c>
      <c r="BO79" s="563">
        <v>0</v>
      </c>
      <c r="BP79" s="563">
        <v>0</v>
      </c>
      <c r="BQ79" s="563">
        <v>0</v>
      </c>
      <c r="BR79" s="563">
        <v>0</v>
      </c>
      <c r="BS79" s="563">
        <v>0</v>
      </c>
      <c r="BT79" s="563">
        <v>0</v>
      </c>
      <c r="BU79" s="563">
        <v>0</v>
      </c>
      <c r="BV79" s="563">
        <v>0</v>
      </c>
      <c r="BW79" s="563">
        <v>0</v>
      </c>
      <c r="BX79" s="563">
        <v>0</v>
      </c>
      <c r="BY79" s="563">
        <v>0</v>
      </c>
      <c r="BZ79" s="563">
        <v>0</v>
      </c>
      <c r="CA79" s="566">
        <v>0</v>
      </c>
    </row>
    <row r="80" spans="1:79" ht="24" customHeight="1" x14ac:dyDescent="0.15">
      <c r="A80" s="557"/>
      <c r="B80" s="558" t="s">
        <v>1013</v>
      </c>
      <c r="C80" s="559"/>
      <c r="D80" s="560"/>
      <c r="E80" s="561" t="s">
        <v>779</v>
      </c>
      <c r="F80" s="562"/>
      <c r="G80" s="563">
        <v>3266</v>
      </c>
      <c r="H80" s="567">
        <v>2060</v>
      </c>
      <c r="I80" s="565">
        <v>76180</v>
      </c>
      <c r="J80" s="563">
        <v>40563</v>
      </c>
      <c r="K80" s="563">
        <v>20557</v>
      </c>
      <c r="L80" s="563">
        <v>12563</v>
      </c>
      <c r="M80" s="563">
        <v>12138</v>
      </c>
      <c r="N80" s="563">
        <v>425</v>
      </c>
      <c r="O80" s="563">
        <v>7994</v>
      </c>
      <c r="P80" s="563">
        <v>99</v>
      </c>
      <c r="Q80" s="563">
        <v>4155</v>
      </c>
      <c r="R80" s="563">
        <v>4067</v>
      </c>
      <c r="S80" s="563">
        <v>88</v>
      </c>
      <c r="T80" s="563">
        <v>3656</v>
      </c>
      <c r="U80" s="563">
        <v>1374</v>
      </c>
      <c r="V80" s="563">
        <v>2282</v>
      </c>
      <c r="W80" s="563">
        <v>84</v>
      </c>
      <c r="X80" s="563">
        <v>20006</v>
      </c>
      <c r="Y80" s="563">
        <v>1225</v>
      </c>
      <c r="Z80" s="563">
        <v>96</v>
      </c>
      <c r="AA80" s="563">
        <v>1129</v>
      </c>
      <c r="AB80" s="563">
        <v>18781</v>
      </c>
      <c r="AC80" s="563">
        <v>200</v>
      </c>
      <c r="AD80" s="563">
        <v>852</v>
      </c>
      <c r="AE80" s="563">
        <v>484</v>
      </c>
      <c r="AF80" s="563">
        <v>1255</v>
      </c>
      <c r="AG80" s="563">
        <v>4070</v>
      </c>
      <c r="AH80" s="563">
        <v>3198</v>
      </c>
      <c r="AI80" s="563">
        <v>8457</v>
      </c>
      <c r="AJ80" s="563">
        <v>265</v>
      </c>
      <c r="AK80" s="563">
        <v>12219</v>
      </c>
      <c r="AL80" s="563">
        <v>23398</v>
      </c>
      <c r="AM80" s="563">
        <v>16390</v>
      </c>
      <c r="AN80" s="563">
        <v>9306</v>
      </c>
      <c r="AO80" s="563">
        <v>9288</v>
      </c>
      <c r="AP80" s="563">
        <v>7730</v>
      </c>
      <c r="AQ80" s="563">
        <v>3737</v>
      </c>
      <c r="AR80" s="563">
        <v>178</v>
      </c>
      <c r="AS80" s="563">
        <v>458</v>
      </c>
      <c r="AT80" s="563">
        <v>2992</v>
      </c>
      <c r="AU80" s="563">
        <v>345</v>
      </c>
      <c r="AV80" s="563">
        <v>7</v>
      </c>
      <c r="AW80" s="563">
        <v>13</v>
      </c>
      <c r="AX80" s="563">
        <v>1558</v>
      </c>
      <c r="AY80" s="563">
        <v>1394</v>
      </c>
      <c r="AZ80" s="563">
        <v>1135</v>
      </c>
      <c r="BA80" s="563">
        <v>147</v>
      </c>
      <c r="BB80" s="563">
        <v>83</v>
      </c>
      <c r="BC80" s="563">
        <v>29</v>
      </c>
      <c r="BD80" s="563">
        <v>164</v>
      </c>
      <c r="BE80" s="563">
        <v>129</v>
      </c>
      <c r="BF80" s="563">
        <v>35</v>
      </c>
      <c r="BG80" s="563">
        <v>18</v>
      </c>
      <c r="BH80" s="563">
        <v>6752</v>
      </c>
      <c r="BI80" s="563">
        <v>2226</v>
      </c>
      <c r="BJ80" s="563">
        <v>1306</v>
      </c>
      <c r="BK80" s="563">
        <v>359</v>
      </c>
      <c r="BL80" s="563">
        <v>70</v>
      </c>
      <c r="BM80" s="563">
        <v>491</v>
      </c>
      <c r="BN80" s="563">
        <v>1851</v>
      </c>
      <c r="BO80" s="563">
        <v>684</v>
      </c>
      <c r="BP80" s="563">
        <v>72</v>
      </c>
      <c r="BQ80" s="563">
        <v>135</v>
      </c>
      <c r="BR80" s="563">
        <v>1644</v>
      </c>
      <c r="BS80" s="563">
        <v>140</v>
      </c>
      <c r="BT80" s="563">
        <v>332</v>
      </c>
      <c r="BU80" s="563">
        <v>7008</v>
      </c>
      <c r="BV80" s="563">
        <v>1586</v>
      </c>
      <c r="BW80" s="563">
        <v>546</v>
      </c>
      <c r="BX80" s="563">
        <v>174</v>
      </c>
      <c r="BY80" s="563">
        <v>1166</v>
      </c>
      <c r="BZ80" s="563">
        <v>1148</v>
      </c>
      <c r="CA80" s="566">
        <v>2388</v>
      </c>
    </row>
    <row r="81" spans="1:79" ht="15" customHeight="1" x14ac:dyDescent="0.15">
      <c r="A81" s="557"/>
      <c r="B81" s="558" t="s">
        <v>1014</v>
      </c>
      <c r="C81" s="559"/>
      <c r="D81" s="560"/>
      <c r="E81" s="561" t="s">
        <v>1063</v>
      </c>
      <c r="F81" s="562"/>
      <c r="G81" s="563">
        <v>40320</v>
      </c>
      <c r="H81" s="567">
        <v>35195</v>
      </c>
      <c r="I81" s="565">
        <v>1162771</v>
      </c>
      <c r="J81" s="563">
        <v>590433</v>
      </c>
      <c r="K81" s="563">
        <v>330396</v>
      </c>
      <c r="L81" s="563">
        <v>191278</v>
      </c>
      <c r="M81" s="563">
        <v>184626</v>
      </c>
      <c r="N81" s="563">
        <v>6652</v>
      </c>
      <c r="O81" s="563">
        <v>139118</v>
      </c>
      <c r="P81" s="563">
        <v>1767</v>
      </c>
      <c r="Q81" s="563">
        <v>64766</v>
      </c>
      <c r="R81" s="563">
        <v>63237</v>
      </c>
      <c r="S81" s="563">
        <v>1529</v>
      </c>
      <c r="T81" s="563">
        <v>71231</v>
      </c>
      <c r="U81" s="563">
        <v>25574</v>
      </c>
      <c r="V81" s="563">
        <v>45657</v>
      </c>
      <c r="W81" s="563">
        <v>1354</v>
      </c>
      <c r="X81" s="563">
        <v>260037</v>
      </c>
      <c r="Y81" s="563">
        <v>13988</v>
      </c>
      <c r="Z81" s="563">
        <v>1278</v>
      </c>
      <c r="AA81" s="563">
        <v>12710</v>
      </c>
      <c r="AB81" s="563">
        <v>246049</v>
      </c>
      <c r="AC81" s="563">
        <v>2536</v>
      </c>
      <c r="AD81" s="563">
        <v>12507</v>
      </c>
      <c r="AE81" s="563">
        <v>6498</v>
      </c>
      <c r="AF81" s="563">
        <v>14102</v>
      </c>
      <c r="AG81" s="563">
        <v>44516</v>
      </c>
      <c r="AH81" s="563">
        <v>56473</v>
      </c>
      <c r="AI81" s="563">
        <v>106431</v>
      </c>
      <c r="AJ81" s="563">
        <v>2986</v>
      </c>
      <c r="AK81" s="563">
        <v>150766</v>
      </c>
      <c r="AL81" s="563">
        <v>421572</v>
      </c>
      <c r="AM81" s="563">
        <v>242155</v>
      </c>
      <c r="AN81" s="563">
        <v>134727</v>
      </c>
      <c r="AO81" s="563">
        <v>131613</v>
      </c>
      <c r="AP81" s="563">
        <v>103803</v>
      </c>
      <c r="AQ81" s="563">
        <v>50666</v>
      </c>
      <c r="AR81" s="563">
        <v>4515</v>
      </c>
      <c r="AS81" s="563">
        <v>10140</v>
      </c>
      <c r="AT81" s="563">
        <v>30028</v>
      </c>
      <c r="AU81" s="563">
        <v>7794</v>
      </c>
      <c r="AV81" s="563">
        <v>270</v>
      </c>
      <c r="AW81" s="563">
        <v>390</v>
      </c>
      <c r="AX81" s="563">
        <v>27810</v>
      </c>
      <c r="AY81" s="563">
        <v>25136</v>
      </c>
      <c r="AZ81" s="563">
        <v>19126</v>
      </c>
      <c r="BA81" s="563">
        <v>3237</v>
      </c>
      <c r="BB81" s="563">
        <v>2371</v>
      </c>
      <c r="BC81" s="563">
        <v>402</v>
      </c>
      <c r="BD81" s="563">
        <v>2674</v>
      </c>
      <c r="BE81" s="563">
        <v>2167</v>
      </c>
      <c r="BF81" s="563">
        <v>507</v>
      </c>
      <c r="BG81" s="563">
        <v>3114</v>
      </c>
      <c r="BH81" s="563">
        <v>85100</v>
      </c>
      <c r="BI81" s="563">
        <v>25447</v>
      </c>
      <c r="BJ81" s="563">
        <v>15985</v>
      </c>
      <c r="BK81" s="563">
        <v>2899</v>
      </c>
      <c r="BL81" s="563">
        <v>1797</v>
      </c>
      <c r="BM81" s="563">
        <v>4766</v>
      </c>
      <c r="BN81" s="563">
        <v>18906</v>
      </c>
      <c r="BO81" s="563">
        <v>16471</v>
      </c>
      <c r="BP81" s="563">
        <v>5549</v>
      </c>
      <c r="BQ81" s="563">
        <v>3447</v>
      </c>
      <c r="BR81" s="563">
        <v>3790</v>
      </c>
      <c r="BS81" s="563">
        <v>11490</v>
      </c>
      <c r="BT81" s="563">
        <v>22328</v>
      </c>
      <c r="BU81" s="563">
        <v>179417</v>
      </c>
      <c r="BV81" s="563">
        <v>29453</v>
      </c>
      <c r="BW81" s="563">
        <v>12786</v>
      </c>
      <c r="BX81" s="563">
        <v>2314</v>
      </c>
      <c r="BY81" s="563">
        <v>38501</v>
      </c>
      <c r="BZ81" s="563">
        <v>25569</v>
      </c>
      <c r="CA81" s="566">
        <v>70794</v>
      </c>
    </row>
    <row r="82" spans="1:79" ht="15" customHeight="1" x14ac:dyDescent="0.15">
      <c r="A82" s="557"/>
      <c r="B82" s="558" t="s">
        <v>1015</v>
      </c>
      <c r="C82" s="559"/>
      <c r="D82" s="560"/>
      <c r="E82" s="561" t="s">
        <v>1064</v>
      </c>
      <c r="F82" s="562"/>
      <c r="G82" s="563">
        <v>37511</v>
      </c>
      <c r="H82" s="567">
        <v>33980</v>
      </c>
      <c r="I82" s="565">
        <v>1008464</v>
      </c>
      <c r="J82" s="563">
        <v>502183</v>
      </c>
      <c r="K82" s="563">
        <v>287646</v>
      </c>
      <c r="L82" s="563">
        <v>106456</v>
      </c>
      <c r="M82" s="563">
        <v>101584</v>
      </c>
      <c r="N82" s="563">
        <v>4872</v>
      </c>
      <c r="O82" s="563">
        <v>181190</v>
      </c>
      <c r="P82" s="563">
        <v>2589</v>
      </c>
      <c r="Q82" s="563">
        <v>100372</v>
      </c>
      <c r="R82" s="563">
        <v>98072</v>
      </c>
      <c r="S82" s="563">
        <v>2300</v>
      </c>
      <c r="T82" s="563">
        <v>76367</v>
      </c>
      <c r="U82" s="563">
        <v>30569</v>
      </c>
      <c r="V82" s="563">
        <v>45798</v>
      </c>
      <c r="W82" s="563">
        <v>1862</v>
      </c>
      <c r="X82" s="563">
        <v>214537</v>
      </c>
      <c r="Y82" s="563">
        <v>8880</v>
      </c>
      <c r="Z82" s="563">
        <v>635</v>
      </c>
      <c r="AA82" s="563">
        <v>8245</v>
      </c>
      <c r="AB82" s="563">
        <v>205657</v>
      </c>
      <c r="AC82" s="563">
        <v>2727</v>
      </c>
      <c r="AD82" s="563">
        <v>9809</v>
      </c>
      <c r="AE82" s="563">
        <v>4728</v>
      </c>
      <c r="AF82" s="563">
        <v>17779</v>
      </c>
      <c r="AG82" s="563">
        <v>45711</v>
      </c>
      <c r="AH82" s="563">
        <v>33866</v>
      </c>
      <c r="AI82" s="563">
        <v>87726</v>
      </c>
      <c r="AJ82" s="563">
        <v>3311</v>
      </c>
      <c r="AK82" s="563">
        <v>140260</v>
      </c>
      <c r="AL82" s="563">
        <v>366021</v>
      </c>
      <c r="AM82" s="563">
        <v>258019</v>
      </c>
      <c r="AN82" s="563">
        <v>139636</v>
      </c>
      <c r="AO82" s="563">
        <v>138596</v>
      </c>
      <c r="AP82" s="563">
        <v>128094</v>
      </c>
      <c r="AQ82" s="563">
        <v>22524</v>
      </c>
      <c r="AR82" s="563">
        <v>895</v>
      </c>
      <c r="AS82" s="563">
        <v>28875</v>
      </c>
      <c r="AT82" s="563">
        <v>64578</v>
      </c>
      <c r="AU82" s="563">
        <v>10613</v>
      </c>
      <c r="AV82" s="563">
        <v>160</v>
      </c>
      <c r="AW82" s="563">
        <v>449</v>
      </c>
      <c r="AX82" s="563">
        <v>10502</v>
      </c>
      <c r="AY82" s="563">
        <v>7521</v>
      </c>
      <c r="AZ82" s="563">
        <v>6183</v>
      </c>
      <c r="BA82" s="563">
        <v>780</v>
      </c>
      <c r="BB82" s="563">
        <v>433</v>
      </c>
      <c r="BC82" s="563">
        <v>125</v>
      </c>
      <c r="BD82" s="563">
        <v>2981</v>
      </c>
      <c r="BE82" s="563">
        <v>2423</v>
      </c>
      <c r="BF82" s="563">
        <v>558</v>
      </c>
      <c r="BG82" s="563">
        <v>1040</v>
      </c>
      <c r="BH82" s="563">
        <v>104569</v>
      </c>
      <c r="BI82" s="563">
        <v>48556</v>
      </c>
      <c r="BJ82" s="563">
        <v>21394</v>
      </c>
      <c r="BK82" s="563">
        <v>1218</v>
      </c>
      <c r="BL82" s="563">
        <v>2345</v>
      </c>
      <c r="BM82" s="563">
        <v>23599</v>
      </c>
      <c r="BN82" s="563">
        <v>16724</v>
      </c>
      <c r="BO82" s="563">
        <v>11724</v>
      </c>
      <c r="BP82" s="563">
        <v>2943</v>
      </c>
      <c r="BQ82" s="563">
        <v>1816</v>
      </c>
      <c r="BR82" s="563">
        <v>17172</v>
      </c>
      <c r="BS82" s="563">
        <v>5634</v>
      </c>
      <c r="BT82" s="563">
        <v>13814</v>
      </c>
      <c r="BU82" s="563">
        <v>108002</v>
      </c>
      <c r="BV82" s="563">
        <v>21745</v>
      </c>
      <c r="BW82" s="563">
        <v>9886</v>
      </c>
      <c r="BX82" s="563">
        <v>2694</v>
      </c>
      <c r="BY82" s="563">
        <v>3218</v>
      </c>
      <c r="BZ82" s="563">
        <v>27854</v>
      </c>
      <c r="CA82" s="566">
        <v>42605</v>
      </c>
    </row>
    <row r="83" spans="1:79" ht="15" customHeight="1" x14ac:dyDescent="0.15">
      <c r="A83" s="557"/>
      <c r="B83" s="558" t="s">
        <v>1016</v>
      </c>
      <c r="C83" s="559"/>
      <c r="D83" s="560"/>
      <c r="E83" s="561" t="s">
        <v>790</v>
      </c>
      <c r="F83" s="562"/>
      <c r="G83" s="563">
        <v>1384</v>
      </c>
      <c r="H83" s="567">
        <v>1644</v>
      </c>
      <c r="I83" s="565">
        <v>72898</v>
      </c>
      <c r="J83" s="563">
        <v>26000</v>
      </c>
      <c r="K83" s="563">
        <v>16396</v>
      </c>
      <c r="L83" s="563">
        <v>10234</v>
      </c>
      <c r="M83" s="563">
        <v>9905</v>
      </c>
      <c r="N83" s="563">
        <v>329</v>
      </c>
      <c r="O83" s="563">
        <v>6162</v>
      </c>
      <c r="P83" s="563">
        <v>69</v>
      </c>
      <c r="Q83" s="563">
        <v>3264</v>
      </c>
      <c r="R83" s="563">
        <v>3185</v>
      </c>
      <c r="S83" s="563">
        <v>79</v>
      </c>
      <c r="T83" s="563">
        <v>2772</v>
      </c>
      <c r="U83" s="563">
        <v>747</v>
      </c>
      <c r="V83" s="563">
        <v>2025</v>
      </c>
      <c r="W83" s="563">
        <v>57</v>
      </c>
      <c r="X83" s="563">
        <v>9604</v>
      </c>
      <c r="Y83" s="563">
        <v>794</v>
      </c>
      <c r="Z83" s="563">
        <v>70</v>
      </c>
      <c r="AA83" s="563">
        <v>724</v>
      </c>
      <c r="AB83" s="563">
        <v>8810</v>
      </c>
      <c r="AC83" s="563">
        <v>97</v>
      </c>
      <c r="AD83" s="563">
        <v>414</v>
      </c>
      <c r="AE83" s="563">
        <v>300</v>
      </c>
      <c r="AF83" s="563">
        <v>636</v>
      </c>
      <c r="AG83" s="563">
        <v>2062</v>
      </c>
      <c r="AH83" s="563">
        <v>1568</v>
      </c>
      <c r="AI83" s="563">
        <v>3615</v>
      </c>
      <c r="AJ83" s="563">
        <v>118</v>
      </c>
      <c r="AK83" s="563">
        <v>5207</v>
      </c>
      <c r="AL83" s="563">
        <v>41691</v>
      </c>
      <c r="AM83" s="563">
        <v>22191</v>
      </c>
      <c r="AN83" s="563">
        <v>11968</v>
      </c>
      <c r="AO83" s="563">
        <v>11672</v>
      </c>
      <c r="AP83" s="563">
        <v>9553</v>
      </c>
      <c r="AQ83" s="563">
        <v>4212</v>
      </c>
      <c r="AR83" s="563">
        <v>531</v>
      </c>
      <c r="AS83" s="563">
        <v>571</v>
      </c>
      <c r="AT83" s="563">
        <v>3242</v>
      </c>
      <c r="AU83" s="563">
        <v>947</v>
      </c>
      <c r="AV83" s="563">
        <v>36</v>
      </c>
      <c r="AW83" s="563">
        <v>14</v>
      </c>
      <c r="AX83" s="563">
        <v>2119</v>
      </c>
      <c r="AY83" s="563">
        <v>1856</v>
      </c>
      <c r="AZ83" s="563">
        <v>1311</v>
      </c>
      <c r="BA83" s="563">
        <v>152</v>
      </c>
      <c r="BB83" s="563">
        <v>353</v>
      </c>
      <c r="BC83" s="563">
        <v>40</v>
      </c>
      <c r="BD83" s="563">
        <v>263</v>
      </c>
      <c r="BE83" s="563">
        <v>218</v>
      </c>
      <c r="BF83" s="563">
        <v>45</v>
      </c>
      <c r="BG83" s="563">
        <v>296</v>
      </c>
      <c r="BH83" s="563">
        <v>8471</v>
      </c>
      <c r="BI83" s="563">
        <v>1647</v>
      </c>
      <c r="BJ83" s="563">
        <v>1089</v>
      </c>
      <c r="BK83" s="563">
        <v>166</v>
      </c>
      <c r="BL83" s="563">
        <v>231</v>
      </c>
      <c r="BM83" s="563">
        <v>161</v>
      </c>
      <c r="BN83" s="563">
        <v>1374</v>
      </c>
      <c r="BO83" s="563">
        <v>1991</v>
      </c>
      <c r="BP83" s="563">
        <v>409</v>
      </c>
      <c r="BQ83" s="563">
        <v>219</v>
      </c>
      <c r="BR83" s="563">
        <v>214</v>
      </c>
      <c r="BS83" s="563">
        <v>2617</v>
      </c>
      <c r="BT83" s="563">
        <v>1752</v>
      </c>
      <c r="BU83" s="563">
        <v>19500</v>
      </c>
      <c r="BV83" s="563">
        <v>4641</v>
      </c>
      <c r="BW83" s="563">
        <v>846</v>
      </c>
      <c r="BX83" s="563">
        <v>323</v>
      </c>
      <c r="BY83" s="563">
        <v>2983</v>
      </c>
      <c r="BZ83" s="563">
        <v>3628</v>
      </c>
      <c r="CA83" s="566">
        <v>7079</v>
      </c>
    </row>
    <row r="84" spans="1:79" ht="15" customHeight="1" x14ac:dyDescent="0.15">
      <c r="A84" s="557"/>
      <c r="B84" s="558" t="s">
        <v>1017</v>
      </c>
      <c r="C84" s="559"/>
      <c r="D84" s="560"/>
      <c r="E84" s="561" t="s">
        <v>795</v>
      </c>
      <c r="F84" s="562"/>
      <c r="G84" s="563">
        <v>671</v>
      </c>
      <c r="H84" s="567">
        <v>1545</v>
      </c>
      <c r="I84" s="565">
        <v>8876</v>
      </c>
      <c r="J84" s="563">
        <v>2772</v>
      </c>
      <c r="K84" s="563">
        <v>1787</v>
      </c>
      <c r="L84" s="563">
        <v>719</v>
      </c>
      <c r="M84" s="563">
        <v>697</v>
      </c>
      <c r="N84" s="563">
        <v>22</v>
      </c>
      <c r="O84" s="563">
        <v>1068</v>
      </c>
      <c r="P84" s="563">
        <v>13</v>
      </c>
      <c r="Q84" s="563">
        <v>565</v>
      </c>
      <c r="R84" s="563">
        <v>554</v>
      </c>
      <c r="S84" s="563">
        <v>11</v>
      </c>
      <c r="T84" s="563">
        <v>479</v>
      </c>
      <c r="U84" s="563">
        <v>182</v>
      </c>
      <c r="V84" s="563">
        <v>297</v>
      </c>
      <c r="W84" s="563">
        <v>11</v>
      </c>
      <c r="X84" s="563">
        <v>985</v>
      </c>
      <c r="Y84" s="563">
        <v>136</v>
      </c>
      <c r="Z84" s="563">
        <v>10</v>
      </c>
      <c r="AA84" s="563">
        <v>126</v>
      </c>
      <c r="AB84" s="563">
        <v>849</v>
      </c>
      <c r="AC84" s="563">
        <v>9</v>
      </c>
      <c r="AD84" s="563">
        <v>37</v>
      </c>
      <c r="AE84" s="563">
        <v>22</v>
      </c>
      <c r="AF84" s="563">
        <v>57</v>
      </c>
      <c r="AG84" s="563">
        <v>179</v>
      </c>
      <c r="AH84" s="563">
        <v>142</v>
      </c>
      <c r="AI84" s="563">
        <v>389</v>
      </c>
      <c r="AJ84" s="563">
        <v>14</v>
      </c>
      <c r="AK84" s="563">
        <v>2507</v>
      </c>
      <c r="AL84" s="563">
        <v>3597</v>
      </c>
      <c r="AM84" s="563">
        <v>1929</v>
      </c>
      <c r="AN84" s="563">
        <v>822</v>
      </c>
      <c r="AO84" s="563">
        <v>802</v>
      </c>
      <c r="AP84" s="563">
        <v>623</v>
      </c>
      <c r="AQ84" s="563">
        <v>301</v>
      </c>
      <c r="AR84" s="563">
        <v>14</v>
      </c>
      <c r="AS84" s="563">
        <v>52</v>
      </c>
      <c r="AT84" s="563">
        <v>182</v>
      </c>
      <c r="AU84" s="563">
        <v>70</v>
      </c>
      <c r="AV84" s="563">
        <v>1</v>
      </c>
      <c r="AW84" s="563">
        <v>3</v>
      </c>
      <c r="AX84" s="563">
        <v>179</v>
      </c>
      <c r="AY84" s="563">
        <v>158</v>
      </c>
      <c r="AZ84" s="563">
        <v>135</v>
      </c>
      <c r="BA84" s="563">
        <v>13</v>
      </c>
      <c r="BB84" s="563">
        <v>2</v>
      </c>
      <c r="BC84" s="563">
        <v>8</v>
      </c>
      <c r="BD84" s="563">
        <v>21</v>
      </c>
      <c r="BE84" s="563">
        <v>11</v>
      </c>
      <c r="BF84" s="563">
        <v>10</v>
      </c>
      <c r="BG84" s="563">
        <v>20</v>
      </c>
      <c r="BH84" s="563">
        <v>983</v>
      </c>
      <c r="BI84" s="563">
        <v>329</v>
      </c>
      <c r="BJ84" s="563">
        <v>178</v>
      </c>
      <c r="BK84" s="563">
        <v>60</v>
      </c>
      <c r="BL84" s="563">
        <v>19</v>
      </c>
      <c r="BM84" s="563">
        <v>72</v>
      </c>
      <c r="BN84" s="563">
        <v>332</v>
      </c>
      <c r="BO84" s="563">
        <v>140</v>
      </c>
      <c r="BP84" s="563">
        <v>15</v>
      </c>
      <c r="BQ84" s="563">
        <v>27</v>
      </c>
      <c r="BR84" s="563">
        <v>44</v>
      </c>
      <c r="BS84" s="563">
        <v>96</v>
      </c>
      <c r="BT84" s="563">
        <v>124</v>
      </c>
      <c r="BU84" s="563">
        <v>1668</v>
      </c>
      <c r="BV84" s="563">
        <v>345</v>
      </c>
      <c r="BW84" s="563">
        <v>250</v>
      </c>
      <c r="BX84" s="563">
        <v>209</v>
      </c>
      <c r="BY84" s="563">
        <v>221</v>
      </c>
      <c r="BZ84" s="563">
        <v>148</v>
      </c>
      <c r="CA84" s="566">
        <v>495</v>
      </c>
    </row>
    <row r="85" spans="1:79" ht="24" customHeight="1" x14ac:dyDescent="0.15">
      <c r="A85" s="557"/>
      <c r="B85" s="558" t="s">
        <v>1018</v>
      </c>
      <c r="C85" s="559"/>
      <c r="D85" s="560"/>
      <c r="E85" s="561" t="s">
        <v>1065</v>
      </c>
      <c r="F85" s="562"/>
      <c r="G85" s="563">
        <v>2290</v>
      </c>
      <c r="H85" s="567">
        <v>2019</v>
      </c>
      <c r="I85" s="565">
        <v>67685</v>
      </c>
      <c r="J85" s="563">
        <v>34136</v>
      </c>
      <c r="K85" s="563">
        <v>19286</v>
      </c>
      <c r="L85" s="563">
        <v>11570</v>
      </c>
      <c r="M85" s="563">
        <v>11175</v>
      </c>
      <c r="N85" s="563">
        <v>395</v>
      </c>
      <c r="O85" s="563">
        <v>7716</v>
      </c>
      <c r="P85" s="563">
        <v>89</v>
      </c>
      <c r="Q85" s="563">
        <v>3381</v>
      </c>
      <c r="R85" s="563">
        <v>3295</v>
      </c>
      <c r="S85" s="563">
        <v>86</v>
      </c>
      <c r="T85" s="563">
        <v>4178</v>
      </c>
      <c r="U85" s="563">
        <v>1515</v>
      </c>
      <c r="V85" s="563">
        <v>2663</v>
      </c>
      <c r="W85" s="563">
        <v>68</v>
      </c>
      <c r="X85" s="563">
        <v>14850</v>
      </c>
      <c r="Y85" s="563">
        <v>823</v>
      </c>
      <c r="Z85" s="563">
        <v>65</v>
      </c>
      <c r="AA85" s="563">
        <v>758</v>
      </c>
      <c r="AB85" s="563">
        <v>14027</v>
      </c>
      <c r="AC85" s="563">
        <v>144</v>
      </c>
      <c r="AD85" s="563">
        <v>686</v>
      </c>
      <c r="AE85" s="563">
        <v>343</v>
      </c>
      <c r="AF85" s="563">
        <v>800</v>
      </c>
      <c r="AG85" s="563">
        <v>2418</v>
      </c>
      <c r="AH85" s="563">
        <v>3265</v>
      </c>
      <c r="AI85" s="563">
        <v>6193</v>
      </c>
      <c r="AJ85" s="563">
        <v>178</v>
      </c>
      <c r="AK85" s="563">
        <v>8550</v>
      </c>
      <c r="AL85" s="563">
        <v>24999</v>
      </c>
      <c r="AM85" s="563">
        <v>13996</v>
      </c>
      <c r="AN85" s="563">
        <v>7900</v>
      </c>
      <c r="AO85" s="563">
        <v>7697</v>
      </c>
      <c r="AP85" s="563">
        <v>6247</v>
      </c>
      <c r="AQ85" s="563">
        <v>3078</v>
      </c>
      <c r="AR85" s="563">
        <v>293</v>
      </c>
      <c r="AS85" s="563">
        <v>516</v>
      </c>
      <c r="AT85" s="563">
        <v>1800</v>
      </c>
      <c r="AU85" s="563">
        <v>523</v>
      </c>
      <c r="AV85" s="563">
        <v>20</v>
      </c>
      <c r="AW85" s="563">
        <v>17</v>
      </c>
      <c r="AX85" s="563">
        <v>1450</v>
      </c>
      <c r="AY85" s="563">
        <v>1296</v>
      </c>
      <c r="AZ85" s="563">
        <v>947</v>
      </c>
      <c r="BA85" s="563">
        <v>176</v>
      </c>
      <c r="BB85" s="563">
        <v>151</v>
      </c>
      <c r="BC85" s="563">
        <v>22</v>
      </c>
      <c r="BD85" s="563">
        <v>154</v>
      </c>
      <c r="BE85" s="563">
        <v>126</v>
      </c>
      <c r="BF85" s="563">
        <v>28</v>
      </c>
      <c r="BG85" s="563">
        <v>203</v>
      </c>
      <c r="BH85" s="563">
        <v>4743</v>
      </c>
      <c r="BI85" s="563">
        <v>1314</v>
      </c>
      <c r="BJ85" s="563">
        <v>879</v>
      </c>
      <c r="BK85" s="563">
        <v>149</v>
      </c>
      <c r="BL85" s="563">
        <v>97</v>
      </c>
      <c r="BM85" s="563">
        <v>189</v>
      </c>
      <c r="BN85" s="563">
        <v>1107</v>
      </c>
      <c r="BO85" s="563">
        <v>833</v>
      </c>
      <c r="BP85" s="563">
        <v>357</v>
      </c>
      <c r="BQ85" s="563">
        <v>193</v>
      </c>
      <c r="BR85" s="563">
        <v>246</v>
      </c>
      <c r="BS85" s="563">
        <v>693</v>
      </c>
      <c r="BT85" s="563">
        <v>1353</v>
      </c>
      <c r="BU85" s="563">
        <v>11003</v>
      </c>
      <c r="BV85" s="563">
        <v>1710</v>
      </c>
      <c r="BW85" s="563">
        <v>735</v>
      </c>
      <c r="BX85" s="563">
        <v>85</v>
      </c>
      <c r="BY85" s="563">
        <v>2426</v>
      </c>
      <c r="BZ85" s="563">
        <v>1658</v>
      </c>
      <c r="CA85" s="566">
        <v>4389</v>
      </c>
    </row>
    <row r="86" spans="1:79" ht="15" customHeight="1" x14ac:dyDescent="0.15">
      <c r="A86" s="557"/>
      <c r="B86" s="558" t="s">
        <v>1019</v>
      </c>
      <c r="C86" s="559"/>
      <c r="D86" s="560"/>
      <c r="E86" s="561" t="s">
        <v>803</v>
      </c>
      <c r="F86" s="562"/>
      <c r="G86" s="563">
        <v>2880</v>
      </c>
      <c r="H86" s="567">
        <v>1432</v>
      </c>
      <c r="I86" s="565">
        <v>79670</v>
      </c>
      <c r="J86" s="563">
        <v>37920</v>
      </c>
      <c r="K86" s="563">
        <v>23237</v>
      </c>
      <c r="L86" s="563">
        <v>14600</v>
      </c>
      <c r="M86" s="563">
        <v>14133</v>
      </c>
      <c r="N86" s="563">
        <v>467</v>
      </c>
      <c r="O86" s="563">
        <v>8637</v>
      </c>
      <c r="P86" s="563">
        <v>103</v>
      </c>
      <c r="Q86" s="563">
        <v>4367</v>
      </c>
      <c r="R86" s="563">
        <v>4286</v>
      </c>
      <c r="S86" s="563">
        <v>81</v>
      </c>
      <c r="T86" s="563">
        <v>4093</v>
      </c>
      <c r="U86" s="563">
        <v>1268</v>
      </c>
      <c r="V86" s="563">
        <v>2825</v>
      </c>
      <c r="W86" s="563">
        <v>74</v>
      </c>
      <c r="X86" s="563">
        <v>14683</v>
      </c>
      <c r="Y86" s="563">
        <v>873</v>
      </c>
      <c r="Z86" s="563">
        <v>75</v>
      </c>
      <c r="AA86" s="563">
        <v>798</v>
      </c>
      <c r="AB86" s="563">
        <v>13810</v>
      </c>
      <c r="AC86" s="563">
        <v>154</v>
      </c>
      <c r="AD86" s="563">
        <v>617</v>
      </c>
      <c r="AE86" s="563">
        <v>374</v>
      </c>
      <c r="AF86" s="563">
        <v>1033</v>
      </c>
      <c r="AG86" s="563">
        <v>3287</v>
      </c>
      <c r="AH86" s="563">
        <v>2331</v>
      </c>
      <c r="AI86" s="563">
        <v>5746</v>
      </c>
      <c r="AJ86" s="563">
        <v>268</v>
      </c>
      <c r="AK86" s="563">
        <v>10779</v>
      </c>
      <c r="AL86" s="563">
        <v>30971</v>
      </c>
      <c r="AM86" s="563">
        <v>17130</v>
      </c>
      <c r="AN86" s="563">
        <v>7782</v>
      </c>
      <c r="AO86" s="563">
        <v>7475</v>
      </c>
      <c r="AP86" s="563">
        <v>6251</v>
      </c>
      <c r="AQ86" s="563">
        <v>4069</v>
      </c>
      <c r="AR86" s="563">
        <v>338</v>
      </c>
      <c r="AS86" s="563">
        <v>269</v>
      </c>
      <c r="AT86" s="563">
        <v>945</v>
      </c>
      <c r="AU86" s="563">
        <v>601</v>
      </c>
      <c r="AV86" s="563">
        <v>15</v>
      </c>
      <c r="AW86" s="563">
        <v>14</v>
      </c>
      <c r="AX86" s="563">
        <v>1224</v>
      </c>
      <c r="AY86" s="563">
        <v>1081</v>
      </c>
      <c r="AZ86" s="563">
        <v>922</v>
      </c>
      <c r="BA86" s="563">
        <v>74</v>
      </c>
      <c r="BB86" s="563">
        <v>76</v>
      </c>
      <c r="BC86" s="563">
        <v>9</v>
      </c>
      <c r="BD86" s="563">
        <v>143</v>
      </c>
      <c r="BE86" s="563">
        <v>118</v>
      </c>
      <c r="BF86" s="563">
        <v>25</v>
      </c>
      <c r="BG86" s="563">
        <v>307</v>
      </c>
      <c r="BH86" s="563">
        <v>7023</v>
      </c>
      <c r="BI86" s="563">
        <v>1748</v>
      </c>
      <c r="BJ86" s="563">
        <v>1219</v>
      </c>
      <c r="BK86" s="563">
        <v>180</v>
      </c>
      <c r="BL86" s="563">
        <v>213</v>
      </c>
      <c r="BM86" s="563">
        <v>136</v>
      </c>
      <c r="BN86" s="563">
        <v>1267</v>
      </c>
      <c r="BO86" s="563">
        <v>1482</v>
      </c>
      <c r="BP86" s="563">
        <v>901</v>
      </c>
      <c r="BQ86" s="563">
        <v>342</v>
      </c>
      <c r="BR86" s="563">
        <v>307</v>
      </c>
      <c r="BS86" s="563">
        <v>976</v>
      </c>
      <c r="BT86" s="563">
        <v>2325</v>
      </c>
      <c r="BU86" s="563">
        <v>13841</v>
      </c>
      <c r="BV86" s="563">
        <v>2685</v>
      </c>
      <c r="BW86" s="563">
        <v>816</v>
      </c>
      <c r="BX86" s="563">
        <v>139</v>
      </c>
      <c r="BY86" s="563">
        <v>2381</v>
      </c>
      <c r="BZ86" s="563">
        <v>2622</v>
      </c>
      <c r="CA86" s="566">
        <v>5198</v>
      </c>
    </row>
    <row r="87" spans="1:79" ht="15" customHeight="1" x14ac:dyDescent="0.15">
      <c r="A87" s="557"/>
      <c r="B87" s="558" t="s">
        <v>1020</v>
      </c>
      <c r="C87" s="559"/>
      <c r="D87" s="560"/>
      <c r="E87" s="561" t="s">
        <v>1066</v>
      </c>
      <c r="F87" s="562"/>
      <c r="G87" s="563">
        <v>0</v>
      </c>
      <c r="H87" s="567">
        <v>0</v>
      </c>
      <c r="I87" s="565">
        <v>272</v>
      </c>
      <c r="J87" s="563">
        <v>0</v>
      </c>
      <c r="K87" s="563">
        <v>0</v>
      </c>
      <c r="L87" s="563">
        <v>0</v>
      </c>
      <c r="M87" s="563">
        <v>0</v>
      </c>
      <c r="N87" s="563">
        <v>0</v>
      </c>
      <c r="O87" s="563">
        <v>0</v>
      </c>
      <c r="P87" s="563">
        <v>0</v>
      </c>
      <c r="Q87" s="563">
        <v>0</v>
      </c>
      <c r="R87" s="563">
        <v>0</v>
      </c>
      <c r="S87" s="563">
        <v>0</v>
      </c>
      <c r="T87" s="563">
        <v>0</v>
      </c>
      <c r="U87" s="563">
        <v>0</v>
      </c>
      <c r="V87" s="563">
        <v>0</v>
      </c>
      <c r="W87" s="563">
        <v>0</v>
      </c>
      <c r="X87" s="563">
        <v>0</v>
      </c>
      <c r="Y87" s="563">
        <v>0</v>
      </c>
      <c r="Z87" s="563">
        <v>0</v>
      </c>
      <c r="AA87" s="563">
        <v>0</v>
      </c>
      <c r="AB87" s="563">
        <v>0</v>
      </c>
      <c r="AC87" s="563">
        <v>0</v>
      </c>
      <c r="AD87" s="563">
        <v>0</v>
      </c>
      <c r="AE87" s="563">
        <v>0</v>
      </c>
      <c r="AF87" s="563">
        <v>0</v>
      </c>
      <c r="AG87" s="563">
        <v>0</v>
      </c>
      <c r="AH87" s="563">
        <v>0</v>
      </c>
      <c r="AI87" s="563">
        <v>0</v>
      </c>
      <c r="AJ87" s="563">
        <v>0</v>
      </c>
      <c r="AK87" s="563">
        <v>0</v>
      </c>
      <c r="AL87" s="563">
        <v>272</v>
      </c>
      <c r="AM87" s="563">
        <v>272</v>
      </c>
      <c r="AN87" s="563">
        <v>153</v>
      </c>
      <c r="AO87" s="563">
        <v>152</v>
      </c>
      <c r="AP87" s="563">
        <v>118</v>
      </c>
      <c r="AQ87" s="563">
        <v>57</v>
      </c>
      <c r="AR87" s="563">
        <v>3</v>
      </c>
      <c r="AS87" s="563">
        <v>10</v>
      </c>
      <c r="AT87" s="563">
        <v>32</v>
      </c>
      <c r="AU87" s="563">
        <v>15</v>
      </c>
      <c r="AV87" s="563">
        <v>0</v>
      </c>
      <c r="AW87" s="563">
        <v>1</v>
      </c>
      <c r="AX87" s="563">
        <v>34</v>
      </c>
      <c r="AY87" s="563">
        <v>30</v>
      </c>
      <c r="AZ87" s="563">
        <v>26</v>
      </c>
      <c r="BA87" s="563">
        <v>2</v>
      </c>
      <c r="BB87" s="563">
        <v>0</v>
      </c>
      <c r="BC87" s="563">
        <v>2</v>
      </c>
      <c r="BD87" s="563">
        <v>4</v>
      </c>
      <c r="BE87" s="563">
        <v>2</v>
      </c>
      <c r="BF87" s="563">
        <v>2</v>
      </c>
      <c r="BG87" s="563">
        <v>1</v>
      </c>
      <c r="BH87" s="563">
        <v>113</v>
      </c>
      <c r="BI87" s="563">
        <v>73</v>
      </c>
      <c r="BJ87" s="563">
        <v>54</v>
      </c>
      <c r="BK87" s="563">
        <v>11</v>
      </c>
      <c r="BL87" s="563">
        <v>1</v>
      </c>
      <c r="BM87" s="563">
        <v>7</v>
      </c>
      <c r="BN87" s="563">
        <v>2</v>
      </c>
      <c r="BO87" s="563">
        <v>31</v>
      </c>
      <c r="BP87" s="563">
        <v>1</v>
      </c>
      <c r="BQ87" s="563">
        <v>0</v>
      </c>
      <c r="BR87" s="563">
        <v>2</v>
      </c>
      <c r="BS87" s="563">
        <v>4</v>
      </c>
      <c r="BT87" s="563">
        <v>6</v>
      </c>
      <c r="BU87" s="563">
        <v>0</v>
      </c>
      <c r="BV87" s="563">
        <v>0</v>
      </c>
      <c r="BW87" s="563">
        <v>0</v>
      </c>
      <c r="BX87" s="563">
        <v>0</v>
      </c>
      <c r="BY87" s="563">
        <v>0</v>
      </c>
      <c r="BZ87" s="563">
        <v>0</v>
      </c>
      <c r="CA87" s="566">
        <v>0</v>
      </c>
    </row>
    <row r="88" spans="1:79" ht="15" customHeight="1" x14ac:dyDescent="0.15">
      <c r="A88" s="557"/>
      <c r="B88" s="558" t="s">
        <v>1021</v>
      </c>
      <c r="C88" s="559"/>
      <c r="D88" s="560"/>
      <c r="E88" s="561" t="s">
        <v>1067</v>
      </c>
      <c r="F88" s="562"/>
      <c r="G88" s="563">
        <v>1414</v>
      </c>
      <c r="H88" s="567">
        <v>2740</v>
      </c>
      <c r="I88" s="565">
        <v>22386</v>
      </c>
      <c r="J88" s="563">
        <v>7118</v>
      </c>
      <c r="K88" s="563">
        <v>3905</v>
      </c>
      <c r="L88" s="563">
        <v>2011</v>
      </c>
      <c r="M88" s="563">
        <v>1813</v>
      </c>
      <c r="N88" s="563">
        <v>198</v>
      </c>
      <c r="O88" s="563">
        <v>1894</v>
      </c>
      <c r="P88" s="563">
        <v>24</v>
      </c>
      <c r="Q88" s="563">
        <v>898</v>
      </c>
      <c r="R88" s="563">
        <v>852</v>
      </c>
      <c r="S88" s="563">
        <v>46</v>
      </c>
      <c r="T88" s="563">
        <v>945</v>
      </c>
      <c r="U88" s="563">
        <v>253</v>
      </c>
      <c r="V88" s="563">
        <v>692</v>
      </c>
      <c r="W88" s="563">
        <v>27</v>
      </c>
      <c r="X88" s="563">
        <v>3213</v>
      </c>
      <c r="Y88" s="563">
        <v>206</v>
      </c>
      <c r="Z88" s="563">
        <v>13</v>
      </c>
      <c r="AA88" s="563">
        <v>193</v>
      </c>
      <c r="AB88" s="563">
        <v>3007</v>
      </c>
      <c r="AC88" s="563">
        <v>42</v>
      </c>
      <c r="AD88" s="563">
        <v>139</v>
      </c>
      <c r="AE88" s="563">
        <v>67</v>
      </c>
      <c r="AF88" s="563">
        <v>277</v>
      </c>
      <c r="AG88" s="563">
        <v>678</v>
      </c>
      <c r="AH88" s="563">
        <v>474</v>
      </c>
      <c r="AI88" s="563">
        <v>1235</v>
      </c>
      <c r="AJ88" s="563">
        <v>95</v>
      </c>
      <c r="AK88" s="563">
        <v>5285</v>
      </c>
      <c r="AL88" s="563">
        <v>9983</v>
      </c>
      <c r="AM88" s="563">
        <v>6107</v>
      </c>
      <c r="AN88" s="563">
        <v>3503</v>
      </c>
      <c r="AO88" s="563">
        <v>3458</v>
      </c>
      <c r="AP88" s="563">
        <v>2949</v>
      </c>
      <c r="AQ88" s="563">
        <v>1348</v>
      </c>
      <c r="AR88" s="563">
        <v>63</v>
      </c>
      <c r="AS88" s="563">
        <v>177</v>
      </c>
      <c r="AT88" s="563">
        <v>1077</v>
      </c>
      <c r="AU88" s="563">
        <v>268</v>
      </c>
      <c r="AV88" s="563">
        <v>5</v>
      </c>
      <c r="AW88" s="563">
        <v>11</v>
      </c>
      <c r="AX88" s="563">
        <v>509</v>
      </c>
      <c r="AY88" s="563">
        <v>452</v>
      </c>
      <c r="AZ88" s="563">
        <v>362</v>
      </c>
      <c r="BA88" s="563">
        <v>49</v>
      </c>
      <c r="BB88" s="563">
        <v>32</v>
      </c>
      <c r="BC88" s="563">
        <v>9</v>
      </c>
      <c r="BD88" s="563">
        <v>57</v>
      </c>
      <c r="BE88" s="563">
        <v>46</v>
      </c>
      <c r="BF88" s="563">
        <v>11</v>
      </c>
      <c r="BG88" s="563">
        <v>45</v>
      </c>
      <c r="BH88" s="563">
        <v>2533</v>
      </c>
      <c r="BI88" s="563">
        <v>932</v>
      </c>
      <c r="BJ88" s="563">
        <v>578</v>
      </c>
      <c r="BK88" s="563">
        <v>114</v>
      </c>
      <c r="BL88" s="563">
        <v>47</v>
      </c>
      <c r="BM88" s="563">
        <v>193</v>
      </c>
      <c r="BN88" s="563">
        <v>801</v>
      </c>
      <c r="BO88" s="563">
        <v>337</v>
      </c>
      <c r="BP88" s="563">
        <v>47</v>
      </c>
      <c r="BQ88" s="563">
        <v>68</v>
      </c>
      <c r="BR88" s="563">
        <v>87</v>
      </c>
      <c r="BS88" s="563">
        <v>261</v>
      </c>
      <c r="BT88" s="563">
        <v>71</v>
      </c>
      <c r="BU88" s="563">
        <v>3876</v>
      </c>
      <c r="BV88" s="563">
        <v>816</v>
      </c>
      <c r="BW88" s="563">
        <v>515</v>
      </c>
      <c r="BX88" s="563">
        <v>68</v>
      </c>
      <c r="BY88" s="563">
        <v>447</v>
      </c>
      <c r="BZ88" s="563">
        <v>445</v>
      </c>
      <c r="CA88" s="566">
        <v>1585</v>
      </c>
    </row>
    <row r="89" spans="1:79" ht="15" customHeight="1" x14ac:dyDescent="0.15">
      <c r="A89" s="557"/>
      <c r="B89" s="558" t="s">
        <v>1022</v>
      </c>
      <c r="C89" s="559"/>
      <c r="D89" s="560"/>
      <c r="E89" s="561" t="s">
        <v>1068</v>
      </c>
      <c r="F89" s="562"/>
      <c r="G89" s="563">
        <v>7862</v>
      </c>
      <c r="H89" s="567">
        <v>124731</v>
      </c>
      <c r="I89" s="565">
        <v>132212</v>
      </c>
      <c r="J89" s="563">
        <v>15063</v>
      </c>
      <c r="K89" s="563">
        <v>8696</v>
      </c>
      <c r="L89" s="563">
        <v>4335</v>
      </c>
      <c r="M89" s="563">
        <v>3859</v>
      </c>
      <c r="N89" s="563">
        <v>476</v>
      </c>
      <c r="O89" s="563">
        <v>4361</v>
      </c>
      <c r="P89" s="563">
        <v>52</v>
      </c>
      <c r="Q89" s="563">
        <v>2034</v>
      </c>
      <c r="R89" s="563">
        <v>1924</v>
      </c>
      <c r="S89" s="563">
        <v>110</v>
      </c>
      <c r="T89" s="563">
        <v>2212</v>
      </c>
      <c r="U89" s="563">
        <v>568</v>
      </c>
      <c r="V89" s="563">
        <v>1644</v>
      </c>
      <c r="W89" s="563">
        <v>63</v>
      </c>
      <c r="X89" s="563">
        <v>6367</v>
      </c>
      <c r="Y89" s="563">
        <v>431</v>
      </c>
      <c r="Z89" s="563">
        <v>28</v>
      </c>
      <c r="AA89" s="563">
        <v>403</v>
      </c>
      <c r="AB89" s="563">
        <v>5936</v>
      </c>
      <c r="AC89" s="563">
        <v>84</v>
      </c>
      <c r="AD89" s="563">
        <v>273</v>
      </c>
      <c r="AE89" s="563">
        <v>131</v>
      </c>
      <c r="AF89" s="563">
        <v>547</v>
      </c>
      <c r="AG89" s="563">
        <v>1335</v>
      </c>
      <c r="AH89" s="563">
        <v>934</v>
      </c>
      <c r="AI89" s="563">
        <v>2435</v>
      </c>
      <c r="AJ89" s="563">
        <v>197</v>
      </c>
      <c r="AK89" s="563">
        <v>29396</v>
      </c>
      <c r="AL89" s="563">
        <v>87753</v>
      </c>
      <c r="AM89" s="563">
        <v>54057</v>
      </c>
      <c r="AN89" s="563">
        <v>29855</v>
      </c>
      <c r="AO89" s="563">
        <v>29496</v>
      </c>
      <c r="AP89" s="563">
        <v>24846</v>
      </c>
      <c r="AQ89" s="563">
        <v>11404</v>
      </c>
      <c r="AR89" s="563">
        <v>534</v>
      </c>
      <c r="AS89" s="563">
        <v>1559</v>
      </c>
      <c r="AT89" s="563">
        <v>8745</v>
      </c>
      <c r="AU89" s="563">
        <v>2456</v>
      </c>
      <c r="AV89" s="563">
        <v>44</v>
      </c>
      <c r="AW89" s="563">
        <v>104</v>
      </c>
      <c r="AX89" s="563">
        <v>4650</v>
      </c>
      <c r="AY89" s="563">
        <v>4122</v>
      </c>
      <c r="AZ89" s="563">
        <v>3346</v>
      </c>
      <c r="BA89" s="563">
        <v>420</v>
      </c>
      <c r="BB89" s="563">
        <v>241</v>
      </c>
      <c r="BC89" s="563">
        <v>115</v>
      </c>
      <c r="BD89" s="563">
        <v>528</v>
      </c>
      <c r="BE89" s="563">
        <v>392</v>
      </c>
      <c r="BF89" s="563">
        <v>136</v>
      </c>
      <c r="BG89" s="563">
        <v>359</v>
      </c>
      <c r="BH89" s="563">
        <v>23820</v>
      </c>
      <c r="BI89" s="563">
        <v>9452</v>
      </c>
      <c r="BJ89" s="563">
        <v>5748</v>
      </c>
      <c r="BK89" s="563">
        <v>1222</v>
      </c>
      <c r="BL89" s="563">
        <v>617</v>
      </c>
      <c r="BM89" s="563">
        <v>1865</v>
      </c>
      <c r="BN89" s="563">
        <v>6518</v>
      </c>
      <c r="BO89" s="563">
        <v>3558</v>
      </c>
      <c r="BP89" s="563">
        <v>461</v>
      </c>
      <c r="BQ89" s="563">
        <v>541</v>
      </c>
      <c r="BR89" s="563">
        <v>763</v>
      </c>
      <c r="BS89" s="563">
        <v>2527</v>
      </c>
      <c r="BT89" s="563">
        <v>382</v>
      </c>
      <c r="BU89" s="563">
        <v>33696</v>
      </c>
      <c r="BV89" s="563">
        <v>7181</v>
      </c>
      <c r="BW89" s="563">
        <v>4333</v>
      </c>
      <c r="BX89" s="563">
        <v>577</v>
      </c>
      <c r="BY89" s="563">
        <v>3897</v>
      </c>
      <c r="BZ89" s="563">
        <v>3901</v>
      </c>
      <c r="CA89" s="566">
        <v>13807</v>
      </c>
    </row>
    <row r="90" spans="1:79" ht="24" customHeight="1" x14ac:dyDescent="0.15">
      <c r="A90" s="557"/>
      <c r="B90" s="558" t="s">
        <v>1023</v>
      </c>
      <c r="C90" s="559"/>
      <c r="D90" s="560"/>
      <c r="E90" s="561" t="s">
        <v>814</v>
      </c>
      <c r="F90" s="562"/>
      <c r="G90" s="563">
        <v>163</v>
      </c>
      <c r="H90" s="567">
        <v>157</v>
      </c>
      <c r="I90" s="565">
        <v>4615</v>
      </c>
      <c r="J90" s="563">
        <v>2598</v>
      </c>
      <c r="K90" s="563">
        <v>1267</v>
      </c>
      <c r="L90" s="563">
        <v>681</v>
      </c>
      <c r="M90" s="563">
        <v>658</v>
      </c>
      <c r="N90" s="563">
        <v>23</v>
      </c>
      <c r="O90" s="563">
        <v>586</v>
      </c>
      <c r="P90" s="563">
        <v>7</v>
      </c>
      <c r="Q90" s="563">
        <v>306</v>
      </c>
      <c r="R90" s="563">
        <v>299</v>
      </c>
      <c r="S90" s="563">
        <v>7</v>
      </c>
      <c r="T90" s="563">
        <v>267</v>
      </c>
      <c r="U90" s="563">
        <v>101</v>
      </c>
      <c r="V90" s="563">
        <v>166</v>
      </c>
      <c r="W90" s="563">
        <v>6</v>
      </c>
      <c r="X90" s="563">
        <v>1331</v>
      </c>
      <c r="Y90" s="563">
        <v>67</v>
      </c>
      <c r="Z90" s="563">
        <v>5</v>
      </c>
      <c r="AA90" s="563">
        <v>62</v>
      </c>
      <c r="AB90" s="563">
        <v>1264</v>
      </c>
      <c r="AC90" s="563">
        <v>13</v>
      </c>
      <c r="AD90" s="563">
        <v>57</v>
      </c>
      <c r="AE90" s="563">
        <v>33</v>
      </c>
      <c r="AF90" s="563">
        <v>84</v>
      </c>
      <c r="AG90" s="563">
        <v>275</v>
      </c>
      <c r="AH90" s="563">
        <v>215</v>
      </c>
      <c r="AI90" s="563">
        <v>570</v>
      </c>
      <c r="AJ90" s="563">
        <v>17</v>
      </c>
      <c r="AK90" s="563">
        <v>608</v>
      </c>
      <c r="AL90" s="563">
        <v>1409</v>
      </c>
      <c r="AM90" s="563">
        <v>720</v>
      </c>
      <c r="AN90" s="563">
        <v>383</v>
      </c>
      <c r="AO90" s="563">
        <v>364</v>
      </c>
      <c r="AP90" s="563">
        <v>286</v>
      </c>
      <c r="AQ90" s="563">
        <v>126</v>
      </c>
      <c r="AR90" s="563">
        <v>10</v>
      </c>
      <c r="AS90" s="563">
        <v>28</v>
      </c>
      <c r="AT90" s="563">
        <v>94</v>
      </c>
      <c r="AU90" s="563">
        <v>26</v>
      </c>
      <c r="AV90" s="563">
        <v>1</v>
      </c>
      <c r="AW90" s="563">
        <v>1</v>
      </c>
      <c r="AX90" s="563">
        <v>78</v>
      </c>
      <c r="AY90" s="563">
        <v>71</v>
      </c>
      <c r="AZ90" s="563">
        <v>52</v>
      </c>
      <c r="BA90" s="563">
        <v>11</v>
      </c>
      <c r="BB90" s="563">
        <v>7</v>
      </c>
      <c r="BC90" s="563">
        <v>1</v>
      </c>
      <c r="BD90" s="563">
        <v>7</v>
      </c>
      <c r="BE90" s="563">
        <v>6</v>
      </c>
      <c r="BF90" s="563">
        <v>1</v>
      </c>
      <c r="BG90" s="563">
        <v>19</v>
      </c>
      <c r="BH90" s="563">
        <v>335</v>
      </c>
      <c r="BI90" s="563">
        <v>116</v>
      </c>
      <c r="BJ90" s="563">
        <v>65</v>
      </c>
      <c r="BK90" s="563">
        <v>17</v>
      </c>
      <c r="BL90" s="563">
        <v>5</v>
      </c>
      <c r="BM90" s="563">
        <v>29</v>
      </c>
      <c r="BN90" s="563">
        <v>87</v>
      </c>
      <c r="BO90" s="563">
        <v>37</v>
      </c>
      <c r="BP90" s="563">
        <v>8</v>
      </c>
      <c r="BQ90" s="563">
        <v>12</v>
      </c>
      <c r="BR90" s="563">
        <v>32</v>
      </c>
      <c r="BS90" s="563">
        <v>43</v>
      </c>
      <c r="BT90" s="563">
        <v>2</v>
      </c>
      <c r="BU90" s="563">
        <v>689</v>
      </c>
      <c r="BV90" s="563">
        <v>127</v>
      </c>
      <c r="BW90" s="563">
        <v>58</v>
      </c>
      <c r="BX90" s="563">
        <v>12</v>
      </c>
      <c r="BY90" s="563">
        <v>127</v>
      </c>
      <c r="BZ90" s="563">
        <v>85</v>
      </c>
      <c r="CA90" s="566">
        <v>280</v>
      </c>
    </row>
    <row r="91" spans="1:79" ht="15" customHeight="1" x14ac:dyDescent="0.15">
      <c r="A91" s="557"/>
      <c r="B91" s="558" t="s">
        <v>1024</v>
      </c>
      <c r="C91" s="559"/>
      <c r="D91" s="560"/>
      <c r="E91" s="561" t="s">
        <v>817</v>
      </c>
      <c r="F91" s="562"/>
      <c r="G91" s="563">
        <v>2863</v>
      </c>
      <c r="H91" s="567">
        <v>8523</v>
      </c>
      <c r="I91" s="565">
        <v>133557</v>
      </c>
      <c r="J91" s="563">
        <v>52354</v>
      </c>
      <c r="K91" s="563">
        <v>18058</v>
      </c>
      <c r="L91" s="563">
        <v>4531</v>
      </c>
      <c r="M91" s="563">
        <v>4375</v>
      </c>
      <c r="N91" s="563">
        <v>156</v>
      </c>
      <c r="O91" s="563">
        <v>13527</v>
      </c>
      <c r="P91" s="563">
        <v>173</v>
      </c>
      <c r="Q91" s="563">
        <v>7028</v>
      </c>
      <c r="R91" s="563">
        <v>6877</v>
      </c>
      <c r="S91" s="563">
        <v>151</v>
      </c>
      <c r="T91" s="563">
        <v>6177</v>
      </c>
      <c r="U91" s="563">
        <v>2342</v>
      </c>
      <c r="V91" s="563">
        <v>3835</v>
      </c>
      <c r="W91" s="563">
        <v>149</v>
      </c>
      <c r="X91" s="563">
        <v>34296</v>
      </c>
      <c r="Y91" s="563">
        <v>4434</v>
      </c>
      <c r="Z91" s="563">
        <v>350</v>
      </c>
      <c r="AA91" s="563">
        <v>4084</v>
      </c>
      <c r="AB91" s="563">
        <v>29862</v>
      </c>
      <c r="AC91" s="563">
        <v>315</v>
      </c>
      <c r="AD91" s="563">
        <v>1358</v>
      </c>
      <c r="AE91" s="563">
        <v>766</v>
      </c>
      <c r="AF91" s="563">
        <v>1991</v>
      </c>
      <c r="AG91" s="563">
        <v>6471</v>
      </c>
      <c r="AH91" s="563">
        <v>5090</v>
      </c>
      <c r="AI91" s="563">
        <v>13457</v>
      </c>
      <c r="AJ91" s="563">
        <v>414</v>
      </c>
      <c r="AK91" s="563">
        <v>10707</v>
      </c>
      <c r="AL91" s="563">
        <v>70496</v>
      </c>
      <c r="AM91" s="563">
        <v>35105</v>
      </c>
      <c r="AN91" s="563">
        <v>19374</v>
      </c>
      <c r="AO91" s="563">
        <v>19031</v>
      </c>
      <c r="AP91" s="563">
        <v>16360</v>
      </c>
      <c r="AQ91" s="563">
        <v>7413</v>
      </c>
      <c r="AR91" s="563">
        <v>347</v>
      </c>
      <c r="AS91" s="563">
        <v>1012</v>
      </c>
      <c r="AT91" s="563">
        <v>5884</v>
      </c>
      <c r="AU91" s="563">
        <v>1606</v>
      </c>
      <c r="AV91" s="563">
        <v>30</v>
      </c>
      <c r="AW91" s="563">
        <v>68</v>
      </c>
      <c r="AX91" s="563">
        <v>2671</v>
      </c>
      <c r="AY91" s="563">
        <v>2363</v>
      </c>
      <c r="AZ91" s="563">
        <v>1880</v>
      </c>
      <c r="BA91" s="563">
        <v>256</v>
      </c>
      <c r="BB91" s="563">
        <v>181</v>
      </c>
      <c r="BC91" s="563">
        <v>46</v>
      </c>
      <c r="BD91" s="563">
        <v>308</v>
      </c>
      <c r="BE91" s="563">
        <v>250</v>
      </c>
      <c r="BF91" s="563">
        <v>58</v>
      </c>
      <c r="BG91" s="563">
        <v>343</v>
      </c>
      <c r="BH91" s="563">
        <v>15670</v>
      </c>
      <c r="BI91" s="563">
        <v>5108</v>
      </c>
      <c r="BJ91" s="563">
        <v>3214</v>
      </c>
      <c r="BK91" s="563">
        <v>599</v>
      </c>
      <c r="BL91" s="563">
        <v>257</v>
      </c>
      <c r="BM91" s="563">
        <v>1038</v>
      </c>
      <c r="BN91" s="563">
        <v>5474</v>
      </c>
      <c r="BO91" s="563">
        <v>2025</v>
      </c>
      <c r="BP91" s="563">
        <v>269</v>
      </c>
      <c r="BQ91" s="563">
        <v>485</v>
      </c>
      <c r="BR91" s="563">
        <v>642</v>
      </c>
      <c r="BS91" s="563">
        <v>1667</v>
      </c>
      <c r="BT91" s="563">
        <v>61</v>
      </c>
      <c r="BU91" s="563">
        <v>35391</v>
      </c>
      <c r="BV91" s="563">
        <v>4373</v>
      </c>
      <c r="BW91" s="563">
        <v>1988</v>
      </c>
      <c r="BX91" s="563">
        <v>1061</v>
      </c>
      <c r="BY91" s="563">
        <v>5063</v>
      </c>
      <c r="BZ91" s="563">
        <v>4813</v>
      </c>
      <c r="CA91" s="566">
        <v>18093</v>
      </c>
    </row>
    <row r="92" spans="1:79" ht="15" customHeight="1" x14ac:dyDescent="0.15">
      <c r="A92" s="557"/>
      <c r="B92" s="558" t="s">
        <v>1025</v>
      </c>
      <c r="C92" s="559"/>
      <c r="D92" s="560"/>
      <c r="E92" s="561" t="s">
        <v>1069</v>
      </c>
      <c r="F92" s="562"/>
      <c r="G92" s="563">
        <v>770</v>
      </c>
      <c r="H92" s="567">
        <v>130</v>
      </c>
      <c r="I92" s="565">
        <v>6631</v>
      </c>
      <c r="J92" s="563">
        <v>3348</v>
      </c>
      <c r="K92" s="563">
        <v>2133</v>
      </c>
      <c r="L92" s="563">
        <v>994</v>
      </c>
      <c r="M92" s="563">
        <v>960</v>
      </c>
      <c r="N92" s="563">
        <v>34</v>
      </c>
      <c r="O92" s="563">
        <v>1139</v>
      </c>
      <c r="P92" s="563">
        <v>14</v>
      </c>
      <c r="Q92" s="563">
        <v>593</v>
      </c>
      <c r="R92" s="563">
        <v>580</v>
      </c>
      <c r="S92" s="563">
        <v>13</v>
      </c>
      <c r="T92" s="563">
        <v>520</v>
      </c>
      <c r="U92" s="563">
        <v>197</v>
      </c>
      <c r="V92" s="563">
        <v>323</v>
      </c>
      <c r="W92" s="563">
        <v>12</v>
      </c>
      <c r="X92" s="563">
        <v>1215</v>
      </c>
      <c r="Y92" s="563">
        <v>117</v>
      </c>
      <c r="Z92" s="563">
        <v>9</v>
      </c>
      <c r="AA92" s="563">
        <v>108</v>
      </c>
      <c r="AB92" s="563">
        <v>1098</v>
      </c>
      <c r="AC92" s="563">
        <v>12</v>
      </c>
      <c r="AD92" s="563">
        <v>50</v>
      </c>
      <c r="AE92" s="563">
        <v>28</v>
      </c>
      <c r="AF92" s="563">
        <v>73</v>
      </c>
      <c r="AG92" s="563">
        <v>239</v>
      </c>
      <c r="AH92" s="563">
        <v>187</v>
      </c>
      <c r="AI92" s="563">
        <v>494</v>
      </c>
      <c r="AJ92" s="563">
        <v>15</v>
      </c>
      <c r="AK92" s="563">
        <v>2880</v>
      </c>
      <c r="AL92" s="563">
        <v>403</v>
      </c>
      <c r="AM92" s="563">
        <v>254</v>
      </c>
      <c r="AN92" s="563">
        <v>134</v>
      </c>
      <c r="AO92" s="563">
        <v>132</v>
      </c>
      <c r="AP92" s="563">
        <v>114</v>
      </c>
      <c r="AQ92" s="563">
        <v>53</v>
      </c>
      <c r="AR92" s="563">
        <v>2</v>
      </c>
      <c r="AS92" s="563">
        <v>7</v>
      </c>
      <c r="AT92" s="563">
        <v>41</v>
      </c>
      <c r="AU92" s="563">
        <v>11</v>
      </c>
      <c r="AV92" s="563">
        <v>0</v>
      </c>
      <c r="AW92" s="563">
        <v>0</v>
      </c>
      <c r="AX92" s="563">
        <v>18</v>
      </c>
      <c r="AY92" s="563">
        <v>16</v>
      </c>
      <c r="AZ92" s="563">
        <v>13</v>
      </c>
      <c r="BA92" s="563">
        <v>2</v>
      </c>
      <c r="BB92" s="563">
        <v>1</v>
      </c>
      <c r="BC92" s="563">
        <v>0</v>
      </c>
      <c r="BD92" s="563">
        <v>2</v>
      </c>
      <c r="BE92" s="563">
        <v>2</v>
      </c>
      <c r="BF92" s="563">
        <v>0</v>
      </c>
      <c r="BG92" s="563">
        <v>2</v>
      </c>
      <c r="BH92" s="563">
        <v>114</v>
      </c>
      <c r="BI92" s="563">
        <v>39</v>
      </c>
      <c r="BJ92" s="563">
        <v>24</v>
      </c>
      <c r="BK92" s="563">
        <v>5</v>
      </c>
      <c r="BL92" s="563">
        <v>2</v>
      </c>
      <c r="BM92" s="563">
        <v>8</v>
      </c>
      <c r="BN92" s="563">
        <v>39</v>
      </c>
      <c r="BO92" s="563">
        <v>15</v>
      </c>
      <c r="BP92" s="563">
        <v>2</v>
      </c>
      <c r="BQ92" s="563">
        <v>3</v>
      </c>
      <c r="BR92" s="563">
        <v>4</v>
      </c>
      <c r="BS92" s="563">
        <v>12</v>
      </c>
      <c r="BT92" s="563">
        <v>6</v>
      </c>
      <c r="BU92" s="563">
        <v>149</v>
      </c>
      <c r="BV92" s="563">
        <v>33</v>
      </c>
      <c r="BW92" s="563">
        <v>18</v>
      </c>
      <c r="BX92" s="563">
        <v>3</v>
      </c>
      <c r="BY92" s="563">
        <v>17</v>
      </c>
      <c r="BZ92" s="563">
        <v>17</v>
      </c>
      <c r="CA92" s="566">
        <v>61</v>
      </c>
    </row>
    <row r="93" spans="1:79" ht="15" customHeight="1" x14ac:dyDescent="0.15">
      <c r="A93" s="557"/>
      <c r="B93" s="558" t="s">
        <v>1026</v>
      </c>
      <c r="C93" s="559"/>
      <c r="D93" s="560"/>
      <c r="E93" s="561" t="s">
        <v>1070</v>
      </c>
      <c r="F93" s="562"/>
      <c r="G93" s="563">
        <v>3498</v>
      </c>
      <c r="H93" s="567">
        <v>3091</v>
      </c>
      <c r="I93" s="565">
        <v>107290</v>
      </c>
      <c r="J93" s="563">
        <v>56733</v>
      </c>
      <c r="K93" s="563">
        <v>29067</v>
      </c>
      <c r="L93" s="563">
        <v>15647</v>
      </c>
      <c r="M93" s="563">
        <v>12850</v>
      </c>
      <c r="N93" s="563">
        <v>2797</v>
      </c>
      <c r="O93" s="563">
        <v>13420</v>
      </c>
      <c r="P93" s="563">
        <v>130</v>
      </c>
      <c r="Q93" s="563">
        <v>5202</v>
      </c>
      <c r="R93" s="563">
        <v>4762</v>
      </c>
      <c r="S93" s="563">
        <v>440</v>
      </c>
      <c r="T93" s="563">
        <v>7851</v>
      </c>
      <c r="U93" s="563">
        <v>1436</v>
      </c>
      <c r="V93" s="563">
        <v>6415</v>
      </c>
      <c r="W93" s="563">
        <v>237</v>
      </c>
      <c r="X93" s="563">
        <v>27666</v>
      </c>
      <c r="Y93" s="563">
        <v>1603</v>
      </c>
      <c r="Z93" s="563">
        <v>107</v>
      </c>
      <c r="AA93" s="563">
        <v>1496</v>
      </c>
      <c r="AB93" s="563">
        <v>26063</v>
      </c>
      <c r="AC93" s="563">
        <v>354</v>
      </c>
      <c r="AD93" s="563">
        <v>1167</v>
      </c>
      <c r="AE93" s="563">
        <v>561</v>
      </c>
      <c r="AF93" s="563">
        <v>2250</v>
      </c>
      <c r="AG93" s="563">
        <v>5701</v>
      </c>
      <c r="AH93" s="563">
        <v>4030</v>
      </c>
      <c r="AI93" s="563">
        <v>10588</v>
      </c>
      <c r="AJ93" s="563">
        <v>1412</v>
      </c>
      <c r="AK93" s="563">
        <v>13082</v>
      </c>
      <c r="AL93" s="563">
        <v>37475</v>
      </c>
      <c r="AM93" s="563">
        <v>23723</v>
      </c>
      <c r="AN93" s="563">
        <v>12945</v>
      </c>
      <c r="AO93" s="563">
        <v>12937</v>
      </c>
      <c r="AP93" s="563">
        <v>10961</v>
      </c>
      <c r="AQ93" s="563">
        <v>4835</v>
      </c>
      <c r="AR93" s="563">
        <v>228</v>
      </c>
      <c r="AS93" s="563">
        <v>571</v>
      </c>
      <c r="AT93" s="563">
        <v>4009</v>
      </c>
      <c r="AU93" s="563">
        <v>1243</v>
      </c>
      <c r="AV93" s="563">
        <v>22</v>
      </c>
      <c r="AW93" s="563">
        <v>53</v>
      </c>
      <c r="AX93" s="563">
        <v>1976</v>
      </c>
      <c r="AY93" s="563">
        <v>1772</v>
      </c>
      <c r="AZ93" s="563">
        <v>1433</v>
      </c>
      <c r="BA93" s="563">
        <v>196</v>
      </c>
      <c r="BB93" s="563">
        <v>110</v>
      </c>
      <c r="BC93" s="563">
        <v>33</v>
      </c>
      <c r="BD93" s="563">
        <v>204</v>
      </c>
      <c r="BE93" s="563">
        <v>165</v>
      </c>
      <c r="BF93" s="563">
        <v>39</v>
      </c>
      <c r="BG93" s="563">
        <v>8</v>
      </c>
      <c r="BH93" s="563">
        <v>8552</v>
      </c>
      <c r="BI93" s="563">
        <v>6172</v>
      </c>
      <c r="BJ93" s="563">
        <v>2904</v>
      </c>
      <c r="BK93" s="563">
        <v>1059</v>
      </c>
      <c r="BL93" s="563">
        <v>18</v>
      </c>
      <c r="BM93" s="563">
        <v>2191</v>
      </c>
      <c r="BN93" s="563">
        <v>10</v>
      </c>
      <c r="BO93" s="563">
        <v>1930</v>
      </c>
      <c r="BP93" s="563">
        <v>71</v>
      </c>
      <c r="BQ93" s="563">
        <v>1</v>
      </c>
      <c r="BR93" s="563">
        <v>87</v>
      </c>
      <c r="BS93" s="563">
        <v>281</v>
      </c>
      <c r="BT93" s="563">
        <v>2226</v>
      </c>
      <c r="BU93" s="563">
        <v>13752</v>
      </c>
      <c r="BV93" s="563">
        <v>3023</v>
      </c>
      <c r="BW93" s="563">
        <v>963</v>
      </c>
      <c r="BX93" s="563">
        <v>183</v>
      </c>
      <c r="BY93" s="563">
        <v>31</v>
      </c>
      <c r="BZ93" s="563">
        <v>3141</v>
      </c>
      <c r="CA93" s="566">
        <v>6411</v>
      </c>
    </row>
    <row r="94" spans="1:79" ht="15" customHeight="1" x14ac:dyDescent="0.15">
      <c r="A94" s="557"/>
      <c r="B94" s="558" t="s">
        <v>1027</v>
      </c>
      <c r="C94" s="559"/>
      <c r="D94" s="560"/>
      <c r="E94" s="561" t="s">
        <v>63</v>
      </c>
      <c r="F94" s="562"/>
      <c r="G94" s="563">
        <v>0</v>
      </c>
      <c r="H94" s="567">
        <v>0</v>
      </c>
      <c r="I94" s="565">
        <v>0</v>
      </c>
      <c r="J94" s="563">
        <v>0</v>
      </c>
      <c r="K94" s="563">
        <v>0</v>
      </c>
      <c r="L94" s="563">
        <v>0</v>
      </c>
      <c r="M94" s="563">
        <v>0</v>
      </c>
      <c r="N94" s="563">
        <v>0</v>
      </c>
      <c r="O94" s="563">
        <v>0</v>
      </c>
      <c r="P94" s="563">
        <v>0</v>
      </c>
      <c r="Q94" s="563">
        <v>0</v>
      </c>
      <c r="R94" s="563">
        <v>0</v>
      </c>
      <c r="S94" s="563">
        <v>0</v>
      </c>
      <c r="T94" s="563">
        <v>0</v>
      </c>
      <c r="U94" s="563">
        <v>0</v>
      </c>
      <c r="V94" s="563">
        <v>0</v>
      </c>
      <c r="W94" s="563">
        <v>0</v>
      </c>
      <c r="X94" s="563">
        <v>0</v>
      </c>
      <c r="Y94" s="563">
        <v>0</v>
      </c>
      <c r="Z94" s="563">
        <v>0</v>
      </c>
      <c r="AA94" s="563">
        <v>0</v>
      </c>
      <c r="AB94" s="563">
        <v>0</v>
      </c>
      <c r="AC94" s="563">
        <v>0</v>
      </c>
      <c r="AD94" s="563">
        <v>0</v>
      </c>
      <c r="AE94" s="563">
        <v>0</v>
      </c>
      <c r="AF94" s="563">
        <v>0</v>
      </c>
      <c r="AG94" s="563">
        <v>0</v>
      </c>
      <c r="AH94" s="563">
        <v>0</v>
      </c>
      <c r="AI94" s="563">
        <v>0</v>
      </c>
      <c r="AJ94" s="563">
        <v>0</v>
      </c>
      <c r="AK94" s="563">
        <v>0</v>
      </c>
      <c r="AL94" s="563">
        <v>0</v>
      </c>
      <c r="AM94" s="563">
        <v>0</v>
      </c>
      <c r="AN94" s="563">
        <v>0</v>
      </c>
      <c r="AO94" s="563">
        <v>0</v>
      </c>
      <c r="AP94" s="563">
        <v>0</v>
      </c>
      <c r="AQ94" s="563">
        <v>0</v>
      </c>
      <c r="AR94" s="563">
        <v>0</v>
      </c>
      <c r="AS94" s="563">
        <v>0</v>
      </c>
      <c r="AT94" s="563">
        <v>0</v>
      </c>
      <c r="AU94" s="563">
        <v>0</v>
      </c>
      <c r="AV94" s="563">
        <v>0</v>
      </c>
      <c r="AW94" s="563">
        <v>0</v>
      </c>
      <c r="AX94" s="563">
        <v>0</v>
      </c>
      <c r="AY94" s="563">
        <v>0</v>
      </c>
      <c r="AZ94" s="563">
        <v>0</v>
      </c>
      <c r="BA94" s="563">
        <v>0</v>
      </c>
      <c r="BB94" s="563">
        <v>0</v>
      </c>
      <c r="BC94" s="563">
        <v>0</v>
      </c>
      <c r="BD94" s="563">
        <v>0</v>
      </c>
      <c r="BE94" s="563">
        <v>0</v>
      </c>
      <c r="BF94" s="563">
        <v>0</v>
      </c>
      <c r="BG94" s="563">
        <v>0</v>
      </c>
      <c r="BH94" s="563">
        <v>0</v>
      </c>
      <c r="BI94" s="563">
        <v>0</v>
      </c>
      <c r="BJ94" s="563">
        <v>0</v>
      </c>
      <c r="BK94" s="563">
        <v>0</v>
      </c>
      <c r="BL94" s="563">
        <v>0</v>
      </c>
      <c r="BM94" s="563">
        <v>0</v>
      </c>
      <c r="BN94" s="563">
        <v>0</v>
      </c>
      <c r="BO94" s="563">
        <v>0</v>
      </c>
      <c r="BP94" s="563">
        <v>0</v>
      </c>
      <c r="BQ94" s="563">
        <v>0</v>
      </c>
      <c r="BR94" s="563">
        <v>0</v>
      </c>
      <c r="BS94" s="563">
        <v>0</v>
      </c>
      <c r="BT94" s="563">
        <v>0</v>
      </c>
      <c r="BU94" s="563">
        <v>0</v>
      </c>
      <c r="BV94" s="563">
        <v>0</v>
      </c>
      <c r="BW94" s="563">
        <v>0</v>
      </c>
      <c r="BX94" s="563">
        <v>0</v>
      </c>
      <c r="BY94" s="563">
        <v>0</v>
      </c>
      <c r="BZ94" s="563">
        <v>0</v>
      </c>
      <c r="CA94" s="566">
        <v>0</v>
      </c>
    </row>
    <row r="95" spans="1:79" ht="24" customHeight="1" x14ac:dyDescent="0.15">
      <c r="A95" s="557"/>
      <c r="B95" s="558" t="s">
        <v>1028</v>
      </c>
      <c r="C95" s="559"/>
      <c r="D95" s="560"/>
      <c r="E95" s="561" t="s">
        <v>832</v>
      </c>
      <c r="F95" s="562"/>
      <c r="G95" s="563">
        <v>53</v>
      </c>
      <c r="H95" s="567">
        <v>41</v>
      </c>
      <c r="I95" s="565">
        <v>9396</v>
      </c>
      <c r="J95" s="563">
        <v>6300</v>
      </c>
      <c r="K95" s="563">
        <v>3236</v>
      </c>
      <c r="L95" s="563">
        <v>1790</v>
      </c>
      <c r="M95" s="563">
        <v>1726</v>
      </c>
      <c r="N95" s="563">
        <v>64</v>
      </c>
      <c r="O95" s="563">
        <v>1446</v>
      </c>
      <c r="P95" s="563">
        <v>24</v>
      </c>
      <c r="Q95" s="563">
        <v>861</v>
      </c>
      <c r="R95" s="563">
        <v>844</v>
      </c>
      <c r="S95" s="563">
        <v>17</v>
      </c>
      <c r="T95" s="563">
        <v>548</v>
      </c>
      <c r="U95" s="563">
        <v>253</v>
      </c>
      <c r="V95" s="563">
        <v>295</v>
      </c>
      <c r="W95" s="563">
        <v>13</v>
      </c>
      <c r="X95" s="563">
        <v>3064</v>
      </c>
      <c r="Y95" s="563">
        <v>77</v>
      </c>
      <c r="Z95" s="563">
        <v>5</v>
      </c>
      <c r="AA95" s="563">
        <v>72</v>
      </c>
      <c r="AB95" s="563">
        <v>2987</v>
      </c>
      <c r="AC95" s="563">
        <v>44</v>
      </c>
      <c r="AD95" s="563">
        <v>140</v>
      </c>
      <c r="AE95" s="563">
        <v>66</v>
      </c>
      <c r="AF95" s="563">
        <v>282</v>
      </c>
      <c r="AG95" s="563">
        <v>686</v>
      </c>
      <c r="AH95" s="563">
        <v>475</v>
      </c>
      <c r="AI95" s="563">
        <v>1250</v>
      </c>
      <c r="AJ95" s="563">
        <v>44</v>
      </c>
      <c r="AK95" s="563">
        <v>197</v>
      </c>
      <c r="AL95" s="563">
        <v>2899</v>
      </c>
      <c r="AM95" s="563">
        <v>1578</v>
      </c>
      <c r="AN95" s="563">
        <v>1142</v>
      </c>
      <c r="AO95" s="563">
        <v>1086</v>
      </c>
      <c r="AP95" s="563">
        <v>853</v>
      </c>
      <c r="AQ95" s="563">
        <v>376</v>
      </c>
      <c r="AR95" s="563">
        <v>29</v>
      </c>
      <c r="AS95" s="563">
        <v>84</v>
      </c>
      <c r="AT95" s="563">
        <v>279</v>
      </c>
      <c r="AU95" s="563">
        <v>78</v>
      </c>
      <c r="AV95" s="563">
        <v>3</v>
      </c>
      <c r="AW95" s="563">
        <v>4</v>
      </c>
      <c r="AX95" s="563">
        <v>233</v>
      </c>
      <c r="AY95" s="563">
        <v>212</v>
      </c>
      <c r="AZ95" s="563">
        <v>156</v>
      </c>
      <c r="BA95" s="563">
        <v>32</v>
      </c>
      <c r="BB95" s="563">
        <v>21</v>
      </c>
      <c r="BC95" s="563">
        <v>3</v>
      </c>
      <c r="BD95" s="563">
        <v>21</v>
      </c>
      <c r="BE95" s="563">
        <v>17</v>
      </c>
      <c r="BF95" s="563">
        <v>4</v>
      </c>
      <c r="BG95" s="563">
        <v>56</v>
      </c>
      <c r="BH95" s="563">
        <v>375</v>
      </c>
      <c r="BI95" s="563">
        <v>130</v>
      </c>
      <c r="BJ95" s="563">
        <v>73</v>
      </c>
      <c r="BK95" s="563">
        <v>19</v>
      </c>
      <c r="BL95" s="563">
        <v>6</v>
      </c>
      <c r="BM95" s="563">
        <v>32</v>
      </c>
      <c r="BN95" s="563">
        <v>97</v>
      </c>
      <c r="BO95" s="563">
        <v>42</v>
      </c>
      <c r="BP95" s="563">
        <v>9</v>
      </c>
      <c r="BQ95" s="563">
        <v>13</v>
      </c>
      <c r="BR95" s="563">
        <v>36</v>
      </c>
      <c r="BS95" s="563">
        <v>48</v>
      </c>
      <c r="BT95" s="563">
        <v>61</v>
      </c>
      <c r="BU95" s="563">
        <v>1321</v>
      </c>
      <c r="BV95" s="563">
        <v>187</v>
      </c>
      <c r="BW95" s="563">
        <v>124</v>
      </c>
      <c r="BX95" s="563">
        <v>28</v>
      </c>
      <c r="BY95" s="563">
        <v>254</v>
      </c>
      <c r="BZ95" s="563">
        <v>169</v>
      </c>
      <c r="CA95" s="566">
        <v>559</v>
      </c>
    </row>
    <row r="96" spans="1:79" ht="15" customHeight="1" x14ac:dyDescent="0.15">
      <c r="A96" s="557"/>
      <c r="B96" s="558" t="s">
        <v>2057</v>
      </c>
      <c r="C96" s="559"/>
      <c r="D96" s="560"/>
      <c r="E96" s="561" t="s">
        <v>2058</v>
      </c>
      <c r="F96" s="562"/>
      <c r="G96" s="563">
        <v>0</v>
      </c>
      <c r="H96" s="567">
        <v>0</v>
      </c>
      <c r="I96" s="565">
        <v>0</v>
      </c>
      <c r="J96" s="563">
        <v>0</v>
      </c>
      <c r="K96" s="563">
        <v>0</v>
      </c>
      <c r="L96" s="563">
        <v>0</v>
      </c>
      <c r="M96" s="563">
        <v>0</v>
      </c>
      <c r="N96" s="563">
        <v>0</v>
      </c>
      <c r="O96" s="563">
        <v>0</v>
      </c>
      <c r="P96" s="563">
        <v>0</v>
      </c>
      <c r="Q96" s="563">
        <v>0</v>
      </c>
      <c r="R96" s="563">
        <v>0</v>
      </c>
      <c r="S96" s="563">
        <v>0</v>
      </c>
      <c r="T96" s="563">
        <v>0</v>
      </c>
      <c r="U96" s="563">
        <v>0</v>
      </c>
      <c r="V96" s="563">
        <v>0</v>
      </c>
      <c r="W96" s="563">
        <v>0</v>
      </c>
      <c r="X96" s="563">
        <v>0</v>
      </c>
      <c r="Y96" s="563">
        <v>0</v>
      </c>
      <c r="Z96" s="563">
        <v>0</v>
      </c>
      <c r="AA96" s="563">
        <v>0</v>
      </c>
      <c r="AB96" s="563">
        <v>0</v>
      </c>
      <c r="AC96" s="563">
        <v>0</v>
      </c>
      <c r="AD96" s="563">
        <v>0</v>
      </c>
      <c r="AE96" s="563">
        <v>0</v>
      </c>
      <c r="AF96" s="563">
        <v>0</v>
      </c>
      <c r="AG96" s="563">
        <v>0</v>
      </c>
      <c r="AH96" s="563">
        <v>0</v>
      </c>
      <c r="AI96" s="563">
        <v>0</v>
      </c>
      <c r="AJ96" s="563">
        <v>0</v>
      </c>
      <c r="AK96" s="563">
        <v>0</v>
      </c>
      <c r="AL96" s="563">
        <v>0</v>
      </c>
      <c r="AM96" s="563">
        <v>0</v>
      </c>
      <c r="AN96" s="563">
        <v>0</v>
      </c>
      <c r="AO96" s="563">
        <v>0</v>
      </c>
      <c r="AP96" s="563">
        <v>0</v>
      </c>
      <c r="AQ96" s="563">
        <v>0</v>
      </c>
      <c r="AR96" s="563">
        <v>0</v>
      </c>
      <c r="AS96" s="563">
        <v>0</v>
      </c>
      <c r="AT96" s="563">
        <v>0</v>
      </c>
      <c r="AU96" s="563">
        <v>0</v>
      </c>
      <c r="AV96" s="563">
        <v>0</v>
      </c>
      <c r="AW96" s="563">
        <v>0</v>
      </c>
      <c r="AX96" s="563">
        <v>0</v>
      </c>
      <c r="AY96" s="563">
        <v>0</v>
      </c>
      <c r="AZ96" s="563">
        <v>0</v>
      </c>
      <c r="BA96" s="563">
        <v>0</v>
      </c>
      <c r="BB96" s="563">
        <v>0</v>
      </c>
      <c r="BC96" s="563">
        <v>0</v>
      </c>
      <c r="BD96" s="563">
        <v>0</v>
      </c>
      <c r="BE96" s="563">
        <v>0</v>
      </c>
      <c r="BF96" s="563">
        <v>0</v>
      </c>
      <c r="BG96" s="563">
        <v>0</v>
      </c>
      <c r="BH96" s="563">
        <v>0</v>
      </c>
      <c r="BI96" s="563">
        <v>0</v>
      </c>
      <c r="BJ96" s="563">
        <v>0</v>
      </c>
      <c r="BK96" s="563">
        <v>0</v>
      </c>
      <c r="BL96" s="563">
        <v>0</v>
      </c>
      <c r="BM96" s="563">
        <v>0</v>
      </c>
      <c r="BN96" s="563">
        <v>0</v>
      </c>
      <c r="BO96" s="563">
        <v>0</v>
      </c>
      <c r="BP96" s="563">
        <v>0</v>
      </c>
      <c r="BQ96" s="563">
        <v>0</v>
      </c>
      <c r="BR96" s="563">
        <v>0</v>
      </c>
      <c r="BS96" s="563">
        <v>0</v>
      </c>
      <c r="BT96" s="563">
        <v>0</v>
      </c>
      <c r="BU96" s="563">
        <v>0</v>
      </c>
      <c r="BV96" s="563">
        <v>0</v>
      </c>
      <c r="BW96" s="563">
        <v>0</v>
      </c>
      <c r="BX96" s="563">
        <v>0</v>
      </c>
      <c r="BY96" s="563">
        <v>0</v>
      </c>
      <c r="BZ96" s="563">
        <v>0</v>
      </c>
      <c r="CA96" s="566">
        <v>0</v>
      </c>
    </row>
    <row r="97" spans="1:79" ht="15" customHeight="1" x14ac:dyDescent="0.15">
      <c r="A97" s="557"/>
      <c r="B97" s="558" t="s">
        <v>1029</v>
      </c>
      <c r="C97" s="559"/>
      <c r="D97" s="560"/>
      <c r="E97" s="561" t="s">
        <v>1071</v>
      </c>
      <c r="F97" s="562"/>
      <c r="G97" s="563">
        <v>0</v>
      </c>
      <c r="H97" s="567">
        <v>0</v>
      </c>
      <c r="I97" s="565">
        <v>0</v>
      </c>
      <c r="J97" s="563">
        <v>0</v>
      </c>
      <c r="K97" s="563">
        <v>0</v>
      </c>
      <c r="L97" s="563">
        <v>0</v>
      </c>
      <c r="M97" s="563">
        <v>0</v>
      </c>
      <c r="N97" s="563">
        <v>0</v>
      </c>
      <c r="O97" s="563">
        <v>0</v>
      </c>
      <c r="P97" s="563">
        <v>0</v>
      </c>
      <c r="Q97" s="563">
        <v>0</v>
      </c>
      <c r="R97" s="563">
        <v>0</v>
      </c>
      <c r="S97" s="563">
        <v>0</v>
      </c>
      <c r="T97" s="563">
        <v>0</v>
      </c>
      <c r="U97" s="563">
        <v>0</v>
      </c>
      <c r="V97" s="563">
        <v>0</v>
      </c>
      <c r="W97" s="563">
        <v>0</v>
      </c>
      <c r="X97" s="563">
        <v>0</v>
      </c>
      <c r="Y97" s="563">
        <v>0</v>
      </c>
      <c r="Z97" s="563">
        <v>0</v>
      </c>
      <c r="AA97" s="563">
        <v>0</v>
      </c>
      <c r="AB97" s="563">
        <v>0</v>
      </c>
      <c r="AC97" s="563">
        <v>0</v>
      </c>
      <c r="AD97" s="563">
        <v>0</v>
      </c>
      <c r="AE97" s="563">
        <v>0</v>
      </c>
      <c r="AF97" s="563">
        <v>0</v>
      </c>
      <c r="AG97" s="563">
        <v>0</v>
      </c>
      <c r="AH97" s="563">
        <v>0</v>
      </c>
      <c r="AI97" s="563">
        <v>0</v>
      </c>
      <c r="AJ97" s="563">
        <v>0</v>
      </c>
      <c r="AK97" s="563">
        <v>0</v>
      </c>
      <c r="AL97" s="563">
        <v>0</v>
      </c>
      <c r="AM97" s="563">
        <v>0</v>
      </c>
      <c r="AN97" s="563">
        <v>0</v>
      </c>
      <c r="AO97" s="563">
        <v>0</v>
      </c>
      <c r="AP97" s="563">
        <v>0</v>
      </c>
      <c r="AQ97" s="563">
        <v>0</v>
      </c>
      <c r="AR97" s="563">
        <v>0</v>
      </c>
      <c r="AS97" s="563">
        <v>0</v>
      </c>
      <c r="AT97" s="563">
        <v>0</v>
      </c>
      <c r="AU97" s="563">
        <v>0</v>
      </c>
      <c r="AV97" s="563">
        <v>0</v>
      </c>
      <c r="AW97" s="563">
        <v>0</v>
      </c>
      <c r="AX97" s="563">
        <v>0</v>
      </c>
      <c r="AY97" s="563">
        <v>0</v>
      </c>
      <c r="AZ97" s="563">
        <v>0</v>
      </c>
      <c r="BA97" s="563">
        <v>0</v>
      </c>
      <c r="BB97" s="563">
        <v>0</v>
      </c>
      <c r="BC97" s="563">
        <v>0</v>
      </c>
      <c r="BD97" s="563">
        <v>0</v>
      </c>
      <c r="BE97" s="563">
        <v>0</v>
      </c>
      <c r="BF97" s="563">
        <v>0</v>
      </c>
      <c r="BG97" s="563">
        <v>0</v>
      </c>
      <c r="BH97" s="563">
        <v>0</v>
      </c>
      <c r="BI97" s="563">
        <v>0</v>
      </c>
      <c r="BJ97" s="563">
        <v>0</v>
      </c>
      <c r="BK97" s="563">
        <v>0</v>
      </c>
      <c r="BL97" s="563">
        <v>0</v>
      </c>
      <c r="BM97" s="563">
        <v>0</v>
      </c>
      <c r="BN97" s="563">
        <v>0</v>
      </c>
      <c r="BO97" s="563">
        <v>0</v>
      </c>
      <c r="BP97" s="563">
        <v>0</v>
      </c>
      <c r="BQ97" s="563">
        <v>0</v>
      </c>
      <c r="BR97" s="563">
        <v>0</v>
      </c>
      <c r="BS97" s="563">
        <v>0</v>
      </c>
      <c r="BT97" s="563">
        <v>0</v>
      </c>
      <c r="BU97" s="563">
        <v>0</v>
      </c>
      <c r="BV97" s="563">
        <v>0</v>
      </c>
      <c r="BW97" s="563">
        <v>0</v>
      </c>
      <c r="BX97" s="563">
        <v>0</v>
      </c>
      <c r="BY97" s="563">
        <v>0</v>
      </c>
      <c r="BZ97" s="563">
        <v>0</v>
      </c>
      <c r="CA97" s="566">
        <v>0</v>
      </c>
    </row>
    <row r="98" spans="1:79" ht="15" customHeight="1" x14ac:dyDescent="0.15">
      <c r="A98" s="557"/>
      <c r="B98" s="558" t="s">
        <v>1030</v>
      </c>
      <c r="C98" s="559"/>
      <c r="D98" s="560"/>
      <c r="E98" s="561" t="s">
        <v>1072</v>
      </c>
      <c r="F98" s="562"/>
      <c r="G98" s="563">
        <v>2</v>
      </c>
      <c r="H98" s="567">
        <v>6</v>
      </c>
      <c r="I98" s="565">
        <v>69</v>
      </c>
      <c r="J98" s="563">
        <v>22</v>
      </c>
      <c r="K98" s="563">
        <v>9</v>
      </c>
      <c r="L98" s="563">
        <v>4</v>
      </c>
      <c r="M98" s="563">
        <v>4</v>
      </c>
      <c r="N98" s="563">
        <v>0</v>
      </c>
      <c r="O98" s="563">
        <v>5</v>
      </c>
      <c r="P98" s="563">
        <v>0</v>
      </c>
      <c r="Q98" s="563">
        <v>3</v>
      </c>
      <c r="R98" s="563">
        <v>3</v>
      </c>
      <c r="S98" s="563">
        <v>0</v>
      </c>
      <c r="T98" s="563">
        <v>2</v>
      </c>
      <c r="U98" s="563">
        <v>1</v>
      </c>
      <c r="V98" s="563">
        <v>1</v>
      </c>
      <c r="W98" s="563">
        <v>0</v>
      </c>
      <c r="X98" s="563">
        <v>13</v>
      </c>
      <c r="Y98" s="563">
        <v>7</v>
      </c>
      <c r="Z98" s="563">
        <v>1</v>
      </c>
      <c r="AA98" s="563">
        <v>6</v>
      </c>
      <c r="AB98" s="563">
        <v>6</v>
      </c>
      <c r="AC98" s="563">
        <v>0</v>
      </c>
      <c r="AD98" s="563">
        <v>0</v>
      </c>
      <c r="AE98" s="563">
        <v>0</v>
      </c>
      <c r="AF98" s="563">
        <v>0</v>
      </c>
      <c r="AG98" s="563">
        <v>1</v>
      </c>
      <c r="AH98" s="563">
        <v>1</v>
      </c>
      <c r="AI98" s="563">
        <v>4</v>
      </c>
      <c r="AJ98" s="563">
        <v>0</v>
      </c>
      <c r="AK98" s="563">
        <v>9</v>
      </c>
      <c r="AL98" s="563">
        <v>38</v>
      </c>
      <c r="AM98" s="563">
        <v>22</v>
      </c>
      <c r="AN98" s="563">
        <v>4</v>
      </c>
      <c r="AO98" s="563">
        <v>4</v>
      </c>
      <c r="AP98" s="563">
        <v>3</v>
      </c>
      <c r="AQ98" s="563">
        <v>2</v>
      </c>
      <c r="AR98" s="563">
        <v>0</v>
      </c>
      <c r="AS98" s="563">
        <v>0</v>
      </c>
      <c r="AT98" s="563">
        <v>1</v>
      </c>
      <c r="AU98" s="563">
        <v>0</v>
      </c>
      <c r="AV98" s="563">
        <v>0</v>
      </c>
      <c r="AW98" s="563">
        <v>0</v>
      </c>
      <c r="AX98" s="563">
        <v>1</v>
      </c>
      <c r="AY98" s="563">
        <v>1</v>
      </c>
      <c r="AZ98" s="563">
        <v>1</v>
      </c>
      <c r="BA98" s="563">
        <v>0</v>
      </c>
      <c r="BB98" s="563">
        <v>0</v>
      </c>
      <c r="BC98" s="563">
        <v>0</v>
      </c>
      <c r="BD98" s="563">
        <v>0</v>
      </c>
      <c r="BE98" s="563">
        <v>0</v>
      </c>
      <c r="BF98" s="563">
        <v>0</v>
      </c>
      <c r="BG98" s="563">
        <v>0</v>
      </c>
      <c r="BH98" s="563">
        <v>4</v>
      </c>
      <c r="BI98" s="563">
        <v>1</v>
      </c>
      <c r="BJ98" s="563">
        <v>1</v>
      </c>
      <c r="BK98" s="563">
        <v>0</v>
      </c>
      <c r="BL98" s="563">
        <v>0</v>
      </c>
      <c r="BM98" s="563">
        <v>0</v>
      </c>
      <c r="BN98" s="563">
        <v>2</v>
      </c>
      <c r="BO98" s="563">
        <v>0</v>
      </c>
      <c r="BP98" s="563">
        <v>0</v>
      </c>
      <c r="BQ98" s="563">
        <v>0</v>
      </c>
      <c r="BR98" s="563">
        <v>0</v>
      </c>
      <c r="BS98" s="563">
        <v>1</v>
      </c>
      <c r="BT98" s="563">
        <v>14</v>
      </c>
      <c r="BU98" s="563">
        <v>16</v>
      </c>
      <c r="BV98" s="563">
        <v>5</v>
      </c>
      <c r="BW98" s="563">
        <v>3</v>
      </c>
      <c r="BX98" s="563">
        <v>3</v>
      </c>
      <c r="BY98" s="563">
        <v>1</v>
      </c>
      <c r="BZ98" s="563">
        <v>1</v>
      </c>
      <c r="CA98" s="566">
        <v>3</v>
      </c>
    </row>
    <row r="99" spans="1:79" ht="15" customHeight="1" x14ac:dyDescent="0.15">
      <c r="A99" s="557"/>
      <c r="B99" s="558" t="s">
        <v>1031</v>
      </c>
      <c r="C99" s="559"/>
      <c r="D99" s="560"/>
      <c r="E99" s="561" t="s">
        <v>1073</v>
      </c>
      <c r="F99" s="562"/>
      <c r="G99" s="563">
        <v>0</v>
      </c>
      <c r="H99" s="567">
        <v>0</v>
      </c>
      <c r="I99" s="565">
        <v>0</v>
      </c>
      <c r="J99" s="563">
        <v>0</v>
      </c>
      <c r="K99" s="563">
        <v>0</v>
      </c>
      <c r="L99" s="563">
        <v>0</v>
      </c>
      <c r="M99" s="563">
        <v>0</v>
      </c>
      <c r="N99" s="563">
        <v>0</v>
      </c>
      <c r="O99" s="563">
        <v>0</v>
      </c>
      <c r="P99" s="563">
        <v>0</v>
      </c>
      <c r="Q99" s="563">
        <v>0</v>
      </c>
      <c r="R99" s="563">
        <v>0</v>
      </c>
      <c r="S99" s="563">
        <v>0</v>
      </c>
      <c r="T99" s="563">
        <v>0</v>
      </c>
      <c r="U99" s="563">
        <v>0</v>
      </c>
      <c r="V99" s="563">
        <v>0</v>
      </c>
      <c r="W99" s="563">
        <v>0</v>
      </c>
      <c r="X99" s="563">
        <v>0</v>
      </c>
      <c r="Y99" s="563">
        <v>0</v>
      </c>
      <c r="Z99" s="563">
        <v>0</v>
      </c>
      <c r="AA99" s="563">
        <v>0</v>
      </c>
      <c r="AB99" s="563">
        <v>0</v>
      </c>
      <c r="AC99" s="563">
        <v>0</v>
      </c>
      <c r="AD99" s="563">
        <v>0</v>
      </c>
      <c r="AE99" s="563">
        <v>0</v>
      </c>
      <c r="AF99" s="563">
        <v>0</v>
      </c>
      <c r="AG99" s="563">
        <v>0</v>
      </c>
      <c r="AH99" s="563">
        <v>0</v>
      </c>
      <c r="AI99" s="563">
        <v>0</v>
      </c>
      <c r="AJ99" s="563">
        <v>0</v>
      </c>
      <c r="AK99" s="563">
        <v>0</v>
      </c>
      <c r="AL99" s="563">
        <v>0</v>
      </c>
      <c r="AM99" s="563">
        <v>0</v>
      </c>
      <c r="AN99" s="563">
        <v>0</v>
      </c>
      <c r="AO99" s="563">
        <v>0</v>
      </c>
      <c r="AP99" s="563">
        <v>0</v>
      </c>
      <c r="AQ99" s="563">
        <v>0</v>
      </c>
      <c r="AR99" s="563">
        <v>0</v>
      </c>
      <c r="AS99" s="563">
        <v>0</v>
      </c>
      <c r="AT99" s="563">
        <v>0</v>
      </c>
      <c r="AU99" s="563">
        <v>0</v>
      </c>
      <c r="AV99" s="563">
        <v>0</v>
      </c>
      <c r="AW99" s="563">
        <v>0</v>
      </c>
      <c r="AX99" s="563">
        <v>0</v>
      </c>
      <c r="AY99" s="563">
        <v>0</v>
      </c>
      <c r="AZ99" s="563">
        <v>0</v>
      </c>
      <c r="BA99" s="563">
        <v>0</v>
      </c>
      <c r="BB99" s="563">
        <v>0</v>
      </c>
      <c r="BC99" s="563">
        <v>0</v>
      </c>
      <c r="BD99" s="563">
        <v>0</v>
      </c>
      <c r="BE99" s="563">
        <v>0</v>
      </c>
      <c r="BF99" s="563">
        <v>0</v>
      </c>
      <c r="BG99" s="563">
        <v>0</v>
      </c>
      <c r="BH99" s="563">
        <v>0</v>
      </c>
      <c r="BI99" s="563">
        <v>0</v>
      </c>
      <c r="BJ99" s="563">
        <v>0</v>
      </c>
      <c r="BK99" s="563">
        <v>0</v>
      </c>
      <c r="BL99" s="563">
        <v>0</v>
      </c>
      <c r="BM99" s="563">
        <v>0</v>
      </c>
      <c r="BN99" s="563">
        <v>0</v>
      </c>
      <c r="BO99" s="563">
        <v>0</v>
      </c>
      <c r="BP99" s="563">
        <v>0</v>
      </c>
      <c r="BQ99" s="563">
        <v>0</v>
      </c>
      <c r="BR99" s="563">
        <v>0</v>
      </c>
      <c r="BS99" s="563">
        <v>0</v>
      </c>
      <c r="BT99" s="563">
        <v>0</v>
      </c>
      <c r="BU99" s="563">
        <v>0</v>
      </c>
      <c r="BV99" s="563">
        <v>0</v>
      </c>
      <c r="BW99" s="563">
        <v>0</v>
      </c>
      <c r="BX99" s="563">
        <v>0</v>
      </c>
      <c r="BY99" s="563">
        <v>0</v>
      </c>
      <c r="BZ99" s="563">
        <v>0</v>
      </c>
      <c r="CA99" s="566">
        <v>0</v>
      </c>
    </row>
    <row r="100" spans="1:79" ht="24" customHeight="1" x14ac:dyDescent="0.15">
      <c r="A100" s="557"/>
      <c r="B100" s="558" t="s">
        <v>1032</v>
      </c>
      <c r="C100" s="559"/>
      <c r="D100" s="560"/>
      <c r="E100" s="561" t="s">
        <v>1074</v>
      </c>
      <c r="F100" s="562"/>
      <c r="G100" s="563">
        <v>0</v>
      </c>
      <c r="H100" s="567">
        <v>0</v>
      </c>
      <c r="I100" s="565">
        <v>0</v>
      </c>
      <c r="J100" s="563">
        <v>0</v>
      </c>
      <c r="K100" s="563">
        <v>0</v>
      </c>
      <c r="L100" s="563">
        <v>0</v>
      </c>
      <c r="M100" s="563">
        <v>0</v>
      </c>
      <c r="N100" s="563">
        <v>0</v>
      </c>
      <c r="O100" s="563">
        <v>0</v>
      </c>
      <c r="P100" s="563">
        <v>0</v>
      </c>
      <c r="Q100" s="563">
        <v>0</v>
      </c>
      <c r="R100" s="563">
        <v>0</v>
      </c>
      <c r="S100" s="563">
        <v>0</v>
      </c>
      <c r="T100" s="563">
        <v>0</v>
      </c>
      <c r="U100" s="563">
        <v>0</v>
      </c>
      <c r="V100" s="563">
        <v>0</v>
      </c>
      <c r="W100" s="563">
        <v>0</v>
      </c>
      <c r="X100" s="563">
        <v>0</v>
      </c>
      <c r="Y100" s="563">
        <v>0</v>
      </c>
      <c r="Z100" s="563">
        <v>0</v>
      </c>
      <c r="AA100" s="563">
        <v>0</v>
      </c>
      <c r="AB100" s="563">
        <v>0</v>
      </c>
      <c r="AC100" s="563">
        <v>0</v>
      </c>
      <c r="AD100" s="563">
        <v>0</v>
      </c>
      <c r="AE100" s="563">
        <v>0</v>
      </c>
      <c r="AF100" s="563">
        <v>0</v>
      </c>
      <c r="AG100" s="563">
        <v>0</v>
      </c>
      <c r="AH100" s="563">
        <v>0</v>
      </c>
      <c r="AI100" s="563">
        <v>0</v>
      </c>
      <c r="AJ100" s="563">
        <v>0</v>
      </c>
      <c r="AK100" s="563">
        <v>0</v>
      </c>
      <c r="AL100" s="563">
        <v>0</v>
      </c>
      <c r="AM100" s="563">
        <v>0</v>
      </c>
      <c r="AN100" s="563">
        <v>0</v>
      </c>
      <c r="AO100" s="563">
        <v>0</v>
      </c>
      <c r="AP100" s="563">
        <v>0</v>
      </c>
      <c r="AQ100" s="563">
        <v>0</v>
      </c>
      <c r="AR100" s="563">
        <v>0</v>
      </c>
      <c r="AS100" s="563">
        <v>0</v>
      </c>
      <c r="AT100" s="563">
        <v>0</v>
      </c>
      <c r="AU100" s="563">
        <v>0</v>
      </c>
      <c r="AV100" s="563">
        <v>0</v>
      </c>
      <c r="AW100" s="563">
        <v>0</v>
      </c>
      <c r="AX100" s="563">
        <v>0</v>
      </c>
      <c r="AY100" s="563">
        <v>0</v>
      </c>
      <c r="AZ100" s="563">
        <v>0</v>
      </c>
      <c r="BA100" s="563">
        <v>0</v>
      </c>
      <c r="BB100" s="563">
        <v>0</v>
      </c>
      <c r="BC100" s="563">
        <v>0</v>
      </c>
      <c r="BD100" s="563">
        <v>0</v>
      </c>
      <c r="BE100" s="563">
        <v>0</v>
      </c>
      <c r="BF100" s="563">
        <v>0</v>
      </c>
      <c r="BG100" s="563">
        <v>0</v>
      </c>
      <c r="BH100" s="563">
        <v>0</v>
      </c>
      <c r="BI100" s="563">
        <v>0</v>
      </c>
      <c r="BJ100" s="563">
        <v>0</v>
      </c>
      <c r="BK100" s="563">
        <v>0</v>
      </c>
      <c r="BL100" s="563">
        <v>0</v>
      </c>
      <c r="BM100" s="563">
        <v>0</v>
      </c>
      <c r="BN100" s="563">
        <v>0</v>
      </c>
      <c r="BO100" s="563">
        <v>0</v>
      </c>
      <c r="BP100" s="563">
        <v>0</v>
      </c>
      <c r="BQ100" s="563">
        <v>0</v>
      </c>
      <c r="BR100" s="563">
        <v>0</v>
      </c>
      <c r="BS100" s="563">
        <v>0</v>
      </c>
      <c r="BT100" s="563">
        <v>0</v>
      </c>
      <c r="BU100" s="563">
        <v>0</v>
      </c>
      <c r="BV100" s="563">
        <v>0</v>
      </c>
      <c r="BW100" s="563">
        <v>0</v>
      </c>
      <c r="BX100" s="563">
        <v>0</v>
      </c>
      <c r="BY100" s="563">
        <v>0</v>
      </c>
      <c r="BZ100" s="563">
        <v>0</v>
      </c>
      <c r="CA100" s="566">
        <v>0</v>
      </c>
    </row>
    <row r="101" spans="1:79" ht="15" customHeight="1" x14ac:dyDescent="0.15">
      <c r="A101" s="557"/>
      <c r="B101" s="558" t="s">
        <v>1033</v>
      </c>
      <c r="C101" s="559"/>
      <c r="D101" s="560"/>
      <c r="E101" s="561" t="s">
        <v>1687</v>
      </c>
      <c r="F101" s="562"/>
      <c r="G101" s="563">
        <v>3828</v>
      </c>
      <c r="H101" s="567">
        <v>6666</v>
      </c>
      <c r="I101" s="565">
        <v>56218</v>
      </c>
      <c r="J101" s="563">
        <v>19570</v>
      </c>
      <c r="K101" s="563">
        <v>3650</v>
      </c>
      <c r="L101" s="563">
        <v>793</v>
      </c>
      <c r="M101" s="563">
        <v>766</v>
      </c>
      <c r="N101" s="563">
        <v>27</v>
      </c>
      <c r="O101" s="563">
        <v>2857</v>
      </c>
      <c r="P101" s="563">
        <v>36</v>
      </c>
      <c r="Q101" s="563">
        <v>1485</v>
      </c>
      <c r="R101" s="563">
        <v>1453</v>
      </c>
      <c r="S101" s="563">
        <v>32</v>
      </c>
      <c r="T101" s="563">
        <v>1305</v>
      </c>
      <c r="U101" s="563">
        <v>495</v>
      </c>
      <c r="V101" s="563">
        <v>810</v>
      </c>
      <c r="W101" s="563">
        <v>31</v>
      </c>
      <c r="X101" s="563">
        <v>15920</v>
      </c>
      <c r="Y101" s="563">
        <v>2227</v>
      </c>
      <c r="Z101" s="563">
        <v>176</v>
      </c>
      <c r="AA101" s="563">
        <v>2051</v>
      </c>
      <c r="AB101" s="563">
        <v>13693</v>
      </c>
      <c r="AC101" s="563">
        <v>145</v>
      </c>
      <c r="AD101" s="563">
        <v>621</v>
      </c>
      <c r="AE101" s="563">
        <v>352</v>
      </c>
      <c r="AF101" s="563">
        <v>913</v>
      </c>
      <c r="AG101" s="563">
        <v>2973</v>
      </c>
      <c r="AH101" s="563">
        <v>2330</v>
      </c>
      <c r="AI101" s="563">
        <v>6169</v>
      </c>
      <c r="AJ101" s="563">
        <v>190</v>
      </c>
      <c r="AK101" s="563">
        <v>14312</v>
      </c>
      <c r="AL101" s="563">
        <v>22336</v>
      </c>
      <c r="AM101" s="563">
        <v>12750</v>
      </c>
      <c r="AN101" s="563">
        <v>4360</v>
      </c>
      <c r="AO101" s="563">
        <v>4283</v>
      </c>
      <c r="AP101" s="563">
        <v>3683</v>
      </c>
      <c r="AQ101" s="563">
        <v>1670</v>
      </c>
      <c r="AR101" s="563">
        <v>78</v>
      </c>
      <c r="AS101" s="563">
        <v>228</v>
      </c>
      <c r="AT101" s="563">
        <v>1323</v>
      </c>
      <c r="AU101" s="563">
        <v>362</v>
      </c>
      <c r="AV101" s="563">
        <v>7</v>
      </c>
      <c r="AW101" s="563">
        <v>15</v>
      </c>
      <c r="AX101" s="563">
        <v>600</v>
      </c>
      <c r="AY101" s="563">
        <v>531</v>
      </c>
      <c r="AZ101" s="563">
        <v>423</v>
      </c>
      <c r="BA101" s="563">
        <v>57</v>
      </c>
      <c r="BB101" s="563">
        <v>41</v>
      </c>
      <c r="BC101" s="563">
        <v>10</v>
      </c>
      <c r="BD101" s="563">
        <v>69</v>
      </c>
      <c r="BE101" s="563">
        <v>56</v>
      </c>
      <c r="BF101" s="563">
        <v>13</v>
      </c>
      <c r="BG101" s="563">
        <v>77</v>
      </c>
      <c r="BH101" s="563">
        <v>3149</v>
      </c>
      <c r="BI101" s="563">
        <v>1028</v>
      </c>
      <c r="BJ101" s="563">
        <v>647</v>
      </c>
      <c r="BK101" s="563">
        <v>120</v>
      </c>
      <c r="BL101" s="563">
        <v>52</v>
      </c>
      <c r="BM101" s="563">
        <v>209</v>
      </c>
      <c r="BN101" s="563">
        <v>1102</v>
      </c>
      <c r="BO101" s="563">
        <v>407</v>
      </c>
      <c r="BP101" s="563">
        <v>54</v>
      </c>
      <c r="BQ101" s="563">
        <v>97</v>
      </c>
      <c r="BR101" s="563">
        <v>128</v>
      </c>
      <c r="BS101" s="563">
        <v>333</v>
      </c>
      <c r="BT101" s="563">
        <v>5241</v>
      </c>
      <c r="BU101" s="563">
        <v>9586</v>
      </c>
      <c r="BV101" s="563">
        <v>868</v>
      </c>
      <c r="BW101" s="563">
        <v>518</v>
      </c>
      <c r="BX101" s="563">
        <v>89</v>
      </c>
      <c r="BY101" s="563">
        <v>1471</v>
      </c>
      <c r="BZ101" s="563">
        <v>1389</v>
      </c>
      <c r="CA101" s="566">
        <v>5251</v>
      </c>
    </row>
    <row r="102" spans="1:79" ht="15" customHeight="1" x14ac:dyDescent="0.15">
      <c r="A102" s="557"/>
      <c r="B102" s="558" t="s">
        <v>1034</v>
      </c>
      <c r="C102" s="559"/>
      <c r="D102" s="560"/>
      <c r="E102" s="561" t="s">
        <v>858</v>
      </c>
      <c r="F102" s="562"/>
      <c r="G102" s="563">
        <v>14170</v>
      </c>
      <c r="H102" s="567">
        <v>45873</v>
      </c>
      <c r="I102" s="565">
        <v>1528175</v>
      </c>
      <c r="J102" s="563">
        <v>549723</v>
      </c>
      <c r="K102" s="563">
        <v>218408</v>
      </c>
      <c r="L102" s="563">
        <v>99819</v>
      </c>
      <c r="M102" s="563">
        <v>97055</v>
      </c>
      <c r="N102" s="563">
        <v>2764</v>
      </c>
      <c r="O102" s="563">
        <v>118589</v>
      </c>
      <c r="P102" s="563">
        <v>2210</v>
      </c>
      <c r="Q102" s="563">
        <v>76486</v>
      </c>
      <c r="R102" s="563">
        <v>75551</v>
      </c>
      <c r="S102" s="563">
        <v>935</v>
      </c>
      <c r="T102" s="563">
        <v>38697</v>
      </c>
      <c r="U102" s="563">
        <v>19000</v>
      </c>
      <c r="V102" s="563">
        <v>19697</v>
      </c>
      <c r="W102" s="563">
        <v>1196</v>
      </c>
      <c r="X102" s="563">
        <v>331315</v>
      </c>
      <c r="Y102" s="563">
        <v>6184</v>
      </c>
      <c r="Z102" s="563">
        <v>912</v>
      </c>
      <c r="AA102" s="563">
        <v>5272</v>
      </c>
      <c r="AB102" s="563">
        <v>325131</v>
      </c>
      <c r="AC102" s="563">
        <v>3716</v>
      </c>
      <c r="AD102" s="563">
        <v>16952</v>
      </c>
      <c r="AE102" s="563">
        <v>10238</v>
      </c>
      <c r="AF102" s="563">
        <v>23192</v>
      </c>
      <c r="AG102" s="563">
        <v>65438</v>
      </c>
      <c r="AH102" s="563">
        <v>65054</v>
      </c>
      <c r="AI102" s="563">
        <v>135719</v>
      </c>
      <c r="AJ102" s="563">
        <v>4822</v>
      </c>
      <c r="AK102" s="563">
        <v>52987</v>
      </c>
      <c r="AL102" s="563">
        <v>925465</v>
      </c>
      <c r="AM102" s="563">
        <v>451346</v>
      </c>
      <c r="AN102" s="563">
        <v>161552</v>
      </c>
      <c r="AO102" s="563">
        <v>159201</v>
      </c>
      <c r="AP102" s="563">
        <v>128708</v>
      </c>
      <c r="AQ102" s="563">
        <v>52423</v>
      </c>
      <c r="AR102" s="563">
        <v>1819</v>
      </c>
      <c r="AS102" s="563">
        <v>13542</v>
      </c>
      <c r="AT102" s="563">
        <v>41973</v>
      </c>
      <c r="AU102" s="563">
        <v>17998</v>
      </c>
      <c r="AV102" s="563">
        <v>246</v>
      </c>
      <c r="AW102" s="563">
        <v>707</v>
      </c>
      <c r="AX102" s="563">
        <v>30493</v>
      </c>
      <c r="AY102" s="563">
        <v>27859</v>
      </c>
      <c r="AZ102" s="563">
        <v>24888</v>
      </c>
      <c r="BA102" s="563">
        <v>1885</v>
      </c>
      <c r="BB102" s="563">
        <v>813</v>
      </c>
      <c r="BC102" s="563">
        <v>273</v>
      </c>
      <c r="BD102" s="563">
        <v>2634</v>
      </c>
      <c r="BE102" s="563">
        <v>2114</v>
      </c>
      <c r="BF102" s="563">
        <v>520</v>
      </c>
      <c r="BG102" s="563">
        <v>2351</v>
      </c>
      <c r="BH102" s="563">
        <v>264738</v>
      </c>
      <c r="BI102" s="563">
        <v>64846</v>
      </c>
      <c r="BJ102" s="563">
        <v>37549</v>
      </c>
      <c r="BK102" s="563">
        <v>9394</v>
      </c>
      <c r="BL102" s="563">
        <v>3442</v>
      </c>
      <c r="BM102" s="563">
        <v>14461</v>
      </c>
      <c r="BN102" s="563">
        <v>75380</v>
      </c>
      <c r="BO102" s="563">
        <v>31409</v>
      </c>
      <c r="BP102" s="563">
        <v>2857</v>
      </c>
      <c r="BQ102" s="563">
        <v>21285</v>
      </c>
      <c r="BR102" s="563">
        <v>39914</v>
      </c>
      <c r="BS102" s="563">
        <v>29047</v>
      </c>
      <c r="BT102" s="563">
        <v>25056</v>
      </c>
      <c r="BU102" s="563">
        <v>474119</v>
      </c>
      <c r="BV102" s="563">
        <v>124562</v>
      </c>
      <c r="BW102" s="563">
        <v>40357</v>
      </c>
      <c r="BX102" s="563">
        <v>5029</v>
      </c>
      <c r="BY102" s="563">
        <v>57630</v>
      </c>
      <c r="BZ102" s="563">
        <v>48610</v>
      </c>
      <c r="CA102" s="566">
        <v>197931</v>
      </c>
    </row>
    <row r="103" spans="1:79" ht="15" customHeight="1" x14ac:dyDescent="0.15">
      <c r="A103" s="557"/>
      <c r="B103" s="558" t="s">
        <v>1035</v>
      </c>
      <c r="C103" s="559"/>
      <c r="D103" s="560"/>
      <c r="E103" s="561" t="s">
        <v>865</v>
      </c>
      <c r="F103" s="562"/>
      <c r="G103" s="563">
        <v>1019</v>
      </c>
      <c r="H103" s="567">
        <v>259</v>
      </c>
      <c r="I103" s="565">
        <v>107686</v>
      </c>
      <c r="J103" s="563">
        <v>85607</v>
      </c>
      <c r="K103" s="563">
        <v>64021</v>
      </c>
      <c r="L103" s="563">
        <v>11624</v>
      </c>
      <c r="M103" s="563">
        <v>5467</v>
      </c>
      <c r="N103" s="563">
        <v>6157</v>
      </c>
      <c r="O103" s="563">
        <v>52397</v>
      </c>
      <c r="P103" s="563">
        <v>329</v>
      </c>
      <c r="Q103" s="563">
        <v>13892</v>
      </c>
      <c r="R103" s="563">
        <v>11458</v>
      </c>
      <c r="S103" s="563">
        <v>2434</v>
      </c>
      <c r="T103" s="563">
        <v>37018</v>
      </c>
      <c r="U103" s="563">
        <v>3541</v>
      </c>
      <c r="V103" s="563">
        <v>33477</v>
      </c>
      <c r="W103" s="563">
        <v>1158</v>
      </c>
      <c r="X103" s="563">
        <v>21586</v>
      </c>
      <c r="Y103" s="563">
        <v>2095</v>
      </c>
      <c r="Z103" s="563">
        <v>111</v>
      </c>
      <c r="AA103" s="563">
        <v>1984</v>
      </c>
      <c r="AB103" s="563">
        <v>19491</v>
      </c>
      <c r="AC103" s="563">
        <v>287</v>
      </c>
      <c r="AD103" s="563">
        <v>827</v>
      </c>
      <c r="AE103" s="563">
        <v>344</v>
      </c>
      <c r="AF103" s="563">
        <v>1917</v>
      </c>
      <c r="AG103" s="563">
        <v>4067</v>
      </c>
      <c r="AH103" s="563">
        <v>2703</v>
      </c>
      <c r="AI103" s="563">
        <v>7326</v>
      </c>
      <c r="AJ103" s="563">
        <v>2020</v>
      </c>
      <c r="AK103" s="563">
        <v>3809</v>
      </c>
      <c r="AL103" s="563">
        <v>18270</v>
      </c>
      <c r="AM103" s="563">
        <v>10679</v>
      </c>
      <c r="AN103" s="563">
        <v>6469</v>
      </c>
      <c r="AO103" s="563">
        <v>6282</v>
      </c>
      <c r="AP103" s="563">
        <v>5166</v>
      </c>
      <c r="AQ103" s="563">
        <v>2361</v>
      </c>
      <c r="AR103" s="563">
        <v>135</v>
      </c>
      <c r="AS103" s="563">
        <v>401</v>
      </c>
      <c r="AT103" s="563">
        <v>1777</v>
      </c>
      <c r="AU103" s="563">
        <v>460</v>
      </c>
      <c r="AV103" s="563">
        <v>11</v>
      </c>
      <c r="AW103" s="563">
        <v>21</v>
      </c>
      <c r="AX103" s="563">
        <v>1116</v>
      </c>
      <c r="AY103" s="563">
        <v>1000</v>
      </c>
      <c r="AZ103" s="563">
        <v>773</v>
      </c>
      <c r="BA103" s="563">
        <v>126</v>
      </c>
      <c r="BB103" s="563">
        <v>80</v>
      </c>
      <c r="BC103" s="563">
        <v>21</v>
      </c>
      <c r="BD103" s="563">
        <v>116</v>
      </c>
      <c r="BE103" s="563">
        <v>90</v>
      </c>
      <c r="BF103" s="563">
        <v>26</v>
      </c>
      <c r="BG103" s="563">
        <v>187</v>
      </c>
      <c r="BH103" s="563">
        <v>4203</v>
      </c>
      <c r="BI103" s="563">
        <v>1538</v>
      </c>
      <c r="BJ103" s="563">
        <v>930</v>
      </c>
      <c r="BK103" s="563">
        <v>180</v>
      </c>
      <c r="BL103" s="563">
        <v>67</v>
      </c>
      <c r="BM103" s="563">
        <v>361</v>
      </c>
      <c r="BN103" s="563">
        <v>1215</v>
      </c>
      <c r="BO103" s="563">
        <v>510</v>
      </c>
      <c r="BP103" s="563">
        <v>84</v>
      </c>
      <c r="BQ103" s="563">
        <v>128</v>
      </c>
      <c r="BR103" s="563">
        <v>264</v>
      </c>
      <c r="BS103" s="563">
        <v>464</v>
      </c>
      <c r="BT103" s="563">
        <v>7</v>
      </c>
      <c r="BU103" s="563">
        <v>7591</v>
      </c>
      <c r="BV103" s="563">
        <v>1356</v>
      </c>
      <c r="BW103" s="563">
        <v>882</v>
      </c>
      <c r="BX103" s="563">
        <v>275</v>
      </c>
      <c r="BY103" s="563">
        <v>1054</v>
      </c>
      <c r="BZ103" s="563">
        <v>869</v>
      </c>
      <c r="CA103" s="566">
        <v>3155</v>
      </c>
    </row>
    <row r="104" spans="1:79" ht="15" customHeight="1" x14ac:dyDescent="0.15">
      <c r="A104" s="557"/>
      <c r="B104" s="558" t="s">
        <v>1036</v>
      </c>
      <c r="C104" s="559"/>
      <c r="D104" s="560"/>
      <c r="E104" s="561" t="s">
        <v>1075</v>
      </c>
      <c r="F104" s="562"/>
      <c r="G104" s="563">
        <v>12150</v>
      </c>
      <c r="H104" s="567">
        <v>40083</v>
      </c>
      <c r="I104" s="565">
        <v>285151</v>
      </c>
      <c r="J104" s="563">
        <v>91633</v>
      </c>
      <c r="K104" s="563">
        <v>35929</v>
      </c>
      <c r="L104" s="563">
        <v>15429</v>
      </c>
      <c r="M104" s="563">
        <v>15121</v>
      </c>
      <c r="N104" s="563">
        <v>308</v>
      </c>
      <c r="O104" s="563">
        <v>20500</v>
      </c>
      <c r="P104" s="563">
        <v>407</v>
      </c>
      <c r="Q104" s="563">
        <v>13597</v>
      </c>
      <c r="R104" s="563">
        <v>13467</v>
      </c>
      <c r="S104" s="563">
        <v>130</v>
      </c>
      <c r="T104" s="563">
        <v>6309</v>
      </c>
      <c r="U104" s="563">
        <v>3650</v>
      </c>
      <c r="V104" s="563">
        <v>2659</v>
      </c>
      <c r="W104" s="563">
        <v>187</v>
      </c>
      <c r="X104" s="563">
        <v>55704</v>
      </c>
      <c r="Y104" s="563">
        <v>1536</v>
      </c>
      <c r="Z104" s="563">
        <v>149</v>
      </c>
      <c r="AA104" s="563">
        <v>1387</v>
      </c>
      <c r="AB104" s="563">
        <v>54168</v>
      </c>
      <c r="AC104" s="563">
        <v>731</v>
      </c>
      <c r="AD104" s="563">
        <v>2777</v>
      </c>
      <c r="AE104" s="563">
        <v>1568</v>
      </c>
      <c r="AF104" s="563">
        <v>4874</v>
      </c>
      <c r="AG104" s="563">
        <v>11530</v>
      </c>
      <c r="AH104" s="563">
        <v>9885</v>
      </c>
      <c r="AI104" s="563">
        <v>22063</v>
      </c>
      <c r="AJ104" s="563">
        <v>740</v>
      </c>
      <c r="AK104" s="563">
        <v>45428</v>
      </c>
      <c r="AL104" s="563">
        <v>148090</v>
      </c>
      <c r="AM104" s="563">
        <v>92692</v>
      </c>
      <c r="AN104" s="563">
        <v>17017</v>
      </c>
      <c r="AO104" s="563">
        <v>16960</v>
      </c>
      <c r="AP104" s="563">
        <v>15454</v>
      </c>
      <c r="AQ104" s="563">
        <v>7316</v>
      </c>
      <c r="AR104" s="563">
        <v>339</v>
      </c>
      <c r="AS104" s="563">
        <v>1128</v>
      </c>
      <c r="AT104" s="563">
        <v>4809</v>
      </c>
      <c r="AU104" s="563">
        <v>1758</v>
      </c>
      <c r="AV104" s="563">
        <v>31</v>
      </c>
      <c r="AW104" s="563">
        <v>73</v>
      </c>
      <c r="AX104" s="563">
        <v>1506</v>
      </c>
      <c r="AY104" s="563">
        <v>1323</v>
      </c>
      <c r="AZ104" s="563">
        <v>1107</v>
      </c>
      <c r="BA104" s="563">
        <v>114</v>
      </c>
      <c r="BB104" s="563">
        <v>30</v>
      </c>
      <c r="BC104" s="563">
        <v>72</v>
      </c>
      <c r="BD104" s="563">
        <v>183</v>
      </c>
      <c r="BE104" s="563">
        <v>103</v>
      </c>
      <c r="BF104" s="563">
        <v>80</v>
      </c>
      <c r="BG104" s="563">
        <v>57</v>
      </c>
      <c r="BH104" s="563">
        <v>75169</v>
      </c>
      <c r="BI104" s="563">
        <v>23091</v>
      </c>
      <c r="BJ104" s="563">
        <v>15225</v>
      </c>
      <c r="BK104" s="563">
        <v>3746</v>
      </c>
      <c r="BL104" s="563">
        <v>875</v>
      </c>
      <c r="BM104" s="563">
        <v>3245</v>
      </c>
      <c r="BN104" s="563">
        <v>211</v>
      </c>
      <c r="BO104" s="563">
        <v>5471</v>
      </c>
      <c r="BP104" s="563">
        <v>104</v>
      </c>
      <c r="BQ104" s="563">
        <v>20</v>
      </c>
      <c r="BR104" s="563">
        <v>42619</v>
      </c>
      <c r="BS104" s="563">
        <v>3653</v>
      </c>
      <c r="BT104" s="563">
        <v>506</v>
      </c>
      <c r="BU104" s="563">
        <v>55398</v>
      </c>
      <c r="BV104" s="563">
        <v>8471</v>
      </c>
      <c r="BW104" s="563">
        <v>3132</v>
      </c>
      <c r="BX104" s="563">
        <v>307</v>
      </c>
      <c r="BY104" s="563">
        <v>1863</v>
      </c>
      <c r="BZ104" s="563">
        <v>16113</v>
      </c>
      <c r="CA104" s="566">
        <v>25512</v>
      </c>
    </row>
    <row r="105" spans="1:79" ht="24" customHeight="1" x14ac:dyDescent="0.15">
      <c r="A105" s="557"/>
      <c r="B105" s="558" t="s">
        <v>1037</v>
      </c>
      <c r="C105" s="559"/>
      <c r="D105" s="560"/>
      <c r="E105" s="561" t="s">
        <v>877</v>
      </c>
      <c r="F105" s="562"/>
      <c r="G105" s="563">
        <v>41491</v>
      </c>
      <c r="H105" s="567">
        <v>18270</v>
      </c>
      <c r="I105" s="565">
        <v>3545738</v>
      </c>
      <c r="J105" s="563">
        <v>1772582</v>
      </c>
      <c r="K105" s="563">
        <v>895036</v>
      </c>
      <c r="L105" s="563">
        <v>372300</v>
      </c>
      <c r="M105" s="563">
        <v>369640</v>
      </c>
      <c r="N105" s="563">
        <v>2660</v>
      </c>
      <c r="O105" s="563">
        <v>522736</v>
      </c>
      <c r="P105" s="563">
        <v>4233</v>
      </c>
      <c r="Q105" s="563">
        <v>351779</v>
      </c>
      <c r="R105" s="563">
        <v>351005</v>
      </c>
      <c r="S105" s="563">
        <v>774</v>
      </c>
      <c r="T105" s="563">
        <v>158900</v>
      </c>
      <c r="U105" s="563">
        <v>143979</v>
      </c>
      <c r="V105" s="563">
        <v>14921</v>
      </c>
      <c r="W105" s="563">
        <v>7824</v>
      </c>
      <c r="X105" s="563">
        <v>877546</v>
      </c>
      <c r="Y105" s="563">
        <v>45503</v>
      </c>
      <c r="Z105" s="563">
        <v>3586</v>
      </c>
      <c r="AA105" s="563">
        <v>41917</v>
      </c>
      <c r="AB105" s="563">
        <v>832043</v>
      </c>
      <c r="AC105" s="563">
        <v>4417</v>
      </c>
      <c r="AD105" s="563">
        <v>22518</v>
      </c>
      <c r="AE105" s="563">
        <v>17518</v>
      </c>
      <c r="AF105" s="563">
        <v>55564</v>
      </c>
      <c r="AG105" s="563">
        <v>161378</v>
      </c>
      <c r="AH105" s="563">
        <v>89521</v>
      </c>
      <c r="AI105" s="563">
        <v>468647</v>
      </c>
      <c r="AJ105" s="563">
        <v>12480</v>
      </c>
      <c r="AK105" s="563">
        <v>155135</v>
      </c>
      <c r="AL105" s="563">
        <v>1618021</v>
      </c>
      <c r="AM105" s="563">
        <v>1376769</v>
      </c>
      <c r="AN105" s="563">
        <v>705969</v>
      </c>
      <c r="AO105" s="563">
        <v>685544</v>
      </c>
      <c r="AP105" s="563">
        <v>606560</v>
      </c>
      <c r="AQ105" s="563">
        <v>276229</v>
      </c>
      <c r="AR105" s="563">
        <v>12335</v>
      </c>
      <c r="AS105" s="563">
        <v>44103</v>
      </c>
      <c r="AT105" s="563">
        <v>219290</v>
      </c>
      <c r="AU105" s="563">
        <v>51498</v>
      </c>
      <c r="AV105" s="563">
        <v>941</v>
      </c>
      <c r="AW105" s="563">
        <v>2164</v>
      </c>
      <c r="AX105" s="563">
        <v>78984</v>
      </c>
      <c r="AY105" s="563">
        <v>73253</v>
      </c>
      <c r="AZ105" s="563">
        <v>61548</v>
      </c>
      <c r="BA105" s="563">
        <v>7314</v>
      </c>
      <c r="BB105" s="563">
        <v>3191</v>
      </c>
      <c r="BC105" s="563">
        <v>1200</v>
      </c>
      <c r="BD105" s="563">
        <v>5731</v>
      </c>
      <c r="BE105" s="563">
        <v>4469</v>
      </c>
      <c r="BF105" s="563">
        <v>1262</v>
      </c>
      <c r="BG105" s="563">
        <v>20425</v>
      </c>
      <c r="BH105" s="563">
        <v>573175</v>
      </c>
      <c r="BI105" s="563">
        <v>280772</v>
      </c>
      <c r="BJ105" s="563">
        <v>164787</v>
      </c>
      <c r="BK105" s="563">
        <v>46458</v>
      </c>
      <c r="BL105" s="563">
        <v>8316</v>
      </c>
      <c r="BM105" s="563">
        <v>61211</v>
      </c>
      <c r="BN105" s="563">
        <v>180702</v>
      </c>
      <c r="BO105" s="563">
        <v>31024</v>
      </c>
      <c r="BP105" s="563">
        <v>2081</v>
      </c>
      <c r="BQ105" s="563">
        <v>18650</v>
      </c>
      <c r="BR105" s="563">
        <v>17795</v>
      </c>
      <c r="BS105" s="563">
        <v>42151</v>
      </c>
      <c r="BT105" s="563">
        <v>97625</v>
      </c>
      <c r="BU105" s="563">
        <v>241252</v>
      </c>
      <c r="BV105" s="563">
        <v>36852</v>
      </c>
      <c r="BW105" s="563">
        <v>24775</v>
      </c>
      <c r="BX105" s="563">
        <v>9528</v>
      </c>
      <c r="BY105" s="563">
        <v>41096</v>
      </c>
      <c r="BZ105" s="563">
        <v>33809</v>
      </c>
      <c r="CA105" s="566">
        <v>95192</v>
      </c>
    </row>
    <row r="106" spans="1:79" ht="15" customHeight="1" x14ac:dyDescent="0.15">
      <c r="A106" s="557"/>
      <c r="B106" s="558" t="s">
        <v>1038</v>
      </c>
      <c r="C106" s="559"/>
      <c r="D106" s="560"/>
      <c r="E106" s="561" t="s">
        <v>1076</v>
      </c>
      <c r="F106" s="562"/>
      <c r="G106" s="563">
        <v>0</v>
      </c>
      <c r="H106" s="567">
        <v>0</v>
      </c>
      <c r="I106" s="565">
        <v>0</v>
      </c>
      <c r="J106" s="563">
        <v>0</v>
      </c>
      <c r="K106" s="563">
        <v>0</v>
      </c>
      <c r="L106" s="563">
        <v>0</v>
      </c>
      <c r="M106" s="563">
        <v>0</v>
      </c>
      <c r="N106" s="563">
        <v>0</v>
      </c>
      <c r="O106" s="563">
        <v>0</v>
      </c>
      <c r="P106" s="563">
        <v>0</v>
      </c>
      <c r="Q106" s="563">
        <v>0</v>
      </c>
      <c r="R106" s="563">
        <v>0</v>
      </c>
      <c r="S106" s="563">
        <v>0</v>
      </c>
      <c r="T106" s="563">
        <v>0</v>
      </c>
      <c r="U106" s="563">
        <v>0</v>
      </c>
      <c r="V106" s="563">
        <v>0</v>
      </c>
      <c r="W106" s="563">
        <v>0</v>
      </c>
      <c r="X106" s="563">
        <v>0</v>
      </c>
      <c r="Y106" s="563">
        <v>0</v>
      </c>
      <c r="Z106" s="563">
        <v>0</v>
      </c>
      <c r="AA106" s="563">
        <v>0</v>
      </c>
      <c r="AB106" s="563">
        <v>0</v>
      </c>
      <c r="AC106" s="563">
        <v>0</v>
      </c>
      <c r="AD106" s="563">
        <v>0</v>
      </c>
      <c r="AE106" s="563">
        <v>0</v>
      </c>
      <c r="AF106" s="563">
        <v>0</v>
      </c>
      <c r="AG106" s="563">
        <v>0</v>
      </c>
      <c r="AH106" s="563">
        <v>0</v>
      </c>
      <c r="AI106" s="563">
        <v>0</v>
      </c>
      <c r="AJ106" s="563">
        <v>0</v>
      </c>
      <c r="AK106" s="563">
        <v>0</v>
      </c>
      <c r="AL106" s="563">
        <v>0</v>
      </c>
      <c r="AM106" s="563">
        <v>0</v>
      </c>
      <c r="AN106" s="563">
        <v>0</v>
      </c>
      <c r="AO106" s="563">
        <v>0</v>
      </c>
      <c r="AP106" s="563">
        <v>0</v>
      </c>
      <c r="AQ106" s="563">
        <v>0</v>
      </c>
      <c r="AR106" s="563">
        <v>0</v>
      </c>
      <c r="AS106" s="563">
        <v>0</v>
      </c>
      <c r="AT106" s="563">
        <v>0</v>
      </c>
      <c r="AU106" s="563">
        <v>0</v>
      </c>
      <c r="AV106" s="563">
        <v>0</v>
      </c>
      <c r="AW106" s="563">
        <v>0</v>
      </c>
      <c r="AX106" s="563">
        <v>0</v>
      </c>
      <c r="AY106" s="563">
        <v>0</v>
      </c>
      <c r="AZ106" s="563">
        <v>0</v>
      </c>
      <c r="BA106" s="563">
        <v>0</v>
      </c>
      <c r="BB106" s="563">
        <v>0</v>
      </c>
      <c r="BC106" s="563">
        <v>0</v>
      </c>
      <c r="BD106" s="563">
        <v>0</v>
      </c>
      <c r="BE106" s="563">
        <v>0</v>
      </c>
      <c r="BF106" s="563">
        <v>0</v>
      </c>
      <c r="BG106" s="563">
        <v>0</v>
      </c>
      <c r="BH106" s="563">
        <v>0</v>
      </c>
      <c r="BI106" s="563">
        <v>0</v>
      </c>
      <c r="BJ106" s="563">
        <v>0</v>
      </c>
      <c r="BK106" s="563">
        <v>0</v>
      </c>
      <c r="BL106" s="563">
        <v>0</v>
      </c>
      <c r="BM106" s="563">
        <v>0</v>
      </c>
      <c r="BN106" s="563">
        <v>0</v>
      </c>
      <c r="BO106" s="563">
        <v>0</v>
      </c>
      <c r="BP106" s="563">
        <v>0</v>
      </c>
      <c r="BQ106" s="563">
        <v>0</v>
      </c>
      <c r="BR106" s="563">
        <v>0</v>
      </c>
      <c r="BS106" s="563">
        <v>0</v>
      </c>
      <c r="BT106" s="563">
        <v>0</v>
      </c>
      <c r="BU106" s="563">
        <v>0</v>
      </c>
      <c r="BV106" s="563">
        <v>0</v>
      </c>
      <c r="BW106" s="563">
        <v>0</v>
      </c>
      <c r="BX106" s="563">
        <v>0</v>
      </c>
      <c r="BY106" s="563">
        <v>0</v>
      </c>
      <c r="BZ106" s="563">
        <v>0</v>
      </c>
      <c r="CA106" s="566">
        <v>0</v>
      </c>
    </row>
    <row r="107" spans="1:79" ht="15" customHeight="1" x14ac:dyDescent="0.15">
      <c r="A107" s="557"/>
      <c r="B107" s="558" t="s">
        <v>1039</v>
      </c>
      <c r="C107" s="559"/>
      <c r="D107" s="560"/>
      <c r="E107" s="561" t="s">
        <v>1077</v>
      </c>
      <c r="F107" s="562"/>
      <c r="G107" s="563">
        <v>0</v>
      </c>
      <c r="H107" s="567">
        <v>0</v>
      </c>
      <c r="I107" s="565">
        <v>0</v>
      </c>
      <c r="J107" s="563">
        <v>0</v>
      </c>
      <c r="K107" s="563">
        <v>0</v>
      </c>
      <c r="L107" s="563">
        <v>0</v>
      </c>
      <c r="M107" s="563">
        <v>0</v>
      </c>
      <c r="N107" s="563">
        <v>0</v>
      </c>
      <c r="O107" s="563">
        <v>0</v>
      </c>
      <c r="P107" s="563">
        <v>0</v>
      </c>
      <c r="Q107" s="563">
        <v>0</v>
      </c>
      <c r="R107" s="563">
        <v>0</v>
      </c>
      <c r="S107" s="563">
        <v>0</v>
      </c>
      <c r="T107" s="563">
        <v>0</v>
      </c>
      <c r="U107" s="563">
        <v>0</v>
      </c>
      <c r="V107" s="563">
        <v>0</v>
      </c>
      <c r="W107" s="563">
        <v>0</v>
      </c>
      <c r="X107" s="563">
        <v>0</v>
      </c>
      <c r="Y107" s="563">
        <v>0</v>
      </c>
      <c r="Z107" s="563">
        <v>0</v>
      </c>
      <c r="AA107" s="563">
        <v>0</v>
      </c>
      <c r="AB107" s="563">
        <v>0</v>
      </c>
      <c r="AC107" s="563">
        <v>0</v>
      </c>
      <c r="AD107" s="563">
        <v>0</v>
      </c>
      <c r="AE107" s="563">
        <v>0</v>
      </c>
      <c r="AF107" s="563">
        <v>0</v>
      </c>
      <c r="AG107" s="563">
        <v>0</v>
      </c>
      <c r="AH107" s="563">
        <v>0</v>
      </c>
      <c r="AI107" s="563">
        <v>0</v>
      </c>
      <c r="AJ107" s="563">
        <v>0</v>
      </c>
      <c r="AK107" s="563">
        <v>0</v>
      </c>
      <c r="AL107" s="563">
        <v>0</v>
      </c>
      <c r="AM107" s="563">
        <v>0</v>
      </c>
      <c r="AN107" s="563">
        <v>0</v>
      </c>
      <c r="AO107" s="563">
        <v>0</v>
      </c>
      <c r="AP107" s="563">
        <v>0</v>
      </c>
      <c r="AQ107" s="563">
        <v>0</v>
      </c>
      <c r="AR107" s="563">
        <v>0</v>
      </c>
      <c r="AS107" s="563">
        <v>0</v>
      </c>
      <c r="AT107" s="563">
        <v>0</v>
      </c>
      <c r="AU107" s="563">
        <v>0</v>
      </c>
      <c r="AV107" s="563">
        <v>0</v>
      </c>
      <c r="AW107" s="563">
        <v>0</v>
      </c>
      <c r="AX107" s="563">
        <v>0</v>
      </c>
      <c r="AY107" s="563">
        <v>0</v>
      </c>
      <c r="AZ107" s="563">
        <v>0</v>
      </c>
      <c r="BA107" s="563">
        <v>0</v>
      </c>
      <c r="BB107" s="563">
        <v>0</v>
      </c>
      <c r="BC107" s="563">
        <v>0</v>
      </c>
      <c r="BD107" s="563">
        <v>0</v>
      </c>
      <c r="BE107" s="563">
        <v>0</v>
      </c>
      <c r="BF107" s="563">
        <v>0</v>
      </c>
      <c r="BG107" s="563">
        <v>0</v>
      </c>
      <c r="BH107" s="563">
        <v>0</v>
      </c>
      <c r="BI107" s="563">
        <v>0</v>
      </c>
      <c r="BJ107" s="563">
        <v>0</v>
      </c>
      <c r="BK107" s="563">
        <v>0</v>
      </c>
      <c r="BL107" s="563">
        <v>0</v>
      </c>
      <c r="BM107" s="563">
        <v>0</v>
      </c>
      <c r="BN107" s="563">
        <v>0</v>
      </c>
      <c r="BO107" s="563">
        <v>0</v>
      </c>
      <c r="BP107" s="563">
        <v>0</v>
      </c>
      <c r="BQ107" s="563">
        <v>0</v>
      </c>
      <c r="BR107" s="563">
        <v>0</v>
      </c>
      <c r="BS107" s="563">
        <v>0</v>
      </c>
      <c r="BT107" s="563">
        <v>0</v>
      </c>
      <c r="BU107" s="563">
        <v>0</v>
      </c>
      <c r="BV107" s="563">
        <v>0</v>
      </c>
      <c r="BW107" s="563">
        <v>0</v>
      </c>
      <c r="BX107" s="563">
        <v>0</v>
      </c>
      <c r="BY107" s="563">
        <v>0</v>
      </c>
      <c r="BZ107" s="563">
        <v>0</v>
      </c>
      <c r="CA107" s="566">
        <v>0</v>
      </c>
    </row>
    <row r="108" spans="1:79" ht="15" customHeight="1" x14ac:dyDescent="0.15">
      <c r="A108" s="557"/>
      <c r="B108" s="558" t="s">
        <v>1040</v>
      </c>
      <c r="C108" s="559"/>
      <c r="D108" s="560"/>
      <c r="E108" s="561" t="s">
        <v>1078</v>
      </c>
      <c r="F108" s="562"/>
      <c r="G108" s="563">
        <v>24</v>
      </c>
      <c r="H108" s="567">
        <v>87</v>
      </c>
      <c r="I108" s="565">
        <v>1656</v>
      </c>
      <c r="J108" s="563">
        <v>304</v>
      </c>
      <c r="K108" s="563">
        <v>105</v>
      </c>
      <c r="L108" s="563">
        <v>33</v>
      </c>
      <c r="M108" s="563">
        <v>32</v>
      </c>
      <c r="N108" s="563">
        <v>1</v>
      </c>
      <c r="O108" s="563">
        <v>72</v>
      </c>
      <c r="P108" s="563">
        <v>1</v>
      </c>
      <c r="Q108" s="563">
        <v>38</v>
      </c>
      <c r="R108" s="563">
        <v>37</v>
      </c>
      <c r="S108" s="563">
        <v>1</v>
      </c>
      <c r="T108" s="563">
        <v>32</v>
      </c>
      <c r="U108" s="563">
        <v>12</v>
      </c>
      <c r="V108" s="563">
        <v>20</v>
      </c>
      <c r="W108" s="563">
        <v>1</v>
      </c>
      <c r="X108" s="563">
        <v>199</v>
      </c>
      <c r="Y108" s="563">
        <v>23</v>
      </c>
      <c r="Z108" s="563">
        <v>2</v>
      </c>
      <c r="AA108" s="563">
        <v>21</v>
      </c>
      <c r="AB108" s="563">
        <v>176</v>
      </c>
      <c r="AC108" s="563">
        <v>2</v>
      </c>
      <c r="AD108" s="563">
        <v>8</v>
      </c>
      <c r="AE108" s="563">
        <v>5</v>
      </c>
      <c r="AF108" s="563">
        <v>12</v>
      </c>
      <c r="AG108" s="563">
        <v>38</v>
      </c>
      <c r="AH108" s="563">
        <v>30</v>
      </c>
      <c r="AI108" s="563">
        <v>79</v>
      </c>
      <c r="AJ108" s="563">
        <v>2</v>
      </c>
      <c r="AK108" s="563">
        <v>91</v>
      </c>
      <c r="AL108" s="563">
        <v>1261</v>
      </c>
      <c r="AM108" s="563">
        <v>959</v>
      </c>
      <c r="AN108" s="563">
        <v>461</v>
      </c>
      <c r="AO108" s="563">
        <v>439</v>
      </c>
      <c r="AP108" s="563">
        <v>345</v>
      </c>
      <c r="AQ108" s="563">
        <v>152</v>
      </c>
      <c r="AR108" s="563">
        <v>12</v>
      </c>
      <c r="AS108" s="563">
        <v>34</v>
      </c>
      <c r="AT108" s="563">
        <v>113</v>
      </c>
      <c r="AU108" s="563">
        <v>31</v>
      </c>
      <c r="AV108" s="563">
        <v>1</v>
      </c>
      <c r="AW108" s="563">
        <v>2</v>
      </c>
      <c r="AX108" s="563">
        <v>94</v>
      </c>
      <c r="AY108" s="563">
        <v>85</v>
      </c>
      <c r="AZ108" s="563">
        <v>63</v>
      </c>
      <c r="BA108" s="563">
        <v>13</v>
      </c>
      <c r="BB108" s="563">
        <v>8</v>
      </c>
      <c r="BC108" s="563">
        <v>1</v>
      </c>
      <c r="BD108" s="563">
        <v>9</v>
      </c>
      <c r="BE108" s="563">
        <v>7</v>
      </c>
      <c r="BF108" s="563">
        <v>2</v>
      </c>
      <c r="BG108" s="563">
        <v>22</v>
      </c>
      <c r="BH108" s="563">
        <v>458</v>
      </c>
      <c r="BI108" s="563">
        <v>159</v>
      </c>
      <c r="BJ108" s="563">
        <v>89</v>
      </c>
      <c r="BK108" s="563">
        <v>23</v>
      </c>
      <c r="BL108" s="563">
        <v>7</v>
      </c>
      <c r="BM108" s="563">
        <v>40</v>
      </c>
      <c r="BN108" s="563">
        <v>119</v>
      </c>
      <c r="BO108" s="563">
        <v>51</v>
      </c>
      <c r="BP108" s="563">
        <v>11</v>
      </c>
      <c r="BQ108" s="563">
        <v>16</v>
      </c>
      <c r="BR108" s="563">
        <v>44</v>
      </c>
      <c r="BS108" s="563">
        <v>58</v>
      </c>
      <c r="BT108" s="563">
        <v>40</v>
      </c>
      <c r="BU108" s="563">
        <v>302</v>
      </c>
      <c r="BV108" s="563">
        <v>85</v>
      </c>
      <c r="BW108" s="563">
        <v>34</v>
      </c>
      <c r="BX108" s="563">
        <v>3</v>
      </c>
      <c r="BY108" s="563">
        <v>47</v>
      </c>
      <c r="BZ108" s="563">
        <v>31</v>
      </c>
      <c r="CA108" s="566">
        <v>102</v>
      </c>
    </row>
    <row r="109" spans="1:79" ht="15" customHeight="1" x14ac:dyDescent="0.15">
      <c r="A109" s="557"/>
      <c r="B109" s="558" t="s">
        <v>1041</v>
      </c>
      <c r="C109" s="559"/>
      <c r="D109" s="560"/>
      <c r="E109" s="561" t="s">
        <v>1079</v>
      </c>
      <c r="F109" s="562"/>
      <c r="G109" s="563">
        <v>0</v>
      </c>
      <c r="H109" s="567">
        <v>0</v>
      </c>
      <c r="I109" s="565">
        <v>0</v>
      </c>
      <c r="J109" s="563">
        <v>0</v>
      </c>
      <c r="K109" s="563">
        <v>0</v>
      </c>
      <c r="L109" s="563">
        <v>0</v>
      </c>
      <c r="M109" s="563">
        <v>0</v>
      </c>
      <c r="N109" s="563">
        <v>0</v>
      </c>
      <c r="O109" s="563">
        <v>0</v>
      </c>
      <c r="P109" s="563">
        <v>0</v>
      </c>
      <c r="Q109" s="563">
        <v>0</v>
      </c>
      <c r="R109" s="563">
        <v>0</v>
      </c>
      <c r="S109" s="563">
        <v>0</v>
      </c>
      <c r="T109" s="563">
        <v>0</v>
      </c>
      <c r="U109" s="563">
        <v>0</v>
      </c>
      <c r="V109" s="563">
        <v>0</v>
      </c>
      <c r="W109" s="563">
        <v>0</v>
      </c>
      <c r="X109" s="563">
        <v>0</v>
      </c>
      <c r="Y109" s="563">
        <v>0</v>
      </c>
      <c r="Z109" s="563">
        <v>0</v>
      </c>
      <c r="AA109" s="563">
        <v>0</v>
      </c>
      <c r="AB109" s="563">
        <v>0</v>
      </c>
      <c r="AC109" s="563">
        <v>0</v>
      </c>
      <c r="AD109" s="563">
        <v>0</v>
      </c>
      <c r="AE109" s="563">
        <v>0</v>
      </c>
      <c r="AF109" s="563">
        <v>0</v>
      </c>
      <c r="AG109" s="563">
        <v>0</v>
      </c>
      <c r="AH109" s="563">
        <v>0</v>
      </c>
      <c r="AI109" s="563">
        <v>0</v>
      </c>
      <c r="AJ109" s="563">
        <v>0</v>
      </c>
      <c r="AK109" s="563">
        <v>0</v>
      </c>
      <c r="AL109" s="563">
        <v>0</v>
      </c>
      <c r="AM109" s="563">
        <v>0</v>
      </c>
      <c r="AN109" s="563">
        <v>0</v>
      </c>
      <c r="AO109" s="563">
        <v>0</v>
      </c>
      <c r="AP109" s="563">
        <v>0</v>
      </c>
      <c r="AQ109" s="563">
        <v>0</v>
      </c>
      <c r="AR109" s="563">
        <v>0</v>
      </c>
      <c r="AS109" s="563">
        <v>0</v>
      </c>
      <c r="AT109" s="563">
        <v>0</v>
      </c>
      <c r="AU109" s="563">
        <v>0</v>
      </c>
      <c r="AV109" s="563">
        <v>0</v>
      </c>
      <c r="AW109" s="563">
        <v>0</v>
      </c>
      <c r="AX109" s="563">
        <v>0</v>
      </c>
      <c r="AY109" s="563">
        <v>0</v>
      </c>
      <c r="AZ109" s="563">
        <v>0</v>
      </c>
      <c r="BA109" s="563">
        <v>0</v>
      </c>
      <c r="BB109" s="563">
        <v>0</v>
      </c>
      <c r="BC109" s="563">
        <v>0</v>
      </c>
      <c r="BD109" s="563">
        <v>0</v>
      </c>
      <c r="BE109" s="563">
        <v>0</v>
      </c>
      <c r="BF109" s="563">
        <v>0</v>
      </c>
      <c r="BG109" s="563">
        <v>0</v>
      </c>
      <c r="BH109" s="563">
        <v>0</v>
      </c>
      <c r="BI109" s="563">
        <v>0</v>
      </c>
      <c r="BJ109" s="563">
        <v>0</v>
      </c>
      <c r="BK109" s="563">
        <v>0</v>
      </c>
      <c r="BL109" s="563">
        <v>0</v>
      </c>
      <c r="BM109" s="563">
        <v>0</v>
      </c>
      <c r="BN109" s="563">
        <v>0</v>
      </c>
      <c r="BO109" s="563">
        <v>0</v>
      </c>
      <c r="BP109" s="563">
        <v>0</v>
      </c>
      <c r="BQ109" s="563">
        <v>0</v>
      </c>
      <c r="BR109" s="563">
        <v>0</v>
      </c>
      <c r="BS109" s="563">
        <v>0</v>
      </c>
      <c r="BT109" s="563">
        <v>0</v>
      </c>
      <c r="BU109" s="563">
        <v>0</v>
      </c>
      <c r="BV109" s="563">
        <v>0</v>
      </c>
      <c r="BW109" s="563">
        <v>0</v>
      </c>
      <c r="BX109" s="563">
        <v>0</v>
      </c>
      <c r="BY109" s="563">
        <v>0</v>
      </c>
      <c r="BZ109" s="563">
        <v>0</v>
      </c>
      <c r="CA109" s="566">
        <v>0</v>
      </c>
    </row>
    <row r="110" spans="1:79" ht="24" customHeight="1" x14ac:dyDescent="0.15">
      <c r="A110" s="557"/>
      <c r="B110" s="558" t="s">
        <v>1042</v>
      </c>
      <c r="C110" s="559"/>
      <c r="D110" s="560"/>
      <c r="E110" s="561" t="s">
        <v>895</v>
      </c>
      <c r="F110" s="562"/>
      <c r="G110" s="563">
        <v>200</v>
      </c>
      <c r="H110" s="567">
        <v>385</v>
      </c>
      <c r="I110" s="565">
        <v>13243</v>
      </c>
      <c r="J110" s="563">
        <v>5495</v>
      </c>
      <c r="K110" s="563">
        <v>2474</v>
      </c>
      <c r="L110" s="563">
        <v>1097</v>
      </c>
      <c r="M110" s="563">
        <v>1059</v>
      </c>
      <c r="N110" s="563">
        <v>38</v>
      </c>
      <c r="O110" s="563">
        <v>1377</v>
      </c>
      <c r="P110" s="563">
        <v>18</v>
      </c>
      <c r="Q110" s="563">
        <v>716</v>
      </c>
      <c r="R110" s="563">
        <v>702</v>
      </c>
      <c r="S110" s="563">
        <v>14</v>
      </c>
      <c r="T110" s="563">
        <v>629</v>
      </c>
      <c r="U110" s="563">
        <v>239</v>
      </c>
      <c r="V110" s="563">
        <v>390</v>
      </c>
      <c r="W110" s="563">
        <v>14</v>
      </c>
      <c r="X110" s="563">
        <v>3021</v>
      </c>
      <c r="Y110" s="563">
        <v>133</v>
      </c>
      <c r="Z110" s="563">
        <v>11</v>
      </c>
      <c r="AA110" s="563">
        <v>122</v>
      </c>
      <c r="AB110" s="563">
        <v>2888</v>
      </c>
      <c r="AC110" s="563">
        <v>31</v>
      </c>
      <c r="AD110" s="563">
        <v>131</v>
      </c>
      <c r="AE110" s="563">
        <v>74</v>
      </c>
      <c r="AF110" s="563">
        <v>193</v>
      </c>
      <c r="AG110" s="563">
        <v>627</v>
      </c>
      <c r="AH110" s="563">
        <v>491</v>
      </c>
      <c r="AI110" s="563">
        <v>1300</v>
      </c>
      <c r="AJ110" s="563">
        <v>41</v>
      </c>
      <c r="AK110" s="563">
        <v>750</v>
      </c>
      <c r="AL110" s="563">
        <v>6998</v>
      </c>
      <c r="AM110" s="563">
        <v>4020</v>
      </c>
      <c r="AN110" s="563">
        <v>2181</v>
      </c>
      <c r="AO110" s="563">
        <v>2078</v>
      </c>
      <c r="AP110" s="563">
        <v>1651</v>
      </c>
      <c r="AQ110" s="563">
        <v>746</v>
      </c>
      <c r="AR110" s="563">
        <v>55</v>
      </c>
      <c r="AS110" s="563">
        <v>152</v>
      </c>
      <c r="AT110" s="563">
        <v>554</v>
      </c>
      <c r="AU110" s="563">
        <v>133</v>
      </c>
      <c r="AV110" s="563">
        <v>4</v>
      </c>
      <c r="AW110" s="563">
        <v>7</v>
      </c>
      <c r="AX110" s="563">
        <v>427</v>
      </c>
      <c r="AY110" s="563">
        <v>386</v>
      </c>
      <c r="AZ110" s="563">
        <v>285</v>
      </c>
      <c r="BA110" s="563">
        <v>59</v>
      </c>
      <c r="BB110" s="563">
        <v>37</v>
      </c>
      <c r="BC110" s="563">
        <v>5</v>
      </c>
      <c r="BD110" s="563">
        <v>41</v>
      </c>
      <c r="BE110" s="563">
        <v>33</v>
      </c>
      <c r="BF110" s="563">
        <v>8</v>
      </c>
      <c r="BG110" s="563">
        <v>103</v>
      </c>
      <c r="BH110" s="563">
        <v>1802</v>
      </c>
      <c r="BI110" s="563">
        <v>360</v>
      </c>
      <c r="BJ110" s="563">
        <v>206</v>
      </c>
      <c r="BK110" s="563">
        <v>47</v>
      </c>
      <c r="BL110" s="563">
        <v>24</v>
      </c>
      <c r="BM110" s="563">
        <v>83</v>
      </c>
      <c r="BN110" s="563">
        <v>962</v>
      </c>
      <c r="BO110" s="563">
        <v>108</v>
      </c>
      <c r="BP110" s="563">
        <v>35</v>
      </c>
      <c r="BQ110" s="563">
        <v>117</v>
      </c>
      <c r="BR110" s="563">
        <v>99</v>
      </c>
      <c r="BS110" s="563">
        <v>121</v>
      </c>
      <c r="BT110" s="563">
        <v>37</v>
      </c>
      <c r="BU110" s="563">
        <v>2978</v>
      </c>
      <c r="BV110" s="563">
        <v>348</v>
      </c>
      <c r="BW110" s="563">
        <v>286</v>
      </c>
      <c r="BX110" s="563">
        <v>27</v>
      </c>
      <c r="BY110" s="563">
        <v>781</v>
      </c>
      <c r="BZ110" s="563">
        <v>406</v>
      </c>
      <c r="CA110" s="566">
        <v>1130</v>
      </c>
    </row>
    <row r="111" spans="1:79" ht="15" customHeight="1" x14ac:dyDescent="0.15">
      <c r="A111" s="557"/>
      <c r="B111" s="558" t="s">
        <v>2059</v>
      </c>
      <c r="C111" s="559"/>
      <c r="D111" s="560"/>
      <c r="E111" s="561" t="s">
        <v>68</v>
      </c>
      <c r="F111" s="562"/>
      <c r="G111" s="563">
        <v>52</v>
      </c>
      <c r="H111" s="567">
        <v>39</v>
      </c>
      <c r="I111" s="565">
        <v>53549</v>
      </c>
      <c r="J111" s="563">
        <v>18705</v>
      </c>
      <c r="K111" s="563">
        <v>13349</v>
      </c>
      <c r="L111" s="563">
        <v>11288</v>
      </c>
      <c r="M111" s="563">
        <v>10567</v>
      </c>
      <c r="N111" s="563">
        <v>721</v>
      </c>
      <c r="O111" s="563">
        <v>2061</v>
      </c>
      <c r="P111" s="563">
        <v>30</v>
      </c>
      <c r="Q111" s="563">
        <v>1110</v>
      </c>
      <c r="R111" s="563">
        <v>1074</v>
      </c>
      <c r="S111" s="563">
        <v>36</v>
      </c>
      <c r="T111" s="563">
        <v>897</v>
      </c>
      <c r="U111" s="563">
        <v>319</v>
      </c>
      <c r="V111" s="563">
        <v>578</v>
      </c>
      <c r="W111" s="563">
        <v>24</v>
      </c>
      <c r="X111" s="563">
        <v>5356</v>
      </c>
      <c r="Y111" s="563">
        <v>1737</v>
      </c>
      <c r="Z111" s="563">
        <v>112</v>
      </c>
      <c r="AA111" s="563">
        <v>1625</v>
      </c>
      <c r="AB111" s="563">
        <v>3619</v>
      </c>
      <c r="AC111" s="563">
        <v>52</v>
      </c>
      <c r="AD111" s="563">
        <v>169</v>
      </c>
      <c r="AE111" s="563">
        <v>80</v>
      </c>
      <c r="AF111" s="563">
        <v>346</v>
      </c>
      <c r="AG111" s="563">
        <v>824</v>
      </c>
      <c r="AH111" s="563">
        <v>574</v>
      </c>
      <c r="AI111" s="563">
        <v>1497</v>
      </c>
      <c r="AJ111" s="563">
        <v>77</v>
      </c>
      <c r="AK111" s="563">
        <v>193</v>
      </c>
      <c r="AL111" s="563">
        <v>34651</v>
      </c>
      <c r="AM111" s="563">
        <v>30861</v>
      </c>
      <c r="AN111" s="563">
        <v>19209</v>
      </c>
      <c r="AO111" s="563">
        <v>19038</v>
      </c>
      <c r="AP111" s="563">
        <v>16256</v>
      </c>
      <c r="AQ111" s="563">
        <v>7027</v>
      </c>
      <c r="AR111" s="563">
        <v>330</v>
      </c>
      <c r="AS111" s="563">
        <v>931</v>
      </c>
      <c r="AT111" s="563">
        <v>5458</v>
      </c>
      <c r="AU111" s="563">
        <v>2370</v>
      </c>
      <c r="AV111" s="563">
        <v>43</v>
      </c>
      <c r="AW111" s="563">
        <v>97</v>
      </c>
      <c r="AX111" s="563">
        <v>2782</v>
      </c>
      <c r="AY111" s="563">
        <v>2479</v>
      </c>
      <c r="AZ111" s="563">
        <v>2009</v>
      </c>
      <c r="BA111" s="563">
        <v>263</v>
      </c>
      <c r="BB111" s="563">
        <v>145</v>
      </c>
      <c r="BC111" s="563">
        <v>62</v>
      </c>
      <c r="BD111" s="563">
        <v>303</v>
      </c>
      <c r="BE111" s="563">
        <v>230</v>
      </c>
      <c r="BF111" s="563">
        <v>73</v>
      </c>
      <c r="BG111" s="563">
        <v>171</v>
      </c>
      <c r="BH111" s="563">
        <v>11385</v>
      </c>
      <c r="BI111" s="563">
        <v>3845</v>
      </c>
      <c r="BJ111" s="563">
        <v>2330</v>
      </c>
      <c r="BK111" s="563">
        <v>734</v>
      </c>
      <c r="BL111" s="563">
        <v>225</v>
      </c>
      <c r="BM111" s="563">
        <v>556</v>
      </c>
      <c r="BN111" s="563">
        <v>3141</v>
      </c>
      <c r="BO111" s="563">
        <v>1516</v>
      </c>
      <c r="BP111" s="563">
        <v>206</v>
      </c>
      <c r="BQ111" s="563">
        <v>286</v>
      </c>
      <c r="BR111" s="563">
        <v>311</v>
      </c>
      <c r="BS111" s="563">
        <v>2080</v>
      </c>
      <c r="BT111" s="563">
        <v>267</v>
      </c>
      <c r="BU111" s="563">
        <v>3790</v>
      </c>
      <c r="BV111" s="563">
        <v>2339</v>
      </c>
      <c r="BW111" s="563">
        <v>328</v>
      </c>
      <c r="BX111" s="563">
        <v>74</v>
      </c>
      <c r="BY111" s="563">
        <v>234</v>
      </c>
      <c r="BZ111" s="563">
        <v>221</v>
      </c>
      <c r="CA111" s="566">
        <v>594</v>
      </c>
    </row>
    <row r="112" spans="1:79" ht="15" customHeight="1" x14ac:dyDescent="0.15">
      <c r="A112" s="557"/>
      <c r="B112" s="558" t="s">
        <v>2060</v>
      </c>
      <c r="C112" s="559"/>
      <c r="D112" s="560"/>
      <c r="E112" s="561" t="s">
        <v>69</v>
      </c>
      <c r="F112" s="562"/>
      <c r="G112" s="563">
        <v>40448</v>
      </c>
      <c r="H112" s="567">
        <v>22249</v>
      </c>
      <c r="I112" s="565">
        <v>786015</v>
      </c>
      <c r="J112" s="563">
        <v>497138</v>
      </c>
      <c r="K112" s="563">
        <v>254237</v>
      </c>
      <c r="L112" s="563">
        <v>169827</v>
      </c>
      <c r="M112" s="563">
        <v>166239</v>
      </c>
      <c r="N112" s="563">
        <v>3588</v>
      </c>
      <c r="O112" s="563">
        <v>84410</v>
      </c>
      <c r="P112" s="563">
        <v>1203</v>
      </c>
      <c r="Q112" s="563">
        <v>51889</v>
      </c>
      <c r="R112" s="563">
        <v>51024</v>
      </c>
      <c r="S112" s="563">
        <v>865</v>
      </c>
      <c r="T112" s="563">
        <v>30663</v>
      </c>
      <c r="U112" s="563">
        <v>19308</v>
      </c>
      <c r="V112" s="563">
        <v>11355</v>
      </c>
      <c r="W112" s="563">
        <v>655</v>
      </c>
      <c r="X112" s="563">
        <v>242901</v>
      </c>
      <c r="Y112" s="563">
        <v>3506</v>
      </c>
      <c r="Z112" s="563">
        <v>227</v>
      </c>
      <c r="AA112" s="563">
        <v>3279</v>
      </c>
      <c r="AB112" s="563">
        <v>239395</v>
      </c>
      <c r="AC112" s="563">
        <v>4877</v>
      </c>
      <c r="AD112" s="563">
        <v>10697</v>
      </c>
      <c r="AE112" s="563">
        <v>9426</v>
      </c>
      <c r="AF112" s="563">
        <v>19800</v>
      </c>
      <c r="AG112" s="563">
        <v>46734</v>
      </c>
      <c r="AH112" s="563">
        <v>43745</v>
      </c>
      <c r="AI112" s="563">
        <v>95790</v>
      </c>
      <c r="AJ112" s="563">
        <v>8326</v>
      </c>
      <c r="AK112" s="563">
        <v>151229</v>
      </c>
      <c r="AL112" s="563">
        <v>137648</v>
      </c>
      <c r="AM112" s="563">
        <v>62514</v>
      </c>
      <c r="AN112" s="563">
        <v>37824</v>
      </c>
      <c r="AO112" s="563">
        <v>37749</v>
      </c>
      <c r="AP112" s="563">
        <v>27023</v>
      </c>
      <c r="AQ112" s="563">
        <v>12892</v>
      </c>
      <c r="AR112" s="563">
        <v>458</v>
      </c>
      <c r="AS112" s="563">
        <v>2237</v>
      </c>
      <c r="AT112" s="563">
        <v>11003</v>
      </c>
      <c r="AU112" s="563">
        <v>372</v>
      </c>
      <c r="AV112" s="563">
        <v>2</v>
      </c>
      <c r="AW112" s="563">
        <v>59</v>
      </c>
      <c r="AX112" s="563">
        <v>10726</v>
      </c>
      <c r="AY112" s="563">
        <v>10173</v>
      </c>
      <c r="AZ112" s="563">
        <v>9451</v>
      </c>
      <c r="BA112" s="563">
        <v>415</v>
      </c>
      <c r="BB112" s="563">
        <v>214</v>
      </c>
      <c r="BC112" s="563">
        <v>93</v>
      </c>
      <c r="BD112" s="563">
        <v>553</v>
      </c>
      <c r="BE112" s="563">
        <v>441</v>
      </c>
      <c r="BF112" s="563">
        <v>112</v>
      </c>
      <c r="BG112" s="563">
        <v>75</v>
      </c>
      <c r="BH112" s="563">
        <v>24634</v>
      </c>
      <c r="BI112" s="563">
        <v>5586</v>
      </c>
      <c r="BJ112" s="563">
        <v>2454</v>
      </c>
      <c r="BK112" s="563">
        <v>1588</v>
      </c>
      <c r="BL112" s="563">
        <v>329</v>
      </c>
      <c r="BM112" s="563">
        <v>1215</v>
      </c>
      <c r="BN112" s="563">
        <v>8089</v>
      </c>
      <c r="BO112" s="563">
        <v>6478</v>
      </c>
      <c r="BP112" s="563">
        <v>616</v>
      </c>
      <c r="BQ112" s="563">
        <v>488</v>
      </c>
      <c r="BR112" s="563">
        <v>234</v>
      </c>
      <c r="BS112" s="563">
        <v>3143</v>
      </c>
      <c r="BT112" s="563">
        <v>56</v>
      </c>
      <c r="BU112" s="563">
        <v>75134</v>
      </c>
      <c r="BV112" s="563">
        <v>17542</v>
      </c>
      <c r="BW112" s="563">
        <v>10616</v>
      </c>
      <c r="BX112" s="563">
        <v>2358</v>
      </c>
      <c r="BY112" s="563">
        <v>10822</v>
      </c>
      <c r="BZ112" s="563">
        <v>11427</v>
      </c>
      <c r="CA112" s="566">
        <v>22369</v>
      </c>
    </row>
    <row r="113" spans="1:79" ht="15" customHeight="1" x14ac:dyDescent="0.15">
      <c r="A113" s="557"/>
      <c r="B113" s="558" t="s">
        <v>1043</v>
      </c>
      <c r="C113" s="559"/>
      <c r="D113" s="560"/>
      <c r="E113" s="561" t="s">
        <v>70</v>
      </c>
      <c r="F113" s="562"/>
      <c r="G113" s="563">
        <v>1101286</v>
      </c>
      <c r="H113" s="567">
        <v>998019</v>
      </c>
      <c r="I113" s="565">
        <v>30232212</v>
      </c>
      <c r="J113" s="563">
        <v>15877275</v>
      </c>
      <c r="K113" s="563">
        <v>8759477</v>
      </c>
      <c r="L113" s="563">
        <v>4591585</v>
      </c>
      <c r="M113" s="563">
        <v>4436651</v>
      </c>
      <c r="N113" s="563">
        <v>154934</v>
      </c>
      <c r="O113" s="563">
        <v>4167892</v>
      </c>
      <c r="P113" s="563">
        <v>52777</v>
      </c>
      <c r="Q113" s="563">
        <v>2169846</v>
      </c>
      <c r="R113" s="563">
        <v>2123942</v>
      </c>
      <c r="S113" s="563">
        <v>45904</v>
      </c>
      <c r="T113" s="563">
        <v>1900947</v>
      </c>
      <c r="U113" s="563">
        <v>718624</v>
      </c>
      <c r="V113" s="563">
        <v>1182323</v>
      </c>
      <c r="W113" s="563">
        <v>44322</v>
      </c>
      <c r="X113" s="563">
        <v>7117798</v>
      </c>
      <c r="Y113" s="563">
        <v>385109</v>
      </c>
      <c r="Z113" s="563">
        <v>30201</v>
      </c>
      <c r="AA113" s="563">
        <v>354908</v>
      </c>
      <c r="AB113" s="563">
        <v>6732689</v>
      </c>
      <c r="AC113" s="563">
        <v>68468</v>
      </c>
      <c r="AD113" s="563">
        <v>331841</v>
      </c>
      <c r="AE113" s="563">
        <v>169689</v>
      </c>
      <c r="AF113" s="563">
        <v>447726</v>
      </c>
      <c r="AG113" s="563">
        <v>1435299</v>
      </c>
      <c r="AH113" s="563">
        <v>1205083</v>
      </c>
      <c r="AI113" s="563">
        <v>2980789</v>
      </c>
      <c r="AJ113" s="563">
        <v>93794</v>
      </c>
      <c r="AK113" s="563">
        <v>4117820</v>
      </c>
      <c r="AL113" s="563">
        <v>10237117</v>
      </c>
      <c r="AM113" s="563">
        <v>6242161</v>
      </c>
      <c r="AN113" s="563">
        <v>3234867</v>
      </c>
      <c r="AO113" s="563">
        <v>3141147</v>
      </c>
      <c r="AP113" s="563">
        <v>2504192</v>
      </c>
      <c r="AQ113" s="563">
        <v>1115388</v>
      </c>
      <c r="AR113" s="563">
        <v>72147</v>
      </c>
      <c r="AS113" s="563">
        <v>244365</v>
      </c>
      <c r="AT113" s="563">
        <v>835205</v>
      </c>
      <c r="AU113" s="563">
        <v>220020</v>
      </c>
      <c r="AV113" s="563">
        <v>6100</v>
      </c>
      <c r="AW113" s="563">
        <v>10967</v>
      </c>
      <c r="AX113" s="563">
        <v>636955</v>
      </c>
      <c r="AY113" s="563">
        <v>583655</v>
      </c>
      <c r="AZ113" s="563">
        <v>464381</v>
      </c>
      <c r="BA113" s="563">
        <v>61863</v>
      </c>
      <c r="BB113" s="563">
        <v>48794</v>
      </c>
      <c r="BC113" s="563">
        <v>8617</v>
      </c>
      <c r="BD113" s="563">
        <v>53300</v>
      </c>
      <c r="BE113" s="563">
        <v>42915</v>
      </c>
      <c r="BF113" s="563">
        <v>10385</v>
      </c>
      <c r="BG113" s="563">
        <v>93720</v>
      </c>
      <c r="BH113" s="563">
        <v>2533410</v>
      </c>
      <c r="BI113" s="563">
        <v>874334</v>
      </c>
      <c r="BJ113" s="563">
        <v>492905</v>
      </c>
      <c r="BK113" s="563">
        <v>134117</v>
      </c>
      <c r="BL113" s="563">
        <v>37658</v>
      </c>
      <c r="BM113" s="563">
        <v>209654</v>
      </c>
      <c r="BN113" s="563">
        <v>737185</v>
      </c>
      <c r="BO113" s="563">
        <v>284102</v>
      </c>
      <c r="BP113" s="563">
        <v>60269</v>
      </c>
      <c r="BQ113" s="563">
        <v>94519</v>
      </c>
      <c r="BR113" s="563">
        <v>200847</v>
      </c>
      <c r="BS113" s="563">
        <v>282154</v>
      </c>
      <c r="BT113" s="563">
        <v>473884</v>
      </c>
      <c r="BU113" s="563">
        <v>3994956</v>
      </c>
      <c r="BV113" s="563">
        <v>831432</v>
      </c>
      <c r="BW113" s="563">
        <v>334713</v>
      </c>
      <c r="BX113" s="563">
        <v>71410</v>
      </c>
      <c r="BY113" s="563">
        <v>724278</v>
      </c>
      <c r="BZ113" s="563">
        <v>479839</v>
      </c>
      <c r="CA113" s="566">
        <v>1553284</v>
      </c>
    </row>
    <row r="114" spans="1:79" ht="15" customHeight="1" x14ac:dyDescent="0.15">
      <c r="A114" s="557"/>
      <c r="B114" s="558" t="s">
        <v>2061</v>
      </c>
      <c r="C114" s="559"/>
      <c r="D114" s="560"/>
      <c r="E114" s="561" t="s">
        <v>80</v>
      </c>
      <c r="F114" s="562"/>
      <c r="G114" s="563">
        <v>31420</v>
      </c>
      <c r="H114" s="567">
        <v>17451</v>
      </c>
      <c r="I114" s="565">
        <v>1196129</v>
      </c>
      <c r="J114" s="563">
        <v>719800</v>
      </c>
      <c r="K114" s="563">
        <v>425616</v>
      </c>
      <c r="L114" s="563">
        <v>240330</v>
      </c>
      <c r="M114" s="563">
        <v>234224</v>
      </c>
      <c r="N114" s="563">
        <v>6106</v>
      </c>
      <c r="O114" s="563">
        <v>185286</v>
      </c>
      <c r="P114" s="563">
        <v>3096</v>
      </c>
      <c r="Q114" s="563">
        <v>114958</v>
      </c>
      <c r="R114" s="563">
        <v>113289</v>
      </c>
      <c r="S114" s="563">
        <v>1669</v>
      </c>
      <c r="T114" s="563">
        <v>65732</v>
      </c>
      <c r="U114" s="563">
        <v>33457</v>
      </c>
      <c r="V114" s="563">
        <v>32275</v>
      </c>
      <c r="W114" s="563">
        <v>1500</v>
      </c>
      <c r="X114" s="563">
        <v>294184</v>
      </c>
      <c r="Y114" s="563">
        <v>17063</v>
      </c>
      <c r="Z114" s="563">
        <v>1106</v>
      </c>
      <c r="AA114" s="563">
        <v>15957</v>
      </c>
      <c r="AB114" s="563">
        <v>277121</v>
      </c>
      <c r="AC114" s="563">
        <v>3940</v>
      </c>
      <c r="AD114" s="563">
        <v>13361</v>
      </c>
      <c r="AE114" s="563">
        <v>6230</v>
      </c>
      <c r="AF114" s="563">
        <v>26051</v>
      </c>
      <c r="AG114" s="563">
        <v>62772</v>
      </c>
      <c r="AH114" s="563">
        <v>45117</v>
      </c>
      <c r="AI114" s="563">
        <v>116356</v>
      </c>
      <c r="AJ114" s="563">
        <v>3294</v>
      </c>
      <c r="AK114" s="563">
        <v>117482</v>
      </c>
      <c r="AL114" s="563">
        <v>358847</v>
      </c>
      <c r="AM114" s="563">
        <v>253113</v>
      </c>
      <c r="AN114" s="563">
        <v>138830</v>
      </c>
      <c r="AO114" s="563">
        <v>135108</v>
      </c>
      <c r="AP114" s="563">
        <v>114157</v>
      </c>
      <c r="AQ114" s="563">
        <v>52790</v>
      </c>
      <c r="AR114" s="563">
        <v>2519</v>
      </c>
      <c r="AS114" s="563">
        <v>6767</v>
      </c>
      <c r="AT114" s="563">
        <v>42882</v>
      </c>
      <c r="AU114" s="563">
        <v>8677</v>
      </c>
      <c r="AV114" s="563">
        <v>158</v>
      </c>
      <c r="AW114" s="563">
        <v>364</v>
      </c>
      <c r="AX114" s="563">
        <v>20951</v>
      </c>
      <c r="AY114" s="563">
        <v>18685</v>
      </c>
      <c r="AZ114" s="563">
        <v>14987</v>
      </c>
      <c r="BA114" s="563">
        <v>2082</v>
      </c>
      <c r="BB114" s="563">
        <v>1251</v>
      </c>
      <c r="BC114" s="563">
        <v>365</v>
      </c>
      <c r="BD114" s="563">
        <v>2266</v>
      </c>
      <c r="BE114" s="563">
        <v>1823</v>
      </c>
      <c r="BF114" s="563">
        <v>443</v>
      </c>
      <c r="BG114" s="563">
        <v>3722</v>
      </c>
      <c r="BH114" s="563">
        <v>104279</v>
      </c>
      <c r="BI114" s="563">
        <v>36369</v>
      </c>
      <c r="BJ114" s="563">
        <v>22904</v>
      </c>
      <c r="BK114" s="563">
        <v>4576</v>
      </c>
      <c r="BL114" s="563">
        <v>1716</v>
      </c>
      <c r="BM114" s="563">
        <v>7173</v>
      </c>
      <c r="BN114" s="563">
        <v>29670</v>
      </c>
      <c r="BO114" s="563">
        <v>13847</v>
      </c>
      <c r="BP114" s="563">
        <v>1836</v>
      </c>
      <c r="BQ114" s="563">
        <v>2551</v>
      </c>
      <c r="BR114" s="563">
        <v>10177</v>
      </c>
      <c r="BS114" s="563">
        <v>9829</v>
      </c>
      <c r="BT114" s="563">
        <v>10004</v>
      </c>
      <c r="BU114" s="563">
        <v>105734</v>
      </c>
      <c r="BV114" s="563">
        <v>25883</v>
      </c>
      <c r="BW114" s="563">
        <v>9151</v>
      </c>
      <c r="BX114" s="563">
        <v>3137</v>
      </c>
      <c r="BY114" s="563">
        <v>11557</v>
      </c>
      <c r="BZ114" s="563">
        <v>14169</v>
      </c>
      <c r="CA114" s="566">
        <v>41837</v>
      </c>
    </row>
    <row r="115" spans="1:79" ht="24" customHeight="1" x14ac:dyDescent="0.15">
      <c r="A115" s="557"/>
      <c r="B115" s="558" t="s">
        <v>2062</v>
      </c>
      <c r="C115" s="559"/>
      <c r="D115" s="560"/>
      <c r="E115" s="561" t="s">
        <v>81</v>
      </c>
      <c r="F115" s="562"/>
      <c r="G115" s="563">
        <v>679318</v>
      </c>
      <c r="H115" s="567">
        <v>516793</v>
      </c>
      <c r="I115" s="565">
        <v>20065431</v>
      </c>
      <c r="J115" s="563">
        <v>9822294</v>
      </c>
      <c r="K115" s="563">
        <v>5560777</v>
      </c>
      <c r="L115" s="563">
        <v>3176458</v>
      </c>
      <c r="M115" s="563">
        <v>3108325</v>
      </c>
      <c r="N115" s="563">
        <v>68133</v>
      </c>
      <c r="O115" s="563">
        <v>2384319</v>
      </c>
      <c r="P115" s="563">
        <v>34528</v>
      </c>
      <c r="Q115" s="563">
        <v>1508883</v>
      </c>
      <c r="R115" s="563">
        <v>1487936</v>
      </c>
      <c r="S115" s="563">
        <v>20947</v>
      </c>
      <c r="T115" s="563">
        <v>820914</v>
      </c>
      <c r="U115" s="563">
        <v>353979</v>
      </c>
      <c r="V115" s="563">
        <v>466935</v>
      </c>
      <c r="W115" s="563">
        <v>19994</v>
      </c>
      <c r="X115" s="563">
        <v>4261517</v>
      </c>
      <c r="Y115" s="563">
        <v>302289</v>
      </c>
      <c r="Z115" s="563">
        <v>21991</v>
      </c>
      <c r="AA115" s="563">
        <v>280298</v>
      </c>
      <c r="AB115" s="563">
        <v>3959228</v>
      </c>
      <c r="AC115" s="563">
        <v>32450</v>
      </c>
      <c r="AD115" s="563">
        <v>307303</v>
      </c>
      <c r="AE115" s="563">
        <v>85759</v>
      </c>
      <c r="AF115" s="563">
        <v>274942</v>
      </c>
      <c r="AG115" s="563">
        <v>546242</v>
      </c>
      <c r="AH115" s="563">
        <v>925635</v>
      </c>
      <c r="AI115" s="563">
        <v>1737668</v>
      </c>
      <c r="AJ115" s="563">
        <v>49229</v>
      </c>
      <c r="AK115" s="563">
        <v>2540093</v>
      </c>
      <c r="AL115" s="563">
        <v>7703044</v>
      </c>
      <c r="AM115" s="563">
        <v>4160754</v>
      </c>
      <c r="AN115" s="563">
        <v>2166251</v>
      </c>
      <c r="AO115" s="563">
        <v>2095354</v>
      </c>
      <c r="AP115" s="563">
        <v>1696539</v>
      </c>
      <c r="AQ115" s="563">
        <v>708072</v>
      </c>
      <c r="AR115" s="563">
        <v>26400</v>
      </c>
      <c r="AS115" s="563">
        <v>134503</v>
      </c>
      <c r="AT115" s="563">
        <v>667089</v>
      </c>
      <c r="AU115" s="563">
        <v>152041</v>
      </c>
      <c r="AV115" s="563">
        <v>2540</v>
      </c>
      <c r="AW115" s="563">
        <v>5894</v>
      </c>
      <c r="AX115" s="563">
        <v>398815</v>
      </c>
      <c r="AY115" s="563">
        <v>360071</v>
      </c>
      <c r="AZ115" s="563">
        <v>298226</v>
      </c>
      <c r="BA115" s="563">
        <v>36444</v>
      </c>
      <c r="BB115" s="563">
        <v>15783</v>
      </c>
      <c r="BC115" s="563">
        <v>9618</v>
      </c>
      <c r="BD115" s="563">
        <v>38744</v>
      </c>
      <c r="BE115" s="563">
        <v>30127</v>
      </c>
      <c r="BF115" s="563">
        <v>8617</v>
      </c>
      <c r="BG115" s="563">
        <v>70897</v>
      </c>
      <c r="BH115" s="563">
        <v>1624119</v>
      </c>
      <c r="BI115" s="563">
        <v>484473</v>
      </c>
      <c r="BJ115" s="563">
        <v>297137</v>
      </c>
      <c r="BK115" s="563">
        <v>81599</v>
      </c>
      <c r="BL115" s="563">
        <v>20790</v>
      </c>
      <c r="BM115" s="563">
        <v>84947</v>
      </c>
      <c r="BN115" s="563">
        <v>471130</v>
      </c>
      <c r="BO115" s="563">
        <v>173227</v>
      </c>
      <c r="BP115" s="563">
        <v>38718</v>
      </c>
      <c r="BQ115" s="563">
        <v>103524</v>
      </c>
      <c r="BR115" s="563">
        <v>89427</v>
      </c>
      <c r="BS115" s="563">
        <v>263620</v>
      </c>
      <c r="BT115" s="563">
        <v>370384</v>
      </c>
      <c r="BU115" s="563">
        <v>3542290</v>
      </c>
      <c r="BV115" s="563">
        <v>790626</v>
      </c>
      <c r="BW115" s="563">
        <v>390379</v>
      </c>
      <c r="BX115" s="563">
        <v>83198</v>
      </c>
      <c r="BY115" s="563">
        <v>414893</v>
      </c>
      <c r="BZ115" s="563">
        <v>697927</v>
      </c>
      <c r="CA115" s="566">
        <v>1165267</v>
      </c>
    </row>
    <row r="116" spans="1:79" ht="15" customHeight="1" x14ac:dyDescent="0.15">
      <c r="A116" s="557"/>
      <c r="B116" s="558" t="s">
        <v>2063</v>
      </c>
      <c r="C116" s="559"/>
      <c r="D116" s="560"/>
      <c r="E116" s="561" t="s">
        <v>82</v>
      </c>
      <c r="F116" s="562"/>
      <c r="G116" s="563">
        <v>72783</v>
      </c>
      <c r="H116" s="567">
        <v>47816</v>
      </c>
      <c r="I116" s="565">
        <v>1586091</v>
      </c>
      <c r="J116" s="563">
        <v>935407</v>
      </c>
      <c r="K116" s="563">
        <v>490314</v>
      </c>
      <c r="L116" s="563">
        <v>304843</v>
      </c>
      <c r="M116" s="563">
        <v>294779</v>
      </c>
      <c r="N116" s="563">
        <v>10064</v>
      </c>
      <c r="O116" s="563">
        <v>185471</v>
      </c>
      <c r="P116" s="563">
        <v>4302</v>
      </c>
      <c r="Q116" s="563">
        <v>40450</v>
      </c>
      <c r="R116" s="563">
        <v>37549</v>
      </c>
      <c r="S116" s="563">
        <v>2901</v>
      </c>
      <c r="T116" s="563">
        <v>140292</v>
      </c>
      <c r="U116" s="563">
        <v>10076</v>
      </c>
      <c r="V116" s="563">
        <v>130216</v>
      </c>
      <c r="W116" s="563">
        <v>427</v>
      </c>
      <c r="X116" s="563">
        <v>445093</v>
      </c>
      <c r="Y116" s="563">
        <v>15621</v>
      </c>
      <c r="Z116" s="563">
        <v>52</v>
      </c>
      <c r="AA116" s="563">
        <v>15569</v>
      </c>
      <c r="AB116" s="563">
        <v>429472</v>
      </c>
      <c r="AC116" s="563">
        <v>1512</v>
      </c>
      <c r="AD116" s="563">
        <v>40335</v>
      </c>
      <c r="AE116" s="563">
        <v>22612</v>
      </c>
      <c r="AF116" s="563">
        <v>17901</v>
      </c>
      <c r="AG116" s="563">
        <v>172133</v>
      </c>
      <c r="AH116" s="563">
        <v>39804</v>
      </c>
      <c r="AI116" s="563">
        <v>119605</v>
      </c>
      <c r="AJ116" s="563">
        <v>15570</v>
      </c>
      <c r="AK116" s="563">
        <v>272144</v>
      </c>
      <c r="AL116" s="563">
        <v>378540</v>
      </c>
      <c r="AM116" s="563">
        <v>205454</v>
      </c>
      <c r="AN116" s="563">
        <v>67919</v>
      </c>
      <c r="AO116" s="563">
        <v>66698</v>
      </c>
      <c r="AP116" s="563">
        <v>57304</v>
      </c>
      <c r="AQ116" s="563">
        <v>25919</v>
      </c>
      <c r="AR116" s="563">
        <v>1209</v>
      </c>
      <c r="AS116" s="563">
        <v>3557</v>
      </c>
      <c r="AT116" s="563">
        <v>20677</v>
      </c>
      <c r="AU116" s="563">
        <v>5606</v>
      </c>
      <c r="AV116" s="563">
        <v>104</v>
      </c>
      <c r="AW116" s="563">
        <v>232</v>
      </c>
      <c r="AX116" s="563">
        <v>9394</v>
      </c>
      <c r="AY116" s="563">
        <v>8314</v>
      </c>
      <c r="AZ116" s="563">
        <v>6596</v>
      </c>
      <c r="BA116" s="563">
        <v>919</v>
      </c>
      <c r="BB116" s="563">
        <v>637</v>
      </c>
      <c r="BC116" s="563">
        <v>162</v>
      </c>
      <c r="BD116" s="563">
        <v>1080</v>
      </c>
      <c r="BE116" s="563">
        <v>878</v>
      </c>
      <c r="BF116" s="563">
        <v>202</v>
      </c>
      <c r="BG116" s="563">
        <v>1221</v>
      </c>
      <c r="BH116" s="563">
        <v>133792</v>
      </c>
      <c r="BI116" s="563">
        <v>42719</v>
      </c>
      <c r="BJ116" s="563">
        <v>26759</v>
      </c>
      <c r="BK116" s="563">
        <v>5149</v>
      </c>
      <c r="BL116" s="563">
        <v>2157</v>
      </c>
      <c r="BM116" s="563">
        <v>8654</v>
      </c>
      <c r="BN116" s="563">
        <v>46431</v>
      </c>
      <c r="BO116" s="563">
        <v>17114</v>
      </c>
      <c r="BP116" s="563">
        <v>2403</v>
      </c>
      <c r="BQ116" s="563">
        <v>4161</v>
      </c>
      <c r="BR116" s="563">
        <v>5885</v>
      </c>
      <c r="BS116" s="563">
        <v>15079</v>
      </c>
      <c r="BT116" s="563">
        <v>3743</v>
      </c>
      <c r="BU116" s="563">
        <v>173086</v>
      </c>
      <c r="BV116" s="563">
        <v>16346</v>
      </c>
      <c r="BW116" s="563">
        <v>2445</v>
      </c>
      <c r="BX116" s="563">
        <v>1130</v>
      </c>
      <c r="BY116" s="563">
        <v>27363</v>
      </c>
      <c r="BZ116" s="563">
        <v>27361</v>
      </c>
      <c r="CA116" s="566">
        <v>98441</v>
      </c>
    </row>
    <row r="117" spans="1:79" ht="15" customHeight="1" x14ac:dyDescent="0.15">
      <c r="A117" s="557"/>
      <c r="B117" s="558" t="s">
        <v>2064</v>
      </c>
      <c r="C117" s="559"/>
      <c r="D117" s="560"/>
      <c r="E117" s="561" t="s">
        <v>940</v>
      </c>
      <c r="F117" s="562"/>
      <c r="G117" s="563">
        <v>45834</v>
      </c>
      <c r="H117" s="567">
        <v>63979</v>
      </c>
      <c r="I117" s="565">
        <v>2227175</v>
      </c>
      <c r="J117" s="563">
        <v>809789</v>
      </c>
      <c r="K117" s="563">
        <v>422464</v>
      </c>
      <c r="L117" s="563">
        <v>226432</v>
      </c>
      <c r="M117" s="563">
        <v>221608</v>
      </c>
      <c r="N117" s="563">
        <v>4824</v>
      </c>
      <c r="O117" s="563">
        <v>196032</v>
      </c>
      <c r="P117" s="563">
        <v>3354</v>
      </c>
      <c r="Q117" s="563">
        <v>125651</v>
      </c>
      <c r="R117" s="563">
        <v>124257</v>
      </c>
      <c r="S117" s="563">
        <v>1394</v>
      </c>
      <c r="T117" s="563">
        <v>64988</v>
      </c>
      <c r="U117" s="563">
        <v>31449</v>
      </c>
      <c r="V117" s="563">
        <v>33539</v>
      </c>
      <c r="W117" s="563">
        <v>2039</v>
      </c>
      <c r="X117" s="563">
        <v>387325</v>
      </c>
      <c r="Y117" s="563">
        <v>21172</v>
      </c>
      <c r="Z117" s="563">
        <v>2008</v>
      </c>
      <c r="AA117" s="563">
        <v>19164</v>
      </c>
      <c r="AB117" s="563">
        <v>366153</v>
      </c>
      <c r="AC117" s="563">
        <v>4400</v>
      </c>
      <c r="AD117" s="563">
        <v>18835</v>
      </c>
      <c r="AE117" s="563">
        <v>12956</v>
      </c>
      <c r="AF117" s="563">
        <v>28858</v>
      </c>
      <c r="AG117" s="563">
        <v>75977</v>
      </c>
      <c r="AH117" s="563">
        <v>73505</v>
      </c>
      <c r="AI117" s="563">
        <v>146833</v>
      </c>
      <c r="AJ117" s="563">
        <v>4789</v>
      </c>
      <c r="AK117" s="563">
        <v>171377</v>
      </c>
      <c r="AL117" s="563">
        <v>1246009</v>
      </c>
      <c r="AM117" s="563">
        <v>914649</v>
      </c>
      <c r="AN117" s="563">
        <v>450527</v>
      </c>
      <c r="AO117" s="563">
        <v>444081</v>
      </c>
      <c r="AP117" s="563">
        <v>356904</v>
      </c>
      <c r="AQ117" s="563">
        <v>236125</v>
      </c>
      <c r="AR117" s="563">
        <v>3870</v>
      </c>
      <c r="AS117" s="563">
        <v>18476</v>
      </c>
      <c r="AT117" s="563">
        <v>64806</v>
      </c>
      <c r="AU117" s="563">
        <v>32493</v>
      </c>
      <c r="AV117" s="563">
        <v>295</v>
      </c>
      <c r="AW117" s="563">
        <v>839</v>
      </c>
      <c r="AX117" s="563">
        <v>87177</v>
      </c>
      <c r="AY117" s="563">
        <v>80458</v>
      </c>
      <c r="AZ117" s="563">
        <v>76643</v>
      </c>
      <c r="BA117" s="563">
        <v>950</v>
      </c>
      <c r="BB117" s="563">
        <v>2287</v>
      </c>
      <c r="BC117" s="563">
        <v>578</v>
      </c>
      <c r="BD117" s="563">
        <v>6719</v>
      </c>
      <c r="BE117" s="563">
        <v>5470</v>
      </c>
      <c r="BF117" s="563">
        <v>1249</v>
      </c>
      <c r="BG117" s="563">
        <v>6446</v>
      </c>
      <c r="BH117" s="563">
        <v>398974</v>
      </c>
      <c r="BI117" s="563">
        <v>116662</v>
      </c>
      <c r="BJ117" s="563">
        <v>85405</v>
      </c>
      <c r="BK117" s="563">
        <v>15778</v>
      </c>
      <c r="BL117" s="563">
        <v>4854</v>
      </c>
      <c r="BM117" s="563">
        <v>10625</v>
      </c>
      <c r="BN117" s="563">
        <v>80633</v>
      </c>
      <c r="BO117" s="563">
        <v>111781</v>
      </c>
      <c r="BP117" s="563">
        <v>10052</v>
      </c>
      <c r="BQ117" s="563">
        <v>22626</v>
      </c>
      <c r="BR117" s="563">
        <v>3978</v>
      </c>
      <c r="BS117" s="563">
        <v>53242</v>
      </c>
      <c r="BT117" s="563">
        <v>65148</v>
      </c>
      <c r="BU117" s="563">
        <v>331360</v>
      </c>
      <c r="BV117" s="563">
        <v>116840</v>
      </c>
      <c r="BW117" s="563">
        <v>59322</v>
      </c>
      <c r="BX117" s="563">
        <v>6614</v>
      </c>
      <c r="BY117" s="563">
        <v>35883</v>
      </c>
      <c r="BZ117" s="563">
        <v>37256</v>
      </c>
      <c r="CA117" s="566">
        <v>75445</v>
      </c>
    </row>
    <row r="118" spans="1:79" ht="15" customHeight="1" x14ac:dyDescent="0.15">
      <c r="A118" s="557"/>
      <c r="B118" s="558" t="s">
        <v>1804</v>
      </c>
      <c r="C118" s="559"/>
      <c r="D118" s="560"/>
      <c r="E118" s="561" t="s">
        <v>1805</v>
      </c>
      <c r="F118" s="562"/>
      <c r="G118" s="563">
        <v>0</v>
      </c>
      <c r="H118" s="567">
        <v>0</v>
      </c>
      <c r="I118" s="565">
        <v>0</v>
      </c>
      <c r="J118" s="563">
        <v>0</v>
      </c>
      <c r="K118" s="563">
        <v>0</v>
      </c>
      <c r="L118" s="563">
        <v>0</v>
      </c>
      <c r="M118" s="563">
        <v>0</v>
      </c>
      <c r="N118" s="563">
        <v>0</v>
      </c>
      <c r="O118" s="563">
        <v>0</v>
      </c>
      <c r="P118" s="563">
        <v>0</v>
      </c>
      <c r="Q118" s="563">
        <v>0</v>
      </c>
      <c r="R118" s="563">
        <v>0</v>
      </c>
      <c r="S118" s="563">
        <v>0</v>
      </c>
      <c r="T118" s="563">
        <v>0</v>
      </c>
      <c r="U118" s="563">
        <v>0</v>
      </c>
      <c r="V118" s="563">
        <v>0</v>
      </c>
      <c r="W118" s="563">
        <v>0</v>
      </c>
      <c r="X118" s="563">
        <v>0</v>
      </c>
      <c r="Y118" s="563">
        <v>0</v>
      </c>
      <c r="Z118" s="563">
        <v>0</v>
      </c>
      <c r="AA118" s="563">
        <v>0</v>
      </c>
      <c r="AB118" s="563">
        <v>0</v>
      </c>
      <c r="AC118" s="563">
        <v>0</v>
      </c>
      <c r="AD118" s="563">
        <v>0</v>
      </c>
      <c r="AE118" s="563">
        <v>0</v>
      </c>
      <c r="AF118" s="563">
        <v>0</v>
      </c>
      <c r="AG118" s="563">
        <v>0</v>
      </c>
      <c r="AH118" s="563">
        <v>0</v>
      </c>
      <c r="AI118" s="563">
        <v>0</v>
      </c>
      <c r="AJ118" s="563">
        <v>0</v>
      </c>
      <c r="AK118" s="563">
        <v>0</v>
      </c>
      <c r="AL118" s="563">
        <v>0</v>
      </c>
      <c r="AM118" s="563">
        <v>0</v>
      </c>
      <c r="AN118" s="563">
        <v>0</v>
      </c>
      <c r="AO118" s="563">
        <v>0</v>
      </c>
      <c r="AP118" s="563">
        <v>0</v>
      </c>
      <c r="AQ118" s="563">
        <v>0</v>
      </c>
      <c r="AR118" s="563">
        <v>0</v>
      </c>
      <c r="AS118" s="563">
        <v>0</v>
      </c>
      <c r="AT118" s="563">
        <v>0</v>
      </c>
      <c r="AU118" s="563">
        <v>0</v>
      </c>
      <c r="AV118" s="563">
        <v>0</v>
      </c>
      <c r="AW118" s="563">
        <v>0</v>
      </c>
      <c r="AX118" s="563">
        <v>0</v>
      </c>
      <c r="AY118" s="563">
        <v>0</v>
      </c>
      <c r="AZ118" s="563">
        <v>0</v>
      </c>
      <c r="BA118" s="563">
        <v>0</v>
      </c>
      <c r="BB118" s="563">
        <v>0</v>
      </c>
      <c r="BC118" s="563">
        <v>0</v>
      </c>
      <c r="BD118" s="563">
        <v>0</v>
      </c>
      <c r="BE118" s="563">
        <v>0</v>
      </c>
      <c r="BF118" s="563">
        <v>0</v>
      </c>
      <c r="BG118" s="563">
        <v>0</v>
      </c>
      <c r="BH118" s="563">
        <v>0</v>
      </c>
      <c r="BI118" s="563">
        <v>0</v>
      </c>
      <c r="BJ118" s="563">
        <v>0</v>
      </c>
      <c r="BK118" s="563">
        <v>0</v>
      </c>
      <c r="BL118" s="563">
        <v>0</v>
      </c>
      <c r="BM118" s="563">
        <v>0</v>
      </c>
      <c r="BN118" s="563">
        <v>0</v>
      </c>
      <c r="BO118" s="563">
        <v>0</v>
      </c>
      <c r="BP118" s="563">
        <v>0</v>
      </c>
      <c r="BQ118" s="563">
        <v>0</v>
      </c>
      <c r="BR118" s="563">
        <v>0</v>
      </c>
      <c r="BS118" s="563">
        <v>0</v>
      </c>
      <c r="BT118" s="563">
        <v>0</v>
      </c>
      <c r="BU118" s="563">
        <v>0</v>
      </c>
      <c r="BV118" s="563">
        <v>0</v>
      </c>
      <c r="BW118" s="563">
        <v>0</v>
      </c>
      <c r="BX118" s="563">
        <v>0</v>
      </c>
      <c r="BY118" s="563">
        <v>0</v>
      </c>
      <c r="BZ118" s="563">
        <v>0</v>
      </c>
      <c r="CA118" s="566">
        <v>0</v>
      </c>
    </row>
    <row r="119" spans="1:79" ht="15" customHeight="1" x14ac:dyDescent="0.15">
      <c r="A119" s="557"/>
      <c r="B119" s="558" t="s">
        <v>2065</v>
      </c>
      <c r="C119" s="559"/>
      <c r="D119" s="560"/>
      <c r="E119" s="561" t="s">
        <v>83</v>
      </c>
      <c r="F119" s="562"/>
      <c r="G119" s="563">
        <v>71050</v>
      </c>
      <c r="H119" s="567">
        <v>54041</v>
      </c>
      <c r="I119" s="565">
        <v>2121738</v>
      </c>
      <c r="J119" s="563">
        <v>1111847</v>
      </c>
      <c r="K119" s="563">
        <v>602700</v>
      </c>
      <c r="L119" s="563">
        <v>342645</v>
      </c>
      <c r="M119" s="563">
        <v>333445</v>
      </c>
      <c r="N119" s="563">
        <v>9200</v>
      </c>
      <c r="O119" s="563">
        <v>260055</v>
      </c>
      <c r="P119" s="563">
        <v>3545</v>
      </c>
      <c r="Q119" s="563">
        <v>148118</v>
      </c>
      <c r="R119" s="563">
        <v>145547</v>
      </c>
      <c r="S119" s="563">
        <v>2571</v>
      </c>
      <c r="T119" s="563">
        <v>105763</v>
      </c>
      <c r="U119" s="563">
        <v>41697</v>
      </c>
      <c r="V119" s="563">
        <v>64066</v>
      </c>
      <c r="W119" s="563">
        <v>2629</v>
      </c>
      <c r="X119" s="563">
        <v>509147</v>
      </c>
      <c r="Y119" s="563">
        <v>28081</v>
      </c>
      <c r="Z119" s="563">
        <v>2156</v>
      </c>
      <c r="AA119" s="563">
        <v>25925</v>
      </c>
      <c r="AB119" s="563">
        <v>481066</v>
      </c>
      <c r="AC119" s="563">
        <v>5579</v>
      </c>
      <c r="AD119" s="563">
        <v>24165</v>
      </c>
      <c r="AE119" s="563">
        <v>12308</v>
      </c>
      <c r="AF119" s="563">
        <v>35922</v>
      </c>
      <c r="AG119" s="563">
        <v>102604</v>
      </c>
      <c r="AH119" s="563">
        <v>85020</v>
      </c>
      <c r="AI119" s="563">
        <v>208689</v>
      </c>
      <c r="AJ119" s="563">
        <v>6779</v>
      </c>
      <c r="AK119" s="563">
        <v>265667</v>
      </c>
      <c r="AL119" s="563">
        <v>744224</v>
      </c>
      <c r="AM119" s="563">
        <v>503592</v>
      </c>
      <c r="AN119" s="563">
        <v>267766</v>
      </c>
      <c r="AO119" s="563">
        <v>262269</v>
      </c>
      <c r="AP119" s="563">
        <v>214275</v>
      </c>
      <c r="AQ119" s="563">
        <v>97376</v>
      </c>
      <c r="AR119" s="563">
        <v>4777</v>
      </c>
      <c r="AS119" s="563">
        <v>16700</v>
      </c>
      <c r="AT119" s="563">
        <v>73313</v>
      </c>
      <c r="AU119" s="563">
        <v>20801</v>
      </c>
      <c r="AV119" s="563">
        <v>387</v>
      </c>
      <c r="AW119" s="563">
        <v>921</v>
      </c>
      <c r="AX119" s="563">
        <v>47994</v>
      </c>
      <c r="AY119" s="563">
        <v>44010</v>
      </c>
      <c r="AZ119" s="563">
        <v>37047</v>
      </c>
      <c r="BA119" s="563">
        <v>3704</v>
      </c>
      <c r="BB119" s="563">
        <v>2457</v>
      </c>
      <c r="BC119" s="563">
        <v>802</v>
      </c>
      <c r="BD119" s="563">
        <v>3984</v>
      </c>
      <c r="BE119" s="563">
        <v>3223</v>
      </c>
      <c r="BF119" s="563">
        <v>761</v>
      </c>
      <c r="BG119" s="563">
        <v>5497</v>
      </c>
      <c r="BH119" s="563">
        <v>193396</v>
      </c>
      <c r="BI119" s="563">
        <v>59815</v>
      </c>
      <c r="BJ119" s="563">
        <v>35150</v>
      </c>
      <c r="BK119" s="563">
        <v>9570</v>
      </c>
      <c r="BL119" s="563">
        <v>2743</v>
      </c>
      <c r="BM119" s="563">
        <v>12352</v>
      </c>
      <c r="BN119" s="563">
        <v>69697</v>
      </c>
      <c r="BO119" s="563">
        <v>20800</v>
      </c>
      <c r="BP119" s="563">
        <v>3537</v>
      </c>
      <c r="BQ119" s="563">
        <v>8774</v>
      </c>
      <c r="BR119" s="563">
        <v>10767</v>
      </c>
      <c r="BS119" s="563">
        <v>20006</v>
      </c>
      <c r="BT119" s="563">
        <v>42430</v>
      </c>
      <c r="BU119" s="563">
        <v>240632</v>
      </c>
      <c r="BV119" s="563">
        <v>40589</v>
      </c>
      <c r="BW119" s="563">
        <v>26249</v>
      </c>
      <c r="BX119" s="563">
        <v>7408</v>
      </c>
      <c r="BY119" s="563">
        <v>34294</v>
      </c>
      <c r="BZ119" s="563">
        <v>28386</v>
      </c>
      <c r="CA119" s="566">
        <v>103706</v>
      </c>
    </row>
    <row r="120" spans="1:79" ht="24" customHeight="1" x14ac:dyDescent="0.15">
      <c r="A120" s="557"/>
      <c r="B120" s="558" t="s">
        <v>2066</v>
      </c>
      <c r="C120" s="559"/>
      <c r="D120" s="560"/>
      <c r="E120" s="561" t="s">
        <v>84</v>
      </c>
      <c r="F120" s="562"/>
      <c r="G120" s="563">
        <v>0</v>
      </c>
      <c r="H120" s="567">
        <v>-410</v>
      </c>
      <c r="I120" s="565">
        <v>-291587</v>
      </c>
      <c r="J120" s="563">
        <v>-371</v>
      </c>
      <c r="K120" s="563">
        <v>-231</v>
      </c>
      <c r="L120" s="563">
        <v>-110</v>
      </c>
      <c r="M120" s="563">
        <v>-107</v>
      </c>
      <c r="N120" s="563">
        <v>-3</v>
      </c>
      <c r="O120" s="563">
        <v>-121</v>
      </c>
      <c r="P120" s="563">
        <v>-2</v>
      </c>
      <c r="Q120" s="563">
        <v>-72</v>
      </c>
      <c r="R120" s="563">
        <v>-71</v>
      </c>
      <c r="S120" s="563">
        <v>-1</v>
      </c>
      <c r="T120" s="563">
        <v>-46</v>
      </c>
      <c r="U120" s="563">
        <v>-18</v>
      </c>
      <c r="V120" s="563">
        <v>-28</v>
      </c>
      <c r="W120" s="563">
        <v>-1</v>
      </c>
      <c r="X120" s="563">
        <v>-140</v>
      </c>
      <c r="Y120" s="563">
        <v>-7</v>
      </c>
      <c r="Z120" s="563">
        <v>-1</v>
      </c>
      <c r="AA120" s="563">
        <v>-6</v>
      </c>
      <c r="AB120" s="563">
        <v>-133</v>
      </c>
      <c r="AC120" s="563">
        <v>-2</v>
      </c>
      <c r="AD120" s="563">
        <v>-7</v>
      </c>
      <c r="AE120" s="563">
        <v>-4</v>
      </c>
      <c r="AF120" s="563">
        <v>-10</v>
      </c>
      <c r="AG120" s="563">
        <v>-33</v>
      </c>
      <c r="AH120" s="563">
        <v>-22</v>
      </c>
      <c r="AI120" s="563">
        <v>-53</v>
      </c>
      <c r="AJ120" s="563">
        <v>-2</v>
      </c>
      <c r="AK120" s="563">
        <v>-1</v>
      </c>
      <c r="AL120" s="563">
        <v>-291215</v>
      </c>
      <c r="AM120" s="563">
        <v>-33509</v>
      </c>
      <c r="AN120" s="563">
        <v>-18046</v>
      </c>
      <c r="AO120" s="563">
        <v>-17716</v>
      </c>
      <c r="AP120" s="563">
        <v>-14628</v>
      </c>
      <c r="AQ120" s="563">
        <v>-7036</v>
      </c>
      <c r="AR120" s="563">
        <v>-253</v>
      </c>
      <c r="AS120" s="563">
        <v>-982</v>
      </c>
      <c r="AT120" s="563">
        <v>-4835</v>
      </c>
      <c r="AU120" s="563">
        <v>-1440</v>
      </c>
      <c r="AV120" s="563">
        <v>-22</v>
      </c>
      <c r="AW120" s="563">
        <v>-60</v>
      </c>
      <c r="AX120" s="563">
        <v>-3088</v>
      </c>
      <c r="AY120" s="563">
        <v>-2803</v>
      </c>
      <c r="AZ120" s="563">
        <v>-2438</v>
      </c>
      <c r="BA120" s="563">
        <v>-177</v>
      </c>
      <c r="BB120" s="563">
        <v>-124</v>
      </c>
      <c r="BC120" s="563">
        <v>-64</v>
      </c>
      <c r="BD120" s="563">
        <v>-285</v>
      </c>
      <c r="BE120" s="563">
        <v>-224</v>
      </c>
      <c r="BF120" s="563">
        <v>-61</v>
      </c>
      <c r="BG120" s="563">
        <v>-330</v>
      </c>
      <c r="BH120" s="563">
        <v>-14912</v>
      </c>
      <c r="BI120" s="563">
        <v>-5183</v>
      </c>
      <c r="BJ120" s="563">
        <v>-3382</v>
      </c>
      <c r="BK120" s="563">
        <v>-675</v>
      </c>
      <c r="BL120" s="563">
        <v>-221</v>
      </c>
      <c r="BM120" s="563">
        <v>-905</v>
      </c>
      <c r="BN120" s="563">
        <v>-4516</v>
      </c>
      <c r="BO120" s="563">
        <v>-2192</v>
      </c>
      <c r="BP120" s="563">
        <v>-253</v>
      </c>
      <c r="BQ120" s="563">
        <v>-784</v>
      </c>
      <c r="BR120" s="563">
        <v>-500</v>
      </c>
      <c r="BS120" s="563">
        <v>-1484</v>
      </c>
      <c r="BT120" s="563">
        <v>-551</v>
      </c>
      <c r="BU120" s="563">
        <v>-257706</v>
      </c>
      <c r="BV120" s="563">
        <v>-88218</v>
      </c>
      <c r="BW120" s="563">
        <v>-1518</v>
      </c>
      <c r="BX120" s="563">
        <v>-768</v>
      </c>
      <c r="BY120" s="563">
        <v>-39337</v>
      </c>
      <c r="BZ120" s="563">
        <v>-30960</v>
      </c>
      <c r="CA120" s="566">
        <v>-96905</v>
      </c>
    </row>
    <row r="121" spans="1:79" ht="24" customHeight="1" x14ac:dyDescent="0.15">
      <c r="A121" s="557"/>
      <c r="B121" s="558" t="s">
        <v>2067</v>
      </c>
      <c r="C121" s="559"/>
      <c r="D121" s="560"/>
      <c r="E121" s="561" t="s">
        <v>85</v>
      </c>
      <c r="F121" s="562"/>
      <c r="G121" s="563">
        <v>900405</v>
      </c>
      <c r="H121" s="567">
        <v>699670</v>
      </c>
      <c r="I121" s="565">
        <v>26904977</v>
      </c>
      <c r="J121" s="563">
        <v>13398766</v>
      </c>
      <c r="K121" s="563">
        <v>7501640</v>
      </c>
      <c r="L121" s="563">
        <v>4290598</v>
      </c>
      <c r="M121" s="563">
        <v>4192274</v>
      </c>
      <c r="N121" s="563">
        <v>98324</v>
      </c>
      <c r="O121" s="563">
        <v>3211042</v>
      </c>
      <c r="P121" s="563">
        <v>48823</v>
      </c>
      <c r="Q121" s="563">
        <v>1937988</v>
      </c>
      <c r="R121" s="563">
        <v>1908507</v>
      </c>
      <c r="S121" s="563">
        <v>29481</v>
      </c>
      <c r="T121" s="563">
        <v>1197643</v>
      </c>
      <c r="U121" s="563">
        <v>470640</v>
      </c>
      <c r="V121" s="563">
        <v>727003</v>
      </c>
      <c r="W121" s="563">
        <v>26588</v>
      </c>
      <c r="X121" s="563">
        <v>5897126</v>
      </c>
      <c r="Y121" s="563">
        <v>384219</v>
      </c>
      <c r="Z121" s="563">
        <v>27312</v>
      </c>
      <c r="AA121" s="563">
        <v>356907</v>
      </c>
      <c r="AB121" s="563">
        <v>5512907</v>
      </c>
      <c r="AC121" s="563">
        <v>47879</v>
      </c>
      <c r="AD121" s="563">
        <v>403992</v>
      </c>
      <c r="AE121" s="563">
        <v>139861</v>
      </c>
      <c r="AF121" s="563">
        <v>383664</v>
      </c>
      <c r="AG121" s="563">
        <v>959695</v>
      </c>
      <c r="AH121" s="563">
        <v>1169059</v>
      </c>
      <c r="AI121" s="563">
        <v>2329098</v>
      </c>
      <c r="AJ121" s="563">
        <v>79659</v>
      </c>
      <c r="AK121" s="563">
        <v>3366762</v>
      </c>
      <c r="AL121" s="563">
        <v>10139449</v>
      </c>
      <c r="AM121" s="563">
        <v>6004053</v>
      </c>
      <c r="AN121" s="563">
        <v>3073247</v>
      </c>
      <c r="AO121" s="563">
        <v>2985794</v>
      </c>
      <c r="AP121" s="563">
        <v>2424551</v>
      </c>
      <c r="AQ121" s="563">
        <v>1113246</v>
      </c>
      <c r="AR121" s="563">
        <v>38522</v>
      </c>
      <c r="AS121" s="563">
        <v>179021</v>
      </c>
      <c r="AT121" s="563">
        <v>863932</v>
      </c>
      <c r="AU121" s="563">
        <v>218178</v>
      </c>
      <c r="AV121" s="563">
        <v>3462</v>
      </c>
      <c r="AW121" s="563">
        <v>8190</v>
      </c>
      <c r="AX121" s="563">
        <v>561243</v>
      </c>
      <c r="AY121" s="563">
        <v>508735</v>
      </c>
      <c r="AZ121" s="563">
        <v>431061</v>
      </c>
      <c r="BA121" s="563">
        <v>43922</v>
      </c>
      <c r="BB121" s="563">
        <v>22291</v>
      </c>
      <c r="BC121" s="563">
        <v>11461</v>
      </c>
      <c r="BD121" s="563">
        <v>52508</v>
      </c>
      <c r="BE121" s="563">
        <v>41297</v>
      </c>
      <c r="BF121" s="563">
        <v>11211</v>
      </c>
      <c r="BG121" s="563">
        <v>87453</v>
      </c>
      <c r="BH121" s="563">
        <v>2439648</v>
      </c>
      <c r="BI121" s="563">
        <v>734855</v>
      </c>
      <c r="BJ121" s="563">
        <v>463973</v>
      </c>
      <c r="BK121" s="563">
        <v>115997</v>
      </c>
      <c r="BL121" s="563">
        <v>32039</v>
      </c>
      <c r="BM121" s="563">
        <v>122846</v>
      </c>
      <c r="BN121" s="563">
        <v>693045</v>
      </c>
      <c r="BO121" s="563">
        <v>334577</v>
      </c>
      <c r="BP121" s="563">
        <v>56293</v>
      </c>
      <c r="BQ121" s="563">
        <v>140852</v>
      </c>
      <c r="BR121" s="563">
        <v>119734</v>
      </c>
      <c r="BS121" s="563">
        <v>360292</v>
      </c>
      <c r="BT121" s="563">
        <v>491158</v>
      </c>
      <c r="BU121" s="563">
        <v>4135396</v>
      </c>
      <c r="BV121" s="563">
        <v>902066</v>
      </c>
      <c r="BW121" s="563">
        <v>486028</v>
      </c>
      <c r="BX121" s="563">
        <v>100719</v>
      </c>
      <c r="BY121" s="563">
        <v>484653</v>
      </c>
      <c r="BZ121" s="563">
        <v>774139</v>
      </c>
      <c r="CA121" s="566">
        <v>1387791</v>
      </c>
    </row>
    <row r="122" spans="1:79" ht="24" customHeight="1" thickBot="1" x14ac:dyDescent="0.2">
      <c r="A122" s="569"/>
      <c r="B122" s="570" t="s">
        <v>2068</v>
      </c>
      <c r="C122" s="571"/>
      <c r="D122" s="572"/>
      <c r="E122" s="573" t="s">
        <v>1807</v>
      </c>
      <c r="F122" s="574"/>
      <c r="G122" s="575">
        <v>2001691</v>
      </c>
      <c r="H122" s="576">
        <v>1697689</v>
      </c>
      <c r="I122" s="577">
        <v>57137189</v>
      </c>
      <c r="J122" s="575">
        <v>29276041</v>
      </c>
      <c r="K122" s="575">
        <v>16261117</v>
      </c>
      <c r="L122" s="575">
        <v>8882183</v>
      </c>
      <c r="M122" s="575">
        <v>8628925</v>
      </c>
      <c r="N122" s="575">
        <v>253258</v>
      </c>
      <c r="O122" s="575">
        <v>7378934</v>
      </c>
      <c r="P122" s="575">
        <v>101600</v>
      </c>
      <c r="Q122" s="575">
        <v>4107834</v>
      </c>
      <c r="R122" s="575">
        <v>4032449</v>
      </c>
      <c r="S122" s="575">
        <v>75385</v>
      </c>
      <c r="T122" s="575">
        <v>3098590</v>
      </c>
      <c r="U122" s="575">
        <v>1189264</v>
      </c>
      <c r="V122" s="575">
        <v>1909326</v>
      </c>
      <c r="W122" s="575">
        <v>70910</v>
      </c>
      <c r="X122" s="575">
        <v>13014924</v>
      </c>
      <c r="Y122" s="575">
        <v>769328</v>
      </c>
      <c r="Z122" s="575">
        <v>57513</v>
      </c>
      <c r="AA122" s="575">
        <v>711815</v>
      </c>
      <c r="AB122" s="575">
        <v>12245596</v>
      </c>
      <c r="AC122" s="575">
        <v>116347</v>
      </c>
      <c r="AD122" s="575">
        <v>735833</v>
      </c>
      <c r="AE122" s="575">
        <v>309550</v>
      </c>
      <c r="AF122" s="575">
        <v>831390</v>
      </c>
      <c r="AG122" s="575">
        <v>2394994</v>
      </c>
      <c r="AH122" s="575">
        <v>2374142</v>
      </c>
      <c r="AI122" s="575">
        <v>5309887</v>
      </c>
      <c r="AJ122" s="575">
        <v>173453</v>
      </c>
      <c r="AK122" s="575">
        <v>7484582</v>
      </c>
      <c r="AL122" s="575">
        <v>20376566</v>
      </c>
      <c r="AM122" s="575">
        <v>12246214</v>
      </c>
      <c r="AN122" s="575">
        <v>6308114</v>
      </c>
      <c r="AO122" s="575">
        <v>6126941</v>
      </c>
      <c r="AP122" s="575">
        <v>4928743</v>
      </c>
      <c r="AQ122" s="575">
        <v>2228634</v>
      </c>
      <c r="AR122" s="578">
        <v>110669</v>
      </c>
      <c r="AS122" s="578">
        <v>423386</v>
      </c>
      <c r="AT122" s="578">
        <v>1699137</v>
      </c>
      <c r="AU122" s="578">
        <v>438198</v>
      </c>
      <c r="AV122" s="578">
        <v>9562</v>
      </c>
      <c r="AW122" s="578">
        <v>19157</v>
      </c>
      <c r="AX122" s="578">
        <v>1198198</v>
      </c>
      <c r="AY122" s="578">
        <v>1092390</v>
      </c>
      <c r="AZ122" s="578">
        <v>895442</v>
      </c>
      <c r="BA122" s="578">
        <v>105785</v>
      </c>
      <c r="BB122" s="578">
        <v>71085</v>
      </c>
      <c r="BC122" s="578">
        <v>20078</v>
      </c>
      <c r="BD122" s="578">
        <v>105808</v>
      </c>
      <c r="BE122" s="578">
        <v>84212</v>
      </c>
      <c r="BF122" s="578">
        <v>21596</v>
      </c>
      <c r="BG122" s="578">
        <v>181173</v>
      </c>
      <c r="BH122" s="578">
        <v>4973058</v>
      </c>
      <c r="BI122" s="578">
        <v>1609189</v>
      </c>
      <c r="BJ122" s="578">
        <v>956878</v>
      </c>
      <c r="BK122" s="578">
        <v>250114</v>
      </c>
      <c r="BL122" s="578">
        <v>69697</v>
      </c>
      <c r="BM122" s="578">
        <v>332500</v>
      </c>
      <c r="BN122" s="578">
        <v>1430230</v>
      </c>
      <c r="BO122" s="578">
        <v>618679</v>
      </c>
      <c r="BP122" s="578">
        <v>116562</v>
      </c>
      <c r="BQ122" s="578">
        <v>235371</v>
      </c>
      <c r="BR122" s="578">
        <v>320581</v>
      </c>
      <c r="BS122" s="578">
        <v>642446</v>
      </c>
      <c r="BT122" s="578">
        <v>965042</v>
      </c>
      <c r="BU122" s="578">
        <v>8130352</v>
      </c>
      <c r="BV122" s="578">
        <v>1733498</v>
      </c>
      <c r="BW122" s="578">
        <v>820741</v>
      </c>
      <c r="BX122" s="578">
        <v>172129</v>
      </c>
      <c r="BY122" s="578">
        <v>1208931</v>
      </c>
      <c r="BZ122" s="578">
        <v>1253978</v>
      </c>
      <c r="CA122" s="579">
        <v>2941075</v>
      </c>
    </row>
    <row r="125" spans="1:79" s="530" customFormat="1" ht="36" customHeight="1" x14ac:dyDescent="0.15">
      <c r="A125" s="524"/>
      <c r="B125" s="525"/>
      <c r="C125" s="524"/>
      <c r="D125" s="524"/>
      <c r="E125" s="526"/>
      <c r="F125" s="527"/>
      <c r="G125" s="528" t="s">
        <v>2073</v>
      </c>
      <c r="H125" s="527"/>
      <c r="I125" s="529"/>
      <c r="S125" s="529"/>
      <c r="AC125" s="529"/>
      <c r="AN125" s="529"/>
      <c r="AX125" s="529"/>
      <c r="BH125" s="529"/>
      <c r="BR125" s="529"/>
    </row>
    <row r="126" spans="1:79" ht="15" thickBot="1" x14ac:dyDescent="0.2">
      <c r="CA126" s="536" t="s">
        <v>1988</v>
      </c>
    </row>
    <row r="127" spans="1:79" s="540" customFormat="1" ht="18.75" customHeight="1" x14ac:dyDescent="0.15">
      <c r="A127" s="537"/>
      <c r="B127" s="538"/>
      <c r="C127" s="538"/>
      <c r="D127" s="538"/>
      <c r="E127" s="538"/>
      <c r="F127" s="539"/>
      <c r="G127" s="744" t="s">
        <v>1989</v>
      </c>
      <c r="H127" s="745"/>
      <c r="I127" s="746" t="s">
        <v>1990</v>
      </c>
      <c r="J127" s="742"/>
      <c r="K127" s="742"/>
      <c r="L127" s="742"/>
      <c r="M127" s="742"/>
      <c r="N127" s="742"/>
      <c r="O127" s="742"/>
      <c r="P127" s="742"/>
      <c r="Q127" s="742"/>
      <c r="R127" s="742"/>
      <c r="S127" s="742"/>
      <c r="T127" s="742"/>
      <c r="U127" s="742"/>
      <c r="V127" s="742"/>
      <c r="W127" s="742"/>
      <c r="X127" s="742"/>
      <c r="Y127" s="742"/>
      <c r="Z127" s="742"/>
      <c r="AA127" s="742"/>
      <c r="AB127" s="742"/>
      <c r="AC127" s="742"/>
      <c r="AD127" s="742"/>
      <c r="AE127" s="742"/>
      <c r="AF127" s="742"/>
      <c r="AG127" s="742"/>
      <c r="AH127" s="742"/>
      <c r="AI127" s="742"/>
      <c r="AJ127" s="742"/>
      <c r="AK127" s="742"/>
      <c r="AL127" s="742"/>
      <c r="AM127" s="742"/>
      <c r="AN127" s="742"/>
      <c r="AO127" s="742"/>
      <c r="AP127" s="742"/>
      <c r="AQ127" s="742"/>
      <c r="AR127" s="742"/>
      <c r="AS127" s="742"/>
      <c r="AT127" s="742"/>
      <c r="AU127" s="742"/>
      <c r="AV127" s="742"/>
      <c r="AW127" s="742"/>
      <c r="AX127" s="742"/>
      <c r="AY127" s="742"/>
      <c r="AZ127" s="742"/>
      <c r="BA127" s="742"/>
      <c r="BB127" s="742"/>
      <c r="BC127" s="742"/>
      <c r="BD127" s="742"/>
      <c r="BE127" s="742"/>
      <c r="BF127" s="742"/>
      <c r="BG127" s="742"/>
      <c r="BH127" s="742"/>
      <c r="BI127" s="742"/>
      <c r="BJ127" s="742"/>
      <c r="BK127" s="742"/>
      <c r="BL127" s="742"/>
      <c r="BM127" s="742"/>
      <c r="BN127" s="742"/>
      <c r="BO127" s="742"/>
      <c r="BP127" s="742"/>
      <c r="BQ127" s="742"/>
      <c r="BR127" s="742"/>
      <c r="BS127" s="742"/>
      <c r="BT127" s="742"/>
      <c r="BU127" s="742"/>
      <c r="BV127" s="742"/>
      <c r="BW127" s="742"/>
      <c r="BX127" s="742"/>
      <c r="BY127" s="742"/>
      <c r="BZ127" s="742"/>
      <c r="CA127" s="743"/>
    </row>
    <row r="128" spans="1:79" s="540" customFormat="1" ht="18.75" customHeight="1" x14ac:dyDescent="0.15">
      <c r="A128" s="541"/>
      <c r="B128" s="542"/>
      <c r="C128" s="542"/>
      <c r="D128" s="542"/>
      <c r="E128" s="542"/>
      <c r="F128" s="543"/>
      <c r="G128" s="544">
        <v>72</v>
      </c>
      <c r="H128" s="545">
        <v>73</v>
      </c>
      <c r="I128" s="546">
        <v>1</v>
      </c>
      <c r="J128" s="547">
        <v>2</v>
      </c>
      <c r="K128" s="547">
        <v>3</v>
      </c>
      <c r="L128" s="547">
        <v>4</v>
      </c>
      <c r="M128" s="547">
        <v>5</v>
      </c>
      <c r="N128" s="547">
        <v>6</v>
      </c>
      <c r="O128" s="547">
        <v>7</v>
      </c>
      <c r="P128" s="547">
        <v>8</v>
      </c>
      <c r="Q128" s="547">
        <v>9</v>
      </c>
      <c r="R128" s="547">
        <v>10</v>
      </c>
      <c r="S128" s="547">
        <v>11</v>
      </c>
      <c r="T128" s="547">
        <v>12</v>
      </c>
      <c r="U128" s="547">
        <v>13</v>
      </c>
      <c r="V128" s="547">
        <v>14</v>
      </c>
      <c r="W128" s="547">
        <v>15</v>
      </c>
      <c r="X128" s="547">
        <v>16</v>
      </c>
      <c r="Y128" s="547">
        <v>17</v>
      </c>
      <c r="Z128" s="547">
        <v>18</v>
      </c>
      <c r="AA128" s="547">
        <v>19</v>
      </c>
      <c r="AB128" s="547">
        <v>20</v>
      </c>
      <c r="AC128" s="547">
        <v>21</v>
      </c>
      <c r="AD128" s="547">
        <v>22</v>
      </c>
      <c r="AE128" s="547">
        <v>23</v>
      </c>
      <c r="AF128" s="547">
        <v>24</v>
      </c>
      <c r="AG128" s="547">
        <v>25</v>
      </c>
      <c r="AH128" s="547">
        <v>26</v>
      </c>
      <c r="AI128" s="547">
        <v>27</v>
      </c>
      <c r="AJ128" s="547">
        <v>28</v>
      </c>
      <c r="AK128" s="547" t="s">
        <v>1662</v>
      </c>
      <c r="AL128" s="547">
        <v>29</v>
      </c>
      <c r="AM128" s="547">
        <v>30</v>
      </c>
      <c r="AN128" s="547">
        <v>31</v>
      </c>
      <c r="AO128" s="547">
        <v>32</v>
      </c>
      <c r="AP128" s="547">
        <v>33</v>
      </c>
      <c r="AQ128" s="547">
        <v>34</v>
      </c>
      <c r="AR128" s="547">
        <v>35</v>
      </c>
      <c r="AS128" s="547">
        <v>36</v>
      </c>
      <c r="AT128" s="547">
        <v>37</v>
      </c>
      <c r="AU128" s="547">
        <v>38</v>
      </c>
      <c r="AV128" s="547">
        <v>39</v>
      </c>
      <c r="AW128" s="547">
        <v>40</v>
      </c>
      <c r="AX128" s="547">
        <v>41</v>
      </c>
      <c r="AY128" s="547">
        <v>42</v>
      </c>
      <c r="AZ128" s="547">
        <v>43</v>
      </c>
      <c r="BA128" s="547">
        <v>44</v>
      </c>
      <c r="BB128" s="547">
        <v>45</v>
      </c>
      <c r="BC128" s="547">
        <v>46</v>
      </c>
      <c r="BD128" s="547">
        <v>47</v>
      </c>
      <c r="BE128" s="547">
        <v>48</v>
      </c>
      <c r="BF128" s="547">
        <v>49</v>
      </c>
      <c r="BG128" s="547">
        <v>50</v>
      </c>
      <c r="BH128" s="547">
        <v>51</v>
      </c>
      <c r="BI128" s="547">
        <v>52</v>
      </c>
      <c r="BJ128" s="547">
        <v>53</v>
      </c>
      <c r="BK128" s="547">
        <v>54</v>
      </c>
      <c r="BL128" s="547">
        <v>55</v>
      </c>
      <c r="BM128" s="547">
        <v>56</v>
      </c>
      <c r="BN128" s="547">
        <v>57</v>
      </c>
      <c r="BO128" s="547">
        <v>58</v>
      </c>
      <c r="BP128" s="547">
        <v>59</v>
      </c>
      <c r="BQ128" s="547">
        <v>60</v>
      </c>
      <c r="BR128" s="547">
        <v>61</v>
      </c>
      <c r="BS128" s="547">
        <v>62</v>
      </c>
      <c r="BT128" s="547">
        <v>63</v>
      </c>
      <c r="BU128" s="547">
        <v>64</v>
      </c>
      <c r="BV128" s="547">
        <v>65</v>
      </c>
      <c r="BW128" s="547">
        <v>66</v>
      </c>
      <c r="BX128" s="547">
        <v>67</v>
      </c>
      <c r="BY128" s="547">
        <v>68</v>
      </c>
      <c r="BZ128" s="547">
        <v>69</v>
      </c>
      <c r="CA128" s="548">
        <v>70</v>
      </c>
    </row>
    <row r="129" spans="1:79" s="556" customFormat="1" ht="85.5" x14ac:dyDescent="0.15">
      <c r="A129" s="549"/>
      <c r="B129" s="550"/>
      <c r="C129" s="550"/>
      <c r="D129" s="550"/>
      <c r="E129" s="550"/>
      <c r="F129" s="551"/>
      <c r="G129" s="552" t="s">
        <v>1991</v>
      </c>
      <c r="H129" s="553" t="s">
        <v>1992</v>
      </c>
      <c r="I129" s="554" t="s">
        <v>1993</v>
      </c>
      <c r="J129" s="552" t="s">
        <v>1994</v>
      </c>
      <c r="K129" s="552" t="s">
        <v>727</v>
      </c>
      <c r="L129" s="552" t="s">
        <v>1995</v>
      </c>
      <c r="M129" s="552" t="s">
        <v>1996</v>
      </c>
      <c r="N129" s="552" t="s">
        <v>1997</v>
      </c>
      <c r="O129" s="552" t="s">
        <v>1998</v>
      </c>
      <c r="P129" s="552" t="s">
        <v>1697</v>
      </c>
      <c r="Q129" s="552" t="s">
        <v>1999</v>
      </c>
      <c r="R129" s="552" t="s">
        <v>2000</v>
      </c>
      <c r="S129" s="552" t="s">
        <v>2001</v>
      </c>
      <c r="T129" s="552" t="s">
        <v>2002</v>
      </c>
      <c r="U129" s="552" t="s">
        <v>1707</v>
      </c>
      <c r="V129" s="552" t="s">
        <v>1709</v>
      </c>
      <c r="W129" s="552" t="s">
        <v>2003</v>
      </c>
      <c r="X129" s="552" t="s">
        <v>732</v>
      </c>
      <c r="Y129" s="552" t="s">
        <v>2004</v>
      </c>
      <c r="Z129" s="552" t="s">
        <v>2005</v>
      </c>
      <c r="AA129" s="552" t="s">
        <v>1715</v>
      </c>
      <c r="AB129" s="552" t="s">
        <v>2006</v>
      </c>
      <c r="AC129" s="552" t="s">
        <v>1718</v>
      </c>
      <c r="AD129" s="552" t="s">
        <v>2007</v>
      </c>
      <c r="AE129" s="552" t="s">
        <v>2008</v>
      </c>
      <c r="AF129" s="552" t="s">
        <v>2009</v>
      </c>
      <c r="AG129" s="552" t="s">
        <v>1726</v>
      </c>
      <c r="AH129" s="552" t="s">
        <v>2010</v>
      </c>
      <c r="AI129" s="552" t="s">
        <v>2011</v>
      </c>
      <c r="AJ129" s="552" t="s">
        <v>1732</v>
      </c>
      <c r="AK129" s="552" t="s">
        <v>1991</v>
      </c>
      <c r="AL129" s="552" t="s">
        <v>2012</v>
      </c>
      <c r="AM129" s="552" t="s">
        <v>2013</v>
      </c>
      <c r="AN129" s="552" t="s">
        <v>2014</v>
      </c>
      <c r="AO129" s="552" t="s">
        <v>2015</v>
      </c>
      <c r="AP129" s="552" t="s">
        <v>2016</v>
      </c>
      <c r="AQ129" s="552" t="s">
        <v>2017</v>
      </c>
      <c r="AR129" s="552" t="s">
        <v>2018</v>
      </c>
      <c r="AS129" s="552" t="s">
        <v>2019</v>
      </c>
      <c r="AT129" s="552" t="s">
        <v>2020</v>
      </c>
      <c r="AU129" s="552" t="s">
        <v>2021</v>
      </c>
      <c r="AV129" s="552" t="s">
        <v>2022</v>
      </c>
      <c r="AW129" s="552" t="s">
        <v>2023</v>
      </c>
      <c r="AX129" s="552" t="s">
        <v>2024</v>
      </c>
      <c r="AY129" s="552" t="s">
        <v>2025</v>
      </c>
      <c r="AZ129" s="552" t="s">
        <v>2026</v>
      </c>
      <c r="BA129" s="552" t="s">
        <v>2027</v>
      </c>
      <c r="BB129" s="552" t="s">
        <v>2028</v>
      </c>
      <c r="BC129" s="552" t="s">
        <v>2029</v>
      </c>
      <c r="BD129" s="552" t="s">
        <v>2030</v>
      </c>
      <c r="BE129" s="552" t="s">
        <v>2026</v>
      </c>
      <c r="BF129" s="552" t="s">
        <v>2031</v>
      </c>
      <c r="BG129" s="552" t="s">
        <v>2032</v>
      </c>
      <c r="BH129" s="552" t="s">
        <v>2033</v>
      </c>
      <c r="BI129" s="552" t="s">
        <v>2034</v>
      </c>
      <c r="BJ129" s="552" t="s">
        <v>2035</v>
      </c>
      <c r="BK129" s="552" t="s">
        <v>2036</v>
      </c>
      <c r="BL129" s="552" t="s">
        <v>2037</v>
      </c>
      <c r="BM129" s="552" t="s">
        <v>2038</v>
      </c>
      <c r="BN129" s="552" t="s">
        <v>2039</v>
      </c>
      <c r="BO129" s="552" t="s">
        <v>1778</v>
      </c>
      <c r="BP129" s="552" t="s">
        <v>2040</v>
      </c>
      <c r="BQ129" s="552" t="s">
        <v>2041</v>
      </c>
      <c r="BR129" s="552" t="s">
        <v>2042</v>
      </c>
      <c r="BS129" s="552" t="s">
        <v>2043</v>
      </c>
      <c r="BT129" s="552" t="s">
        <v>2044</v>
      </c>
      <c r="BU129" s="552" t="s">
        <v>2045</v>
      </c>
      <c r="BV129" s="552" t="s">
        <v>2046</v>
      </c>
      <c r="BW129" s="552" t="s">
        <v>2047</v>
      </c>
      <c r="BX129" s="552" t="s">
        <v>2048</v>
      </c>
      <c r="BY129" s="552" t="s">
        <v>2049</v>
      </c>
      <c r="BZ129" s="552" t="s">
        <v>2050</v>
      </c>
      <c r="CA129" s="555" t="s">
        <v>2051</v>
      </c>
    </row>
    <row r="130" spans="1:79" ht="15" customHeight="1" x14ac:dyDescent="0.15">
      <c r="A130" s="557"/>
      <c r="B130" s="558" t="s">
        <v>0</v>
      </c>
      <c r="C130" s="559"/>
      <c r="D130" s="560"/>
      <c r="E130" s="561" t="s">
        <v>1100</v>
      </c>
      <c r="F130" s="562"/>
      <c r="G130" s="563">
        <f>SUM(G6:G10)</f>
        <v>100</v>
      </c>
      <c r="H130" s="564">
        <f t="shared" ref="H130:BS130" si="0">SUM(H6:H10)</f>
        <v>102</v>
      </c>
      <c r="I130" s="565">
        <f t="shared" si="0"/>
        <v>63272</v>
      </c>
      <c r="J130" s="563">
        <f t="shared" si="0"/>
        <v>20987</v>
      </c>
      <c r="K130" s="563">
        <f t="shared" si="0"/>
        <v>9304</v>
      </c>
      <c r="L130" s="563">
        <f t="shared" si="0"/>
        <v>2064</v>
      </c>
      <c r="M130" s="563">
        <f t="shared" si="0"/>
        <v>1991</v>
      </c>
      <c r="N130" s="563">
        <f t="shared" si="0"/>
        <v>73</v>
      </c>
      <c r="O130" s="563">
        <f t="shared" si="0"/>
        <v>7240</v>
      </c>
      <c r="P130" s="563">
        <f t="shared" si="0"/>
        <v>117</v>
      </c>
      <c r="Q130" s="563">
        <f t="shared" si="0"/>
        <v>4685</v>
      </c>
      <c r="R130" s="563">
        <f t="shared" si="0"/>
        <v>4634</v>
      </c>
      <c r="S130" s="563">
        <f t="shared" si="0"/>
        <v>51</v>
      </c>
      <c r="T130" s="563">
        <f t="shared" si="0"/>
        <v>2410</v>
      </c>
      <c r="U130" s="563">
        <f t="shared" si="0"/>
        <v>957</v>
      </c>
      <c r="V130" s="563">
        <f t="shared" si="0"/>
        <v>1453</v>
      </c>
      <c r="W130" s="563">
        <f t="shared" si="0"/>
        <v>28</v>
      </c>
      <c r="X130" s="563">
        <f t="shared" si="0"/>
        <v>11683</v>
      </c>
      <c r="Y130" s="563">
        <f t="shared" si="0"/>
        <v>445</v>
      </c>
      <c r="Z130" s="563">
        <f t="shared" si="0"/>
        <v>17</v>
      </c>
      <c r="AA130" s="563">
        <f t="shared" si="0"/>
        <v>428</v>
      </c>
      <c r="AB130" s="563">
        <f t="shared" si="0"/>
        <v>11238</v>
      </c>
      <c r="AC130" s="563">
        <f t="shared" si="0"/>
        <v>103</v>
      </c>
      <c r="AD130" s="563">
        <f t="shared" si="0"/>
        <v>184</v>
      </c>
      <c r="AE130" s="563">
        <f t="shared" si="0"/>
        <v>643</v>
      </c>
      <c r="AF130" s="563">
        <f t="shared" si="0"/>
        <v>1046</v>
      </c>
      <c r="AG130" s="563">
        <f t="shared" si="0"/>
        <v>3172</v>
      </c>
      <c r="AH130" s="563">
        <f t="shared" si="0"/>
        <v>1738</v>
      </c>
      <c r="AI130" s="563">
        <f t="shared" si="0"/>
        <v>4206</v>
      </c>
      <c r="AJ130" s="563">
        <f t="shared" si="0"/>
        <v>146</v>
      </c>
      <c r="AK130" s="563">
        <f t="shared" si="0"/>
        <v>378</v>
      </c>
      <c r="AL130" s="563">
        <f t="shared" si="0"/>
        <v>41907</v>
      </c>
      <c r="AM130" s="563">
        <f t="shared" si="0"/>
        <v>29616</v>
      </c>
      <c r="AN130" s="563">
        <f t="shared" si="0"/>
        <v>19302</v>
      </c>
      <c r="AO130" s="563">
        <f t="shared" si="0"/>
        <v>18346</v>
      </c>
      <c r="AP130" s="563">
        <f t="shared" si="0"/>
        <v>18007</v>
      </c>
      <c r="AQ130" s="563">
        <f t="shared" si="0"/>
        <v>14597</v>
      </c>
      <c r="AR130" s="563">
        <f t="shared" si="0"/>
        <v>42</v>
      </c>
      <c r="AS130" s="563">
        <f t="shared" si="0"/>
        <v>13</v>
      </c>
      <c r="AT130" s="563">
        <f t="shared" si="0"/>
        <v>1496</v>
      </c>
      <c r="AU130" s="563">
        <f t="shared" si="0"/>
        <v>1858</v>
      </c>
      <c r="AV130" s="563">
        <f t="shared" si="0"/>
        <v>1</v>
      </c>
      <c r="AW130" s="563">
        <f t="shared" si="0"/>
        <v>0</v>
      </c>
      <c r="AX130" s="563">
        <f t="shared" si="0"/>
        <v>339</v>
      </c>
      <c r="AY130" s="563">
        <f t="shared" si="0"/>
        <v>132</v>
      </c>
      <c r="AZ130" s="563">
        <f t="shared" si="0"/>
        <v>33</v>
      </c>
      <c r="BA130" s="563">
        <f t="shared" si="0"/>
        <v>75</v>
      </c>
      <c r="BB130" s="563">
        <f t="shared" si="0"/>
        <v>2</v>
      </c>
      <c r="BC130" s="563">
        <f t="shared" si="0"/>
        <v>22</v>
      </c>
      <c r="BD130" s="563">
        <f t="shared" si="0"/>
        <v>207</v>
      </c>
      <c r="BE130" s="563">
        <f t="shared" si="0"/>
        <v>167</v>
      </c>
      <c r="BF130" s="563">
        <f t="shared" si="0"/>
        <v>40</v>
      </c>
      <c r="BG130" s="563">
        <f t="shared" si="0"/>
        <v>956</v>
      </c>
      <c r="BH130" s="563">
        <f t="shared" si="0"/>
        <v>8652</v>
      </c>
      <c r="BI130" s="563">
        <f t="shared" si="0"/>
        <v>4637</v>
      </c>
      <c r="BJ130" s="563">
        <f t="shared" si="0"/>
        <v>2796</v>
      </c>
      <c r="BK130" s="563">
        <f t="shared" si="0"/>
        <v>560</v>
      </c>
      <c r="BL130" s="563">
        <f t="shared" si="0"/>
        <v>31</v>
      </c>
      <c r="BM130" s="563">
        <f t="shared" si="0"/>
        <v>1250</v>
      </c>
      <c r="BN130" s="563">
        <f t="shared" si="0"/>
        <v>39</v>
      </c>
      <c r="BO130" s="563">
        <f t="shared" si="0"/>
        <v>124</v>
      </c>
      <c r="BP130" s="563">
        <f t="shared" si="0"/>
        <v>70</v>
      </c>
      <c r="BQ130" s="563">
        <f t="shared" si="0"/>
        <v>179</v>
      </c>
      <c r="BR130" s="563">
        <f t="shared" si="0"/>
        <v>2050</v>
      </c>
      <c r="BS130" s="563">
        <f t="shared" si="0"/>
        <v>1553</v>
      </c>
      <c r="BT130" s="563">
        <f t="shared" ref="BT130:CA130" si="1">SUM(BT6:BT10)</f>
        <v>1662</v>
      </c>
      <c r="BU130" s="563">
        <f t="shared" si="1"/>
        <v>12291</v>
      </c>
      <c r="BV130" s="563">
        <f t="shared" si="1"/>
        <v>531</v>
      </c>
      <c r="BW130" s="563">
        <f t="shared" si="1"/>
        <v>234</v>
      </c>
      <c r="BX130" s="563">
        <f t="shared" si="1"/>
        <v>12</v>
      </c>
      <c r="BY130" s="563">
        <f t="shared" si="1"/>
        <v>99</v>
      </c>
      <c r="BZ130" s="563">
        <f t="shared" si="1"/>
        <v>2260</v>
      </c>
      <c r="CA130" s="566">
        <f t="shared" si="1"/>
        <v>9155</v>
      </c>
    </row>
    <row r="131" spans="1:79" ht="15" customHeight="1" x14ac:dyDescent="0.15">
      <c r="A131" s="557"/>
      <c r="B131" s="558" t="s">
        <v>1</v>
      </c>
      <c r="C131" s="559"/>
      <c r="D131" s="560"/>
      <c r="E131" s="561" t="s">
        <v>37</v>
      </c>
      <c r="F131" s="562"/>
      <c r="G131" s="563">
        <f>SUM(G11:G12)</f>
        <v>255</v>
      </c>
      <c r="H131" s="567">
        <f t="shared" ref="H131:BS131" si="2">SUM(H11:H12)</f>
        <v>1746</v>
      </c>
      <c r="I131" s="565">
        <f t="shared" si="2"/>
        <v>378409</v>
      </c>
      <c r="J131" s="563">
        <f t="shared" si="2"/>
        <v>63757</v>
      </c>
      <c r="K131" s="563">
        <f t="shared" si="2"/>
        <v>30742</v>
      </c>
      <c r="L131" s="563">
        <f t="shared" si="2"/>
        <v>17325</v>
      </c>
      <c r="M131" s="563">
        <f t="shared" si="2"/>
        <v>16967</v>
      </c>
      <c r="N131" s="563">
        <f t="shared" si="2"/>
        <v>358</v>
      </c>
      <c r="O131" s="563">
        <f t="shared" si="2"/>
        <v>13417</v>
      </c>
      <c r="P131" s="563">
        <f t="shared" si="2"/>
        <v>139</v>
      </c>
      <c r="Q131" s="563">
        <f t="shared" si="2"/>
        <v>7561</v>
      </c>
      <c r="R131" s="563">
        <f t="shared" si="2"/>
        <v>7417</v>
      </c>
      <c r="S131" s="563">
        <f t="shared" si="2"/>
        <v>144</v>
      </c>
      <c r="T131" s="563">
        <f t="shared" si="2"/>
        <v>5605</v>
      </c>
      <c r="U131" s="563">
        <f t="shared" si="2"/>
        <v>1640</v>
      </c>
      <c r="V131" s="563">
        <f t="shared" si="2"/>
        <v>3965</v>
      </c>
      <c r="W131" s="563">
        <f t="shared" si="2"/>
        <v>112</v>
      </c>
      <c r="X131" s="563">
        <f t="shared" si="2"/>
        <v>33015</v>
      </c>
      <c r="Y131" s="563">
        <f t="shared" si="2"/>
        <v>2490</v>
      </c>
      <c r="Z131" s="563">
        <f t="shared" si="2"/>
        <v>511</v>
      </c>
      <c r="AA131" s="563">
        <f t="shared" si="2"/>
        <v>1979</v>
      </c>
      <c r="AB131" s="563">
        <f t="shared" si="2"/>
        <v>30525</v>
      </c>
      <c r="AC131" s="563">
        <f t="shared" si="2"/>
        <v>320</v>
      </c>
      <c r="AD131" s="563">
        <f t="shared" si="2"/>
        <v>837</v>
      </c>
      <c r="AE131" s="563">
        <f t="shared" si="2"/>
        <v>1512</v>
      </c>
      <c r="AF131" s="563">
        <f t="shared" si="2"/>
        <v>2006</v>
      </c>
      <c r="AG131" s="563">
        <f t="shared" si="2"/>
        <v>6404</v>
      </c>
      <c r="AH131" s="563">
        <f t="shared" si="2"/>
        <v>7930</v>
      </c>
      <c r="AI131" s="563">
        <f t="shared" si="2"/>
        <v>10913</v>
      </c>
      <c r="AJ131" s="563">
        <f t="shared" si="2"/>
        <v>603</v>
      </c>
      <c r="AK131" s="563">
        <f t="shared" si="2"/>
        <v>954</v>
      </c>
      <c r="AL131" s="563">
        <f t="shared" si="2"/>
        <v>313698</v>
      </c>
      <c r="AM131" s="563">
        <f t="shared" si="2"/>
        <v>191909</v>
      </c>
      <c r="AN131" s="563">
        <f t="shared" si="2"/>
        <v>85381</v>
      </c>
      <c r="AO131" s="563">
        <f t="shared" si="2"/>
        <v>82021</v>
      </c>
      <c r="AP131" s="563">
        <f t="shared" si="2"/>
        <v>73035</v>
      </c>
      <c r="AQ131" s="563">
        <f t="shared" si="2"/>
        <v>51858</v>
      </c>
      <c r="AR131" s="563">
        <f t="shared" si="2"/>
        <v>4830</v>
      </c>
      <c r="AS131" s="563">
        <f t="shared" si="2"/>
        <v>1542</v>
      </c>
      <c r="AT131" s="563">
        <f t="shared" si="2"/>
        <v>6421</v>
      </c>
      <c r="AU131" s="563">
        <f t="shared" si="2"/>
        <v>8102</v>
      </c>
      <c r="AV131" s="563">
        <f t="shared" si="2"/>
        <v>182</v>
      </c>
      <c r="AW131" s="563">
        <f t="shared" si="2"/>
        <v>100</v>
      </c>
      <c r="AX131" s="563">
        <f t="shared" si="2"/>
        <v>8986</v>
      </c>
      <c r="AY131" s="563">
        <f t="shared" si="2"/>
        <v>7280</v>
      </c>
      <c r="AZ131" s="563">
        <f t="shared" si="2"/>
        <v>6375</v>
      </c>
      <c r="BA131" s="563">
        <f t="shared" si="2"/>
        <v>546</v>
      </c>
      <c r="BB131" s="563">
        <f t="shared" si="2"/>
        <v>313</v>
      </c>
      <c r="BC131" s="563">
        <f t="shared" si="2"/>
        <v>46</v>
      </c>
      <c r="BD131" s="563">
        <f t="shared" si="2"/>
        <v>1706</v>
      </c>
      <c r="BE131" s="563">
        <f t="shared" si="2"/>
        <v>1387</v>
      </c>
      <c r="BF131" s="563">
        <f t="shared" si="2"/>
        <v>319</v>
      </c>
      <c r="BG131" s="563">
        <f t="shared" si="2"/>
        <v>3360</v>
      </c>
      <c r="BH131" s="563">
        <f t="shared" si="2"/>
        <v>76643</v>
      </c>
      <c r="BI131" s="563">
        <f t="shared" si="2"/>
        <v>18573</v>
      </c>
      <c r="BJ131" s="563">
        <f t="shared" si="2"/>
        <v>13421</v>
      </c>
      <c r="BK131" s="563">
        <f t="shared" si="2"/>
        <v>1530</v>
      </c>
      <c r="BL131" s="563">
        <f t="shared" si="2"/>
        <v>2838</v>
      </c>
      <c r="BM131" s="563">
        <f t="shared" si="2"/>
        <v>784</v>
      </c>
      <c r="BN131" s="563">
        <f t="shared" si="2"/>
        <v>6760</v>
      </c>
      <c r="BO131" s="563">
        <f t="shared" si="2"/>
        <v>17719</v>
      </c>
      <c r="BP131" s="563">
        <f t="shared" si="2"/>
        <v>13650</v>
      </c>
      <c r="BQ131" s="563">
        <f t="shared" si="2"/>
        <v>4195</v>
      </c>
      <c r="BR131" s="563">
        <f t="shared" si="2"/>
        <v>3274</v>
      </c>
      <c r="BS131" s="563">
        <f t="shared" si="2"/>
        <v>12472</v>
      </c>
      <c r="BT131" s="563">
        <f t="shared" ref="BT131:CA131" si="3">SUM(BT11:BT12)</f>
        <v>29885</v>
      </c>
      <c r="BU131" s="563">
        <f t="shared" si="3"/>
        <v>121789</v>
      </c>
      <c r="BV131" s="563">
        <f t="shared" si="3"/>
        <v>16466</v>
      </c>
      <c r="BW131" s="563">
        <f t="shared" si="3"/>
        <v>2951</v>
      </c>
      <c r="BX131" s="563">
        <f t="shared" si="3"/>
        <v>212</v>
      </c>
      <c r="BY131" s="563">
        <f t="shared" si="3"/>
        <v>18611</v>
      </c>
      <c r="BZ131" s="563">
        <f t="shared" si="3"/>
        <v>31463</v>
      </c>
      <c r="CA131" s="566">
        <f t="shared" si="3"/>
        <v>52086</v>
      </c>
    </row>
    <row r="132" spans="1:79" ht="15" customHeight="1" x14ac:dyDescent="0.15">
      <c r="A132" s="557"/>
      <c r="B132" s="558" t="s">
        <v>2</v>
      </c>
      <c r="C132" s="559"/>
      <c r="D132" s="560"/>
      <c r="E132" s="561" t="s">
        <v>38</v>
      </c>
      <c r="F132" s="562"/>
      <c r="G132" s="563">
        <f>SUM(G13:G16)</f>
        <v>0</v>
      </c>
      <c r="H132" s="567">
        <f t="shared" ref="H132:BS132" si="4">SUM(H13:H16)</f>
        <v>0</v>
      </c>
      <c r="I132" s="565">
        <f t="shared" si="4"/>
        <v>1513</v>
      </c>
      <c r="J132" s="563">
        <f t="shared" si="4"/>
        <v>0</v>
      </c>
      <c r="K132" s="563">
        <f t="shared" si="4"/>
        <v>0</v>
      </c>
      <c r="L132" s="563">
        <f t="shared" si="4"/>
        <v>0</v>
      </c>
      <c r="M132" s="563">
        <f t="shared" si="4"/>
        <v>0</v>
      </c>
      <c r="N132" s="563">
        <f t="shared" si="4"/>
        <v>0</v>
      </c>
      <c r="O132" s="563">
        <f t="shared" si="4"/>
        <v>0</v>
      </c>
      <c r="P132" s="563">
        <f t="shared" si="4"/>
        <v>0</v>
      </c>
      <c r="Q132" s="563">
        <f t="shared" si="4"/>
        <v>0</v>
      </c>
      <c r="R132" s="563">
        <f t="shared" si="4"/>
        <v>0</v>
      </c>
      <c r="S132" s="563">
        <f t="shared" si="4"/>
        <v>0</v>
      </c>
      <c r="T132" s="563">
        <f t="shared" si="4"/>
        <v>0</v>
      </c>
      <c r="U132" s="563">
        <f t="shared" si="4"/>
        <v>0</v>
      </c>
      <c r="V132" s="563">
        <f t="shared" si="4"/>
        <v>0</v>
      </c>
      <c r="W132" s="563">
        <f t="shared" si="4"/>
        <v>0</v>
      </c>
      <c r="X132" s="563">
        <f t="shared" si="4"/>
        <v>0</v>
      </c>
      <c r="Y132" s="563">
        <f t="shared" si="4"/>
        <v>0</v>
      </c>
      <c r="Z132" s="563">
        <f t="shared" si="4"/>
        <v>0</v>
      </c>
      <c r="AA132" s="563">
        <f t="shared" si="4"/>
        <v>0</v>
      </c>
      <c r="AB132" s="563">
        <f t="shared" si="4"/>
        <v>0</v>
      </c>
      <c r="AC132" s="563">
        <f t="shared" si="4"/>
        <v>0</v>
      </c>
      <c r="AD132" s="563">
        <f t="shared" si="4"/>
        <v>0</v>
      </c>
      <c r="AE132" s="563">
        <f t="shared" si="4"/>
        <v>0</v>
      </c>
      <c r="AF132" s="563">
        <f t="shared" si="4"/>
        <v>0</v>
      </c>
      <c r="AG132" s="563">
        <f t="shared" si="4"/>
        <v>0</v>
      </c>
      <c r="AH132" s="563">
        <f t="shared" si="4"/>
        <v>0</v>
      </c>
      <c r="AI132" s="563">
        <f t="shared" si="4"/>
        <v>0</v>
      </c>
      <c r="AJ132" s="563">
        <f t="shared" si="4"/>
        <v>0</v>
      </c>
      <c r="AK132" s="563">
        <f t="shared" si="4"/>
        <v>0</v>
      </c>
      <c r="AL132" s="563">
        <f t="shared" si="4"/>
        <v>1513</v>
      </c>
      <c r="AM132" s="563">
        <f t="shared" si="4"/>
        <v>1513</v>
      </c>
      <c r="AN132" s="563">
        <f t="shared" si="4"/>
        <v>0</v>
      </c>
      <c r="AO132" s="563">
        <f t="shared" si="4"/>
        <v>0</v>
      </c>
      <c r="AP132" s="563">
        <f t="shared" si="4"/>
        <v>0</v>
      </c>
      <c r="AQ132" s="563">
        <f t="shared" si="4"/>
        <v>0</v>
      </c>
      <c r="AR132" s="563">
        <f t="shared" si="4"/>
        <v>0</v>
      </c>
      <c r="AS132" s="563">
        <f t="shared" si="4"/>
        <v>0</v>
      </c>
      <c r="AT132" s="563">
        <f t="shared" si="4"/>
        <v>0</v>
      </c>
      <c r="AU132" s="563">
        <f t="shared" si="4"/>
        <v>0</v>
      </c>
      <c r="AV132" s="563">
        <f t="shared" si="4"/>
        <v>0</v>
      </c>
      <c r="AW132" s="563">
        <f t="shared" si="4"/>
        <v>0</v>
      </c>
      <c r="AX132" s="563">
        <f t="shared" si="4"/>
        <v>0</v>
      </c>
      <c r="AY132" s="563">
        <f t="shared" si="4"/>
        <v>0</v>
      </c>
      <c r="AZ132" s="563">
        <f t="shared" si="4"/>
        <v>0</v>
      </c>
      <c r="BA132" s="563">
        <f t="shared" si="4"/>
        <v>0</v>
      </c>
      <c r="BB132" s="563">
        <f t="shared" si="4"/>
        <v>0</v>
      </c>
      <c r="BC132" s="563">
        <f t="shared" si="4"/>
        <v>0</v>
      </c>
      <c r="BD132" s="563">
        <f t="shared" si="4"/>
        <v>0</v>
      </c>
      <c r="BE132" s="563">
        <f t="shared" si="4"/>
        <v>0</v>
      </c>
      <c r="BF132" s="563">
        <f t="shared" si="4"/>
        <v>0</v>
      </c>
      <c r="BG132" s="563">
        <f t="shared" si="4"/>
        <v>0</v>
      </c>
      <c r="BH132" s="563">
        <f t="shared" si="4"/>
        <v>0</v>
      </c>
      <c r="BI132" s="563">
        <f t="shared" si="4"/>
        <v>0</v>
      </c>
      <c r="BJ132" s="563">
        <f t="shared" si="4"/>
        <v>0</v>
      </c>
      <c r="BK132" s="563">
        <f t="shared" si="4"/>
        <v>0</v>
      </c>
      <c r="BL132" s="563">
        <f t="shared" si="4"/>
        <v>0</v>
      </c>
      <c r="BM132" s="563">
        <f t="shared" si="4"/>
        <v>0</v>
      </c>
      <c r="BN132" s="563">
        <f t="shared" si="4"/>
        <v>0</v>
      </c>
      <c r="BO132" s="563">
        <f t="shared" si="4"/>
        <v>0</v>
      </c>
      <c r="BP132" s="563">
        <f t="shared" si="4"/>
        <v>0</v>
      </c>
      <c r="BQ132" s="563">
        <f t="shared" si="4"/>
        <v>0</v>
      </c>
      <c r="BR132" s="563">
        <f t="shared" si="4"/>
        <v>0</v>
      </c>
      <c r="BS132" s="563">
        <f t="shared" si="4"/>
        <v>0</v>
      </c>
      <c r="BT132" s="563">
        <f t="shared" ref="BT132:CA132" si="5">SUM(BT13:BT16)</f>
        <v>1513</v>
      </c>
      <c r="BU132" s="563">
        <f t="shared" si="5"/>
        <v>0</v>
      </c>
      <c r="BV132" s="563">
        <f t="shared" si="5"/>
        <v>0</v>
      </c>
      <c r="BW132" s="563">
        <f t="shared" si="5"/>
        <v>0</v>
      </c>
      <c r="BX132" s="563">
        <f t="shared" si="5"/>
        <v>0</v>
      </c>
      <c r="BY132" s="563">
        <f t="shared" si="5"/>
        <v>0</v>
      </c>
      <c r="BZ132" s="563">
        <f t="shared" si="5"/>
        <v>0</v>
      </c>
      <c r="CA132" s="566">
        <f t="shared" si="5"/>
        <v>0</v>
      </c>
    </row>
    <row r="133" spans="1:79" ht="15" customHeight="1" x14ac:dyDescent="0.15">
      <c r="A133" s="557"/>
      <c r="B133" s="558" t="s">
        <v>3</v>
      </c>
      <c r="C133" s="559"/>
      <c r="D133" s="560"/>
      <c r="E133" s="561" t="s">
        <v>1661</v>
      </c>
      <c r="F133" s="562"/>
      <c r="G133" s="563">
        <f>SUM(G17:G18)</f>
        <v>10160</v>
      </c>
      <c r="H133" s="567">
        <f t="shared" ref="H133:BS133" si="6">SUM(H17:H18)</f>
        <v>2561</v>
      </c>
      <c r="I133" s="565">
        <f t="shared" si="6"/>
        <v>178277</v>
      </c>
      <c r="J133" s="563">
        <f t="shared" si="6"/>
        <v>111416</v>
      </c>
      <c r="K133" s="563">
        <f t="shared" si="6"/>
        <v>51574</v>
      </c>
      <c r="L133" s="563">
        <f t="shared" si="6"/>
        <v>25379</v>
      </c>
      <c r="M133" s="563">
        <f t="shared" si="6"/>
        <v>24606</v>
      </c>
      <c r="N133" s="563">
        <f t="shared" si="6"/>
        <v>773</v>
      </c>
      <c r="O133" s="563">
        <f t="shared" si="6"/>
        <v>26195</v>
      </c>
      <c r="P133" s="563">
        <f t="shared" si="6"/>
        <v>495</v>
      </c>
      <c r="Q133" s="563">
        <f t="shared" si="6"/>
        <v>14663</v>
      </c>
      <c r="R133" s="563">
        <f t="shared" si="6"/>
        <v>14504</v>
      </c>
      <c r="S133" s="563">
        <f t="shared" si="6"/>
        <v>159</v>
      </c>
      <c r="T133" s="563">
        <f t="shared" si="6"/>
        <v>10658</v>
      </c>
      <c r="U133" s="563">
        <f t="shared" si="6"/>
        <v>4557</v>
      </c>
      <c r="V133" s="563">
        <f t="shared" si="6"/>
        <v>6101</v>
      </c>
      <c r="W133" s="563">
        <f t="shared" si="6"/>
        <v>379</v>
      </c>
      <c r="X133" s="563">
        <f t="shared" si="6"/>
        <v>59842</v>
      </c>
      <c r="Y133" s="563">
        <f t="shared" si="6"/>
        <v>2791</v>
      </c>
      <c r="Z133" s="563">
        <f t="shared" si="6"/>
        <v>124</v>
      </c>
      <c r="AA133" s="563">
        <f t="shared" si="6"/>
        <v>2667</v>
      </c>
      <c r="AB133" s="563">
        <f t="shared" si="6"/>
        <v>57051</v>
      </c>
      <c r="AC133" s="563">
        <f t="shared" si="6"/>
        <v>328</v>
      </c>
      <c r="AD133" s="563">
        <f t="shared" si="6"/>
        <v>3575</v>
      </c>
      <c r="AE133" s="563">
        <f t="shared" si="6"/>
        <v>590</v>
      </c>
      <c r="AF133" s="563">
        <f t="shared" si="6"/>
        <v>4089</v>
      </c>
      <c r="AG133" s="563">
        <f t="shared" si="6"/>
        <v>17207</v>
      </c>
      <c r="AH133" s="563">
        <f t="shared" si="6"/>
        <v>4350</v>
      </c>
      <c r="AI133" s="563">
        <f t="shared" si="6"/>
        <v>26223</v>
      </c>
      <c r="AJ133" s="563">
        <f t="shared" si="6"/>
        <v>689</v>
      </c>
      <c r="AK133" s="563">
        <f t="shared" si="6"/>
        <v>37982</v>
      </c>
      <c r="AL133" s="563">
        <f t="shared" si="6"/>
        <v>28879</v>
      </c>
      <c r="AM133" s="563">
        <f t="shared" si="6"/>
        <v>16485</v>
      </c>
      <c r="AN133" s="563">
        <f t="shared" si="6"/>
        <v>8085</v>
      </c>
      <c r="AO133" s="563">
        <f t="shared" si="6"/>
        <v>7752</v>
      </c>
      <c r="AP133" s="563">
        <f t="shared" si="6"/>
        <v>6312</v>
      </c>
      <c r="AQ133" s="563">
        <f t="shared" si="6"/>
        <v>2515</v>
      </c>
      <c r="AR133" s="563">
        <f t="shared" si="6"/>
        <v>176</v>
      </c>
      <c r="AS133" s="563">
        <f t="shared" si="6"/>
        <v>497</v>
      </c>
      <c r="AT133" s="563">
        <f t="shared" si="6"/>
        <v>1965</v>
      </c>
      <c r="AU133" s="563">
        <f t="shared" si="6"/>
        <v>1085</v>
      </c>
      <c r="AV133" s="563">
        <f t="shared" si="6"/>
        <v>26</v>
      </c>
      <c r="AW133" s="563">
        <f t="shared" si="6"/>
        <v>48</v>
      </c>
      <c r="AX133" s="563">
        <f t="shared" si="6"/>
        <v>1440</v>
      </c>
      <c r="AY133" s="563">
        <f t="shared" si="6"/>
        <v>1299</v>
      </c>
      <c r="AZ133" s="563">
        <f t="shared" si="6"/>
        <v>966</v>
      </c>
      <c r="BA133" s="563">
        <f t="shared" si="6"/>
        <v>191</v>
      </c>
      <c r="BB133" s="563">
        <f t="shared" si="6"/>
        <v>122</v>
      </c>
      <c r="BC133" s="563">
        <f t="shared" si="6"/>
        <v>20</v>
      </c>
      <c r="BD133" s="563">
        <f t="shared" si="6"/>
        <v>141</v>
      </c>
      <c r="BE133" s="563">
        <f t="shared" si="6"/>
        <v>113</v>
      </c>
      <c r="BF133" s="563">
        <f t="shared" si="6"/>
        <v>28</v>
      </c>
      <c r="BG133" s="563">
        <f t="shared" si="6"/>
        <v>333</v>
      </c>
      <c r="BH133" s="563">
        <f t="shared" si="6"/>
        <v>7920</v>
      </c>
      <c r="BI133" s="563">
        <f t="shared" si="6"/>
        <v>2555</v>
      </c>
      <c r="BJ133" s="563">
        <f t="shared" si="6"/>
        <v>1556</v>
      </c>
      <c r="BK133" s="563">
        <f t="shared" si="6"/>
        <v>287</v>
      </c>
      <c r="BL133" s="563">
        <f t="shared" si="6"/>
        <v>118</v>
      </c>
      <c r="BM133" s="563">
        <f t="shared" si="6"/>
        <v>594</v>
      </c>
      <c r="BN133" s="563">
        <f t="shared" si="6"/>
        <v>2857</v>
      </c>
      <c r="BO133" s="563">
        <f t="shared" si="6"/>
        <v>728</v>
      </c>
      <c r="BP133" s="563">
        <f t="shared" si="6"/>
        <v>158</v>
      </c>
      <c r="BQ133" s="563">
        <f t="shared" si="6"/>
        <v>301</v>
      </c>
      <c r="BR133" s="563">
        <f t="shared" si="6"/>
        <v>442</v>
      </c>
      <c r="BS133" s="563">
        <f t="shared" si="6"/>
        <v>879</v>
      </c>
      <c r="BT133" s="563">
        <f t="shared" ref="BT133:CA133" si="7">SUM(BT17:BT18)</f>
        <v>480</v>
      </c>
      <c r="BU133" s="563">
        <f t="shared" si="7"/>
        <v>12394</v>
      </c>
      <c r="BV133" s="563">
        <f t="shared" si="7"/>
        <v>2066</v>
      </c>
      <c r="BW133" s="563">
        <f t="shared" si="7"/>
        <v>1272</v>
      </c>
      <c r="BX133" s="563">
        <f t="shared" si="7"/>
        <v>316</v>
      </c>
      <c r="BY133" s="563">
        <f t="shared" si="7"/>
        <v>2167</v>
      </c>
      <c r="BZ133" s="563">
        <f t="shared" si="7"/>
        <v>1700</v>
      </c>
      <c r="CA133" s="566">
        <f t="shared" si="7"/>
        <v>4873</v>
      </c>
    </row>
    <row r="134" spans="1:79" ht="24" customHeight="1" x14ac:dyDescent="0.15">
      <c r="A134" s="557"/>
      <c r="B134" s="558" t="s">
        <v>4</v>
      </c>
      <c r="C134" s="559"/>
      <c r="D134" s="560"/>
      <c r="E134" s="561" t="s">
        <v>40</v>
      </c>
      <c r="F134" s="562"/>
      <c r="G134" s="563">
        <f>SUM(G19:G22)</f>
        <v>104847</v>
      </c>
      <c r="H134" s="567">
        <f t="shared" ref="H134:BS134" si="8">SUM(H19:H22)</f>
        <v>5083</v>
      </c>
      <c r="I134" s="565">
        <f t="shared" si="8"/>
        <v>2756170</v>
      </c>
      <c r="J134" s="563">
        <f t="shared" si="8"/>
        <v>2303156</v>
      </c>
      <c r="K134" s="563">
        <f t="shared" si="8"/>
        <v>1999545</v>
      </c>
      <c r="L134" s="563">
        <f t="shared" si="8"/>
        <v>1479967</v>
      </c>
      <c r="M134" s="563">
        <f t="shared" si="8"/>
        <v>1428265</v>
      </c>
      <c r="N134" s="563">
        <f t="shared" si="8"/>
        <v>51702</v>
      </c>
      <c r="O134" s="563">
        <f t="shared" si="8"/>
        <v>519578</v>
      </c>
      <c r="P134" s="563">
        <f t="shared" si="8"/>
        <v>5203</v>
      </c>
      <c r="Q134" s="563">
        <f t="shared" si="8"/>
        <v>222338</v>
      </c>
      <c r="R134" s="563">
        <f t="shared" si="8"/>
        <v>217147</v>
      </c>
      <c r="S134" s="563">
        <f t="shared" si="8"/>
        <v>5191</v>
      </c>
      <c r="T134" s="563">
        <f t="shared" si="8"/>
        <v>286230</v>
      </c>
      <c r="U134" s="563">
        <f t="shared" si="8"/>
        <v>53436</v>
      </c>
      <c r="V134" s="563">
        <f t="shared" si="8"/>
        <v>232794</v>
      </c>
      <c r="W134" s="563">
        <f t="shared" si="8"/>
        <v>5807</v>
      </c>
      <c r="X134" s="563">
        <f t="shared" si="8"/>
        <v>303611</v>
      </c>
      <c r="Y134" s="563">
        <f t="shared" si="8"/>
        <v>68335</v>
      </c>
      <c r="Z134" s="563">
        <f t="shared" si="8"/>
        <v>4567</v>
      </c>
      <c r="AA134" s="563">
        <f t="shared" si="8"/>
        <v>63768</v>
      </c>
      <c r="AB134" s="563">
        <f t="shared" si="8"/>
        <v>235276</v>
      </c>
      <c r="AC134" s="563">
        <f t="shared" si="8"/>
        <v>903</v>
      </c>
      <c r="AD134" s="563">
        <f t="shared" si="8"/>
        <v>11225</v>
      </c>
      <c r="AE134" s="563">
        <f t="shared" si="8"/>
        <v>4060</v>
      </c>
      <c r="AF134" s="563">
        <f t="shared" si="8"/>
        <v>37177</v>
      </c>
      <c r="AG134" s="563">
        <f t="shared" si="8"/>
        <v>80305</v>
      </c>
      <c r="AH134" s="563">
        <f t="shared" si="8"/>
        <v>16201</v>
      </c>
      <c r="AI134" s="563">
        <f t="shared" si="8"/>
        <v>83189</v>
      </c>
      <c r="AJ134" s="563">
        <f t="shared" si="8"/>
        <v>2216</v>
      </c>
      <c r="AK134" s="563">
        <f t="shared" si="8"/>
        <v>392026</v>
      </c>
      <c r="AL134" s="563">
        <f t="shared" si="8"/>
        <v>60988</v>
      </c>
      <c r="AM134" s="563">
        <f t="shared" si="8"/>
        <v>23152</v>
      </c>
      <c r="AN134" s="563">
        <f t="shared" si="8"/>
        <v>13459</v>
      </c>
      <c r="AO134" s="563">
        <f t="shared" si="8"/>
        <v>12128</v>
      </c>
      <c r="AP134" s="563">
        <f t="shared" si="8"/>
        <v>6053</v>
      </c>
      <c r="AQ134" s="563">
        <f t="shared" si="8"/>
        <v>2269</v>
      </c>
      <c r="AR134" s="563">
        <f t="shared" si="8"/>
        <v>74</v>
      </c>
      <c r="AS134" s="563">
        <f t="shared" si="8"/>
        <v>361</v>
      </c>
      <c r="AT134" s="563">
        <f t="shared" si="8"/>
        <v>2170</v>
      </c>
      <c r="AU134" s="563">
        <f t="shared" si="8"/>
        <v>1123</v>
      </c>
      <c r="AV134" s="563">
        <f t="shared" si="8"/>
        <v>17</v>
      </c>
      <c r="AW134" s="563">
        <f t="shared" si="8"/>
        <v>39</v>
      </c>
      <c r="AX134" s="563">
        <f t="shared" si="8"/>
        <v>6075</v>
      </c>
      <c r="AY134" s="563">
        <f t="shared" si="8"/>
        <v>5982</v>
      </c>
      <c r="AZ134" s="563">
        <f t="shared" si="8"/>
        <v>5863</v>
      </c>
      <c r="BA134" s="563">
        <f t="shared" si="8"/>
        <v>65</v>
      </c>
      <c r="BB134" s="563">
        <f t="shared" si="8"/>
        <v>44</v>
      </c>
      <c r="BC134" s="563">
        <f t="shared" si="8"/>
        <v>10</v>
      </c>
      <c r="BD134" s="563">
        <f t="shared" si="8"/>
        <v>93</v>
      </c>
      <c r="BE134" s="563">
        <f t="shared" si="8"/>
        <v>73</v>
      </c>
      <c r="BF134" s="563">
        <f t="shared" si="8"/>
        <v>20</v>
      </c>
      <c r="BG134" s="563">
        <f t="shared" si="8"/>
        <v>1331</v>
      </c>
      <c r="BH134" s="563">
        <f t="shared" si="8"/>
        <v>6612</v>
      </c>
      <c r="BI134" s="563">
        <f t="shared" si="8"/>
        <v>951</v>
      </c>
      <c r="BJ134" s="563">
        <f t="shared" si="8"/>
        <v>417</v>
      </c>
      <c r="BK134" s="563">
        <f t="shared" si="8"/>
        <v>67</v>
      </c>
      <c r="BL134" s="563">
        <f t="shared" si="8"/>
        <v>27</v>
      </c>
      <c r="BM134" s="563">
        <f t="shared" si="8"/>
        <v>440</v>
      </c>
      <c r="BN134" s="563">
        <f t="shared" si="8"/>
        <v>2121</v>
      </c>
      <c r="BO134" s="563">
        <f t="shared" si="8"/>
        <v>610</v>
      </c>
      <c r="BP134" s="563">
        <f t="shared" si="8"/>
        <v>656</v>
      </c>
      <c r="BQ134" s="563">
        <f t="shared" si="8"/>
        <v>91</v>
      </c>
      <c r="BR134" s="563">
        <f t="shared" si="8"/>
        <v>2066</v>
      </c>
      <c r="BS134" s="563">
        <f t="shared" si="8"/>
        <v>117</v>
      </c>
      <c r="BT134" s="563">
        <f t="shared" ref="BT134:CA134" si="9">SUM(BT19:BT22)</f>
        <v>3081</v>
      </c>
      <c r="BU134" s="563">
        <f t="shared" si="9"/>
        <v>37836</v>
      </c>
      <c r="BV134" s="563">
        <f t="shared" si="9"/>
        <v>12404</v>
      </c>
      <c r="BW134" s="563">
        <f t="shared" si="9"/>
        <v>2026</v>
      </c>
      <c r="BX134" s="563">
        <f t="shared" si="9"/>
        <v>371</v>
      </c>
      <c r="BY134" s="563">
        <f t="shared" si="9"/>
        <v>4122</v>
      </c>
      <c r="BZ134" s="563">
        <f t="shared" si="9"/>
        <v>6761</v>
      </c>
      <c r="CA134" s="566">
        <f t="shared" si="9"/>
        <v>12152</v>
      </c>
    </row>
    <row r="135" spans="1:79" ht="15" customHeight="1" x14ac:dyDescent="0.15">
      <c r="A135" s="557"/>
      <c r="B135" s="558" t="s">
        <v>5</v>
      </c>
      <c r="C135" s="559"/>
      <c r="D135" s="560"/>
      <c r="E135" s="561" t="s">
        <v>413</v>
      </c>
      <c r="F135" s="562"/>
      <c r="G135" s="563">
        <f>SUM(G24:G31)</f>
        <v>17491</v>
      </c>
      <c r="H135" s="567">
        <f t="shared" ref="H135:BS135" si="10">SUM(H24:H31)</f>
        <v>4311</v>
      </c>
      <c r="I135" s="565">
        <f t="shared" si="10"/>
        <v>307089</v>
      </c>
      <c r="J135" s="563">
        <f t="shared" si="10"/>
        <v>179552</v>
      </c>
      <c r="K135" s="563">
        <f t="shared" si="10"/>
        <v>114283</v>
      </c>
      <c r="L135" s="563">
        <f t="shared" si="10"/>
        <v>63597</v>
      </c>
      <c r="M135" s="563">
        <f t="shared" si="10"/>
        <v>60753</v>
      </c>
      <c r="N135" s="563">
        <f t="shared" si="10"/>
        <v>2844</v>
      </c>
      <c r="O135" s="563">
        <f t="shared" si="10"/>
        <v>50686</v>
      </c>
      <c r="P135" s="563">
        <f t="shared" si="10"/>
        <v>808</v>
      </c>
      <c r="Q135" s="563">
        <f t="shared" si="10"/>
        <v>31207</v>
      </c>
      <c r="R135" s="563">
        <f t="shared" si="10"/>
        <v>29605</v>
      </c>
      <c r="S135" s="563">
        <f t="shared" si="10"/>
        <v>1602</v>
      </c>
      <c r="T135" s="563">
        <f t="shared" si="10"/>
        <v>17408</v>
      </c>
      <c r="U135" s="563">
        <f t="shared" si="10"/>
        <v>9056</v>
      </c>
      <c r="V135" s="563">
        <f t="shared" si="10"/>
        <v>8352</v>
      </c>
      <c r="W135" s="563">
        <f t="shared" si="10"/>
        <v>1263</v>
      </c>
      <c r="X135" s="563">
        <f t="shared" si="10"/>
        <v>65269</v>
      </c>
      <c r="Y135" s="563">
        <f t="shared" si="10"/>
        <v>3727</v>
      </c>
      <c r="Z135" s="563">
        <f t="shared" si="10"/>
        <v>219</v>
      </c>
      <c r="AA135" s="563">
        <f t="shared" si="10"/>
        <v>3508</v>
      </c>
      <c r="AB135" s="563">
        <f t="shared" si="10"/>
        <v>61542</v>
      </c>
      <c r="AC135" s="563">
        <f t="shared" si="10"/>
        <v>878</v>
      </c>
      <c r="AD135" s="563">
        <f t="shared" si="10"/>
        <v>2411</v>
      </c>
      <c r="AE135" s="563">
        <f t="shared" si="10"/>
        <v>1483</v>
      </c>
      <c r="AF135" s="563">
        <f t="shared" si="10"/>
        <v>6740</v>
      </c>
      <c r="AG135" s="563">
        <f t="shared" si="10"/>
        <v>13733</v>
      </c>
      <c r="AH135" s="563">
        <f t="shared" si="10"/>
        <v>14043</v>
      </c>
      <c r="AI135" s="563">
        <f t="shared" si="10"/>
        <v>21708</v>
      </c>
      <c r="AJ135" s="563">
        <f t="shared" si="10"/>
        <v>546</v>
      </c>
      <c r="AK135" s="563">
        <f t="shared" si="10"/>
        <v>65372</v>
      </c>
      <c r="AL135" s="563">
        <f t="shared" si="10"/>
        <v>62165</v>
      </c>
      <c r="AM135" s="563">
        <f t="shared" si="10"/>
        <v>34553</v>
      </c>
      <c r="AN135" s="563">
        <f t="shared" si="10"/>
        <v>22396</v>
      </c>
      <c r="AO135" s="563">
        <f t="shared" si="10"/>
        <v>22197</v>
      </c>
      <c r="AP135" s="563">
        <f t="shared" si="10"/>
        <v>18078</v>
      </c>
      <c r="AQ135" s="563">
        <f t="shared" si="10"/>
        <v>3662</v>
      </c>
      <c r="AR135" s="563">
        <f t="shared" si="10"/>
        <v>253</v>
      </c>
      <c r="AS135" s="563">
        <f t="shared" si="10"/>
        <v>2647</v>
      </c>
      <c r="AT135" s="563">
        <f t="shared" si="10"/>
        <v>10844</v>
      </c>
      <c r="AU135" s="563">
        <f t="shared" si="10"/>
        <v>551</v>
      </c>
      <c r="AV135" s="563">
        <f t="shared" si="10"/>
        <v>27</v>
      </c>
      <c r="AW135" s="563">
        <f t="shared" si="10"/>
        <v>94</v>
      </c>
      <c r="AX135" s="563">
        <f t="shared" si="10"/>
        <v>4119</v>
      </c>
      <c r="AY135" s="563">
        <f t="shared" si="10"/>
        <v>3679</v>
      </c>
      <c r="AZ135" s="563">
        <f t="shared" si="10"/>
        <v>2625</v>
      </c>
      <c r="BA135" s="563">
        <f t="shared" si="10"/>
        <v>285</v>
      </c>
      <c r="BB135" s="563">
        <f t="shared" si="10"/>
        <v>584</v>
      </c>
      <c r="BC135" s="563">
        <f t="shared" si="10"/>
        <v>185</v>
      </c>
      <c r="BD135" s="563">
        <f t="shared" si="10"/>
        <v>440</v>
      </c>
      <c r="BE135" s="563">
        <f t="shared" si="10"/>
        <v>356</v>
      </c>
      <c r="BF135" s="563">
        <f t="shared" si="10"/>
        <v>84</v>
      </c>
      <c r="BG135" s="563">
        <f t="shared" si="10"/>
        <v>199</v>
      </c>
      <c r="BH135" s="563">
        <f t="shared" si="10"/>
        <v>7698</v>
      </c>
      <c r="BI135" s="563">
        <f t="shared" si="10"/>
        <v>2992</v>
      </c>
      <c r="BJ135" s="563">
        <f t="shared" si="10"/>
        <v>2286</v>
      </c>
      <c r="BK135" s="563">
        <f t="shared" si="10"/>
        <v>346</v>
      </c>
      <c r="BL135" s="563">
        <f t="shared" si="10"/>
        <v>80</v>
      </c>
      <c r="BM135" s="563">
        <f t="shared" si="10"/>
        <v>280</v>
      </c>
      <c r="BN135" s="563">
        <f t="shared" si="10"/>
        <v>1830</v>
      </c>
      <c r="BO135" s="563">
        <f t="shared" si="10"/>
        <v>1051</v>
      </c>
      <c r="BP135" s="563">
        <f t="shared" si="10"/>
        <v>390</v>
      </c>
      <c r="BQ135" s="563">
        <f t="shared" si="10"/>
        <v>64</v>
      </c>
      <c r="BR135" s="563">
        <f t="shared" si="10"/>
        <v>1109</v>
      </c>
      <c r="BS135" s="563">
        <f t="shared" si="10"/>
        <v>262</v>
      </c>
      <c r="BT135" s="563">
        <f t="shared" ref="BT135:CA135" si="11">SUM(BT24:BT31)</f>
        <v>4459</v>
      </c>
      <c r="BU135" s="563">
        <f t="shared" si="11"/>
        <v>27612</v>
      </c>
      <c r="BV135" s="563">
        <f t="shared" si="11"/>
        <v>7545</v>
      </c>
      <c r="BW135" s="563">
        <f t="shared" si="11"/>
        <v>1144</v>
      </c>
      <c r="BX135" s="563">
        <f t="shared" si="11"/>
        <v>328</v>
      </c>
      <c r="BY135" s="563">
        <f t="shared" si="11"/>
        <v>7153</v>
      </c>
      <c r="BZ135" s="563">
        <f t="shared" si="11"/>
        <v>3940</v>
      </c>
      <c r="CA135" s="566">
        <f t="shared" si="11"/>
        <v>7502</v>
      </c>
    </row>
    <row r="136" spans="1:79" ht="15" customHeight="1" x14ac:dyDescent="0.15">
      <c r="A136" s="557"/>
      <c r="B136" s="558" t="s">
        <v>6</v>
      </c>
      <c r="C136" s="559"/>
      <c r="D136" s="560"/>
      <c r="E136" s="561" t="s">
        <v>489</v>
      </c>
      <c r="F136" s="562"/>
      <c r="G136" s="563">
        <f>SUM(G32:G33)</f>
        <v>5270</v>
      </c>
      <c r="H136" s="567">
        <f t="shared" ref="H136:BS136" si="12">SUM(H32:H33)</f>
        <v>12627</v>
      </c>
      <c r="I136" s="565">
        <f t="shared" si="12"/>
        <v>724702</v>
      </c>
      <c r="J136" s="563">
        <f t="shared" si="12"/>
        <v>90436</v>
      </c>
      <c r="K136" s="563">
        <f t="shared" si="12"/>
        <v>30379</v>
      </c>
      <c r="L136" s="563">
        <f t="shared" si="12"/>
        <v>4170</v>
      </c>
      <c r="M136" s="563">
        <f t="shared" si="12"/>
        <v>4042</v>
      </c>
      <c r="N136" s="563">
        <f t="shared" si="12"/>
        <v>128</v>
      </c>
      <c r="O136" s="563">
        <f t="shared" si="12"/>
        <v>26209</v>
      </c>
      <c r="P136" s="563">
        <f t="shared" si="12"/>
        <v>445</v>
      </c>
      <c r="Q136" s="563">
        <f t="shared" si="12"/>
        <v>18405</v>
      </c>
      <c r="R136" s="563">
        <f t="shared" si="12"/>
        <v>18293</v>
      </c>
      <c r="S136" s="563">
        <f t="shared" si="12"/>
        <v>112</v>
      </c>
      <c r="T136" s="563">
        <f t="shared" si="12"/>
        <v>6814</v>
      </c>
      <c r="U136" s="563">
        <f t="shared" si="12"/>
        <v>4124</v>
      </c>
      <c r="V136" s="563">
        <f t="shared" si="12"/>
        <v>2690</v>
      </c>
      <c r="W136" s="563">
        <f t="shared" si="12"/>
        <v>545</v>
      </c>
      <c r="X136" s="563">
        <f t="shared" si="12"/>
        <v>60057</v>
      </c>
      <c r="Y136" s="563">
        <f t="shared" si="12"/>
        <v>885</v>
      </c>
      <c r="Z136" s="563">
        <f t="shared" si="12"/>
        <v>181</v>
      </c>
      <c r="AA136" s="563">
        <f t="shared" si="12"/>
        <v>704</v>
      </c>
      <c r="AB136" s="563">
        <f t="shared" si="12"/>
        <v>59172</v>
      </c>
      <c r="AC136" s="563">
        <f t="shared" si="12"/>
        <v>989</v>
      </c>
      <c r="AD136" s="563">
        <f t="shared" si="12"/>
        <v>2116</v>
      </c>
      <c r="AE136" s="563">
        <f t="shared" si="12"/>
        <v>4618</v>
      </c>
      <c r="AF136" s="563">
        <f t="shared" si="12"/>
        <v>3339</v>
      </c>
      <c r="AG136" s="563">
        <f t="shared" si="12"/>
        <v>14876</v>
      </c>
      <c r="AH136" s="563">
        <f t="shared" si="12"/>
        <v>14425</v>
      </c>
      <c r="AI136" s="563">
        <f t="shared" si="12"/>
        <v>18187</v>
      </c>
      <c r="AJ136" s="563">
        <f t="shared" si="12"/>
        <v>622</v>
      </c>
      <c r="AK136" s="563">
        <f t="shared" si="12"/>
        <v>19704</v>
      </c>
      <c r="AL136" s="563">
        <f t="shared" si="12"/>
        <v>614562</v>
      </c>
      <c r="AM136" s="563">
        <f t="shared" si="12"/>
        <v>470427</v>
      </c>
      <c r="AN136" s="563">
        <f t="shared" si="12"/>
        <v>346693</v>
      </c>
      <c r="AO136" s="563">
        <f t="shared" si="12"/>
        <v>340106</v>
      </c>
      <c r="AP136" s="563">
        <f t="shared" si="12"/>
        <v>275009</v>
      </c>
      <c r="AQ136" s="563">
        <f t="shared" si="12"/>
        <v>82185</v>
      </c>
      <c r="AR136" s="563">
        <f t="shared" si="12"/>
        <v>23639</v>
      </c>
      <c r="AS136" s="563">
        <f t="shared" si="12"/>
        <v>2430</v>
      </c>
      <c r="AT136" s="563">
        <f t="shared" si="12"/>
        <v>147449</v>
      </c>
      <c r="AU136" s="563">
        <f t="shared" si="12"/>
        <v>18102</v>
      </c>
      <c r="AV136" s="563">
        <f t="shared" si="12"/>
        <v>1025</v>
      </c>
      <c r="AW136" s="563">
        <f t="shared" si="12"/>
        <v>179</v>
      </c>
      <c r="AX136" s="563">
        <f t="shared" si="12"/>
        <v>65097</v>
      </c>
      <c r="AY136" s="563">
        <f t="shared" si="12"/>
        <v>57349</v>
      </c>
      <c r="AZ136" s="563">
        <f t="shared" si="12"/>
        <v>28824</v>
      </c>
      <c r="BA136" s="563">
        <f t="shared" si="12"/>
        <v>3279</v>
      </c>
      <c r="BB136" s="563">
        <f t="shared" si="12"/>
        <v>22947</v>
      </c>
      <c r="BC136" s="563">
        <f t="shared" si="12"/>
        <v>2299</v>
      </c>
      <c r="BD136" s="563">
        <f t="shared" si="12"/>
        <v>7748</v>
      </c>
      <c r="BE136" s="563">
        <f t="shared" si="12"/>
        <v>6297</v>
      </c>
      <c r="BF136" s="563">
        <f t="shared" si="12"/>
        <v>1451</v>
      </c>
      <c r="BG136" s="563">
        <f t="shared" si="12"/>
        <v>6587</v>
      </c>
      <c r="BH136" s="563">
        <f t="shared" si="12"/>
        <v>96303</v>
      </c>
      <c r="BI136" s="563">
        <f t="shared" si="12"/>
        <v>26836</v>
      </c>
      <c r="BJ136" s="563">
        <f t="shared" si="12"/>
        <v>19891</v>
      </c>
      <c r="BK136" s="563">
        <f t="shared" si="12"/>
        <v>3942</v>
      </c>
      <c r="BL136" s="563">
        <f t="shared" si="12"/>
        <v>1007</v>
      </c>
      <c r="BM136" s="563">
        <f t="shared" si="12"/>
        <v>1996</v>
      </c>
      <c r="BN136" s="563">
        <f t="shared" si="12"/>
        <v>28150</v>
      </c>
      <c r="BO136" s="563">
        <f t="shared" si="12"/>
        <v>15496</v>
      </c>
      <c r="BP136" s="563">
        <f t="shared" si="12"/>
        <v>8654</v>
      </c>
      <c r="BQ136" s="563">
        <f t="shared" si="12"/>
        <v>3272</v>
      </c>
      <c r="BR136" s="563">
        <f t="shared" si="12"/>
        <v>3472</v>
      </c>
      <c r="BS136" s="563">
        <f t="shared" si="12"/>
        <v>10423</v>
      </c>
      <c r="BT136" s="563">
        <f t="shared" ref="BT136:CA136" si="13">SUM(BT32:BT33)</f>
        <v>27431</v>
      </c>
      <c r="BU136" s="563">
        <f t="shared" si="13"/>
        <v>144135</v>
      </c>
      <c r="BV136" s="563">
        <f t="shared" si="13"/>
        <v>8912</v>
      </c>
      <c r="BW136" s="563">
        <f t="shared" si="13"/>
        <v>6402</v>
      </c>
      <c r="BX136" s="563">
        <f t="shared" si="13"/>
        <v>562</v>
      </c>
      <c r="BY136" s="563">
        <f t="shared" si="13"/>
        <v>27745</v>
      </c>
      <c r="BZ136" s="563">
        <f t="shared" si="13"/>
        <v>27272</v>
      </c>
      <c r="CA136" s="566">
        <f t="shared" si="13"/>
        <v>73242</v>
      </c>
    </row>
    <row r="137" spans="1:79" ht="15" customHeight="1" x14ac:dyDescent="0.15">
      <c r="A137" s="557"/>
      <c r="B137" s="558" t="s">
        <v>7</v>
      </c>
      <c r="C137" s="559"/>
      <c r="D137" s="560"/>
      <c r="E137" s="561" t="s">
        <v>2069</v>
      </c>
      <c r="F137" s="562"/>
      <c r="G137" s="563">
        <f>SUM(G34:G35)</f>
        <v>31647</v>
      </c>
      <c r="H137" s="567">
        <f t="shared" ref="H137:BS137" si="14">SUM(H34:H35)</f>
        <v>42107</v>
      </c>
      <c r="I137" s="565">
        <f t="shared" si="14"/>
        <v>747333</v>
      </c>
      <c r="J137" s="563">
        <f t="shared" si="14"/>
        <v>347069</v>
      </c>
      <c r="K137" s="563">
        <f t="shared" si="14"/>
        <v>187753</v>
      </c>
      <c r="L137" s="563">
        <f t="shared" si="14"/>
        <v>98346</v>
      </c>
      <c r="M137" s="563">
        <f t="shared" si="14"/>
        <v>95975</v>
      </c>
      <c r="N137" s="563">
        <f t="shared" si="14"/>
        <v>2371</v>
      </c>
      <c r="O137" s="563">
        <f t="shared" si="14"/>
        <v>89407</v>
      </c>
      <c r="P137" s="563">
        <f t="shared" si="14"/>
        <v>1181</v>
      </c>
      <c r="Q137" s="563">
        <f t="shared" si="14"/>
        <v>49825</v>
      </c>
      <c r="R137" s="563">
        <f t="shared" si="14"/>
        <v>48795</v>
      </c>
      <c r="S137" s="563">
        <f t="shared" si="14"/>
        <v>1030</v>
      </c>
      <c r="T137" s="563">
        <f t="shared" si="14"/>
        <v>37405</v>
      </c>
      <c r="U137" s="563">
        <f t="shared" si="14"/>
        <v>15193</v>
      </c>
      <c r="V137" s="563">
        <f t="shared" si="14"/>
        <v>22212</v>
      </c>
      <c r="W137" s="563">
        <f t="shared" si="14"/>
        <v>996</v>
      </c>
      <c r="X137" s="563">
        <f t="shared" si="14"/>
        <v>159316</v>
      </c>
      <c r="Y137" s="563">
        <f t="shared" si="14"/>
        <v>7170</v>
      </c>
      <c r="Z137" s="563">
        <f t="shared" si="14"/>
        <v>480</v>
      </c>
      <c r="AA137" s="563">
        <f t="shared" si="14"/>
        <v>6690</v>
      </c>
      <c r="AB137" s="563">
        <f t="shared" si="14"/>
        <v>152146</v>
      </c>
      <c r="AC137" s="563">
        <f t="shared" si="14"/>
        <v>1376</v>
      </c>
      <c r="AD137" s="563">
        <f t="shared" si="14"/>
        <v>6600</v>
      </c>
      <c r="AE137" s="563">
        <f t="shared" si="14"/>
        <v>1796</v>
      </c>
      <c r="AF137" s="563">
        <f t="shared" si="14"/>
        <v>11770</v>
      </c>
      <c r="AG137" s="563">
        <f t="shared" si="14"/>
        <v>42018</v>
      </c>
      <c r="AH137" s="563">
        <f t="shared" si="14"/>
        <v>22250</v>
      </c>
      <c r="AI137" s="563">
        <f t="shared" si="14"/>
        <v>64886</v>
      </c>
      <c r="AJ137" s="563">
        <f t="shared" si="14"/>
        <v>1450</v>
      </c>
      <c r="AK137" s="563">
        <f t="shared" si="14"/>
        <v>118332</v>
      </c>
      <c r="AL137" s="563">
        <f t="shared" si="14"/>
        <v>281932</v>
      </c>
      <c r="AM137" s="563">
        <f t="shared" si="14"/>
        <v>152373</v>
      </c>
      <c r="AN137" s="563">
        <f t="shared" si="14"/>
        <v>73558</v>
      </c>
      <c r="AO137" s="563">
        <f t="shared" si="14"/>
        <v>71043</v>
      </c>
      <c r="AP137" s="563">
        <f t="shared" si="14"/>
        <v>49444</v>
      </c>
      <c r="AQ137" s="563">
        <f t="shared" si="14"/>
        <v>21817</v>
      </c>
      <c r="AR137" s="563">
        <f t="shared" si="14"/>
        <v>339</v>
      </c>
      <c r="AS137" s="563">
        <f t="shared" si="14"/>
        <v>8148</v>
      </c>
      <c r="AT137" s="563">
        <f t="shared" si="14"/>
        <v>14515</v>
      </c>
      <c r="AU137" s="563">
        <f t="shared" si="14"/>
        <v>3669</v>
      </c>
      <c r="AV137" s="563">
        <f t="shared" si="14"/>
        <v>156</v>
      </c>
      <c r="AW137" s="563">
        <f t="shared" si="14"/>
        <v>800</v>
      </c>
      <c r="AX137" s="563">
        <f t="shared" si="14"/>
        <v>21599</v>
      </c>
      <c r="AY137" s="563">
        <f t="shared" si="14"/>
        <v>20271</v>
      </c>
      <c r="AZ137" s="563">
        <f t="shared" si="14"/>
        <v>17902</v>
      </c>
      <c r="BA137" s="563">
        <f t="shared" si="14"/>
        <v>1321</v>
      </c>
      <c r="BB137" s="563">
        <f t="shared" si="14"/>
        <v>819</v>
      </c>
      <c r="BC137" s="563">
        <f t="shared" si="14"/>
        <v>229</v>
      </c>
      <c r="BD137" s="563">
        <f t="shared" si="14"/>
        <v>1328</v>
      </c>
      <c r="BE137" s="563">
        <f t="shared" si="14"/>
        <v>1080</v>
      </c>
      <c r="BF137" s="563">
        <f t="shared" si="14"/>
        <v>248</v>
      </c>
      <c r="BG137" s="563">
        <f t="shared" si="14"/>
        <v>2515</v>
      </c>
      <c r="BH137" s="563">
        <f t="shared" si="14"/>
        <v>64483</v>
      </c>
      <c r="BI137" s="563">
        <f t="shared" si="14"/>
        <v>11180</v>
      </c>
      <c r="BJ137" s="563">
        <f t="shared" si="14"/>
        <v>5408</v>
      </c>
      <c r="BK137" s="563">
        <f t="shared" si="14"/>
        <v>1172</v>
      </c>
      <c r="BL137" s="563">
        <f t="shared" si="14"/>
        <v>305</v>
      </c>
      <c r="BM137" s="563">
        <f t="shared" si="14"/>
        <v>4295</v>
      </c>
      <c r="BN137" s="563">
        <f t="shared" si="14"/>
        <v>35196</v>
      </c>
      <c r="BO137" s="563">
        <f t="shared" si="14"/>
        <v>7656</v>
      </c>
      <c r="BP137" s="563">
        <f t="shared" si="14"/>
        <v>1059</v>
      </c>
      <c r="BQ137" s="563">
        <f t="shared" si="14"/>
        <v>3501</v>
      </c>
      <c r="BR137" s="563">
        <f t="shared" si="14"/>
        <v>3069</v>
      </c>
      <c r="BS137" s="563">
        <f t="shared" si="14"/>
        <v>2822</v>
      </c>
      <c r="BT137" s="563">
        <f t="shared" ref="BT137:CA137" si="15">SUM(BT34:BT35)</f>
        <v>14332</v>
      </c>
      <c r="BU137" s="563">
        <f t="shared" si="15"/>
        <v>129559</v>
      </c>
      <c r="BV137" s="563">
        <f t="shared" si="15"/>
        <v>24961</v>
      </c>
      <c r="BW137" s="563">
        <f t="shared" si="15"/>
        <v>6231</v>
      </c>
      <c r="BX137" s="563">
        <f t="shared" si="15"/>
        <v>3768</v>
      </c>
      <c r="BY137" s="563">
        <f t="shared" si="15"/>
        <v>28751</v>
      </c>
      <c r="BZ137" s="563">
        <f t="shared" si="15"/>
        <v>20353</v>
      </c>
      <c r="CA137" s="566">
        <f t="shared" si="15"/>
        <v>45495</v>
      </c>
    </row>
    <row r="138" spans="1:79" ht="15" customHeight="1" x14ac:dyDescent="0.15">
      <c r="A138" s="557"/>
      <c r="B138" s="558" t="s">
        <v>8</v>
      </c>
      <c r="C138" s="559"/>
      <c r="D138" s="560"/>
      <c r="E138" s="561" t="s">
        <v>524</v>
      </c>
      <c r="F138" s="562"/>
      <c r="G138" s="563">
        <f>SUM(G37:G40)</f>
        <v>89904</v>
      </c>
      <c r="H138" s="567">
        <f t="shared" ref="H138:BS138" si="16">SUM(H37:H40)</f>
        <v>190704</v>
      </c>
      <c r="I138" s="565">
        <f t="shared" si="16"/>
        <v>2981153</v>
      </c>
      <c r="J138" s="563">
        <f t="shared" si="16"/>
        <v>1433059</v>
      </c>
      <c r="K138" s="563">
        <f t="shared" si="16"/>
        <v>714814</v>
      </c>
      <c r="L138" s="563">
        <f t="shared" si="16"/>
        <v>344994</v>
      </c>
      <c r="M138" s="563">
        <f t="shared" si="16"/>
        <v>334856</v>
      </c>
      <c r="N138" s="563">
        <f t="shared" si="16"/>
        <v>10138</v>
      </c>
      <c r="O138" s="563">
        <f t="shared" si="16"/>
        <v>369820</v>
      </c>
      <c r="P138" s="563">
        <f t="shared" si="16"/>
        <v>4925</v>
      </c>
      <c r="Q138" s="563">
        <f t="shared" si="16"/>
        <v>242269</v>
      </c>
      <c r="R138" s="563">
        <f t="shared" si="16"/>
        <v>233723</v>
      </c>
      <c r="S138" s="563">
        <f t="shared" si="16"/>
        <v>8546</v>
      </c>
      <c r="T138" s="563">
        <f t="shared" si="16"/>
        <v>118267</v>
      </c>
      <c r="U138" s="563">
        <f t="shared" si="16"/>
        <v>44924</v>
      </c>
      <c r="V138" s="563">
        <f t="shared" si="16"/>
        <v>73343</v>
      </c>
      <c r="W138" s="563">
        <f t="shared" si="16"/>
        <v>4359</v>
      </c>
      <c r="X138" s="563">
        <f t="shared" si="16"/>
        <v>718245</v>
      </c>
      <c r="Y138" s="563">
        <f t="shared" si="16"/>
        <v>40678</v>
      </c>
      <c r="Z138" s="563">
        <f t="shared" si="16"/>
        <v>4145</v>
      </c>
      <c r="AA138" s="563">
        <f t="shared" si="16"/>
        <v>36533</v>
      </c>
      <c r="AB138" s="563">
        <f t="shared" si="16"/>
        <v>677567</v>
      </c>
      <c r="AC138" s="563">
        <f t="shared" si="16"/>
        <v>6434</v>
      </c>
      <c r="AD138" s="563">
        <f t="shared" si="16"/>
        <v>39785</v>
      </c>
      <c r="AE138" s="563">
        <f t="shared" si="16"/>
        <v>25437</v>
      </c>
      <c r="AF138" s="563">
        <f t="shared" si="16"/>
        <v>42655</v>
      </c>
      <c r="AG138" s="563">
        <f t="shared" si="16"/>
        <v>164287</v>
      </c>
      <c r="AH138" s="563">
        <f t="shared" si="16"/>
        <v>119822</v>
      </c>
      <c r="AI138" s="563">
        <f t="shared" si="16"/>
        <v>271201</v>
      </c>
      <c r="AJ138" s="563">
        <f t="shared" si="16"/>
        <v>7946</v>
      </c>
      <c r="AK138" s="563">
        <f t="shared" si="16"/>
        <v>336169</v>
      </c>
      <c r="AL138" s="563">
        <f t="shared" si="16"/>
        <v>1211925</v>
      </c>
      <c r="AM138" s="563">
        <f t="shared" si="16"/>
        <v>800923</v>
      </c>
      <c r="AN138" s="563">
        <f t="shared" si="16"/>
        <v>383116</v>
      </c>
      <c r="AO138" s="563">
        <f t="shared" si="16"/>
        <v>370966</v>
      </c>
      <c r="AP138" s="563">
        <f t="shared" si="16"/>
        <v>283394</v>
      </c>
      <c r="AQ138" s="563">
        <f t="shared" si="16"/>
        <v>180243</v>
      </c>
      <c r="AR138" s="563">
        <f t="shared" si="16"/>
        <v>4639</v>
      </c>
      <c r="AS138" s="563">
        <f t="shared" si="16"/>
        <v>20502</v>
      </c>
      <c r="AT138" s="563">
        <f t="shared" si="16"/>
        <v>41394</v>
      </c>
      <c r="AU138" s="563">
        <f t="shared" si="16"/>
        <v>34906</v>
      </c>
      <c r="AV138" s="563">
        <f t="shared" si="16"/>
        <v>619</v>
      </c>
      <c r="AW138" s="563">
        <f t="shared" si="16"/>
        <v>1091</v>
      </c>
      <c r="AX138" s="563">
        <f t="shared" si="16"/>
        <v>87572</v>
      </c>
      <c r="AY138" s="563">
        <f t="shared" si="16"/>
        <v>81634</v>
      </c>
      <c r="AZ138" s="563">
        <f t="shared" si="16"/>
        <v>73606</v>
      </c>
      <c r="BA138" s="563">
        <f t="shared" si="16"/>
        <v>6620</v>
      </c>
      <c r="BB138" s="563">
        <f t="shared" si="16"/>
        <v>1328</v>
      </c>
      <c r="BC138" s="563">
        <f t="shared" si="16"/>
        <v>80</v>
      </c>
      <c r="BD138" s="563">
        <f t="shared" si="16"/>
        <v>5938</v>
      </c>
      <c r="BE138" s="563">
        <f t="shared" si="16"/>
        <v>4829</v>
      </c>
      <c r="BF138" s="563">
        <f t="shared" si="16"/>
        <v>1109</v>
      </c>
      <c r="BG138" s="563">
        <f t="shared" si="16"/>
        <v>12150</v>
      </c>
      <c r="BH138" s="563">
        <f t="shared" si="16"/>
        <v>341843</v>
      </c>
      <c r="BI138" s="563">
        <f t="shared" si="16"/>
        <v>110597</v>
      </c>
      <c r="BJ138" s="563">
        <f t="shared" si="16"/>
        <v>52170</v>
      </c>
      <c r="BK138" s="563">
        <f t="shared" si="16"/>
        <v>17615</v>
      </c>
      <c r="BL138" s="563">
        <f t="shared" si="16"/>
        <v>4900</v>
      </c>
      <c r="BM138" s="563">
        <f t="shared" si="16"/>
        <v>35912</v>
      </c>
      <c r="BN138" s="563">
        <f t="shared" si="16"/>
        <v>74074</v>
      </c>
      <c r="BO138" s="563">
        <f t="shared" si="16"/>
        <v>40795</v>
      </c>
      <c r="BP138" s="563">
        <f t="shared" si="16"/>
        <v>7194</v>
      </c>
      <c r="BQ138" s="563">
        <f t="shared" si="16"/>
        <v>13151</v>
      </c>
      <c r="BR138" s="563">
        <f t="shared" si="16"/>
        <v>10771</v>
      </c>
      <c r="BS138" s="563">
        <f t="shared" si="16"/>
        <v>85261</v>
      </c>
      <c r="BT138" s="563">
        <f t="shared" ref="BT138:CA138" si="17">SUM(BT37:BT40)</f>
        <v>75964</v>
      </c>
      <c r="BU138" s="563">
        <f t="shared" si="17"/>
        <v>411002</v>
      </c>
      <c r="BV138" s="563">
        <f t="shared" si="17"/>
        <v>69576</v>
      </c>
      <c r="BW138" s="563">
        <f t="shared" si="17"/>
        <v>17392</v>
      </c>
      <c r="BX138" s="563">
        <f t="shared" si="17"/>
        <v>2654</v>
      </c>
      <c r="BY138" s="563">
        <f t="shared" si="17"/>
        <v>66054</v>
      </c>
      <c r="BZ138" s="563">
        <f t="shared" si="17"/>
        <v>78231</v>
      </c>
      <c r="CA138" s="566">
        <f t="shared" si="17"/>
        <v>177095</v>
      </c>
    </row>
    <row r="139" spans="1:79" ht="24" customHeight="1" x14ac:dyDescent="0.15">
      <c r="A139" s="557"/>
      <c r="B139" s="558" t="s">
        <v>9</v>
      </c>
      <c r="C139" s="559"/>
      <c r="D139" s="560"/>
      <c r="E139" s="561" t="s">
        <v>551</v>
      </c>
      <c r="F139" s="562"/>
      <c r="G139" s="563">
        <f>SUM(G41:G44)</f>
        <v>27681</v>
      </c>
      <c r="H139" s="567">
        <f t="shared" ref="H139:BS139" si="18">SUM(H41:H44)</f>
        <v>32979</v>
      </c>
      <c r="I139" s="565">
        <f t="shared" si="18"/>
        <v>1359008</v>
      </c>
      <c r="J139" s="563">
        <f t="shared" si="18"/>
        <v>628107</v>
      </c>
      <c r="K139" s="563">
        <f t="shared" si="18"/>
        <v>351792</v>
      </c>
      <c r="L139" s="563">
        <f t="shared" si="18"/>
        <v>73531</v>
      </c>
      <c r="M139" s="563">
        <f t="shared" si="18"/>
        <v>67721</v>
      </c>
      <c r="N139" s="563">
        <f t="shared" si="18"/>
        <v>5810</v>
      </c>
      <c r="O139" s="563">
        <f t="shared" si="18"/>
        <v>278261</v>
      </c>
      <c r="P139" s="563">
        <f t="shared" si="18"/>
        <v>3265</v>
      </c>
      <c r="Q139" s="563">
        <f t="shared" si="18"/>
        <v>168950</v>
      </c>
      <c r="R139" s="563">
        <f t="shared" si="18"/>
        <v>167622</v>
      </c>
      <c r="S139" s="563">
        <f t="shared" si="18"/>
        <v>1328</v>
      </c>
      <c r="T139" s="563">
        <f t="shared" si="18"/>
        <v>103818</v>
      </c>
      <c r="U139" s="563">
        <f t="shared" si="18"/>
        <v>19619</v>
      </c>
      <c r="V139" s="563">
        <f t="shared" si="18"/>
        <v>84199</v>
      </c>
      <c r="W139" s="563">
        <f t="shared" si="18"/>
        <v>2228</v>
      </c>
      <c r="X139" s="563">
        <f t="shared" si="18"/>
        <v>276315</v>
      </c>
      <c r="Y139" s="563">
        <f t="shared" si="18"/>
        <v>7203</v>
      </c>
      <c r="Z139" s="563">
        <f t="shared" si="18"/>
        <v>962</v>
      </c>
      <c r="AA139" s="563">
        <f t="shared" si="18"/>
        <v>6241</v>
      </c>
      <c r="AB139" s="563">
        <f t="shared" si="18"/>
        <v>269112</v>
      </c>
      <c r="AC139" s="563">
        <f t="shared" si="18"/>
        <v>3281</v>
      </c>
      <c r="AD139" s="563">
        <f t="shared" si="18"/>
        <v>15761</v>
      </c>
      <c r="AE139" s="563">
        <f t="shared" si="18"/>
        <v>11839</v>
      </c>
      <c r="AF139" s="563">
        <f t="shared" si="18"/>
        <v>19434</v>
      </c>
      <c r="AG139" s="563">
        <f t="shared" si="18"/>
        <v>81656</v>
      </c>
      <c r="AH139" s="563">
        <f t="shared" si="18"/>
        <v>41105</v>
      </c>
      <c r="AI139" s="563">
        <f t="shared" si="18"/>
        <v>92810</v>
      </c>
      <c r="AJ139" s="563">
        <f t="shared" si="18"/>
        <v>3226</v>
      </c>
      <c r="AK139" s="563">
        <f t="shared" si="18"/>
        <v>103509</v>
      </c>
      <c r="AL139" s="563">
        <f t="shared" si="18"/>
        <v>627392</v>
      </c>
      <c r="AM139" s="563">
        <f t="shared" si="18"/>
        <v>271373</v>
      </c>
      <c r="AN139" s="563">
        <f t="shared" si="18"/>
        <v>147784</v>
      </c>
      <c r="AO139" s="563">
        <f t="shared" si="18"/>
        <v>145353</v>
      </c>
      <c r="AP139" s="563">
        <f t="shared" si="18"/>
        <v>62990</v>
      </c>
      <c r="AQ139" s="563">
        <f t="shared" si="18"/>
        <v>25194</v>
      </c>
      <c r="AR139" s="563">
        <f t="shared" si="18"/>
        <v>266</v>
      </c>
      <c r="AS139" s="563">
        <f t="shared" si="18"/>
        <v>20560</v>
      </c>
      <c r="AT139" s="563">
        <f t="shared" si="18"/>
        <v>10326</v>
      </c>
      <c r="AU139" s="563">
        <f t="shared" si="18"/>
        <v>5678</v>
      </c>
      <c r="AV139" s="563">
        <f t="shared" si="18"/>
        <v>44</v>
      </c>
      <c r="AW139" s="563">
        <f t="shared" si="18"/>
        <v>922</v>
      </c>
      <c r="AX139" s="563">
        <f t="shared" si="18"/>
        <v>82363</v>
      </c>
      <c r="AY139" s="563">
        <f t="shared" si="18"/>
        <v>79687</v>
      </c>
      <c r="AZ139" s="563">
        <f t="shared" si="18"/>
        <v>72154</v>
      </c>
      <c r="BA139" s="563">
        <f t="shared" si="18"/>
        <v>5374</v>
      </c>
      <c r="BB139" s="563">
        <f t="shared" si="18"/>
        <v>2003</v>
      </c>
      <c r="BC139" s="563">
        <f t="shared" si="18"/>
        <v>156</v>
      </c>
      <c r="BD139" s="563">
        <f t="shared" si="18"/>
        <v>2676</v>
      </c>
      <c r="BE139" s="563">
        <f t="shared" si="18"/>
        <v>2168</v>
      </c>
      <c r="BF139" s="563">
        <f t="shared" si="18"/>
        <v>508</v>
      </c>
      <c r="BG139" s="563">
        <f t="shared" si="18"/>
        <v>2431</v>
      </c>
      <c r="BH139" s="563">
        <f t="shared" si="18"/>
        <v>95252</v>
      </c>
      <c r="BI139" s="563">
        <f t="shared" si="18"/>
        <v>32742</v>
      </c>
      <c r="BJ139" s="563">
        <f t="shared" si="18"/>
        <v>24455</v>
      </c>
      <c r="BK139" s="563">
        <f t="shared" si="18"/>
        <v>3568</v>
      </c>
      <c r="BL139" s="563">
        <f t="shared" si="18"/>
        <v>2802</v>
      </c>
      <c r="BM139" s="563">
        <f t="shared" si="18"/>
        <v>1917</v>
      </c>
      <c r="BN139" s="563">
        <f t="shared" si="18"/>
        <v>36268</v>
      </c>
      <c r="BO139" s="563">
        <f t="shared" si="18"/>
        <v>12953</v>
      </c>
      <c r="BP139" s="563">
        <f t="shared" si="18"/>
        <v>1424</v>
      </c>
      <c r="BQ139" s="563">
        <f t="shared" si="18"/>
        <v>3667</v>
      </c>
      <c r="BR139" s="563">
        <f t="shared" si="18"/>
        <v>346</v>
      </c>
      <c r="BS139" s="563">
        <f t="shared" si="18"/>
        <v>7852</v>
      </c>
      <c r="BT139" s="563">
        <f t="shared" ref="BT139:CA139" si="19">SUM(BT41:BT44)</f>
        <v>28337</v>
      </c>
      <c r="BU139" s="563">
        <f t="shared" si="19"/>
        <v>356019</v>
      </c>
      <c r="BV139" s="563">
        <f t="shared" si="19"/>
        <v>104133</v>
      </c>
      <c r="BW139" s="563">
        <f t="shared" si="19"/>
        <v>14247</v>
      </c>
      <c r="BX139" s="563">
        <f t="shared" si="19"/>
        <v>1224</v>
      </c>
      <c r="BY139" s="563">
        <f t="shared" si="19"/>
        <v>141302</v>
      </c>
      <c r="BZ139" s="563">
        <f t="shared" si="19"/>
        <v>9533</v>
      </c>
      <c r="CA139" s="566">
        <f t="shared" si="19"/>
        <v>85580</v>
      </c>
    </row>
    <row r="140" spans="1:79" ht="15" customHeight="1" x14ac:dyDescent="0.15">
      <c r="A140" s="557"/>
      <c r="B140" s="558" t="s">
        <v>10</v>
      </c>
      <c r="C140" s="559"/>
      <c r="D140" s="560"/>
      <c r="E140" s="561" t="s">
        <v>589</v>
      </c>
      <c r="F140" s="562"/>
      <c r="G140" s="563">
        <f>SUM(G45:G46)</f>
        <v>13520</v>
      </c>
      <c r="H140" s="567">
        <f t="shared" ref="H140:BS140" si="20">SUM(H45:H46)</f>
        <v>38813</v>
      </c>
      <c r="I140" s="565">
        <f t="shared" si="20"/>
        <v>494932</v>
      </c>
      <c r="J140" s="563">
        <f t="shared" si="20"/>
        <v>208248</v>
      </c>
      <c r="K140" s="563">
        <f t="shared" si="20"/>
        <v>99388</v>
      </c>
      <c r="L140" s="563">
        <f t="shared" si="20"/>
        <v>38998</v>
      </c>
      <c r="M140" s="563">
        <f t="shared" si="20"/>
        <v>38376</v>
      </c>
      <c r="N140" s="563">
        <f t="shared" si="20"/>
        <v>622</v>
      </c>
      <c r="O140" s="563">
        <f t="shared" si="20"/>
        <v>60390</v>
      </c>
      <c r="P140" s="563">
        <f t="shared" si="20"/>
        <v>1250</v>
      </c>
      <c r="Q140" s="563">
        <f t="shared" si="20"/>
        <v>33853</v>
      </c>
      <c r="R140" s="563">
        <f t="shared" si="20"/>
        <v>33472</v>
      </c>
      <c r="S140" s="563">
        <f t="shared" si="20"/>
        <v>381</v>
      </c>
      <c r="T140" s="563">
        <f t="shared" si="20"/>
        <v>24778</v>
      </c>
      <c r="U140" s="563">
        <f t="shared" si="20"/>
        <v>14389</v>
      </c>
      <c r="V140" s="563">
        <f t="shared" si="20"/>
        <v>10389</v>
      </c>
      <c r="W140" s="563">
        <f t="shared" si="20"/>
        <v>509</v>
      </c>
      <c r="X140" s="563">
        <f t="shared" si="20"/>
        <v>108860</v>
      </c>
      <c r="Y140" s="563">
        <f t="shared" si="20"/>
        <v>4613</v>
      </c>
      <c r="Z140" s="563">
        <f t="shared" si="20"/>
        <v>290</v>
      </c>
      <c r="AA140" s="563">
        <f t="shared" si="20"/>
        <v>4323</v>
      </c>
      <c r="AB140" s="563">
        <f t="shared" si="20"/>
        <v>104247</v>
      </c>
      <c r="AC140" s="563">
        <f t="shared" si="20"/>
        <v>1230</v>
      </c>
      <c r="AD140" s="563">
        <f t="shared" si="20"/>
        <v>4188</v>
      </c>
      <c r="AE140" s="563">
        <f t="shared" si="20"/>
        <v>1815</v>
      </c>
      <c r="AF140" s="563">
        <f t="shared" si="20"/>
        <v>5816</v>
      </c>
      <c r="AG140" s="563">
        <f t="shared" si="20"/>
        <v>26085</v>
      </c>
      <c r="AH140" s="563">
        <f t="shared" si="20"/>
        <v>17558</v>
      </c>
      <c r="AI140" s="563">
        <f t="shared" si="20"/>
        <v>45641</v>
      </c>
      <c r="AJ140" s="563">
        <f t="shared" si="20"/>
        <v>1914</v>
      </c>
      <c r="AK140" s="563">
        <f t="shared" si="20"/>
        <v>50556</v>
      </c>
      <c r="AL140" s="563">
        <f t="shared" si="20"/>
        <v>236128</v>
      </c>
      <c r="AM140" s="563">
        <f t="shared" si="20"/>
        <v>48142</v>
      </c>
      <c r="AN140" s="563">
        <f t="shared" si="20"/>
        <v>25246</v>
      </c>
      <c r="AO140" s="563">
        <f t="shared" si="20"/>
        <v>10979</v>
      </c>
      <c r="AP140" s="563">
        <f t="shared" si="20"/>
        <v>5740</v>
      </c>
      <c r="AQ140" s="563">
        <f t="shared" si="20"/>
        <v>2571</v>
      </c>
      <c r="AR140" s="563">
        <f t="shared" si="20"/>
        <v>56</v>
      </c>
      <c r="AS140" s="563">
        <f t="shared" si="20"/>
        <v>800</v>
      </c>
      <c r="AT140" s="563">
        <f t="shared" si="20"/>
        <v>1148</v>
      </c>
      <c r="AU140" s="563">
        <f t="shared" si="20"/>
        <v>764</v>
      </c>
      <c r="AV140" s="563">
        <f t="shared" si="20"/>
        <v>316</v>
      </c>
      <c r="AW140" s="563">
        <f t="shared" si="20"/>
        <v>85</v>
      </c>
      <c r="AX140" s="563">
        <f t="shared" si="20"/>
        <v>5239</v>
      </c>
      <c r="AY140" s="563">
        <f t="shared" si="20"/>
        <v>4608</v>
      </c>
      <c r="AZ140" s="563">
        <f t="shared" si="20"/>
        <v>778</v>
      </c>
      <c r="BA140" s="563">
        <f t="shared" si="20"/>
        <v>641</v>
      </c>
      <c r="BB140" s="563">
        <f t="shared" si="20"/>
        <v>3185</v>
      </c>
      <c r="BC140" s="563">
        <f t="shared" si="20"/>
        <v>4</v>
      </c>
      <c r="BD140" s="563">
        <f t="shared" si="20"/>
        <v>631</v>
      </c>
      <c r="BE140" s="563">
        <f t="shared" si="20"/>
        <v>512</v>
      </c>
      <c r="BF140" s="563">
        <f t="shared" si="20"/>
        <v>119</v>
      </c>
      <c r="BG140" s="563">
        <f t="shared" si="20"/>
        <v>14267</v>
      </c>
      <c r="BH140" s="563">
        <f t="shared" si="20"/>
        <v>22012</v>
      </c>
      <c r="BI140" s="563">
        <f t="shared" si="20"/>
        <v>2747</v>
      </c>
      <c r="BJ140" s="563">
        <f t="shared" si="20"/>
        <v>1541</v>
      </c>
      <c r="BK140" s="563">
        <f t="shared" si="20"/>
        <v>745</v>
      </c>
      <c r="BL140" s="563">
        <f t="shared" si="20"/>
        <v>418</v>
      </c>
      <c r="BM140" s="563">
        <f t="shared" si="20"/>
        <v>43</v>
      </c>
      <c r="BN140" s="563">
        <f t="shared" si="20"/>
        <v>14237</v>
      </c>
      <c r="BO140" s="563">
        <f t="shared" si="20"/>
        <v>1585</v>
      </c>
      <c r="BP140" s="563">
        <f t="shared" si="20"/>
        <v>136</v>
      </c>
      <c r="BQ140" s="563">
        <f t="shared" si="20"/>
        <v>1002</v>
      </c>
      <c r="BR140" s="563">
        <f t="shared" si="20"/>
        <v>2239</v>
      </c>
      <c r="BS140" s="563">
        <f t="shared" si="20"/>
        <v>66</v>
      </c>
      <c r="BT140" s="563">
        <f t="shared" ref="BT140:CA140" si="21">SUM(BT45:BT46)</f>
        <v>884</v>
      </c>
      <c r="BU140" s="563">
        <f t="shared" si="21"/>
        <v>187986</v>
      </c>
      <c r="BV140" s="563">
        <f t="shared" si="21"/>
        <v>96827</v>
      </c>
      <c r="BW140" s="563">
        <f t="shared" si="21"/>
        <v>51777</v>
      </c>
      <c r="BX140" s="563">
        <f t="shared" si="21"/>
        <v>10929</v>
      </c>
      <c r="BY140" s="563">
        <f t="shared" si="21"/>
        <v>1365</v>
      </c>
      <c r="BZ140" s="563">
        <f t="shared" si="21"/>
        <v>1281</v>
      </c>
      <c r="CA140" s="566">
        <f t="shared" si="21"/>
        <v>25807</v>
      </c>
    </row>
    <row r="141" spans="1:79" ht="15" customHeight="1" x14ac:dyDescent="0.15">
      <c r="A141" s="557"/>
      <c r="B141" s="558" t="s">
        <v>11</v>
      </c>
      <c r="C141" s="559"/>
      <c r="D141" s="560"/>
      <c r="E141" s="561" t="s">
        <v>607</v>
      </c>
      <c r="F141" s="562"/>
      <c r="G141" s="563">
        <f>SUM(G47:G48)</f>
        <v>371084</v>
      </c>
      <c r="H141" s="567">
        <f t="shared" ref="H141:BS141" si="22">SUM(H47:H48)</f>
        <v>172428</v>
      </c>
      <c r="I141" s="565">
        <f t="shared" si="22"/>
        <v>5288760</v>
      </c>
      <c r="J141" s="563">
        <f t="shared" si="22"/>
        <v>2900182</v>
      </c>
      <c r="K141" s="563">
        <f t="shared" si="22"/>
        <v>1148819</v>
      </c>
      <c r="L141" s="563">
        <f t="shared" si="22"/>
        <v>455701</v>
      </c>
      <c r="M141" s="563">
        <f t="shared" si="22"/>
        <v>438330</v>
      </c>
      <c r="N141" s="563">
        <f t="shared" si="22"/>
        <v>17371</v>
      </c>
      <c r="O141" s="563">
        <f t="shared" si="22"/>
        <v>693118</v>
      </c>
      <c r="P141" s="563">
        <f t="shared" si="22"/>
        <v>8572</v>
      </c>
      <c r="Q141" s="563">
        <f t="shared" si="22"/>
        <v>231240</v>
      </c>
      <c r="R141" s="563">
        <f t="shared" si="22"/>
        <v>225704</v>
      </c>
      <c r="S141" s="563">
        <f t="shared" si="22"/>
        <v>5536</v>
      </c>
      <c r="T141" s="563">
        <f t="shared" si="22"/>
        <v>448453</v>
      </c>
      <c r="U141" s="563">
        <f t="shared" si="22"/>
        <v>161629</v>
      </c>
      <c r="V141" s="563">
        <f t="shared" si="22"/>
        <v>286824</v>
      </c>
      <c r="W141" s="563">
        <f t="shared" si="22"/>
        <v>4853</v>
      </c>
      <c r="X141" s="563">
        <f t="shared" si="22"/>
        <v>1751363</v>
      </c>
      <c r="Y141" s="563">
        <f t="shared" si="22"/>
        <v>58615</v>
      </c>
      <c r="Z141" s="563">
        <f t="shared" si="22"/>
        <v>4750</v>
      </c>
      <c r="AA141" s="563">
        <f t="shared" si="22"/>
        <v>53865</v>
      </c>
      <c r="AB141" s="563">
        <f t="shared" si="22"/>
        <v>1692748</v>
      </c>
      <c r="AC141" s="563">
        <f t="shared" si="22"/>
        <v>16497</v>
      </c>
      <c r="AD141" s="563">
        <f t="shared" si="22"/>
        <v>98077</v>
      </c>
      <c r="AE141" s="563">
        <f t="shared" si="22"/>
        <v>31534</v>
      </c>
      <c r="AF141" s="563">
        <f t="shared" si="22"/>
        <v>76958</v>
      </c>
      <c r="AG141" s="563">
        <f t="shared" si="22"/>
        <v>262642</v>
      </c>
      <c r="AH141" s="563">
        <f t="shared" si="22"/>
        <v>403617</v>
      </c>
      <c r="AI141" s="563">
        <f t="shared" si="22"/>
        <v>785404</v>
      </c>
      <c r="AJ141" s="563">
        <f t="shared" si="22"/>
        <v>18019</v>
      </c>
      <c r="AK141" s="563">
        <f t="shared" si="22"/>
        <v>1387533</v>
      </c>
      <c r="AL141" s="563">
        <f t="shared" si="22"/>
        <v>1001045</v>
      </c>
      <c r="AM141" s="563">
        <f t="shared" si="22"/>
        <v>460708</v>
      </c>
      <c r="AN141" s="563">
        <f t="shared" si="22"/>
        <v>288158</v>
      </c>
      <c r="AO141" s="563">
        <f t="shared" si="22"/>
        <v>284025</v>
      </c>
      <c r="AP141" s="563">
        <f t="shared" si="22"/>
        <v>208998</v>
      </c>
      <c r="AQ141" s="563">
        <f t="shared" si="22"/>
        <v>68879</v>
      </c>
      <c r="AR141" s="563">
        <f t="shared" si="22"/>
        <v>5288</v>
      </c>
      <c r="AS141" s="563">
        <f t="shared" si="22"/>
        <v>52711</v>
      </c>
      <c r="AT141" s="563">
        <f t="shared" si="22"/>
        <v>71502</v>
      </c>
      <c r="AU141" s="563">
        <f t="shared" si="22"/>
        <v>8197</v>
      </c>
      <c r="AV141" s="563">
        <f t="shared" si="22"/>
        <v>650</v>
      </c>
      <c r="AW141" s="563">
        <f t="shared" si="22"/>
        <v>1771</v>
      </c>
      <c r="AX141" s="563">
        <f t="shared" si="22"/>
        <v>75027</v>
      </c>
      <c r="AY141" s="563">
        <f t="shared" si="22"/>
        <v>68752</v>
      </c>
      <c r="AZ141" s="563">
        <f t="shared" si="22"/>
        <v>48565</v>
      </c>
      <c r="BA141" s="563">
        <f t="shared" si="22"/>
        <v>17476</v>
      </c>
      <c r="BB141" s="563">
        <f t="shared" si="22"/>
        <v>1522</v>
      </c>
      <c r="BC141" s="563">
        <f t="shared" si="22"/>
        <v>1189</v>
      </c>
      <c r="BD141" s="563">
        <f t="shared" si="22"/>
        <v>6275</v>
      </c>
      <c r="BE141" s="563">
        <f t="shared" si="22"/>
        <v>5103</v>
      </c>
      <c r="BF141" s="563">
        <f t="shared" si="22"/>
        <v>1172</v>
      </c>
      <c r="BG141" s="563">
        <f t="shared" si="22"/>
        <v>4133</v>
      </c>
      <c r="BH141" s="563">
        <f t="shared" si="22"/>
        <v>136031</v>
      </c>
      <c r="BI141" s="563">
        <f t="shared" si="22"/>
        <v>41406</v>
      </c>
      <c r="BJ141" s="563">
        <f t="shared" si="22"/>
        <v>17983</v>
      </c>
      <c r="BK141" s="563">
        <f t="shared" si="22"/>
        <v>6278</v>
      </c>
      <c r="BL141" s="563">
        <f t="shared" si="22"/>
        <v>1138</v>
      </c>
      <c r="BM141" s="563">
        <f t="shared" si="22"/>
        <v>16007</v>
      </c>
      <c r="BN141" s="563">
        <f t="shared" si="22"/>
        <v>41075</v>
      </c>
      <c r="BO141" s="563">
        <f t="shared" si="22"/>
        <v>25068</v>
      </c>
      <c r="BP141" s="563">
        <f t="shared" si="22"/>
        <v>2076</v>
      </c>
      <c r="BQ141" s="563">
        <f t="shared" si="22"/>
        <v>2175</v>
      </c>
      <c r="BR141" s="563">
        <f t="shared" si="22"/>
        <v>17348</v>
      </c>
      <c r="BS141" s="563">
        <f t="shared" si="22"/>
        <v>6883</v>
      </c>
      <c r="BT141" s="563">
        <f t="shared" ref="BT141:CA141" si="23">SUM(BT47:BT48)</f>
        <v>36519</v>
      </c>
      <c r="BU141" s="563">
        <f t="shared" si="23"/>
        <v>540337</v>
      </c>
      <c r="BV141" s="563">
        <f t="shared" si="23"/>
        <v>72503</v>
      </c>
      <c r="BW141" s="563">
        <f t="shared" si="23"/>
        <v>60072</v>
      </c>
      <c r="BX141" s="563">
        <f t="shared" si="23"/>
        <v>6384</v>
      </c>
      <c r="BY141" s="563">
        <f t="shared" si="23"/>
        <v>159512</v>
      </c>
      <c r="BZ141" s="563">
        <f t="shared" si="23"/>
        <v>22361</v>
      </c>
      <c r="CA141" s="566">
        <f t="shared" si="23"/>
        <v>219505</v>
      </c>
    </row>
    <row r="142" spans="1:79" ht="15" customHeight="1" x14ac:dyDescent="0.15">
      <c r="A142" s="557"/>
      <c r="B142" s="558" t="s">
        <v>12</v>
      </c>
      <c r="C142" s="559"/>
      <c r="D142" s="560"/>
      <c r="E142" s="561" t="s">
        <v>47</v>
      </c>
      <c r="F142" s="562"/>
      <c r="G142" s="563">
        <f>G49</f>
        <v>1751</v>
      </c>
      <c r="H142" s="567">
        <f t="shared" ref="H142:BS142" si="24">H49</f>
        <v>75</v>
      </c>
      <c r="I142" s="565">
        <f t="shared" si="24"/>
        <v>389561</v>
      </c>
      <c r="J142" s="563">
        <f t="shared" si="24"/>
        <v>271544</v>
      </c>
      <c r="K142" s="563">
        <f t="shared" si="24"/>
        <v>66065</v>
      </c>
      <c r="L142" s="563">
        <f t="shared" si="24"/>
        <v>24619</v>
      </c>
      <c r="M142" s="563">
        <f t="shared" si="24"/>
        <v>24443</v>
      </c>
      <c r="N142" s="563">
        <f t="shared" si="24"/>
        <v>176</v>
      </c>
      <c r="O142" s="563">
        <f t="shared" si="24"/>
        <v>41446</v>
      </c>
      <c r="P142" s="563">
        <f t="shared" si="24"/>
        <v>1525</v>
      </c>
      <c r="Q142" s="563">
        <f t="shared" si="24"/>
        <v>27458</v>
      </c>
      <c r="R142" s="563">
        <f t="shared" si="24"/>
        <v>26817</v>
      </c>
      <c r="S142" s="563">
        <f t="shared" si="24"/>
        <v>641</v>
      </c>
      <c r="T142" s="563">
        <f t="shared" si="24"/>
        <v>12271</v>
      </c>
      <c r="U142" s="563">
        <f t="shared" si="24"/>
        <v>9326</v>
      </c>
      <c r="V142" s="563">
        <f t="shared" si="24"/>
        <v>2945</v>
      </c>
      <c r="W142" s="563">
        <f t="shared" si="24"/>
        <v>192</v>
      </c>
      <c r="X142" s="563">
        <f t="shared" si="24"/>
        <v>205479</v>
      </c>
      <c r="Y142" s="563">
        <f t="shared" si="24"/>
        <v>8900</v>
      </c>
      <c r="Z142" s="563">
        <f t="shared" si="24"/>
        <v>105</v>
      </c>
      <c r="AA142" s="563">
        <f t="shared" si="24"/>
        <v>8795</v>
      </c>
      <c r="AB142" s="563">
        <f t="shared" si="24"/>
        <v>196579</v>
      </c>
      <c r="AC142" s="563">
        <f t="shared" si="24"/>
        <v>3824</v>
      </c>
      <c r="AD142" s="563">
        <f t="shared" si="24"/>
        <v>8471</v>
      </c>
      <c r="AE142" s="563">
        <f t="shared" si="24"/>
        <v>3063</v>
      </c>
      <c r="AF142" s="563">
        <f t="shared" si="24"/>
        <v>10716</v>
      </c>
      <c r="AG142" s="563">
        <f t="shared" si="24"/>
        <v>43611</v>
      </c>
      <c r="AH142" s="563">
        <f t="shared" si="24"/>
        <v>33013</v>
      </c>
      <c r="AI142" s="563">
        <f t="shared" si="24"/>
        <v>91374</v>
      </c>
      <c r="AJ142" s="563">
        <f t="shared" si="24"/>
        <v>2507</v>
      </c>
      <c r="AK142" s="563">
        <f t="shared" si="24"/>
        <v>6544</v>
      </c>
      <c r="AL142" s="563">
        <f t="shared" si="24"/>
        <v>111473</v>
      </c>
      <c r="AM142" s="563">
        <f t="shared" si="24"/>
        <v>55452</v>
      </c>
      <c r="AN142" s="563">
        <f t="shared" si="24"/>
        <v>3180</v>
      </c>
      <c r="AO142" s="563">
        <f t="shared" si="24"/>
        <v>3128</v>
      </c>
      <c r="AP142" s="563">
        <f t="shared" si="24"/>
        <v>2579</v>
      </c>
      <c r="AQ142" s="563">
        <f t="shared" si="24"/>
        <v>1143</v>
      </c>
      <c r="AR142" s="563">
        <f t="shared" si="24"/>
        <v>66</v>
      </c>
      <c r="AS142" s="563">
        <f t="shared" si="24"/>
        <v>221</v>
      </c>
      <c r="AT142" s="563">
        <f t="shared" si="24"/>
        <v>926</v>
      </c>
      <c r="AU142" s="563">
        <f t="shared" si="24"/>
        <v>202</v>
      </c>
      <c r="AV142" s="563">
        <f t="shared" si="24"/>
        <v>6</v>
      </c>
      <c r="AW142" s="563">
        <f t="shared" si="24"/>
        <v>15</v>
      </c>
      <c r="AX142" s="563">
        <f t="shared" si="24"/>
        <v>549</v>
      </c>
      <c r="AY142" s="563">
        <f t="shared" si="24"/>
        <v>248</v>
      </c>
      <c r="AZ142" s="563">
        <f t="shared" si="24"/>
        <v>198</v>
      </c>
      <c r="BA142" s="563">
        <f t="shared" si="24"/>
        <v>29</v>
      </c>
      <c r="BB142" s="563">
        <f t="shared" si="24"/>
        <v>18</v>
      </c>
      <c r="BC142" s="563">
        <f t="shared" si="24"/>
        <v>3</v>
      </c>
      <c r="BD142" s="563">
        <f t="shared" si="24"/>
        <v>301</v>
      </c>
      <c r="BE142" s="563">
        <f t="shared" si="24"/>
        <v>244</v>
      </c>
      <c r="BF142" s="563">
        <f t="shared" si="24"/>
        <v>57</v>
      </c>
      <c r="BG142" s="563">
        <f t="shared" si="24"/>
        <v>52</v>
      </c>
      <c r="BH142" s="563">
        <f t="shared" si="24"/>
        <v>51674</v>
      </c>
      <c r="BI142" s="563">
        <f t="shared" si="24"/>
        <v>9087</v>
      </c>
      <c r="BJ142" s="563">
        <f t="shared" si="24"/>
        <v>6863</v>
      </c>
      <c r="BK142" s="563">
        <f t="shared" si="24"/>
        <v>2071</v>
      </c>
      <c r="BL142" s="563">
        <f t="shared" si="24"/>
        <v>112</v>
      </c>
      <c r="BM142" s="563">
        <f t="shared" si="24"/>
        <v>41</v>
      </c>
      <c r="BN142" s="563">
        <f t="shared" si="24"/>
        <v>37065</v>
      </c>
      <c r="BO142" s="563">
        <f t="shared" si="24"/>
        <v>1101</v>
      </c>
      <c r="BP142" s="563">
        <f t="shared" si="24"/>
        <v>9</v>
      </c>
      <c r="BQ142" s="563">
        <f t="shared" si="24"/>
        <v>1208</v>
      </c>
      <c r="BR142" s="563">
        <f t="shared" si="24"/>
        <v>3123</v>
      </c>
      <c r="BS142" s="563">
        <f t="shared" si="24"/>
        <v>81</v>
      </c>
      <c r="BT142" s="563">
        <f t="shared" ref="BT142:CA142" si="25">BT49</f>
        <v>598</v>
      </c>
      <c r="BU142" s="563">
        <f t="shared" si="25"/>
        <v>56021</v>
      </c>
      <c r="BV142" s="563">
        <f t="shared" si="25"/>
        <v>7488</v>
      </c>
      <c r="BW142" s="563">
        <f t="shared" si="25"/>
        <v>2950</v>
      </c>
      <c r="BX142" s="563">
        <f t="shared" si="25"/>
        <v>357</v>
      </c>
      <c r="BY142" s="563">
        <f t="shared" si="25"/>
        <v>314</v>
      </c>
      <c r="BZ142" s="563">
        <f t="shared" si="25"/>
        <v>5729</v>
      </c>
      <c r="CA142" s="566">
        <f t="shared" si="25"/>
        <v>39183</v>
      </c>
    </row>
    <row r="143" spans="1:79" ht="15" customHeight="1" x14ac:dyDescent="0.15">
      <c r="A143" s="557"/>
      <c r="B143" s="558" t="s">
        <v>13</v>
      </c>
      <c r="C143" s="559"/>
      <c r="D143" s="560"/>
      <c r="E143" s="561" t="s">
        <v>48</v>
      </c>
      <c r="F143" s="562"/>
      <c r="G143" s="563">
        <f>G50</f>
        <v>257</v>
      </c>
      <c r="H143" s="567">
        <f t="shared" ref="H143:BS143" si="26">H50</f>
        <v>132</v>
      </c>
      <c r="I143" s="565">
        <f t="shared" si="26"/>
        <v>3890</v>
      </c>
      <c r="J143" s="563">
        <f t="shared" si="26"/>
        <v>762</v>
      </c>
      <c r="K143" s="563">
        <f t="shared" si="26"/>
        <v>304</v>
      </c>
      <c r="L143" s="563">
        <f t="shared" si="26"/>
        <v>140</v>
      </c>
      <c r="M143" s="563">
        <f t="shared" si="26"/>
        <v>135</v>
      </c>
      <c r="N143" s="563">
        <f t="shared" si="26"/>
        <v>5</v>
      </c>
      <c r="O143" s="563">
        <f t="shared" si="26"/>
        <v>164</v>
      </c>
      <c r="P143" s="563">
        <f t="shared" si="26"/>
        <v>2</v>
      </c>
      <c r="Q143" s="563">
        <f t="shared" si="26"/>
        <v>85</v>
      </c>
      <c r="R143" s="563">
        <f t="shared" si="26"/>
        <v>83</v>
      </c>
      <c r="S143" s="563">
        <f t="shared" si="26"/>
        <v>2</v>
      </c>
      <c r="T143" s="563">
        <f t="shared" si="26"/>
        <v>75</v>
      </c>
      <c r="U143" s="563">
        <f t="shared" si="26"/>
        <v>29</v>
      </c>
      <c r="V143" s="563">
        <f t="shared" si="26"/>
        <v>46</v>
      </c>
      <c r="W143" s="563">
        <f t="shared" si="26"/>
        <v>2</v>
      </c>
      <c r="X143" s="563">
        <f t="shared" si="26"/>
        <v>458</v>
      </c>
      <c r="Y143" s="563">
        <f t="shared" si="26"/>
        <v>20</v>
      </c>
      <c r="Z143" s="563">
        <f t="shared" si="26"/>
        <v>2</v>
      </c>
      <c r="AA143" s="563">
        <f t="shared" si="26"/>
        <v>18</v>
      </c>
      <c r="AB143" s="563">
        <f t="shared" si="26"/>
        <v>438</v>
      </c>
      <c r="AC143" s="563">
        <f t="shared" si="26"/>
        <v>4</v>
      </c>
      <c r="AD143" s="563">
        <f t="shared" si="26"/>
        <v>20</v>
      </c>
      <c r="AE143" s="563">
        <f t="shared" si="26"/>
        <v>11</v>
      </c>
      <c r="AF143" s="563">
        <f t="shared" si="26"/>
        <v>30</v>
      </c>
      <c r="AG143" s="563">
        <f t="shared" si="26"/>
        <v>96</v>
      </c>
      <c r="AH143" s="563">
        <f t="shared" si="26"/>
        <v>74</v>
      </c>
      <c r="AI143" s="563">
        <f t="shared" si="26"/>
        <v>197</v>
      </c>
      <c r="AJ143" s="563">
        <f t="shared" si="26"/>
        <v>6</v>
      </c>
      <c r="AK143" s="563">
        <f t="shared" si="26"/>
        <v>954</v>
      </c>
      <c r="AL143" s="563">
        <f t="shared" si="26"/>
        <v>2174</v>
      </c>
      <c r="AM143" s="563">
        <f t="shared" si="26"/>
        <v>2070</v>
      </c>
      <c r="AN143" s="563">
        <f t="shared" si="26"/>
        <v>1777</v>
      </c>
      <c r="AO143" s="563">
        <f t="shared" si="26"/>
        <v>1690</v>
      </c>
      <c r="AP143" s="563">
        <f t="shared" si="26"/>
        <v>1326</v>
      </c>
      <c r="AQ143" s="563">
        <f t="shared" si="26"/>
        <v>581</v>
      </c>
      <c r="AR143" s="563">
        <f t="shared" si="26"/>
        <v>46</v>
      </c>
      <c r="AS143" s="563">
        <f t="shared" si="26"/>
        <v>131</v>
      </c>
      <c r="AT143" s="563">
        <f t="shared" si="26"/>
        <v>436</v>
      </c>
      <c r="AU143" s="563">
        <f t="shared" si="26"/>
        <v>122</v>
      </c>
      <c r="AV143" s="563">
        <f t="shared" si="26"/>
        <v>4</v>
      </c>
      <c r="AW143" s="563">
        <f t="shared" si="26"/>
        <v>6</v>
      </c>
      <c r="AX143" s="563">
        <f t="shared" si="26"/>
        <v>364</v>
      </c>
      <c r="AY143" s="563">
        <f t="shared" si="26"/>
        <v>331</v>
      </c>
      <c r="AZ143" s="563">
        <f t="shared" si="26"/>
        <v>244</v>
      </c>
      <c r="BA143" s="563">
        <f t="shared" si="26"/>
        <v>51</v>
      </c>
      <c r="BB143" s="563">
        <f t="shared" si="26"/>
        <v>32</v>
      </c>
      <c r="BC143" s="563">
        <f t="shared" si="26"/>
        <v>4</v>
      </c>
      <c r="BD143" s="563">
        <f t="shared" si="26"/>
        <v>33</v>
      </c>
      <c r="BE143" s="563">
        <f t="shared" si="26"/>
        <v>27</v>
      </c>
      <c r="BF143" s="563">
        <f t="shared" si="26"/>
        <v>6</v>
      </c>
      <c r="BG143" s="563">
        <f t="shared" si="26"/>
        <v>87</v>
      </c>
      <c r="BH143" s="563">
        <f t="shared" si="26"/>
        <v>79</v>
      </c>
      <c r="BI143" s="563">
        <f t="shared" si="26"/>
        <v>28</v>
      </c>
      <c r="BJ143" s="563">
        <f t="shared" si="26"/>
        <v>16</v>
      </c>
      <c r="BK143" s="563">
        <f t="shared" si="26"/>
        <v>4</v>
      </c>
      <c r="BL143" s="563">
        <f t="shared" si="26"/>
        <v>1</v>
      </c>
      <c r="BM143" s="563">
        <f t="shared" si="26"/>
        <v>7</v>
      </c>
      <c r="BN143" s="563">
        <f t="shared" si="26"/>
        <v>18</v>
      </c>
      <c r="BO143" s="563">
        <f t="shared" si="26"/>
        <v>9</v>
      </c>
      <c r="BP143" s="563">
        <f t="shared" si="26"/>
        <v>2</v>
      </c>
      <c r="BQ143" s="563">
        <f t="shared" si="26"/>
        <v>3</v>
      </c>
      <c r="BR143" s="563">
        <f t="shared" si="26"/>
        <v>8</v>
      </c>
      <c r="BS143" s="563">
        <f t="shared" si="26"/>
        <v>11</v>
      </c>
      <c r="BT143" s="563">
        <f t="shared" ref="BT143:CA143" si="27">BT50</f>
        <v>214</v>
      </c>
      <c r="BU143" s="563">
        <f t="shared" si="27"/>
        <v>104</v>
      </c>
      <c r="BV143" s="563">
        <f t="shared" si="27"/>
        <v>11</v>
      </c>
      <c r="BW143" s="563">
        <f t="shared" si="27"/>
        <v>7</v>
      </c>
      <c r="BX143" s="563">
        <f t="shared" si="27"/>
        <v>4</v>
      </c>
      <c r="BY143" s="563">
        <f t="shared" si="27"/>
        <v>22</v>
      </c>
      <c r="BZ143" s="563">
        <f t="shared" si="27"/>
        <v>14</v>
      </c>
      <c r="CA143" s="566">
        <f t="shared" si="27"/>
        <v>46</v>
      </c>
    </row>
    <row r="144" spans="1:79" ht="24" customHeight="1" x14ac:dyDescent="0.15">
      <c r="A144" s="557"/>
      <c r="B144" s="558" t="s">
        <v>14</v>
      </c>
      <c r="C144" s="559"/>
      <c r="D144" s="560"/>
      <c r="E144" s="561" t="s">
        <v>49</v>
      </c>
      <c r="F144" s="562"/>
      <c r="G144" s="563">
        <f>G51</f>
        <v>0</v>
      </c>
      <c r="H144" s="567">
        <f t="shared" ref="H144:BS144" si="28">H51</f>
        <v>0</v>
      </c>
      <c r="I144" s="565">
        <f t="shared" si="28"/>
        <v>11956</v>
      </c>
      <c r="J144" s="563">
        <f t="shared" si="28"/>
        <v>11352</v>
      </c>
      <c r="K144" s="563">
        <f t="shared" si="28"/>
        <v>2267</v>
      </c>
      <c r="L144" s="563">
        <f t="shared" si="28"/>
        <v>1186</v>
      </c>
      <c r="M144" s="563">
        <f t="shared" si="28"/>
        <v>1165</v>
      </c>
      <c r="N144" s="563">
        <f t="shared" si="28"/>
        <v>21</v>
      </c>
      <c r="O144" s="563">
        <f t="shared" si="28"/>
        <v>1081</v>
      </c>
      <c r="P144" s="563">
        <f t="shared" si="28"/>
        <v>55</v>
      </c>
      <c r="Q144" s="563">
        <f t="shared" si="28"/>
        <v>466</v>
      </c>
      <c r="R144" s="563">
        <f t="shared" si="28"/>
        <v>458</v>
      </c>
      <c r="S144" s="563">
        <f t="shared" si="28"/>
        <v>8</v>
      </c>
      <c r="T144" s="563">
        <f t="shared" si="28"/>
        <v>556</v>
      </c>
      <c r="U144" s="563">
        <f t="shared" si="28"/>
        <v>422</v>
      </c>
      <c r="V144" s="563">
        <f t="shared" si="28"/>
        <v>134</v>
      </c>
      <c r="W144" s="563">
        <f t="shared" si="28"/>
        <v>4</v>
      </c>
      <c r="X144" s="563">
        <f t="shared" si="28"/>
        <v>9085</v>
      </c>
      <c r="Y144" s="563">
        <f t="shared" si="28"/>
        <v>116</v>
      </c>
      <c r="Z144" s="563">
        <f t="shared" si="28"/>
        <v>2</v>
      </c>
      <c r="AA144" s="563">
        <f t="shared" si="28"/>
        <v>114</v>
      </c>
      <c r="AB144" s="563">
        <f t="shared" si="28"/>
        <v>8969</v>
      </c>
      <c r="AC144" s="563">
        <f t="shared" si="28"/>
        <v>238</v>
      </c>
      <c r="AD144" s="563">
        <f t="shared" si="28"/>
        <v>319</v>
      </c>
      <c r="AE144" s="563">
        <f t="shared" si="28"/>
        <v>13</v>
      </c>
      <c r="AF144" s="563">
        <f t="shared" si="28"/>
        <v>393</v>
      </c>
      <c r="AG144" s="563">
        <f t="shared" si="28"/>
        <v>1832</v>
      </c>
      <c r="AH144" s="563">
        <f t="shared" si="28"/>
        <v>1268</v>
      </c>
      <c r="AI144" s="563">
        <f t="shared" si="28"/>
        <v>4857</v>
      </c>
      <c r="AJ144" s="563">
        <f t="shared" si="28"/>
        <v>49</v>
      </c>
      <c r="AK144" s="563">
        <f t="shared" si="28"/>
        <v>0</v>
      </c>
      <c r="AL144" s="563">
        <f t="shared" si="28"/>
        <v>604</v>
      </c>
      <c r="AM144" s="563">
        <f t="shared" si="28"/>
        <v>604</v>
      </c>
      <c r="AN144" s="563">
        <f t="shared" si="28"/>
        <v>285</v>
      </c>
      <c r="AO144" s="563">
        <f t="shared" si="28"/>
        <v>285</v>
      </c>
      <c r="AP144" s="563">
        <f t="shared" si="28"/>
        <v>258</v>
      </c>
      <c r="AQ144" s="563">
        <f t="shared" si="28"/>
        <v>130</v>
      </c>
      <c r="AR144" s="563">
        <f t="shared" si="28"/>
        <v>6</v>
      </c>
      <c r="AS144" s="563">
        <f t="shared" si="28"/>
        <v>21</v>
      </c>
      <c r="AT144" s="563">
        <f t="shared" si="28"/>
        <v>101</v>
      </c>
      <c r="AU144" s="563">
        <f t="shared" si="28"/>
        <v>0</v>
      </c>
      <c r="AV144" s="563">
        <f t="shared" si="28"/>
        <v>0</v>
      </c>
      <c r="AW144" s="563">
        <f t="shared" si="28"/>
        <v>0</v>
      </c>
      <c r="AX144" s="563">
        <f t="shared" si="28"/>
        <v>27</v>
      </c>
      <c r="AY144" s="563">
        <f t="shared" si="28"/>
        <v>24</v>
      </c>
      <c r="AZ144" s="563">
        <f t="shared" si="28"/>
        <v>20</v>
      </c>
      <c r="BA144" s="563">
        <f t="shared" si="28"/>
        <v>2</v>
      </c>
      <c r="BB144" s="563">
        <f t="shared" si="28"/>
        <v>1</v>
      </c>
      <c r="BC144" s="563">
        <f t="shared" si="28"/>
        <v>1</v>
      </c>
      <c r="BD144" s="563">
        <f t="shared" si="28"/>
        <v>3</v>
      </c>
      <c r="BE144" s="563">
        <f t="shared" si="28"/>
        <v>2</v>
      </c>
      <c r="BF144" s="563">
        <f t="shared" si="28"/>
        <v>1</v>
      </c>
      <c r="BG144" s="563">
        <f t="shared" si="28"/>
        <v>0</v>
      </c>
      <c r="BH144" s="563">
        <f t="shared" si="28"/>
        <v>201</v>
      </c>
      <c r="BI144" s="563">
        <f t="shared" si="28"/>
        <v>201</v>
      </c>
      <c r="BJ144" s="563">
        <f t="shared" si="28"/>
        <v>201</v>
      </c>
      <c r="BK144" s="563">
        <f t="shared" si="28"/>
        <v>0</v>
      </c>
      <c r="BL144" s="563">
        <f t="shared" si="28"/>
        <v>0</v>
      </c>
      <c r="BM144" s="563">
        <f t="shared" si="28"/>
        <v>0</v>
      </c>
      <c r="BN144" s="563">
        <f t="shared" si="28"/>
        <v>0</v>
      </c>
      <c r="BO144" s="563">
        <f t="shared" si="28"/>
        <v>0</v>
      </c>
      <c r="BP144" s="563">
        <f t="shared" si="28"/>
        <v>0</v>
      </c>
      <c r="BQ144" s="563">
        <f t="shared" si="28"/>
        <v>0</v>
      </c>
      <c r="BR144" s="563">
        <f t="shared" si="28"/>
        <v>0</v>
      </c>
      <c r="BS144" s="563">
        <f t="shared" si="28"/>
        <v>0</v>
      </c>
      <c r="BT144" s="563">
        <f t="shared" ref="BT144:CA144" si="29">BT51</f>
        <v>118</v>
      </c>
      <c r="BU144" s="563">
        <f t="shared" si="29"/>
        <v>0</v>
      </c>
      <c r="BV144" s="563">
        <f t="shared" si="29"/>
        <v>0</v>
      </c>
      <c r="BW144" s="563">
        <f t="shared" si="29"/>
        <v>0</v>
      </c>
      <c r="BX144" s="563">
        <f t="shared" si="29"/>
        <v>0</v>
      </c>
      <c r="BY144" s="563">
        <f t="shared" si="29"/>
        <v>0</v>
      </c>
      <c r="BZ144" s="563">
        <f t="shared" si="29"/>
        <v>0</v>
      </c>
      <c r="CA144" s="566">
        <f t="shared" si="29"/>
        <v>0</v>
      </c>
    </row>
    <row r="145" spans="1:79" ht="15" customHeight="1" x14ac:dyDescent="0.15">
      <c r="A145" s="557"/>
      <c r="B145" s="558" t="s">
        <v>15</v>
      </c>
      <c r="C145" s="559"/>
      <c r="D145" s="560"/>
      <c r="E145" s="561" t="s">
        <v>50</v>
      </c>
      <c r="F145" s="562"/>
      <c r="G145" s="563">
        <f>SUM(G52:G53)</f>
        <v>412</v>
      </c>
      <c r="H145" s="567">
        <f t="shared" ref="H145:BS145" si="30">SUM(H52:H53)</f>
        <v>9</v>
      </c>
      <c r="I145" s="565">
        <f t="shared" si="30"/>
        <v>18515</v>
      </c>
      <c r="J145" s="563">
        <f t="shared" si="30"/>
        <v>16272</v>
      </c>
      <c r="K145" s="563">
        <f t="shared" si="30"/>
        <v>10923</v>
      </c>
      <c r="L145" s="563">
        <f t="shared" si="30"/>
        <v>3984</v>
      </c>
      <c r="M145" s="563">
        <f t="shared" si="30"/>
        <v>3910</v>
      </c>
      <c r="N145" s="563">
        <f t="shared" si="30"/>
        <v>74</v>
      </c>
      <c r="O145" s="563">
        <f t="shared" si="30"/>
        <v>6939</v>
      </c>
      <c r="P145" s="563">
        <f t="shared" si="30"/>
        <v>91</v>
      </c>
      <c r="Q145" s="563">
        <f t="shared" si="30"/>
        <v>4719</v>
      </c>
      <c r="R145" s="563">
        <f t="shared" si="30"/>
        <v>4668</v>
      </c>
      <c r="S145" s="563">
        <f t="shared" si="30"/>
        <v>51</v>
      </c>
      <c r="T145" s="563">
        <f t="shared" si="30"/>
        <v>2046</v>
      </c>
      <c r="U145" s="563">
        <f t="shared" si="30"/>
        <v>588</v>
      </c>
      <c r="V145" s="563">
        <f t="shared" si="30"/>
        <v>1458</v>
      </c>
      <c r="W145" s="563">
        <f t="shared" si="30"/>
        <v>83</v>
      </c>
      <c r="X145" s="563">
        <f t="shared" si="30"/>
        <v>5349</v>
      </c>
      <c r="Y145" s="563">
        <f t="shared" si="30"/>
        <v>313</v>
      </c>
      <c r="Z145" s="563">
        <f t="shared" si="30"/>
        <v>24</v>
      </c>
      <c r="AA145" s="563">
        <f t="shared" si="30"/>
        <v>289</v>
      </c>
      <c r="AB145" s="563">
        <f t="shared" si="30"/>
        <v>5036</v>
      </c>
      <c r="AC145" s="563">
        <f t="shared" si="30"/>
        <v>19</v>
      </c>
      <c r="AD145" s="563">
        <f t="shared" si="30"/>
        <v>131</v>
      </c>
      <c r="AE145" s="563">
        <f t="shared" si="30"/>
        <v>35</v>
      </c>
      <c r="AF145" s="563">
        <f t="shared" si="30"/>
        <v>428</v>
      </c>
      <c r="AG145" s="563">
        <f t="shared" si="30"/>
        <v>1728</v>
      </c>
      <c r="AH145" s="563">
        <f t="shared" si="30"/>
        <v>395</v>
      </c>
      <c r="AI145" s="563">
        <f t="shared" si="30"/>
        <v>2191</v>
      </c>
      <c r="AJ145" s="563">
        <f t="shared" si="30"/>
        <v>109</v>
      </c>
      <c r="AK145" s="563">
        <f t="shared" si="30"/>
        <v>1539</v>
      </c>
      <c r="AL145" s="563">
        <f t="shared" si="30"/>
        <v>704</v>
      </c>
      <c r="AM145" s="563">
        <f t="shared" si="30"/>
        <v>625</v>
      </c>
      <c r="AN145" s="563">
        <f t="shared" si="30"/>
        <v>245</v>
      </c>
      <c r="AO145" s="563">
        <f t="shared" si="30"/>
        <v>233</v>
      </c>
      <c r="AP145" s="563">
        <f t="shared" si="30"/>
        <v>181</v>
      </c>
      <c r="AQ145" s="563">
        <f t="shared" si="30"/>
        <v>77</v>
      </c>
      <c r="AR145" s="563">
        <f t="shared" si="30"/>
        <v>6</v>
      </c>
      <c r="AS145" s="563">
        <f t="shared" si="30"/>
        <v>18</v>
      </c>
      <c r="AT145" s="563">
        <f t="shared" si="30"/>
        <v>61</v>
      </c>
      <c r="AU145" s="563">
        <f t="shared" si="30"/>
        <v>17</v>
      </c>
      <c r="AV145" s="563">
        <f t="shared" si="30"/>
        <v>1</v>
      </c>
      <c r="AW145" s="563">
        <f t="shared" si="30"/>
        <v>1</v>
      </c>
      <c r="AX145" s="563">
        <f t="shared" si="30"/>
        <v>52</v>
      </c>
      <c r="AY145" s="563">
        <f t="shared" si="30"/>
        <v>47</v>
      </c>
      <c r="AZ145" s="563">
        <f t="shared" si="30"/>
        <v>34</v>
      </c>
      <c r="BA145" s="563">
        <f t="shared" si="30"/>
        <v>7</v>
      </c>
      <c r="BB145" s="563">
        <f t="shared" si="30"/>
        <v>5</v>
      </c>
      <c r="BC145" s="563">
        <f t="shared" si="30"/>
        <v>1</v>
      </c>
      <c r="BD145" s="563">
        <f t="shared" si="30"/>
        <v>5</v>
      </c>
      <c r="BE145" s="563">
        <f t="shared" si="30"/>
        <v>4</v>
      </c>
      <c r="BF145" s="563">
        <f t="shared" si="30"/>
        <v>1</v>
      </c>
      <c r="BG145" s="563">
        <f t="shared" si="30"/>
        <v>12</v>
      </c>
      <c r="BH145" s="563">
        <f t="shared" si="30"/>
        <v>271</v>
      </c>
      <c r="BI145" s="563">
        <f t="shared" si="30"/>
        <v>93</v>
      </c>
      <c r="BJ145" s="563">
        <f t="shared" si="30"/>
        <v>52</v>
      </c>
      <c r="BK145" s="563">
        <f t="shared" si="30"/>
        <v>13</v>
      </c>
      <c r="BL145" s="563">
        <f t="shared" si="30"/>
        <v>4</v>
      </c>
      <c r="BM145" s="563">
        <f t="shared" si="30"/>
        <v>24</v>
      </c>
      <c r="BN145" s="563">
        <f t="shared" si="30"/>
        <v>71</v>
      </c>
      <c r="BO145" s="563">
        <f t="shared" si="30"/>
        <v>30</v>
      </c>
      <c r="BP145" s="563">
        <f t="shared" si="30"/>
        <v>7</v>
      </c>
      <c r="BQ145" s="563">
        <f t="shared" si="30"/>
        <v>9</v>
      </c>
      <c r="BR145" s="563">
        <f t="shared" si="30"/>
        <v>26</v>
      </c>
      <c r="BS145" s="563">
        <f t="shared" si="30"/>
        <v>35</v>
      </c>
      <c r="BT145" s="563">
        <f t="shared" ref="BT145:CA145" si="31">SUM(BT52:BT53)</f>
        <v>109</v>
      </c>
      <c r="BU145" s="563">
        <f t="shared" si="31"/>
        <v>79</v>
      </c>
      <c r="BV145" s="563">
        <f t="shared" si="31"/>
        <v>39</v>
      </c>
      <c r="BW145" s="563">
        <f t="shared" si="31"/>
        <v>29</v>
      </c>
      <c r="BX145" s="563">
        <f t="shared" si="31"/>
        <v>5</v>
      </c>
      <c r="BY145" s="563">
        <f t="shared" si="31"/>
        <v>1</v>
      </c>
      <c r="BZ145" s="563">
        <f t="shared" si="31"/>
        <v>1</v>
      </c>
      <c r="CA145" s="566">
        <f t="shared" si="31"/>
        <v>4</v>
      </c>
    </row>
    <row r="146" spans="1:79" ht="15" customHeight="1" x14ac:dyDescent="0.15">
      <c r="A146" s="557"/>
      <c r="B146" s="558" t="s">
        <v>16</v>
      </c>
      <c r="C146" s="559"/>
      <c r="D146" s="560"/>
      <c r="E146" s="561" t="s">
        <v>664</v>
      </c>
      <c r="F146" s="562"/>
      <c r="G146" s="563">
        <f>SUM(G54:G57)</f>
        <v>15189</v>
      </c>
      <c r="H146" s="567">
        <f t="shared" ref="H146:BS146" si="32">SUM(H54:H57)</f>
        <v>9882</v>
      </c>
      <c r="I146" s="565">
        <f t="shared" si="32"/>
        <v>460261</v>
      </c>
      <c r="J146" s="563">
        <f t="shared" si="32"/>
        <v>309880</v>
      </c>
      <c r="K146" s="563">
        <f t="shared" si="32"/>
        <v>154856</v>
      </c>
      <c r="L146" s="563">
        <f t="shared" si="32"/>
        <v>80625</v>
      </c>
      <c r="M146" s="563">
        <f t="shared" si="32"/>
        <v>79435</v>
      </c>
      <c r="N146" s="563">
        <f t="shared" si="32"/>
        <v>1190</v>
      </c>
      <c r="O146" s="563">
        <f t="shared" si="32"/>
        <v>74231</v>
      </c>
      <c r="P146" s="563">
        <f t="shared" si="32"/>
        <v>1638</v>
      </c>
      <c r="Q146" s="563">
        <f t="shared" si="32"/>
        <v>32569</v>
      </c>
      <c r="R146" s="563">
        <f t="shared" si="32"/>
        <v>31323</v>
      </c>
      <c r="S146" s="563">
        <f t="shared" si="32"/>
        <v>1246</v>
      </c>
      <c r="T146" s="563">
        <f t="shared" si="32"/>
        <v>39560</v>
      </c>
      <c r="U146" s="563">
        <f t="shared" si="32"/>
        <v>21259</v>
      </c>
      <c r="V146" s="563">
        <f t="shared" si="32"/>
        <v>18301</v>
      </c>
      <c r="W146" s="563">
        <f t="shared" si="32"/>
        <v>464</v>
      </c>
      <c r="X146" s="563">
        <f t="shared" si="32"/>
        <v>155024</v>
      </c>
      <c r="Y146" s="563">
        <f t="shared" si="32"/>
        <v>13862</v>
      </c>
      <c r="Z146" s="563">
        <f t="shared" si="32"/>
        <v>727</v>
      </c>
      <c r="AA146" s="563">
        <f t="shared" si="32"/>
        <v>13135</v>
      </c>
      <c r="AB146" s="563">
        <f t="shared" si="32"/>
        <v>141162</v>
      </c>
      <c r="AC146" s="563">
        <f t="shared" si="32"/>
        <v>1141</v>
      </c>
      <c r="AD146" s="563">
        <f t="shared" si="32"/>
        <v>4598</v>
      </c>
      <c r="AE146" s="563">
        <f t="shared" si="32"/>
        <v>2001</v>
      </c>
      <c r="AF146" s="563">
        <f t="shared" si="32"/>
        <v>7345</v>
      </c>
      <c r="AG146" s="563">
        <f t="shared" si="32"/>
        <v>36222</v>
      </c>
      <c r="AH146" s="563">
        <f t="shared" si="32"/>
        <v>21144</v>
      </c>
      <c r="AI146" s="563">
        <f t="shared" si="32"/>
        <v>65497</v>
      </c>
      <c r="AJ146" s="563">
        <f t="shared" si="32"/>
        <v>3214</v>
      </c>
      <c r="AK146" s="563">
        <f t="shared" si="32"/>
        <v>56797</v>
      </c>
      <c r="AL146" s="563">
        <f t="shared" si="32"/>
        <v>93584</v>
      </c>
      <c r="AM146" s="563">
        <f t="shared" si="32"/>
        <v>38005</v>
      </c>
      <c r="AN146" s="563">
        <f t="shared" si="32"/>
        <v>8709</v>
      </c>
      <c r="AO146" s="563">
        <f t="shared" si="32"/>
        <v>8489</v>
      </c>
      <c r="AP146" s="563">
        <f t="shared" si="32"/>
        <v>7677</v>
      </c>
      <c r="AQ146" s="563">
        <f t="shared" si="32"/>
        <v>1471</v>
      </c>
      <c r="AR146" s="563">
        <f t="shared" si="32"/>
        <v>79</v>
      </c>
      <c r="AS146" s="563">
        <f t="shared" si="32"/>
        <v>478</v>
      </c>
      <c r="AT146" s="563">
        <f t="shared" si="32"/>
        <v>3228</v>
      </c>
      <c r="AU146" s="563">
        <f t="shared" si="32"/>
        <v>2289</v>
      </c>
      <c r="AV146" s="563">
        <f t="shared" si="32"/>
        <v>32</v>
      </c>
      <c r="AW146" s="563">
        <f t="shared" si="32"/>
        <v>100</v>
      </c>
      <c r="AX146" s="563">
        <f t="shared" si="32"/>
        <v>812</v>
      </c>
      <c r="AY146" s="563">
        <f t="shared" si="32"/>
        <v>464</v>
      </c>
      <c r="AZ146" s="563">
        <f t="shared" si="32"/>
        <v>266</v>
      </c>
      <c r="BA146" s="563">
        <f t="shared" si="32"/>
        <v>65</v>
      </c>
      <c r="BB146" s="563">
        <f t="shared" si="32"/>
        <v>125</v>
      </c>
      <c r="BC146" s="563">
        <f t="shared" si="32"/>
        <v>8</v>
      </c>
      <c r="BD146" s="563">
        <f t="shared" si="32"/>
        <v>348</v>
      </c>
      <c r="BE146" s="563">
        <f t="shared" si="32"/>
        <v>275</v>
      </c>
      <c r="BF146" s="563">
        <f t="shared" si="32"/>
        <v>73</v>
      </c>
      <c r="BG146" s="563">
        <f t="shared" si="32"/>
        <v>220</v>
      </c>
      <c r="BH146" s="563">
        <f t="shared" si="32"/>
        <v>28346</v>
      </c>
      <c r="BI146" s="563">
        <f t="shared" si="32"/>
        <v>5075</v>
      </c>
      <c r="BJ146" s="563">
        <f t="shared" si="32"/>
        <v>2433</v>
      </c>
      <c r="BK146" s="563">
        <f t="shared" si="32"/>
        <v>2269</v>
      </c>
      <c r="BL146" s="563">
        <f t="shared" si="32"/>
        <v>153</v>
      </c>
      <c r="BM146" s="563">
        <f t="shared" si="32"/>
        <v>220</v>
      </c>
      <c r="BN146" s="563">
        <f t="shared" si="32"/>
        <v>17496</v>
      </c>
      <c r="BO146" s="563">
        <f t="shared" si="32"/>
        <v>2287</v>
      </c>
      <c r="BP146" s="563">
        <f t="shared" si="32"/>
        <v>88</v>
      </c>
      <c r="BQ146" s="563">
        <f t="shared" si="32"/>
        <v>528</v>
      </c>
      <c r="BR146" s="563">
        <f t="shared" si="32"/>
        <v>2579</v>
      </c>
      <c r="BS146" s="563">
        <f t="shared" si="32"/>
        <v>293</v>
      </c>
      <c r="BT146" s="563">
        <f t="shared" ref="BT146:CA146" si="33">SUM(BT54:BT57)</f>
        <v>950</v>
      </c>
      <c r="BU146" s="563">
        <f t="shared" si="33"/>
        <v>55579</v>
      </c>
      <c r="BV146" s="563">
        <f t="shared" si="33"/>
        <v>5889</v>
      </c>
      <c r="BW146" s="563">
        <f t="shared" si="33"/>
        <v>7440</v>
      </c>
      <c r="BX146" s="563">
        <f t="shared" si="33"/>
        <v>953</v>
      </c>
      <c r="BY146" s="563">
        <f t="shared" si="33"/>
        <v>2472</v>
      </c>
      <c r="BZ146" s="563">
        <f t="shared" si="33"/>
        <v>2828</v>
      </c>
      <c r="CA146" s="566">
        <f t="shared" si="33"/>
        <v>35997</v>
      </c>
    </row>
    <row r="147" spans="1:79" ht="15" customHeight="1" x14ac:dyDescent="0.15">
      <c r="A147" s="557"/>
      <c r="B147" s="558" t="s">
        <v>17</v>
      </c>
      <c r="C147" s="559"/>
      <c r="D147" s="560"/>
      <c r="E147" s="561" t="s">
        <v>2070</v>
      </c>
      <c r="F147" s="562"/>
      <c r="G147" s="563">
        <f>SUM(G58:G59)</f>
        <v>738</v>
      </c>
      <c r="H147" s="567">
        <f t="shared" ref="H147:BS147" si="34">SUM(H58:H59)</f>
        <v>2214</v>
      </c>
      <c r="I147" s="565">
        <f t="shared" si="34"/>
        <v>99815</v>
      </c>
      <c r="J147" s="563">
        <f t="shared" si="34"/>
        <v>41550</v>
      </c>
      <c r="K147" s="563">
        <f t="shared" si="34"/>
        <v>15501</v>
      </c>
      <c r="L147" s="563">
        <f t="shared" si="34"/>
        <v>4500</v>
      </c>
      <c r="M147" s="563">
        <f t="shared" si="34"/>
        <v>4415</v>
      </c>
      <c r="N147" s="563">
        <f t="shared" si="34"/>
        <v>85</v>
      </c>
      <c r="O147" s="563">
        <f t="shared" si="34"/>
        <v>11001</v>
      </c>
      <c r="P147" s="563">
        <f t="shared" si="34"/>
        <v>207</v>
      </c>
      <c r="Q147" s="563">
        <f t="shared" si="34"/>
        <v>7760</v>
      </c>
      <c r="R147" s="563">
        <f t="shared" si="34"/>
        <v>7727</v>
      </c>
      <c r="S147" s="563">
        <f t="shared" si="34"/>
        <v>33</v>
      </c>
      <c r="T147" s="563">
        <f t="shared" si="34"/>
        <v>2986</v>
      </c>
      <c r="U147" s="563">
        <f t="shared" si="34"/>
        <v>1972</v>
      </c>
      <c r="V147" s="563">
        <f t="shared" si="34"/>
        <v>1014</v>
      </c>
      <c r="W147" s="563">
        <f t="shared" si="34"/>
        <v>48</v>
      </c>
      <c r="X147" s="563">
        <f t="shared" si="34"/>
        <v>26049</v>
      </c>
      <c r="Y147" s="563">
        <f t="shared" si="34"/>
        <v>653</v>
      </c>
      <c r="Z147" s="563">
        <f t="shared" si="34"/>
        <v>15</v>
      </c>
      <c r="AA147" s="563">
        <f t="shared" si="34"/>
        <v>638</v>
      </c>
      <c r="AB147" s="563">
        <f t="shared" si="34"/>
        <v>25396</v>
      </c>
      <c r="AC147" s="563">
        <f t="shared" si="34"/>
        <v>263</v>
      </c>
      <c r="AD147" s="563">
        <f t="shared" si="34"/>
        <v>873</v>
      </c>
      <c r="AE147" s="563">
        <f t="shared" si="34"/>
        <v>654</v>
      </c>
      <c r="AF147" s="563">
        <f t="shared" si="34"/>
        <v>1257</v>
      </c>
      <c r="AG147" s="563">
        <f t="shared" si="34"/>
        <v>6721</v>
      </c>
      <c r="AH147" s="563">
        <f t="shared" si="34"/>
        <v>4169</v>
      </c>
      <c r="AI147" s="563">
        <f t="shared" si="34"/>
        <v>11071</v>
      </c>
      <c r="AJ147" s="563">
        <f t="shared" si="34"/>
        <v>388</v>
      </c>
      <c r="AK147" s="563">
        <f t="shared" si="34"/>
        <v>2760</v>
      </c>
      <c r="AL147" s="563">
        <f t="shared" si="34"/>
        <v>55505</v>
      </c>
      <c r="AM147" s="563">
        <f t="shared" si="34"/>
        <v>32066</v>
      </c>
      <c r="AN147" s="563">
        <f t="shared" si="34"/>
        <v>4905</v>
      </c>
      <c r="AO147" s="563">
        <f t="shared" si="34"/>
        <v>4686</v>
      </c>
      <c r="AP147" s="563">
        <f t="shared" si="34"/>
        <v>3715</v>
      </c>
      <c r="AQ147" s="563">
        <f t="shared" si="34"/>
        <v>1871</v>
      </c>
      <c r="AR147" s="563">
        <f t="shared" si="34"/>
        <v>95</v>
      </c>
      <c r="AS147" s="563">
        <f t="shared" si="34"/>
        <v>288</v>
      </c>
      <c r="AT147" s="563">
        <f t="shared" si="34"/>
        <v>924</v>
      </c>
      <c r="AU147" s="563">
        <f t="shared" si="34"/>
        <v>335</v>
      </c>
      <c r="AV147" s="563">
        <f t="shared" si="34"/>
        <v>188</v>
      </c>
      <c r="AW147" s="563">
        <f t="shared" si="34"/>
        <v>14</v>
      </c>
      <c r="AX147" s="563">
        <f t="shared" si="34"/>
        <v>971</v>
      </c>
      <c r="AY147" s="563">
        <f t="shared" si="34"/>
        <v>702</v>
      </c>
      <c r="AZ147" s="563">
        <f t="shared" si="34"/>
        <v>516</v>
      </c>
      <c r="BA147" s="563">
        <f t="shared" si="34"/>
        <v>107</v>
      </c>
      <c r="BB147" s="563">
        <f t="shared" si="34"/>
        <v>68</v>
      </c>
      <c r="BC147" s="563">
        <f t="shared" si="34"/>
        <v>11</v>
      </c>
      <c r="BD147" s="563">
        <f t="shared" si="34"/>
        <v>269</v>
      </c>
      <c r="BE147" s="563">
        <f t="shared" si="34"/>
        <v>217</v>
      </c>
      <c r="BF147" s="563">
        <f t="shared" si="34"/>
        <v>52</v>
      </c>
      <c r="BG147" s="563">
        <f t="shared" si="34"/>
        <v>219</v>
      </c>
      <c r="BH147" s="563">
        <f t="shared" si="34"/>
        <v>27113</v>
      </c>
      <c r="BI147" s="563">
        <f t="shared" si="34"/>
        <v>8759</v>
      </c>
      <c r="BJ147" s="563">
        <f t="shared" si="34"/>
        <v>1430</v>
      </c>
      <c r="BK147" s="563">
        <f t="shared" si="34"/>
        <v>7044</v>
      </c>
      <c r="BL147" s="563">
        <f t="shared" si="34"/>
        <v>42</v>
      </c>
      <c r="BM147" s="563">
        <f t="shared" si="34"/>
        <v>243</v>
      </c>
      <c r="BN147" s="563">
        <f t="shared" si="34"/>
        <v>15830</v>
      </c>
      <c r="BO147" s="563">
        <f t="shared" si="34"/>
        <v>540</v>
      </c>
      <c r="BP147" s="563">
        <f t="shared" si="34"/>
        <v>162</v>
      </c>
      <c r="BQ147" s="563">
        <f t="shared" si="34"/>
        <v>736</v>
      </c>
      <c r="BR147" s="563">
        <f t="shared" si="34"/>
        <v>723</v>
      </c>
      <c r="BS147" s="563">
        <f t="shared" si="34"/>
        <v>363</v>
      </c>
      <c r="BT147" s="563">
        <f t="shared" ref="BT147:CA147" si="35">SUM(BT58:BT59)</f>
        <v>48</v>
      </c>
      <c r="BU147" s="563">
        <f t="shared" si="35"/>
        <v>23439</v>
      </c>
      <c r="BV147" s="563">
        <f t="shared" si="35"/>
        <v>5783</v>
      </c>
      <c r="BW147" s="563">
        <f t="shared" si="35"/>
        <v>2054</v>
      </c>
      <c r="BX147" s="563">
        <f t="shared" si="35"/>
        <v>3105</v>
      </c>
      <c r="BY147" s="563">
        <f t="shared" si="35"/>
        <v>399</v>
      </c>
      <c r="BZ147" s="563">
        <f t="shared" si="35"/>
        <v>511</v>
      </c>
      <c r="CA147" s="566">
        <f t="shared" si="35"/>
        <v>11587</v>
      </c>
    </row>
    <row r="148" spans="1:79" ht="15" customHeight="1" x14ac:dyDescent="0.15">
      <c r="A148" s="557"/>
      <c r="B148" s="558" t="s">
        <v>18</v>
      </c>
      <c r="C148" s="559"/>
      <c r="D148" s="560"/>
      <c r="E148" s="561" t="s">
        <v>52</v>
      </c>
      <c r="F148" s="562"/>
      <c r="G148" s="563">
        <f>SUM(G60:G64)</f>
        <v>0</v>
      </c>
      <c r="H148" s="567">
        <f t="shared" ref="H148:BS148" si="36">SUM(H60:H64)</f>
        <v>0</v>
      </c>
      <c r="I148" s="565">
        <f t="shared" si="36"/>
        <v>0</v>
      </c>
      <c r="J148" s="563">
        <f t="shared" si="36"/>
        <v>0</v>
      </c>
      <c r="K148" s="563">
        <f t="shared" si="36"/>
        <v>0</v>
      </c>
      <c r="L148" s="563">
        <f t="shared" si="36"/>
        <v>0</v>
      </c>
      <c r="M148" s="563">
        <f t="shared" si="36"/>
        <v>0</v>
      </c>
      <c r="N148" s="563">
        <f t="shared" si="36"/>
        <v>0</v>
      </c>
      <c r="O148" s="563">
        <f t="shared" si="36"/>
        <v>0</v>
      </c>
      <c r="P148" s="563">
        <f t="shared" si="36"/>
        <v>0</v>
      </c>
      <c r="Q148" s="563">
        <f t="shared" si="36"/>
        <v>0</v>
      </c>
      <c r="R148" s="563">
        <f t="shared" si="36"/>
        <v>0</v>
      </c>
      <c r="S148" s="563">
        <f t="shared" si="36"/>
        <v>0</v>
      </c>
      <c r="T148" s="563">
        <f t="shared" si="36"/>
        <v>0</v>
      </c>
      <c r="U148" s="563">
        <f t="shared" si="36"/>
        <v>0</v>
      </c>
      <c r="V148" s="563">
        <f t="shared" si="36"/>
        <v>0</v>
      </c>
      <c r="W148" s="563">
        <f t="shared" si="36"/>
        <v>0</v>
      </c>
      <c r="X148" s="563">
        <f t="shared" si="36"/>
        <v>0</v>
      </c>
      <c r="Y148" s="563">
        <f t="shared" si="36"/>
        <v>0</v>
      </c>
      <c r="Z148" s="563">
        <f t="shared" si="36"/>
        <v>0</v>
      </c>
      <c r="AA148" s="563">
        <f t="shared" si="36"/>
        <v>0</v>
      </c>
      <c r="AB148" s="563">
        <f t="shared" si="36"/>
        <v>0</v>
      </c>
      <c r="AC148" s="563">
        <f t="shared" si="36"/>
        <v>0</v>
      </c>
      <c r="AD148" s="563">
        <f t="shared" si="36"/>
        <v>0</v>
      </c>
      <c r="AE148" s="563">
        <f t="shared" si="36"/>
        <v>0</v>
      </c>
      <c r="AF148" s="563">
        <f t="shared" si="36"/>
        <v>0</v>
      </c>
      <c r="AG148" s="563">
        <f t="shared" si="36"/>
        <v>0</v>
      </c>
      <c r="AH148" s="563">
        <f t="shared" si="36"/>
        <v>0</v>
      </c>
      <c r="AI148" s="563">
        <f t="shared" si="36"/>
        <v>0</v>
      </c>
      <c r="AJ148" s="563">
        <f t="shared" si="36"/>
        <v>0</v>
      </c>
      <c r="AK148" s="563">
        <f t="shared" si="36"/>
        <v>0</v>
      </c>
      <c r="AL148" s="563">
        <f t="shared" si="36"/>
        <v>0</v>
      </c>
      <c r="AM148" s="563">
        <f t="shared" si="36"/>
        <v>0</v>
      </c>
      <c r="AN148" s="563">
        <f t="shared" si="36"/>
        <v>0</v>
      </c>
      <c r="AO148" s="563">
        <f t="shared" si="36"/>
        <v>0</v>
      </c>
      <c r="AP148" s="563">
        <f t="shared" si="36"/>
        <v>0</v>
      </c>
      <c r="AQ148" s="563">
        <f t="shared" si="36"/>
        <v>0</v>
      </c>
      <c r="AR148" s="563">
        <f t="shared" si="36"/>
        <v>0</v>
      </c>
      <c r="AS148" s="563">
        <f t="shared" si="36"/>
        <v>0</v>
      </c>
      <c r="AT148" s="563">
        <f t="shared" si="36"/>
        <v>0</v>
      </c>
      <c r="AU148" s="563">
        <f t="shared" si="36"/>
        <v>0</v>
      </c>
      <c r="AV148" s="563">
        <f t="shared" si="36"/>
        <v>0</v>
      </c>
      <c r="AW148" s="563">
        <f t="shared" si="36"/>
        <v>0</v>
      </c>
      <c r="AX148" s="563">
        <f t="shared" si="36"/>
        <v>0</v>
      </c>
      <c r="AY148" s="563">
        <f t="shared" si="36"/>
        <v>0</v>
      </c>
      <c r="AZ148" s="563">
        <f t="shared" si="36"/>
        <v>0</v>
      </c>
      <c r="BA148" s="563">
        <f t="shared" si="36"/>
        <v>0</v>
      </c>
      <c r="BB148" s="563">
        <f t="shared" si="36"/>
        <v>0</v>
      </c>
      <c r="BC148" s="563">
        <f t="shared" si="36"/>
        <v>0</v>
      </c>
      <c r="BD148" s="563">
        <f t="shared" si="36"/>
        <v>0</v>
      </c>
      <c r="BE148" s="563">
        <f t="shared" si="36"/>
        <v>0</v>
      </c>
      <c r="BF148" s="563">
        <f t="shared" si="36"/>
        <v>0</v>
      </c>
      <c r="BG148" s="563">
        <f t="shared" si="36"/>
        <v>0</v>
      </c>
      <c r="BH148" s="563">
        <f t="shared" si="36"/>
        <v>0</v>
      </c>
      <c r="BI148" s="563">
        <f t="shared" si="36"/>
        <v>0</v>
      </c>
      <c r="BJ148" s="563">
        <f t="shared" si="36"/>
        <v>0</v>
      </c>
      <c r="BK148" s="563">
        <f t="shared" si="36"/>
        <v>0</v>
      </c>
      <c r="BL148" s="563">
        <f t="shared" si="36"/>
        <v>0</v>
      </c>
      <c r="BM148" s="563">
        <f t="shared" si="36"/>
        <v>0</v>
      </c>
      <c r="BN148" s="563">
        <f t="shared" si="36"/>
        <v>0</v>
      </c>
      <c r="BO148" s="563">
        <f t="shared" si="36"/>
        <v>0</v>
      </c>
      <c r="BP148" s="563">
        <f t="shared" si="36"/>
        <v>0</v>
      </c>
      <c r="BQ148" s="563">
        <f t="shared" si="36"/>
        <v>0</v>
      </c>
      <c r="BR148" s="563">
        <f t="shared" si="36"/>
        <v>0</v>
      </c>
      <c r="BS148" s="563">
        <f t="shared" si="36"/>
        <v>0</v>
      </c>
      <c r="BT148" s="563">
        <f t="shared" ref="BT148:CA148" si="37">SUM(BT60:BT64)</f>
        <v>0</v>
      </c>
      <c r="BU148" s="563">
        <f t="shared" si="37"/>
        <v>0</v>
      </c>
      <c r="BV148" s="563">
        <f t="shared" si="37"/>
        <v>0</v>
      </c>
      <c r="BW148" s="563">
        <f t="shared" si="37"/>
        <v>0</v>
      </c>
      <c r="BX148" s="563">
        <f t="shared" si="37"/>
        <v>0</v>
      </c>
      <c r="BY148" s="563">
        <f t="shared" si="37"/>
        <v>0</v>
      </c>
      <c r="BZ148" s="563">
        <f t="shared" si="37"/>
        <v>0</v>
      </c>
      <c r="CA148" s="566">
        <f t="shared" si="37"/>
        <v>0</v>
      </c>
    </row>
    <row r="149" spans="1:79" ht="24" customHeight="1" x14ac:dyDescent="0.15">
      <c r="A149" s="557"/>
      <c r="B149" s="558" t="s">
        <v>19</v>
      </c>
      <c r="C149" s="559"/>
      <c r="D149" s="560"/>
      <c r="E149" s="561" t="s">
        <v>53</v>
      </c>
      <c r="F149" s="562"/>
      <c r="G149" s="563">
        <f t="shared" ref="G149:AL149" si="38">SUM(G23,G36,G65:G66)</f>
        <v>12923</v>
      </c>
      <c r="H149" s="567">
        <f t="shared" si="38"/>
        <v>9137</v>
      </c>
      <c r="I149" s="565">
        <f t="shared" si="38"/>
        <v>188786</v>
      </c>
      <c r="J149" s="563">
        <f t="shared" si="38"/>
        <v>59633</v>
      </c>
      <c r="K149" s="563">
        <f t="shared" si="38"/>
        <v>39642</v>
      </c>
      <c r="L149" s="563">
        <f t="shared" si="38"/>
        <v>22833</v>
      </c>
      <c r="M149" s="563">
        <f t="shared" si="38"/>
        <v>22252</v>
      </c>
      <c r="N149" s="563">
        <f t="shared" si="38"/>
        <v>581</v>
      </c>
      <c r="O149" s="563">
        <f t="shared" si="38"/>
        <v>16809</v>
      </c>
      <c r="P149" s="563">
        <f t="shared" si="38"/>
        <v>218</v>
      </c>
      <c r="Q149" s="563">
        <f t="shared" si="38"/>
        <v>8641</v>
      </c>
      <c r="R149" s="563">
        <f t="shared" si="38"/>
        <v>8466</v>
      </c>
      <c r="S149" s="563">
        <f t="shared" si="38"/>
        <v>175</v>
      </c>
      <c r="T149" s="563">
        <f t="shared" si="38"/>
        <v>7761</v>
      </c>
      <c r="U149" s="563">
        <f t="shared" si="38"/>
        <v>2865</v>
      </c>
      <c r="V149" s="563">
        <f t="shared" si="38"/>
        <v>4896</v>
      </c>
      <c r="W149" s="563">
        <f t="shared" si="38"/>
        <v>189</v>
      </c>
      <c r="X149" s="563">
        <f t="shared" si="38"/>
        <v>19991</v>
      </c>
      <c r="Y149" s="563">
        <f t="shared" si="38"/>
        <v>846</v>
      </c>
      <c r="Z149" s="563">
        <f t="shared" si="38"/>
        <v>40</v>
      </c>
      <c r="AA149" s="563">
        <f t="shared" si="38"/>
        <v>806</v>
      </c>
      <c r="AB149" s="563">
        <f t="shared" si="38"/>
        <v>19145</v>
      </c>
      <c r="AC149" s="563">
        <f t="shared" si="38"/>
        <v>194</v>
      </c>
      <c r="AD149" s="563">
        <f t="shared" si="38"/>
        <v>870</v>
      </c>
      <c r="AE149" s="563">
        <f t="shared" si="38"/>
        <v>475</v>
      </c>
      <c r="AF149" s="563">
        <f t="shared" si="38"/>
        <v>1263</v>
      </c>
      <c r="AG149" s="563">
        <f t="shared" si="38"/>
        <v>4347</v>
      </c>
      <c r="AH149" s="563">
        <f t="shared" si="38"/>
        <v>3123</v>
      </c>
      <c r="AI149" s="563">
        <f t="shared" si="38"/>
        <v>8595</v>
      </c>
      <c r="AJ149" s="563">
        <f t="shared" si="38"/>
        <v>278</v>
      </c>
      <c r="AK149" s="563">
        <f t="shared" si="38"/>
        <v>48313</v>
      </c>
      <c r="AL149" s="563">
        <f t="shared" si="38"/>
        <v>80840</v>
      </c>
      <c r="AM149" s="563">
        <f t="shared" ref="AM149:BR149" si="39">SUM(AM23,AM36,AM65:AM66)</f>
        <v>48214</v>
      </c>
      <c r="AN149" s="563">
        <f t="shared" si="39"/>
        <v>34607</v>
      </c>
      <c r="AO149" s="563">
        <f t="shared" si="39"/>
        <v>34013</v>
      </c>
      <c r="AP149" s="563">
        <f t="shared" si="39"/>
        <v>26823</v>
      </c>
      <c r="AQ149" s="563">
        <f t="shared" si="39"/>
        <v>8664</v>
      </c>
      <c r="AR149" s="563">
        <f t="shared" si="39"/>
        <v>302</v>
      </c>
      <c r="AS149" s="563">
        <f t="shared" si="39"/>
        <v>1121</v>
      </c>
      <c r="AT149" s="563">
        <f t="shared" si="39"/>
        <v>15141</v>
      </c>
      <c r="AU149" s="563">
        <f t="shared" si="39"/>
        <v>1444</v>
      </c>
      <c r="AV149" s="563">
        <f t="shared" si="39"/>
        <v>87</v>
      </c>
      <c r="AW149" s="563">
        <f t="shared" si="39"/>
        <v>64</v>
      </c>
      <c r="AX149" s="563">
        <f t="shared" si="39"/>
        <v>7190</v>
      </c>
      <c r="AY149" s="563">
        <f t="shared" si="39"/>
        <v>6647</v>
      </c>
      <c r="AZ149" s="563">
        <f t="shared" si="39"/>
        <v>5067</v>
      </c>
      <c r="BA149" s="563">
        <f t="shared" si="39"/>
        <v>796</v>
      </c>
      <c r="BB149" s="563">
        <f t="shared" si="39"/>
        <v>405</v>
      </c>
      <c r="BC149" s="563">
        <f t="shared" si="39"/>
        <v>379</v>
      </c>
      <c r="BD149" s="563">
        <f t="shared" si="39"/>
        <v>543</v>
      </c>
      <c r="BE149" s="563">
        <f t="shared" si="39"/>
        <v>417</v>
      </c>
      <c r="BF149" s="563">
        <f t="shared" si="39"/>
        <v>126</v>
      </c>
      <c r="BG149" s="563">
        <f t="shared" si="39"/>
        <v>594</v>
      </c>
      <c r="BH149" s="563">
        <f t="shared" si="39"/>
        <v>12097</v>
      </c>
      <c r="BI149" s="563">
        <f t="shared" si="39"/>
        <v>2347</v>
      </c>
      <c r="BJ149" s="563">
        <f t="shared" si="39"/>
        <v>970</v>
      </c>
      <c r="BK149" s="563">
        <f t="shared" si="39"/>
        <v>492</v>
      </c>
      <c r="BL149" s="563">
        <f t="shared" si="39"/>
        <v>417</v>
      </c>
      <c r="BM149" s="563">
        <f t="shared" si="39"/>
        <v>468</v>
      </c>
      <c r="BN149" s="563">
        <f t="shared" si="39"/>
        <v>6998</v>
      </c>
      <c r="BO149" s="563">
        <f t="shared" si="39"/>
        <v>1318</v>
      </c>
      <c r="BP149" s="563">
        <f t="shared" si="39"/>
        <v>49</v>
      </c>
      <c r="BQ149" s="563">
        <f t="shared" si="39"/>
        <v>557</v>
      </c>
      <c r="BR149" s="563">
        <f t="shared" si="39"/>
        <v>401</v>
      </c>
      <c r="BS149" s="563">
        <f t="shared" ref="BS149:CA149" si="40">SUM(BS23,BS36,BS65:BS66)</f>
        <v>427</v>
      </c>
      <c r="BT149" s="563">
        <f t="shared" si="40"/>
        <v>1510</v>
      </c>
      <c r="BU149" s="563">
        <f t="shared" si="40"/>
        <v>32626</v>
      </c>
      <c r="BV149" s="563">
        <f t="shared" si="40"/>
        <v>6145</v>
      </c>
      <c r="BW149" s="563">
        <f t="shared" si="40"/>
        <v>2282</v>
      </c>
      <c r="BX149" s="563">
        <f t="shared" si="40"/>
        <v>491</v>
      </c>
      <c r="BY149" s="563">
        <f t="shared" si="40"/>
        <v>3603</v>
      </c>
      <c r="BZ149" s="563">
        <f t="shared" si="40"/>
        <v>7756</v>
      </c>
      <c r="CA149" s="566">
        <f t="shared" si="40"/>
        <v>12349</v>
      </c>
    </row>
    <row r="150" spans="1:79" ht="15" customHeight="1" x14ac:dyDescent="0.15">
      <c r="A150" s="557"/>
      <c r="B150" s="558" t="s">
        <v>20</v>
      </c>
      <c r="C150" s="559"/>
      <c r="D150" s="560"/>
      <c r="E150" s="561" t="s">
        <v>728</v>
      </c>
      <c r="F150" s="562"/>
      <c r="G150" s="563">
        <f>SUM(G67:G70)</f>
        <v>2393</v>
      </c>
      <c r="H150" s="567">
        <f t="shared" ref="H150:BS150" si="41">SUM(H67:H70)</f>
        <v>962</v>
      </c>
      <c r="I150" s="565">
        <f t="shared" si="41"/>
        <v>34593</v>
      </c>
      <c r="J150" s="563">
        <f t="shared" si="41"/>
        <v>18643</v>
      </c>
      <c r="K150" s="563">
        <f t="shared" si="41"/>
        <v>9376</v>
      </c>
      <c r="L150" s="563">
        <f t="shared" si="41"/>
        <v>5580</v>
      </c>
      <c r="M150" s="563">
        <f t="shared" si="41"/>
        <v>5479</v>
      </c>
      <c r="N150" s="563">
        <f t="shared" si="41"/>
        <v>101</v>
      </c>
      <c r="O150" s="563">
        <f t="shared" si="41"/>
        <v>3796</v>
      </c>
      <c r="P150" s="563">
        <f t="shared" si="41"/>
        <v>67</v>
      </c>
      <c r="Q150" s="563">
        <f t="shared" si="41"/>
        <v>2425</v>
      </c>
      <c r="R150" s="563">
        <f t="shared" si="41"/>
        <v>2398</v>
      </c>
      <c r="S150" s="563">
        <f t="shared" si="41"/>
        <v>27</v>
      </c>
      <c r="T150" s="563">
        <f t="shared" si="41"/>
        <v>1277</v>
      </c>
      <c r="U150" s="563">
        <f t="shared" si="41"/>
        <v>716</v>
      </c>
      <c r="V150" s="563">
        <f t="shared" si="41"/>
        <v>561</v>
      </c>
      <c r="W150" s="563">
        <f t="shared" si="41"/>
        <v>27</v>
      </c>
      <c r="X150" s="563">
        <f t="shared" si="41"/>
        <v>9267</v>
      </c>
      <c r="Y150" s="563">
        <f t="shared" si="41"/>
        <v>470</v>
      </c>
      <c r="Z150" s="563">
        <f t="shared" si="41"/>
        <v>30</v>
      </c>
      <c r="AA150" s="563">
        <f t="shared" si="41"/>
        <v>440</v>
      </c>
      <c r="AB150" s="563">
        <f t="shared" si="41"/>
        <v>8797</v>
      </c>
      <c r="AC150" s="563">
        <f t="shared" si="41"/>
        <v>129</v>
      </c>
      <c r="AD150" s="563">
        <f t="shared" si="41"/>
        <v>414</v>
      </c>
      <c r="AE150" s="563">
        <f t="shared" si="41"/>
        <v>195</v>
      </c>
      <c r="AF150" s="563">
        <f t="shared" si="41"/>
        <v>839</v>
      </c>
      <c r="AG150" s="563">
        <f t="shared" si="41"/>
        <v>2027</v>
      </c>
      <c r="AH150" s="563">
        <f t="shared" si="41"/>
        <v>1409</v>
      </c>
      <c r="AI150" s="563">
        <f t="shared" si="41"/>
        <v>3696</v>
      </c>
      <c r="AJ150" s="563">
        <f t="shared" si="41"/>
        <v>88</v>
      </c>
      <c r="AK150" s="563">
        <f t="shared" si="41"/>
        <v>8947</v>
      </c>
      <c r="AL150" s="563">
        <f t="shared" si="41"/>
        <v>7003</v>
      </c>
      <c r="AM150" s="563">
        <f t="shared" si="41"/>
        <v>4994</v>
      </c>
      <c r="AN150" s="563">
        <f t="shared" si="41"/>
        <v>3080</v>
      </c>
      <c r="AO150" s="563">
        <f t="shared" si="41"/>
        <v>3022</v>
      </c>
      <c r="AP150" s="563">
        <f t="shared" si="41"/>
        <v>2590</v>
      </c>
      <c r="AQ150" s="563">
        <f t="shared" si="41"/>
        <v>1181</v>
      </c>
      <c r="AR150" s="563">
        <f t="shared" si="41"/>
        <v>55</v>
      </c>
      <c r="AS150" s="563">
        <f t="shared" si="41"/>
        <v>162</v>
      </c>
      <c r="AT150" s="563">
        <f t="shared" si="41"/>
        <v>928</v>
      </c>
      <c r="AU150" s="563">
        <f t="shared" si="41"/>
        <v>249</v>
      </c>
      <c r="AV150" s="563">
        <f t="shared" si="41"/>
        <v>5</v>
      </c>
      <c r="AW150" s="563">
        <f t="shared" si="41"/>
        <v>10</v>
      </c>
      <c r="AX150" s="563">
        <f t="shared" si="41"/>
        <v>432</v>
      </c>
      <c r="AY150" s="563">
        <f t="shared" si="41"/>
        <v>382</v>
      </c>
      <c r="AZ150" s="563">
        <f t="shared" si="41"/>
        <v>305</v>
      </c>
      <c r="BA150" s="563">
        <f t="shared" si="41"/>
        <v>41</v>
      </c>
      <c r="BB150" s="563">
        <f t="shared" si="41"/>
        <v>28</v>
      </c>
      <c r="BC150" s="563">
        <f t="shared" si="41"/>
        <v>8</v>
      </c>
      <c r="BD150" s="563">
        <f t="shared" si="41"/>
        <v>50</v>
      </c>
      <c r="BE150" s="563">
        <f t="shared" si="41"/>
        <v>40</v>
      </c>
      <c r="BF150" s="563">
        <f t="shared" si="41"/>
        <v>10</v>
      </c>
      <c r="BG150" s="563">
        <f t="shared" si="41"/>
        <v>58</v>
      </c>
      <c r="BH150" s="563">
        <f t="shared" si="41"/>
        <v>1707</v>
      </c>
      <c r="BI150" s="563">
        <f t="shared" si="41"/>
        <v>560</v>
      </c>
      <c r="BJ150" s="563">
        <f t="shared" si="41"/>
        <v>351</v>
      </c>
      <c r="BK150" s="563">
        <f t="shared" si="41"/>
        <v>66</v>
      </c>
      <c r="BL150" s="563">
        <f t="shared" si="41"/>
        <v>28</v>
      </c>
      <c r="BM150" s="563">
        <f t="shared" si="41"/>
        <v>115</v>
      </c>
      <c r="BN150" s="563">
        <f t="shared" si="41"/>
        <v>568</v>
      </c>
      <c r="BO150" s="563">
        <f t="shared" si="41"/>
        <v>257</v>
      </c>
      <c r="BP150" s="563">
        <f t="shared" si="41"/>
        <v>32</v>
      </c>
      <c r="BQ150" s="563">
        <f t="shared" si="41"/>
        <v>50</v>
      </c>
      <c r="BR150" s="563">
        <f t="shared" si="41"/>
        <v>66</v>
      </c>
      <c r="BS150" s="563">
        <f t="shared" si="41"/>
        <v>174</v>
      </c>
      <c r="BT150" s="563">
        <f t="shared" ref="BT150:CA150" si="42">SUM(BT67:BT70)</f>
        <v>207</v>
      </c>
      <c r="BU150" s="563">
        <f t="shared" si="42"/>
        <v>2009</v>
      </c>
      <c r="BV150" s="563">
        <f t="shared" si="42"/>
        <v>466</v>
      </c>
      <c r="BW150" s="563">
        <f t="shared" si="42"/>
        <v>313</v>
      </c>
      <c r="BX150" s="563">
        <f t="shared" si="42"/>
        <v>44</v>
      </c>
      <c r="BY150" s="563">
        <f t="shared" si="42"/>
        <v>215</v>
      </c>
      <c r="BZ150" s="563">
        <f t="shared" si="42"/>
        <v>203</v>
      </c>
      <c r="CA150" s="566">
        <f t="shared" si="42"/>
        <v>768</v>
      </c>
    </row>
    <row r="151" spans="1:79" ht="15" customHeight="1" x14ac:dyDescent="0.15">
      <c r="A151" s="557"/>
      <c r="B151" s="558" t="s">
        <v>21</v>
      </c>
      <c r="C151" s="559"/>
      <c r="D151" s="560"/>
      <c r="E151" s="561" t="s">
        <v>2071</v>
      </c>
      <c r="F151" s="562"/>
      <c r="G151" s="563">
        <f>SUM(G71:G72)</f>
        <v>5120</v>
      </c>
      <c r="H151" s="567">
        <f t="shared" ref="H151:BS151" si="43">SUM(H71:H72)</f>
        <v>4969</v>
      </c>
      <c r="I151" s="565">
        <f t="shared" si="43"/>
        <v>187440</v>
      </c>
      <c r="J151" s="563">
        <f t="shared" si="43"/>
        <v>108003</v>
      </c>
      <c r="K151" s="563">
        <f t="shared" si="43"/>
        <v>86900</v>
      </c>
      <c r="L151" s="563">
        <f t="shared" si="43"/>
        <v>34849</v>
      </c>
      <c r="M151" s="563">
        <f t="shared" si="43"/>
        <v>33636</v>
      </c>
      <c r="N151" s="563">
        <f t="shared" si="43"/>
        <v>1213</v>
      </c>
      <c r="O151" s="563">
        <f t="shared" si="43"/>
        <v>52051</v>
      </c>
      <c r="P151" s="563">
        <f t="shared" si="43"/>
        <v>840</v>
      </c>
      <c r="Q151" s="563">
        <f t="shared" si="43"/>
        <v>30407</v>
      </c>
      <c r="R151" s="563">
        <f t="shared" si="43"/>
        <v>29838</v>
      </c>
      <c r="S151" s="563">
        <f t="shared" si="43"/>
        <v>569</v>
      </c>
      <c r="T151" s="563">
        <f t="shared" si="43"/>
        <v>20344</v>
      </c>
      <c r="U151" s="563">
        <f t="shared" si="43"/>
        <v>7663</v>
      </c>
      <c r="V151" s="563">
        <f t="shared" si="43"/>
        <v>12681</v>
      </c>
      <c r="W151" s="563">
        <f t="shared" si="43"/>
        <v>460</v>
      </c>
      <c r="X151" s="563">
        <f t="shared" si="43"/>
        <v>21103</v>
      </c>
      <c r="Y151" s="563">
        <f t="shared" si="43"/>
        <v>1191</v>
      </c>
      <c r="Z151" s="563">
        <f t="shared" si="43"/>
        <v>96</v>
      </c>
      <c r="AA151" s="563">
        <f t="shared" si="43"/>
        <v>1095</v>
      </c>
      <c r="AB151" s="563">
        <f t="shared" si="43"/>
        <v>19912</v>
      </c>
      <c r="AC151" s="563">
        <f t="shared" si="43"/>
        <v>266</v>
      </c>
      <c r="AD151" s="563">
        <f t="shared" si="43"/>
        <v>945</v>
      </c>
      <c r="AE151" s="563">
        <f t="shared" si="43"/>
        <v>575</v>
      </c>
      <c r="AF151" s="563">
        <f t="shared" si="43"/>
        <v>2090</v>
      </c>
      <c r="AG151" s="563">
        <f t="shared" si="43"/>
        <v>4500</v>
      </c>
      <c r="AH151" s="563">
        <f t="shared" si="43"/>
        <v>3222</v>
      </c>
      <c r="AI151" s="563">
        <f t="shared" si="43"/>
        <v>7961</v>
      </c>
      <c r="AJ151" s="563">
        <f t="shared" si="43"/>
        <v>353</v>
      </c>
      <c r="AK151" s="563">
        <f t="shared" si="43"/>
        <v>19140</v>
      </c>
      <c r="AL151" s="563">
        <f t="shared" si="43"/>
        <v>60297</v>
      </c>
      <c r="AM151" s="563">
        <f t="shared" si="43"/>
        <v>27465</v>
      </c>
      <c r="AN151" s="563">
        <f t="shared" si="43"/>
        <v>14467</v>
      </c>
      <c r="AO151" s="563">
        <f t="shared" si="43"/>
        <v>14409</v>
      </c>
      <c r="AP151" s="563">
        <f t="shared" si="43"/>
        <v>12042</v>
      </c>
      <c r="AQ151" s="563">
        <f t="shared" si="43"/>
        <v>5987</v>
      </c>
      <c r="AR151" s="563">
        <f t="shared" si="43"/>
        <v>261</v>
      </c>
      <c r="AS151" s="563">
        <f t="shared" si="43"/>
        <v>734</v>
      </c>
      <c r="AT151" s="563">
        <f t="shared" si="43"/>
        <v>4562</v>
      </c>
      <c r="AU151" s="563">
        <f t="shared" si="43"/>
        <v>468</v>
      </c>
      <c r="AV151" s="563">
        <f t="shared" si="43"/>
        <v>8</v>
      </c>
      <c r="AW151" s="563">
        <f t="shared" si="43"/>
        <v>22</v>
      </c>
      <c r="AX151" s="563">
        <f t="shared" si="43"/>
        <v>2367</v>
      </c>
      <c r="AY151" s="563">
        <f t="shared" si="43"/>
        <v>2090</v>
      </c>
      <c r="AZ151" s="563">
        <f t="shared" si="43"/>
        <v>1702</v>
      </c>
      <c r="BA151" s="563">
        <f t="shared" si="43"/>
        <v>220</v>
      </c>
      <c r="BB151" s="563">
        <f t="shared" si="43"/>
        <v>119</v>
      </c>
      <c r="BC151" s="563">
        <f t="shared" si="43"/>
        <v>49</v>
      </c>
      <c r="BD151" s="563">
        <f t="shared" si="43"/>
        <v>277</v>
      </c>
      <c r="BE151" s="563">
        <f t="shared" si="43"/>
        <v>214</v>
      </c>
      <c r="BF151" s="563">
        <f t="shared" si="43"/>
        <v>63</v>
      </c>
      <c r="BG151" s="563">
        <f t="shared" si="43"/>
        <v>58</v>
      </c>
      <c r="BH151" s="563">
        <f t="shared" si="43"/>
        <v>10264</v>
      </c>
      <c r="BI151" s="563">
        <f t="shared" si="43"/>
        <v>3916</v>
      </c>
      <c r="BJ151" s="563">
        <f t="shared" si="43"/>
        <v>2257</v>
      </c>
      <c r="BK151" s="563">
        <f t="shared" si="43"/>
        <v>740</v>
      </c>
      <c r="BL151" s="563">
        <f t="shared" si="43"/>
        <v>149</v>
      </c>
      <c r="BM151" s="563">
        <f t="shared" si="43"/>
        <v>770</v>
      </c>
      <c r="BN151" s="563">
        <f t="shared" si="43"/>
        <v>2327</v>
      </c>
      <c r="BO151" s="563">
        <f t="shared" si="43"/>
        <v>1414</v>
      </c>
      <c r="BP151" s="563">
        <f t="shared" si="43"/>
        <v>166</v>
      </c>
      <c r="BQ151" s="563">
        <f t="shared" si="43"/>
        <v>615</v>
      </c>
      <c r="BR151" s="563">
        <f t="shared" si="43"/>
        <v>235</v>
      </c>
      <c r="BS151" s="563">
        <f t="shared" si="43"/>
        <v>1591</v>
      </c>
      <c r="BT151" s="563">
        <f t="shared" ref="BT151:CA151" si="44">SUM(BT71:BT72)</f>
        <v>2734</v>
      </c>
      <c r="BU151" s="563">
        <f t="shared" si="44"/>
        <v>32832</v>
      </c>
      <c r="BV151" s="563">
        <f t="shared" si="44"/>
        <v>6554</v>
      </c>
      <c r="BW151" s="563">
        <f t="shared" si="44"/>
        <v>2246</v>
      </c>
      <c r="BX151" s="563">
        <f t="shared" si="44"/>
        <v>1007</v>
      </c>
      <c r="BY151" s="563">
        <f t="shared" si="44"/>
        <v>7316</v>
      </c>
      <c r="BZ151" s="563">
        <f t="shared" si="44"/>
        <v>2811</v>
      </c>
      <c r="CA151" s="566">
        <f t="shared" si="44"/>
        <v>12898</v>
      </c>
    </row>
    <row r="152" spans="1:79" ht="15" customHeight="1" x14ac:dyDescent="0.15">
      <c r="A152" s="557"/>
      <c r="B152" s="558" t="s">
        <v>22</v>
      </c>
      <c r="C152" s="559"/>
      <c r="D152" s="560"/>
      <c r="E152" s="561" t="s">
        <v>56</v>
      </c>
      <c r="F152" s="562"/>
      <c r="G152" s="563">
        <f>G73</f>
        <v>2125</v>
      </c>
      <c r="H152" s="567">
        <f t="shared" ref="H152:BS152" si="45">H73</f>
        <v>4316</v>
      </c>
      <c r="I152" s="565">
        <f t="shared" si="45"/>
        <v>38440</v>
      </c>
      <c r="J152" s="563">
        <f t="shared" si="45"/>
        <v>19011</v>
      </c>
      <c r="K152" s="563">
        <f t="shared" si="45"/>
        <v>11342</v>
      </c>
      <c r="L152" s="563">
        <f t="shared" si="45"/>
        <v>7193</v>
      </c>
      <c r="M152" s="563">
        <f t="shared" si="45"/>
        <v>6953</v>
      </c>
      <c r="N152" s="563">
        <f t="shared" si="45"/>
        <v>240</v>
      </c>
      <c r="O152" s="563">
        <f t="shared" si="45"/>
        <v>4149</v>
      </c>
      <c r="P152" s="563">
        <f t="shared" si="45"/>
        <v>57</v>
      </c>
      <c r="Q152" s="563">
        <f t="shared" si="45"/>
        <v>2106</v>
      </c>
      <c r="R152" s="563">
        <f t="shared" si="45"/>
        <v>2024</v>
      </c>
      <c r="S152" s="563">
        <f t="shared" si="45"/>
        <v>82</v>
      </c>
      <c r="T152" s="563">
        <f t="shared" si="45"/>
        <v>1955</v>
      </c>
      <c r="U152" s="563">
        <f t="shared" si="45"/>
        <v>510</v>
      </c>
      <c r="V152" s="563">
        <f t="shared" si="45"/>
        <v>1445</v>
      </c>
      <c r="W152" s="563">
        <f t="shared" si="45"/>
        <v>31</v>
      </c>
      <c r="X152" s="563">
        <f t="shared" si="45"/>
        <v>7669</v>
      </c>
      <c r="Y152" s="563">
        <f t="shared" si="45"/>
        <v>1203</v>
      </c>
      <c r="Z152" s="563">
        <f t="shared" si="45"/>
        <v>113</v>
      </c>
      <c r="AA152" s="563">
        <f t="shared" si="45"/>
        <v>1090</v>
      </c>
      <c r="AB152" s="563">
        <f t="shared" si="45"/>
        <v>6466</v>
      </c>
      <c r="AC152" s="563">
        <f t="shared" si="45"/>
        <v>82</v>
      </c>
      <c r="AD152" s="563">
        <f t="shared" si="45"/>
        <v>316</v>
      </c>
      <c r="AE152" s="563">
        <f t="shared" si="45"/>
        <v>202</v>
      </c>
      <c r="AF152" s="563">
        <f t="shared" si="45"/>
        <v>703</v>
      </c>
      <c r="AG152" s="563">
        <f t="shared" si="45"/>
        <v>1454</v>
      </c>
      <c r="AH152" s="563">
        <f t="shared" si="45"/>
        <v>1054</v>
      </c>
      <c r="AI152" s="563">
        <f t="shared" si="45"/>
        <v>2535</v>
      </c>
      <c r="AJ152" s="563">
        <f t="shared" si="45"/>
        <v>120</v>
      </c>
      <c r="AK152" s="563">
        <f t="shared" si="45"/>
        <v>7943</v>
      </c>
      <c r="AL152" s="563">
        <f t="shared" si="45"/>
        <v>11486</v>
      </c>
      <c r="AM152" s="563">
        <f t="shared" si="45"/>
        <v>6026</v>
      </c>
      <c r="AN152" s="563">
        <f t="shared" si="45"/>
        <v>3940</v>
      </c>
      <c r="AO152" s="563">
        <f t="shared" si="45"/>
        <v>3928</v>
      </c>
      <c r="AP152" s="563">
        <f t="shared" si="45"/>
        <v>3322</v>
      </c>
      <c r="AQ152" s="563">
        <f t="shared" si="45"/>
        <v>1444</v>
      </c>
      <c r="AR152" s="563">
        <f t="shared" si="45"/>
        <v>69</v>
      </c>
      <c r="AS152" s="563">
        <f t="shared" si="45"/>
        <v>182</v>
      </c>
      <c r="AT152" s="563">
        <f t="shared" si="45"/>
        <v>1494</v>
      </c>
      <c r="AU152" s="563">
        <f t="shared" si="45"/>
        <v>121</v>
      </c>
      <c r="AV152" s="563">
        <f t="shared" si="45"/>
        <v>2</v>
      </c>
      <c r="AW152" s="563">
        <f t="shared" si="45"/>
        <v>10</v>
      </c>
      <c r="AX152" s="563">
        <f t="shared" si="45"/>
        <v>606</v>
      </c>
      <c r="AY152" s="563">
        <f t="shared" si="45"/>
        <v>536</v>
      </c>
      <c r="AZ152" s="563">
        <f t="shared" si="45"/>
        <v>435</v>
      </c>
      <c r="BA152" s="563">
        <f t="shared" si="45"/>
        <v>57</v>
      </c>
      <c r="BB152" s="563">
        <f t="shared" si="45"/>
        <v>32</v>
      </c>
      <c r="BC152" s="563">
        <f t="shared" si="45"/>
        <v>12</v>
      </c>
      <c r="BD152" s="563">
        <f t="shared" si="45"/>
        <v>70</v>
      </c>
      <c r="BE152" s="563">
        <f t="shared" si="45"/>
        <v>55</v>
      </c>
      <c r="BF152" s="563">
        <f t="shared" si="45"/>
        <v>15</v>
      </c>
      <c r="BG152" s="563">
        <f t="shared" si="45"/>
        <v>12</v>
      </c>
      <c r="BH152" s="563">
        <f t="shared" si="45"/>
        <v>1920</v>
      </c>
      <c r="BI152" s="563">
        <f t="shared" si="45"/>
        <v>635</v>
      </c>
      <c r="BJ152" s="563">
        <f t="shared" si="45"/>
        <v>358</v>
      </c>
      <c r="BK152" s="563">
        <f t="shared" si="45"/>
        <v>107</v>
      </c>
      <c r="BL152" s="563">
        <f t="shared" si="45"/>
        <v>30</v>
      </c>
      <c r="BM152" s="563">
        <f t="shared" si="45"/>
        <v>140</v>
      </c>
      <c r="BN152" s="563">
        <f t="shared" si="45"/>
        <v>499</v>
      </c>
      <c r="BO152" s="563">
        <f t="shared" si="45"/>
        <v>285</v>
      </c>
      <c r="BP152" s="563">
        <f t="shared" si="45"/>
        <v>48</v>
      </c>
      <c r="BQ152" s="563">
        <f t="shared" si="45"/>
        <v>51</v>
      </c>
      <c r="BR152" s="563">
        <f t="shared" si="45"/>
        <v>75</v>
      </c>
      <c r="BS152" s="563">
        <f t="shared" si="45"/>
        <v>327</v>
      </c>
      <c r="BT152" s="563">
        <f t="shared" ref="BT152:CA152" si="46">BT73</f>
        <v>166</v>
      </c>
      <c r="BU152" s="563">
        <f t="shared" si="46"/>
        <v>5460</v>
      </c>
      <c r="BV152" s="563">
        <f t="shared" si="46"/>
        <v>1097</v>
      </c>
      <c r="BW152" s="563">
        <f t="shared" si="46"/>
        <v>445</v>
      </c>
      <c r="BX152" s="563">
        <f t="shared" si="46"/>
        <v>118</v>
      </c>
      <c r="BY152" s="563">
        <f t="shared" si="46"/>
        <v>601</v>
      </c>
      <c r="BZ152" s="563">
        <f t="shared" si="46"/>
        <v>689</v>
      </c>
      <c r="CA152" s="566">
        <f t="shared" si="46"/>
        <v>2510</v>
      </c>
    </row>
    <row r="153" spans="1:79" ht="15" customHeight="1" x14ac:dyDescent="0.15">
      <c r="A153" s="557"/>
      <c r="B153" s="558" t="s">
        <v>23</v>
      </c>
      <c r="C153" s="559"/>
      <c r="D153" s="560"/>
      <c r="E153" s="561" t="s">
        <v>57</v>
      </c>
      <c r="F153" s="562"/>
      <c r="G153" s="563">
        <f>G74</f>
        <v>4</v>
      </c>
      <c r="H153" s="567">
        <f t="shared" ref="H153:BS153" si="47">H74</f>
        <v>71</v>
      </c>
      <c r="I153" s="565">
        <f t="shared" si="47"/>
        <v>115368</v>
      </c>
      <c r="J153" s="563">
        <f t="shared" si="47"/>
        <v>12528</v>
      </c>
      <c r="K153" s="563">
        <f t="shared" si="47"/>
        <v>7971</v>
      </c>
      <c r="L153" s="563">
        <f t="shared" si="47"/>
        <v>3717</v>
      </c>
      <c r="M153" s="563">
        <f t="shared" si="47"/>
        <v>3574</v>
      </c>
      <c r="N153" s="563">
        <f t="shared" si="47"/>
        <v>143</v>
      </c>
      <c r="O153" s="563">
        <f t="shared" si="47"/>
        <v>4254</v>
      </c>
      <c r="P153" s="563">
        <f t="shared" si="47"/>
        <v>58</v>
      </c>
      <c r="Q153" s="563">
        <f t="shared" si="47"/>
        <v>2274</v>
      </c>
      <c r="R153" s="563">
        <f t="shared" si="47"/>
        <v>2217</v>
      </c>
      <c r="S153" s="563">
        <f t="shared" si="47"/>
        <v>57</v>
      </c>
      <c r="T153" s="563">
        <f t="shared" si="47"/>
        <v>1876</v>
      </c>
      <c r="U153" s="563">
        <f t="shared" si="47"/>
        <v>415</v>
      </c>
      <c r="V153" s="563">
        <f t="shared" si="47"/>
        <v>1461</v>
      </c>
      <c r="W153" s="563">
        <f t="shared" si="47"/>
        <v>46</v>
      </c>
      <c r="X153" s="563">
        <f t="shared" si="47"/>
        <v>4557</v>
      </c>
      <c r="Y153" s="563">
        <f t="shared" si="47"/>
        <v>248</v>
      </c>
      <c r="Z153" s="563">
        <f t="shared" si="47"/>
        <v>32</v>
      </c>
      <c r="AA153" s="563">
        <f t="shared" si="47"/>
        <v>216</v>
      </c>
      <c r="AB153" s="563">
        <f t="shared" si="47"/>
        <v>4309</v>
      </c>
      <c r="AC153" s="563">
        <f t="shared" si="47"/>
        <v>39</v>
      </c>
      <c r="AD153" s="563">
        <f t="shared" si="47"/>
        <v>184</v>
      </c>
      <c r="AE153" s="563">
        <f t="shared" si="47"/>
        <v>218</v>
      </c>
      <c r="AF153" s="563">
        <f t="shared" si="47"/>
        <v>476</v>
      </c>
      <c r="AG153" s="563">
        <f t="shared" si="47"/>
        <v>939</v>
      </c>
      <c r="AH153" s="563">
        <f t="shared" si="47"/>
        <v>711</v>
      </c>
      <c r="AI153" s="563">
        <f t="shared" si="47"/>
        <v>1596</v>
      </c>
      <c r="AJ153" s="563">
        <f t="shared" si="47"/>
        <v>146</v>
      </c>
      <c r="AK153" s="563">
        <f t="shared" si="47"/>
        <v>15</v>
      </c>
      <c r="AL153" s="563">
        <f t="shared" si="47"/>
        <v>102825</v>
      </c>
      <c r="AM153" s="563">
        <f t="shared" si="47"/>
        <v>56808</v>
      </c>
      <c r="AN153" s="563">
        <f t="shared" si="47"/>
        <v>26976</v>
      </c>
      <c r="AO153" s="563">
        <f t="shared" si="47"/>
        <v>25546</v>
      </c>
      <c r="AP153" s="563">
        <f t="shared" si="47"/>
        <v>24232</v>
      </c>
      <c r="AQ153" s="563">
        <f t="shared" si="47"/>
        <v>15588</v>
      </c>
      <c r="AR153" s="563">
        <f t="shared" si="47"/>
        <v>375</v>
      </c>
      <c r="AS153" s="563">
        <f t="shared" si="47"/>
        <v>673</v>
      </c>
      <c r="AT153" s="563">
        <f t="shared" si="47"/>
        <v>4160</v>
      </c>
      <c r="AU153" s="563">
        <f t="shared" si="47"/>
        <v>3324</v>
      </c>
      <c r="AV153" s="563">
        <f t="shared" si="47"/>
        <v>56</v>
      </c>
      <c r="AW153" s="563">
        <f t="shared" si="47"/>
        <v>56</v>
      </c>
      <c r="AX153" s="563">
        <f t="shared" si="47"/>
        <v>1314</v>
      </c>
      <c r="AY153" s="563">
        <f t="shared" si="47"/>
        <v>938</v>
      </c>
      <c r="AZ153" s="563">
        <f t="shared" si="47"/>
        <v>125</v>
      </c>
      <c r="BA153" s="563">
        <f t="shared" si="47"/>
        <v>335</v>
      </c>
      <c r="BB153" s="563">
        <f t="shared" si="47"/>
        <v>286</v>
      </c>
      <c r="BC153" s="563">
        <f t="shared" si="47"/>
        <v>192</v>
      </c>
      <c r="BD153" s="563">
        <f t="shared" si="47"/>
        <v>376</v>
      </c>
      <c r="BE153" s="563">
        <f t="shared" si="47"/>
        <v>305</v>
      </c>
      <c r="BF153" s="563">
        <f t="shared" si="47"/>
        <v>71</v>
      </c>
      <c r="BG153" s="563">
        <f t="shared" si="47"/>
        <v>1430</v>
      </c>
      <c r="BH153" s="563">
        <f t="shared" si="47"/>
        <v>20564</v>
      </c>
      <c r="BI153" s="563">
        <f t="shared" si="47"/>
        <v>9162</v>
      </c>
      <c r="BJ153" s="563">
        <f t="shared" si="47"/>
        <v>7818</v>
      </c>
      <c r="BK153" s="563">
        <f t="shared" si="47"/>
        <v>319</v>
      </c>
      <c r="BL153" s="563">
        <f t="shared" si="47"/>
        <v>101</v>
      </c>
      <c r="BM153" s="563">
        <f t="shared" si="47"/>
        <v>924</v>
      </c>
      <c r="BN153" s="563">
        <f t="shared" si="47"/>
        <v>7652</v>
      </c>
      <c r="BO153" s="563">
        <f t="shared" si="47"/>
        <v>1355</v>
      </c>
      <c r="BP153" s="563">
        <f t="shared" si="47"/>
        <v>333</v>
      </c>
      <c r="BQ153" s="563">
        <f t="shared" si="47"/>
        <v>489</v>
      </c>
      <c r="BR153" s="563">
        <f t="shared" si="47"/>
        <v>479</v>
      </c>
      <c r="BS153" s="563">
        <f t="shared" si="47"/>
        <v>1094</v>
      </c>
      <c r="BT153" s="563">
        <f t="shared" ref="BT153:CA153" si="48">BT74</f>
        <v>9268</v>
      </c>
      <c r="BU153" s="563">
        <f t="shared" si="48"/>
        <v>46017</v>
      </c>
      <c r="BV153" s="563">
        <f t="shared" si="48"/>
        <v>13118</v>
      </c>
      <c r="BW153" s="563">
        <f t="shared" si="48"/>
        <v>3891</v>
      </c>
      <c r="BX153" s="563">
        <f t="shared" si="48"/>
        <v>889</v>
      </c>
      <c r="BY153" s="563">
        <f t="shared" si="48"/>
        <v>3450</v>
      </c>
      <c r="BZ153" s="563">
        <f t="shared" si="48"/>
        <v>4386</v>
      </c>
      <c r="CA153" s="566">
        <f t="shared" si="48"/>
        <v>20283</v>
      </c>
    </row>
    <row r="154" spans="1:79" ht="24" customHeight="1" x14ac:dyDescent="0.15">
      <c r="A154" s="557"/>
      <c r="B154" s="558" t="s">
        <v>24</v>
      </c>
      <c r="C154" s="559"/>
      <c r="D154" s="560"/>
      <c r="E154" s="561" t="s">
        <v>58</v>
      </c>
      <c r="F154" s="562"/>
      <c r="G154" s="563">
        <f>G75</f>
        <v>150881</v>
      </c>
      <c r="H154" s="567">
        <f t="shared" ref="H154:BS154" si="49">H75</f>
        <v>92835</v>
      </c>
      <c r="I154" s="565">
        <f t="shared" si="49"/>
        <v>3132174</v>
      </c>
      <c r="J154" s="563">
        <f t="shared" si="49"/>
        <v>1749457</v>
      </c>
      <c r="K154" s="563">
        <f t="shared" si="49"/>
        <v>1037487</v>
      </c>
      <c r="L154" s="563">
        <f t="shared" si="49"/>
        <v>575792</v>
      </c>
      <c r="M154" s="563">
        <f t="shared" si="49"/>
        <v>556535</v>
      </c>
      <c r="N154" s="563">
        <f t="shared" si="49"/>
        <v>19257</v>
      </c>
      <c r="O154" s="563">
        <f t="shared" si="49"/>
        <v>461695</v>
      </c>
      <c r="P154" s="563">
        <f t="shared" si="49"/>
        <v>5750</v>
      </c>
      <c r="Q154" s="563">
        <f t="shared" si="49"/>
        <v>229447</v>
      </c>
      <c r="R154" s="563">
        <f t="shared" si="49"/>
        <v>222937</v>
      </c>
      <c r="S154" s="563">
        <f t="shared" si="49"/>
        <v>6510</v>
      </c>
      <c r="T154" s="563">
        <f t="shared" si="49"/>
        <v>221699</v>
      </c>
      <c r="U154" s="563">
        <f t="shared" si="49"/>
        <v>59682</v>
      </c>
      <c r="V154" s="563">
        <f t="shared" si="49"/>
        <v>162017</v>
      </c>
      <c r="W154" s="563">
        <f t="shared" si="49"/>
        <v>4799</v>
      </c>
      <c r="X154" s="563">
        <f t="shared" si="49"/>
        <v>711970</v>
      </c>
      <c r="Y154" s="563">
        <f t="shared" si="49"/>
        <v>47827</v>
      </c>
      <c r="Z154" s="563">
        <f t="shared" si="49"/>
        <v>3555</v>
      </c>
      <c r="AA154" s="563">
        <f t="shared" si="49"/>
        <v>44272</v>
      </c>
      <c r="AB154" s="563">
        <f t="shared" si="49"/>
        <v>664143</v>
      </c>
      <c r="AC154" s="563">
        <f t="shared" si="49"/>
        <v>6472</v>
      </c>
      <c r="AD154" s="563">
        <f t="shared" si="49"/>
        <v>37324</v>
      </c>
      <c r="AE154" s="563">
        <f t="shared" si="49"/>
        <v>17646</v>
      </c>
      <c r="AF154" s="563">
        <f t="shared" si="49"/>
        <v>47549</v>
      </c>
      <c r="AG154" s="563">
        <f t="shared" si="49"/>
        <v>161470</v>
      </c>
      <c r="AH154" s="563">
        <f t="shared" si="49"/>
        <v>110089</v>
      </c>
      <c r="AI154" s="563">
        <f t="shared" si="49"/>
        <v>275699</v>
      </c>
      <c r="AJ154" s="563">
        <f t="shared" si="49"/>
        <v>7894</v>
      </c>
      <c r="AK154" s="563">
        <f t="shared" si="49"/>
        <v>564159</v>
      </c>
      <c r="AL154" s="563">
        <f t="shared" si="49"/>
        <v>818558</v>
      </c>
      <c r="AM154" s="563">
        <f t="shared" si="49"/>
        <v>500010</v>
      </c>
      <c r="AN154" s="563">
        <f t="shared" si="49"/>
        <v>269681</v>
      </c>
      <c r="AO154" s="563">
        <f t="shared" si="49"/>
        <v>261263</v>
      </c>
      <c r="AP154" s="563">
        <f t="shared" si="49"/>
        <v>201401</v>
      </c>
      <c r="AQ154" s="563">
        <f t="shared" si="49"/>
        <v>107308</v>
      </c>
      <c r="AR154" s="563">
        <f t="shared" si="49"/>
        <v>4793</v>
      </c>
      <c r="AS154" s="563">
        <f t="shared" si="49"/>
        <v>14943</v>
      </c>
      <c r="AT154" s="563">
        <f t="shared" si="49"/>
        <v>54455</v>
      </c>
      <c r="AU154" s="563">
        <f t="shared" si="49"/>
        <v>18512</v>
      </c>
      <c r="AV154" s="563">
        <f t="shared" si="49"/>
        <v>515</v>
      </c>
      <c r="AW154" s="563">
        <f t="shared" si="49"/>
        <v>875</v>
      </c>
      <c r="AX154" s="563">
        <f t="shared" si="49"/>
        <v>59862</v>
      </c>
      <c r="AY154" s="563">
        <f t="shared" si="49"/>
        <v>55327</v>
      </c>
      <c r="AZ154" s="563">
        <f t="shared" si="49"/>
        <v>44993</v>
      </c>
      <c r="BA154" s="563">
        <f t="shared" si="49"/>
        <v>5313</v>
      </c>
      <c r="BB154" s="563">
        <f t="shared" si="49"/>
        <v>4199</v>
      </c>
      <c r="BC154" s="563">
        <f t="shared" si="49"/>
        <v>822</v>
      </c>
      <c r="BD154" s="563">
        <f t="shared" si="49"/>
        <v>4535</v>
      </c>
      <c r="BE154" s="563">
        <f t="shared" si="49"/>
        <v>3691</v>
      </c>
      <c r="BF154" s="563">
        <f t="shared" si="49"/>
        <v>844</v>
      </c>
      <c r="BG154" s="563">
        <f t="shared" si="49"/>
        <v>8418</v>
      </c>
      <c r="BH154" s="563">
        <f t="shared" si="49"/>
        <v>189415</v>
      </c>
      <c r="BI154" s="563">
        <f t="shared" si="49"/>
        <v>59227</v>
      </c>
      <c r="BJ154" s="563">
        <f t="shared" si="49"/>
        <v>31222</v>
      </c>
      <c r="BK154" s="563">
        <f t="shared" si="49"/>
        <v>9587</v>
      </c>
      <c r="BL154" s="563">
        <f t="shared" si="49"/>
        <v>2575</v>
      </c>
      <c r="BM154" s="563">
        <f t="shared" si="49"/>
        <v>15843</v>
      </c>
      <c r="BN154" s="563">
        <f t="shared" si="49"/>
        <v>54969</v>
      </c>
      <c r="BO154" s="563">
        <f t="shared" si="49"/>
        <v>22253</v>
      </c>
      <c r="BP154" s="563">
        <f t="shared" si="49"/>
        <v>4563</v>
      </c>
      <c r="BQ154" s="563">
        <f t="shared" si="49"/>
        <v>7049</v>
      </c>
      <c r="BR154" s="563">
        <f t="shared" si="49"/>
        <v>11731</v>
      </c>
      <c r="BS154" s="563">
        <f t="shared" si="49"/>
        <v>29623</v>
      </c>
      <c r="BT154" s="563">
        <f t="shared" ref="BT154:CA154" si="50">BT75</f>
        <v>40914</v>
      </c>
      <c r="BU154" s="563">
        <f t="shared" si="50"/>
        <v>318548</v>
      </c>
      <c r="BV154" s="563">
        <f t="shared" si="50"/>
        <v>64986</v>
      </c>
      <c r="BW154" s="563">
        <f t="shared" si="50"/>
        <v>19203</v>
      </c>
      <c r="BX154" s="563">
        <f t="shared" si="50"/>
        <v>4209</v>
      </c>
      <c r="BY154" s="563">
        <f t="shared" si="50"/>
        <v>52848</v>
      </c>
      <c r="BZ154" s="563">
        <f t="shared" si="50"/>
        <v>44961</v>
      </c>
      <c r="CA154" s="566">
        <f t="shared" si="50"/>
        <v>132341</v>
      </c>
    </row>
    <row r="155" spans="1:79" ht="15" customHeight="1" x14ac:dyDescent="0.15">
      <c r="A155" s="557"/>
      <c r="B155" s="558" t="s">
        <v>25</v>
      </c>
      <c r="C155" s="559"/>
      <c r="D155" s="560"/>
      <c r="E155" s="561" t="s">
        <v>760</v>
      </c>
      <c r="F155" s="562"/>
      <c r="G155" s="563">
        <f>G76</f>
        <v>13615</v>
      </c>
      <c r="H155" s="567">
        <f t="shared" ref="H155:BS155" si="51">H76</f>
        <v>16482</v>
      </c>
      <c r="I155" s="565">
        <f t="shared" si="51"/>
        <v>732017</v>
      </c>
      <c r="J155" s="563">
        <f t="shared" si="51"/>
        <v>347816</v>
      </c>
      <c r="K155" s="563">
        <f t="shared" si="51"/>
        <v>179307</v>
      </c>
      <c r="L155" s="563">
        <f t="shared" si="51"/>
        <v>107561</v>
      </c>
      <c r="M155" s="563">
        <f t="shared" si="51"/>
        <v>103996</v>
      </c>
      <c r="N155" s="563">
        <f t="shared" si="51"/>
        <v>3565</v>
      </c>
      <c r="O155" s="563">
        <f t="shared" si="51"/>
        <v>71746</v>
      </c>
      <c r="P155" s="563">
        <f t="shared" si="51"/>
        <v>930</v>
      </c>
      <c r="Q155" s="563">
        <f t="shared" si="51"/>
        <v>37779</v>
      </c>
      <c r="R155" s="563">
        <f t="shared" si="51"/>
        <v>37002</v>
      </c>
      <c r="S155" s="563">
        <f t="shared" si="51"/>
        <v>777</v>
      </c>
      <c r="T155" s="563">
        <f t="shared" si="51"/>
        <v>32269</v>
      </c>
      <c r="U155" s="563">
        <f t="shared" si="51"/>
        <v>12488</v>
      </c>
      <c r="V155" s="563">
        <f t="shared" si="51"/>
        <v>19781</v>
      </c>
      <c r="W155" s="563">
        <f t="shared" si="51"/>
        <v>768</v>
      </c>
      <c r="X155" s="563">
        <f t="shared" si="51"/>
        <v>168509</v>
      </c>
      <c r="Y155" s="563">
        <f t="shared" si="51"/>
        <v>10576</v>
      </c>
      <c r="Z155" s="563">
        <f t="shared" si="51"/>
        <v>830</v>
      </c>
      <c r="AA155" s="563">
        <f t="shared" si="51"/>
        <v>9746</v>
      </c>
      <c r="AB155" s="563">
        <f t="shared" si="51"/>
        <v>157933</v>
      </c>
      <c r="AC155" s="563">
        <f t="shared" si="51"/>
        <v>1704</v>
      </c>
      <c r="AD155" s="563">
        <f t="shared" si="51"/>
        <v>7232</v>
      </c>
      <c r="AE155" s="563">
        <f t="shared" si="51"/>
        <v>4021</v>
      </c>
      <c r="AF155" s="563">
        <f t="shared" si="51"/>
        <v>10815</v>
      </c>
      <c r="AG155" s="563">
        <f t="shared" si="51"/>
        <v>34263</v>
      </c>
      <c r="AH155" s="563">
        <f t="shared" si="51"/>
        <v>26891</v>
      </c>
      <c r="AI155" s="563">
        <f t="shared" si="51"/>
        <v>70874</v>
      </c>
      <c r="AJ155" s="563">
        <f t="shared" si="51"/>
        <v>2133</v>
      </c>
      <c r="AK155" s="563">
        <f t="shared" si="51"/>
        <v>50906</v>
      </c>
      <c r="AL155" s="563">
        <f t="shared" si="51"/>
        <v>333295</v>
      </c>
      <c r="AM155" s="563">
        <f t="shared" si="51"/>
        <v>212556</v>
      </c>
      <c r="AN155" s="563">
        <f t="shared" si="51"/>
        <v>105439</v>
      </c>
      <c r="AO155" s="563">
        <f t="shared" si="51"/>
        <v>100490</v>
      </c>
      <c r="AP155" s="563">
        <f t="shared" si="51"/>
        <v>79217</v>
      </c>
      <c r="AQ155" s="563">
        <f t="shared" si="51"/>
        <v>35050</v>
      </c>
      <c r="AR155" s="563">
        <f t="shared" si="51"/>
        <v>2598</v>
      </c>
      <c r="AS155" s="563">
        <f t="shared" si="51"/>
        <v>7544</v>
      </c>
      <c r="AT155" s="563">
        <f t="shared" si="51"/>
        <v>26224</v>
      </c>
      <c r="AU155" s="563">
        <f t="shared" si="51"/>
        <v>7199</v>
      </c>
      <c r="AV155" s="563">
        <f t="shared" si="51"/>
        <v>230</v>
      </c>
      <c r="AW155" s="563">
        <f t="shared" si="51"/>
        <v>372</v>
      </c>
      <c r="AX155" s="563">
        <f t="shared" si="51"/>
        <v>21273</v>
      </c>
      <c r="AY155" s="563">
        <f t="shared" si="51"/>
        <v>19314</v>
      </c>
      <c r="AZ155" s="563">
        <f t="shared" si="51"/>
        <v>14200</v>
      </c>
      <c r="BA155" s="563">
        <f t="shared" si="51"/>
        <v>2981</v>
      </c>
      <c r="BB155" s="563">
        <f t="shared" si="51"/>
        <v>1861</v>
      </c>
      <c r="BC155" s="563">
        <f t="shared" si="51"/>
        <v>272</v>
      </c>
      <c r="BD155" s="563">
        <f t="shared" si="51"/>
        <v>1959</v>
      </c>
      <c r="BE155" s="563">
        <f t="shared" si="51"/>
        <v>1580</v>
      </c>
      <c r="BF155" s="563">
        <f t="shared" si="51"/>
        <v>379</v>
      </c>
      <c r="BG155" s="563">
        <f t="shared" si="51"/>
        <v>4949</v>
      </c>
      <c r="BH155" s="563">
        <f t="shared" si="51"/>
        <v>88986</v>
      </c>
      <c r="BI155" s="563">
        <f t="shared" si="51"/>
        <v>29263</v>
      </c>
      <c r="BJ155" s="563">
        <f t="shared" si="51"/>
        <v>16324</v>
      </c>
      <c r="BK155" s="563">
        <f t="shared" si="51"/>
        <v>4284</v>
      </c>
      <c r="BL155" s="563">
        <f t="shared" si="51"/>
        <v>1286</v>
      </c>
      <c r="BM155" s="563">
        <f t="shared" si="51"/>
        <v>7369</v>
      </c>
      <c r="BN155" s="563">
        <f t="shared" si="51"/>
        <v>24891</v>
      </c>
      <c r="BO155" s="563">
        <f t="shared" si="51"/>
        <v>9497</v>
      </c>
      <c r="BP155" s="563">
        <f t="shared" si="51"/>
        <v>2063</v>
      </c>
      <c r="BQ155" s="563">
        <f t="shared" si="51"/>
        <v>3165</v>
      </c>
      <c r="BR155" s="563">
        <f t="shared" si="51"/>
        <v>8463</v>
      </c>
      <c r="BS155" s="563">
        <f t="shared" si="51"/>
        <v>11644</v>
      </c>
      <c r="BT155" s="563">
        <f t="shared" ref="BT155:CA155" si="52">BT76</f>
        <v>18131</v>
      </c>
      <c r="BU155" s="563">
        <f t="shared" si="52"/>
        <v>120739</v>
      </c>
      <c r="BV155" s="563">
        <f t="shared" si="52"/>
        <v>27215</v>
      </c>
      <c r="BW155" s="563">
        <f t="shared" si="52"/>
        <v>14400</v>
      </c>
      <c r="BX155" s="563">
        <f t="shared" si="52"/>
        <v>7706</v>
      </c>
      <c r="BY155" s="563">
        <f t="shared" si="52"/>
        <v>19127</v>
      </c>
      <c r="BZ155" s="563">
        <f t="shared" si="52"/>
        <v>12603</v>
      </c>
      <c r="CA155" s="566">
        <f t="shared" si="52"/>
        <v>39688</v>
      </c>
    </row>
    <row r="156" spans="1:79" ht="15" customHeight="1" x14ac:dyDescent="0.15">
      <c r="A156" s="557"/>
      <c r="B156" s="558" t="s">
        <v>26</v>
      </c>
      <c r="C156" s="559"/>
      <c r="D156" s="560"/>
      <c r="E156" s="561" t="s">
        <v>770</v>
      </c>
      <c r="F156" s="562"/>
      <c r="G156" s="563">
        <f>SUM(G77:G79)</f>
        <v>5590</v>
      </c>
      <c r="H156" s="567">
        <f t="shared" ref="H156:BS156" si="53">SUM(H77:H79)</f>
        <v>2269</v>
      </c>
      <c r="I156" s="565">
        <f t="shared" si="53"/>
        <v>268375</v>
      </c>
      <c r="J156" s="563">
        <f t="shared" si="53"/>
        <v>206555</v>
      </c>
      <c r="K156" s="563">
        <f t="shared" si="53"/>
        <v>146258</v>
      </c>
      <c r="L156" s="563">
        <f t="shared" si="53"/>
        <v>55311</v>
      </c>
      <c r="M156" s="563">
        <f t="shared" si="53"/>
        <v>52392</v>
      </c>
      <c r="N156" s="563">
        <f t="shared" si="53"/>
        <v>2919</v>
      </c>
      <c r="O156" s="563">
        <f t="shared" si="53"/>
        <v>90947</v>
      </c>
      <c r="P156" s="563">
        <f t="shared" si="53"/>
        <v>1319</v>
      </c>
      <c r="Q156" s="563">
        <f t="shared" si="53"/>
        <v>49927</v>
      </c>
      <c r="R156" s="563">
        <f t="shared" si="53"/>
        <v>48460</v>
      </c>
      <c r="S156" s="563">
        <f t="shared" si="53"/>
        <v>1467</v>
      </c>
      <c r="T156" s="563">
        <f t="shared" si="53"/>
        <v>38678</v>
      </c>
      <c r="U156" s="563">
        <f t="shared" si="53"/>
        <v>14242</v>
      </c>
      <c r="V156" s="563">
        <f t="shared" si="53"/>
        <v>24436</v>
      </c>
      <c r="W156" s="563">
        <f t="shared" si="53"/>
        <v>1023</v>
      </c>
      <c r="X156" s="563">
        <f t="shared" si="53"/>
        <v>60297</v>
      </c>
      <c r="Y156" s="563">
        <f t="shared" si="53"/>
        <v>5327</v>
      </c>
      <c r="Z156" s="563">
        <f t="shared" si="53"/>
        <v>351</v>
      </c>
      <c r="AA156" s="563">
        <f t="shared" si="53"/>
        <v>4976</v>
      </c>
      <c r="AB156" s="563">
        <f t="shared" si="53"/>
        <v>54970</v>
      </c>
      <c r="AC156" s="563">
        <f t="shared" si="53"/>
        <v>765</v>
      </c>
      <c r="AD156" s="563">
        <f t="shared" si="53"/>
        <v>2579</v>
      </c>
      <c r="AE156" s="563">
        <f t="shared" si="53"/>
        <v>1247</v>
      </c>
      <c r="AF156" s="563">
        <f t="shared" si="53"/>
        <v>4815</v>
      </c>
      <c r="AG156" s="563">
        <f t="shared" si="53"/>
        <v>12466</v>
      </c>
      <c r="AH156" s="563">
        <f t="shared" si="53"/>
        <v>8900</v>
      </c>
      <c r="AI156" s="563">
        <f t="shared" si="53"/>
        <v>23098</v>
      </c>
      <c r="AJ156" s="563">
        <f t="shared" si="53"/>
        <v>1100</v>
      </c>
      <c r="AK156" s="563">
        <f t="shared" si="53"/>
        <v>20902</v>
      </c>
      <c r="AL156" s="563">
        <f t="shared" si="53"/>
        <v>40918</v>
      </c>
      <c r="AM156" s="563">
        <f t="shared" si="53"/>
        <v>19854</v>
      </c>
      <c r="AN156" s="563">
        <f t="shared" si="53"/>
        <v>9722</v>
      </c>
      <c r="AO156" s="563">
        <f t="shared" si="53"/>
        <v>9672</v>
      </c>
      <c r="AP156" s="563">
        <f t="shared" si="53"/>
        <v>8132</v>
      </c>
      <c r="AQ156" s="563">
        <f t="shared" si="53"/>
        <v>4086</v>
      </c>
      <c r="AR156" s="563">
        <f t="shared" si="53"/>
        <v>253</v>
      </c>
      <c r="AS156" s="563">
        <f t="shared" si="53"/>
        <v>553</v>
      </c>
      <c r="AT156" s="563">
        <f t="shared" si="53"/>
        <v>3106</v>
      </c>
      <c r="AU156" s="563">
        <f t="shared" si="53"/>
        <v>125</v>
      </c>
      <c r="AV156" s="563">
        <f t="shared" si="53"/>
        <v>3</v>
      </c>
      <c r="AW156" s="563">
        <f t="shared" si="53"/>
        <v>6</v>
      </c>
      <c r="AX156" s="563">
        <f t="shared" si="53"/>
        <v>1540</v>
      </c>
      <c r="AY156" s="563">
        <f t="shared" si="53"/>
        <v>1362</v>
      </c>
      <c r="AZ156" s="563">
        <f t="shared" si="53"/>
        <v>1010</v>
      </c>
      <c r="BA156" s="563">
        <f t="shared" si="53"/>
        <v>193</v>
      </c>
      <c r="BB156" s="563">
        <f t="shared" si="53"/>
        <v>125</v>
      </c>
      <c r="BC156" s="563">
        <f t="shared" si="53"/>
        <v>34</v>
      </c>
      <c r="BD156" s="563">
        <f t="shared" si="53"/>
        <v>178</v>
      </c>
      <c r="BE156" s="563">
        <f t="shared" si="53"/>
        <v>144</v>
      </c>
      <c r="BF156" s="563">
        <f t="shared" si="53"/>
        <v>34</v>
      </c>
      <c r="BG156" s="563">
        <f t="shared" si="53"/>
        <v>50</v>
      </c>
      <c r="BH156" s="563">
        <f t="shared" si="53"/>
        <v>9454</v>
      </c>
      <c r="BI156" s="563">
        <f t="shared" si="53"/>
        <v>6250</v>
      </c>
      <c r="BJ156" s="563">
        <f t="shared" si="53"/>
        <v>1758</v>
      </c>
      <c r="BK156" s="563">
        <f t="shared" si="53"/>
        <v>644</v>
      </c>
      <c r="BL156" s="563">
        <f t="shared" si="53"/>
        <v>34</v>
      </c>
      <c r="BM156" s="563">
        <f t="shared" si="53"/>
        <v>3814</v>
      </c>
      <c r="BN156" s="563">
        <f t="shared" si="53"/>
        <v>682</v>
      </c>
      <c r="BO156" s="563">
        <f t="shared" si="53"/>
        <v>1697</v>
      </c>
      <c r="BP156" s="563">
        <f t="shared" si="53"/>
        <v>118</v>
      </c>
      <c r="BQ156" s="563">
        <f t="shared" si="53"/>
        <v>72</v>
      </c>
      <c r="BR156" s="563">
        <f t="shared" si="53"/>
        <v>274</v>
      </c>
      <c r="BS156" s="563">
        <f t="shared" si="53"/>
        <v>361</v>
      </c>
      <c r="BT156" s="563">
        <f t="shared" ref="BT156:CA156" si="54">SUM(BT77:BT79)</f>
        <v>678</v>
      </c>
      <c r="BU156" s="563">
        <f t="shared" si="54"/>
        <v>21064</v>
      </c>
      <c r="BV156" s="563">
        <f t="shared" si="54"/>
        <v>6384</v>
      </c>
      <c r="BW156" s="563">
        <f t="shared" si="54"/>
        <v>910</v>
      </c>
      <c r="BX156" s="563">
        <f t="shared" si="54"/>
        <v>199</v>
      </c>
      <c r="BY156" s="563">
        <f t="shared" si="54"/>
        <v>1298</v>
      </c>
      <c r="BZ156" s="563">
        <f t="shared" si="54"/>
        <v>4118</v>
      </c>
      <c r="CA156" s="566">
        <f t="shared" si="54"/>
        <v>8155</v>
      </c>
    </row>
    <row r="157" spans="1:79" ht="15" customHeight="1" x14ac:dyDescent="0.15">
      <c r="A157" s="557"/>
      <c r="B157" s="558" t="s">
        <v>27</v>
      </c>
      <c r="C157" s="559"/>
      <c r="D157" s="560"/>
      <c r="E157" s="561" t="s">
        <v>1444</v>
      </c>
      <c r="F157" s="562"/>
      <c r="G157" s="563">
        <f>SUM(G80:G88)</f>
        <v>89736</v>
      </c>
      <c r="H157" s="567">
        <f t="shared" ref="H157:BS157" si="55">SUM(H80:H88)</f>
        <v>80615</v>
      </c>
      <c r="I157" s="565">
        <f t="shared" si="55"/>
        <v>2499202</v>
      </c>
      <c r="J157" s="563">
        <f t="shared" si="55"/>
        <v>1241125</v>
      </c>
      <c r="K157" s="563">
        <f t="shared" si="55"/>
        <v>703210</v>
      </c>
      <c r="L157" s="563">
        <f t="shared" si="55"/>
        <v>349431</v>
      </c>
      <c r="M157" s="563">
        <f t="shared" si="55"/>
        <v>336071</v>
      </c>
      <c r="N157" s="563">
        <f t="shared" si="55"/>
        <v>13360</v>
      </c>
      <c r="O157" s="563">
        <f t="shared" si="55"/>
        <v>353779</v>
      </c>
      <c r="P157" s="563">
        <f t="shared" si="55"/>
        <v>4753</v>
      </c>
      <c r="Q157" s="563">
        <f t="shared" si="55"/>
        <v>181768</v>
      </c>
      <c r="R157" s="563">
        <f t="shared" si="55"/>
        <v>177548</v>
      </c>
      <c r="S157" s="563">
        <f t="shared" si="55"/>
        <v>4220</v>
      </c>
      <c r="T157" s="563">
        <f t="shared" si="55"/>
        <v>163721</v>
      </c>
      <c r="U157" s="563">
        <f t="shared" si="55"/>
        <v>61482</v>
      </c>
      <c r="V157" s="563">
        <f t="shared" si="55"/>
        <v>102239</v>
      </c>
      <c r="W157" s="563">
        <f t="shared" si="55"/>
        <v>3537</v>
      </c>
      <c r="X157" s="563">
        <f t="shared" si="55"/>
        <v>537915</v>
      </c>
      <c r="Y157" s="563">
        <f t="shared" si="55"/>
        <v>26925</v>
      </c>
      <c r="Z157" s="563">
        <f t="shared" si="55"/>
        <v>2242</v>
      </c>
      <c r="AA157" s="563">
        <f t="shared" si="55"/>
        <v>24683</v>
      </c>
      <c r="AB157" s="563">
        <f t="shared" si="55"/>
        <v>510990</v>
      </c>
      <c r="AC157" s="563">
        <f t="shared" si="55"/>
        <v>5909</v>
      </c>
      <c r="AD157" s="563">
        <f t="shared" si="55"/>
        <v>25061</v>
      </c>
      <c r="AE157" s="563">
        <f t="shared" si="55"/>
        <v>12816</v>
      </c>
      <c r="AF157" s="563">
        <f t="shared" si="55"/>
        <v>35939</v>
      </c>
      <c r="AG157" s="563">
        <f t="shared" si="55"/>
        <v>102921</v>
      </c>
      <c r="AH157" s="563">
        <f t="shared" si="55"/>
        <v>101317</v>
      </c>
      <c r="AI157" s="563">
        <f t="shared" si="55"/>
        <v>219792</v>
      </c>
      <c r="AJ157" s="563">
        <f t="shared" si="55"/>
        <v>7235</v>
      </c>
      <c r="AK157" s="563">
        <f t="shared" si="55"/>
        <v>335573</v>
      </c>
      <c r="AL157" s="563">
        <f t="shared" si="55"/>
        <v>922504</v>
      </c>
      <c r="AM157" s="563">
        <f t="shared" si="55"/>
        <v>578189</v>
      </c>
      <c r="AN157" s="563">
        <f t="shared" si="55"/>
        <v>315797</v>
      </c>
      <c r="AO157" s="563">
        <f t="shared" si="55"/>
        <v>310753</v>
      </c>
      <c r="AP157" s="563">
        <f t="shared" si="55"/>
        <v>265368</v>
      </c>
      <c r="AQ157" s="563">
        <f t="shared" si="55"/>
        <v>89992</v>
      </c>
      <c r="AR157" s="563">
        <f t="shared" si="55"/>
        <v>6830</v>
      </c>
      <c r="AS157" s="563">
        <f t="shared" si="55"/>
        <v>41068</v>
      </c>
      <c r="AT157" s="563">
        <f t="shared" si="55"/>
        <v>104876</v>
      </c>
      <c r="AU157" s="563">
        <f t="shared" si="55"/>
        <v>21176</v>
      </c>
      <c r="AV157" s="563">
        <f t="shared" si="55"/>
        <v>514</v>
      </c>
      <c r="AW157" s="563">
        <f t="shared" si="55"/>
        <v>912</v>
      </c>
      <c r="AX157" s="563">
        <f t="shared" si="55"/>
        <v>45385</v>
      </c>
      <c r="AY157" s="563">
        <f t="shared" si="55"/>
        <v>38924</v>
      </c>
      <c r="AZ157" s="563">
        <f t="shared" si="55"/>
        <v>30147</v>
      </c>
      <c r="BA157" s="563">
        <f t="shared" si="55"/>
        <v>4630</v>
      </c>
      <c r="BB157" s="563">
        <f t="shared" si="55"/>
        <v>3501</v>
      </c>
      <c r="BC157" s="563">
        <f t="shared" si="55"/>
        <v>646</v>
      </c>
      <c r="BD157" s="563">
        <f t="shared" si="55"/>
        <v>6461</v>
      </c>
      <c r="BE157" s="563">
        <f t="shared" si="55"/>
        <v>5240</v>
      </c>
      <c r="BF157" s="563">
        <f t="shared" si="55"/>
        <v>1221</v>
      </c>
      <c r="BG157" s="563">
        <f t="shared" si="55"/>
        <v>5044</v>
      </c>
      <c r="BH157" s="563">
        <f t="shared" si="55"/>
        <v>220287</v>
      </c>
      <c r="BI157" s="563">
        <f t="shared" si="55"/>
        <v>82272</v>
      </c>
      <c r="BJ157" s="563">
        <f t="shared" si="55"/>
        <v>42682</v>
      </c>
      <c r="BK157" s="563">
        <f t="shared" si="55"/>
        <v>5156</v>
      </c>
      <c r="BL157" s="563">
        <f t="shared" si="55"/>
        <v>4820</v>
      </c>
      <c r="BM157" s="563">
        <f t="shared" si="55"/>
        <v>29614</v>
      </c>
      <c r="BN157" s="563">
        <f t="shared" si="55"/>
        <v>42364</v>
      </c>
      <c r="BO157" s="563">
        <f t="shared" si="55"/>
        <v>33693</v>
      </c>
      <c r="BP157" s="563">
        <f t="shared" si="55"/>
        <v>10294</v>
      </c>
      <c r="BQ157" s="563">
        <f t="shared" si="55"/>
        <v>6247</v>
      </c>
      <c r="BR157" s="563">
        <f t="shared" si="55"/>
        <v>23506</v>
      </c>
      <c r="BS157" s="563">
        <f t="shared" si="55"/>
        <v>21911</v>
      </c>
      <c r="BT157" s="563">
        <f t="shared" ref="BT157:CA157" si="56">SUM(BT80:BT88)</f>
        <v>42105</v>
      </c>
      <c r="BU157" s="563">
        <f t="shared" si="56"/>
        <v>344315</v>
      </c>
      <c r="BV157" s="563">
        <f t="shared" si="56"/>
        <v>62981</v>
      </c>
      <c r="BW157" s="563">
        <f t="shared" si="56"/>
        <v>26380</v>
      </c>
      <c r="BX157" s="563">
        <f t="shared" si="56"/>
        <v>6006</v>
      </c>
      <c r="BY157" s="563">
        <f t="shared" si="56"/>
        <v>51343</v>
      </c>
      <c r="BZ157" s="563">
        <f t="shared" si="56"/>
        <v>63072</v>
      </c>
      <c r="CA157" s="566">
        <f t="shared" si="56"/>
        <v>134533</v>
      </c>
    </row>
    <row r="158" spans="1:79" ht="15" customHeight="1" x14ac:dyDescent="0.15">
      <c r="A158" s="557"/>
      <c r="B158" s="558" t="s">
        <v>28</v>
      </c>
      <c r="C158" s="559"/>
      <c r="D158" s="560"/>
      <c r="E158" s="561" t="s">
        <v>62</v>
      </c>
      <c r="F158" s="562"/>
      <c r="G158" s="563">
        <f>SUM(G89:G93)</f>
        <v>15156</v>
      </c>
      <c r="H158" s="567">
        <f t="shared" ref="H158:BS158" si="57">SUM(H89:H93)</f>
        <v>136632</v>
      </c>
      <c r="I158" s="565">
        <f t="shared" si="57"/>
        <v>384305</v>
      </c>
      <c r="J158" s="563">
        <f t="shared" si="57"/>
        <v>130096</v>
      </c>
      <c r="K158" s="563">
        <f t="shared" si="57"/>
        <v>59221</v>
      </c>
      <c r="L158" s="563">
        <f t="shared" si="57"/>
        <v>26188</v>
      </c>
      <c r="M158" s="563">
        <f t="shared" si="57"/>
        <v>22702</v>
      </c>
      <c r="N158" s="563">
        <f t="shared" si="57"/>
        <v>3486</v>
      </c>
      <c r="O158" s="563">
        <f t="shared" si="57"/>
        <v>33033</v>
      </c>
      <c r="P158" s="563">
        <f t="shared" si="57"/>
        <v>376</v>
      </c>
      <c r="Q158" s="563">
        <f t="shared" si="57"/>
        <v>15163</v>
      </c>
      <c r="R158" s="563">
        <f t="shared" si="57"/>
        <v>14442</v>
      </c>
      <c r="S158" s="563">
        <f t="shared" si="57"/>
        <v>721</v>
      </c>
      <c r="T158" s="563">
        <f t="shared" si="57"/>
        <v>17027</v>
      </c>
      <c r="U158" s="563">
        <f t="shared" si="57"/>
        <v>4644</v>
      </c>
      <c r="V158" s="563">
        <f t="shared" si="57"/>
        <v>12383</v>
      </c>
      <c r="W158" s="563">
        <f t="shared" si="57"/>
        <v>467</v>
      </c>
      <c r="X158" s="563">
        <f t="shared" si="57"/>
        <v>70875</v>
      </c>
      <c r="Y158" s="563">
        <f t="shared" si="57"/>
        <v>6652</v>
      </c>
      <c r="Z158" s="563">
        <f t="shared" si="57"/>
        <v>499</v>
      </c>
      <c r="AA158" s="563">
        <f t="shared" si="57"/>
        <v>6153</v>
      </c>
      <c r="AB158" s="563">
        <f t="shared" si="57"/>
        <v>64223</v>
      </c>
      <c r="AC158" s="563">
        <f t="shared" si="57"/>
        <v>778</v>
      </c>
      <c r="AD158" s="563">
        <f t="shared" si="57"/>
        <v>2905</v>
      </c>
      <c r="AE158" s="563">
        <f t="shared" si="57"/>
        <v>1519</v>
      </c>
      <c r="AF158" s="563">
        <f t="shared" si="57"/>
        <v>4945</v>
      </c>
      <c r="AG158" s="563">
        <f t="shared" si="57"/>
        <v>14021</v>
      </c>
      <c r="AH158" s="563">
        <f t="shared" si="57"/>
        <v>10456</v>
      </c>
      <c r="AI158" s="563">
        <f t="shared" si="57"/>
        <v>27544</v>
      </c>
      <c r="AJ158" s="563">
        <f t="shared" si="57"/>
        <v>2055</v>
      </c>
      <c r="AK158" s="563">
        <f t="shared" si="57"/>
        <v>56673</v>
      </c>
      <c r="AL158" s="563">
        <f t="shared" si="57"/>
        <v>197536</v>
      </c>
      <c r="AM158" s="563">
        <f t="shared" si="57"/>
        <v>113859</v>
      </c>
      <c r="AN158" s="563">
        <f t="shared" si="57"/>
        <v>62691</v>
      </c>
      <c r="AO158" s="563">
        <f t="shared" si="57"/>
        <v>61960</v>
      </c>
      <c r="AP158" s="563">
        <f t="shared" si="57"/>
        <v>52567</v>
      </c>
      <c r="AQ158" s="563">
        <f t="shared" si="57"/>
        <v>23831</v>
      </c>
      <c r="AR158" s="563">
        <f t="shared" si="57"/>
        <v>1121</v>
      </c>
      <c r="AS158" s="563">
        <f t="shared" si="57"/>
        <v>3177</v>
      </c>
      <c r="AT158" s="563">
        <f t="shared" si="57"/>
        <v>18773</v>
      </c>
      <c r="AU158" s="563">
        <f t="shared" si="57"/>
        <v>5342</v>
      </c>
      <c r="AV158" s="563">
        <f t="shared" si="57"/>
        <v>97</v>
      </c>
      <c r="AW158" s="563">
        <f t="shared" si="57"/>
        <v>226</v>
      </c>
      <c r="AX158" s="563">
        <f t="shared" si="57"/>
        <v>9393</v>
      </c>
      <c r="AY158" s="563">
        <f t="shared" si="57"/>
        <v>8344</v>
      </c>
      <c r="AZ158" s="563">
        <f t="shared" si="57"/>
        <v>6724</v>
      </c>
      <c r="BA158" s="563">
        <f t="shared" si="57"/>
        <v>885</v>
      </c>
      <c r="BB158" s="563">
        <f t="shared" si="57"/>
        <v>540</v>
      </c>
      <c r="BC158" s="563">
        <f t="shared" si="57"/>
        <v>195</v>
      </c>
      <c r="BD158" s="563">
        <f t="shared" si="57"/>
        <v>1049</v>
      </c>
      <c r="BE158" s="563">
        <f t="shared" si="57"/>
        <v>815</v>
      </c>
      <c r="BF158" s="563">
        <f t="shared" si="57"/>
        <v>234</v>
      </c>
      <c r="BG158" s="563">
        <f t="shared" si="57"/>
        <v>731</v>
      </c>
      <c r="BH158" s="563">
        <f t="shared" si="57"/>
        <v>48491</v>
      </c>
      <c r="BI158" s="563">
        <f t="shared" si="57"/>
        <v>20887</v>
      </c>
      <c r="BJ158" s="563">
        <f t="shared" si="57"/>
        <v>11955</v>
      </c>
      <c r="BK158" s="563">
        <f t="shared" si="57"/>
        <v>2902</v>
      </c>
      <c r="BL158" s="563">
        <f t="shared" si="57"/>
        <v>899</v>
      </c>
      <c r="BM158" s="563">
        <f t="shared" si="57"/>
        <v>5131</v>
      </c>
      <c r="BN158" s="563">
        <f t="shared" si="57"/>
        <v>12128</v>
      </c>
      <c r="BO158" s="563">
        <f t="shared" si="57"/>
        <v>7565</v>
      </c>
      <c r="BP158" s="563">
        <f t="shared" si="57"/>
        <v>811</v>
      </c>
      <c r="BQ158" s="563">
        <f t="shared" si="57"/>
        <v>1042</v>
      </c>
      <c r="BR158" s="563">
        <f t="shared" si="57"/>
        <v>1528</v>
      </c>
      <c r="BS158" s="563">
        <f t="shared" si="57"/>
        <v>4530</v>
      </c>
      <c r="BT158" s="563">
        <f t="shared" ref="BT158:CA158" si="58">SUM(BT89:BT93)</f>
        <v>2677</v>
      </c>
      <c r="BU158" s="563">
        <f t="shared" si="58"/>
        <v>83677</v>
      </c>
      <c r="BV158" s="563">
        <f t="shared" si="58"/>
        <v>14737</v>
      </c>
      <c r="BW158" s="563">
        <f t="shared" si="58"/>
        <v>7360</v>
      </c>
      <c r="BX158" s="563">
        <f t="shared" si="58"/>
        <v>1836</v>
      </c>
      <c r="BY158" s="563">
        <f t="shared" si="58"/>
        <v>9135</v>
      </c>
      <c r="BZ158" s="563">
        <f t="shared" si="58"/>
        <v>11957</v>
      </c>
      <c r="CA158" s="566">
        <f t="shared" si="58"/>
        <v>38652</v>
      </c>
    </row>
    <row r="159" spans="1:79" ht="24" customHeight="1" x14ac:dyDescent="0.15">
      <c r="A159" s="557"/>
      <c r="B159" s="558" t="s">
        <v>29</v>
      </c>
      <c r="C159" s="559"/>
      <c r="D159" s="560"/>
      <c r="E159" s="561" t="s">
        <v>826</v>
      </c>
      <c r="F159" s="562"/>
      <c r="G159" s="563">
        <f>G94</f>
        <v>0</v>
      </c>
      <c r="H159" s="567">
        <f t="shared" ref="H159:BS159" si="59">H94</f>
        <v>0</v>
      </c>
      <c r="I159" s="565">
        <f t="shared" si="59"/>
        <v>0</v>
      </c>
      <c r="J159" s="563">
        <f t="shared" si="59"/>
        <v>0</v>
      </c>
      <c r="K159" s="563">
        <f t="shared" si="59"/>
        <v>0</v>
      </c>
      <c r="L159" s="563">
        <f t="shared" si="59"/>
        <v>0</v>
      </c>
      <c r="M159" s="563">
        <f t="shared" si="59"/>
        <v>0</v>
      </c>
      <c r="N159" s="563">
        <f t="shared" si="59"/>
        <v>0</v>
      </c>
      <c r="O159" s="563">
        <f t="shared" si="59"/>
        <v>0</v>
      </c>
      <c r="P159" s="563">
        <f t="shared" si="59"/>
        <v>0</v>
      </c>
      <c r="Q159" s="563">
        <f t="shared" si="59"/>
        <v>0</v>
      </c>
      <c r="R159" s="563">
        <f t="shared" si="59"/>
        <v>0</v>
      </c>
      <c r="S159" s="563">
        <f t="shared" si="59"/>
        <v>0</v>
      </c>
      <c r="T159" s="563">
        <f t="shared" si="59"/>
        <v>0</v>
      </c>
      <c r="U159" s="563">
        <f t="shared" si="59"/>
        <v>0</v>
      </c>
      <c r="V159" s="563">
        <f t="shared" si="59"/>
        <v>0</v>
      </c>
      <c r="W159" s="563">
        <f t="shared" si="59"/>
        <v>0</v>
      </c>
      <c r="X159" s="563">
        <f t="shared" si="59"/>
        <v>0</v>
      </c>
      <c r="Y159" s="563">
        <f t="shared" si="59"/>
        <v>0</v>
      </c>
      <c r="Z159" s="563">
        <f t="shared" si="59"/>
        <v>0</v>
      </c>
      <c r="AA159" s="563">
        <f t="shared" si="59"/>
        <v>0</v>
      </c>
      <c r="AB159" s="563">
        <f t="shared" si="59"/>
        <v>0</v>
      </c>
      <c r="AC159" s="563">
        <f t="shared" si="59"/>
        <v>0</v>
      </c>
      <c r="AD159" s="563">
        <f t="shared" si="59"/>
        <v>0</v>
      </c>
      <c r="AE159" s="563">
        <f t="shared" si="59"/>
        <v>0</v>
      </c>
      <c r="AF159" s="563">
        <f t="shared" si="59"/>
        <v>0</v>
      </c>
      <c r="AG159" s="563">
        <f t="shared" si="59"/>
        <v>0</v>
      </c>
      <c r="AH159" s="563">
        <f t="shared" si="59"/>
        <v>0</v>
      </c>
      <c r="AI159" s="563">
        <f t="shared" si="59"/>
        <v>0</v>
      </c>
      <c r="AJ159" s="563">
        <f t="shared" si="59"/>
        <v>0</v>
      </c>
      <c r="AK159" s="563">
        <f t="shared" si="59"/>
        <v>0</v>
      </c>
      <c r="AL159" s="563">
        <f t="shared" si="59"/>
        <v>0</v>
      </c>
      <c r="AM159" s="563">
        <f t="shared" si="59"/>
        <v>0</v>
      </c>
      <c r="AN159" s="563">
        <f t="shared" si="59"/>
        <v>0</v>
      </c>
      <c r="AO159" s="563">
        <f t="shared" si="59"/>
        <v>0</v>
      </c>
      <c r="AP159" s="563">
        <f t="shared" si="59"/>
        <v>0</v>
      </c>
      <c r="AQ159" s="563">
        <f t="shared" si="59"/>
        <v>0</v>
      </c>
      <c r="AR159" s="563">
        <f t="shared" si="59"/>
        <v>0</v>
      </c>
      <c r="AS159" s="563">
        <f t="shared" si="59"/>
        <v>0</v>
      </c>
      <c r="AT159" s="563">
        <f t="shared" si="59"/>
        <v>0</v>
      </c>
      <c r="AU159" s="563">
        <f t="shared" si="59"/>
        <v>0</v>
      </c>
      <c r="AV159" s="563">
        <f t="shared" si="59"/>
        <v>0</v>
      </c>
      <c r="AW159" s="563">
        <f t="shared" si="59"/>
        <v>0</v>
      </c>
      <c r="AX159" s="563">
        <f t="shared" si="59"/>
        <v>0</v>
      </c>
      <c r="AY159" s="563">
        <f t="shared" si="59"/>
        <v>0</v>
      </c>
      <c r="AZ159" s="563">
        <f t="shared" si="59"/>
        <v>0</v>
      </c>
      <c r="BA159" s="563">
        <f t="shared" si="59"/>
        <v>0</v>
      </c>
      <c r="BB159" s="563">
        <f t="shared" si="59"/>
        <v>0</v>
      </c>
      <c r="BC159" s="563">
        <f t="shared" si="59"/>
        <v>0</v>
      </c>
      <c r="BD159" s="563">
        <f t="shared" si="59"/>
        <v>0</v>
      </c>
      <c r="BE159" s="563">
        <f t="shared" si="59"/>
        <v>0</v>
      </c>
      <c r="BF159" s="563">
        <f t="shared" si="59"/>
        <v>0</v>
      </c>
      <c r="BG159" s="563">
        <f t="shared" si="59"/>
        <v>0</v>
      </c>
      <c r="BH159" s="563">
        <f t="shared" si="59"/>
        <v>0</v>
      </c>
      <c r="BI159" s="563">
        <f t="shared" si="59"/>
        <v>0</v>
      </c>
      <c r="BJ159" s="563">
        <f t="shared" si="59"/>
        <v>0</v>
      </c>
      <c r="BK159" s="563">
        <f t="shared" si="59"/>
        <v>0</v>
      </c>
      <c r="BL159" s="563">
        <f t="shared" si="59"/>
        <v>0</v>
      </c>
      <c r="BM159" s="563">
        <f t="shared" si="59"/>
        <v>0</v>
      </c>
      <c r="BN159" s="563">
        <f t="shared" si="59"/>
        <v>0</v>
      </c>
      <c r="BO159" s="563">
        <f t="shared" si="59"/>
        <v>0</v>
      </c>
      <c r="BP159" s="563">
        <f t="shared" si="59"/>
        <v>0</v>
      </c>
      <c r="BQ159" s="563">
        <f t="shared" si="59"/>
        <v>0</v>
      </c>
      <c r="BR159" s="563">
        <f t="shared" si="59"/>
        <v>0</v>
      </c>
      <c r="BS159" s="563">
        <f t="shared" si="59"/>
        <v>0</v>
      </c>
      <c r="BT159" s="563">
        <f t="shared" ref="BT159:CA159" si="60">BT94</f>
        <v>0</v>
      </c>
      <c r="BU159" s="563">
        <f t="shared" si="60"/>
        <v>0</v>
      </c>
      <c r="BV159" s="563">
        <f t="shared" si="60"/>
        <v>0</v>
      </c>
      <c r="BW159" s="563">
        <f t="shared" si="60"/>
        <v>0</v>
      </c>
      <c r="BX159" s="563">
        <f t="shared" si="60"/>
        <v>0</v>
      </c>
      <c r="BY159" s="563">
        <f t="shared" si="60"/>
        <v>0</v>
      </c>
      <c r="BZ159" s="563">
        <f t="shared" si="60"/>
        <v>0</v>
      </c>
      <c r="CA159" s="566">
        <f t="shared" si="60"/>
        <v>0</v>
      </c>
    </row>
    <row r="160" spans="1:79" ht="15" customHeight="1" x14ac:dyDescent="0.15">
      <c r="A160" s="557"/>
      <c r="B160" s="558" t="s">
        <v>30</v>
      </c>
      <c r="C160" s="559"/>
      <c r="D160" s="560"/>
      <c r="E160" s="561" t="s">
        <v>833</v>
      </c>
      <c r="F160" s="562"/>
      <c r="G160" s="563">
        <f>SUM(G95:G96)</f>
        <v>53</v>
      </c>
      <c r="H160" s="567">
        <f t="shared" ref="H160:BS160" si="61">SUM(H95:H96)</f>
        <v>41</v>
      </c>
      <c r="I160" s="565">
        <f t="shared" si="61"/>
        <v>9396</v>
      </c>
      <c r="J160" s="563">
        <f t="shared" si="61"/>
        <v>6300</v>
      </c>
      <c r="K160" s="563">
        <f t="shared" si="61"/>
        <v>3236</v>
      </c>
      <c r="L160" s="563">
        <f t="shared" si="61"/>
        <v>1790</v>
      </c>
      <c r="M160" s="563">
        <f t="shared" si="61"/>
        <v>1726</v>
      </c>
      <c r="N160" s="563">
        <f t="shared" si="61"/>
        <v>64</v>
      </c>
      <c r="O160" s="563">
        <f t="shared" si="61"/>
        <v>1446</v>
      </c>
      <c r="P160" s="563">
        <f t="shared" si="61"/>
        <v>24</v>
      </c>
      <c r="Q160" s="563">
        <f t="shared" si="61"/>
        <v>861</v>
      </c>
      <c r="R160" s="563">
        <f t="shared" si="61"/>
        <v>844</v>
      </c>
      <c r="S160" s="563">
        <f t="shared" si="61"/>
        <v>17</v>
      </c>
      <c r="T160" s="563">
        <f t="shared" si="61"/>
        <v>548</v>
      </c>
      <c r="U160" s="563">
        <f t="shared" si="61"/>
        <v>253</v>
      </c>
      <c r="V160" s="563">
        <f t="shared" si="61"/>
        <v>295</v>
      </c>
      <c r="W160" s="563">
        <f t="shared" si="61"/>
        <v>13</v>
      </c>
      <c r="X160" s="563">
        <f t="shared" si="61"/>
        <v>3064</v>
      </c>
      <c r="Y160" s="563">
        <f t="shared" si="61"/>
        <v>77</v>
      </c>
      <c r="Z160" s="563">
        <f t="shared" si="61"/>
        <v>5</v>
      </c>
      <c r="AA160" s="563">
        <f t="shared" si="61"/>
        <v>72</v>
      </c>
      <c r="AB160" s="563">
        <f t="shared" si="61"/>
        <v>2987</v>
      </c>
      <c r="AC160" s="563">
        <f t="shared" si="61"/>
        <v>44</v>
      </c>
      <c r="AD160" s="563">
        <f t="shared" si="61"/>
        <v>140</v>
      </c>
      <c r="AE160" s="563">
        <f t="shared" si="61"/>
        <v>66</v>
      </c>
      <c r="AF160" s="563">
        <f t="shared" si="61"/>
        <v>282</v>
      </c>
      <c r="AG160" s="563">
        <f t="shared" si="61"/>
        <v>686</v>
      </c>
      <c r="AH160" s="563">
        <f t="shared" si="61"/>
        <v>475</v>
      </c>
      <c r="AI160" s="563">
        <f t="shared" si="61"/>
        <v>1250</v>
      </c>
      <c r="AJ160" s="563">
        <f t="shared" si="61"/>
        <v>44</v>
      </c>
      <c r="AK160" s="563">
        <f t="shared" si="61"/>
        <v>197</v>
      </c>
      <c r="AL160" s="563">
        <f t="shared" si="61"/>
        <v>2899</v>
      </c>
      <c r="AM160" s="563">
        <f t="shared" si="61"/>
        <v>1578</v>
      </c>
      <c r="AN160" s="563">
        <f t="shared" si="61"/>
        <v>1142</v>
      </c>
      <c r="AO160" s="563">
        <f t="shared" si="61"/>
        <v>1086</v>
      </c>
      <c r="AP160" s="563">
        <f t="shared" si="61"/>
        <v>853</v>
      </c>
      <c r="AQ160" s="563">
        <f t="shared" si="61"/>
        <v>376</v>
      </c>
      <c r="AR160" s="563">
        <f t="shared" si="61"/>
        <v>29</v>
      </c>
      <c r="AS160" s="563">
        <f t="shared" si="61"/>
        <v>84</v>
      </c>
      <c r="AT160" s="563">
        <f t="shared" si="61"/>
        <v>279</v>
      </c>
      <c r="AU160" s="563">
        <f t="shared" si="61"/>
        <v>78</v>
      </c>
      <c r="AV160" s="563">
        <f t="shared" si="61"/>
        <v>3</v>
      </c>
      <c r="AW160" s="563">
        <f t="shared" si="61"/>
        <v>4</v>
      </c>
      <c r="AX160" s="563">
        <f t="shared" si="61"/>
        <v>233</v>
      </c>
      <c r="AY160" s="563">
        <f t="shared" si="61"/>
        <v>212</v>
      </c>
      <c r="AZ160" s="563">
        <f t="shared" si="61"/>
        <v>156</v>
      </c>
      <c r="BA160" s="563">
        <f t="shared" si="61"/>
        <v>32</v>
      </c>
      <c r="BB160" s="563">
        <f t="shared" si="61"/>
        <v>21</v>
      </c>
      <c r="BC160" s="563">
        <f t="shared" si="61"/>
        <v>3</v>
      </c>
      <c r="BD160" s="563">
        <f t="shared" si="61"/>
        <v>21</v>
      </c>
      <c r="BE160" s="563">
        <f t="shared" si="61"/>
        <v>17</v>
      </c>
      <c r="BF160" s="563">
        <f t="shared" si="61"/>
        <v>4</v>
      </c>
      <c r="BG160" s="563">
        <f t="shared" si="61"/>
        <v>56</v>
      </c>
      <c r="BH160" s="563">
        <f t="shared" si="61"/>
        <v>375</v>
      </c>
      <c r="BI160" s="563">
        <f t="shared" si="61"/>
        <v>130</v>
      </c>
      <c r="BJ160" s="563">
        <f t="shared" si="61"/>
        <v>73</v>
      </c>
      <c r="BK160" s="563">
        <f t="shared" si="61"/>
        <v>19</v>
      </c>
      <c r="BL160" s="563">
        <f t="shared" si="61"/>
        <v>6</v>
      </c>
      <c r="BM160" s="563">
        <f t="shared" si="61"/>
        <v>32</v>
      </c>
      <c r="BN160" s="563">
        <f t="shared" si="61"/>
        <v>97</v>
      </c>
      <c r="BO160" s="563">
        <f t="shared" si="61"/>
        <v>42</v>
      </c>
      <c r="BP160" s="563">
        <f t="shared" si="61"/>
        <v>9</v>
      </c>
      <c r="BQ160" s="563">
        <f t="shared" si="61"/>
        <v>13</v>
      </c>
      <c r="BR160" s="563">
        <f t="shared" si="61"/>
        <v>36</v>
      </c>
      <c r="BS160" s="563">
        <f t="shared" si="61"/>
        <v>48</v>
      </c>
      <c r="BT160" s="563">
        <f t="shared" ref="BT160:CA160" si="62">SUM(BT95:BT96)</f>
        <v>61</v>
      </c>
      <c r="BU160" s="563">
        <f t="shared" si="62"/>
        <v>1321</v>
      </c>
      <c r="BV160" s="563">
        <f t="shared" si="62"/>
        <v>187</v>
      </c>
      <c r="BW160" s="563">
        <f t="shared" si="62"/>
        <v>124</v>
      </c>
      <c r="BX160" s="563">
        <f t="shared" si="62"/>
        <v>28</v>
      </c>
      <c r="BY160" s="563">
        <f t="shared" si="62"/>
        <v>254</v>
      </c>
      <c r="BZ160" s="563">
        <f t="shared" si="62"/>
        <v>169</v>
      </c>
      <c r="CA160" s="566">
        <f t="shared" si="62"/>
        <v>559</v>
      </c>
    </row>
    <row r="161" spans="1:79" ht="15" customHeight="1" x14ac:dyDescent="0.15">
      <c r="A161" s="557"/>
      <c r="B161" s="558" t="s">
        <v>31</v>
      </c>
      <c r="C161" s="559"/>
      <c r="D161" s="560"/>
      <c r="E161" s="561" t="s">
        <v>65</v>
      </c>
      <c r="F161" s="562"/>
      <c r="G161" s="563">
        <f>SUM(G97:G100)</f>
        <v>2</v>
      </c>
      <c r="H161" s="567">
        <f t="shared" ref="H161:BS161" si="63">SUM(H97:H100)</f>
        <v>6</v>
      </c>
      <c r="I161" s="565">
        <f t="shared" si="63"/>
        <v>69</v>
      </c>
      <c r="J161" s="563">
        <f t="shared" si="63"/>
        <v>22</v>
      </c>
      <c r="K161" s="563">
        <f t="shared" si="63"/>
        <v>9</v>
      </c>
      <c r="L161" s="563">
        <f t="shared" si="63"/>
        <v>4</v>
      </c>
      <c r="M161" s="563">
        <f t="shared" si="63"/>
        <v>4</v>
      </c>
      <c r="N161" s="563">
        <f t="shared" si="63"/>
        <v>0</v>
      </c>
      <c r="O161" s="563">
        <f t="shared" si="63"/>
        <v>5</v>
      </c>
      <c r="P161" s="563">
        <f t="shared" si="63"/>
        <v>0</v>
      </c>
      <c r="Q161" s="563">
        <f t="shared" si="63"/>
        <v>3</v>
      </c>
      <c r="R161" s="563">
        <f t="shared" si="63"/>
        <v>3</v>
      </c>
      <c r="S161" s="563">
        <f t="shared" si="63"/>
        <v>0</v>
      </c>
      <c r="T161" s="563">
        <f t="shared" si="63"/>
        <v>2</v>
      </c>
      <c r="U161" s="563">
        <f t="shared" si="63"/>
        <v>1</v>
      </c>
      <c r="V161" s="563">
        <f t="shared" si="63"/>
        <v>1</v>
      </c>
      <c r="W161" s="563">
        <f t="shared" si="63"/>
        <v>0</v>
      </c>
      <c r="X161" s="563">
        <f t="shared" si="63"/>
        <v>13</v>
      </c>
      <c r="Y161" s="563">
        <f t="shared" si="63"/>
        <v>7</v>
      </c>
      <c r="Z161" s="563">
        <f t="shared" si="63"/>
        <v>1</v>
      </c>
      <c r="AA161" s="563">
        <f t="shared" si="63"/>
        <v>6</v>
      </c>
      <c r="AB161" s="563">
        <f t="shared" si="63"/>
        <v>6</v>
      </c>
      <c r="AC161" s="563">
        <f t="shared" si="63"/>
        <v>0</v>
      </c>
      <c r="AD161" s="563">
        <f t="shared" si="63"/>
        <v>0</v>
      </c>
      <c r="AE161" s="563">
        <f t="shared" si="63"/>
        <v>0</v>
      </c>
      <c r="AF161" s="563">
        <f t="shared" si="63"/>
        <v>0</v>
      </c>
      <c r="AG161" s="563">
        <f t="shared" si="63"/>
        <v>1</v>
      </c>
      <c r="AH161" s="563">
        <f t="shared" si="63"/>
        <v>1</v>
      </c>
      <c r="AI161" s="563">
        <f t="shared" si="63"/>
        <v>4</v>
      </c>
      <c r="AJ161" s="563">
        <f t="shared" si="63"/>
        <v>0</v>
      </c>
      <c r="AK161" s="563">
        <f t="shared" si="63"/>
        <v>9</v>
      </c>
      <c r="AL161" s="563">
        <f t="shared" si="63"/>
        <v>38</v>
      </c>
      <c r="AM161" s="563">
        <f t="shared" si="63"/>
        <v>22</v>
      </c>
      <c r="AN161" s="563">
        <f t="shared" si="63"/>
        <v>4</v>
      </c>
      <c r="AO161" s="563">
        <f t="shared" si="63"/>
        <v>4</v>
      </c>
      <c r="AP161" s="563">
        <f t="shared" si="63"/>
        <v>3</v>
      </c>
      <c r="AQ161" s="563">
        <f t="shared" si="63"/>
        <v>2</v>
      </c>
      <c r="AR161" s="563">
        <f t="shared" si="63"/>
        <v>0</v>
      </c>
      <c r="AS161" s="563">
        <f t="shared" si="63"/>
        <v>0</v>
      </c>
      <c r="AT161" s="563">
        <f t="shared" si="63"/>
        <v>1</v>
      </c>
      <c r="AU161" s="563">
        <f t="shared" si="63"/>
        <v>0</v>
      </c>
      <c r="AV161" s="563">
        <f t="shared" si="63"/>
        <v>0</v>
      </c>
      <c r="AW161" s="563">
        <f t="shared" si="63"/>
        <v>0</v>
      </c>
      <c r="AX161" s="563">
        <f t="shared" si="63"/>
        <v>1</v>
      </c>
      <c r="AY161" s="563">
        <f t="shared" si="63"/>
        <v>1</v>
      </c>
      <c r="AZ161" s="563">
        <f t="shared" si="63"/>
        <v>1</v>
      </c>
      <c r="BA161" s="563">
        <f t="shared" si="63"/>
        <v>0</v>
      </c>
      <c r="BB161" s="563">
        <f t="shared" si="63"/>
        <v>0</v>
      </c>
      <c r="BC161" s="563">
        <f t="shared" si="63"/>
        <v>0</v>
      </c>
      <c r="BD161" s="563">
        <f t="shared" si="63"/>
        <v>0</v>
      </c>
      <c r="BE161" s="563">
        <f t="shared" si="63"/>
        <v>0</v>
      </c>
      <c r="BF161" s="563">
        <f t="shared" si="63"/>
        <v>0</v>
      </c>
      <c r="BG161" s="563">
        <f t="shared" si="63"/>
        <v>0</v>
      </c>
      <c r="BH161" s="563">
        <f t="shared" si="63"/>
        <v>4</v>
      </c>
      <c r="BI161" s="563">
        <f t="shared" si="63"/>
        <v>1</v>
      </c>
      <c r="BJ161" s="563">
        <f t="shared" si="63"/>
        <v>1</v>
      </c>
      <c r="BK161" s="563">
        <f t="shared" si="63"/>
        <v>0</v>
      </c>
      <c r="BL161" s="563">
        <f t="shared" si="63"/>
        <v>0</v>
      </c>
      <c r="BM161" s="563">
        <f t="shared" si="63"/>
        <v>0</v>
      </c>
      <c r="BN161" s="563">
        <f t="shared" si="63"/>
        <v>2</v>
      </c>
      <c r="BO161" s="563">
        <f t="shared" si="63"/>
        <v>0</v>
      </c>
      <c r="BP161" s="563">
        <f t="shared" si="63"/>
        <v>0</v>
      </c>
      <c r="BQ161" s="563">
        <f t="shared" si="63"/>
        <v>0</v>
      </c>
      <c r="BR161" s="563">
        <f t="shared" si="63"/>
        <v>0</v>
      </c>
      <c r="BS161" s="563">
        <f t="shared" si="63"/>
        <v>1</v>
      </c>
      <c r="BT161" s="563">
        <f t="shared" ref="BT161:CA161" si="64">SUM(BT97:BT100)</f>
        <v>14</v>
      </c>
      <c r="BU161" s="563">
        <f t="shared" si="64"/>
        <v>16</v>
      </c>
      <c r="BV161" s="563">
        <f t="shared" si="64"/>
        <v>5</v>
      </c>
      <c r="BW161" s="563">
        <f t="shared" si="64"/>
        <v>3</v>
      </c>
      <c r="BX161" s="563">
        <f t="shared" si="64"/>
        <v>3</v>
      </c>
      <c r="BY161" s="563">
        <f t="shared" si="64"/>
        <v>1</v>
      </c>
      <c r="BZ161" s="563">
        <f t="shared" si="64"/>
        <v>1</v>
      </c>
      <c r="CA161" s="566">
        <f t="shared" si="64"/>
        <v>3</v>
      </c>
    </row>
    <row r="162" spans="1:79" ht="15" customHeight="1" x14ac:dyDescent="0.15">
      <c r="A162" s="557"/>
      <c r="B162" s="558" t="s">
        <v>32</v>
      </c>
      <c r="C162" s="559"/>
      <c r="D162" s="560"/>
      <c r="E162" s="561" t="s">
        <v>2072</v>
      </c>
      <c r="F162" s="562"/>
      <c r="G162" s="563">
        <f>G101</f>
        <v>3828</v>
      </c>
      <c r="H162" s="567">
        <f t="shared" ref="H162:BS162" si="65">H101</f>
        <v>6666</v>
      </c>
      <c r="I162" s="565">
        <f t="shared" si="65"/>
        <v>56218</v>
      </c>
      <c r="J162" s="563">
        <f t="shared" si="65"/>
        <v>19570</v>
      </c>
      <c r="K162" s="563">
        <f t="shared" si="65"/>
        <v>3650</v>
      </c>
      <c r="L162" s="563">
        <f t="shared" si="65"/>
        <v>793</v>
      </c>
      <c r="M162" s="563">
        <f t="shared" si="65"/>
        <v>766</v>
      </c>
      <c r="N162" s="563">
        <f t="shared" si="65"/>
        <v>27</v>
      </c>
      <c r="O162" s="563">
        <f t="shared" si="65"/>
        <v>2857</v>
      </c>
      <c r="P162" s="563">
        <f t="shared" si="65"/>
        <v>36</v>
      </c>
      <c r="Q162" s="563">
        <f t="shared" si="65"/>
        <v>1485</v>
      </c>
      <c r="R162" s="563">
        <f t="shared" si="65"/>
        <v>1453</v>
      </c>
      <c r="S162" s="563">
        <f t="shared" si="65"/>
        <v>32</v>
      </c>
      <c r="T162" s="563">
        <f t="shared" si="65"/>
        <v>1305</v>
      </c>
      <c r="U162" s="563">
        <f t="shared" si="65"/>
        <v>495</v>
      </c>
      <c r="V162" s="563">
        <f t="shared" si="65"/>
        <v>810</v>
      </c>
      <c r="W162" s="563">
        <f t="shared" si="65"/>
        <v>31</v>
      </c>
      <c r="X162" s="563">
        <f t="shared" si="65"/>
        <v>15920</v>
      </c>
      <c r="Y162" s="563">
        <f t="shared" si="65"/>
        <v>2227</v>
      </c>
      <c r="Z162" s="563">
        <f t="shared" si="65"/>
        <v>176</v>
      </c>
      <c r="AA162" s="563">
        <f t="shared" si="65"/>
        <v>2051</v>
      </c>
      <c r="AB162" s="563">
        <f t="shared" si="65"/>
        <v>13693</v>
      </c>
      <c r="AC162" s="563">
        <f t="shared" si="65"/>
        <v>145</v>
      </c>
      <c r="AD162" s="563">
        <f t="shared" si="65"/>
        <v>621</v>
      </c>
      <c r="AE162" s="563">
        <f t="shared" si="65"/>
        <v>352</v>
      </c>
      <c r="AF162" s="563">
        <f t="shared" si="65"/>
        <v>913</v>
      </c>
      <c r="AG162" s="563">
        <f t="shared" si="65"/>
        <v>2973</v>
      </c>
      <c r="AH162" s="563">
        <f t="shared" si="65"/>
        <v>2330</v>
      </c>
      <c r="AI162" s="563">
        <f t="shared" si="65"/>
        <v>6169</v>
      </c>
      <c r="AJ162" s="563">
        <f t="shared" si="65"/>
        <v>190</v>
      </c>
      <c r="AK162" s="563">
        <f t="shared" si="65"/>
        <v>14312</v>
      </c>
      <c r="AL162" s="563">
        <f t="shared" si="65"/>
        <v>22336</v>
      </c>
      <c r="AM162" s="563">
        <f t="shared" si="65"/>
        <v>12750</v>
      </c>
      <c r="AN162" s="563">
        <f t="shared" si="65"/>
        <v>4360</v>
      </c>
      <c r="AO162" s="563">
        <f t="shared" si="65"/>
        <v>4283</v>
      </c>
      <c r="AP162" s="563">
        <f t="shared" si="65"/>
        <v>3683</v>
      </c>
      <c r="AQ162" s="563">
        <f t="shared" si="65"/>
        <v>1670</v>
      </c>
      <c r="AR162" s="563">
        <f t="shared" si="65"/>
        <v>78</v>
      </c>
      <c r="AS162" s="563">
        <f t="shared" si="65"/>
        <v>228</v>
      </c>
      <c r="AT162" s="563">
        <f t="shared" si="65"/>
        <v>1323</v>
      </c>
      <c r="AU162" s="563">
        <f t="shared" si="65"/>
        <v>362</v>
      </c>
      <c r="AV162" s="563">
        <f t="shared" si="65"/>
        <v>7</v>
      </c>
      <c r="AW162" s="563">
        <f t="shared" si="65"/>
        <v>15</v>
      </c>
      <c r="AX162" s="563">
        <f t="shared" si="65"/>
        <v>600</v>
      </c>
      <c r="AY162" s="563">
        <f t="shared" si="65"/>
        <v>531</v>
      </c>
      <c r="AZ162" s="563">
        <f t="shared" si="65"/>
        <v>423</v>
      </c>
      <c r="BA162" s="563">
        <f t="shared" si="65"/>
        <v>57</v>
      </c>
      <c r="BB162" s="563">
        <f t="shared" si="65"/>
        <v>41</v>
      </c>
      <c r="BC162" s="563">
        <f t="shared" si="65"/>
        <v>10</v>
      </c>
      <c r="BD162" s="563">
        <f t="shared" si="65"/>
        <v>69</v>
      </c>
      <c r="BE162" s="563">
        <f t="shared" si="65"/>
        <v>56</v>
      </c>
      <c r="BF162" s="563">
        <f t="shared" si="65"/>
        <v>13</v>
      </c>
      <c r="BG162" s="563">
        <f t="shared" si="65"/>
        <v>77</v>
      </c>
      <c r="BH162" s="563">
        <f t="shared" si="65"/>
        <v>3149</v>
      </c>
      <c r="BI162" s="563">
        <f t="shared" si="65"/>
        <v>1028</v>
      </c>
      <c r="BJ162" s="563">
        <f t="shared" si="65"/>
        <v>647</v>
      </c>
      <c r="BK162" s="563">
        <f t="shared" si="65"/>
        <v>120</v>
      </c>
      <c r="BL162" s="563">
        <f t="shared" si="65"/>
        <v>52</v>
      </c>
      <c r="BM162" s="563">
        <f t="shared" si="65"/>
        <v>209</v>
      </c>
      <c r="BN162" s="563">
        <f t="shared" si="65"/>
        <v>1102</v>
      </c>
      <c r="BO162" s="563">
        <f t="shared" si="65"/>
        <v>407</v>
      </c>
      <c r="BP162" s="563">
        <f t="shared" si="65"/>
        <v>54</v>
      </c>
      <c r="BQ162" s="563">
        <f t="shared" si="65"/>
        <v>97</v>
      </c>
      <c r="BR162" s="563">
        <f t="shared" si="65"/>
        <v>128</v>
      </c>
      <c r="BS162" s="563">
        <f t="shared" si="65"/>
        <v>333</v>
      </c>
      <c r="BT162" s="563">
        <f t="shared" ref="BT162:CA162" si="66">BT101</f>
        <v>5241</v>
      </c>
      <c r="BU162" s="563">
        <f t="shared" si="66"/>
        <v>9586</v>
      </c>
      <c r="BV162" s="563">
        <f t="shared" si="66"/>
        <v>868</v>
      </c>
      <c r="BW162" s="563">
        <f t="shared" si="66"/>
        <v>518</v>
      </c>
      <c r="BX162" s="563">
        <f t="shared" si="66"/>
        <v>89</v>
      </c>
      <c r="BY162" s="563">
        <f t="shared" si="66"/>
        <v>1471</v>
      </c>
      <c r="BZ162" s="563">
        <f t="shared" si="66"/>
        <v>1389</v>
      </c>
      <c r="CA162" s="566">
        <f t="shared" si="66"/>
        <v>5251</v>
      </c>
    </row>
    <row r="163" spans="1:79" ht="15" customHeight="1" x14ac:dyDescent="0.15">
      <c r="A163" s="557"/>
      <c r="B163" s="558" t="s">
        <v>33</v>
      </c>
      <c r="C163" s="559"/>
      <c r="D163" s="560"/>
      <c r="E163" s="561" t="s">
        <v>66</v>
      </c>
      <c r="F163" s="562"/>
      <c r="G163" s="563">
        <f>SUM(G102:G105)</f>
        <v>68830</v>
      </c>
      <c r="H163" s="567">
        <f t="shared" ref="H163:BS163" si="67">SUM(H102:H105)</f>
        <v>104485</v>
      </c>
      <c r="I163" s="565">
        <f t="shared" si="67"/>
        <v>5466750</v>
      </c>
      <c r="J163" s="563">
        <f t="shared" si="67"/>
        <v>2499545</v>
      </c>
      <c r="K163" s="563">
        <f t="shared" si="67"/>
        <v>1213394</v>
      </c>
      <c r="L163" s="563">
        <f t="shared" si="67"/>
        <v>499172</v>
      </c>
      <c r="M163" s="563">
        <f t="shared" si="67"/>
        <v>487283</v>
      </c>
      <c r="N163" s="563">
        <f t="shared" si="67"/>
        <v>11889</v>
      </c>
      <c r="O163" s="563">
        <f t="shared" si="67"/>
        <v>714222</v>
      </c>
      <c r="P163" s="563">
        <f t="shared" si="67"/>
        <v>7179</v>
      </c>
      <c r="Q163" s="563">
        <f t="shared" si="67"/>
        <v>455754</v>
      </c>
      <c r="R163" s="563">
        <f t="shared" si="67"/>
        <v>451481</v>
      </c>
      <c r="S163" s="563">
        <f t="shared" si="67"/>
        <v>4273</v>
      </c>
      <c r="T163" s="563">
        <f t="shared" si="67"/>
        <v>240924</v>
      </c>
      <c r="U163" s="563">
        <f t="shared" si="67"/>
        <v>170170</v>
      </c>
      <c r="V163" s="563">
        <f t="shared" si="67"/>
        <v>70754</v>
      </c>
      <c r="W163" s="563">
        <f t="shared" si="67"/>
        <v>10365</v>
      </c>
      <c r="X163" s="563">
        <f t="shared" si="67"/>
        <v>1286151</v>
      </c>
      <c r="Y163" s="563">
        <f t="shared" si="67"/>
        <v>55318</v>
      </c>
      <c r="Z163" s="563">
        <f t="shared" si="67"/>
        <v>4758</v>
      </c>
      <c r="AA163" s="563">
        <f t="shared" si="67"/>
        <v>50560</v>
      </c>
      <c r="AB163" s="563">
        <f t="shared" si="67"/>
        <v>1230833</v>
      </c>
      <c r="AC163" s="563">
        <f t="shared" si="67"/>
        <v>9151</v>
      </c>
      <c r="AD163" s="563">
        <f t="shared" si="67"/>
        <v>43074</v>
      </c>
      <c r="AE163" s="563">
        <f t="shared" si="67"/>
        <v>29668</v>
      </c>
      <c r="AF163" s="563">
        <f t="shared" si="67"/>
        <v>85547</v>
      </c>
      <c r="AG163" s="563">
        <f t="shared" si="67"/>
        <v>242413</v>
      </c>
      <c r="AH163" s="563">
        <f t="shared" si="67"/>
        <v>167163</v>
      </c>
      <c r="AI163" s="563">
        <f t="shared" si="67"/>
        <v>633755</v>
      </c>
      <c r="AJ163" s="563">
        <f t="shared" si="67"/>
        <v>20062</v>
      </c>
      <c r="AK163" s="563">
        <f t="shared" si="67"/>
        <v>257359</v>
      </c>
      <c r="AL163" s="563">
        <f t="shared" si="67"/>
        <v>2709846</v>
      </c>
      <c r="AM163" s="563">
        <f t="shared" si="67"/>
        <v>1931486</v>
      </c>
      <c r="AN163" s="563">
        <f t="shared" si="67"/>
        <v>891007</v>
      </c>
      <c r="AO163" s="563">
        <f t="shared" si="67"/>
        <v>867987</v>
      </c>
      <c r="AP163" s="563">
        <f t="shared" si="67"/>
        <v>755888</v>
      </c>
      <c r="AQ163" s="563">
        <f t="shared" si="67"/>
        <v>338329</v>
      </c>
      <c r="AR163" s="563">
        <f t="shared" si="67"/>
        <v>14628</v>
      </c>
      <c r="AS163" s="563">
        <f t="shared" si="67"/>
        <v>59174</v>
      </c>
      <c r="AT163" s="563">
        <f t="shared" si="67"/>
        <v>267849</v>
      </c>
      <c r="AU163" s="563">
        <f t="shared" si="67"/>
        <v>71714</v>
      </c>
      <c r="AV163" s="563">
        <f t="shared" si="67"/>
        <v>1229</v>
      </c>
      <c r="AW163" s="563">
        <f t="shared" si="67"/>
        <v>2965</v>
      </c>
      <c r="AX163" s="563">
        <f t="shared" si="67"/>
        <v>112099</v>
      </c>
      <c r="AY163" s="563">
        <f t="shared" si="67"/>
        <v>103435</v>
      </c>
      <c r="AZ163" s="563">
        <f t="shared" si="67"/>
        <v>88316</v>
      </c>
      <c r="BA163" s="563">
        <f t="shared" si="67"/>
        <v>9439</v>
      </c>
      <c r="BB163" s="563">
        <f t="shared" si="67"/>
        <v>4114</v>
      </c>
      <c r="BC163" s="563">
        <f t="shared" si="67"/>
        <v>1566</v>
      </c>
      <c r="BD163" s="563">
        <f t="shared" si="67"/>
        <v>8664</v>
      </c>
      <c r="BE163" s="563">
        <f t="shared" si="67"/>
        <v>6776</v>
      </c>
      <c r="BF163" s="563">
        <f t="shared" si="67"/>
        <v>1888</v>
      </c>
      <c r="BG163" s="563">
        <f t="shared" si="67"/>
        <v>23020</v>
      </c>
      <c r="BH163" s="563">
        <f t="shared" si="67"/>
        <v>917285</v>
      </c>
      <c r="BI163" s="563">
        <f t="shared" si="67"/>
        <v>370247</v>
      </c>
      <c r="BJ163" s="563">
        <f t="shared" si="67"/>
        <v>218491</v>
      </c>
      <c r="BK163" s="563">
        <f t="shared" si="67"/>
        <v>59778</v>
      </c>
      <c r="BL163" s="563">
        <f t="shared" si="67"/>
        <v>12700</v>
      </c>
      <c r="BM163" s="563">
        <f t="shared" si="67"/>
        <v>79278</v>
      </c>
      <c r="BN163" s="563">
        <f t="shared" si="67"/>
        <v>257508</v>
      </c>
      <c r="BO163" s="563">
        <f t="shared" si="67"/>
        <v>68414</v>
      </c>
      <c r="BP163" s="563">
        <f t="shared" si="67"/>
        <v>5126</v>
      </c>
      <c r="BQ163" s="563">
        <f t="shared" si="67"/>
        <v>40083</v>
      </c>
      <c r="BR163" s="563">
        <f t="shared" si="67"/>
        <v>100592</v>
      </c>
      <c r="BS163" s="563">
        <f t="shared" si="67"/>
        <v>75315</v>
      </c>
      <c r="BT163" s="563">
        <f t="shared" ref="BT163:CA163" si="68">SUM(BT102:BT105)</f>
        <v>123194</v>
      </c>
      <c r="BU163" s="563">
        <f t="shared" si="68"/>
        <v>778360</v>
      </c>
      <c r="BV163" s="563">
        <f t="shared" si="68"/>
        <v>171241</v>
      </c>
      <c r="BW163" s="563">
        <f t="shared" si="68"/>
        <v>69146</v>
      </c>
      <c r="BX163" s="563">
        <f t="shared" si="68"/>
        <v>15139</v>
      </c>
      <c r="BY163" s="563">
        <f t="shared" si="68"/>
        <v>101643</v>
      </c>
      <c r="BZ163" s="563">
        <f t="shared" si="68"/>
        <v>99401</v>
      </c>
      <c r="CA163" s="566">
        <f t="shared" si="68"/>
        <v>321790</v>
      </c>
    </row>
    <row r="164" spans="1:79" ht="24" customHeight="1" x14ac:dyDescent="0.15">
      <c r="A164" s="557"/>
      <c r="B164" s="558" t="s">
        <v>34</v>
      </c>
      <c r="C164" s="559"/>
      <c r="D164" s="560"/>
      <c r="E164" s="561" t="s">
        <v>67</v>
      </c>
      <c r="F164" s="562"/>
      <c r="G164" s="563">
        <f>SUM(G106:G110)</f>
        <v>224</v>
      </c>
      <c r="H164" s="567">
        <f t="shared" ref="H164:BS164" si="69">SUM(H106:H110)</f>
        <v>472</v>
      </c>
      <c r="I164" s="565">
        <f t="shared" si="69"/>
        <v>14899</v>
      </c>
      <c r="J164" s="563">
        <f t="shared" si="69"/>
        <v>5799</v>
      </c>
      <c r="K164" s="563">
        <f t="shared" si="69"/>
        <v>2579</v>
      </c>
      <c r="L164" s="563">
        <f t="shared" si="69"/>
        <v>1130</v>
      </c>
      <c r="M164" s="563">
        <f t="shared" si="69"/>
        <v>1091</v>
      </c>
      <c r="N164" s="563">
        <f t="shared" si="69"/>
        <v>39</v>
      </c>
      <c r="O164" s="563">
        <f t="shared" si="69"/>
        <v>1449</v>
      </c>
      <c r="P164" s="563">
        <f t="shared" si="69"/>
        <v>19</v>
      </c>
      <c r="Q164" s="563">
        <f t="shared" si="69"/>
        <v>754</v>
      </c>
      <c r="R164" s="563">
        <f t="shared" si="69"/>
        <v>739</v>
      </c>
      <c r="S164" s="563">
        <f t="shared" si="69"/>
        <v>15</v>
      </c>
      <c r="T164" s="563">
        <f t="shared" si="69"/>
        <v>661</v>
      </c>
      <c r="U164" s="563">
        <f t="shared" si="69"/>
        <v>251</v>
      </c>
      <c r="V164" s="563">
        <f t="shared" si="69"/>
        <v>410</v>
      </c>
      <c r="W164" s="563">
        <f t="shared" si="69"/>
        <v>15</v>
      </c>
      <c r="X164" s="563">
        <f t="shared" si="69"/>
        <v>3220</v>
      </c>
      <c r="Y164" s="563">
        <f t="shared" si="69"/>
        <v>156</v>
      </c>
      <c r="Z164" s="563">
        <f t="shared" si="69"/>
        <v>13</v>
      </c>
      <c r="AA164" s="563">
        <f t="shared" si="69"/>
        <v>143</v>
      </c>
      <c r="AB164" s="563">
        <f t="shared" si="69"/>
        <v>3064</v>
      </c>
      <c r="AC164" s="563">
        <f t="shared" si="69"/>
        <v>33</v>
      </c>
      <c r="AD164" s="563">
        <f t="shared" si="69"/>
        <v>139</v>
      </c>
      <c r="AE164" s="563">
        <f t="shared" si="69"/>
        <v>79</v>
      </c>
      <c r="AF164" s="563">
        <f t="shared" si="69"/>
        <v>205</v>
      </c>
      <c r="AG164" s="563">
        <f t="shared" si="69"/>
        <v>665</v>
      </c>
      <c r="AH164" s="563">
        <f t="shared" si="69"/>
        <v>521</v>
      </c>
      <c r="AI164" s="563">
        <f t="shared" si="69"/>
        <v>1379</v>
      </c>
      <c r="AJ164" s="563">
        <f t="shared" si="69"/>
        <v>43</v>
      </c>
      <c r="AK164" s="563">
        <f t="shared" si="69"/>
        <v>841</v>
      </c>
      <c r="AL164" s="563">
        <f t="shared" si="69"/>
        <v>8259</v>
      </c>
      <c r="AM164" s="563">
        <f t="shared" si="69"/>
        <v>4979</v>
      </c>
      <c r="AN164" s="563">
        <f t="shared" si="69"/>
        <v>2642</v>
      </c>
      <c r="AO164" s="563">
        <f t="shared" si="69"/>
        <v>2517</v>
      </c>
      <c r="AP164" s="563">
        <f t="shared" si="69"/>
        <v>1996</v>
      </c>
      <c r="AQ164" s="563">
        <f t="shared" si="69"/>
        <v>898</v>
      </c>
      <c r="AR164" s="563">
        <f t="shared" si="69"/>
        <v>67</v>
      </c>
      <c r="AS164" s="563">
        <f t="shared" si="69"/>
        <v>186</v>
      </c>
      <c r="AT164" s="563">
        <f t="shared" si="69"/>
        <v>667</v>
      </c>
      <c r="AU164" s="563">
        <f t="shared" si="69"/>
        <v>164</v>
      </c>
      <c r="AV164" s="563">
        <f t="shared" si="69"/>
        <v>5</v>
      </c>
      <c r="AW164" s="563">
        <f t="shared" si="69"/>
        <v>9</v>
      </c>
      <c r="AX164" s="563">
        <f t="shared" si="69"/>
        <v>521</v>
      </c>
      <c r="AY164" s="563">
        <f t="shared" si="69"/>
        <v>471</v>
      </c>
      <c r="AZ164" s="563">
        <f t="shared" si="69"/>
        <v>348</v>
      </c>
      <c r="BA164" s="563">
        <f t="shared" si="69"/>
        <v>72</v>
      </c>
      <c r="BB164" s="563">
        <f t="shared" si="69"/>
        <v>45</v>
      </c>
      <c r="BC164" s="563">
        <f t="shared" si="69"/>
        <v>6</v>
      </c>
      <c r="BD164" s="563">
        <f t="shared" si="69"/>
        <v>50</v>
      </c>
      <c r="BE164" s="563">
        <f t="shared" si="69"/>
        <v>40</v>
      </c>
      <c r="BF164" s="563">
        <f t="shared" si="69"/>
        <v>10</v>
      </c>
      <c r="BG164" s="563">
        <f t="shared" si="69"/>
        <v>125</v>
      </c>
      <c r="BH164" s="563">
        <f t="shared" si="69"/>
        <v>2260</v>
      </c>
      <c r="BI164" s="563">
        <f t="shared" si="69"/>
        <v>519</v>
      </c>
      <c r="BJ164" s="563">
        <f t="shared" si="69"/>
        <v>295</v>
      </c>
      <c r="BK164" s="563">
        <f t="shared" si="69"/>
        <v>70</v>
      </c>
      <c r="BL164" s="563">
        <f t="shared" si="69"/>
        <v>31</v>
      </c>
      <c r="BM164" s="563">
        <f t="shared" si="69"/>
        <v>123</v>
      </c>
      <c r="BN164" s="563">
        <f t="shared" si="69"/>
        <v>1081</v>
      </c>
      <c r="BO164" s="563">
        <f t="shared" si="69"/>
        <v>159</v>
      </c>
      <c r="BP164" s="563">
        <f t="shared" si="69"/>
        <v>46</v>
      </c>
      <c r="BQ164" s="563">
        <f t="shared" si="69"/>
        <v>133</v>
      </c>
      <c r="BR164" s="563">
        <f t="shared" si="69"/>
        <v>143</v>
      </c>
      <c r="BS164" s="563">
        <f t="shared" si="69"/>
        <v>179</v>
      </c>
      <c r="BT164" s="563">
        <f t="shared" ref="BT164:CA164" si="70">SUM(BT106:BT110)</f>
        <v>77</v>
      </c>
      <c r="BU164" s="563">
        <f t="shared" si="70"/>
        <v>3280</v>
      </c>
      <c r="BV164" s="563">
        <f t="shared" si="70"/>
        <v>433</v>
      </c>
      <c r="BW164" s="563">
        <f t="shared" si="70"/>
        <v>320</v>
      </c>
      <c r="BX164" s="563">
        <f t="shared" si="70"/>
        <v>30</v>
      </c>
      <c r="BY164" s="563">
        <f t="shared" si="70"/>
        <v>828</v>
      </c>
      <c r="BZ164" s="563">
        <f t="shared" si="70"/>
        <v>437</v>
      </c>
      <c r="CA164" s="566">
        <f t="shared" si="70"/>
        <v>1232</v>
      </c>
    </row>
    <row r="165" spans="1:79" ht="15" customHeight="1" x14ac:dyDescent="0.15">
      <c r="A165" s="557"/>
      <c r="B165" s="558" t="s">
        <v>35</v>
      </c>
      <c r="C165" s="559"/>
      <c r="D165" s="560"/>
      <c r="E165" s="561" t="s">
        <v>68</v>
      </c>
      <c r="F165" s="562"/>
      <c r="G165" s="563">
        <f>G111</f>
        <v>52</v>
      </c>
      <c r="H165" s="567">
        <f t="shared" ref="H165:BS165" si="71">H111</f>
        <v>39</v>
      </c>
      <c r="I165" s="565">
        <f t="shared" si="71"/>
        <v>53549</v>
      </c>
      <c r="J165" s="563">
        <f t="shared" si="71"/>
        <v>18705</v>
      </c>
      <c r="K165" s="563">
        <f t="shared" si="71"/>
        <v>13349</v>
      </c>
      <c r="L165" s="563">
        <f t="shared" si="71"/>
        <v>11288</v>
      </c>
      <c r="M165" s="563">
        <f t="shared" si="71"/>
        <v>10567</v>
      </c>
      <c r="N165" s="563">
        <f t="shared" si="71"/>
        <v>721</v>
      </c>
      <c r="O165" s="563">
        <f t="shared" si="71"/>
        <v>2061</v>
      </c>
      <c r="P165" s="563">
        <f t="shared" si="71"/>
        <v>30</v>
      </c>
      <c r="Q165" s="563">
        <f t="shared" si="71"/>
        <v>1110</v>
      </c>
      <c r="R165" s="563">
        <f t="shared" si="71"/>
        <v>1074</v>
      </c>
      <c r="S165" s="563">
        <f t="shared" si="71"/>
        <v>36</v>
      </c>
      <c r="T165" s="563">
        <f t="shared" si="71"/>
        <v>897</v>
      </c>
      <c r="U165" s="563">
        <f t="shared" si="71"/>
        <v>319</v>
      </c>
      <c r="V165" s="563">
        <f t="shared" si="71"/>
        <v>578</v>
      </c>
      <c r="W165" s="563">
        <f t="shared" si="71"/>
        <v>24</v>
      </c>
      <c r="X165" s="563">
        <f t="shared" si="71"/>
        <v>5356</v>
      </c>
      <c r="Y165" s="563">
        <f t="shared" si="71"/>
        <v>1737</v>
      </c>
      <c r="Z165" s="563">
        <f t="shared" si="71"/>
        <v>112</v>
      </c>
      <c r="AA165" s="563">
        <f t="shared" si="71"/>
        <v>1625</v>
      </c>
      <c r="AB165" s="563">
        <f t="shared" si="71"/>
        <v>3619</v>
      </c>
      <c r="AC165" s="563">
        <f t="shared" si="71"/>
        <v>52</v>
      </c>
      <c r="AD165" s="563">
        <f t="shared" si="71"/>
        <v>169</v>
      </c>
      <c r="AE165" s="563">
        <f t="shared" si="71"/>
        <v>80</v>
      </c>
      <c r="AF165" s="563">
        <f t="shared" si="71"/>
        <v>346</v>
      </c>
      <c r="AG165" s="563">
        <f t="shared" si="71"/>
        <v>824</v>
      </c>
      <c r="AH165" s="563">
        <f t="shared" si="71"/>
        <v>574</v>
      </c>
      <c r="AI165" s="563">
        <f t="shared" si="71"/>
        <v>1497</v>
      </c>
      <c r="AJ165" s="563">
        <f t="shared" si="71"/>
        <v>77</v>
      </c>
      <c r="AK165" s="563">
        <f t="shared" si="71"/>
        <v>193</v>
      </c>
      <c r="AL165" s="563">
        <f t="shared" si="71"/>
        <v>34651</v>
      </c>
      <c r="AM165" s="563">
        <f t="shared" si="71"/>
        <v>30861</v>
      </c>
      <c r="AN165" s="563">
        <f t="shared" si="71"/>
        <v>19209</v>
      </c>
      <c r="AO165" s="563">
        <f t="shared" si="71"/>
        <v>19038</v>
      </c>
      <c r="AP165" s="563">
        <f t="shared" si="71"/>
        <v>16256</v>
      </c>
      <c r="AQ165" s="563">
        <f t="shared" si="71"/>
        <v>7027</v>
      </c>
      <c r="AR165" s="563">
        <f t="shared" si="71"/>
        <v>330</v>
      </c>
      <c r="AS165" s="563">
        <f t="shared" si="71"/>
        <v>931</v>
      </c>
      <c r="AT165" s="563">
        <f t="shared" si="71"/>
        <v>5458</v>
      </c>
      <c r="AU165" s="563">
        <f t="shared" si="71"/>
        <v>2370</v>
      </c>
      <c r="AV165" s="563">
        <f t="shared" si="71"/>
        <v>43</v>
      </c>
      <c r="AW165" s="563">
        <f t="shared" si="71"/>
        <v>97</v>
      </c>
      <c r="AX165" s="563">
        <f t="shared" si="71"/>
        <v>2782</v>
      </c>
      <c r="AY165" s="563">
        <f t="shared" si="71"/>
        <v>2479</v>
      </c>
      <c r="AZ165" s="563">
        <f t="shared" si="71"/>
        <v>2009</v>
      </c>
      <c r="BA165" s="563">
        <f t="shared" si="71"/>
        <v>263</v>
      </c>
      <c r="BB165" s="563">
        <f t="shared" si="71"/>
        <v>145</v>
      </c>
      <c r="BC165" s="563">
        <f t="shared" si="71"/>
        <v>62</v>
      </c>
      <c r="BD165" s="563">
        <f t="shared" si="71"/>
        <v>303</v>
      </c>
      <c r="BE165" s="563">
        <f t="shared" si="71"/>
        <v>230</v>
      </c>
      <c r="BF165" s="563">
        <f t="shared" si="71"/>
        <v>73</v>
      </c>
      <c r="BG165" s="563">
        <f t="shared" si="71"/>
        <v>171</v>
      </c>
      <c r="BH165" s="563">
        <f t="shared" si="71"/>
        <v>11385</v>
      </c>
      <c r="BI165" s="563">
        <f t="shared" si="71"/>
        <v>3845</v>
      </c>
      <c r="BJ165" s="563">
        <f t="shared" si="71"/>
        <v>2330</v>
      </c>
      <c r="BK165" s="563">
        <f t="shared" si="71"/>
        <v>734</v>
      </c>
      <c r="BL165" s="563">
        <f t="shared" si="71"/>
        <v>225</v>
      </c>
      <c r="BM165" s="563">
        <f t="shared" si="71"/>
        <v>556</v>
      </c>
      <c r="BN165" s="563">
        <f t="shared" si="71"/>
        <v>3141</v>
      </c>
      <c r="BO165" s="563">
        <f t="shared" si="71"/>
        <v>1516</v>
      </c>
      <c r="BP165" s="563">
        <f t="shared" si="71"/>
        <v>206</v>
      </c>
      <c r="BQ165" s="563">
        <f t="shared" si="71"/>
        <v>286</v>
      </c>
      <c r="BR165" s="563">
        <f t="shared" si="71"/>
        <v>311</v>
      </c>
      <c r="BS165" s="563">
        <f t="shared" si="71"/>
        <v>2080</v>
      </c>
      <c r="BT165" s="563">
        <f t="shared" ref="BT165:CA165" si="72">BT111</f>
        <v>267</v>
      </c>
      <c r="BU165" s="563">
        <f t="shared" si="72"/>
        <v>3790</v>
      </c>
      <c r="BV165" s="563">
        <f t="shared" si="72"/>
        <v>2339</v>
      </c>
      <c r="BW165" s="563">
        <f t="shared" si="72"/>
        <v>328</v>
      </c>
      <c r="BX165" s="563">
        <f t="shared" si="72"/>
        <v>74</v>
      </c>
      <c r="BY165" s="563">
        <f t="shared" si="72"/>
        <v>234</v>
      </c>
      <c r="BZ165" s="563">
        <f t="shared" si="72"/>
        <v>221</v>
      </c>
      <c r="CA165" s="566">
        <f t="shared" si="72"/>
        <v>594</v>
      </c>
    </row>
    <row r="166" spans="1:79" ht="15" customHeight="1" x14ac:dyDescent="0.15">
      <c r="A166" s="557"/>
      <c r="B166" s="558" t="s">
        <v>36</v>
      </c>
      <c r="C166" s="559"/>
      <c r="D166" s="560"/>
      <c r="E166" s="561" t="s">
        <v>69</v>
      </c>
      <c r="F166" s="562"/>
      <c r="G166" s="563">
        <f>G112</f>
        <v>40448</v>
      </c>
      <c r="H166" s="567">
        <f t="shared" ref="H166:BS166" si="73">H112</f>
        <v>22249</v>
      </c>
      <c r="I166" s="565">
        <f t="shared" si="73"/>
        <v>786015</v>
      </c>
      <c r="J166" s="563">
        <f t="shared" si="73"/>
        <v>497138</v>
      </c>
      <c r="K166" s="563">
        <f t="shared" si="73"/>
        <v>254237</v>
      </c>
      <c r="L166" s="563">
        <f t="shared" si="73"/>
        <v>169827</v>
      </c>
      <c r="M166" s="563">
        <f t="shared" si="73"/>
        <v>166239</v>
      </c>
      <c r="N166" s="563">
        <f t="shared" si="73"/>
        <v>3588</v>
      </c>
      <c r="O166" s="563">
        <f t="shared" si="73"/>
        <v>84410</v>
      </c>
      <c r="P166" s="563">
        <f t="shared" si="73"/>
        <v>1203</v>
      </c>
      <c r="Q166" s="563">
        <f t="shared" si="73"/>
        <v>51889</v>
      </c>
      <c r="R166" s="563">
        <f t="shared" si="73"/>
        <v>51024</v>
      </c>
      <c r="S166" s="563">
        <f t="shared" si="73"/>
        <v>865</v>
      </c>
      <c r="T166" s="563">
        <f t="shared" si="73"/>
        <v>30663</v>
      </c>
      <c r="U166" s="563">
        <f t="shared" si="73"/>
        <v>19308</v>
      </c>
      <c r="V166" s="563">
        <f t="shared" si="73"/>
        <v>11355</v>
      </c>
      <c r="W166" s="563">
        <f t="shared" si="73"/>
        <v>655</v>
      </c>
      <c r="X166" s="563">
        <f t="shared" si="73"/>
        <v>242901</v>
      </c>
      <c r="Y166" s="563">
        <f t="shared" si="73"/>
        <v>3506</v>
      </c>
      <c r="Z166" s="563">
        <f t="shared" si="73"/>
        <v>227</v>
      </c>
      <c r="AA166" s="563">
        <f t="shared" si="73"/>
        <v>3279</v>
      </c>
      <c r="AB166" s="563">
        <f t="shared" si="73"/>
        <v>239395</v>
      </c>
      <c r="AC166" s="563">
        <f t="shared" si="73"/>
        <v>4877</v>
      </c>
      <c r="AD166" s="563">
        <f t="shared" si="73"/>
        <v>10697</v>
      </c>
      <c r="AE166" s="563">
        <f t="shared" si="73"/>
        <v>9426</v>
      </c>
      <c r="AF166" s="563">
        <f t="shared" si="73"/>
        <v>19800</v>
      </c>
      <c r="AG166" s="563">
        <f t="shared" si="73"/>
        <v>46734</v>
      </c>
      <c r="AH166" s="563">
        <f t="shared" si="73"/>
        <v>43745</v>
      </c>
      <c r="AI166" s="563">
        <f t="shared" si="73"/>
        <v>95790</v>
      </c>
      <c r="AJ166" s="563">
        <f t="shared" si="73"/>
        <v>8326</v>
      </c>
      <c r="AK166" s="563">
        <f t="shared" si="73"/>
        <v>151229</v>
      </c>
      <c r="AL166" s="563">
        <f t="shared" si="73"/>
        <v>137648</v>
      </c>
      <c r="AM166" s="563">
        <f t="shared" si="73"/>
        <v>62514</v>
      </c>
      <c r="AN166" s="563">
        <f t="shared" si="73"/>
        <v>37824</v>
      </c>
      <c r="AO166" s="563">
        <f t="shared" si="73"/>
        <v>37749</v>
      </c>
      <c r="AP166" s="563">
        <f t="shared" si="73"/>
        <v>27023</v>
      </c>
      <c r="AQ166" s="563">
        <f t="shared" si="73"/>
        <v>12892</v>
      </c>
      <c r="AR166" s="563">
        <f t="shared" si="73"/>
        <v>458</v>
      </c>
      <c r="AS166" s="563">
        <f t="shared" si="73"/>
        <v>2237</v>
      </c>
      <c r="AT166" s="563">
        <f t="shared" si="73"/>
        <v>11003</v>
      </c>
      <c r="AU166" s="563">
        <f t="shared" si="73"/>
        <v>372</v>
      </c>
      <c r="AV166" s="563">
        <f t="shared" si="73"/>
        <v>2</v>
      </c>
      <c r="AW166" s="563">
        <f t="shared" si="73"/>
        <v>59</v>
      </c>
      <c r="AX166" s="563">
        <f t="shared" si="73"/>
        <v>10726</v>
      </c>
      <c r="AY166" s="563">
        <f t="shared" si="73"/>
        <v>10173</v>
      </c>
      <c r="AZ166" s="563">
        <f t="shared" si="73"/>
        <v>9451</v>
      </c>
      <c r="BA166" s="563">
        <f t="shared" si="73"/>
        <v>415</v>
      </c>
      <c r="BB166" s="563">
        <f t="shared" si="73"/>
        <v>214</v>
      </c>
      <c r="BC166" s="563">
        <f t="shared" si="73"/>
        <v>93</v>
      </c>
      <c r="BD166" s="563">
        <f t="shared" si="73"/>
        <v>553</v>
      </c>
      <c r="BE166" s="563">
        <f t="shared" si="73"/>
        <v>441</v>
      </c>
      <c r="BF166" s="563">
        <f t="shared" si="73"/>
        <v>112</v>
      </c>
      <c r="BG166" s="563">
        <f t="shared" si="73"/>
        <v>75</v>
      </c>
      <c r="BH166" s="563">
        <f t="shared" si="73"/>
        <v>24634</v>
      </c>
      <c r="BI166" s="563">
        <f t="shared" si="73"/>
        <v>5586</v>
      </c>
      <c r="BJ166" s="563">
        <f t="shared" si="73"/>
        <v>2454</v>
      </c>
      <c r="BK166" s="563">
        <f t="shared" si="73"/>
        <v>1588</v>
      </c>
      <c r="BL166" s="563">
        <f t="shared" si="73"/>
        <v>329</v>
      </c>
      <c r="BM166" s="563">
        <f t="shared" si="73"/>
        <v>1215</v>
      </c>
      <c r="BN166" s="563">
        <f t="shared" si="73"/>
        <v>8089</v>
      </c>
      <c r="BO166" s="563">
        <f t="shared" si="73"/>
        <v>6478</v>
      </c>
      <c r="BP166" s="563">
        <f t="shared" si="73"/>
        <v>616</v>
      </c>
      <c r="BQ166" s="563">
        <f t="shared" si="73"/>
        <v>488</v>
      </c>
      <c r="BR166" s="563">
        <f t="shared" si="73"/>
        <v>234</v>
      </c>
      <c r="BS166" s="563">
        <f t="shared" si="73"/>
        <v>3143</v>
      </c>
      <c r="BT166" s="563">
        <f t="shared" ref="BT166:CA166" si="74">BT112</f>
        <v>56</v>
      </c>
      <c r="BU166" s="563">
        <f t="shared" si="74"/>
        <v>75134</v>
      </c>
      <c r="BV166" s="563">
        <f t="shared" si="74"/>
        <v>17542</v>
      </c>
      <c r="BW166" s="563">
        <f t="shared" si="74"/>
        <v>10616</v>
      </c>
      <c r="BX166" s="563">
        <f t="shared" si="74"/>
        <v>2358</v>
      </c>
      <c r="BY166" s="563">
        <f t="shared" si="74"/>
        <v>10822</v>
      </c>
      <c r="BZ166" s="563">
        <f t="shared" si="74"/>
        <v>11427</v>
      </c>
      <c r="CA166" s="566">
        <f t="shared" si="74"/>
        <v>22369</v>
      </c>
    </row>
    <row r="167" spans="1:79" ht="15" customHeight="1" x14ac:dyDescent="0.15">
      <c r="A167" s="557"/>
      <c r="B167" s="580" t="s">
        <v>1043</v>
      </c>
      <c r="C167" s="581"/>
      <c r="D167" s="582"/>
      <c r="E167" s="583" t="s">
        <v>70</v>
      </c>
      <c r="F167" s="584"/>
      <c r="G167" s="585">
        <f>G113</f>
        <v>1101286</v>
      </c>
      <c r="H167" s="586">
        <f t="shared" ref="H167:BS167" si="75">H113</f>
        <v>998019</v>
      </c>
      <c r="I167" s="587">
        <f t="shared" si="75"/>
        <v>30232212</v>
      </c>
      <c r="J167" s="585">
        <f t="shared" si="75"/>
        <v>15877275</v>
      </c>
      <c r="K167" s="585">
        <f t="shared" si="75"/>
        <v>8759477</v>
      </c>
      <c r="L167" s="585">
        <f t="shared" si="75"/>
        <v>4591585</v>
      </c>
      <c r="M167" s="585">
        <f t="shared" si="75"/>
        <v>4436651</v>
      </c>
      <c r="N167" s="585">
        <f t="shared" si="75"/>
        <v>154934</v>
      </c>
      <c r="O167" s="585">
        <f t="shared" si="75"/>
        <v>4167892</v>
      </c>
      <c r="P167" s="585">
        <f t="shared" si="75"/>
        <v>52777</v>
      </c>
      <c r="Q167" s="585">
        <f t="shared" si="75"/>
        <v>2169846</v>
      </c>
      <c r="R167" s="585">
        <f t="shared" si="75"/>
        <v>2123942</v>
      </c>
      <c r="S167" s="585">
        <f t="shared" si="75"/>
        <v>45904</v>
      </c>
      <c r="T167" s="585">
        <f t="shared" si="75"/>
        <v>1900947</v>
      </c>
      <c r="U167" s="585">
        <f t="shared" si="75"/>
        <v>718624</v>
      </c>
      <c r="V167" s="585">
        <f t="shared" si="75"/>
        <v>1182323</v>
      </c>
      <c r="W167" s="585">
        <f t="shared" si="75"/>
        <v>44322</v>
      </c>
      <c r="X167" s="585">
        <f t="shared" si="75"/>
        <v>7117798</v>
      </c>
      <c r="Y167" s="585">
        <f t="shared" si="75"/>
        <v>385109</v>
      </c>
      <c r="Z167" s="585">
        <f t="shared" si="75"/>
        <v>30201</v>
      </c>
      <c r="AA167" s="585">
        <f t="shared" si="75"/>
        <v>354908</v>
      </c>
      <c r="AB167" s="585">
        <f t="shared" si="75"/>
        <v>6732689</v>
      </c>
      <c r="AC167" s="585">
        <f t="shared" si="75"/>
        <v>68468</v>
      </c>
      <c r="AD167" s="585">
        <f t="shared" si="75"/>
        <v>331841</v>
      </c>
      <c r="AE167" s="585">
        <f t="shared" si="75"/>
        <v>169689</v>
      </c>
      <c r="AF167" s="585">
        <f t="shared" si="75"/>
        <v>447726</v>
      </c>
      <c r="AG167" s="585">
        <f t="shared" si="75"/>
        <v>1435299</v>
      </c>
      <c r="AH167" s="585">
        <f t="shared" si="75"/>
        <v>1205083</v>
      </c>
      <c r="AI167" s="585">
        <f t="shared" si="75"/>
        <v>2980789</v>
      </c>
      <c r="AJ167" s="585">
        <f t="shared" si="75"/>
        <v>93794</v>
      </c>
      <c r="AK167" s="585">
        <f t="shared" si="75"/>
        <v>4117820</v>
      </c>
      <c r="AL167" s="585">
        <f t="shared" si="75"/>
        <v>10237117</v>
      </c>
      <c r="AM167" s="585">
        <f t="shared" si="75"/>
        <v>6242161</v>
      </c>
      <c r="AN167" s="585">
        <f t="shared" si="75"/>
        <v>3234867</v>
      </c>
      <c r="AO167" s="585">
        <f t="shared" si="75"/>
        <v>3141147</v>
      </c>
      <c r="AP167" s="585">
        <f t="shared" si="75"/>
        <v>2504192</v>
      </c>
      <c r="AQ167" s="585">
        <f t="shared" si="75"/>
        <v>1115388</v>
      </c>
      <c r="AR167" s="585">
        <f t="shared" si="75"/>
        <v>72147</v>
      </c>
      <c r="AS167" s="585">
        <f t="shared" si="75"/>
        <v>244365</v>
      </c>
      <c r="AT167" s="585">
        <f t="shared" si="75"/>
        <v>835205</v>
      </c>
      <c r="AU167" s="585">
        <f t="shared" si="75"/>
        <v>220020</v>
      </c>
      <c r="AV167" s="585">
        <f t="shared" si="75"/>
        <v>6100</v>
      </c>
      <c r="AW167" s="585">
        <f t="shared" si="75"/>
        <v>10967</v>
      </c>
      <c r="AX167" s="585">
        <f t="shared" si="75"/>
        <v>636955</v>
      </c>
      <c r="AY167" s="585">
        <f t="shared" si="75"/>
        <v>583655</v>
      </c>
      <c r="AZ167" s="585">
        <f t="shared" si="75"/>
        <v>464381</v>
      </c>
      <c r="BA167" s="585">
        <f t="shared" si="75"/>
        <v>61863</v>
      </c>
      <c r="BB167" s="585">
        <f t="shared" si="75"/>
        <v>48794</v>
      </c>
      <c r="BC167" s="585">
        <f t="shared" si="75"/>
        <v>8617</v>
      </c>
      <c r="BD167" s="585">
        <f t="shared" si="75"/>
        <v>53300</v>
      </c>
      <c r="BE167" s="585">
        <f t="shared" si="75"/>
        <v>42915</v>
      </c>
      <c r="BF167" s="585">
        <f t="shared" si="75"/>
        <v>10385</v>
      </c>
      <c r="BG167" s="585">
        <f t="shared" si="75"/>
        <v>93720</v>
      </c>
      <c r="BH167" s="585">
        <f t="shared" si="75"/>
        <v>2533410</v>
      </c>
      <c r="BI167" s="585">
        <f t="shared" si="75"/>
        <v>874334</v>
      </c>
      <c r="BJ167" s="585">
        <f t="shared" si="75"/>
        <v>492905</v>
      </c>
      <c r="BK167" s="585">
        <f t="shared" si="75"/>
        <v>134117</v>
      </c>
      <c r="BL167" s="585">
        <f t="shared" si="75"/>
        <v>37658</v>
      </c>
      <c r="BM167" s="585">
        <f t="shared" si="75"/>
        <v>209654</v>
      </c>
      <c r="BN167" s="585">
        <f t="shared" si="75"/>
        <v>737185</v>
      </c>
      <c r="BO167" s="585">
        <f t="shared" si="75"/>
        <v>284102</v>
      </c>
      <c r="BP167" s="585">
        <f t="shared" si="75"/>
        <v>60269</v>
      </c>
      <c r="BQ167" s="585">
        <f t="shared" si="75"/>
        <v>94519</v>
      </c>
      <c r="BR167" s="585">
        <f t="shared" si="75"/>
        <v>200847</v>
      </c>
      <c r="BS167" s="585">
        <f t="shared" si="75"/>
        <v>282154</v>
      </c>
      <c r="BT167" s="585">
        <f t="shared" ref="BT167:CA167" si="76">BT113</f>
        <v>473884</v>
      </c>
      <c r="BU167" s="585">
        <f t="shared" si="76"/>
        <v>3994956</v>
      </c>
      <c r="BV167" s="585">
        <f t="shared" si="76"/>
        <v>831432</v>
      </c>
      <c r="BW167" s="585">
        <f t="shared" si="76"/>
        <v>334713</v>
      </c>
      <c r="BX167" s="585">
        <f t="shared" si="76"/>
        <v>71410</v>
      </c>
      <c r="BY167" s="585">
        <f t="shared" si="76"/>
        <v>724278</v>
      </c>
      <c r="BZ167" s="585">
        <f t="shared" si="76"/>
        <v>479839</v>
      </c>
      <c r="CA167" s="588">
        <f t="shared" si="76"/>
        <v>1553284</v>
      </c>
    </row>
    <row r="168" spans="1:79" ht="15" customHeight="1" x14ac:dyDescent="0.15">
      <c r="A168" s="557"/>
      <c r="B168" s="558" t="s">
        <v>2061</v>
      </c>
      <c r="C168" s="559"/>
      <c r="D168" s="560"/>
      <c r="E168" s="561" t="s">
        <v>80</v>
      </c>
      <c r="F168" s="562"/>
      <c r="G168" s="563">
        <f t="shared" ref="G168:G176" si="77">G114</f>
        <v>31420</v>
      </c>
      <c r="H168" s="567">
        <f t="shared" ref="H168:BS168" si="78">H114</f>
        <v>17451</v>
      </c>
      <c r="I168" s="565">
        <f t="shared" si="78"/>
        <v>1196129</v>
      </c>
      <c r="J168" s="563">
        <f t="shared" si="78"/>
        <v>719800</v>
      </c>
      <c r="K168" s="563">
        <f t="shared" si="78"/>
        <v>425616</v>
      </c>
      <c r="L168" s="563">
        <f t="shared" si="78"/>
        <v>240330</v>
      </c>
      <c r="M168" s="563">
        <f t="shared" si="78"/>
        <v>234224</v>
      </c>
      <c r="N168" s="563">
        <f t="shared" si="78"/>
        <v>6106</v>
      </c>
      <c r="O168" s="563">
        <f t="shared" si="78"/>
        <v>185286</v>
      </c>
      <c r="P168" s="563">
        <f t="shared" si="78"/>
        <v>3096</v>
      </c>
      <c r="Q168" s="563">
        <f t="shared" si="78"/>
        <v>114958</v>
      </c>
      <c r="R168" s="563">
        <f t="shared" si="78"/>
        <v>113289</v>
      </c>
      <c r="S168" s="563">
        <f t="shared" si="78"/>
        <v>1669</v>
      </c>
      <c r="T168" s="563">
        <f t="shared" si="78"/>
        <v>65732</v>
      </c>
      <c r="U168" s="563">
        <f t="shared" si="78"/>
        <v>33457</v>
      </c>
      <c r="V168" s="563">
        <f t="shared" si="78"/>
        <v>32275</v>
      </c>
      <c r="W168" s="563">
        <f t="shared" si="78"/>
        <v>1500</v>
      </c>
      <c r="X168" s="563">
        <f t="shared" si="78"/>
        <v>294184</v>
      </c>
      <c r="Y168" s="563">
        <f t="shared" si="78"/>
        <v>17063</v>
      </c>
      <c r="Z168" s="563">
        <f t="shared" si="78"/>
        <v>1106</v>
      </c>
      <c r="AA168" s="563">
        <f t="shared" si="78"/>
        <v>15957</v>
      </c>
      <c r="AB168" s="563">
        <f t="shared" si="78"/>
        <v>277121</v>
      </c>
      <c r="AC168" s="563">
        <f t="shared" si="78"/>
        <v>3940</v>
      </c>
      <c r="AD168" s="563">
        <f t="shared" si="78"/>
        <v>13361</v>
      </c>
      <c r="AE168" s="563">
        <f t="shared" si="78"/>
        <v>6230</v>
      </c>
      <c r="AF168" s="563">
        <f t="shared" si="78"/>
        <v>26051</v>
      </c>
      <c r="AG168" s="563">
        <f t="shared" si="78"/>
        <v>62772</v>
      </c>
      <c r="AH168" s="563">
        <f t="shared" si="78"/>
        <v>45117</v>
      </c>
      <c r="AI168" s="563">
        <f t="shared" si="78"/>
        <v>116356</v>
      </c>
      <c r="AJ168" s="563">
        <f t="shared" si="78"/>
        <v>3294</v>
      </c>
      <c r="AK168" s="563">
        <f t="shared" si="78"/>
        <v>117482</v>
      </c>
      <c r="AL168" s="563">
        <f t="shared" si="78"/>
        <v>358847</v>
      </c>
      <c r="AM168" s="563">
        <f t="shared" si="78"/>
        <v>253113</v>
      </c>
      <c r="AN168" s="563">
        <f t="shared" si="78"/>
        <v>138830</v>
      </c>
      <c r="AO168" s="563">
        <f t="shared" si="78"/>
        <v>135108</v>
      </c>
      <c r="AP168" s="563">
        <f t="shared" si="78"/>
        <v>114157</v>
      </c>
      <c r="AQ168" s="563">
        <f t="shared" si="78"/>
        <v>52790</v>
      </c>
      <c r="AR168" s="563">
        <f t="shared" si="78"/>
        <v>2519</v>
      </c>
      <c r="AS168" s="563">
        <f t="shared" si="78"/>
        <v>6767</v>
      </c>
      <c r="AT168" s="563">
        <f t="shared" si="78"/>
        <v>42882</v>
      </c>
      <c r="AU168" s="563">
        <f t="shared" si="78"/>
        <v>8677</v>
      </c>
      <c r="AV168" s="563">
        <f t="shared" si="78"/>
        <v>158</v>
      </c>
      <c r="AW168" s="563">
        <f t="shared" si="78"/>
        <v>364</v>
      </c>
      <c r="AX168" s="563">
        <f t="shared" si="78"/>
        <v>20951</v>
      </c>
      <c r="AY168" s="563">
        <f t="shared" si="78"/>
        <v>18685</v>
      </c>
      <c r="AZ168" s="563">
        <f t="shared" si="78"/>
        <v>14987</v>
      </c>
      <c r="BA168" s="563">
        <f t="shared" si="78"/>
        <v>2082</v>
      </c>
      <c r="BB168" s="563">
        <f t="shared" si="78"/>
        <v>1251</v>
      </c>
      <c r="BC168" s="563">
        <f t="shared" si="78"/>
        <v>365</v>
      </c>
      <c r="BD168" s="563">
        <f t="shared" si="78"/>
        <v>2266</v>
      </c>
      <c r="BE168" s="563">
        <f t="shared" si="78"/>
        <v>1823</v>
      </c>
      <c r="BF168" s="563">
        <f t="shared" si="78"/>
        <v>443</v>
      </c>
      <c r="BG168" s="563">
        <f t="shared" si="78"/>
        <v>3722</v>
      </c>
      <c r="BH168" s="563">
        <f t="shared" si="78"/>
        <v>104279</v>
      </c>
      <c r="BI168" s="563">
        <f t="shared" si="78"/>
        <v>36369</v>
      </c>
      <c r="BJ168" s="563">
        <f t="shared" si="78"/>
        <v>22904</v>
      </c>
      <c r="BK168" s="563">
        <f t="shared" si="78"/>
        <v>4576</v>
      </c>
      <c r="BL168" s="563">
        <f t="shared" si="78"/>
        <v>1716</v>
      </c>
      <c r="BM168" s="563">
        <f t="shared" si="78"/>
        <v>7173</v>
      </c>
      <c r="BN168" s="563">
        <f t="shared" si="78"/>
        <v>29670</v>
      </c>
      <c r="BO168" s="563">
        <f t="shared" si="78"/>
        <v>13847</v>
      </c>
      <c r="BP168" s="563">
        <f t="shared" si="78"/>
        <v>1836</v>
      </c>
      <c r="BQ168" s="563">
        <f t="shared" si="78"/>
        <v>2551</v>
      </c>
      <c r="BR168" s="563">
        <f t="shared" si="78"/>
        <v>10177</v>
      </c>
      <c r="BS168" s="563">
        <f t="shared" si="78"/>
        <v>9829</v>
      </c>
      <c r="BT168" s="563">
        <f t="shared" ref="BT168:CA168" si="79">BT114</f>
        <v>10004</v>
      </c>
      <c r="BU168" s="563">
        <f t="shared" si="79"/>
        <v>105734</v>
      </c>
      <c r="BV168" s="563">
        <f t="shared" si="79"/>
        <v>25883</v>
      </c>
      <c r="BW168" s="563">
        <f t="shared" si="79"/>
        <v>9151</v>
      </c>
      <c r="BX168" s="563">
        <f t="shared" si="79"/>
        <v>3137</v>
      </c>
      <c r="BY168" s="563">
        <f t="shared" si="79"/>
        <v>11557</v>
      </c>
      <c r="BZ168" s="563">
        <f t="shared" si="79"/>
        <v>14169</v>
      </c>
      <c r="CA168" s="566">
        <f t="shared" si="79"/>
        <v>41837</v>
      </c>
    </row>
    <row r="169" spans="1:79" ht="24" customHeight="1" x14ac:dyDescent="0.15">
      <c r="A169" s="557"/>
      <c r="B169" s="558" t="s">
        <v>2062</v>
      </c>
      <c r="C169" s="559"/>
      <c r="D169" s="560"/>
      <c r="E169" s="561" t="s">
        <v>81</v>
      </c>
      <c r="F169" s="562"/>
      <c r="G169" s="563">
        <f t="shared" si="77"/>
        <v>679318</v>
      </c>
      <c r="H169" s="567">
        <f t="shared" ref="H169:BS169" si="80">H115</f>
        <v>516793</v>
      </c>
      <c r="I169" s="565">
        <f t="shared" si="80"/>
        <v>20065431</v>
      </c>
      <c r="J169" s="563">
        <f t="shared" si="80"/>
        <v>9822294</v>
      </c>
      <c r="K169" s="563">
        <f t="shared" si="80"/>
        <v>5560777</v>
      </c>
      <c r="L169" s="563">
        <f t="shared" si="80"/>
        <v>3176458</v>
      </c>
      <c r="M169" s="563">
        <f t="shared" si="80"/>
        <v>3108325</v>
      </c>
      <c r="N169" s="563">
        <f t="shared" si="80"/>
        <v>68133</v>
      </c>
      <c r="O169" s="563">
        <f t="shared" si="80"/>
        <v>2384319</v>
      </c>
      <c r="P169" s="563">
        <f t="shared" si="80"/>
        <v>34528</v>
      </c>
      <c r="Q169" s="563">
        <f t="shared" si="80"/>
        <v>1508883</v>
      </c>
      <c r="R169" s="563">
        <f t="shared" si="80"/>
        <v>1487936</v>
      </c>
      <c r="S169" s="563">
        <f t="shared" si="80"/>
        <v>20947</v>
      </c>
      <c r="T169" s="563">
        <f t="shared" si="80"/>
        <v>820914</v>
      </c>
      <c r="U169" s="563">
        <f t="shared" si="80"/>
        <v>353979</v>
      </c>
      <c r="V169" s="563">
        <f t="shared" si="80"/>
        <v>466935</v>
      </c>
      <c r="W169" s="563">
        <f t="shared" si="80"/>
        <v>19994</v>
      </c>
      <c r="X169" s="563">
        <f t="shared" si="80"/>
        <v>4261517</v>
      </c>
      <c r="Y169" s="563">
        <f t="shared" si="80"/>
        <v>302289</v>
      </c>
      <c r="Z169" s="563">
        <f t="shared" si="80"/>
        <v>21991</v>
      </c>
      <c r="AA169" s="563">
        <f t="shared" si="80"/>
        <v>280298</v>
      </c>
      <c r="AB169" s="563">
        <f t="shared" si="80"/>
        <v>3959228</v>
      </c>
      <c r="AC169" s="563">
        <f t="shared" si="80"/>
        <v>32450</v>
      </c>
      <c r="AD169" s="563">
        <f t="shared" si="80"/>
        <v>307303</v>
      </c>
      <c r="AE169" s="563">
        <f t="shared" si="80"/>
        <v>85759</v>
      </c>
      <c r="AF169" s="563">
        <f t="shared" si="80"/>
        <v>274942</v>
      </c>
      <c r="AG169" s="563">
        <f t="shared" si="80"/>
        <v>546242</v>
      </c>
      <c r="AH169" s="563">
        <f t="shared" si="80"/>
        <v>925635</v>
      </c>
      <c r="AI169" s="563">
        <f t="shared" si="80"/>
        <v>1737668</v>
      </c>
      <c r="AJ169" s="563">
        <f t="shared" si="80"/>
        <v>49229</v>
      </c>
      <c r="AK169" s="563">
        <f t="shared" si="80"/>
        <v>2540093</v>
      </c>
      <c r="AL169" s="563">
        <f t="shared" si="80"/>
        <v>7703044</v>
      </c>
      <c r="AM169" s="563">
        <f t="shared" si="80"/>
        <v>4160754</v>
      </c>
      <c r="AN169" s="563">
        <f t="shared" si="80"/>
        <v>2166251</v>
      </c>
      <c r="AO169" s="563">
        <f t="shared" si="80"/>
        <v>2095354</v>
      </c>
      <c r="AP169" s="563">
        <f t="shared" si="80"/>
        <v>1696539</v>
      </c>
      <c r="AQ169" s="563">
        <f t="shared" si="80"/>
        <v>708072</v>
      </c>
      <c r="AR169" s="563">
        <f t="shared" si="80"/>
        <v>26400</v>
      </c>
      <c r="AS169" s="563">
        <f t="shared" si="80"/>
        <v>134503</v>
      </c>
      <c r="AT169" s="563">
        <f t="shared" si="80"/>
        <v>667089</v>
      </c>
      <c r="AU169" s="563">
        <f t="shared" si="80"/>
        <v>152041</v>
      </c>
      <c r="AV169" s="563">
        <f t="shared" si="80"/>
        <v>2540</v>
      </c>
      <c r="AW169" s="563">
        <f t="shared" si="80"/>
        <v>5894</v>
      </c>
      <c r="AX169" s="563">
        <f t="shared" si="80"/>
        <v>398815</v>
      </c>
      <c r="AY169" s="563">
        <f t="shared" si="80"/>
        <v>360071</v>
      </c>
      <c r="AZ169" s="563">
        <f t="shared" si="80"/>
        <v>298226</v>
      </c>
      <c r="BA169" s="563">
        <f t="shared" si="80"/>
        <v>36444</v>
      </c>
      <c r="BB169" s="563">
        <f t="shared" si="80"/>
        <v>15783</v>
      </c>
      <c r="BC169" s="563">
        <f t="shared" si="80"/>
        <v>9618</v>
      </c>
      <c r="BD169" s="563">
        <f t="shared" si="80"/>
        <v>38744</v>
      </c>
      <c r="BE169" s="563">
        <f t="shared" si="80"/>
        <v>30127</v>
      </c>
      <c r="BF169" s="563">
        <f t="shared" si="80"/>
        <v>8617</v>
      </c>
      <c r="BG169" s="563">
        <f t="shared" si="80"/>
        <v>70897</v>
      </c>
      <c r="BH169" s="563">
        <f t="shared" si="80"/>
        <v>1624119</v>
      </c>
      <c r="BI169" s="563">
        <f t="shared" si="80"/>
        <v>484473</v>
      </c>
      <c r="BJ169" s="563">
        <f t="shared" si="80"/>
        <v>297137</v>
      </c>
      <c r="BK169" s="563">
        <f t="shared" si="80"/>
        <v>81599</v>
      </c>
      <c r="BL169" s="563">
        <f t="shared" si="80"/>
        <v>20790</v>
      </c>
      <c r="BM169" s="563">
        <f t="shared" si="80"/>
        <v>84947</v>
      </c>
      <c r="BN169" s="563">
        <f t="shared" si="80"/>
        <v>471130</v>
      </c>
      <c r="BO169" s="563">
        <f t="shared" si="80"/>
        <v>173227</v>
      </c>
      <c r="BP169" s="563">
        <f t="shared" si="80"/>
        <v>38718</v>
      </c>
      <c r="BQ169" s="563">
        <f t="shared" si="80"/>
        <v>103524</v>
      </c>
      <c r="BR169" s="563">
        <f t="shared" si="80"/>
        <v>89427</v>
      </c>
      <c r="BS169" s="563">
        <f t="shared" si="80"/>
        <v>263620</v>
      </c>
      <c r="BT169" s="563">
        <f t="shared" ref="BT169:CA169" si="81">BT115</f>
        <v>370384</v>
      </c>
      <c r="BU169" s="563">
        <f t="shared" si="81"/>
        <v>3542290</v>
      </c>
      <c r="BV169" s="563">
        <f t="shared" si="81"/>
        <v>790626</v>
      </c>
      <c r="BW169" s="563">
        <f t="shared" si="81"/>
        <v>390379</v>
      </c>
      <c r="BX169" s="563">
        <f t="shared" si="81"/>
        <v>83198</v>
      </c>
      <c r="BY169" s="563">
        <f t="shared" si="81"/>
        <v>414893</v>
      </c>
      <c r="BZ169" s="563">
        <f t="shared" si="81"/>
        <v>697927</v>
      </c>
      <c r="CA169" s="566">
        <f t="shared" si="81"/>
        <v>1165267</v>
      </c>
    </row>
    <row r="170" spans="1:79" ht="15" customHeight="1" x14ac:dyDescent="0.15">
      <c r="A170" s="557"/>
      <c r="B170" s="558" t="s">
        <v>2063</v>
      </c>
      <c r="C170" s="559"/>
      <c r="D170" s="560"/>
      <c r="E170" s="561" t="s">
        <v>82</v>
      </c>
      <c r="F170" s="562"/>
      <c r="G170" s="563">
        <f t="shared" si="77"/>
        <v>72783</v>
      </c>
      <c r="H170" s="567">
        <f t="shared" ref="H170:BS170" si="82">H116</f>
        <v>47816</v>
      </c>
      <c r="I170" s="565">
        <f t="shared" si="82"/>
        <v>1586091</v>
      </c>
      <c r="J170" s="563">
        <f t="shared" si="82"/>
        <v>935407</v>
      </c>
      <c r="K170" s="563">
        <f t="shared" si="82"/>
        <v>490314</v>
      </c>
      <c r="L170" s="563">
        <f t="shared" si="82"/>
        <v>304843</v>
      </c>
      <c r="M170" s="563">
        <f t="shared" si="82"/>
        <v>294779</v>
      </c>
      <c r="N170" s="563">
        <f t="shared" si="82"/>
        <v>10064</v>
      </c>
      <c r="O170" s="563">
        <f t="shared" si="82"/>
        <v>185471</v>
      </c>
      <c r="P170" s="563">
        <f t="shared" si="82"/>
        <v>4302</v>
      </c>
      <c r="Q170" s="563">
        <f t="shared" si="82"/>
        <v>40450</v>
      </c>
      <c r="R170" s="563">
        <f t="shared" si="82"/>
        <v>37549</v>
      </c>
      <c r="S170" s="563">
        <f t="shared" si="82"/>
        <v>2901</v>
      </c>
      <c r="T170" s="563">
        <f t="shared" si="82"/>
        <v>140292</v>
      </c>
      <c r="U170" s="563">
        <f t="shared" si="82"/>
        <v>10076</v>
      </c>
      <c r="V170" s="563">
        <f t="shared" si="82"/>
        <v>130216</v>
      </c>
      <c r="W170" s="563">
        <f t="shared" si="82"/>
        <v>427</v>
      </c>
      <c r="X170" s="563">
        <f t="shared" si="82"/>
        <v>445093</v>
      </c>
      <c r="Y170" s="563">
        <f t="shared" si="82"/>
        <v>15621</v>
      </c>
      <c r="Z170" s="563">
        <f t="shared" si="82"/>
        <v>52</v>
      </c>
      <c r="AA170" s="563">
        <f t="shared" si="82"/>
        <v>15569</v>
      </c>
      <c r="AB170" s="563">
        <f t="shared" si="82"/>
        <v>429472</v>
      </c>
      <c r="AC170" s="563">
        <f t="shared" si="82"/>
        <v>1512</v>
      </c>
      <c r="AD170" s="563">
        <f t="shared" si="82"/>
        <v>40335</v>
      </c>
      <c r="AE170" s="563">
        <f t="shared" si="82"/>
        <v>22612</v>
      </c>
      <c r="AF170" s="563">
        <f t="shared" si="82"/>
        <v>17901</v>
      </c>
      <c r="AG170" s="563">
        <f t="shared" si="82"/>
        <v>172133</v>
      </c>
      <c r="AH170" s="563">
        <f t="shared" si="82"/>
        <v>39804</v>
      </c>
      <c r="AI170" s="563">
        <f t="shared" si="82"/>
        <v>119605</v>
      </c>
      <c r="AJ170" s="563">
        <f t="shared" si="82"/>
        <v>15570</v>
      </c>
      <c r="AK170" s="563">
        <f t="shared" si="82"/>
        <v>272144</v>
      </c>
      <c r="AL170" s="563">
        <f t="shared" si="82"/>
        <v>378540</v>
      </c>
      <c r="AM170" s="563">
        <f t="shared" si="82"/>
        <v>205454</v>
      </c>
      <c r="AN170" s="563">
        <f t="shared" si="82"/>
        <v>67919</v>
      </c>
      <c r="AO170" s="563">
        <f t="shared" si="82"/>
        <v>66698</v>
      </c>
      <c r="AP170" s="563">
        <f t="shared" si="82"/>
        <v>57304</v>
      </c>
      <c r="AQ170" s="563">
        <f t="shared" si="82"/>
        <v>25919</v>
      </c>
      <c r="AR170" s="563">
        <f t="shared" si="82"/>
        <v>1209</v>
      </c>
      <c r="AS170" s="563">
        <f t="shared" si="82"/>
        <v>3557</v>
      </c>
      <c r="AT170" s="563">
        <f t="shared" si="82"/>
        <v>20677</v>
      </c>
      <c r="AU170" s="563">
        <f t="shared" si="82"/>
        <v>5606</v>
      </c>
      <c r="AV170" s="563">
        <f t="shared" si="82"/>
        <v>104</v>
      </c>
      <c r="AW170" s="563">
        <f t="shared" si="82"/>
        <v>232</v>
      </c>
      <c r="AX170" s="563">
        <f t="shared" si="82"/>
        <v>9394</v>
      </c>
      <c r="AY170" s="563">
        <f t="shared" si="82"/>
        <v>8314</v>
      </c>
      <c r="AZ170" s="563">
        <f t="shared" si="82"/>
        <v>6596</v>
      </c>
      <c r="BA170" s="563">
        <f t="shared" si="82"/>
        <v>919</v>
      </c>
      <c r="BB170" s="563">
        <f t="shared" si="82"/>
        <v>637</v>
      </c>
      <c r="BC170" s="563">
        <f t="shared" si="82"/>
        <v>162</v>
      </c>
      <c r="BD170" s="563">
        <f t="shared" si="82"/>
        <v>1080</v>
      </c>
      <c r="BE170" s="563">
        <f t="shared" si="82"/>
        <v>878</v>
      </c>
      <c r="BF170" s="563">
        <f t="shared" si="82"/>
        <v>202</v>
      </c>
      <c r="BG170" s="563">
        <f t="shared" si="82"/>
        <v>1221</v>
      </c>
      <c r="BH170" s="563">
        <f t="shared" si="82"/>
        <v>133792</v>
      </c>
      <c r="BI170" s="563">
        <f t="shared" si="82"/>
        <v>42719</v>
      </c>
      <c r="BJ170" s="563">
        <f t="shared" si="82"/>
        <v>26759</v>
      </c>
      <c r="BK170" s="563">
        <f t="shared" si="82"/>
        <v>5149</v>
      </c>
      <c r="BL170" s="563">
        <f t="shared" si="82"/>
        <v>2157</v>
      </c>
      <c r="BM170" s="563">
        <f t="shared" si="82"/>
        <v>8654</v>
      </c>
      <c r="BN170" s="563">
        <f t="shared" si="82"/>
        <v>46431</v>
      </c>
      <c r="BO170" s="563">
        <f t="shared" si="82"/>
        <v>17114</v>
      </c>
      <c r="BP170" s="563">
        <f t="shared" si="82"/>
        <v>2403</v>
      </c>
      <c r="BQ170" s="563">
        <f t="shared" si="82"/>
        <v>4161</v>
      </c>
      <c r="BR170" s="563">
        <f t="shared" si="82"/>
        <v>5885</v>
      </c>
      <c r="BS170" s="563">
        <f t="shared" si="82"/>
        <v>15079</v>
      </c>
      <c r="BT170" s="563">
        <f t="shared" ref="BT170:CA170" si="83">BT116</f>
        <v>3743</v>
      </c>
      <c r="BU170" s="563">
        <f t="shared" si="83"/>
        <v>173086</v>
      </c>
      <c r="BV170" s="563">
        <f t="shared" si="83"/>
        <v>16346</v>
      </c>
      <c r="BW170" s="563">
        <f t="shared" si="83"/>
        <v>2445</v>
      </c>
      <c r="BX170" s="563">
        <f t="shared" si="83"/>
        <v>1130</v>
      </c>
      <c r="BY170" s="563">
        <f t="shared" si="83"/>
        <v>27363</v>
      </c>
      <c r="BZ170" s="563">
        <f t="shared" si="83"/>
        <v>27361</v>
      </c>
      <c r="CA170" s="566">
        <f t="shared" si="83"/>
        <v>98441</v>
      </c>
    </row>
    <row r="171" spans="1:79" ht="15" customHeight="1" x14ac:dyDescent="0.15">
      <c r="A171" s="557"/>
      <c r="B171" s="558" t="s">
        <v>2064</v>
      </c>
      <c r="C171" s="559"/>
      <c r="D171" s="560"/>
      <c r="E171" s="561" t="s">
        <v>940</v>
      </c>
      <c r="F171" s="562"/>
      <c r="G171" s="563">
        <f t="shared" si="77"/>
        <v>45834</v>
      </c>
      <c r="H171" s="567">
        <f t="shared" ref="H171:BS171" si="84">H117</f>
        <v>63979</v>
      </c>
      <c r="I171" s="565">
        <f t="shared" si="84"/>
        <v>2227175</v>
      </c>
      <c r="J171" s="563">
        <f t="shared" si="84"/>
        <v>809789</v>
      </c>
      <c r="K171" s="563">
        <f t="shared" si="84"/>
        <v>422464</v>
      </c>
      <c r="L171" s="563">
        <f t="shared" si="84"/>
        <v>226432</v>
      </c>
      <c r="M171" s="563">
        <f t="shared" si="84"/>
        <v>221608</v>
      </c>
      <c r="N171" s="563">
        <f t="shared" si="84"/>
        <v>4824</v>
      </c>
      <c r="O171" s="563">
        <f t="shared" si="84"/>
        <v>196032</v>
      </c>
      <c r="P171" s="563">
        <f t="shared" si="84"/>
        <v>3354</v>
      </c>
      <c r="Q171" s="563">
        <f t="shared" si="84"/>
        <v>125651</v>
      </c>
      <c r="R171" s="563">
        <f t="shared" si="84"/>
        <v>124257</v>
      </c>
      <c r="S171" s="563">
        <f t="shared" si="84"/>
        <v>1394</v>
      </c>
      <c r="T171" s="563">
        <f t="shared" si="84"/>
        <v>64988</v>
      </c>
      <c r="U171" s="563">
        <f t="shared" si="84"/>
        <v>31449</v>
      </c>
      <c r="V171" s="563">
        <f t="shared" si="84"/>
        <v>33539</v>
      </c>
      <c r="W171" s="563">
        <f t="shared" si="84"/>
        <v>2039</v>
      </c>
      <c r="X171" s="563">
        <f t="shared" si="84"/>
        <v>387325</v>
      </c>
      <c r="Y171" s="563">
        <f t="shared" si="84"/>
        <v>21172</v>
      </c>
      <c r="Z171" s="563">
        <f t="shared" si="84"/>
        <v>2008</v>
      </c>
      <c r="AA171" s="563">
        <f t="shared" si="84"/>
        <v>19164</v>
      </c>
      <c r="AB171" s="563">
        <f t="shared" si="84"/>
        <v>366153</v>
      </c>
      <c r="AC171" s="563">
        <f t="shared" si="84"/>
        <v>4400</v>
      </c>
      <c r="AD171" s="563">
        <f t="shared" si="84"/>
        <v>18835</v>
      </c>
      <c r="AE171" s="563">
        <f t="shared" si="84"/>
        <v>12956</v>
      </c>
      <c r="AF171" s="563">
        <f t="shared" si="84"/>
        <v>28858</v>
      </c>
      <c r="AG171" s="563">
        <f t="shared" si="84"/>
        <v>75977</v>
      </c>
      <c r="AH171" s="563">
        <f t="shared" si="84"/>
        <v>73505</v>
      </c>
      <c r="AI171" s="563">
        <f t="shared" si="84"/>
        <v>146833</v>
      </c>
      <c r="AJ171" s="563">
        <f t="shared" si="84"/>
        <v>4789</v>
      </c>
      <c r="AK171" s="563">
        <f t="shared" si="84"/>
        <v>171377</v>
      </c>
      <c r="AL171" s="563">
        <f t="shared" si="84"/>
        <v>1246009</v>
      </c>
      <c r="AM171" s="563">
        <f t="shared" si="84"/>
        <v>914649</v>
      </c>
      <c r="AN171" s="563">
        <f t="shared" si="84"/>
        <v>450527</v>
      </c>
      <c r="AO171" s="563">
        <f t="shared" si="84"/>
        <v>444081</v>
      </c>
      <c r="AP171" s="563">
        <f t="shared" si="84"/>
        <v>356904</v>
      </c>
      <c r="AQ171" s="563">
        <f t="shared" si="84"/>
        <v>236125</v>
      </c>
      <c r="AR171" s="563">
        <f t="shared" si="84"/>
        <v>3870</v>
      </c>
      <c r="AS171" s="563">
        <f t="shared" si="84"/>
        <v>18476</v>
      </c>
      <c r="AT171" s="563">
        <f t="shared" si="84"/>
        <v>64806</v>
      </c>
      <c r="AU171" s="563">
        <f t="shared" si="84"/>
        <v>32493</v>
      </c>
      <c r="AV171" s="563">
        <f t="shared" si="84"/>
        <v>295</v>
      </c>
      <c r="AW171" s="563">
        <f t="shared" si="84"/>
        <v>839</v>
      </c>
      <c r="AX171" s="563">
        <f t="shared" si="84"/>
        <v>87177</v>
      </c>
      <c r="AY171" s="563">
        <f t="shared" si="84"/>
        <v>80458</v>
      </c>
      <c r="AZ171" s="563">
        <f t="shared" si="84"/>
        <v>76643</v>
      </c>
      <c r="BA171" s="563">
        <f t="shared" si="84"/>
        <v>950</v>
      </c>
      <c r="BB171" s="563">
        <f t="shared" si="84"/>
        <v>2287</v>
      </c>
      <c r="BC171" s="563">
        <f t="shared" si="84"/>
        <v>578</v>
      </c>
      <c r="BD171" s="563">
        <f t="shared" si="84"/>
        <v>6719</v>
      </c>
      <c r="BE171" s="563">
        <f t="shared" si="84"/>
        <v>5470</v>
      </c>
      <c r="BF171" s="563">
        <f t="shared" si="84"/>
        <v>1249</v>
      </c>
      <c r="BG171" s="563">
        <f t="shared" si="84"/>
        <v>6446</v>
      </c>
      <c r="BH171" s="563">
        <f t="shared" si="84"/>
        <v>398974</v>
      </c>
      <c r="BI171" s="563">
        <f t="shared" si="84"/>
        <v>116662</v>
      </c>
      <c r="BJ171" s="563">
        <f t="shared" si="84"/>
        <v>85405</v>
      </c>
      <c r="BK171" s="563">
        <f t="shared" si="84"/>
        <v>15778</v>
      </c>
      <c r="BL171" s="563">
        <f t="shared" si="84"/>
        <v>4854</v>
      </c>
      <c r="BM171" s="563">
        <f t="shared" si="84"/>
        <v>10625</v>
      </c>
      <c r="BN171" s="563">
        <f t="shared" si="84"/>
        <v>80633</v>
      </c>
      <c r="BO171" s="563">
        <f t="shared" si="84"/>
        <v>111781</v>
      </c>
      <c r="BP171" s="563">
        <f t="shared" si="84"/>
        <v>10052</v>
      </c>
      <c r="BQ171" s="563">
        <f t="shared" si="84"/>
        <v>22626</v>
      </c>
      <c r="BR171" s="563">
        <f t="shared" si="84"/>
        <v>3978</v>
      </c>
      <c r="BS171" s="563">
        <f t="shared" si="84"/>
        <v>53242</v>
      </c>
      <c r="BT171" s="563">
        <f t="shared" ref="BT171:CA171" si="85">BT117</f>
        <v>65148</v>
      </c>
      <c r="BU171" s="563">
        <f t="shared" si="85"/>
        <v>331360</v>
      </c>
      <c r="BV171" s="563">
        <f t="shared" si="85"/>
        <v>116840</v>
      </c>
      <c r="BW171" s="563">
        <f t="shared" si="85"/>
        <v>59322</v>
      </c>
      <c r="BX171" s="563">
        <f t="shared" si="85"/>
        <v>6614</v>
      </c>
      <c r="BY171" s="563">
        <f t="shared" si="85"/>
        <v>35883</v>
      </c>
      <c r="BZ171" s="563">
        <f t="shared" si="85"/>
        <v>37256</v>
      </c>
      <c r="CA171" s="566">
        <f t="shared" si="85"/>
        <v>75445</v>
      </c>
    </row>
    <row r="172" spans="1:79" ht="15" customHeight="1" x14ac:dyDescent="0.15">
      <c r="A172" s="557"/>
      <c r="B172" s="558" t="s">
        <v>1804</v>
      </c>
      <c r="C172" s="559"/>
      <c r="D172" s="560"/>
      <c r="E172" s="561" t="s">
        <v>1805</v>
      </c>
      <c r="F172" s="562"/>
      <c r="G172" s="563">
        <f t="shared" si="77"/>
        <v>0</v>
      </c>
      <c r="H172" s="567">
        <f t="shared" ref="H172:BS172" si="86">H118</f>
        <v>0</v>
      </c>
      <c r="I172" s="565">
        <f t="shared" si="86"/>
        <v>0</v>
      </c>
      <c r="J172" s="563">
        <f t="shared" si="86"/>
        <v>0</v>
      </c>
      <c r="K172" s="563">
        <f t="shared" si="86"/>
        <v>0</v>
      </c>
      <c r="L172" s="563">
        <f t="shared" si="86"/>
        <v>0</v>
      </c>
      <c r="M172" s="563">
        <f t="shared" si="86"/>
        <v>0</v>
      </c>
      <c r="N172" s="563">
        <f t="shared" si="86"/>
        <v>0</v>
      </c>
      <c r="O172" s="563">
        <f t="shared" si="86"/>
        <v>0</v>
      </c>
      <c r="P172" s="563">
        <f t="shared" si="86"/>
        <v>0</v>
      </c>
      <c r="Q172" s="563">
        <f t="shared" si="86"/>
        <v>0</v>
      </c>
      <c r="R172" s="563">
        <f t="shared" si="86"/>
        <v>0</v>
      </c>
      <c r="S172" s="563">
        <f t="shared" si="86"/>
        <v>0</v>
      </c>
      <c r="T172" s="563">
        <f t="shared" si="86"/>
        <v>0</v>
      </c>
      <c r="U172" s="563">
        <f t="shared" si="86"/>
        <v>0</v>
      </c>
      <c r="V172" s="563">
        <f t="shared" si="86"/>
        <v>0</v>
      </c>
      <c r="W172" s="563">
        <f t="shared" si="86"/>
        <v>0</v>
      </c>
      <c r="X172" s="563">
        <f t="shared" si="86"/>
        <v>0</v>
      </c>
      <c r="Y172" s="563">
        <f t="shared" si="86"/>
        <v>0</v>
      </c>
      <c r="Z172" s="563">
        <f t="shared" si="86"/>
        <v>0</v>
      </c>
      <c r="AA172" s="563">
        <f t="shared" si="86"/>
        <v>0</v>
      </c>
      <c r="AB172" s="563">
        <f t="shared" si="86"/>
        <v>0</v>
      </c>
      <c r="AC172" s="563">
        <f t="shared" si="86"/>
        <v>0</v>
      </c>
      <c r="AD172" s="563">
        <f t="shared" si="86"/>
        <v>0</v>
      </c>
      <c r="AE172" s="563">
        <f t="shared" si="86"/>
        <v>0</v>
      </c>
      <c r="AF172" s="563">
        <f t="shared" si="86"/>
        <v>0</v>
      </c>
      <c r="AG172" s="563">
        <f t="shared" si="86"/>
        <v>0</v>
      </c>
      <c r="AH172" s="563">
        <f t="shared" si="86"/>
        <v>0</v>
      </c>
      <c r="AI172" s="563">
        <f t="shared" si="86"/>
        <v>0</v>
      </c>
      <c r="AJ172" s="563">
        <f t="shared" si="86"/>
        <v>0</v>
      </c>
      <c r="AK172" s="563">
        <f t="shared" si="86"/>
        <v>0</v>
      </c>
      <c r="AL172" s="563">
        <f t="shared" si="86"/>
        <v>0</v>
      </c>
      <c r="AM172" s="563">
        <f t="shared" si="86"/>
        <v>0</v>
      </c>
      <c r="AN172" s="563">
        <f t="shared" si="86"/>
        <v>0</v>
      </c>
      <c r="AO172" s="563">
        <f t="shared" si="86"/>
        <v>0</v>
      </c>
      <c r="AP172" s="563">
        <f t="shared" si="86"/>
        <v>0</v>
      </c>
      <c r="AQ172" s="563">
        <f t="shared" si="86"/>
        <v>0</v>
      </c>
      <c r="AR172" s="563">
        <f t="shared" si="86"/>
        <v>0</v>
      </c>
      <c r="AS172" s="563">
        <f t="shared" si="86"/>
        <v>0</v>
      </c>
      <c r="AT172" s="563">
        <f t="shared" si="86"/>
        <v>0</v>
      </c>
      <c r="AU172" s="563">
        <f t="shared" si="86"/>
        <v>0</v>
      </c>
      <c r="AV172" s="563">
        <f t="shared" si="86"/>
        <v>0</v>
      </c>
      <c r="AW172" s="563">
        <f t="shared" si="86"/>
        <v>0</v>
      </c>
      <c r="AX172" s="563">
        <f t="shared" si="86"/>
        <v>0</v>
      </c>
      <c r="AY172" s="563">
        <f t="shared" si="86"/>
        <v>0</v>
      </c>
      <c r="AZ172" s="563">
        <f t="shared" si="86"/>
        <v>0</v>
      </c>
      <c r="BA172" s="563">
        <f t="shared" si="86"/>
        <v>0</v>
      </c>
      <c r="BB172" s="563">
        <f t="shared" si="86"/>
        <v>0</v>
      </c>
      <c r="BC172" s="563">
        <f t="shared" si="86"/>
        <v>0</v>
      </c>
      <c r="BD172" s="563">
        <f t="shared" si="86"/>
        <v>0</v>
      </c>
      <c r="BE172" s="563">
        <f t="shared" si="86"/>
        <v>0</v>
      </c>
      <c r="BF172" s="563">
        <f t="shared" si="86"/>
        <v>0</v>
      </c>
      <c r="BG172" s="563">
        <f t="shared" si="86"/>
        <v>0</v>
      </c>
      <c r="BH172" s="563">
        <f t="shared" si="86"/>
        <v>0</v>
      </c>
      <c r="BI172" s="563">
        <f t="shared" si="86"/>
        <v>0</v>
      </c>
      <c r="BJ172" s="563">
        <f t="shared" si="86"/>
        <v>0</v>
      </c>
      <c r="BK172" s="563">
        <f t="shared" si="86"/>
        <v>0</v>
      </c>
      <c r="BL172" s="563">
        <f t="shared" si="86"/>
        <v>0</v>
      </c>
      <c r="BM172" s="563">
        <f t="shared" si="86"/>
        <v>0</v>
      </c>
      <c r="BN172" s="563">
        <f t="shared" si="86"/>
        <v>0</v>
      </c>
      <c r="BO172" s="563">
        <f t="shared" si="86"/>
        <v>0</v>
      </c>
      <c r="BP172" s="563">
        <f t="shared" si="86"/>
        <v>0</v>
      </c>
      <c r="BQ172" s="563">
        <f t="shared" si="86"/>
        <v>0</v>
      </c>
      <c r="BR172" s="563">
        <f t="shared" si="86"/>
        <v>0</v>
      </c>
      <c r="BS172" s="563">
        <f t="shared" si="86"/>
        <v>0</v>
      </c>
      <c r="BT172" s="563">
        <f t="shared" ref="BT172:CA172" si="87">BT118</f>
        <v>0</v>
      </c>
      <c r="BU172" s="563">
        <f t="shared" si="87"/>
        <v>0</v>
      </c>
      <c r="BV172" s="563">
        <f t="shared" si="87"/>
        <v>0</v>
      </c>
      <c r="BW172" s="563">
        <f t="shared" si="87"/>
        <v>0</v>
      </c>
      <c r="BX172" s="563">
        <f t="shared" si="87"/>
        <v>0</v>
      </c>
      <c r="BY172" s="563">
        <f t="shared" si="87"/>
        <v>0</v>
      </c>
      <c r="BZ172" s="563">
        <f t="shared" si="87"/>
        <v>0</v>
      </c>
      <c r="CA172" s="566">
        <f t="shared" si="87"/>
        <v>0</v>
      </c>
    </row>
    <row r="173" spans="1:79" ht="15" customHeight="1" x14ac:dyDescent="0.15">
      <c r="A173" s="557"/>
      <c r="B173" s="558" t="s">
        <v>2065</v>
      </c>
      <c r="C173" s="559"/>
      <c r="D173" s="560"/>
      <c r="E173" s="561" t="s">
        <v>83</v>
      </c>
      <c r="F173" s="562"/>
      <c r="G173" s="563">
        <f t="shared" si="77"/>
        <v>71050</v>
      </c>
      <c r="H173" s="567">
        <f t="shared" ref="H173:BS173" si="88">H119</f>
        <v>54041</v>
      </c>
      <c r="I173" s="565">
        <f t="shared" si="88"/>
        <v>2121738</v>
      </c>
      <c r="J173" s="563">
        <f t="shared" si="88"/>
        <v>1111847</v>
      </c>
      <c r="K173" s="563">
        <f t="shared" si="88"/>
        <v>602700</v>
      </c>
      <c r="L173" s="563">
        <f t="shared" si="88"/>
        <v>342645</v>
      </c>
      <c r="M173" s="563">
        <f t="shared" si="88"/>
        <v>333445</v>
      </c>
      <c r="N173" s="563">
        <f t="shared" si="88"/>
        <v>9200</v>
      </c>
      <c r="O173" s="563">
        <f t="shared" si="88"/>
        <v>260055</v>
      </c>
      <c r="P173" s="563">
        <f t="shared" si="88"/>
        <v>3545</v>
      </c>
      <c r="Q173" s="563">
        <f t="shared" si="88"/>
        <v>148118</v>
      </c>
      <c r="R173" s="563">
        <f t="shared" si="88"/>
        <v>145547</v>
      </c>
      <c r="S173" s="563">
        <f t="shared" si="88"/>
        <v>2571</v>
      </c>
      <c r="T173" s="563">
        <f t="shared" si="88"/>
        <v>105763</v>
      </c>
      <c r="U173" s="563">
        <f t="shared" si="88"/>
        <v>41697</v>
      </c>
      <c r="V173" s="563">
        <f t="shared" si="88"/>
        <v>64066</v>
      </c>
      <c r="W173" s="563">
        <f t="shared" si="88"/>
        <v>2629</v>
      </c>
      <c r="X173" s="563">
        <f t="shared" si="88"/>
        <v>509147</v>
      </c>
      <c r="Y173" s="563">
        <f t="shared" si="88"/>
        <v>28081</v>
      </c>
      <c r="Z173" s="563">
        <f t="shared" si="88"/>
        <v>2156</v>
      </c>
      <c r="AA173" s="563">
        <f t="shared" si="88"/>
        <v>25925</v>
      </c>
      <c r="AB173" s="563">
        <f t="shared" si="88"/>
        <v>481066</v>
      </c>
      <c r="AC173" s="563">
        <f t="shared" si="88"/>
        <v>5579</v>
      </c>
      <c r="AD173" s="563">
        <f t="shared" si="88"/>
        <v>24165</v>
      </c>
      <c r="AE173" s="563">
        <f t="shared" si="88"/>
        <v>12308</v>
      </c>
      <c r="AF173" s="563">
        <f t="shared" si="88"/>
        <v>35922</v>
      </c>
      <c r="AG173" s="563">
        <f t="shared" si="88"/>
        <v>102604</v>
      </c>
      <c r="AH173" s="563">
        <f t="shared" si="88"/>
        <v>85020</v>
      </c>
      <c r="AI173" s="563">
        <f t="shared" si="88"/>
        <v>208689</v>
      </c>
      <c r="AJ173" s="563">
        <f t="shared" si="88"/>
        <v>6779</v>
      </c>
      <c r="AK173" s="563">
        <f t="shared" si="88"/>
        <v>265667</v>
      </c>
      <c r="AL173" s="563">
        <f t="shared" si="88"/>
        <v>744224</v>
      </c>
      <c r="AM173" s="563">
        <f t="shared" si="88"/>
        <v>503592</v>
      </c>
      <c r="AN173" s="563">
        <f t="shared" si="88"/>
        <v>267766</v>
      </c>
      <c r="AO173" s="563">
        <f t="shared" si="88"/>
        <v>262269</v>
      </c>
      <c r="AP173" s="563">
        <f t="shared" si="88"/>
        <v>214275</v>
      </c>
      <c r="AQ173" s="563">
        <f t="shared" si="88"/>
        <v>97376</v>
      </c>
      <c r="AR173" s="563">
        <f t="shared" si="88"/>
        <v>4777</v>
      </c>
      <c r="AS173" s="563">
        <f t="shared" si="88"/>
        <v>16700</v>
      </c>
      <c r="AT173" s="563">
        <f t="shared" si="88"/>
        <v>73313</v>
      </c>
      <c r="AU173" s="563">
        <f t="shared" si="88"/>
        <v>20801</v>
      </c>
      <c r="AV173" s="563">
        <f t="shared" si="88"/>
        <v>387</v>
      </c>
      <c r="AW173" s="563">
        <f t="shared" si="88"/>
        <v>921</v>
      </c>
      <c r="AX173" s="563">
        <f t="shared" si="88"/>
        <v>47994</v>
      </c>
      <c r="AY173" s="563">
        <f t="shared" si="88"/>
        <v>44010</v>
      </c>
      <c r="AZ173" s="563">
        <f t="shared" si="88"/>
        <v>37047</v>
      </c>
      <c r="BA173" s="563">
        <f t="shared" si="88"/>
        <v>3704</v>
      </c>
      <c r="BB173" s="563">
        <f t="shared" si="88"/>
        <v>2457</v>
      </c>
      <c r="BC173" s="563">
        <f t="shared" si="88"/>
        <v>802</v>
      </c>
      <c r="BD173" s="563">
        <f t="shared" si="88"/>
        <v>3984</v>
      </c>
      <c r="BE173" s="563">
        <f t="shared" si="88"/>
        <v>3223</v>
      </c>
      <c r="BF173" s="563">
        <f t="shared" si="88"/>
        <v>761</v>
      </c>
      <c r="BG173" s="563">
        <f t="shared" si="88"/>
        <v>5497</v>
      </c>
      <c r="BH173" s="563">
        <f t="shared" si="88"/>
        <v>193396</v>
      </c>
      <c r="BI173" s="563">
        <f t="shared" si="88"/>
        <v>59815</v>
      </c>
      <c r="BJ173" s="563">
        <f t="shared" si="88"/>
        <v>35150</v>
      </c>
      <c r="BK173" s="563">
        <f t="shared" si="88"/>
        <v>9570</v>
      </c>
      <c r="BL173" s="563">
        <f t="shared" si="88"/>
        <v>2743</v>
      </c>
      <c r="BM173" s="563">
        <f t="shared" si="88"/>
        <v>12352</v>
      </c>
      <c r="BN173" s="563">
        <f t="shared" si="88"/>
        <v>69697</v>
      </c>
      <c r="BO173" s="563">
        <f t="shared" si="88"/>
        <v>20800</v>
      </c>
      <c r="BP173" s="563">
        <f t="shared" si="88"/>
        <v>3537</v>
      </c>
      <c r="BQ173" s="563">
        <f t="shared" si="88"/>
        <v>8774</v>
      </c>
      <c r="BR173" s="563">
        <f t="shared" si="88"/>
        <v>10767</v>
      </c>
      <c r="BS173" s="563">
        <f t="shared" si="88"/>
        <v>20006</v>
      </c>
      <c r="BT173" s="563">
        <f t="shared" ref="BT173:CA173" si="89">BT119</f>
        <v>42430</v>
      </c>
      <c r="BU173" s="563">
        <f t="shared" si="89"/>
        <v>240632</v>
      </c>
      <c r="BV173" s="563">
        <f t="shared" si="89"/>
        <v>40589</v>
      </c>
      <c r="BW173" s="563">
        <f t="shared" si="89"/>
        <v>26249</v>
      </c>
      <c r="BX173" s="563">
        <f t="shared" si="89"/>
        <v>7408</v>
      </c>
      <c r="BY173" s="563">
        <f t="shared" si="89"/>
        <v>34294</v>
      </c>
      <c r="BZ173" s="563">
        <f t="shared" si="89"/>
        <v>28386</v>
      </c>
      <c r="CA173" s="566">
        <f t="shared" si="89"/>
        <v>103706</v>
      </c>
    </row>
    <row r="174" spans="1:79" ht="24" customHeight="1" x14ac:dyDescent="0.15">
      <c r="A174" s="557"/>
      <c r="B174" s="558" t="s">
        <v>2066</v>
      </c>
      <c r="C174" s="559"/>
      <c r="D174" s="560"/>
      <c r="E174" s="561" t="s">
        <v>84</v>
      </c>
      <c r="F174" s="562"/>
      <c r="G174" s="563">
        <f t="shared" si="77"/>
        <v>0</v>
      </c>
      <c r="H174" s="567">
        <f t="shared" ref="H174:BS174" si="90">H120</f>
        <v>-410</v>
      </c>
      <c r="I174" s="565">
        <f t="shared" si="90"/>
        <v>-291587</v>
      </c>
      <c r="J174" s="563">
        <f t="shared" si="90"/>
        <v>-371</v>
      </c>
      <c r="K174" s="563">
        <f t="shared" si="90"/>
        <v>-231</v>
      </c>
      <c r="L174" s="563">
        <f t="shared" si="90"/>
        <v>-110</v>
      </c>
      <c r="M174" s="563">
        <f t="shared" si="90"/>
        <v>-107</v>
      </c>
      <c r="N174" s="563">
        <f t="shared" si="90"/>
        <v>-3</v>
      </c>
      <c r="O174" s="563">
        <f t="shared" si="90"/>
        <v>-121</v>
      </c>
      <c r="P174" s="563">
        <f t="shared" si="90"/>
        <v>-2</v>
      </c>
      <c r="Q174" s="563">
        <f t="shared" si="90"/>
        <v>-72</v>
      </c>
      <c r="R174" s="563">
        <f t="shared" si="90"/>
        <v>-71</v>
      </c>
      <c r="S174" s="563">
        <f t="shared" si="90"/>
        <v>-1</v>
      </c>
      <c r="T174" s="563">
        <f t="shared" si="90"/>
        <v>-46</v>
      </c>
      <c r="U174" s="563">
        <f t="shared" si="90"/>
        <v>-18</v>
      </c>
      <c r="V174" s="563">
        <f t="shared" si="90"/>
        <v>-28</v>
      </c>
      <c r="W174" s="563">
        <f t="shared" si="90"/>
        <v>-1</v>
      </c>
      <c r="X174" s="563">
        <f t="shared" si="90"/>
        <v>-140</v>
      </c>
      <c r="Y174" s="563">
        <f t="shared" si="90"/>
        <v>-7</v>
      </c>
      <c r="Z174" s="563">
        <f t="shared" si="90"/>
        <v>-1</v>
      </c>
      <c r="AA174" s="563">
        <f t="shared" si="90"/>
        <v>-6</v>
      </c>
      <c r="AB174" s="563">
        <f t="shared" si="90"/>
        <v>-133</v>
      </c>
      <c r="AC174" s="563">
        <f t="shared" si="90"/>
        <v>-2</v>
      </c>
      <c r="AD174" s="563">
        <f t="shared" si="90"/>
        <v>-7</v>
      </c>
      <c r="AE174" s="563">
        <f t="shared" si="90"/>
        <v>-4</v>
      </c>
      <c r="AF174" s="563">
        <f t="shared" si="90"/>
        <v>-10</v>
      </c>
      <c r="AG174" s="563">
        <f t="shared" si="90"/>
        <v>-33</v>
      </c>
      <c r="AH174" s="563">
        <f t="shared" si="90"/>
        <v>-22</v>
      </c>
      <c r="AI174" s="563">
        <f t="shared" si="90"/>
        <v>-53</v>
      </c>
      <c r="AJ174" s="563">
        <f t="shared" si="90"/>
        <v>-2</v>
      </c>
      <c r="AK174" s="563">
        <f t="shared" si="90"/>
        <v>-1</v>
      </c>
      <c r="AL174" s="563">
        <f t="shared" si="90"/>
        <v>-291215</v>
      </c>
      <c r="AM174" s="563">
        <f t="shared" si="90"/>
        <v>-33509</v>
      </c>
      <c r="AN174" s="563">
        <f t="shared" si="90"/>
        <v>-18046</v>
      </c>
      <c r="AO174" s="563">
        <f t="shared" si="90"/>
        <v>-17716</v>
      </c>
      <c r="AP174" s="563">
        <f t="shared" si="90"/>
        <v>-14628</v>
      </c>
      <c r="AQ174" s="563">
        <f t="shared" si="90"/>
        <v>-7036</v>
      </c>
      <c r="AR174" s="563">
        <f t="shared" si="90"/>
        <v>-253</v>
      </c>
      <c r="AS174" s="563">
        <f t="shared" si="90"/>
        <v>-982</v>
      </c>
      <c r="AT174" s="563">
        <f t="shared" si="90"/>
        <v>-4835</v>
      </c>
      <c r="AU174" s="563">
        <f t="shared" si="90"/>
        <v>-1440</v>
      </c>
      <c r="AV174" s="563">
        <f t="shared" si="90"/>
        <v>-22</v>
      </c>
      <c r="AW174" s="563">
        <f t="shared" si="90"/>
        <v>-60</v>
      </c>
      <c r="AX174" s="563">
        <f t="shared" si="90"/>
        <v>-3088</v>
      </c>
      <c r="AY174" s="563">
        <f t="shared" si="90"/>
        <v>-2803</v>
      </c>
      <c r="AZ174" s="563">
        <f t="shared" si="90"/>
        <v>-2438</v>
      </c>
      <c r="BA174" s="563">
        <f t="shared" si="90"/>
        <v>-177</v>
      </c>
      <c r="BB174" s="563">
        <f t="shared" si="90"/>
        <v>-124</v>
      </c>
      <c r="BC174" s="563">
        <f t="shared" si="90"/>
        <v>-64</v>
      </c>
      <c r="BD174" s="563">
        <f t="shared" si="90"/>
        <v>-285</v>
      </c>
      <c r="BE174" s="563">
        <f t="shared" si="90"/>
        <v>-224</v>
      </c>
      <c r="BF174" s="563">
        <f t="shared" si="90"/>
        <v>-61</v>
      </c>
      <c r="BG174" s="563">
        <f t="shared" si="90"/>
        <v>-330</v>
      </c>
      <c r="BH174" s="563">
        <f t="shared" si="90"/>
        <v>-14912</v>
      </c>
      <c r="BI174" s="563">
        <f t="shared" si="90"/>
        <v>-5183</v>
      </c>
      <c r="BJ174" s="563">
        <f t="shared" si="90"/>
        <v>-3382</v>
      </c>
      <c r="BK174" s="563">
        <f t="shared" si="90"/>
        <v>-675</v>
      </c>
      <c r="BL174" s="563">
        <f t="shared" si="90"/>
        <v>-221</v>
      </c>
      <c r="BM174" s="563">
        <f t="shared" si="90"/>
        <v>-905</v>
      </c>
      <c r="BN174" s="563">
        <f t="shared" si="90"/>
        <v>-4516</v>
      </c>
      <c r="BO174" s="563">
        <f t="shared" si="90"/>
        <v>-2192</v>
      </c>
      <c r="BP174" s="563">
        <f t="shared" si="90"/>
        <v>-253</v>
      </c>
      <c r="BQ174" s="563">
        <f t="shared" si="90"/>
        <v>-784</v>
      </c>
      <c r="BR174" s="563">
        <f t="shared" si="90"/>
        <v>-500</v>
      </c>
      <c r="BS174" s="563">
        <f t="shared" si="90"/>
        <v>-1484</v>
      </c>
      <c r="BT174" s="563">
        <f t="shared" ref="BT174:CA174" si="91">BT120</f>
        <v>-551</v>
      </c>
      <c r="BU174" s="563">
        <f t="shared" si="91"/>
        <v>-257706</v>
      </c>
      <c r="BV174" s="563">
        <f t="shared" si="91"/>
        <v>-88218</v>
      </c>
      <c r="BW174" s="563">
        <f t="shared" si="91"/>
        <v>-1518</v>
      </c>
      <c r="BX174" s="563">
        <f t="shared" si="91"/>
        <v>-768</v>
      </c>
      <c r="BY174" s="563">
        <f t="shared" si="91"/>
        <v>-39337</v>
      </c>
      <c r="BZ174" s="563">
        <f t="shared" si="91"/>
        <v>-30960</v>
      </c>
      <c r="CA174" s="566">
        <f t="shared" si="91"/>
        <v>-96905</v>
      </c>
    </row>
    <row r="175" spans="1:79" ht="24" customHeight="1" x14ac:dyDescent="0.15">
      <c r="A175" s="557"/>
      <c r="B175" s="558" t="s">
        <v>2067</v>
      </c>
      <c r="C175" s="559"/>
      <c r="D175" s="560"/>
      <c r="E175" s="561" t="s">
        <v>85</v>
      </c>
      <c r="F175" s="562"/>
      <c r="G175" s="563">
        <f t="shared" si="77"/>
        <v>900405</v>
      </c>
      <c r="H175" s="567">
        <f t="shared" ref="H175:BS175" si="92">H121</f>
        <v>699670</v>
      </c>
      <c r="I175" s="565">
        <f t="shared" si="92"/>
        <v>26904977</v>
      </c>
      <c r="J175" s="563">
        <f t="shared" si="92"/>
        <v>13398766</v>
      </c>
      <c r="K175" s="563">
        <f t="shared" si="92"/>
        <v>7501640</v>
      </c>
      <c r="L175" s="563">
        <f t="shared" si="92"/>
        <v>4290598</v>
      </c>
      <c r="M175" s="563">
        <f t="shared" si="92"/>
        <v>4192274</v>
      </c>
      <c r="N175" s="563">
        <f t="shared" si="92"/>
        <v>98324</v>
      </c>
      <c r="O175" s="563">
        <f t="shared" si="92"/>
        <v>3211042</v>
      </c>
      <c r="P175" s="563">
        <f t="shared" si="92"/>
        <v>48823</v>
      </c>
      <c r="Q175" s="563">
        <f t="shared" si="92"/>
        <v>1937988</v>
      </c>
      <c r="R175" s="563">
        <f t="shared" si="92"/>
        <v>1908507</v>
      </c>
      <c r="S175" s="563">
        <f t="shared" si="92"/>
        <v>29481</v>
      </c>
      <c r="T175" s="563">
        <f t="shared" si="92"/>
        <v>1197643</v>
      </c>
      <c r="U175" s="563">
        <f t="shared" si="92"/>
        <v>470640</v>
      </c>
      <c r="V175" s="563">
        <f t="shared" si="92"/>
        <v>727003</v>
      </c>
      <c r="W175" s="563">
        <f t="shared" si="92"/>
        <v>26588</v>
      </c>
      <c r="X175" s="563">
        <f t="shared" si="92"/>
        <v>5897126</v>
      </c>
      <c r="Y175" s="563">
        <f t="shared" si="92"/>
        <v>384219</v>
      </c>
      <c r="Z175" s="563">
        <f t="shared" si="92"/>
        <v>27312</v>
      </c>
      <c r="AA175" s="563">
        <f t="shared" si="92"/>
        <v>356907</v>
      </c>
      <c r="AB175" s="563">
        <f t="shared" si="92"/>
        <v>5512907</v>
      </c>
      <c r="AC175" s="563">
        <f t="shared" si="92"/>
        <v>47879</v>
      </c>
      <c r="AD175" s="563">
        <f t="shared" si="92"/>
        <v>403992</v>
      </c>
      <c r="AE175" s="563">
        <f t="shared" si="92"/>
        <v>139861</v>
      </c>
      <c r="AF175" s="563">
        <f t="shared" si="92"/>
        <v>383664</v>
      </c>
      <c r="AG175" s="563">
        <f t="shared" si="92"/>
        <v>959695</v>
      </c>
      <c r="AH175" s="563">
        <f t="shared" si="92"/>
        <v>1169059</v>
      </c>
      <c r="AI175" s="563">
        <f t="shared" si="92"/>
        <v>2329098</v>
      </c>
      <c r="AJ175" s="563">
        <f t="shared" si="92"/>
        <v>79659</v>
      </c>
      <c r="AK175" s="563">
        <f t="shared" si="92"/>
        <v>3366762</v>
      </c>
      <c r="AL175" s="563">
        <f t="shared" si="92"/>
        <v>10139449</v>
      </c>
      <c r="AM175" s="563">
        <f t="shared" si="92"/>
        <v>6004053</v>
      </c>
      <c r="AN175" s="563">
        <f t="shared" si="92"/>
        <v>3073247</v>
      </c>
      <c r="AO175" s="563">
        <f t="shared" si="92"/>
        <v>2985794</v>
      </c>
      <c r="AP175" s="563">
        <f t="shared" si="92"/>
        <v>2424551</v>
      </c>
      <c r="AQ175" s="563">
        <f t="shared" si="92"/>
        <v>1113246</v>
      </c>
      <c r="AR175" s="563">
        <f t="shared" si="92"/>
        <v>38522</v>
      </c>
      <c r="AS175" s="563">
        <f t="shared" si="92"/>
        <v>179021</v>
      </c>
      <c r="AT175" s="563">
        <f t="shared" si="92"/>
        <v>863932</v>
      </c>
      <c r="AU175" s="563">
        <f t="shared" si="92"/>
        <v>218178</v>
      </c>
      <c r="AV175" s="563">
        <f t="shared" si="92"/>
        <v>3462</v>
      </c>
      <c r="AW175" s="563">
        <f t="shared" si="92"/>
        <v>8190</v>
      </c>
      <c r="AX175" s="563">
        <f t="shared" si="92"/>
        <v>561243</v>
      </c>
      <c r="AY175" s="563">
        <f t="shared" si="92"/>
        <v>508735</v>
      </c>
      <c r="AZ175" s="563">
        <f t="shared" si="92"/>
        <v>431061</v>
      </c>
      <c r="BA175" s="563">
        <f t="shared" si="92"/>
        <v>43922</v>
      </c>
      <c r="BB175" s="563">
        <f t="shared" si="92"/>
        <v>22291</v>
      </c>
      <c r="BC175" s="563">
        <f t="shared" si="92"/>
        <v>11461</v>
      </c>
      <c r="BD175" s="563">
        <f t="shared" si="92"/>
        <v>52508</v>
      </c>
      <c r="BE175" s="563">
        <f t="shared" si="92"/>
        <v>41297</v>
      </c>
      <c r="BF175" s="563">
        <f t="shared" si="92"/>
        <v>11211</v>
      </c>
      <c r="BG175" s="563">
        <f t="shared" si="92"/>
        <v>87453</v>
      </c>
      <c r="BH175" s="563">
        <f t="shared" si="92"/>
        <v>2439648</v>
      </c>
      <c r="BI175" s="563">
        <f t="shared" si="92"/>
        <v>734855</v>
      </c>
      <c r="BJ175" s="563">
        <f t="shared" si="92"/>
        <v>463973</v>
      </c>
      <c r="BK175" s="563">
        <f t="shared" si="92"/>
        <v>115997</v>
      </c>
      <c r="BL175" s="563">
        <f t="shared" si="92"/>
        <v>32039</v>
      </c>
      <c r="BM175" s="563">
        <f t="shared" si="92"/>
        <v>122846</v>
      </c>
      <c r="BN175" s="563">
        <f t="shared" si="92"/>
        <v>693045</v>
      </c>
      <c r="BO175" s="563">
        <f t="shared" si="92"/>
        <v>334577</v>
      </c>
      <c r="BP175" s="563">
        <f t="shared" si="92"/>
        <v>56293</v>
      </c>
      <c r="BQ175" s="563">
        <f t="shared" si="92"/>
        <v>140852</v>
      </c>
      <c r="BR175" s="563">
        <f t="shared" si="92"/>
        <v>119734</v>
      </c>
      <c r="BS175" s="563">
        <f t="shared" si="92"/>
        <v>360292</v>
      </c>
      <c r="BT175" s="563">
        <f t="shared" ref="BT175:CA175" si="93">BT121</f>
        <v>491158</v>
      </c>
      <c r="BU175" s="563">
        <f t="shared" si="93"/>
        <v>4135396</v>
      </c>
      <c r="BV175" s="563">
        <f t="shared" si="93"/>
        <v>902066</v>
      </c>
      <c r="BW175" s="563">
        <f t="shared" si="93"/>
        <v>486028</v>
      </c>
      <c r="BX175" s="563">
        <f t="shared" si="93"/>
        <v>100719</v>
      </c>
      <c r="BY175" s="563">
        <f t="shared" si="93"/>
        <v>484653</v>
      </c>
      <c r="BZ175" s="563">
        <f t="shared" si="93"/>
        <v>774139</v>
      </c>
      <c r="CA175" s="566">
        <f t="shared" si="93"/>
        <v>1387791</v>
      </c>
    </row>
    <row r="176" spans="1:79" ht="24" customHeight="1" thickBot="1" x14ac:dyDescent="0.2">
      <c r="A176" s="569"/>
      <c r="B176" s="570" t="s">
        <v>2068</v>
      </c>
      <c r="C176" s="571"/>
      <c r="D176" s="572"/>
      <c r="E176" s="573" t="s">
        <v>1807</v>
      </c>
      <c r="F176" s="574"/>
      <c r="G176" s="575">
        <f t="shared" si="77"/>
        <v>2001691</v>
      </c>
      <c r="H176" s="576">
        <f t="shared" ref="H176:BS176" si="94">H122</f>
        <v>1697689</v>
      </c>
      <c r="I176" s="577">
        <f t="shared" si="94"/>
        <v>57137189</v>
      </c>
      <c r="J176" s="575">
        <f t="shared" si="94"/>
        <v>29276041</v>
      </c>
      <c r="K176" s="575">
        <f t="shared" si="94"/>
        <v>16261117</v>
      </c>
      <c r="L176" s="575">
        <f t="shared" si="94"/>
        <v>8882183</v>
      </c>
      <c r="M176" s="575">
        <f t="shared" si="94"/>
        <v>8628925</v>
      </c>
      <c r="N176" s="575">
        <f t="shared" si="94"/>
        <v>253258</v>
      </c>
      <c r="O176" s="575">
        <f t="shared" si="94"/>
        <v>7378934</v>
      </c>
      <c r="P176" s="575">
        <f t="shared" si="94"/>
        <v>101600</v>
      </c>
      <c r="Q176" s="575">
        <f t="shared" si="94"/>
        <v>4107834</v>
      </c>
      <c r="R176" s="575">
        <f t="shared" si="94"/>
        <v>4032449</v>
      </c>
      <c r="S176" s="575">
        <f t="shared" si="94"/>
        <v>75385</v>
      </c>
      <c r="T176" s="575">
        <f t="shared" si="94"/>
        <v>3098590</v>
      </c>
      <c r="U176" s="575">
        <f t="shared" si="94"/>
        <v>1189264</v>
      </c>
      <c r="V176" s="575">
        <f t="shared" si="94"/>
        <v>1909326</v>
      </c>
      <c r="W176" s="575">
        <f t="shared" si="94"/>
        <v>70910</v>
      </c>
      <c r="X176" s="575">
        <f t="shared" si="94"/>
        <v>13014924</v>
      </c>
      <c r="Y176" s="575">
        <f t="shared" si="94"/>
        <v>769328</v>
      </c>
      <c r="Z176" s="575">
        <f t="shared" si="94"/>
        <v>57513</v>
      </c>
      <c r="AA176" s="575">
        <f t="shared" si="94"/>
        <v>711815</v>
      </c>
      <c r="AB176" s="575">
        <f t="shared" si="94"/>
        <v>12245596</v>
      </c>
      <c r="AC176" s="575">
        <f t="shared" si="94"/>
        <v>116347</v>
      </c>
      <c r="AD176" s="575">
        <f t="shared" si="94"/>
        <v>735833</v>
      </c>
      <c r="AE176" s="575">
        <f t="shared" si="94"/>
        <v>309550</v>
      </c>
      <c r="AF176" s="575">
        <f t="shared" si="94"/>
        <v>831390</v>
      </c>
      <c r="AG176" s="575">
        <f t="shared" si="94"/>
        <v>2394994</v>
      </c>
      <c r="AH176" s="575">
        <f t="shared" si="94"/>
        <v>2374142</v>
      </c>
      <c r="AI176" s="575">
        <f t="shared" si="94"/>
        <v>5309887</v>
      </c>
      <c r="AJ176" s="575">
        <f t="shared" si="94"/>
        <v>173453</v>
      </c>
      <c r="AK176" s="575">
        <f t="shared" si="94"/>
        <v>7484582</v>
      </c>
      <c r="AL176" s="575">
        <f t="shared" si="94"/>
        <v>20376566</v>
      </c>
      <c r="AM176" s="575">
        <f t="shared" si="94"/>
        <v>12246214</v>
      </c>
      <c r="AN176" s="575">
        <f t="shared" si="94"/>
        <v>6308114</v>
      </c>
      <c r="AO176" s="575">
        <f t="shared" si="94"/>
        <v>6126941</v>
      </c>
      <c r="AP176" s="575">
        <f t="shared" si="94"/>
        <v>4928743</v>
      </c>
      <c r="AQ176" s="575">
        <f t="shared" si="94"/>
        <v>2228634</v>
      </c>
      <c r="AR176" s="578">
        <f t="shared" si="94"/>
        <v>110669</v>
      </c>
      <c r="AS176" s="578">
        <f t="shared" si="94"/>
        <v>423386</v>
      </c>
      <c r="AT176" s="578">
        <f t="shared" si="94"/>
        <v>1699137</v>
      </c>
      <c r="AU176" s="578">
        <f t="shared" si="94"/>
        <v>438198</v>
      </c>
      <c r="AV176" s="578">
        <f t="shared" si="94"/>
        <v>9562</v>
      </c>
      <c r="AW176" s="578">
        <f t="shared" si="94"/>
        <v>19157</v>
      </c>
      <c r="AX176" s="578">
        <f t="shared" si="94"/>
        <v>1198198</v>
      </c>
      <c r="AY176" s="578">
        <f t="shared" si="94"/>
        <v>1092390</v>
      </c>
      <c r="AZ176" s="578">
        <f t="shared" si="94"/>
        <v>895442</v>
      </c>
      <c r="BA176" s="578">
        <f t="shared" si="94"/>
        <v>105785</v>
      </c>
      <c r="BB176" s="578">
        <f t="shared" si="94"/>
        <v>71085</v>
      </c>
      <c r="BC176" s="578">
        <f t="shared" si="94"/>
        <v>20078</v>
      </c>
      <c r="BD176" s="578">
        <f t="shared" si="94"/>
        <v>105808</v>
      </c>
      <c r="BE176" s="578">
        <f t="shared" si="94"/>
        <v>84212</v>
      </c>
      <c r="BF176" s="578">
        <f t="shared" si="94"/>
        <v>21596</v>
      </c>
      <c r="BG176" s="578">
        <f t="shared" si="94"/>
        <v>181173</v>
      </c>
      <c r="BH176" s="578">
        <f t="shared" si="94"/>
        <v>4973058</v>
      </c>
      <c r="BI176" s="578">
        <f t="shared" si="94"/>
        <v>1609189</v>
      </c>
      <c r="BJ176" s="578">
        <f t="shared" si="94"/>
        <v>956878</v>
      </c>
      <c r="BK176" s="578">
        <f t="shared" si="94"/>
        <v>250114</v>
      </c>
      <c r="BL176" s="578">
        <f t="shared" si="94"/>
        <v>69697</v>
      </c>
      <c r="BM176" s="578">
        <f t="shared" si="94"/>
        <v>332500</v>
      </c>
      <c r="BN176" s="578">
        <f t="shared" si="94"/>
        <v>1430230</v>
      </c>
      <c r="BO176" s="578">
        <f t="shared" si="94"/>
        <v>618679</v>
      </c>
      <c r="BP176" s="578">
        <f t="shared" si="94"/>
        <v>116562</v>
      </c>
      <c r="BQ176" s="578">
        <f t="shared" si="94"/>
        <v>235371</v>
      </c>
      <c r="BR176" s="578">
        <f t="shared" si="94"/>
        <v>320581</v>
      </c>
      <c r="BS176" s="578">
        <f t="shared" si="94"/>
        <v>642446</v>
      </c>
      <c r="BT176" s="578">
        <f t="shared" ref="BT176:CA176" si="95">BT122</f>
        <v>965042</v>
      </c>
      <c r="BU176" s="578">
        <f t="shared" si="95"/>
        <v>8130352</v>
      </c>
      <c r="BV176" s="578">
        <f t="shared" si="95"/>
        <v>1733498</v>
      </c>
      <c r="BW176" s="578">
        <f t="shared" si="95"/>
        <v>820741</v>
      </c>
      <c r="BX176" s="578">
        <f t="shared" si="95"/>
        <v>172129</v>
      </c>
      <c r="BY176" s="578">
        <f t="shared" si="95"/>
        <v>1208931</v>
      </c>
      <c r="BZ176" s="578">
        <f t="shared" si="95"/>
        <v>1253978</v>
      </c>
      <c r="CA176" s="579">
        <f t="shared" si="95"/>
        <v>2941075</v>
      </c>
    </row>
    <row r="178" spans="1:79" x14ac:dyDescent="0.15">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row>
    <row r="179" spans="1:79" s="530" customFormat="1" ht="36" customHeight="1" x14ac:dyDescent="0.15">
      <c r="A179" s="524"/>
      <c r="B179" s="525"/>
      <c r="C179" s="524"/>
      <c r="D179" s="524"/>
      <c r="E179" s="526"/>
      <c r="F179" s="527"/>
      <c r="G179" s="528" t="s">
        <v>2074</v>
      </c>
      <c r="H179" s="527"/>
      <c r="I179" s="529"/>
      <c r="S179" s="529"/>
      <c r="AC179" s="529"/>
      <c r="AN179" s="529"/>
      <c r="AX179" s="529"/>
      <c r="BH179" s="529"/>
      <c r="BR179" s="529"/>
    </row>
    <row r="180" spans="1:79" ht="14.25" thickBot="1" x14ac:dyDescent="0.2"/>
    <row r="181" spans="1:79" s="540" customFormat="1" ht="18.75" customHeight="1" x14ac:dyDescent="0.15">
      <c r="A181" s="537"/>
      <c r="B181" s="538"/>
      <c r="C181" s="538"/>
      <c r="D181" s="538"/>
      <c r="E181" s="538"/>
      <c r="F181" s="539"/>
      <c r="G181" s="744" t="s">
        <v>1989</v>
      </c>
      <c r="H181" s="745"/>
      <c r="I181" s="746" t="s">
        <v>1990</v>
      </c>
      <c r="J181" s="742"/>
      <c r="K181" s="742"/>
      <c r="L181" s="742"/>
      <c r="M181" s="742"/>
      <c r="N181" s="742"/>
      <c r="O181" s="742"/>
      <c r="P181" s="742"/>
      <c r="Q181" s="742"/>
      <c r="R181" s="742"/>
      <c r="S181" s="742"/>
      <c r="T181" s="742"/>
      <c r="U181" s="742"/>
      <c r="V181" s="742"/>
      <c r="W181" s="742"/>
      <c r="X181" s="742"/>
      <c r="Y181" s="742"/>
      <c r="Z181" s="742"/>
      <c r="AA181" s="742"/>
      <c r="AB181" s="742"/>
      <c r="AC181" s="742"/>
      <c r="AD181" s="742"/>
      <c r="AE181" s="742"/>
      <c r="AF181" s="742"/>
      <c r="AG181" s="742"/>
      <c r="AH181" s="742"/>
      <c r="AI181" s="742"/>
      <c r="AJ181" s="742"/>
      <c r="AK181" s="742"/>
      <c r="AL181" s="742"/>
      <c r="AM181" s="742"/>
      <c r="AN181" s="742"/>
      <c r="AO181" s="742"/>
      <c r="AP181" s="742"/>
      <c r="AQ181" s="742"/>
      <c r="AR181" s="742"/>
      <c r="AS181" s="742"/>
      <c r="AT181" s="742"/>
      <c r="AU181" s="742"/>
      <c r="AV181" s="742"/>
      <c r="AW181" s="742"/>
      <c r="AX181" s="742"/>
      <c r="AY181" s="742"/>
      <c r="AZ181" s="742"/>
      <c r="BA181" s="742"/>
      <c r="BB181" s="742"/>
      <c r="BC181" s="742"/>
      <c r="BD181" s="742"/>
      <c r="BE181" s="742"/>
      <c r="BF181" s="742"/>
      <c r="BG181" s="742"/>
      <c r="BH181" s="742"/>
      <c r="BI181" s="742"/>
      <c r="BJ181" s="742"/>
      <c r="BK181" s="742"/>
      <c r="BL181" s="742"/>
      <c r="BM181" s="742"/>
      <c r="BN181" s="742"/>
      <c r="BO181" s="742"/>
      <c r="BP181" s="742"/>
      <c r="BQ181" s="742"/>
      <c r="BR181" s="742"/>
      <c r="BS181" s="742"/>
      <c r="BT181" s="742"/>
      <c r="BU181" s="742"/>
      <c r="BV181" s="742"/>
      <c r="BW181" s="742"/>
      <c r="BX181" s="742"/>
      <c r="BY181" s="742"/>
      <c r="BZ181" s="742"/>
      <c r="CA181" s="743"/>
    </row>
    <row r="182" spans="1:79" s="540" customFormat="1" ht="18.75" customHeight="1" x14ac:dyDescent="0.15">
      <c r="A182" s="541"/>
      <c r="B182" s="542"/>
      <c r="C182" s="542"/>
      <c r="D182" s="542"/>
      <c r="E182" s="542"/>
      <c r="F182" s="543"/>
      <c r="G182" s="544">
        <v>72</v>
      </c>
      <c r="H182" s="545">
        <v>73</v>
      </c>
      <c r="I182" s="547">
        <v>1</v>
      </c>
      <c r="J182" s="547">
        <v>2</v>
      </c>
      <c r="K182" s="547">
        <v>3</v>
      </c>
      <c r="L182" s="547">
        <v>4</v>
      </c>
      <c r="M182" s="547">
        <v>5</v>
      </c>
      <c r="N182" s="547">
        <v>6</v>
      </c>
      <c r="O182" s="547">
        <v>7</v>
      </c>
      <c r="P182" s="547">
        <v>8</v>
      </c>
      <c r="Q182" s="547">
        <v>9</v>
      </c>
      <c r="R182" s="548">
        <v>10</v>
      </c>
      <c r="S182" s="547">
        <v>11</v>
      </c>
      <c r="T182" s="547">
        <v>12</v>
      </c>
      <c r="U182" s="547">
        <v>13</v>
      </c>
      <c r="V182" s="547">
        <v>14</v>
      </c>
      <c r="W182" s="547">
        <v>15</v>
      </c>
      <c r="X182" s="547">
        <v>16</v>
      </c>
      <c r="Y182" s="547">
        <v>17</v>
      </c>
      <c r="Z182" s="547">
        <v>18</v>
      </c>
      <c r="AA182" s="547">
        <v>19</v>
      </c>
      <c r="AB182" s="548">
        <v>20</v>
      </c>
      <c r="AC182" s="547">
        <v>21</v>
      </c>
      <c r="AD182" s="547">
        <v>22</v>
      </c>
      <c r="AE182" s="547">
        <v>23</v>
      </c>
      <c r="AF182" s="547">
        <v>24</v>
      </c>
      <c r="AG182" s="547">
        <v>25</v>
      </c>
      <c r="AH182" s="547">
        <v>26</v>
      </c>
      <c r="AI182" s="547">
        <v>27</v>
      </c>
      <c r="AJ182" s="547">
        <v>28</v>
      </c>
      <c r="AK182" s="547" t="s">
        <v>1662</v>
      </c>
      <c r="AL182" s="547">
        <v>29</v>
      </c>
      <c r="AM182" s="548">
        <v>30</v>
      </c>
      <c r="AN182" s="547">
        <v>31</v>
      </c>
      <c r="AO182" s="547">
        <v>32</v>
      </c>
      <c r="AP182" s="547">
        <v>33</v>
      </c>
      <c r="AQ182" s="547">
        <v>34</v>
      </c>
      <c r="AR182" s="547">
        <v>35</v>
      </c>
      <c r="AS182" s="547">
        <v>36</v>
      </c>
      <c r="AT182" s="547">
        <v>37</v>
      </c>
      <c r="AU182" s="547">
        <v>38</v>
      </c>
      <c r="AV182" s="547">
        <v>39</v>
      </c>
      <c r="AW182" s="548">
        <v>40</v>
      </c>
      <c r="AX182" s="547">
        <v>41</v>
      </c>
      <c r="AY182" s="547">
        <v>42</v>
      </c>
      <c r="AZ182" s="547">
        <v>43</v>
      </c>
      <c r="BA182" s="547">
        <v>44</v>
      </c>
      <c r="BB182" s="547">
        <v>45</v>
      </c>
      <c r="BC182" s="547">
        <v>46</v>
      </c>
      <c r="BD182" s="547">
        <v>47</v>
      </c>
      <c r="BE182" s="547">
        <v>48</v>
      </c>
      <c r="BF182" s="547">
        <v>49</v>
      </c>
      <c r="BG182" s="548">
        <v>50</v>
      </c>
      <c r="BH182" s="547">
        <v>51</v>
      </c>
      <c r="BI182" s="547">
        <v>52</v>
      </c>
      <c r="BJ182" s="547">
        <v>53</v>
      </c>
      <c r="BK182" s="547">
        <v>54</v>
      </c>
      <c r="BL182" s="547">
        <v>55</v>
      </c>
      <c r="BM182" s="547">
        <v>56</v>
      </c>
      <c r="BN182" s="547">
        <v>57</v>
      </c>
      <c r="BO182" s="547">
        <v>58</v>
      </c>
      <c r="BP182" s="547">
        <v>59</v>
      </c>
      <c r="BQ182" s="548">
        <v>60</v>
      </c>
      <c r="BR182" s="547">
        <v>61</v>
      </c>
      <c r="BS182" s="547">
        <v>62</v>
      </c>
      <c r="BT182" s="547">
        <v>63</v>
      </c>
      <c r="BU182" s="547">
        <v>64</v>
      </c>
      <c r="BV182" s="547">
        <v>65</v>
      </c>
      <c r="BW182" s="547">
        <v>66</v>
      </c>
      <c r="BX182" s="547">
        <v>67</v>
      </c>
      <c r="BY182" s="547">
        <v>68</v>
      </c>
      <c r="BZ182" s="547">
        <v>69</v>
      </c>
      <c r="CA182" s="548">
        <v>70</v>
      </c>
    </row>
    <row r="183" spans="1:79" s="556" customFormat="1" ht="85.5" x14ac:dyDescent="0.15">
      <c r="A183" s="549"/>
      <c r="B183" s="550"/>
      <c r="C183" s="550"/>
      <c r="D183" s="550"/>
      <c r="E183" s="550"/>
      <c r="F183" s="551"/>
      <c r="G183" s="552" t="s">
        <v>1991</v>
      </c>
      <c r="H183" s="553" t="s">
        <v>1992</v>
      </c>
      <c r="I183" s="552" t="s">
        <v>1993</v>
      </c>
      <c r="J183" s="552" t="s">
        <v>1994</v>
      </c>
      <c r="K183" s="552" t="s">
        <v>727</v>
      </c>
      <c r="L183" s="552" t="s">
        <v>1995</v>
      </c>
      <c r="M183" s="552" t="s">
        <v>1996</v>
      </c>
      <c r="N183" s="552" t="s">
        <v>1997</v>
      </c>
      <c r="O183" s="552" t="s">
        <v>1998</v>
      </c>
      <c r="P183" s="552" t="s">
        <v>1697</v>
      </c>
      <c r="Q183" s="552" t="s">
        <v>1999</v>
      </c>
      <c r="R183" s="555" t="s">
        <v>2000</v>
      </c>
      <c r="S183" s="552" t="s">
        <v>2001</v>
      </c>
      <c r="T183" s="552" t="s">
        <v>2002</v>
      </c>
      <c r="U183" s="552" t="s">
        <v>1707</v>
      </c>
      <c r="V183" s="552" t="s">
        <v>1709</v>
      </c>
      <c r="W183" s="552" t="s">
        <v>2003</v>
      </c>
      <c r="X183" s="552" t="s">
        <v>732</v>
      </c>
      <c r="Y183" s="552" t="s">
        <v>2004</v>
      </c>
      <c r="Z183" s="552" t="s">
        <v>2005</v>
      </c>
      <c r="AA183" s="552" t="s">
        <v>1715</v>
      </c>
      <c r="AB183" s="555" t="s">
        <v>2006</v>
      </c>
      <c r="AC183" s="552" t="s">
        <v>1718</v>
      </c>
      <c r="AD183" s="552" t="s">
        <v>2007</v>
      </c>
      <c r="AE183" s="552" t="s">
        <v>2008</v>
      </c>
      <c r="AF183" s="552" t="s">
        <v>2009</v>
      </c>
      <c r="AG183" s="552" t="s">
        <v>1726</v>
      </c>
      <c r="AH183" s="552" t="s">
        <v>2010</v>
      </c>
      <c r="AI183" s="552" t="s">
        <v>2011</v>
      </c>
      <c r="AJ183" s="552" t="s">
        <v>1732</v>
      </c>
      <c r="AK183" s="552" t="s">
        <v>1991</v>
      </c>
      <c r="AL183" s="552" t="s">
        <v>2012</v>
      </c>
      <c r="AM183" s="555" t="s">
        <v>2013</v>
      </c>
      <c r="AN183" s="552" t="s">
        <v>2014</v>
      </c>
      <c r="AO183" s="552" t="s">
        <v>2015</v>
      </c>
      <c r="AP183" s="552" t="s">
        <v>2016</v>
      </c>
      <c r="AQ183" s="552" t="s">
        <v>2017</v>
      </c>
      <c r="AR183" s="552" t="s">
        <v>2018</v>
      </c>
      <c r="AS183" s="552" t="s">
        <v>2019</v>
      </c>
      <c r="AT183" s="552" t="s">
        <v>2020</v>
      </c>
      <c r="AU183" s="552" t="s">
        <v>2021</v>
      </c>
      <c r="AV183" s="552" t="s">
        <v>2022</v>
      </c>
      <c r="AW183" s="555" t="s">
        <v>2023</v>
      </c>
      <c r="AX183" s="552" t="s">
        <v>2024</v>
      </c>
      <c r="AY183" s="552" t="s">
        <v>2025</v>
      </c>
      <c r="AZ183" s="552" t="s">
        <v>2026</v>
      </c>
      <c r="BA183" s="552" t="s">
        <v>2027</v>
      </c>
      <c r="BB183" s="552" t="s">
        <v>2028</v>
      </c>
      <c r="BC183" s="552" t="s">
        <v>2029</v>
      </c>
      <c r="BD183" s="552" t="s">
        <v>2030</v>
      </c>
      <c r="BE183" s="552" t="s">
        <v>2026</v>
      </c>
      <c r="BF183" s="552" t="s">
        <v>2031</v>
      </c>
      <c r="BG183" s="555" t="s">
        <v>2032</v>
      </c>
      <c r="BH183" s="552" t="s">
        <v>2033</v>
      </c>
      <c r="BI183" s="552" t="s">
        <v>2034</v>
      </c>
      <c r="BJ183" s="552" t="s">
        <v>2035</v>
      </c>
      <c r="BK183" s="552" t="s">
        <v>2036</v>
      </c>
      <c r="BL183" s="552" t="s">
        <v>2037</v>
      </c>
      <c r="BM183" s="552" t="s">
        <v>2038</v>
      </c>
      <c r="BN183" s="552" t="s">
        <v>2039</v>
      </c>
      <c r="BO183" s="552" t="s">
        <v>1778</v>
      </c>
      <c r="BP183" s="552" t="s">
        <v>2040</v>
      </c>
      <c r="BQ183" s="555" t="s">
        <v>2041</v>
      </c>
      <c r="BR183" s="552" t="s">
        <v>2042</v>
      </c>
      <c r="BS183" s="552" t="s">
        <v>2043</v>
      </c>
      <c r="BT183" s="552" t="s">
        <v>2044</v>
      </c>
      <c r="BU183" s="552" t="s">
        <v>2045</v>
      </c>
      <c r="BV183" s="552" t="s">
        <v>2046</v>
      </c>
      <c r="BW183" s="552" t="s">
        <v>2047</v>
      </c>
      <c r="BX183" s="552" t="s">
        <v>2048</v>
      </c>
      <c r="BY183" s="552" t="s">
        <v>2049</v>
      </c>
      <c r="BZ183" s="552" t="s">
        <v>2050</v>
      </c>
      <c r="CA183" s="555" t="s">
        <v>2051</v>
      </c>
    </row>
    <row r="184" spans="1:79" ht="15" customHeight="1" x14ac:dyDescent="0.15">
      <c r="A184" s="557"/>
      <c r="B184" s="558" t="s">
        <v>0</v>
      </c>
      <c r="C184" s="559"/>
      <c r="D184" s="560"/>
      <c r="E184" s="561" t="s">
        <v>1100</v>
      </c>
      <c r="F184" s="562"/>
      <c r="G184" s="589">
        <f>G130/G$176</f>
        <v>4.9957760713316893E-5</v>
      </c>
      <c r="H184" s="590">
        <f t="shared" ref="H184:H230" si="96">H130/H$176</f>
        <v>6.0081675736839906E-5</v>
      </c>
      <c r="I184" s="589">
        <f t="shared" ref="I184:BT184" si="97">I130/I$176</f>
        <v>1.1073698427831304E-3</v>
      </c>
      <c r="J184" s="589">
        <f t="shared" si="97"/>
        <v>7.1686605439581124E-4</v>
      </c>
      <c r="K184" s="589">
        <f t="shared" si="97"/>
        <v>5.7216241664087401E-4</v>
      </c>
      <c r="L184" s="589">
        <f t="shared" si="97"/>
        <v>2.3237530683616853E-4</v>
      </c>
      <c r="M184" s="589">
        <f t="shared" si="97"/>
        <v>2.3073557830204805E-4</v>
      </c>
      <c r="N184" s="589">
        <f t="shared" si="97"/>
        <v>2.8824360928381333E-4</v>
      </c>
      <c r="O184" s="589">
        <f t="shared" si="97"/>
        <v>9.8117153507539163E-4</v>
      </c>
      <c r="P184" s="589">
        <f t="shared" si="97"/>
        <v>1.1515748031496063E-3</v>
      </c>
      <c r="Q184" s="589">
        <f t="shared" si="97"/>
        <v>1.1405037301896815E-3</v>
      </c>
      <c r="R184" s="591">
        <f t="shared" si="97"/>
        <v>1.1491775841430357E-3</v>
      </c>
      <c r="S184" s="589">
        <f t="shared" si="97"/>
        <v>6.7652716057571137E-4</v>
      </c>
      <c r="T184" s="589">
        <f t="shared" si="97"/>
        <v>7.7777311615928536E-4</v>
      </c>
      <c r="U184" s="589">
        <f t="shared" si="97"/>
        <v>8.0469937709373197E-4</v>
      </c>
      <c r="V184" s="589">
        <f t="shared" si="97"/>
        <v>7.6100152619301264E-4</v>
      </c>
      <c r="W184" s="589">
        <f t="shared" si="97"/>
        <v>3.9486673247778872E-4</v>
      </c>
      <c r="X184" s="589">
        <f t="shared" si="97"/>
        <v>8.9766179195514318E-4</v>
      </c>
      <c r="Y184" s="589">
        <f t="shared" si="97"/>
        <v>5.7842688684150328E-4</v>
      </c>
      <c r="Z184" s="589">
        <f t="shared" si="97"/>
        <v>2.955853459217916E-4</v>
      </c>
      <c r="AA184" s="589">
        <f t="shared" si="97"/>
        <v>6.0127982692132083E-4</v>
      </c>
      <c r="AB184" s="591">
        <f t="shared" si="97"/>
        <v>9.1771768397389561E-4</v>
      </c>
      <c r="AC184" s="589">
        <f t="shared" si="97"/>
        <v>8.8528281777785415E-4</v>
      </c>
      <c r="AD184" s="589">
        <f t="shared" si="97"/>
        <v>2.5005673841754853E-4</v>
      </c>
      <c r="AE184" s="589">
        <f t="shared" si="97"/>
        <v>2.0772088515587143E-3</v>
      </c>
      <c r="AF184" s="589">
        <f t="shared" si="97"/>
        <v>1.2581339684143422E-3</v>
      </c>
      <c r="AG184" s="589">
        <f t="shared" si="97"/>
        <v>1.3244292052506186E-3</v>
      </c>
      <c r="AH184" s="589">
        <f t="shared" si="97"/>
        <v>7.3205393780152999E-4</v>
      </c>
      <c r="AI184" s="589">
        <f t="shared" si="97"/>
        <v>7.9210725199990132E-4</v>
      </c>
      <c r="AJ184" s="589">
        <f t="shared" si="97"/>
        <v>8.417265772284135E-4</v>
      </c>
      <c r="AK184" s="589">
        <f t="shared" si="97"/>
        <v>5.0503822391150236E-5</v>
      </c>
      <c r="AL184" s="589">
        <f t="shared" si="97"/>
        <v>2.0566272059776903E-3</v>
      </c>
      <c r="AM184" s="591">
        <f t="shared" si="97"/>
        <v>2.4183800805702071E-3</v>
      </c>
      <c r="AN184" s="589">
        <f t="shared" si="97"/>
        <v>3.0598686073206667E-3</v>
      </c>
      <c r="AO184" s="589">
        <f t="shared" si="97"/>
        <v>2.9943164133619045E-3</v>
      </c>
      <c r="AP184" s="589">
        <f t="shared" si="97"/>
        <v>3.6534670198872209E-3</v>
      </c>
      <c r="AQ184" s="589">
        <f t="shared" si="97"/>
        <v>6.549752000552805E-3</v>
      </c>
      <c r="AR184" s="589">
        <f t="shared" si="97"/>
        <v>3.7951007057080121E-4</v>
      </c>
      <c r="AS184" s="589">
        <f t="shared" si="97"/>
        <v>3.0704841444922599E-5</v>
      </c>
      <c r="AT184" s="589">
        <f t="shared" si="97"/>
        <v>8.8044695630781983E-4</v>
      </c>
      <c r="AU184" s="589">
        <f t="shared" si="97"/>
        <v>4.2400923783312569E-3</v>
      </c>
      <c r="AV184" s="589">
        <f t="shared" si="97"/>
        <v>1.0458063166701528E-4</v>
      </c>
      <c r="AW184" s="591">
        <f t="shared" si="97"/>
        <v>0</v>
      </c>
      <c r="AX184" s="589">
        <f t="shared" si="97"/>
        <v>2.8292485882967588E-4</v>
      </c>
      <c r="AY184" s="589">
        <f t="shared" si="97"/>
        <v>1.2083596517727185E-4</v>
      </c>
      <c r="AZ184" s="589">
        <f t="shared" si="97"/>
        <v>3.6853308198632631E-5</v>
      </c>
      <c r="BA184" s="589">
        <f t="shared" si="97"/>
        <v>7.0898520584203805E-4</v>
      </c>
      <c r="BB184" s="589">
        <f t="shared" si="97"/>
        <v>2.8135330941830202E-5</v>
      </c>
      <c r="BC184" s="589">
        <f t="shared" si="97"/>
        <v>1.0957266660025899E-3</v>
      </c>
      <c r="BD184" s="589">
        <f t="shared" si="97"/>
        <v>1.9563738091637685E-3</v>
      </c>
      <c r="BE184" s="589">
        <f t="shared" si="97"/>
        <v>1.9830902959198215E-3</v>
      </c>
      <c r="BF184" s="589">
        <f t="shared" si="97"/>
        <v>1.8521948508983144E-3</v>
      </c>
      <c r="BG184" s="591">
        <f t="shared" si="97"/>
        <v>5.276724456734723E-3</v>
      </c>
      <c r="BH184" s="589">
        <f t="shared" si="97"/>
        <v>1.7397746014625206E-3</v>
      </c>
      <c r="BI184" s="589">
        <f t="shared" si="97"/>
        <v>2.8815757502692351E-3</v>
      </c>
      <c r="BJ184" s="589">
        <f t="shared" si="97"/>
        <v>2.9220025959422204E-3</v>
      </c>
      <c r="BK184" s="589">
        <f t="shared" si="97"/>
        <v>2.2389790255643426E-3</v>
      </c>
      <c r="BL184" s="589">
        <f t="shared" si="97"/>
        <v>4.4478241531199336E-4</v>
      </c>
      <c r="BM184" s="589">
        <f t="shared" si="97"/>
        <v>3.7593984962406013E-3</v>
      </c>
      <c r="BN184" s="589">
        <f t="shared" si="97"/>
        <v>2.7268341455570084E-5</v>
      </c>
      <c r="BO184" s="589">
        <f t="shared" si="97"/>
        <v>2.0042703890062535E-4</v>
      </c>
      <c r="BP184" s="589">
        <f t="shared" si="97"/>
        <v>6.0053876906710597E-4</v>
      </c>
      <c r="BQ184" s="591">
        <f t="shared" si="97"/>
        <v>7.6050150613287109E-4</v>
      </c>
      <c r="BR184" s="589">
        <f t="shared" si="97"/>
        <v>6.3946397322361586E-3</v>
      </c>
      <c r="BS184" s="589">
        <f t="shared" si="97"/>
        <v>2.4173237906376568E-3</v>
      </c>
      <c r="BT184" s="589">
        <f t="shared" si="97"/>
        <v>1.7222048366806833E-3</v>
      </c>
      <c r="BU184" s="589">
        <f t="shared" ref="BU184:CA184" si="98">BU130/BU$176</f>
        <v>1.5117426650162256E-3</v>
      </c>
      <c r="BV184" s="589">
        <f t="shared" si="98"/>
        <v>3.0631705372604988E-4</v>
      </c>
      <c r="BW184" s="589">
        <f t="shared" si="98"/>
        <v>2.8510821318783881E-4</v>
      </c>
      <c r="BX184" s="589">
        <f t="shared" si="98"/>
        <v>6.9715155493844735E-5</v>
      </c>
      <c r="BY184" s="589">
        <f t="shared" si="98"/>
        <v>8.1890529732466121E-5</v>
      </c>
      <c r="BZ184" s="589">
        <f t="shared" si="98"/>
        <v>1.8022644735394082E-3</v>
      </c>
      <c r="CA184" s="591">
        <f t="shared" si="98"/>
        <v>3.1128073918550189E-3</v>
      </c>
    </row>
    <row r="185" spans="1:79" ht="15" customHeight="1" x14ac:dyDescent="0.15">
      <c r="A185" s="557"/>
      <c r="B185" s="558" t="s">
        <v>1</v>
      </c>
      <c r="C185" s="559"/>
      <c r="D185" s="560"/>
      <c r="E185" s="561" t="s">
        <v>37</v>
      </c>
      <c r="F185" s="562"/>
      <c r="G185" s="589">
        <f t="shared" ref="G185" si="99">G131/G$176</f>
        <v>1.2739228981895807E-4</v>
      </c>
      <c r="H185" s="592">
        <f t="shared" si="96"/>
        <v>1.0284569199659067E-3</v>
      </c>
      <c r="I185" s="589">
        <f t="shared" ref="I185:BT185" si="100">I131/I$176</f>
        <v>6.6228144335206971E-3</v>
      </c>
      <c r="J185" s="589">
        <f t="shared" si="100"/>
        <v>2.177787631872766E-3</v>
      </c>
      <c r="K185" s="589">
        <f t="shared" si="100"/>
        <v>1.8905220348639027E-3</v>
      </c>
      <c r="L185" s="589">
        <f t="shared" si="100"/>
        <v>1.9505340072367345E-3</v>
      </c>
      <c r="M185" s="589">
        <f t="shared" si="100"/>
        <v>1.9662935997241835E-3</v>
      </c>
      <c r="N185" s="589">
        <f t="shared" si="100"/>
        <v>1.4135782482685641E-3</v>
      </c>
      <c r="O185" s="589">
        <f t="shared" si="100"/>
        <v>1.8182843212854324E-3</v>
      </c>
      <c r="P185" s="589">
        <f t="shared" si="100"/>
        <v>1.3681102362204725E-3</v>
      </c>
      <c r="Q185" s="589">
        <f t="shared" si="100"/>
        <v>1.8406293925217036E-3</v>
      </c>
      <c r="R185" s="591">
        <f t="shared" si="100"/>
        <v>1.8393289040977332E-3</v>
      </c>
      <c r="S185" s="589">
        <f t="shared" si="100"/>
        <v>1.910194335743185E-3</v>
      </c>
      <c r="T185" s="589">
        <f t="shared" si="100"/>
        <v>1.8088872680799978E-3</v>
      </c>
      <c r="U185" s="589">
        <f t="shared" si="100"/>
        <v>1.3790041571930202E-3</v>
      </c>
      <c r="V185" s="589">
        <f t="shared" si="100"/>
        <v>2.0766490374090124E-3</v>
      </c>
      <c r="W185" s="589">
        <f t="shared" si="100"/>
        <v>1.5794669299111549E-3</v>
      </c>
      <c r="X185" s="589">
        <f t="shared" si="100"/>
        <v>2.5367032492852053E-3</v>
      </c>
      <c r="Y185" s="589">
        <f t="shared" si="100"/>
        <v>3.2365908949108834E-3</v>
      </c>
      <c r="Z185" s="589">
        <f t="shared" si="100"/>
        <v>8.8849477509432648E-3</v>
      </c>
      <c r="AA185" s="589">
        <f t="shared" si="100"/>
        <v>2.7802167698067616E-3</v>
      </c>
      <c r="AB185" s="591">
        <f t="shared" si="100"/>
        <v>2.4927328976066172E-3</v>
      </c>
      <c r="AC185" s="589">
        <f t="shared" si="100"/>
        <v>2.7503932202807119E-3</v>
      </c>
      <c r="AD185" s="589">
        <f t="shared" si="100"/>
        <v>1.1374863589972181E-3</v>
      </c>
      <c r="AE185" s="589">
        <f t="shared" si="100"/>
        <v>4.8845097722500404E-3</v>
      </c>
      <c r="AF185" s="589">
        <f t="shared" si="100"/>
        <v>2.4128267118921323E-3</v>
      </c>
      <c r="AG185" s="589">
        <f t="shared" si="100"/>
        <v>2.6739106653294329E-3</v>
      </c>
      <c r="AH185" s="589">
        <f t="shared" si="100"/>
        <v>3.3401540430184882E-3</v>
      </c>
      <c r="AI185" s="589">
        <f t="shared" si="100"/>
        <v>2.0552226440976994E-3</v>
      </c>
      <c r="AJ185" s="589">
        <f t="shared" si="100"/>
        <v>3.4764460689639268E-3</v>
      </c>
      <c r="AK185" s="589">
        <f t="shared" si="100"/>
        <v>1.2746202793956964E-4</v>
      </c>
      <c r="AL185" s="589">
        <f t="shared" si="100"/>
        <v>1.5395037613305402E-2</v>
      </c>
      <c r="AM185" s="591">
        <f t="shared" si="100"/>
        <v>1.5670884078948809E-2</v>
      </c>
      <c r="AN185" s="589">
        <f t="shared" si="100"/>
        <v>1.3535107323678679E-2</v>
      </c>
      <c r="AO185" s="589">
        <f t="shared" si="100"/>
        <v>1.3386941379066651E-2</v>
      </c>
      <c r="AP185" s="589">
        <f t="shared" si="100"/>
        <v>1.4818179807711621E-2</v>
      </c>
      <c r="AQ185" s="589">
        <f t="shared" si="100"/>
        <v>2.3268962063757441E-2</v>
      </c>
      <c r="AR185" s="589">
        <f t="shared" si="100"/>
        <v>4.3643658115642144E-2</v>
      </c>
      <c r="AS185" s="589">
        <f t="shared" si="100"/>
        <v>3.6420665775438962E-3</v>
      </c>
      <c r="AT185" s="589">
        <f t="shared" si="100"/>
        <v>3.7789772101955287E-3</v>
      </c>
      <c r="AU185" s="589">
        <f t="shared" si="100"/>
        <v>1.848935869173296E-2</v>
      </c>
      <c r="AV185" s="589">
        <f t="shared" si="100"/>
        <v>1.9033674963396779E-2</v>
      </c>
      <c r="AW185" s="591">
        <f t="shared" si="100"/>
        <v>5.2200240121104561E-3</v>
      </c>
      <c r="AX185" s="589">
        <f t="shared" si="100"/>
        <v>7.4995952254969548E-3</v>
      </c>
      <c r="AY185" s="589">
        <f t="shared" si="100"/>
        <v>6.6642865643222662E-3</v>
      </c>
      <c r="AZ185" s="589">
        <f t="shared" si="100"/>
        <v>7.1193890838267583E-3</v>
      </c>
      <c r="BA185" s="589">
        <f t="shared" si="100"/>
        <v>5.1614122985300373E-3</v>
      </c>
      <c r="BB185" s="589">
        <f t="shared" si="100"/>
        <v>4.4031792923964266E-3</v>
      </c>
      <c r="BC185" s="589">
        <f t="shared" si="100"/>
        <v>2.2910648470963243E-3</v>
      </c>
      <c r="BD185" s="589">
        <f t="shared" si="100"/>
        <v>1.612354453349463E-2</v>
      </c>
      <c r="BE185" s="589">
        <f t="shared" si="100"/>
        <v>1.6470336769106541E-2</v>
      </c>
      <c r="BF185" s="589">
        <f t="shared" si="100"/>
        <v>1.4771253935914058E-2</v>
      </c>
      <c r="BG185" s="591">
        <f t="shared" si="100"/>
        <v>1.8545809806096936E-2</v>
      </c>
      <c r="BH185" s="589">
        <f t="shared" si="100"/>
        <v>1.5411644103085063E-2</v>
      </c>
      <c r="BI185" s="589">
        <f t="shared" si="100"/>
        <v>1.1541838777172849E-2</v>
      </c>
      <c r="BJ185" s="589">
        <f t="shared" si="100"/>
        <v>1.4025821473583885E-2</v>
      </c>
      <c r="BK185" s="589">
        <f t="shared" si="100"/>
        <v>6.1172105519882933E-3</v>
      </c>
      <c r="BL185" s="589">
        <f t="shared" si="100"/>
        <v>4.0719112730820552E-2</v>
      </c>
      <c r="BM185" s="589">
        <f t="shared" si="100"/>
        <v>2.3578947368421053E-3</v>
      </c>
      <c r="BN185" s="589">
        <f t="shared" si="100"/>
        <v>4.7265125189654813E-3</v>
      </c>
      <c r="BO185" s="589">
        <f t="shared" si="100"/>
        <v>2.864005405064662E-2</v>
      </c>
      <c r="BP185" s="589">
        <f t="shared" si="100"/>
        <v>0.11710505996808565</v>
      </c>
      <c r="BQ185" s="591">
        <f t="shared" si="100"/>
        <v>1.7822926358812257E-2</v>
      </c>
      <c r="BR185" s="589">
        <f t="shared" si="100"/>
        <v>1.0212707552849358E-2</v>
      </c>
      <c r="BS185" s="589">
        <f t="shared" si="100"/>
        <v>1.941330477580995E-2</v>
      </c>
      <c r="BT185" s="589">
        <f t="shared" si="100"/>
        <v>3.0967564106018183E-2</v>
      </c>
      <c r="BU185" s="589">
        <f t="shared" ref="BU185:CA185" si="101">BU131/BU$176</f>
        <v>1.4979548240961768E-2</v>
      </c>
      <c r="BV185" s="589">
        <f t="shared" si="101"/>
        <v>9.4987130068797318E-3</v>
      </c>
      <c r="BW185" s="589">
        <f t="shared" si="101"/>
        <v>3.5955313552021892E-3</v>
      </c>
      <c r="BX185" s="589">
        <f t="shared" si="101"/>
        <v>1.2316344137245903E-3</v>
      </c>
      <c r="BY185" s="589">
        <f t="shared" si="101"/>
        <v>1.5394592412635626E-2</v>
      </c>
      <c r="BZ185" s="589">
        <f t="shared" si="101"/>
        <v>2.509055182786301E-2</v>
      </c>
      <c r="CA185" s="591">
        <f t="shared" si="101"/>
        <v>1.7709850989859149E-2</v>
      </c>
    </row>
    <row r="186" spans="1:79" ht="15" customHeight="1" x14ac:dyDescent="0.15">
      <c r="A186" s="557"/>
      <c r="B186" s="558" t="s">
        <v>2</v>
      </c>
      <c r="C186" s="559"/>
      <c r="D186" s="560"/>
      <c r="E186" s="561" t="s">
        <v>38</v>
      </c>
      <c r="F186" s="562"/>
      <c r="G186" s="589">
        <f t="shared" ref="G186" si="102">G132/G$176</f>
        <v>0</v>
      </c>
      <c r="H186" s="592">
        <f t="shared" si="96"/>
        <v>0</v>
      </c>
      <c r="I186" s="589">
        <f t="shared" ref="I186:BT186" si="103">I132/I$176</f>
        <v>2.6480126629960743E-5</v>
      </c>
      <c r="J186" s="589">
        <f t="shared" si="103"/>
        <v>0</v>
      </c>
      <c r="K186" s="589">
        <f t="shared" si="103"/>
        <v>0</v>
      </c>
      <c r="L186" s="589">
        <f t="shared" si="103"/>
        <v>0</v>
      </c>
      <c r="M186" s="589">
        <f t="shared" si="103"/>
        <v>0</v>
      </c>
      <c r="N186" s="589">
        <f t="shared" si="103"/>
        <v>0</v>
      </c>
      <c r="O186" s="589">
        <f t="shared" si="103"/>
        <v>0</v>
      </c>
      <c r="P186" s="589">
        <f t="shared" si="103"/>
        <v>0</v>
      </c>
      <c r="Q186" s="589">
        <f t="shared" si="103"/>
        <v>0</v>
      </c>
      <c r="R186" s="591">
        <f t="shared" si="103"/>
        <v>0</v>
      </c>
      <c r="S186" s="589">
        <f t="shared" si="103"/>
        <v>0</v>
      </c>
      <c r="T186" s="589">
        <f t="shared" si="103"/>
        <v>0</v>
      </c>
      <c r="U186" s="589">
        <f t="shared" si="103"/>
        <v>0</v>
      </c>
      <c r="V186" s="589">
        <f t="shared" si="103"/>
        <v>0</v>
      </c>
      <c r="W186" s="589">
        <f t="shared" si="103"/>
        <v>0</v>
      </c>
      <c r="X186" s="589">
        <f t="shared" si="103"/>
        <v>0</v>
      </c>
      <c r="Y186" s="589">
        <f t="shared" si="103"/>
        <v>0</v>
      </c>
      <c r="Z186" s="589">
        <f t="shared" si="103"/>
        <v>0</v>
      </c>
      <c r="AA186" s="589">
        <f t="shared" si="103"/>
        <v>0</v>
      </c>
      <c r="AB186" s="591">
        <f t="shared" si="103"/>
        <v>0</v>
      </c>
      <c r="AC186" s="589">
        <f t="shared" si="103"/>
        <v>0</v>
      </c>
      <c r="AD186" s="589">
        <f t="shared" si="103"/>
        <v>0</v>
      </c>
      <c r="AE186" s="589">
        <f t="shared" si="103"/>
        <v>0</v>
      </c>
      <c r="AF186" s="589">
        <f t="shared" si="103"/>
        <v>0</v>
      </c>
      <c r="AG186" s="589">
        <f t="shared" si="103"/>
        <v>0</v>
      </c>
      <c r="AH186" s="589">
        <f t="shared" si="103"/>
        <v>0</v>
      </c>
      <c r="AI186" s="589">
        <f t="shared" si="103"/>
        <v>0</v>
      </c>
      <c r="AJ186" s="589">
        <f t="shared" si="103"/>
        <v>0</v>
      </c>
      <c r="AK186" s="589">
        <f t="shared" si="103"/>
        <v>0</v>
      </c>
      <c r="AL186" s="589">
        <f t="shared" si="103"/>
        <v>7.4251961787869458E-5</v>
      </c>
      <c r="AM186" s="591">
        <f t="shared" si="103"/>
        <v>1.2354838809774189E-4</v>
      </c>
      <c r="AN186" s="589">
        <f t="shared" si="103"/>
        <v>0</v>
      </c>
      <c r="AO186" s="589">
        <f t="shared" si="103"/>
        <v>0</v>
      </c>
      <c r="AP186" s="589">
        <f t="shared" si="103"/>
        <v>0</v>
      </c>
      <c r="AQ186" s="589">
        <f t="shared" si="103"/>
        <v>0</v>
      </c>
      <c r="AR186" s="589">
        <f t="shared" si="103"/>
        <v>0</v>
      </c>
      <c r="AS186" s="589">
        <f t="shared" si="103"/>
        <v>0</v>
      </c>
      <c r="AT186" s="589">
        <f t="shared" si="103"/>
        <v>0</v>
      </c>
      <c r="AU186" s="589">
        <f t="shared" si="103"/>
        <v>0</v>
      </c>
      <c r="AV186" s="589">
        <f t="shared" si="103"/>
        <v>0</v>
      </c>
      <c r="AW186" s="591">
        <f t="shared" si="103"/>
        <v>0</v>
      </c>
      <c r="AX186" s="589">
        <f t="shared" si="103"/>
        <v>0</v>
      </c>
      <c r="AY186" s="589">
        <f t="shared" si="103"/>
        <v>0</v>
      </c>
      <c r="AZ186" s="589">
        <f t="shared" si="103"/>
        <v>0</v>
      </c>
      <c r="BA186" s="589">
        <f t="shared" si="103"/>
        <v>0</v>
      </c>
      <c r="BB186" s="589">
        <f t="shared" si="103"/>
        <v>0</v>
      </c>
      <c r="BC186" s="589">
        <f t="shared" si="103"/>
        <v>0</v>
      </c>
      <c r="BD186" s="589">
        <f t="shared" si="103"/>
        <v>0</v>
      </c>
      <c r="BE186" s="589">
        <f t="shared" si="103"/>
        <v>0</v>
      </c>
      <c r="BF186" s="589">
        <f t="shared" si="103"/>
        <v>0</v>
      </c>
      <c r="BG186" s="591">
        <f t="shared" si="103"/>
        <v>0</v>
      </c>
      <c r="BH186" s="589">
        <f t="shared" si="103"/>
        <v>0</v>
      </c>
      <c r="BI186" s="589">
        <f t="shared" si="103"/>
        <v>0</v>
      </c>
      <c r="BJ186" s="589">
        <f t="shared" si="103"/>
        <v>0</v>
      </c>
      <c r="BK186" s="589">
        <f t="shared" si="103"/>
        <v>0</v>
      </c>
      <c r="BL186" s="589">
        <f t="shared" si="103"/>
        <v>0</v>
      </c>
      <c r="BM186" s="589">
        <f t="shared" si="103"/>
        <v>0</v>
      </c>
      <c r="BN186" s="589">
        <f t="shared" si="103"/>
        <v>0</v>
      </c>
      <c r="BO186" s="589">
        <f t="shared" si="103"/>
        <v>0</v>
      </c>
      <c r="BP186" s="589">
        <f t="shared" si="103"/>
        <v>0</v>
      </c>
      <c r="BQ186" s="591">
        <f t="shared" si="103"/>
        <v>0</v>
      </c>
      <c r="BR186" s="589">
        <f t="shared" si="103"/>
        <v>0</v>
      </c>
      <c r="BS186" s="589">
        <f t="shared" si="103"/>
        <v>0</v>
      </c>
      <c r="BT186" s="589">
        <f t="shared" si="103"/>
        <v>1.5678074114908989E-3</v>
      </c>
      <c r="BU186" s="589">
        <f t="shared" ref="BU186:CA186" si="104">BU132/BU$176</f>
        <v>0</v>
      </c>
      <c r="BV186" s="589">
        <f t="shared" si="104"/>
        <v>0</v>
      </c>
      <c r="BW186" s="589">
        <f t="shared" si="104"/>
        <v>0</v>
      </c>
      <c r="BX186" s="589">
        <f t="shared" si="104"/>
        <v>0</v>
      </c>
      <c r="BY186" s="589">
        <f t="shared" si="104"/>
        <v>0</v>
      </c>
      <c r="BZ186" s="589">
        <f t="shared" si="104"/>
        <v>0</v>
      </c>
      <c r="CA186" s="591">
        <f t="shared" si="104"/>
        <v>0</v>
      </c>
    </row>
    <row r="187" spans="1:79" ht="15" customHeight="1" x14ac:dyDescent="0.15">
      <c r="A187" s="557"/>
      <c r="B187" s="558" t="s">
        <v>3</v>
      </c>
      <c r="C187" s="559"/>
      <c r="D187" s="560"/>
      <c r="E187" s="561" t="s">
        <v>1661</v>
      </c>
      <c r="F187" s="562"/>
      <c r="G187" s="589">
        <f t="shared" ref="G187" si="105">G133/G$176</f>
        <v>5.0757084884729964E-3</v>
      </c>
      <c r="H187" s="592">
        <f t="shared" si="96"/>
        <v>1.5085212898239902E-3</v>
      </c>
      <c r="I187" s="589">
        <f t="shared" ref="I187:BT187" si="106">I133/I$176</f>
        <v>3.1201569961728428E-3</v>
      </c>
      <c r="J187" s="589">
        <f t="shared" si="106"/>
        <v>3.8057058329710632E-3</v>
      </c>
      <c r="K187" s="589">
        <f t="shared" si="106"/>
        <v>3.1716148404811306E-3</v>
      </c>
      <c r="L187" s="589">
        <f t="shared" si="106"/>
        <v>2.8572930776139152E-3</v>
      </c>
      <c r="M187" s="589">
        <f t="shared" si="106"/>
        <v>2.8515718933702634E-3</v>
      </c>
      <c r="N187" s="589">
        <f t="shared" si="106"/>
        <v>3.0522234243340785E-3</v>
      </c>
      <c r="O187" s="589">
        <f t="shared" si="106"/>
        <v>3.549970768135343E-3</v>
      </c>
      <c r="P187" s="589">
        <f t="shared" si="106"/>
        <v>4.8720472440944886E-3</v>
      </c>
      <c r="Q187" s="589">
        <f t="shared" si="106"/>
        <v>3.5695210663332548E-3</v>
      </c>
      <c r="R187" s="591">
        <f t="shared" si="106"/>
        <v>3.5968216832996526E-3</v>
      </c>
      <c r="S187" s="589">
        <f t="shared" si="106"/>
        <v>2.1091729123830999E-3</v>
      </c>
      <c r="T187" s="589">
        <f t="shared" si="106"/>
        <v>3.439628992541769E-3</v>
      </c>
      <c r="U187" s="589">
        <f t="shared" si="106"/>
        <v>3.8317816733710935E-3</v>
      </c>
      <c r="V187" s="589">
        <f t="shared" si="106"/>
        <v>3.1953684179652927E-3</v>
      </c>
      <c r="W187" s="589">
        <f t="shared" si="106"/>
        <v>5.3448032717529261E-3</v>
      </c>
      <c r="X187" s="589">
        <f t="shared" si="106"/>
        <v>4.5979523199674464E-3</v>
      </c>
      <c r="Y187" s="589">
        <f t="shared" si="106"/>
        <v>3.6278414408418775E-3</v>
      </c>
      <c r="Z187" s="589">
        <f t="shared" si="106"/>
        <v>2.1560342879001267E-3</v>
      </c>
      <c r="AA187" s="589">
        <f t="shared" si="106"/>
        <v>3.7467600429886977E-3</v>
      </c>
      <c r="AB187" s="591">
        <f t="shared" si="106"/>
        <v>4.6588994116742053E-3</v>
      </c>
      <c r="AC187" s="589">
        <f t="shared" si="106"/>
        <v>2.8191530507877299E-3</v>
      </c>
      <c r="AD187" s="589">
        <f t="shared" si="106"/>
        <v>4.8584393469713917E-3</v>
      </c>
      <c r="AE187" s="589">
        <f t="shared" si="106"/>
        <v>1.9059925698594734E-3</v>
      </c>
      <c r="AF187" s="589">
        <f t="shared" si="106"/>
        <v>4.9182694042507131E-3</v>
      </c>
      <c r="AG187" s="589">
        <f t="shared" si="106"/>
        <v>7.1845691471460887E-3</v>
      </c>
      <c r="AH187" s="589">
        <f t="shared" si="106"/>
        <v>1.8322408684905958E-3</v>
      </c>
      <c r="AI187" s="589">
        <f t="shared" si="106"/>
        <v>4.9385231738453194E-3</v>
      </c>
      <c r="AJ187" s="589">
        <f t="shared" si="106"/>
        <v>3.9722576144546363E-3</v>
      </c>
      <c r="AK187" s="589">
        <f t="shared" si="106"/>
        <v>5.0746988943403924E-3</v>
      </c>
      <c r="AL187" s="589">
        <f t="shared" si="106"/>
        <v>1.4172653036826715E-3</v>
      </c>
      <c r="AM187" s="591">
        <f t="shared" si="106"/>
        <v>1.3461303224000494E-3</v>
      </c>
      <c r="AN187" s="589">
        <f t="shared" si="106"/>
        <v>1.2816826075115319E-3</v>
      </c>
      <c r="AO187" s="589">
        <f t="shared" si="106"/>
        <v>1.2652317037164223E-3</v>
      </c>
      <c r="AP187" s="589">
        <f t="shared" si="106"/>
        <v>1.2806510706685253E-3</v>
      </c>
      <c r="AQ187" s="589">
        <f t="shared" si="106"/>
        <v>1.1284939563876348E-3</v>
      </c>
      <c r="AR187" s="589">
        <f t="shared" si="106"/>
        <v>1.5903279147728812E-3</v>
      </c>
      <c r="AS187" s="589">
        <f t="shared" si="106"/>
        <v>1.1738697075481949E-3</v>
      </c>
      <c r="AT187" s="589">
        <f t="shared" si="106"/>
        <v>1.1564694312465682E-3</v>
      </c>
      <c r="AU187" s="589">
        <f t="shared" si="106"/>
        <v>2.4760496396606102E-3</v>
      </c>
      <c r="AV187" s="589">
        <f t="shared" si="106"/>
        <v>2.719096423342397E-3</v>
      </c>
      <c r="AW187" s="591">
        <f t="shared" si="106"/>
        <v>2.5056115258130186E-3</v>
      </c>
      <c r="AX187" s="589">
        <f t="shared" si="106"/>
        <v>1.2018047100729595E-3</v>
      </c>
      <c r="AY187" s="589">
        <f t="shared" si="106"/>
        <v>1.189135748221789E-3</v>
      </c>
      <c r="AZ187" s="589">
        <f t="shared" si="106"/>
        <v>1.0787968399963369E-3</v>
      </c>
      <c r="BA187" s="589">
        <f t="shared" si="106"/>
        <v>1.8055489908777238E-3</v>
      </c>
      <c r="BB187" s="589">
        <f t="shared" si="106"/>
        <v>1.7162551874516424E-3</v>
      </c>
      <c r="BC187" s="589">
        <f t="shared" si="106"/>
        <v>9.9611515091144534E-4</v>
      </c>
      <c r="BD187" s="589">
        <f t="shared" si="106"/>
        <v>1.332602449720248E-3</v>
      </c>
      <c r="BE187" s="589">
        <f t="shared" si="106"/>
        <v>1.341851517598442E-3</v>
      </c>
      <c r="BF187" s="589">
        <f t="shared" si="106"/>
        <v>1.2965363956288201E-3</v>
      </c>
      <c r="BG187" s="591">
        <f t="shared" si="106"/>
        <v>1.8380222218542497E-3</v>
      </c>
      <c r="BH187" s="589">
        <f t="shared" si="106"/>
        <v>1.5925814659712395E-3</v>
      </c>
      <c r="BI187" s="589">
        <f t="shared" si="106"/>
        <v>1.5877563170019183E-3</v>
      </c>
      <c r="BJ187" s="589">
        <f t="shared" si="106"/>
        <v>1.6261216163398051E-3</v>
      </c>
      <c r="BK187" s="589">
        <f t="shared" si="106"/>
        <v>1.1474767506017257E-3</v>
      </c>
      <c r="BL187" s="589">
        <f t="shared" si="106"/>
        <v>1.6930427421553295E-3</v>
      </c>
      <c r="BM187" s="589">
        <f t="shared" si="106"/>
        <v>1.7864661654135338E-3</v>
      </c>
      <c r="BN187" s="589">
        <f t="shared" si="106"/>
        <v>1.9975808086811213E-3</v>
      </c>
      <c r="BO187" s="589">
        <f t="shared" si="106"/>
        <v>1.1767006799972199E-3</v>
      </c>
      <c r="BP187" s="589">
        <f t="shared" si="106"/>
        <v>1.355501793037182E-3</v>
      </c>
      <c r="BQ187" s="591">
        <f t="shared" si="106"/>
        <v>1.278832141597733E-3</v>
      </c>
      <c r="BR187" s="589">
        <f t="shared" si="106"/>
        <v>1.3787467129992108E-3</v>
      </c>
      <c r="BS187" s="589">
        <f t="shared" si="106"/>
        <v>1.3682083786030266E-3</v>
      </c>
      <c r="BT187" s="589">
        <f t="shared" si="106"/>
        <v>4.9738767846373524E-4</v>
      </c>
      <c r="BU187" s="589">
        <f t="shared" ref="BU187:CA187" si="107">BU133/BU$176</f>
        <v>1.5244112432032462E-3</v>
      </c>
      <c r="BV187" s="589">
        <f t="shared" si="107"/>
        <v>1.1918098549868531E-3</v>
      </c>
      <c r="BW187" s="589">
        <f t="shared" si="107"/>
        <v>1.5498190050210723E-3</v>
      </c>
      <c r="BX187" s="589">
        <f t="shared" si="107"/>
        <v>1.8358324280045779E-3</v>
      </c>
      <c r="BY187" s="589">
        <f t="shared" si="107"/>
        <v>1.7924927063662029E-3</v>
      </c>
      <c r="BZ187" s="589">
        <f t="shared" si="107"/>
        <v>1.355685665936723E-3</v>
      </c>
      <c r="CA187" s="591">
        <f t="shared" si="107"/>
        <v>1.656877162262098E-3</v>
      </c>
    </row>
    <row r="188" spans="1:79" ht="24" customHeight="1" x14ac:dyDescent="0.15">
      <c r="A188" s="557"/>
      <c r="B188" s="558" t="s">
        <v>4</v>
      </c>
      <c r="C188" s="559"/>
      <c r="D188" s="560"/>
      <c r="E188" s="561" t="s">
        <v>40</v>
      </c>
      <c r="F188" s="562"/>
      <c r="G188" s="589">
        <f t="shared" ref="G188" si="108">G134/G$176</f>
        <v>5.2379213375091362E-2</v>
      </c>
      <c r="H188" s="592">
        <f t="shared" si="96"/>
        <v>2.9940701742191887E-3</v>
      </c>
      <c r="I188" s="589">
        <f t="shared" ref="I188:BT188" si="109">I134/I$176</f>
        <v>4.8237759823991339E-2</v>
      </c>
      <c r="J188" s="589">
        <f t="shared" si="109"/>
        <v>7.8670336607330207E-2</v>
      </c>
      <c r="K188" s="589">
        <f t="shared" si="109"/>
        <v>0.12296480001958045</v>
      </c>
      <c r="L188" s="589">
        <f t="shared" si="109"/>
        <v>0.16662198921143598</v>
      </c>
      <c r="M188" s="589">
        <f t="shared" si="109"/>
        <v>0.16552061815347799</v>
      </c>
      <c r="N188" s="589">
        <f t="shared" si="109"/>
        <v>0.20414754913961256</v>
      </c>
      <c r="O188" s="589">
        <f t="shared" si="109"/>
        <v>7.0413693902127331E-2</v>
      </c>
      <c r="P188" s="589">
        <f t="shared" si="109"/>
        <v>5.121062992125984E-2</v>
      </c>
      <c r="Q188" s="589">
        <f t="shared" si="109"/>
        <v>5.4125361443524742E-2</v>
      </c>
      <c r="R188" s="591">
        <f t="shared" si="109"/>
        <v>5.3849906099246392E-2</v>
      </c>
      <c r="S188" s="589">
        <f t="shared" si="109"/>
        <v>6.8859852755853282E-2</v>
      </c>
      <c r="T188" s="589">
        <f t="shared" si="109"/>
        <v>9.2374273459864001E-2</v>
      </c>
      <c r="U188" s="589">
        <f t="shared" si="109"/>
        <v>4.4931991551076966E-2</v>
      </c>
      <c r="V188" s="589">
        <f t="shared" si="109"/>
        <v>0.12192470012978401</v>
      </c>
      <c r="W188" s="589">
        <f t="shared" si="109"/>
        <v>8.1892539839232836E-2</v>
      </c>
      <c r="X188" s="589">
        <f t="shared" si="109"/>
        <v>2.3327911864871435E-2</v>
      </c>
      <c r="Y188" s="589">
        <f t="shared" si="109"/>
        <v>8.8824272611941854E-2</v>
      </c>
      <c r="Z188" s="589">
        <f t="shared" si="109"/>
        <v>7.940813381322484E-2</v>
      </c>
      <c r="AA188" s="589">
        <f t="shared" si="109"/>
        <v>8.9585074773642026E-2</v>
      </c>
      <c r="AB188" s="591">
        <f t="shared" si="109"/>
        <v>1.9213111391229956E-2</v>
      </c>
      <c r="AC188" s="589">
        <f t="shared" si="109"/>
        <v>7.7612658684796344E-3</v>
      </c>
      <c r="AD188" s="589">
        <f t="shared" si="109"/>
        <v>1.5254820047483601E-2</v>
      </c>
      <c r="AE188" s="589">
        <f t="shared" si="109"/>
        <v>1.3115813277338071E-2</v>
      </c>
      <c r="AF188" s="589">
        <f t="shared" si="109"/>
        <v>4.4716679296118549E-2</v>
      </c>
      <c r="AG188" s="589">
        <f t="shared" si="109"/>
        <v>3.3530355399637744E-2</v>
      </c>
      <c r="AH188" s="589">
        <f t="shared" si="109"/>
        <v>6.8239389219347454E-3</v>
      </c>
      <c r="AI188" s="589">
        <f t="shared" si="109"/>
        <v>1.566681174194479E-2</v>
      </c>
      <c r="AJ188" s="589">
        <f t="shared" si="109"/>
        <v>1.2775795172179208E-2</v>
      </c>
      <c r="AK188" s="589">
        <f t="shared" si="109"/>
        <v>5.2377808139452545E-2</v>
      </c>
      <c r="AL188" s="589">
        <f t="shared" si="109"/>
        <v>2.993046031406862E-3</v>
      </c>
      <c r="AM188" s="591">
        <f t="shared" si="109"/>
        <v>1.890543477355532E-3</v>
      </c>
      <c r="AN188" s="589">
        <f t="shared" si="109"/>
        <v>2.1336012633887086E-3</v>
      </c>
      <c r="AO188" s="589">
        <f t="shared" si="109"/>
        <v>1.9794543476100062E-3</v>
      </c>
      <c r="AP188" s="589">
        <f t="shared" si="109"/>
        <v>1.2281021753416642E-3</v>
      </c>
      <c r="AQ188" s="589">
        <f t="shared" si="109"/>
        <v>1.0181124401763592E-3</v>
      </c>
      <c r="AR188" s="589">
        <f t="shared" si="109"/>
        <v>6.6866060052950694E-4</v>
      </c>
      <c r="AS188" s="589">
        <f t="shared" si="109"/>
        <v>8.5264982781669684E-4</v>
      </c>
      <c r="AT188" s="589">
        <f t="shared" si="109"/>
        <v>1.2771189138957011E-3</v>
      </c>
      <c r="AU188" s="589">
        <f t="shared" si="109"/>
        <v>2.5627684288837466E-3</v>
      </c>
      <c r="AV188" s="589">
        <f t="shared" si="109"/>
        <v>1.7778707383392595E-3</v>
      </c>
      <c r="AW188" s="591">
        <f t="shared" si="109"/>
        <v>2.0358093647230777E-3</v>
      </c>
      <c r="AX188" s="589">
        <f t="shared" si="109"/>
        <v>5.0701136206202984E-3</v>
      </c>
      <c r="AY188" s="589">
        <f t="shared" si="109"/>
        <v>5.4760662400790928E-3</v>
      </c>
      <c r="AZ188" s="589">
        <f t="shared" si="109"/>
        <v>6.5476044232903978E-3</v>
      </c>
      <c r="BA188" s="589">
        <f t="shared" si="109"/>
        <v>6.1445384506309973E-4</v>
      </c>
      <c r="BB188" s="589">
        <f t="shared" si="109"/>
        <v>6.1897728072026446E-4</v>
      </c>
      <c r="BC188" s="589">
        <f t="shared" si="109"/>
        <v>4.9805757545572267E-4</v>
      </c>
      <c r="BD188" s="589">
        <f t="shared" si="109"/>
        <v>8.7895055194314232E-4</v>
      </c>
      <c r="BE188" s="589">
        <f t="shared" si="109"/>
        <v>8.668598299529758E-4</v>
      </c>
      <c r="BF188" s="589">
        <f t="shared" si="109"/>
        <v>9.2609742544915721E-4</v>
      </c>
      <c r="BG188" s="591">
        <f t="shared" si="109"/>
        <v>7.3465693011651846E-3</v>
      </c>
      <c r="BH188" s="589">
        <f t="shared" si="109"/>
        <v>1.3295642238638681E-3</v>
      </c>
      <c r="BI188" s="589">
        <f t="shared" si="109"/>
        <v>5.9098092268838529E-4</v>
      </c>
      <c r="BJ188" s="589">
        <f t="shared" si="109"/>
        <v>4.3579223265661869E-4</v>
      </c>
      <c r="BK188" s="589">
        <f t="shared" si="109"/>
        <v>2.6787784770144812E-4</v>
      </c>
      <c r="BL188" s="589">
        <f t="shared" si="109"/>
        <v>3.8739113591689742E-4</v>
      </c>
      <c r="BM188" s="589">
        <f t="shared" si="109"/>
        <v>1.3233082706766918E-3</v>
      </c>
      <c r="BN188" s="589">
        <f t="shared" si="109"/>
        <v>1.4829782622375423E-3</v>
      </c>
      <c r="BO188" s="589">
        <f t="shared" si="109"/>
        <v>9.8597172362404413E-4</v>
      </c>
      <c r="BP188" s="589">
        <f t="shared" si="109"/>
        <v>5.6279061786860211E-3</v>
      </c>
      <c r="BQ188" s="591">
        <f t="shared" si="109"/>
        <v>3.8662367071559369E-4</v>
      </c>
      <c r="BR188" s="589">
        <f t="shared" si="109"/>
        <v>6.4445491155121484E-3</v>
      </c>
      <c r="BS188" s="589">
        <f t="shared" si="109"/>
        <v>1.8211647360245062E-4</v>
      </c>
      <c r="BT188" s="589">
        <f t="shared" si="109"/>
        <v>3.1926071611391008E-3</v>
      </c>
      <c r="BU188" s="589">
        <f t="shared" ref="BU188:CA188" si="110">BU134/BU$176</f>
        <v>4.6536730513020838E-3</v>
      </c>
      <c r="BV188" s="589">
        <f t="shared" si="110"/>
        <v>7.155474076116615E-3</v>
      </c>
      <c r="BW188" s="589">
        <f t="shared" si="110"/>
        <v>2.4685010252929974E-3</v>
      </c>
      <c r="BX188" s="589">
        <f t="shared" si="110"/>
        <v>2.1553602240180331E-3</v>
      </c>
      <c r="BY188" s="589">
        <f t="shared" si="110"/>
        <v>3.4096238743154075E-3</v>
      </c>
      <c r="BZ188" s="589">
        <f t="shared" si="110"/>
        <v>5.3916416396459907E-3</v>
      </c>
      <c r="CA188" s="591">
        <f t="shared" si="110"/>
        <v>4.1318225478779022E-3</v>
      </c>
    </row>
    <row r="189" spans="1:79" ht="15" customHeight="1" x14ac:dyDescent="0.15">
      <c r="A189" s="557"/>
      <c r="B189" s="558" t="s">
        <v>5</v>
      </c>
      <c r="C189" s="559"/>
      <c r="D189" s="560"/>
      <c r="E189" s="561" t="s">
        <v>413</v>
      </c>
      <c r="F189" s="562"/>
      <c r="G189" s="589">
        <f t="shared" ref="G189" si="111">G135/G$176</f>
        <v>8.7381119263662578E-3</v>
      </c>
      <c r="H189" s="592">
        <f t="shared" si="96"/>
        <v>2.5393343539364395E-3</v>
      </c>
      <c r="I189" s="589">
        <f t="shared" ref="I189:BT189" si="112">I135/I$176</f>
        <v>5.3745906190799829E-3</v>
      </c>
      <c r="J189" s="589">
        <f t="shared" si="112"/>
        <v>6.1330697002371327E-3</v>
      </c>
      <c r="K189" s="589">
        <f t="shared" si="112"/>
        <v>7.0279919884962396E-3</v>
      </c>
      <c r="L189" s="589">
        <f t="shared" si="112"/>
        <v>7.1600641418894427E-3</v>
      </c>
      <c r="M189" s="589">
        <f t="shared" si="112"/>
        <v>7.0406220937138751E-3</v>
      </c>
      <c r="N189" s="589">
        <f t="shared" si="112"/>
        <v>1.1229655134289933E-2</v>
      </c>
      <c r="O189" s="589">
        <f t="shared" si="112"/>
        <v>6.869013871109296E-3</v>
      </c>
      <c r="P189" s="589">
        <f t="shared" si="112"/>
        <v>7.9527559055118102E-3</v>
      </c>
      <c r="Q189" s="589">
        <f t="shared" si="112"/>
        <v>7.5969476858120362E-3</v>
      </c>
      <c r="R189" s="591">
        <f t="shared" si="112"/>
        <v>7.34169235618355E-3</v>
      </c>
      <c r="S189" s="589">
        <f t="shared" si="112"/>
        <v>2.1250911985142933E-2</v>
      </c>
      <c r="T189" s="589">
        <f t="shared" si="112"/>
        <v>5.6180391726559503E-3</v>
      </c>
      <c r="U189" s="589">
        <f t="shared" si="112"/>
        <v>7.6147936875243846E-3</v>
      </c>
      <c r="V189" s="589">
        <f t="shared" si="112"/>
        <v>4.3743184767818591E-3</v>
      </c>
      <c r="W189" s="589">
        <f t="shared" si="112"/>
        <v>1.7811310111408827E-2</v>
      </c>
      <c r="X189" s="589">
        <f t="shared" si="112"/>
        <v>5.0149351621261865E-3</v>
      </c>
      <c r="Y189" s="589">
        <f t="shared" si="112"/>
        <v>4.8444876567601859E-3</v>
      </c>
      <c r="Z189" s="589">
        <f t="shared" si="112"/>
        <v>3.8078347504042565E-3</v>
      </c>
      <c r="AA189" s="589">
        <f t="shared" si="112"/>
        <v>4.9282468057009199E-3</v>
      </c>
      <c r="AB189" s="591">
        <f t="shared" si="112"/>
        <v>5.0256435048159354E-3</v>
      </c>
      <c r="AC189" s="589">
        <f t="shared" si="112"/>
        <v>7.5463913981452038E-3</v>
      </c>
      <c r="AD189" s="589">
        <f t="shared" si="112"/>
        <v>3.2765586756777691E-3</v>
      </c>
      <c r="AE189" s="589">
        <f t="shared" si="112"/>
        <v>4.790825391697626E-3</v>
      </c>
      <c r="AF189" s="589">
        <f t="shared" si="112"/>
        <v>8.1069053031669856E-3</v>
      </c>
      <c r="AG189" s="589">
        <f t="shared" si="112"/>
        <v>5.7340435925935518E-3</v>
      </c>
      <c r="AH189" s="589">
        <f t="shared" si="112"/>
        <v>5.9149789692444681E-3</v>
      </c>
      <c r="AI189" s="589">
        <f t="shared" si="112"/>
        <v>4.0882225930608312E-3</v>
      </c>
      <c r="AJ189" s="589">
        <f t="shared" si="112"/>
        <v>3.147826788813108E-3</v>
      </c>
      <c r="AK189" s="589">
        <f t="shared" si="112"/>
        <v>8.7342218977626267E-3</v>
      </c>
      <c r="AL189" s="589">
        <f t="shared" si="112"/>
        <v>3.0508084630157997E-3</v>
      </c>
      <c r="AM189" s="591">
        <f t="shared" si="112"/>
        <v>2.8215250852222573E-3</v>
      </c>
      <c r="AN189" s="589">
        <f t="shared" si="112"/>
        <v>3.5503480120999717E-3</v>
      </c>
      <c r="AO189" s="589">
        <f t="shared" si="112"/>
        <v>3.622851925618347E-3</v>
      </c>
      <c r="AP189" s="589">
        <f t="shared" si="112"/>
        <v>3.6678723155173644E-3</v>
      </c>
      <c r="AQ189" s="589">
        <f t="shared" si="112"/>
        <v>1.6431589933564685E-3</v>
      </c>
      <c r="AR189" s="589">
        <f t="shared" si="112"/>
        <v>2.2860963774860169E-3</v>
      </c>
      <c r="AS189" s="589">
        <f t="shared" si="112"/>
        <v>6.2519781003623175E-3</v>
      </c>
      <c r="AT189" s="589">
        <f t="shared" si="112"/>
        <v>6.3820633651082877E-3</v>
      </c>
      <c r="AU189" s="589">
        <f t="shared" si="112"/>
        <v>1.2574224437354802E-3</v>
      </c>
      <c r="AV189" s="589">
        <f t="shared" si="112"/>
        <v>2.8236770550094121E-3</v>
      </c>
      <c r="AW189" s="591">
        <f t="shared" si="112"/>
        <v>4.9068225713838282E-3</v>
      </c>
      <c r="AX189" s="589">
        <f t="shared" si="112"/>
        <v>3.4376622227711949E-3</v>
      </c>
      <c r="AY189" s="589">
        <f t="shared" si="112"/>
        <v>3.3678448173271452E-3</v>
      </c>
      <c r="AZ189" s="589">
        <f t="shared" si="112"/>
        <v>2.9315131521639591E-3</v>
      </c>
      <c r="BA189" s="589">
        <f t="shared" si="112"/>
        <v>2.6941437821997446E-3</v>
      </c>
      <c r="BB189" s="589">
        <f t="shared" si="112"/>
        <v>8.2155166350144186E-3</v>
      </c>
      <c r="BC189" s="589">
        <f t="shared" si="112"/>
        <v>9.2140651459308703E-3</v>
      </c>
      <c r="BD189" s="589">
        <f t="shared" si="112"/>
        <v>4.1584757296234693E-3</v>
      </c>
      <c r="BE189" s="589">
        <f t="shared" si="112"/>
        <v>4.2274260200446494E-3</v>
      </c>
      <c r="BF189" s="589">
        <f t="shared" si="112"/>
        <v>3.8896091868864603E-3</v>
      </c>
      <c r="BG189" s="591">
        <f t="shared" si="112"/>
        <v>1.0983976641110982E-3</v>
      </c>
      <c r="BH189" s="589">
        <f t="shared" si="112"/>
        <v>1.5479409248796213E-3</v>
      </c>
      <c r="BI189" s="589">
        <f t="shared" si="112"/>
        <v>1.8593216831584109E-3</v>
      </c>
      <c r="BJ189" s="589">
        <f t="shared" si="112"/>
        <v>2.3890192898154204E-3</v>
      </c>
      <c r="BK189" s="589">
        <f t="shared" si="112"/>
        <v>1.3833691836522546E-3</v>
      </c>
      <c r="BL189" s="589">
        <f t="shared" si="112"/>
        <v>1.1478255879019182E-3</v>
      </c>
      <c r="BM189" s="589">
        <f t="shared" si="112"/>
        <v>8.4210526315789478E-4</v>
      </c>
      <c r="BN189" s="589">
        <f t="shared" si="112"/>
        <v>1.2795144836844424E-3</v>
      </c>
      <c r="BO189" s="589">
        <f t="shared" si="112"/>
        <v>1.6987807893915907E-3</v>
      </c>
      <c r="BP189" s="589">
        <f t="shared" si="112"/>
        <v>3.3458588562310185E-3</v>
      </c>
      <c r="BQ189" s="591">
        <f t="shared" si="112"/>
        <v>2.7191115303074721E-4</v>
      </c>
      <c r="BR189" s="589">
        <f t="shared" si="112"/>
        <v>3.4593441283170246E-3</v>
      </c>
      <c r="BS189" s="589">
        <f t="shared" si="112"/>
        <v>4.0781637678497494E-4</v>
      </c>
      <c r="BT189" s="589">
        <f t="shared" si="112"/>
        <v>4.6205242880620742E-3</v>
      </c>
      <c r="BU189" s="589">
        <f t="shared" ref="BU189:CA189" si="113">BU135/BU$176</f>
        <v>3.3961629213593706E-3</v>
      </c>
      <c r="BV189" s="589">
        <f t="shared" si="113"/>
        <v>4.3524711306272062E-3</v>
      </c>
      <c r="BW189" s="589">
        <f t="shared" si="113"/>
        <v>1.3938623755849896E-3</v>
      </c>
      <c r="BX189" s="589">
        <f t="shared" si="113"/>
        <v>1.9055475834984226E-3</v>
      </c>
      <c r="BY189" s="589">
        <f t="shared" si="113"/>
        <v>5.9167975674376781E-3</v>
      </c>
      <c r="BZ189" s="589">
        <f t="shared" si="113"/>
        <v>3.142000896347464E-3</v>
      </c>
      <c r="CA189" s="591">
        <f t="shared" si="113"/>
        <v>2.5507680014960517E-3</v>
      </c>
    </row>
    <row r="190" spans="1:79" ht="15" customHeight="1" x14ac:dyDescent="0.15">
      <c r="A190" s="557"/>
      <c r="B190" s="558" t="s">
        <v>6</v>
      </c>
      <c r="C190" s="559"/>
      <c r="D190" s="560"/>
      <c r="E190" s="561" t="s">
        <v>489</v>
      </c>
      <c r="F190" s="562"/>
      <c r="G190" s="589">
        <f t="shared" ref="G190" si="114">G136/G$176</f>
        <v>2.6327739895918001E-3</v>
      </c>
      <c r="H190" s="592">
        <f t="shared" si="96"/>
        <v>7.4377580345987987E-3</v>
      </c>
      <c r="I190" s="589">
        <f t="shared" ref="I190:BT190" si="115">I136/I$176</f>
        <v>1.2683543112350171E-2</v>
      </c>
      <c r="J190" s="589">
        <f t="shared" si="115"/>
        <v>3.0890788819430879E-3</v>
      </c>
      <c r="K190" s="589">
        <f t="shared" si="115"/>
        <v>1.8681988451346855E-3</v>
      </c>
      <c r="L190" s="589">
        <f t="shared" si="115"/>
        <v>4.6947918096260793E-4</v>
      </c>
      <c r="M190" s="589">
        <f t="shared" si="115"/>
        <v>4.6842451406171686E-4</v>
      </c>
      <c r="N190" s="589">
        <f t="shared" si="115"/>
        <v>5.0541345189490563E-4</v>
      </c>
      <c r="O190" s="589">
        <f t="shared" si="115"/>
        <v>3.5518680611589695E-3</v>
      </c>
      <c r="P190" s="589">
        <f t="shared" si="115"/>
        <v>4.3799212598425201E-3</v>
      </c>
      <c r="Q190" s="589">
        <f t="shared" si="115"/>
        <v>4.4804634267110108E-3</v>
      </c>
      <c r="R190" s="591">
        <f t="shared" si="115"/>
        <v>4.5364491900579526E-3</v>
      </c>
      <c r="S190" s="589">
        <f t="shared" si="115"/>
        <v>1.4857067055780327E-3</v>
      </c>
      <c r="T190" s="589">
        <f t="shared" si="115"/>
        <v>2.1990647358960044E-3</v>
      </c>
      <c r="U190" s="589">
        <f t="shared" si="115"/>
        <v>3.4676909416243998E-3</v>
      </c>
      <c r="V190" s="589">
        <f t="shared" si="115"/>
        <v>1.4088741262623565E-3</v>
      </c>
      <c r="W190" s="589">
        <f t="shared" si="115"/>
        <v>7.6857989000141021E-3</v>
      </c>
      <c r="X190" s="589">
        <f t="shared" si="115"/>
        <v>4.6144718171231731E-3</v>
      </c>
      <c r="Y190" s="589">
        <f t="shared" si="115"/>
        <v>1.1503545951791693E-3</v>
      </c>
      <c r="Z190" s="589">
        <f t="shared" si="115"/>
        <v>3.1471145654026048E-3</v>
      </c>
      <c r="AA190" s="589">
        <f t="shared" si="115"/>
        <v>9.8902102372105103E-4</v>
      </c>
      <c r="AB190" s="591">
        <f t="shared" si="115"/>
        <v>4.8321045378273133E-3</v>
      </c>
      <c r="AC190" s="589">
        <f t="shared" si="115"/>
        <v>8.5004340464300762E-3</v>
      </c>
      <c r="AD190" s="589">
        <f t="shared" si="115"/>
        <v>2.8756524918018083E-3</v>
      </c>
      <c r="AE190" s="589">
        <f t="shared" si="115"/>
        <v>1.4918429979001778E-2</v>
      </c>
      <c r="AF190" s="589">
        <f t="shared" si="115"/>
        <v>4.0161656984086889E-3</v>
      </c>
      <c r="AG190" s="589">
        <f t="shared" si="115"/>
        <v>6.2112890470706816E-3</v>
      </c>
      <c r="AH190" s="589">
        <f t="shared" si="115"/>
        <v>6.0758792018337573E-3</v>
      </c>
      <c r="AI190" s="589">
        <f t="shared" si="115"/>
        <v>3.4251199695963398E-3</v>
      </c>
      <c r="AJ190" s="589">
        <f t="shared" si="115"/>
        <v>3.5859858290141996E-3</v>
      </c>
      <c r="AK190" s="589">
        <f t="shared" si="115"/>
        <v>2.6326119481355137E-3</v>
      </c>
      <c r="AL190" s="589">
        <f t="shared" si="115"/>
        <v>3.016023406495481E-2</v>
      </c>
      <c r="AM190" s="591">
        <f t="shared" si="115"/>
        <v>3.8414076383117265E-2</v>
      </c>
      <c r="AN190" s="589">
        <f t="shared" si="115"/>
        <v>5.4959850123190546E-2</v>
      </c>
      <c r="AO190" s="589">
        <f t="shared" si="115"/>
        <v>5.5509919223965108E-2</v>
      </c>
      <c r="AP190" s="589">
        <f t="shared" si="115"/>
        <v>5.5796985154226951E-2</v>
      </c>
      <c r="AQ190" s="589">
        <f t="shared" si="115"/>
        <v>3.6876849226925551E-2</v>
      </c>
      <c r="AR190" s="589">
        <f t="shared" si="115"/>
        <v>0.21360091805293263</v>
      </c>
      <c r="AS190" s="589">
        <f t="shared" si="115"/>
        <v>5.7394434393201474E-3</v>
      </c>
      <c r="AT190" s="589">
        <f t="shared" si="115"/>
        <v>8.6778758864058642E-2</v>
      </c>
      <c r="AU190" s="589">
        <f t="shared" si="115"/>
        <v>4.1310092697821529E-2</v>
      </c>
      <c r="AV190" s="589">
        <f t="shared" si="115"/>
        <v>0.10719514745869065</v>
      </c>
      <c r="AW190" s="591">
        <f t="shared" si="115"/>
        <v>9.3438429816777163E-3</v>
      </c>
      <c r="AX190" s="589">
        <f t="shared" si="115"/>
        <v>5.4329084174735726E-2</v>
      </c>
      <c r="AY190" s="589">
        <f t="shared" si="115"/>
        <v>5.2498649749631539E-2</v>
      </c>
      <c r="AZ190" s="589">
        <f t="shared" si="115"/>
        <v>3.2189689561132939E-2</v>
      </c>
      <c r="BA190" s="589">
        <f t="shared" si="115"/>
        <v>3.0996833199413907E-2</v>
      </c>
      <c r="BB190" s="589">
        <f t="shared" si="115"/>
        <v>0.32281071956108881</v>
      </c>
      <c r="BC190" s="589">
        <f t="shared" si="115"/>
        <v>0.11450343659727065</v>
      </c>
      <c r="BD190" s="589">
        <f t="shared" si="115"/>
        <v>7.3226977166187812E-2</v>
      </c>
      <c r="BE190" s="589">
        <f t="shared" si="115"/>
        <v>7.4775566427587523E-2</v>
      </c>
      <c r="BF190" s="589">
        <f t="shared" si="115"/>
        <v>6.7188368216336364E-2</v>
      </c>
      <c r="BG190" s="591">
        <f t="shared" si="115"/>
        <v>3.6357514640702533E-2</v>
      </c>
      <c r="BH190" s="589">
        <f t="shared" si="115"/>
        <v>1.9364946075432862E-2</v>
      </c>
      <c r="BI190" s="589">
        <f t="shared" si="115"/>
        <v>1.6676723492392753E-2</v>
      </c>
      <c r="BJ190" s="589">
        <f t="shared" si="115"/>
        <v>2.0787394004251326E-2</v>
      </c>
      <c r="BK190" s="589">
        <f t="shared" si="115"/>
        <v>1.5760813069240428E-2</v>
      </c>
      <c r="BL190" s="589">
        <f t="shared" si="115"/>
        <v>1.4448254587715396E-2</v>
      </c>
      <c r="BM190" s="589">
        <f t="shared" si="115"/>
        <v>6.0030075187969927E-3</v>
      </c>
      <c r="BN190" s="589">
        <f t="shared" si="115"/>
        <v>1.9682149024981995E-2</v>
      </c>
      <c r="BO190" s="589">
        <f t="shared" si="115"/>
        <v>2.5046914474226536E-2</v>
      </c>
      <c r="BP190" s="589">
        <f t="shared" si="115"/>
        <v>7.4243750107239062E-2</v>
      </c>
      <c r="BQ190" s="591">
        <f t="shared" si="115"/>
        <v>1.390145769869695E-2</v>
      </c>
      <c r="BR190" s="589">
        <f t="shared" si="115"/>
        <v>1.0830336170889729E-2</v>
      </c>
      <c r="BS190" s="589">
        <f t="shared" si="115"/>
        <v>1.6223931661182418E-2</v>
      </c>
      <c r="BT190" s="589">
        <f t="shared" si="115"/>
        <v>2.8424669599872335E-2</v>
      </c>
      <c r="BU190" s="589">
        <f t="shared" ref="BU190:CA190" si="116">BU136/BU$176</f>
        <v>1.7728014728021615E-2</v>
      </c>
      <c r="BV190" s="589">
        <f t="shared" si="116"/>
        <v>5.1410500617825924E-3</v>
      </c>
      <c r="BW190" s="589">
        <f t="shared" si="116"/>
        <v>7.8002682941390768E-3</v>
      </c>
      <c r="BX190" s="589">
        <f t="shared" si="116"/>
        <v>3.2649931156283948E-3</v>
      </c>
      <c r="BY190" s="589">
        <f t="shared" si="116"/>
        <v>2.2950027751790631E-2</v>
      </c>
      <c r="BZ190" s="589">
        <f t="shared" si="116"/>
        <v>2.174838793025077E-2</v>
      </c>
      <c r="CA190" s="591">
        <f t="shared" si="116"/>
        <v>2.490313915830096E-2</v>
      </c>
    </row>
    <row r="191" spans="1:79" ht="15" customHeight="1" x14ac:dyDescent="0.15">
      <c r="A191" s="557"/>
      <c r="B191" s="558" t="s">
        <v>7</v>
      </c>
      <c r="C191" s="559"/>
      <c r="D191" s="560"/>
      <c r="E191" s="561" t="s">
        <v>2069</v>
      </c>
      <c r="F191" s="562"/>
      <c r="G191" s="589">
        <f t="shared" ref="G191" si="117">G137/G$176</f>
        <v>1.5810132532943395E-2</v>
      </c>
      <c r="H191" s="592">
        <f t="shared" si="96"/>
        <v>2.4802540394618801E-2</v>
      </c>
      <c r="I191" s="589">
        <f t="shared" ref="I191:BT191" si="118">I137/I$176</f>
        <v>1.3079624900692963E-2</v>
      </c>
      <c r="J191" s="589">
        <f t="shared" si="118"/>
        <v>1.1855052395916511E-2</v>
      </c>
      <c r="K191" s="589">
        <f t="shared" si="118"/>
        <v>1.1546131794021284E-2</v>
      </c>
      <c r="L191" s="589">
        <f t="shared" si="118"/>
        <v>1.1072278064975693E-2</v>
      </c>
      <c r="M191" s="589">
        <f t="shared" si="118"/>
        <v>1.1122474699919168E-2</v>
      </c>
      <c r="N191" s="589">
        <f t="shared" si="118"/>
        <v>9.3619944878345403E-3</v>
      </c>
      <c r="O191" s="589">
        <f t="shared" si="118"/>
        <v>1.2116519811669274E-2</v>
      </c>
      <c r="P191" s="589">
        <f t="shared" si="118"/>
        <v>1.1624015748031496E-2</v>
      </c>
      <c r="Q191" s="589">
        <f t="shared" si="118"/>
        <v>1.2129263256499654E-2</v>
      </c>
      <c r="R191" s="591">
        <f t="shared" si="118"/>
        <v>1.2100587013003761E-2</v>
      </c>
      <c r="S191" s="589">
        <f t="shared" si="118"/>
        <v>1.3663195595940838E-2</v>
      </c>
      <c r="T191" s="589">
        <f t="shared" si="118"/>
        <v>1.2071619672173472E-2</v>
      </c>
      <c r="U191" s="589">
        <f t="shared" si="118"/>
        <v>1.2775128146483876E-2</v>
      </c>
      <c r="V191" s="589">
        <f t="shared" si="118"/>
        <v>1.1633424569717271E-2</v>
      </c>
      <c r="W191" s="589">
        <f t="shared" si="118"/>
        <v>1.4045973769567057E-2</v>
      </c>
      <c r="X191" s="589">
        <f t="shared" si="118"/>
        <v>1.2241024227264023E-2</v>
      </c>
      <c r="Y191" s="589">
        <f t="shared" si="118"/>
        <v>9.3198219745024222E-3</v>
      </c>
      <c r="Z191" s="589">
        <f t="shared" si="118"/>
        <v>8.3459391789682327E-3</v>
      </c>
      <c r="AA191" s="589">
        <f t="shared" si="118"/>
        <v>9.3985094441673741E-3</v>
      </c>
      <c r="AB191" s="591">
        <f t="shared" si="118"/>
        <v>1.2424548384578423E-2</v>
      </c>
      <c r="AC191" s="589">
        <f t="shared" si="118"/>
        <v>1.1826690847207062E-2</v>
      </c>
      <c r="AD191" s="589">
        <f t="shared" si="118"/>
        <v>8.9694264867164145E-3</v>
      </c>
      <c r="AE191" s="589">
        <f t="shared" si="118"/>
        <v>5.8019706024874818E-3</v>
      </c>
      <c r="AF191" s="589">
        <f t="shared" si="118"/>
        <v>1.4157014157014158E-2</v>
      </c>
      <c r="AG191" s="589">
        <f t="shared" si="118"/>
        <v>1.7544094056185528E-2</v>
      </c>
      <c r="AH191" s="589">
        <f t="shared" si="118"/>
        <v>9.3718067411300583E-3</v>
      </c>
      <c r="AI191" s="589">
        <f t="shared" si="118"/>
        <v>1.2219845733063622E-2</v>
      </c>
      <c r="AJ191" s="589">
        <f t="shared" si="118"/>
        <v>8.3596132669945169E-3</v>
      </c>
      <c r="AK191" s="589">
        <f t="shared" si="118"/>
        <v>1.581010135235341E-2</v>
      </c>
      <c r="AL191" s="589">
        <f t="shared" si="118"/>
        <v>1.3836089947638871E-2</v>
      </c>
      <c r="AM191" s="591">
        <f t="shared" si="118"/>
        <v>1.2442457726118456E-2</v>
      </c>
      <c r="AN191" s="589">
        <f t="shared" si="118"/>
        <v>1.1660854575551424E-2</v>
      </c>
      <c r="AO191" s="589">
        <f t="shared" si="118"/>
        <v>1.1595182653138001E-2</v>
      </c>
      <c r="AP191" s="589">
        <f t="shared" si="118"/>
        <v>1.0031766720236783E-2</v>
      </c>
      <c r="AQ191" s="589">
        <f t="shared" si="118"/>
        <v>9.7894046308186992E-3</v>
      </c>
      <c r="AR191" s="589">
        <f t="shared" si="118"/>
        <v>3.0631884267500382E-3</v>
      </c>
      <c r="AS191" s="589">
        <f t="shared" si="118"/>
        <v>1.9244849853325335E-2</v>
      </c>
      <c r="AT191" s="589">
        <f t="shared" si="118"/>
        <v>8.5425719056203241E-3</v>
      </c>
      <c r="AU191" s="589">
        <f t="shared" si="118"/>
        <v>8.3729273068338973E-3</v>
      </c>
      <c r="AV191" s="589">
        <f t="shared" si="118"/>
        <v>1.6314578540054383E-2</v>
      </c>
      <c r="AW191" s="591">
        <f t="shared" si="118"/>
        <v>4.1760192096883648E-2</v>
      </c>
      <c r="AX191" s="589">
        <f t="shared" si="118"/>
        <v>1.8026236064490175E-2</v>
      </c>
      <c r="AY191" s="589">
        <f t="shared" si="118"/>
        <v>1.855655947051877E-2</v>
      </c>
      <c r="AZ191" s="589">
        <f t="shared" si="118"/>
        <v>1.9992361314300648E-2</v>
      </c>
      <c r="BA191" s="589">
        <f t="shared" si="118"/>
        <v>1.2487592758897765E-2</v>
      </c>
      <c r="BB191" s="589">
        <f t="shared" si="118"/>
        <v>1.1521418020679469E-2</v>
      </c>
      <c r="BC191" s="589">
        <f t="shared" si="118"/>
        <v>1.140551847793605E-2</v>
      </c>
      <c r="BD191" s="589">
        <f t="shared" si="118"/>
        <v>1.2551035838499924E-2</v>
      </c>
      <c r="BE191" s="589">
        <f t="shared" si="118"/>
        <v>1.2824775566427587E-2</v>
      </c>
      <c r="BF191" s="589">
        <f t="shared" si="118"/>
        <v>1.148360807556955E-2</v>
      </c>
      <c r="BG191" s="591">
        <f t="shared" si="118"/>
        <v>1.3881759423313628E-2</v>
      </c>
      <c r="BH191" s="589">
        <f t="shared" si="118"/>
        <v>1.2966468518967605E-2</v>
      </c>
      <c r="BI191" s="589">
        <f t="shared" si="118"/>
        <v>6.9475990700905857E-3</v>
      </c>
      <c r="BJ191" s="589">
        <f t="shared" si="118"/>
        <v>5.6517131755563403E-3</v>
      </c>
      <c r="BK191" s="589">
        <f t="shared" si="118"/>
        <v>4.6858632463596603E-3</v>
      </c>
      <c r="BL191" s="589">
        <f t="shared" si="118"/>
        <v>4.3760850538760634E-3</v>
      </c>
      <c r="BM191" s="589">
        <f t="shared" si="118"/>
        <v>1.2917293233082707E-2</v>
      </c>
      <c r="BN191" s="589">
        <f t="shared" si="118"/>
        <v>2.4608629381288324E-2</v>
      </c>
      <c r="BO191" s="589">
        <f t="shared" si="118"/>
        <v>1.2374753305025708E-2</v>
      </c>
      <c r="BP191" s="589">
        <f t="shared" si="118"/>
        <v>9.0852936634580744E-3</v>
      </c>
      <c r="BQ191" s="591">
        <f t="shared" si="118"/>
        <v>1.4874389793135092E-2</v>
      </c>
      <c r="BR191" s="589">
        <f t="shared" si="118"/>
        <v>9.5732435796257419E-3</v>
      </c>
      <c r="BS191" s="589">
        <f t="shared" si="118"/>
        <v>4.3925870812488521E-3</v>
      </c>
      <c r="BT191" s="589">
        <f t="shared" si="118"/>
        <v>1.4851167099463028E-2</v>
      </c>
      <c r="BU191" s="589">
        <f t="shared" ref="BU191:CA191" si="119">BU137/BU$176</f>
        <v>1.5935226420701096E-2</v>
      </c>
      <c r="BV191" s="589">
        <f t="shared" si="119"/>
        <v>1.4399208998222092E-2</v>
      </c>
      <c r="BW191" s="589">
        <f t="shared" si="119"/>
        <v>7.5919199845018099E-3</v>
      </c>
      <c r="BX191" s="589">
        <f t="shared" si="119"/>
        <v>2.1890558825067245E-2</v>
      </c>
      <c r="BY191" s="589">
        <f t="shared" si="119"/>
        <v>2.3782167882203369E-2</v>
      </c>
      <c r="BZ191" s="589">
        <f t="shared" si="119"/>
        <v>1.6230747269888306E-2</v>
      </c>
      <c r="CA191" s="591">
        <f t="shared" si="119"/>
        <v>1.5468833674761779E-2</v>
      </c>
    </row>
    <row r="192" spans="1:79" ht="15" customHeight="1" x14ac:dyDescent="0.15">
      <c r="A192" s="557"/>
      <c r="B192" s="558" t="s">
        <v>8</v>
      </c>
      <c r="C192" s="559"/>
      <c r="D192" s="560"/>
      <c r="E192" s="561" t="s">
        <v>524</v>
      </c>
      <c r="F192" s="562"/>
      <c r="G192" s="589">
        <f t="shared" ref="G192" si="120">G138/G$176</f>
        <v>4.4914025191700416E-2</v>
      </c>
      <c r="H192" s="592">
        <f t="shared" si="96"/>
        <v>0.11233152833057174</v>
      </c>
      <c r="I192" s="589">
        <f t="shared" ref="I192:BT192" si="121">I138/I$176</f>
        <v>5.21753529036929E-2</v>
      </c>
      <c r="J192" s="589">
        <f t="shared" si="121"/>
        <v>4.8949890458207787E-2</v>
      </c>
      <c r="K192" s="589">
        <f t="shared" si="121"/>
        <v>4.3958480834988149E-2</v>
      </c>
      <c r="L192" s="589">
        <f t="shared" si="121"/>
        <v>3.8841127231897837E-2</v>
      </c>
      <c r="M192" s="589">
        <f t="shared" si="121"/>
        <v>3.8806224413817481E-2</v>
      </c>
      <c r="N192" s="589">
        <f t="shared" si="121"/>
        <v>4.0030324807113694E-2</v>
      </c>
      <c r="O192" s="589">
        <f t="shared" si="121"/>
        <v>5.0118350428395214E-2</v>
      </c>
      <c r="P192" s="589">
        <f t="shared" si="121"/>
        <v>4.8474409448818895E-2</v>
      </c>
      <c r="Q192" s="589">
        <f t="shared" si="121"/>
        <v>5.8977310183420263E-2</v>
      </c>
      <c r="R192" s="591">
        <f t="shared" si="121"/>
        <v>5.7960559451588851E-2</v>
      </c>
      <c r="S192" s="589">
        <f t="shared" si="121"/>
        <v>0.11336472773098097</v>
      </c>
      <c r="T192" s="589">
        <f t="shared" si="121"/>
        <v>3.816800544763909E-2</v>
      </c>
      <c r="U192" s="589">
        <f t="shared" si="121"/>
        <v>3.7774623632767831E-2</v>
      </c>
      <c r="V192" s="589">
        <f t="shared" si="121"/>
        <v>3.8413031614297398E-2</v>
      </c>
      <c r="W192" s="589">
        <f t="shared" si="121"/>
        <v>6.1472288816810043E-2</v>
      </c>
      <c r="X192" s="589">
        <f t="shared" si="121"/>
        <v>5.5186261556348697E-2</v>
      </c>
      <c r="Y192" s="589">
        <f t="shared" si="121"/>
        <v>5.2874716635817234E-2</v>
      </c>
      <c r="Z192" s="589">
        <f t="shared" si="121"/>
        <v>7.2070662285048603E-2</v>
      </c>
      <c r="AA192" s="589">
        <f t="shared" si="121"/>
        <v>5.132372877784256E-2</v>
      </c>
      <c r="AB192" s="591">
        <f t="shared" si="121"/>
        <v>5.5331484069864788E-2</v>
      </c>
      <c r="AC192" s="589">
        <f t="shared" si="121"/>
        <v>5.5300093685269065E-2</v>
      </c>
      <c r="AD192" s="589">
        <f t="shared" si="121"/>
        <v>5.4067974662729182E-2</v>
      </c>
      <c r="AE192" s="589">
        <f t="shared" si="121"/>
        <v>8.2174123727992252E-2</v>
      </c>
      <c r="AF192" s="589">
        <f t="shared" si="121"/>
        <v>5.130564476358869E-2</v>
      </c>
      <c r="AG192" s="589">
        <f t="shared" si="121"/>
        <v>6.8595996482663416E-2</v>
      </c>
      <c r="AH192" s="589">
        <f t="shared" si="121"/>
        <v>5.0469601228570152E-2</v>
      </c>
      <c r="AI192" s="589">
        <f t="shared" si="121"/>
        <v>5.1074721552454884E-2</v>
      </c>
      <c r="AJ192" s="589">
        <f t="shared" si="121"/>
        <v>4.5810680703129956E-2</v>
      </c>
      <c r="AK192" s="589">
        <f t="shared" si="121"/>
        <v>4.4914866321192015E-2</v>
      </c>
      <c r="AL192" s="589">
        <f t="shared" si="121"/>
        <v>5.9476410303875543E-2</v>
      </c>
      <c r="AM192" s="591">
        <f t="shared" si="121"/>
        <v>6.540168251183591E-2</v>
      </c>
      <c r="AN192" s="589">
        <f t="shared" si="121"/>
        <v>6.0733842159479044E-2</v>
      </c>
      <c r="AO192" s="589">
        <f t="shared" si="121"/>
        <v>6.0546690428388325E-2</v>
      </c>
      <c r="AP192" s="589">
        <f t="shared" si="121"/>
        <v>5.7498230278998114E-2</v>
      </c>
      <c r="AQ192" s="589">
        <f t="shared" si="121"/>
        <v>8.0875998481581099E-2</v>
      </c>
      <c r="AR192" s="589">
        <f t="shared" si="121"/>
        <v>4.1917790889951116E-2</v>
      </c>
      <c r="AS192" s="589">
        <f t="shared" si="121"/>
        <v>4.8423896869523322E-2</v>
      </c>
      <c r="AT192" s="589">
        <f t="shared" si="121"/>
        <v>2.4361778950137629E-2</v>
      </c>
      <c r="AU192" s="589">
        <f t="shared" si="121"/>
        <v>7.9658054121652763E-2</v>
      </c>
      <c r="AV192" s="589">
        <f t="shared" si="121"/>
        <v>6.4735411001882445E-2</v>
      </c>
      <c r="AW192" s="591">
        <f t="shared" si="121"/>
        <v>5.6950461972125069E-2</v>
      </c>
      <c r="AX192" s="589">
        <f t="shared" si="121"/>
        <v>7.3086418104520282E-2</v>
      </c>
      <c r="AY192" s="589">
        <f t="shared" si="121"/>
        <v>7.4729721070313712E-2</v>
      </c>
      <c r="AZ192" s="589">
        <f t="shared" si="121"/>
        <v>8.2200745553592525E-2</v>
      </c>
      <c r="BA192" s="589">
        <f t="shared" si="121"/>
        <v>6.2579760835657236E-2</v>
      </c>
      <c r="BB192" s="589">
        <f t="shared" si="121"/>
        <v>1.8681859745375257E-2</v>
      </c>
      <c r="BC192" s="589">
        <f t="shared" si="121"/>
        <v>3.9844606036457814E-3</v>
      </c>
      <c r="BD192" s="589">
        <f t="shared" si="121"/>
        <v>5.6120520187509453E-2</v>
      </c>
      <c r="BE192" s="589">
        <f t="shared" si="121"/>
        <v>5.7343371490998905E-2</v>
      </c>
      <c r="BF192" s="589">
        <f t="shared" si="121"/>
        <v>5.1352102241155773E-2</v>
      </c>
      <c r="BG192" s="591">
        <f t="shared" si="121"/>
        <v>6.7062972959546954E-2</v>
      </c>
      <c r="BH192" s="589">
        <f t="shared" si="121"/>
        <v>6.8738993190909897E-2</v>
      </c>
      <c r="BI192" s="589">
        <f t="shared" si="121"/>
        <v>6.8728409155170714E-2</v>
      </c>
      <c r="BJ192" s="589">
        <f t="shared" si="121"/>
        <v>5.4521057020853234E-2</v>
      </c>
      <c r="BK192" s="589">
        <f t="shared" si="121"/>
        <v>7.042788488449267E-2</v>
      </c>
      <c r="BL192" s="589">
        <f t="shared" si="121"/>
        <v>7.0304317258992499E-2</v>
      </c>
      <c r="BM192" s="589">
        <f t="shared" si="121"/>
        <v>0.10800601503759398</v>
      </c>
      <c r="BN192" s="589">
        <f t="shared" si="121"/>
        <v>5.1791669871279443E-2</v>
      </c>
      <c r="BO192" s="589">
        <f t="shared" si="121"/>
        <v>6.5938879451217833E-2</v>
      </c>
      <c r="BP192" s="589">
        <f t="shared" si="121"/>
        <v>6.1718227209553715E-2</v>
      </c>
      <c r="BQ192" s="591">
        <f t="shared" si="121"/>
        <v>5.5873493336052446E-2</v>
      </c>
      <c r="BR192" s="589">
        <f t="shared" si="121"/>
        <v>3.3598372954105206E-2</v>
      </c>
      <c r="BS192" s="589">
        <f t="shared" si="121"/>
        <v>0.1327130996223807</v>
      </c>
      <c r="BT192" s="589">
        <f t="shared" si="121"/>
        <v>7.8715745014206639E-2</v>
      </c>
      <c r="BU192" s="589">
        <f t="shared" ref="BU192:CA192" si="122">BU138/BU$176</f>
        <v>5.0551562835163842E-2</v>
      </c>
      <c r="BV192" s="589">
        <f t="shared" si="122"/>
        <v>4.0136187062229087E-2</v>
      </c>
      <c r="BW192" s="589">
        <f t="shared" si="122"/>
        <v>2.1190607024627744E-2</v>
      </c>
      <c r="BX192" s="589">
        <f t="shared" si="122"/>
        <v>1.5418668556721993E-2</v>
      </c>
      <c r="BY192" s="589">
        <f t="shared" si="122"/>
        <v>5.4638354049983004E-2</v>
      </c>
      <c r="BZ192" s="589">
        <f t="shared" si="122"/>
        <v>6.2386261959938689E-2</v>
      </c>
      <c r="CA192" s="591">
        <f t="shared" si="122"/>
        <v>6.0214377396020161E-2</v>
      </c>
    </row>
    <row r="193" spans="1:79" ht="24" customHeight="1" x14ac:dyDescent="0.15">
      <c r="A193" s="557"/>
      <c r="B193" s="558" t="s">
        <v>9</v>
      </c>
      <c r="C193" s="559"/>
      <c r="D193" s="560"/>
      <c r="E193" s="561" t="s">
        <v>551</v>
      </c>
      <c r="F193" s="562"/>
      <c r="G193" s="589">
        <f t="shared" ref="G193" si="123">G139/G$176</f>
        <v>1.3828807743053248E-2</v>
      </c>
      <c r="H193" s="592">
        <f t="shared" si="96"/>
        <v>1.9425819452208268E-2</v>
      </c>
      <c r="I193" s="589">
        <f t="shared" ref="I193:BT193" si="124">I139/I$176</f>
        <v>2.3784999293542424E-2</v>
      </c>
      <c r="J193" s="589">
        <f t="shared" si="124"/>
        <v>2.1454642723037584E-2</v>
      </c>
      <c r="K193" s="589">
        <f t="shared" si="124"/>
        <v>2.1633938185181251E-2</v>
      </c>
      <c r="L193" s="589">
        <f t="shared" si="124"/>
        <v>8.2784828909739875E-3</v>
      </c>
      <c r="M193" s="589">
        <f t="shared" si="124"/>
        <v>7.8481386731255633E-3</v>
      </c>
      <c r="N193" s="589">
        <f t="shared" si="124"/>
        <v>2.2941032464917199E-2</v>
      </c>
      <c r="O193" s="589">
        <f t="shared" si="124"/>
        <v>3.7710189574808504E-2</v>
      </c>
      <c r="P193" s="589">
        <f t="shared" si="124"/>
        <v>3.2135826771653546E-2</v>
      </c>
      <c r="Q193" s="589">
        <f t="shared" si="124"/>
        <v>4.1128731102571328E-2</v>
      </c>
      <c r="R193" s="591">
        <f t="shared" si="124"/>
        <v>4.1568287658442796E-2</v>
      </c>
      <c r="S193" s="589">
        <f t="shared" si="124"/>
        <v>1.7616236651853818E-2</v>
      </c>
      <c r="T193" s="589">
        <f t="shared" si="124"/>
        <v>3.3504916752458376E-2</v>
      </c>
      <c r="U193" s="589">
        <f t="shared" si="124"/>
        <v>1.6496757658518209E-2</v>
      </c>
      <c r="V193" s="589">
        <f t="shared" si="124"/>
        <v>4.4098807642068458E-2</v>
      </c>
      <c r="W193" s="589">
        <f t="shared" si="124"/>
        <v>3.1420109998589761E-2</v>
      </c>
      <c r="X193" s="589">
        <f t="shared" si="124"/>
        <v>2.1230627239928562E-2</v>
      </c>
      <c r="Y193" s="589">
        <f t="shared" si="124"/>
        <v>9.3627165526277475E-3</v>
      </c>
      <c r="Z193" s="589">
        <f t="shared" si="124"/>
        <v>1.6726653104515501E-2</v>
      </c>
      <c r="AA193" s="589">
        <f t="shared" si="124"/>
        <v>8.7677275696634652E-3</v>
      </c>
      <c r="AB193" s="591">
        <f t="shared" si="124"/>
        <v>2.1976227208540932E-2</v>
      </c>
      <c r="AC193" s="589">
        <f t="shared" si="124"/>
        <v>2.8200125486690677E-2</v>
      </c>
      <c r="AD193" s="589">
        <f t="shared" si="124"/>
        <v>2.1419262251081428E-2</v>
      </c>
      <c r="AE193" s="589">
        <f t="shared" si="124"/>
        <v>3.8245840736553058E-2</v>
      </c>
      <c r="AF193" s="589">
        <f t="shared" si="124"/>
        <v>2.3375311225778517E-2</v>
      </c>
      <c r="AG193" s="589">
        <f t="shared" si="124"/>
        <v>3.4094448670852623E-2</v>
      </c>
      <c r="AH193" s="589">
        <f t="shared" si="124"/>
        <v>1.7313623195242746E-2</v>
      </c>
      <c r="AI193" s="589">
        <f t="shared" si="124"/>
        <v>1.7478714707111469E-2</v>
      </c>
      <c r="AJ193" s="589">
        <f t="shared" si="124"/>
        <v>1.859869820643056E-2</v>
      </c>
      <c r="AK193" s="589">
        <f t="shared" si="124"/>
        <v>1.3829630031443305E-2</v>
      </c>
      <c r="AL193" s="589">
        <f t="shared" si="124"/>
        <v>3.0789878922680102E-2</v>
      </c>
      <c r="AM193" s="591">
        <f t="shared" si="124"/>
        <v>2.2159746677626244E-2</v>
      </c>
      <c r="AN193" s="589">
        <f t="shared" si="124"/>
        <v>2.3427604510635032E-2</v>
      </c>
      <c r="AO193" s="589">
        <f t="shared" si="124"/>
        <v>2.372358408543513E-2</v>
      </c>
      <c r="AP193" s="589">
        <f t="shared" si="124"/>
        <v>1.2780134813277949E-2</v>
      </c>
      <c r="AQ193" s="589">
        <f t="shared" si="124"/>
        <v>1.130468259929625E-2</v>
      </c>
      <c r="AR193" s="589">
        <f t="shared" si="124"/>
        <v>2.4035637802817412E-3</v>
      </c>
      <c r="AS193" s="589">
        <f t="shared" si="124"/>
        <v>4.8560887700585281E-2</v>
      </c>
      <c r="AT193" s="589">
        <f t="shared" si="124"/>
        <v>6.0772027211460876E-3</v>
      </c>
      <c r="AU193" s="589">
        <f t="shared" si="124"/>
        <v>1.2957612768657091E-2</v>
      </c>
      <c r="AV193" s="589">
        <f t="shared" si="124"/>
        <v>4.6015477933486716E-3</v>
      </c>
      <c r="AW193" s="591">
        <f t="shared" si="124"/>
        <v>4.8128621391658404E-2</v>
      </c>
      <c r="AX193" s="589">
        <f t="shared" si="124"/>
        <v>6.8739056483152206E-2</v>
      </c>
      <c r="AY193" s="589">
        <f t="shared" si="124"/>
        <v>7.2947390583948959E-2</v>
      </c>
      <c r="AZ193" s="589">
        <f t="shared" si="124"/>
        <v>8.0579199992852693E-2</v>
      </c>
      <c r="BA193" s="589">
        <f t="shared" si="124"/>
        <v>5.0801153282601506E-2</v>
      </c>
      <c r="BB193" s="589">
        <f t="shared" si="124"/>
        <v>2.817753393824295E-2</v>
      </c>
      <c r="BC193" s="589">
        <f t="shared" si="124"/>
        <v>7.7696981771092737E-3</v>
      </c>
      <c r="BD193" s="589">
        <f t="shared" si="124"/>
        <v>2.5291093301073642E-2</v>
      </c>
      <c r="BE193" s="589">
        <f t="shared" si="124"/>
        <v>2.5744549470384268E-2</v>
      </c>
      <c r="BF193" s="589">
        <f t="shared" si="124"/>
        <v>2.3522874606408593E-2</v>
      </c>
      <c r="BG193" s="591">
        <f t="shared" si="124"/>
        <v>1.3418114178161205E-2</v>
      </c>
      <c r="BH193" s="589">
        <f t="shared" si="124"/>
        <v>1.9153607297562183E-2</v>
      </c>
      <c r="BI193" s="589">
        <f t="shared" si="124"/>
        <v>2.0346895237290337E-2</v>
      </c>
      <c r="BJ193" s="589">
        <f t="shared" si="124"/>
        <v>2.5557072061433119E-2</v>
      </c>
      <c r="BK193" s="589">
        <f t="shared" si="124"/>
        <v>1.4265494934309954E-2</v>
      </c>
      <c r="BL193" s="589">
        <f t="shared" si="124"/>
        <v>4.020259121626469E-2</v>
      </c>
      <c r="BM193" s="589">
        <f t="shared" si="124"/>
        <v>5.7654135338345864E-3</v>
      </c>
      <c r="BN193" s="589">
        <f t="shared" si="124"/>
        <v>2.5358159177195277E-2</v>
      </c>
      <c r="BO193" s="589">
        <f t="shared" si="124"/>
        <v>2.0936543829675809E-2</v>
      </c>
      <c r="BP193" s="589">
        <f t="shared" si="124"/>
        <v>1.2216674387879411E-2</v>
      </c>
      <c r="BQ193" s="591">
        <f t="shared" si="124"/>
        <v>1.5579659346308594E-2</v>
      </c>
      <c r="BR193" s="589">
        <f t="shared" si="124"/>
        <v>1.0792904133432736E-3</v>
      </c>
      <c r="BS193" s="589">
        <f t="shared" si="124"/>
        <v>1.2222038895097797E-2</v>
      </c>
      <c r="BT193" s="589">
        <f t="shared" si="124"/>
        <v>2.9363488842972636E-2</v>
      </c>
      <c r="BU193" s="589">
        <f t="shared" ref="BU193:CA193" si="125">BU139/BU$176</f>
        <v>4.3788879005484636E-2</v>
      </c>
      <c r="BV193" s="589">
        <f t="shared" si="125"/>
        <v>6.0071024021948687E-2</v>
      </c>
      <c r="BW193" s="589">
        <f t="shared" si="125"/>
        <v>1.7358703902936493E-2</v>
      </c>
      <c r="BX193" s="589">
        <f t="shared" si="125"/>
        <v>7.1109458603721629E-3</v>
      </c>
      <c r="BY193" s="589">
        <f t="shared" si="125"/>
        <v>0.11688177406320129</v>
      </c>
      <c r="BZ193" s="589">
        <f t="shared" si="125"/>
        <v>7.6022067372792821E-3</v>
      </c>
      <c r="CA193" s="591">
        <f t="shared" si="125"/>
        <v>2.9098203888034139E-2</v>
      </c>
    </row>
    <row r="194" spans="1:79" ht="15" customHeight="1" x14ac:dyDescent="0.15">
      <c r="A194" s="557"/>
      <c r="B194" s="558" t="s">
        <v>10</v>
      </c>
      <c r="C194" s="559"/>
      <c r="D194" s="560"/>
      <c r="E194" s="561" t="s">
        <v>589</v>
      </c>
      <c r="F194" s="562"/>
      <c r="G194" s="589">
        <f t="shared" ref="G194" si="126">G140/G$176</f>
        <v>6.7542892484404437E-3</v>
      </c>
      <c r="H194" s="592">
        <f t="shared" si="96"/>
        <v>2.2862255689940856E-2</v>
      </c>
      <c r="I194" s="589">
        <f t="shared" ref="I194:BT194" si="127">I140/I$176</f>
        <v>8.6621692222205744E-3</v>
      </c>
      <c r="J194" s="589">
        <f t="shared" si="127"/>
        <v>7.1132568778681515E-3</v>
      </c>
      <c r="K194" s="589">
        <f t="shared" si="127"/>
        <v>6.1120032529130685E-3</v>
      </c>
      <c r="L194" s="589">
        <f t="shared" si="127"/>
        <v>4.3905873139519864E-3</v>
      </c>
      <c r="M194" s="589">
        <f t="shared" si="127"/>
        <v>4.4473674298942225E-3</v>
      </c>
      <c r="N194" s="589">
        <f t="shared" si="127"/>
        <v>2.4559934928018068E-3</v>
      </c>
      <c r="O194" s="589">
        <f t="shared" si="127"/>
        <v>8.1841089783429421E-3</v>
      </c>
      <c r="P194" s="589">
        <f t="shared" si="127"/>
        <v>1.2303149606299213E-2</v>
      </c>
      <c r="Q194" s="589">
        <f t="shared" si="127"/>
        <v>8.241082770141149E-3</v>
      </c>
      <c r="R194" s="591">
        <f t="shared" si="127"/>
        <v>8.3006629470081337E-3</v>
      </c>
      <c r="S194" s="589">
        <f t="shared" si="127"/>
        <v>5.0540558466538434E-3</v>
      </c>
      <c r="T194" s="589">
        <f t="shared" si="127"/>
        <v>7.9965403619065446E-3</v>
      </c>
      <c r="U194" s="589">
        <f t="shared" si="127"/>
        <v>1.2099079766981932E-2</v>
      </c>
      <c r="V194" s="589">
        <f t="shared" si="127"/>
        <v>5.4411870995314578E-3</v>
      </c>
      <c r="W194" s="589">
        <f t="shared" si="127"/>
        <v>7.1781131011140883E-3</v>
      </c>
      <c r="X194" s="589">
        <f t="shared" si="127"/>
        <v>8.3642440017321646E-3</v>
      </c>
      <c r="Y194" s="589">
        <f t="shared" si="127"/>
        <v>5.996142087640122E-3</v>
      </c>
      <c r="Z194" s="589">
        <f t="shared" si="127"/>
        <v>5.0423382539599741E-3</v>
      </c>
      <c r="AA194" s="589">
        <f t="shared" si="127"/>
        <v>6.0732072237870798E-3</v>
      </c>
      <c r="AB194" s="591">
        <f t="shared" si="127"/>
        <v>8.5130197011235708E-3</v>
      </c>
      <c r="AC194" s="589">
        <f t="shared" si="127"/>
        <v>1.0571823940453987E-2</v>
      </c>
      <c r="AD194" s="589">
        <f t="shared" si="127"/>
        <v>5.6915088070255068E-3</v>
      </c>
      <c r="AE194" s="589">
        <f t="shared" si="127"/>
        <v>5.8633500242287195E-3</v>
      </c>
      <c r="AF194" s="589">
        <f t="shared" si="127"/>
        <v>6.9955135375696122E-3</v>
      </c>
      <c r="AG194" s="589">
        <f t="shared" si="127"/>
        <v>1.089146778655813E-2</v>
      </c>
      <c r="AH194" s="589">
        <f t="shared" si="127"/>
        <v>7.3955138319443401E-3</v>
      </c>
      <c r="AI194" s="589">
        <f t="shared" si="127"/>
        <v>8.5954748189556573E-3</v>
      </c>
      <c r="AJ194" s="589">
        <f t="shared" si="127"/>
        <v>1.1034689512432763E-2</v>
      </c>
      <c r="AK194" s="589">
        <f t="shared" si="127"/>
        <v>6.7546858328227282E-3</v>
      </c>
      <c r="AL194" s="589">
        <f t="shared" si="127"/>
        <v>1.1588213637175175E-2</v>
      </c>
      <c r="AM194" s="591">
        <f t="shared" si="127"/>
        <v>3.9311741571721676E-3</v>
      </c>
      <c r="AN194" s="589">
        <f t="shared" si="127"/>
        <v>4.0021470759723111E-3</v>
      </c>
      <c r="AO194" s="589">
        <f t="shared" si="127"/>
        <v>1.7919219395127193E-3</v>
      </c>
      <c r="AP194" s="589">
        <f t="shared" si="127"/>
        <v>1.164597139676384E-3</v>
      </c>
      <c r="AQ194" s="589">
        <f t="shared" si="127"/>
        <v>1.1536214560129657E-3</v>
      </c>
      <c r="AR194" s="589">
        <f t="shared" si="127"/>
        <v>5.0601342742773495E-4</v>
      </c>
      <c r="AS194" s="589">
        <f t="shared" si="127"/>
        <v>1.8895287043029293E-3</v>
      </c>
      <c r="AT194" s="589">
        <f t="shared" si="127"/>
        <v>6.7563710283514511E-4</v>
      </c>
      <c r="AU194" s="589">
        <f t="shared" si="127"/>
        <v>1.7435040780651668E-3</v>
      </c>
      <c r="AV194" s="589">
        <f t="shared" si="127"/>
        <v>3.3047479606776828E-2</v>
      </c>
      <c r="AW194" s="591">
        <f t="shared" si="127"/>
        <v>4.4370204102938873E-3</v>
      </c>
      <c r="AX194" s="589">
        <f t="shared" si="127"/>
        <v>4.3723992194946082E-3</v>
      </c>
      <c r="AY194" s="589">
        <f t="shared" si="127"/>
        <v>4.2182736934611269E-3</v>
      </c>
      <c r="AZ194" s="589">
        <f t="shared" si="127"/>
        <v>8.6884465995564202E-4</v>
      </c>
      <c r="BA194" s="589">
        <f t="shared" si="127"/>
        <v>6.0594602259299519E-3</v>
      </c>
      <c r="BB194" s="589">
        <f t="shared" si="127"/>
        <v>4.4805514524864601E-2</v>
      </c>
      <c r="BC194" s="589">
        <f t="shared" si="127"/>
        <v>1.9922303018228907E-4</v>
      </c>
      <c r="BD194" s="589">
        <f t="shared" si="127"/>
        <v>5.9636322395282019E-3</v>
      </c>
      <c r="BE194" s="589">
        <f t="shared" si="127"/>
        <v>6.0798936018619677E-3</v>
      </c>
      <c r="BF194" s="589">
        <f t="shared" si="127"/>
        <v>5.510279681422486E-3</v>
      </c>
      <c r="BG194" s="591">
        <f t="shared" si="127"/>
        <v>7.8747937054638381E-2</v>
      </c>
      <c r="BH194" s="589">
        <f t="shared" si="127"/>
        <v>4.4262504076968334E-3</v>
      </c>
      <c r="BI194" s="589">
        <f t="shared" si="127"/>
        <v>1.707071077418501E-3</v>
      </c>
      <c r="BJ194" s="589">
        <f t="shared" si="127"/>
        <v>1.6104456367478403E-3</v>
      </c>
      <c r="BK194" s="589">
        <f t="shared" si="127"/>
        <v>2.9786417393668487E-3</v>
      </c>
      <c r="BL194" s="589">
        <f t="shared" si="127"/>
        <v>5.9973886967875228E-3</v>
      </c>
      <c r="BM194" s="589">
        <f t="shared" si="127"/>
        <v>1.2932330827067668E-4</v>
      </c>
      <c r="BN194" s="589">
        <f t="shared" si="127"/>
        <v>9.9543430077679816E-3</v>
      </c>
      <c r="BO194" s="589">
        <f t="shared" si="127"/>
        <v>2.5619101343346065E-3</v>
      </c>
      <c r="BP194" s="589">
        <f t="shared" si="127"/>
        <v>1.166761037044663E-3</v>
      </c>
      <c r="BQ194" s="591">
        <f t="shared" si="127"/>
        <v>4.2571089896376356E-3</v>
      </c>
      <c r="BR194" s="589">
        <f t="shared" si="127"/>
        <v>6.9841943221837849E-3</v>
      </c>
      <c r="BS194" s="589">
        <f t="shared" si="127"/>
        <v>1.0273236972445933E-4</v>
      </c>
      <c r="BT194" s="589">
        <f t="shared" si="127"/>
        <v>9.1602230783737913E-4</v>
      </c>
      <c r="BU194" s="589">
        <f t="shared" ref="BU194:CA194" si="128">BU140/BU$176</f>
        <v>2.3121508146264763E-2</v>
      </c>
      <c r="BV194" s="589">
        <f t="shared" si="128"/>
        <v>5.585642440891192E-2</v>
      </c>
      <c r="BW194" s="589">
        <f t="shared" si="128"/>
        <v>6.3085675018062948E-2</v>
      </c>
      <c r="BX194" s="589">
        <f t="shared" si="128"/>
        <v>6.3493077866019085E-2</v>
      </c>
      <c r="BY194" s="589">
        <f t="shared" si="128"/>
        <v>1.1290966978264269E-3</v>
      </c>
      <c r="BZ194" s="589">
        <f t="shared" si="128"/>
        <v>1.0215490223911424E-3</v>
      </c>
      <c r="CA194" s="591">
        <f t="shared" si="128"/>
        <v>8.7746827265540658E-3</v>
      </c>
    </row>
    <row r="195" spans="1:79" ht="15" customHeight="1" x14ac:dyDescent="0.15">
      <c r="A195" s="557"/>
      <c r="B195" s="558" t="s">
        <v>11</v>
      </c>
      <c r="C195" s="559"/>
      <c r="D195" s="560"/>
      <c r="E195" s="561" t="s">
        <v>607</v>
      </c>
      <c r="F195" s="562"/>
      <c r="G195" s="589">
        <f t="shared" ref="G195" si="129">G141/G$176</f>
        <v>0.18538525676540485</v>
      </c>
      <c r="H195" s="592">
        <f t="shared" si="96"/>
        <v>0.10156630572501794</v>
      </c>
      <c r="I195" s="589">
        <f t="shared" ref="I195:BT195" si="130">I141/I$176</f>
        <v>9.2562481503946581E-2</v>
      </c>
      <c r="J195" s="589">
        <f t="shared" si="130"/>
        <v>9.9063326219552703E-2</v>
      </c>
      <c r="K195" s="589">
        <f t="shared" si="130"/>
        <v>7.0648221767299263E-2</v>
      </c>
      <c r="L195" s="589">
        <f t="shared" si="130"/>
        <v>5.1305067684374435E-2</v>
      </c>
      <c r="M195" s="589">
        <f t="shared" si="130"/>
        <v>5.0797752906648279E-2</v>
      </c>
      <c r="N195" s="589">
        <f t="shared" si="130"/>
        <v>6.8590133381768795E-2</v>
      </c>
      <c r="O195" s="589">
        <f t="shared" si="130"/>
        <v>9.3931996139279744E-2</v>
      </c>
      <c r="P195" s="589">
        <f t="shared" si="130"/>
        <v>8.4370078740157478E-2</v>
      </c>
      <c r="Q195" s="589">
        <f t="shared" si="130"/>
        <v>5.6292440249532963E-2</v>
      </c>
      <c r="R195" s="591">
        <f t="shared" si="130"/>
        <v>5.5971941616620571E-2</v>
      </c>
      <c r="S195" s="589">
        <f t="shared" si="130"/>
        <v>7.3436360018571331E-2</v>
      </c>
      <c r="T195" s="589">
        <f t="shared" si="130"/>
        <v>0.14472808600040662</v>
      </c>
      <c r="U195" s="589">
        <f t="shared" si="130"/>
        <v>0.13590674568472602</v>
      </c>
      <c r="V195" s="589">
        <f t="shared" si="130"/>
        <v>0.15022264401155172</v>
      </c>
      <c r="W195" s="589">
        <f t="shared" si="130"/>
        <v>6.8438866168382462E-2</v>
      </c>
      <c r="X195" s="589">
        <f t="shared" si="130"/>
        <v>0.13456574928904694</v>
      </c>
      <c r="Y195" s="589">
        <f t="shared" si="130"/>
        <v>7.6189869600482504E-2</v>
      </c>
      <c r="Z195" s="589">
        <f t="shared" si="130"/>
        <v>8.2590023125206469E-2</v>
      </c>
      <c r="AA195" s="589">
        <f t="shared" si="130"/>
        <v>7.5672752049338668E-2</v>
      </c>
      <c r="AB195" s="591">
        <f t="shared" si="130"/>
        <v>0.13823320645234419</v>
      </c>
      <c r="AC195" s="589">
        <f t="shared" si="130"/>
        <v>0.14179136548428409</v>
      </c>
      <c r="AD195" s="589">
        <f t="shared" si="130"/>
        <v>0.13328703659661906</v>
      </c>
      <c r="AE195" s="589">
        <f t="shared" si="130"/>
        <v>0.10187045711516718</v>
      </c>
      <c r="AF195" s="589">
        <f t="shared" si="130"/>
        <v>9.25654626589206E-2</v>
      </c>
      <c r="AG195" s="589">
        <f t="shared" si="130"/>
        <v>0.1096629052097834</v>
      </c>
      <c r="AH195" s="589">
        <f t="shared" si="130"/>
        <v>0.17000541669369398</v>
      </c>
      <c r="AI195" s="589">
        <f t="shared" si="130"/>
        <v>0.14791350550397778</v>
      </c>
      <c r="AJ195" s="589">
        <f t="shared" si="130"/>
        <v>0.10388404928136152</v>
      </c>
      <c r="AK195" s="589">
        <f t="shared" si="130"/>
        <v>0.18538550315835942</v>
      </c>
      <c r="AL195" s="589">
        <f t="shared" si="130"/>
        <v>4.9127267077288685E-2</v>
      </c>
      <c r="AM195" s="591">
        <f t="shared" si="130"/>
        <v>3.7620443346817231E-2</v>
      </c>
      <c r="AN195" s="589">
        <f t="shared" si="130"/>
        <v>4.5680531455201984E-2</v>
      </c>
      <c r="AO195" s="589">
        <f t="shared" si="130"/>
        <v>4.6356738215693603E-2</v>
      </c>
      <c r="AP195" s="589">
        <f t="shared" si="130"/>
        <v>4.2403915156460782E-2</v>
      </c>
      <c r="AQ195" s="589">
        <f t="shared" si="130"/>
        <v>3.0906375833806718E-2</v>
      </c>
      <c r="AR195" s="589">
        <f t="shared" si="130"/>
        <v>4.7782125075676113E-2</v>
      </c>
      <c r="AS195" s="589">
        <f t="shared" si="130"/>
        <v>0.12449868441563963</v>
      </c>
      <c r="AT195" s="589">
        <f t="shared" si="130"/>
        <v>4.2081362479894205E-2</v>
      </c>
      <c r="AU195" s="589">
        <f t="shared" si="130"/>
        <v>1.8706155664790801E-2</v>
      </c>
      <c r="AV195" s="589">
        <f t="shared" si="130"/>
        <v>6.7977410583559925E-2</v>
      </c>
      <c r="AW195" s="591">
        <f t="shared" si="130"/>
        <v>9.2446625254476167E-2</v>
      </c>
      <c r="AX195" s="589">
        <f t="shared" si="130"/>
        <v>6.261652915461384E-2</v>
      </c>
      <c r="AY195" s="589">
        <f t="shared" si="130"/>
        <v>6.2937229377786327E-2</v>
      </c>
      <c r="AZ195" s="589">
        <f t="shared" si="130"/>
        <v>5.4235785232321018E-2</v>
      </c>
      <c r="BA195" s="589">
        <f t="shared" si="130"/>
        <v>0.16520300609727276</v>
      </c>
      <c r="BB195" s="589">
        <f t="shared" si="130"/>
        <v>2.1410986846732784E-2</v>
      </c>
      <c r="BC195" s="589">
        <f t="shared" si="130"/>
        <v>5.9219045721685425E-2</v>
      </c>
      <c r="BD195" s="589">
        <f t="shared" si="130"/>
        <v>5.9305534553152878E-2</v>
      </c>
      <c r="BE195" s="589">
        <f t="shared" si="130"/>
        <v>6.0597064551370351E-2</v>
      </c>
      <c r="BF195" s="589">
        <f t="shared" si="130"/>
        <v>5.4269309131320616E-2</v>
      </c>
      <c r="BG195" s="591">
        <f t="shared" si="130"/>
        <v>2.2812449978749594E-2</v>
      </c>
      <c r="BH195" s="589">
        <f t="shared" si="130"/>
        <v>2.735359209564819E-2</v>
      </c>
      <c r="BI195" s="589">
        <f t="shared" si="130"/>
        <v>2.5730973801088623E-2</v>
      </c>
      <c r="BJ195" s="589">
        <f t="shared" si="130"/>
        <v>1.8793409400153414E-2</v>
      </c>
      <c r="BK195" s="589">
        <f t="shared" si="130"/>
        <v>2.5100554147308825E-2</v>
      </c>
      <c r="BL195" s="589">
        <f t="shared" si="130"/>
        <v>1.6327818987904787E-2</v>
      </c>
      <c r="BM195" s="589">
        <f t="shared" si="130"/>
        <v>4.8141353383458645E-2</v>
      </c>
      <c r="BN195" s="589">
        <f t="shared" si="130"/>
        <v>2.8719157058654902E-2</v>
      </c>
      <c r="BO195" s="589">
        <f t="shared" si="130"/>
        <v>4.0518588799684487E-2</v>
      </c>
      <c r="BP195" s="589">
        <f t="shared" si="130"/>
        <v>1.7810264065475884E-2</v>
      </c>
      <c r="BQ195" s="591">
        <f t="shared" si="130"/>
        <v>9.2407305912792989E-3</v>
      </c>
      <c r="BR195" s="589">
        <f t="shared" si="130"/>
        <v>5.4114248816991652E-2</v>
      </c>
      <c r="BS195" s="589">
        <f t="shared" si="130"/>
        <v>1.0713740921415964E-2</v>
      </c>
      <c r="BT195" s="589">
        <f t="shared" si="130"/>
        <v>3.7841876312119056E-2</v>
      </c>
      <c r="BU195" s="589">
        <f t="shared" ref="BU195:CA195" si="131">BU141/BU$176</f>
        <v>6.6459238173205787E-2</v>
      </c>
      <c r="BV195" s="589">
        <f t="shared" si="131"/>
        <v>4.1824680501506201E-2</v>
      </c>
      <c r="BW195" s="589">
        <f t="shared" si="131"/>
        <v>7.319239565222159E-2</v>
      </c>
      <c r="BX195" s="589">
        <f t="shared" si="131"/>
        <v>3.7088462722725396E-2</v>
      </c>
      <c r="BY195" s="589">
        <f t="shared" si="131"/>
        <v>0.13194466847156702</v>
      </c>
      <c r="BZ195" s="589">
        <f t="shared" si="131"/>
        <v>1.7832051280006506E-2</v>
      </c>
      <c r="CA195" s="591">
        <f t="shared" si="131"/>
        <v>7.4634274882483448E-2</v>
      </c>
    </row>
    <row r="196" spans="1:79" ht="15" customHeight="1" x14ac:dyDescent="0.15">
      <c r="A196" s="557"/>
      <c r="B196" s="558" t="s">
        <v>12</v>
      </c>
      <c r="C196" s="559"/>
      <c r="D196" s="560"/>
      <c r="E196" s="561" t="s">
        <v>47</v>
      </c>
      <c r="F196" s="562"/>
      <c r="G196" s="589">
        <f t="shared" ref="G196" si="132">G142/G$176</f>
        <v>8.7476039009017873E-4</v>
      </c>
      <c r="H196" s="592">
        <f t="shared" si="96"/>
        <v>4.4177702747676397E-5</v>
      </c>
      <c r="I196" s="589">
        <f t="shared" ref="I196:BT196" si="133">I142/I$176</f>
        <v>6.8179937938493964E-3</v>
      </c>
      <c r="J196" s="589">
        <f t="shared" si="133"/>
        <v>9.275297845087729E-3</v>
      </c>
      <c r="K196" s="589">
        <f t="shared" si="133"/>
        <v>4.062759034327101E-3</v>
      </c>
      <c r="L196" s="589">
        <f t="shared" si="133"/>
        <v>2.7717285266471089E-3</v>
      </c>
      <c r="M196" s="589">
        <f t="shared" si="133"/>
        <v>2.8326819389437271E-3</v>
      </c>
      <c r="N196" s="589">
        <f t="shared" si="133"/>
        <v>6.9494349635549517E-4</v>
      </c>
      <c r="O196" s="589">
        <f t="shared" si="133"/>
        <v>5.6168004755158402E-3</v>
      </c>
      <c r="P196" s="589">
        <f t="shared" si="133"/>
        <v>1.5009842519685039E-2</v>
      </c>
      <c r="Q196" s="589">
        <f t="shared" si="133"/>
        <v>6.6843012643646258E-3</v>
      </c>
      <c r="R196" s="591">
        <f t="shared" si="133"/>
        <v>6.650301094942552E-3</v>
      </c>
      <c r="S196" s="589">
        <f t="shared" si="133"/>
        <v>8.503017841745706E-3</v>
      </c>
      <c r="T196" s="589">
        <f t="shared" si="133"/>
        <v>3.9601883437305353E-3</v>
      </c>
      <c r="U196" s="589">
        <f t="shared" si="133"/>
        <v>7.8418248597451872E-3</v>
      </c>
      <c r="V196" s="589">
        <f t="shared" si="133"/>
        <v>1.5424291084916877E-3</v>
      </c>
      <c r="W196" s="589">
        <f t="shared" si="133"/>
        <v>2.7076575941334087E-3</v>
      </c>
      <c r="X196" s="589">
        <f t="shared" si="133"/>
        <v>1.5787952353774788E-2</v>
      </c>
      <c r="Y196" s="589">
        <f t="shared" si="133"/>
        <v>1.1568537736830064E-2</v>
      </c>
      <c r="Z196" s="589">
        <f t="shared" si="133"/>
        <v>1.8256741953993011E-3</v>
      </c>
      <c r="AA196" s="589">
        <f t="shared" si="133"/>
        <v>1.2355738499469665E-2</v>
      </c>
      <c r="AB196" s="591">
        <f t="shared" si="133"/>
        <v>1.6053036536563838E-2</v>
      </c>
      <c r="AC196" s="589">
        <f t="shared" si="133"/>
        <v>3.286719898235451E-2</v>
      </c>
      <c r="AD196" s="589">
        <f t="shared" si="133"/>
        <v>1.1512122995299206E-2</v>
      </c>
      <c r="AE196" s="589">
        <f t="shared" si="133"/>
        <v>9.8950088838636735E-3</v>
      </c>
      <c r="AF196" s="589">
        <f t="shared" si="133"/>
        <v>1.2889257749070833E-2</v>
      </c>
      <c r="AG196" s="589">
        <f t="shared" si="133"/>
        <v>1.8209231421874125E-2</v>
      </c>
      <c r="AH196" s="589">
        <f t="shared" si="133"/>
        <v>1.3905233975052882E-2</v>
      </c>
      <c r="AI196" s="589">
        <f t="shared" si="133"/>
        <v>1.7208275806999282E-2</v>
      </c>
      <c r="AJ196" s="589">
        <f t="shared" si="133"/>
        <v>1.4453483076107072E-2</v>
      </c>
      <c r="AK196" s="589">
        <f t="shared" si="133"/>
        <v>8.7433072414732044E-4</v>
      </c>
      <c r="AL196" s="589">
        <f t="shared" si="133"/>
        <v>5.4706470167740729E-3</v>
      </c>
      <c r="AM196" s="591">
        <f t="shared" si="133"/>
        <v>4.5280933356219317E-3</v>
      </c>
      <c r="AN196" s="589">
        <f t="shared" si="133"/>
        <v>5.0411263968913687E-4</v>
      </c>
      <c r="AO196" s="589">
        <f t="shared" si="133"/>
        <v>5.105320909732932E-4</v>
      </c>
      <c r="AP196" s="589">
        <f t="shared" si="133"/>
        <v>5.2325714690337885E-4</v>
      </c>
      <c r="AQ196" s="589">
        <f t="shared" si="133"/>
        <v>5.1287021556702442E-4</v>
      </c>
      <c r="AR196" s="589">
        <f t="shared" si="133"/>
        <v>5.9637296803983044E-4</v>
      </c>
      <c r="AS196" s="589">
        <f t="shared" si="133"/>
        <v>5.2198230456368421E-4</v>
      </c>
      <c r="AT196" s="589">
        <f t="shared" si="133"/>
        <v>5.4498254113705959E-4</v>
      </c>
      <c r="AU196" s="589">
        <f t="shared" si="133"/>
        <v>4.6097882692298914E-4</v>
      </c>
      <c r="AV196" s="589">
        <f t="shared" si="133"/>
        <v>6.274837900020916E-4</v>
      </c>
      <c r="AW196" s="591">
        <f t="shared" si="133"/>
        <v>7.8300360181656837E-4</v>
      </c>
      <c r="AX196" s="589">
        <f t="shared" si="133"/>
        <v>4.5818804571531581E-4</v>
      </c>
      <c r="AY196" s="589">
        <f t="shared" si="133"/>
        <v>2.2702514669669258E-4</v>
      </c>
      <c r="AZ196" s="589">
        <f t="shared" si="133"/>
        <v>2.2111984919179578E-4</v>
      </c>
      <c r="BA196" s="589">
        <f t="shared" si="133"/>
        <v>2.741409462589214E-4</v>
      </c>
      <c r="BB196" s="589">
        <f t="shared" si="133"/>
        <v>2.5321797847647186E-4</v>
      </c>
      <c r="BC196" s="589">
        <f t="shared" si="133"/>
        <v>1.494172726367168E-4</v>
      </c>
      <c r="BD196" s="589">
        <f t="shared" si="133"/>
        <v>2.8447754423106004E-3</v>
      </c>
      <c r="BE196" s="589">
        <f t="shared" si="133"/>
        <v>2.8974492946373439E-3</v>
      </c>
      <c r="BF196" s="589">
        <f t="shared" si="133"/>
        <v>2.6393776625300981E-3</v>
      </c>
      <c r="BG196" s="591">
        <f t="shared" si="133"/>
        <v>2.8701848509435731E-4</v>
      </c>
      <c r="BH196" s="589">
        <f t="shared" si="133"/>
        <v>1.0390789731388614E-2</v>
      </c>
      <c r="BI196" s="589">
        <f t="shared" si="133"/>
        <v>5.6469438953410693E-3</v>
      </c>
      <c r="BJ196" s="589">
        <f t="shared" si="133"/>
        <v>7.1722831959769168E-3</v>
      </c>
      <c r="BK196" s="589">
        <f t="shared" si="133"/>
        <v>8.2802242177567025E-3</v>
      </c>
      <c r="BL196" s="589">
        <f t="shared" si="133"/>
        <v>1.6069558230626857E-3</v>
      </c>
      <c r="BM196" s="589">
        <f t="shared" si="133"/>
        <v>1.2330827067669173E-4</v>
      </c>
      <c r="BN196" s="589">
        <f t="shared" si="133"/>
        <v>2.5915412206428335E-2</v>
      </c>
      <c r="BO196" s="589">
        <f t="shared" si="133"/>
        <v>1.7795981437870043E-3</v>
      </c>
      <c r="BP196" s="589">
        <f t="shared" si="133"/>
        <v>7.721212745148504E-5</v>
      </c>
      <c r="BQ196" s="591">
        <f t="shared" si="133"/>
        <v>5.1323230134553534E-3</v>
      </c>
      <c r="BR196" s="589">
        <f t="shared" si="133"/>
        <v>9.741687748182206E-3</v>
      </c>
      <c r="BS196" s="589">
        <f t="shared" si="133"/>
        <v>1.2608063557092736E-4</v>
      </c>
      <c r="BT196" s="589">
        <f t="shared" si="133"/>
        <v>6.1966214941940349E-4</v>
      </c>
      <c r="BU196" s="589">
        <f t="shared" ref="BU196:CA196" si="134">BU142/BU$176</f>
        <v>6.8903535787872405E-3</v>
      </c>
      <c r="BV196" s="589">
        <f t="shared" si="134"/>
        <v>4.3195896389842964E-3</v>
      </c>
      <c r="BW196" s="589">
        <f t="shared" si="134"/>
        <v>3.5943129440347199E-3</v>
      </c>
      <c r="BX196" s="589">
        <f t="shared" si="134"/>
        <v>2.0740258759418808E-3</v>
      </c>
      <c r="BY196" s="589">
        <f t="shared" si="134"/>
        <v>2.5973359935347842E-4</v>
      </c>
      <c r="BZ196" s="589">
        <f t="shared" si="134"/>
        <v>4.5686606942067567E-3</v>
      </c>
      <c r="CA196" s="591">
        <f t="shared" si="134"/>
        <v>1.3322679632447319E-2</v>
      </c>
    </row>
    <row r="197" spans="1:79" ht="15" customHeight="1" x14ac:dyDescent="0.15">
      <c r="A197" s="557"/>
      <c r="B197" s="558" t="s">
        <v>13</v>
      </c>
      <c r="C197" s="559"/>
      <c r="D197" s="560"/>
      <c r="E197" s="561" t="s">
        <v>48</v>
      </c>
      <c r="F197" s="562"/>
      <c r="G197" s="589">
        <f t="shared" ref="G197" si="135">G143/G$176</f>
        <v>1.2839144503322441E-4</v>
      </c>
      <c r="H197" s="592">
        <f t="shared" si="96"/>
        <v>7.7752756835910468E-5</v>
      </c>
      <c r="I197" s="589">
        <f t="shared" ref="I197:BT197" si="136">I143/I$176</f>
        <v>6.8081753199304224E-5</v>
      </c>
      <c r="J197" s="589">
        <f t="shared" si="136"/>
        <v>2.6028109470129517E-5</v>
      </c>
      <c r="K197" s="589">
        <f t="shared" si="136"/>
        <v>1.8694902693338963E-5</v>
      </c>
      <c r="L197" s="589">
        <f t="shared" si="136"/>
        <v>1.5761890967569573E-5</v>
      </c>
      <c r="M197" s="589">
        <f t="shared" si="136"/>
        <v>1.5645054279646655E-5</v>
      </c>
      <c r="N197" s="589">
        <f t="shared" si="136"/>
        <v>1.9742712964644749E-5</v>
      </c>
      <c r="O197" s="589">
        <f t="shared" si="136"/>
        <v>2.2225432562481248E-5</v>
      </c>
      <c r="P197" s="589">
        <f t="shared" si="136"/>
        <v>1.9685039370078739E-5</v>
      </c>
      <c r="Q197" s="589">
        <f t="shared" si="136"/>
        <v>2.0692170131509694E-5</v>
      </c>
      <c r="R197" s="591">
        <f t="shared" si="136"/>
        <v>2.0583025352583503E-5</v>
      </c>
      <c r="S197" s="589">
        <f t="shared" si="136"/>
        <v>2.6530476885322015E-5</v>
      </c>
      <c r="T197" s="589">
        <f t="shared" si="136"/>
        <v>2.4204557556824234E-5</v>
      </c>
      <c r="U197" s="589">
        <f t="shared" si="136"/>
        <v>2.4384829608900967E-5</v>
      </c>
      <c r="V197" s="589">
        <f t="shared" si="136"/>
        <v>2.4092271304114644E-5</v>
      </c>
      <c r="W197" s="589">
        <f t="shared" si="136"/>
        <v>2.8204766605556338E-5</v>
      </c>
      <c r="X197" s="589">
        <f t="shared" si="136"/>
        <v>3.5190370685222596E-5</v>
      </c>
      <c r="Y197" s="589">
        <f t="shared" si="136"/>
        <v>2.599671401534846E-5</v>
      </c>
      <c r="Z197" s="589">
        <f t="shared" si="136"/>
        <v>3.4774746579034308E-5</v>
      </c>
      <c r="AA197" s="589">
        <f t="shared" si="136"/>
        <v>2.5287469356504146E-5</v>
      </c>
      <c r="AB197" s="591">
        <f t="shared" si="136"/>
        <v>3.5767960987770627E-5</v>
      </c>
      <c r="AC197" s="589">
        <f t="shared" si="136"/>
        <v>3.4379915253508898E-5</v>
      </c>
      <c r="AD197" s="589">
        <f t="shared" si="136"/>
        <v>2.7180080262777016E-5</v>
      </c>
      <c r="AE197" s="589">
        <f t="shared" si="136"/>
        <v>3.5535454692295267E-5</v>
      </c>
      <c r="AF197" s="589">
        <f t="shared" si="136"/>
        <v>3.6084148233680947E-5</v>
      </c>
      <c r="AG197" s="589">
        <f t="shared" si="136"/>
        <v>4.0083607725113298E-5</v>
      </c>
      <c r="AH197" s="589">
        <f t="shared" si="136"/>
        <v>3.1169155004207833E-5</v>
      </c>
      <c r="AI197" s="589">
        <f t="shared" si="136"/>
        <v>3.7100601199234561E-5</v>
      </c>
      <c r="AJ197" s="589">
        <f t="shared" si="136"/>
        <v>3.4591503173770419E-5</v>
      </c>
      <c r="AK197" s="589">
        <f t="shared" si="136"/>
        <v>1.2746202793956964E-4</v>
      </c>
      <c r="AL197" s="589">
        <f t="shared" si="136"/>
        <v>1.0669118633630416E-4</v>
      </c>
      <c r="AM197" s="591">
        <f t="shared" si="136"/>
        <v>1.6903183302202624E-4</v>
      </c>
      <c r="AN197" s="589">
        <f t="shared" si="136"/>
        <v>2.8170067947408688E-4</v>
      </c>
      <c r="AO197" s="589">
        <f t="shared" si="136"/>
        <v>2.7583095707956059E-4</v>
      </c>
      <c r="AP197" s="589">
        <f t="shared" si="136"/>
        <v>2.6903411275450964E-4</v>
      </c>
      <c r="AQ197" s="589">
        <f t="shared" si="136"/>
        <v>2.6069780861280947E-4</v>
      </c>
      <c r="AR197" s="589">
        <f t="shared" si="136"/>
        <v>4.1565388681563941E-4</v>
      </c>
      <c r="AS197" s="589">
        <f t="shared" si="136"/>
        <v>3.0941032532960465E-4</v>
      </c>
      <c r="AT197" s="589">
        <f t="shared" si="136"/>
        <v>2.566008509025464E-4</v>
      </c>
      <c r="AU197" s="589">
        <f t="shared" si="136"/>
        <v>2.7841295487428057E-4</v>
      </c>
      <c r="AV197" s="589">
        <f t="shared" si="136"/>
        <v>4.183225266680611E-4</v>
      </c>
      <c r="AW197" s="591">
        <f t="shared" si="136"/>
        <v>3.1320144072662732E-4</v>
      </c>
      <c r="AX197" s="589">
        <f t="shared" si="136"/>
        <v>3.0378952393510922E-4</v>
      </c>
      <c r="AY197" s="589">
        <f t="shared" si="136"/>
        <v>3.0300533692179533E-4</v>
      </c>
      <c r="AZ197" s="589">
        <f t="shared" si="136"/>
        <v>2.7249112728685947E-4</v>
      </c>
      <c r="BA197" s="589">
        <f t="shared" si="136"/>
        <v>4.8210993997258592E-4</v>
      </c>
      <c r="BB197" s="589">
        <f t="shared" si="136"/>
        <v>4.5016529506928323E-4</v>
      </c>
      <c r="BC197" s="589">
        <f t="shared" si="136"/>
        <v>1.9922303018228907E-4</v>
      </c>
      <c r="BD197" s="589">
        <f t="shared" si="136"/>
        <v>3.1188567972176019E-4</v>
      </c>
      <c r="BE197" s="589">
        <f t="shared" si="136"/>
        <v>3.2061938916068969E-4</v>
      </c>
      <c r="BF197" s="589">
        <f t="shared" si="136"/>
        <v>2.7782922763474715E-4</v>
      </c>
      <c r="BG197" s="591">
        <f t="shared" si="136"/>
        <v>4.8020400390786706E-4</v>
      </c>
      <c r="BH197" s="589">
        <f t="shared" si="136"/>
        <v>1.5885597956026251E-5</v>
      </c>
      <c r="BI197" s="589">
        <f t="shared" si="136"/>
        <v>1.7400069227418282E-5</v>
      </c>
      <c r="BJ197" s="589">
        <f t="shared" si="136"/>
        <v>1.6721044898095683E-5</v>
      </c>
      <c r="BK197" s="589">
        <f t="shared" si="136"/>
        <v>1.5992707325459592E-5</v>
      </c>
      <c r="BL197" s="589">
        <f t="shared" si="136"/>
        <v>1.4347819848773978E-5</v>
      </c>
      <c r="BM197" s="589">
        <f t="shared" si="136"/>
        <v>2.1052631578947369E-5</v>
      </c>
      <c r="BN197" s="589">
        <f t="shared" si="136"/>
        <v>1.2585388364109269E-5</v>
      </c>
      <c r="BO197" s="589">
        <f t="shared" si="136"/>
        <v>1.4547123791174422E-5</v>
      </c>
      <c r="BP197" s="589">
        <f t="shared" si="136"/>
        <v>1.7158250544774456E-5</v>
      </c>
      <c r="BQ197" s="591">
        <f t="shared" si="136"/>
        <v>1.2745835298316274E-5</v>
      </c>
      <c r="BR197" s="589">
        <f t="shared" si="136"/>
        <v>2.4954691637994766E-5</v>
      </c>
      <c r="BS197" s="589">
        <f t="shared" si="136"/>
        <v>1.7122061620743223E-5</v>
      </c>
      <c r="BT197" s="589">
        <f t="shared" si="136"/>
        <v>2.217520066484153E-4</v>
      </c>
      <c r="BU197" s="589">
        <f t="shared" ref="BU197:CA197" si="137">BU143/BU$176</f>
        <v>1.279157409174904E-5</v>
      </c>
      <c r="BV197" s="589">
        <f t="shared" si="137"/>
        <v>6.3455510188070596E-6</v>
      </c>
      <c r="BW197" s="589">
        <f t="shared" si="137"/>
        <v>8.5288781722857752E-6</v>
      </c>
      <c r="BX197" s="589">
        <f t="shared" si="137"/>
        <v>2.323838516461491E-5</v>
      </c>
      <c r="BY197" s="589">
        <f t="shared" si="137"/>
        <v>1.8197895496103582E-5</v>
      </c>
      <c r="BZ197" s="589">
        <f t="shared" si="137"/>
        <v>1.116447019006713E-5</v>
      </c>
      <c r="CA197" s="591">
        <f t="shared" si="137"/>
        <v>1.5640539598616152E-5</v>
      </c>
    </row>
    <row r="198" spans="1:79" ht="24" customHeight="1" x14ac:dyDescent="0.15">
      <c r="A198" s="557"/>
      <c r="B198" s="558" t="s">
        <v>14</v>
      </c>
      <c r="C198" s="559"/>
      <c r="D198" s="560"/>
      <c r="E198" s="561" t="s">
        <v>49</v>
      </c>
      <c r="F198" s="562"/>
      <c r="G198" s="589">
        <f t="shared" ref="G198" si="138">G144/G$176</f>
        <v>0</v>
      </c>
      <c r="H198" s="592">
        <f t="shared" si="96"/>
        <v>0</v>
      </c>
      <c r="I198" s="589">
        <f t="shared" ref="I198:BT198" si="139">I144/I$176</f>
        <v>2.0925075610562501E-4</v>
      </c>
      <c r="J198" s="589">
        <f t="shared" si="139"/>
        <v>3.8775734738177202E-4</v>
      </c>
      <c r="K198" s="589">
        <f t="shared" si="139"/>
        <v>1.3941231712434022E-4</v>
      </c>
      <c r="L198" s="589">
        <f t="shared" si="139"/>
        <v>1.335257334824108E-4</v>
      </c>
      <c r="M198" s="589">
        <f t="shared" si="139"/>
        <v>1.350110239688026E-4</v>
      </c>
      <c r="N198" s="589">
        <f t="shared" si="139"/>
        <v>8.2919394451507953E-5</v>
      </c>
      <c r="O198" s="589">
        <f t="shared" si="139"/>
        <v>1.4649812561001358E-4</v>
      </c>
      <c r="P198" s="589">
        <f t="shared" si="139"/>
        <v>5.4133858267716535E-4</v>
      </c>
      <c r="Q198" s="589">
        <f t="shared" si="139"/>
        <v>1.134417797798061E-4</v>
      </c>
      <c r="R198" s="591">
        <f t="shared" si="139"/>
        <v>1.1357862182509934E-4</v>
      </c>
      <c r="S198" s="589">
        <f t="shared" si="139"/>
        <v>1.0612190754128806E-4</v>
      </c>
      <c r="T198" s="589">
        <f t="shared" si="139"/>
        <v>1.7943645335459033E-4</v>
      </c>
      <c r="U198" s="589">
        <f t="shared" si="139"/>
        <v>3.5484131361917962E-4</v>
      </c>
      <c r="V198" s="589">
        <f t="shared" si="139"/>
        <v>7.0181833798942662E-5</v>
      </c>
      <c r="W198" s="589">
        <f t="shared" si="139"/>
        <v>5.6409533211112675E-5</v>
      </c>
      <c r="X198" s="589">
        <f t="shared" si="139"/>
        <v>6.9804479841757043E-4</v>
      </c>
      <c r="Y198" s="589">
        <f t="shared" si="139"/>
        <v>1.5078094128902106E-4</v>
      </c>
      <c r="Z198" s="589">
        <f t="shared" si="139"/>
        <v>3.4774746579034308E-5</v>
      </c>
      <c r="AA198" s="589">
        <f t="shared" si="139"/>
        <v>1.6015397259119295E-4</v>
      </c>
      <c r="AB198" s="591">
        <f t="shared" si="139"/>
        <v>7.324265801354218E-4</v>
      </c>
      <c r="AC198" s="589">
        <f t="shared" si="139"/>
        <v>2.0456049575837795E-3</v>
      </c>
      <c r="AD198" s="589">
        <f t="shared" si="139"/>
        <v>4.3352228019129339E-4</v>
      </c>
      <c r="AE198" s="589">
        <f t="shared" si="139"/>
        <v>4.199644645453077E-5</v>
      </c>
      <c r="AF198" s="589">
        <f t="shared" si="139"/>
        <v>4.7270234186122035E-4</v>
      </c>
      <c r="AG198" s="589">
        <f t="shared" si="139"/>
        <v>7.6492884742091209E-4</v>
      </c>
      <c r="AH198" s="589">
        <f t="shared" si="139"/>
        <v>5.3408768304507486E-4</v>
      </c>
      <c r="AI198" s="589">
        <f t="shared" si="139"/>
        <v>9.1470873108975761E-4</v>
      </c>
      <c r="AJ198" s="589">
        <f t="shared" si="139"/>
        <v>2.8249727591912505E-4</v>
      </c>
      <c r="AK198" s="589">
        <f t="shared" si="139"/>
        <v>0</v>
      </c>
      <c r="AL198" s="589">
        <f t="shared" si="139"/>
        <v>2.9641893535937311E-5</v>
      </c>
      <c r="AM198" s="591">
        <f t="shared" si="139"/>
        <v>4.9321365770678188E-5</v>
      </c>
      <c r="AN198" s="589">
        <f t="shared" si="139"/>
        <v>4.5179906387233967E-5</v>
      </c>
      <c r="AO198" s="589">
        <f t="shared" si="139"/>
        <v>4.6515871460162582E-5</v>
      </c>
      <c r="AP198" s="589">
        <f t="shared" si="139"/>
        <v>5.2346003839112733E-5</v>
      </c>
      <c r="AQ198" s="589">
        <f t="shared" si="139"/>
        <v>5.8331695558804185E-5</v>
      </c>
      <c r="AR198" s="589">
        <f t="shared" si="139"/>
        <v>5.421572436725732E-5</v>
      </c>
      <c r="AS198" s="589">
        <f t="shared" si="139"/>
        <v>4.9600128487951892E-5</v>
      </c>
      <c r="AT198" s="589">
        <f t="shared" si="139"/>
        <v>5.9441940232011899E-5</v>
      </c>
      <c r="AU198" s="589">
        <f t="shared" si="139"/>
        <v>0</v>
      </c>
      <c r="AV198" s="589">
        <f t="shared" si="139"/>
        <v>0</v>
      </c>
      <c r="AW198" s="591">
        <f t="shared" si="139"/>
        <v>0</v>
      </c>
      <c r="AX198" s="589">
        <f t="shared" si="139"/>
        <v>2.2533838313867992E-5</v>
      </c>
      <c r="AY198" s="589">
        <f t="shared" si="139"/>
        <v>2.1970175486776699E-5</v>
      </c>
      <c r="AZ198" s="589">
        <f t="shared" si="139"/>
        <v>2.2335338302201593E-5</v>
      </c>
      <c r="BA198" s="589">
        <f t="shared" si="139"/>
        <v>1.8906272155787681E-5</v>
      </c>
      <c r="BB198" s="589">
        <f t="shared" si="139"/>
        <v>1.4067665470915101E-5</v>
      </c>
      <c r="BC198" s="589">
        <f t="shared" si="139"/>
        <v>4.9805757545572267E-5</v>
      </c>
      <c r="BD198" s="589">
        <f t="shared" si="139"/>
        <v>2.8353243611069107E-5</v>
      </c>
      <c r="BE198" s="589">
        <f t="shared" si="139"/>
        <v>2.3749584382273311E-5</v>
      </c>
      <c r="BF198" s="589">
        <f t="shared" si="139"/>
        <v>4.6304871272457863E-5</v>
      </c>
      <c r="BG198" s="591">
        <f t="shared" si="139"/>
        <v>0</v>
      </c>
      <c r="BH198" s="589">
        <f t="shared" si="139"/>
        <v>4.0417787204573123E-5</v>
      </c>
      <c r="BI198" s="589">
        <f t="shared" si="139"/>
        <v>1.2490763981110983E-4</v>
      </c>
      <c r="BJ198" s="589">
        <f t="shared" si="139"/>
        <v>2.1005812653232702E-4</v>
      </c>
      <c r="BK198" s="589">
        <f t="shared" si="139"/>
        <v>0</v>
      </c>
      <c r="BL198" s="589">
        <f t="shared" si="139"/>
        <v>0</v>
      </c>
      <c r="BM198" s="589">
        <f t="shared" si="139"/>
        <v>0</v>
      </c>
      <c r="BN198" s="589">
        <f t="shared" si="139"/>
        <v>0</v>
      </c>
      <c r="BO198" s="589">
        <f t="shared" si="139"/>
        <v>0</v>
      </c>
      <c r="BP198" s="589">
        <f t="shared" si="139"/>
        <v>0</v>
      </c>
      <c r="BQ198" s="591">
        <f t="shared" si="139"/>
        <v>0</v>
      </c>
      <c r="BR198" s="589">
        <f t="shared" si="139"/>
        <v>0</v>
      </c>
      <c r="BS198" s="589">
        <f t="shared" si="139"/>
        <v>0</v>
      </c>
      <c r="BT198" s="589">
        <f t="shared" si="139"/>
        <v>1.2227447095566825E-4</v>
      </c>
      <c r="BU198" s="589">
        <f t="shared" ref="BU198:CA198" si="140">BU144/BU$176</f>
        <v>0</v>
      </c>
      <c r="BV198" s="589">
        <f t="shared" si="140"/>
        <v>0</v>
      </c>
      <c r="BW198" s="589">
        <f t="shared" si="140"/>
        <v>0</v>
      </c>
      <c r="BX198" s="589">
        <f t="shared" si="140"/>
        <v>0</v>
      </c>
      <c r="BY198" s="589">
        <f t="shared" si="140"/>
        <v>0</v>
      </c>
      <c r="BZ198" s="589">
        <f t="shared" si="140"/>
        <v>0</v>
      </c>
      <c r="CA198" s="591">
        <f t="shared" si="140"/>
        <v>0</v>
      </c>
    </row>
    <row r="199" spans="1:79" ht="15" customHeight="1" x14ac:dyDescent="0.15">
      <c r="A199" s="557"/>
      <c r="B199" s="558" t="s">
        <v>15</v>
      </c>
      <c r="C199" s="559"/>
      <c r="D199" s="560"/>
      <c r="E199" s="561" t="s">
        <v>50</v>
      </c>
      <c r="F199" s="562"/>
      <c r="G199" s="589">
        <f t="shared" ref="G199" si="141">G145/G$176</f>
        <v>2.0582597413886558E-4</v>
      </c>
      <c r="H199" s="592">
        <f t="shared" si="96"/>
        <v>5.3013243297211681E-6</v>
      </c>
      <c r="I199" s="589">
        <f t="shared" ref="I199:BT199" si="142">I145/I$176</f>
        <v>3.2404464279823077E-4</v>
      </c>
      <c r="J199" s="589">
        <f t="shared" si="142"/>
        <v>5.5581285734638782E-4</v>
      </c>
      <c r="K199" s="589">
        <f t="shared" si="142"/>
        <v>6.7172507276099175E-4</v>
      </c>
      <c r="L199" s="589">
        <f t="shared" si="142"/>
        <v>4.4853838296283696E-4</v>
      </c>
      <c r="M199" s="589">
        <f t="shared" si="142"/>
        <v>4.5312712765495123E-4</v>
      </c>
      <c r="N199" s="589">
        <f t="shared" si="142"/>
        <v>2.9219215187674229E-4</v>
      </c>
      <c r="O199" s="589">
        <f t="shared" si="142"/>
        <v>9.4037973506742303E-4</v>
      </c>
      <c r="P199" s="589">
        <f t="shared" si="142"/>
        <v>8.9566929133858269E-4</v>
      </c>
      <c r="Q199" s="589">
        <f t="shared" si="142"/>
        <v>1.1487805982422854E-3</v>
      </c>
      <c r="R199" s="591">
        <f t="shared" si="142"/>
        <v>1.157609184889877E-3</v>
      </c>
      <c r="S199" s="589">
        <f t="shared" si="142"/>
        <v>6.7652716057571137E-4</v>
      </c>
      <c r="T199" s="589">
        <f t="shared" si="142"/>
        <v>6.6030033015016508E-4</v>
      </c>
      <c r="U199" s="589">
        <f t="shared" si="142"/>
        <v>4.9442344172530241E-4</v>
      </c>
      <c r="V199" s="589">
        <f t="shared" si="142"/>
        <v>7.6362025133476421E-4</v>
      </c>
      <c r="W199" s="589">
        <f t="shared" si="142"/>
        <v>1.170497814130588E-3</v>
      </c>
      <c r="X199" s="589">
        <f t="shared" si="142"/>
        <v>4.1098972226038356E-4</v>
      </c>
      <c r="Y199" s="589">
        <f t="shared" si="142"/>
        <v>4.068485743402034E-4</v>
      </c>
      <c r="Z199" s="589">
        <f t="shared" si="142"/>
        <v>4.1729695894841167E-4</v>
      </c>
      <c r="AA199" s="589">
        <f t="shared" si="142"/>
        <v>4.0600436911276104E-4</v>
      </c>
      <c r="AB199" s="591">
        <f t="shared" si="142"/>
        <v>4.1124988934797458E-4</v>
      </c>
      <c r="AC199" s="589">
        <f t="shared" si="142"/>
        <v>1.6330459745416727E-4</v>
      </c>
      <c r="AD199" s="589">
        <f t="shared" si="142"/>
        <v>1.7802952572118947E-4</v>
      </c>
      <c r="AE199" s="589">
        <f t="shared" si="142"/>
        <v>1.1306735583912131E-4</v>
      </c>
      <c r="AF199" s="589">
        <f t="shared" si="142"/>
        <v>5.1480051480051476E-4</v>
      </c>
      <c r="AG199" s="589">
        <f t="shared" si="142"/>
        <v>7.2150493905203934E-4</v>
      </c>
      <c r="AH199" s="589">
        <f t="shared" si="142"/>
        <v>1.6637589495489317E-4</v>
      </c>
      <c r="AI199" s="589">
        <f t="shared" si="142"/>
        <v>4.1262648338844123E-4</v>
      </c>
      <c r="AJ199" s="589">
        <f t="shared" si="142"/>
        <v>6.2841230765682923E-4</v>
      </c>
      <c r="AK199" s="589">
        <f t="shared" si="142"/>
        <v>2.056227054496831E-4</v>
      </c>
      <c r="AL199" s="589">
        <f t="shared" si="142"/>
        <v>3.4549491803476603E-5</v>
      </c>
      <c r="AM199" s="591">
        <f t="shared" si="142"/>
        <v>5.103618146800309E-5</v>
      </c>
      <c r="AN199" s="589">
        <f t="shared" si="142"/>
        <v>3.8838866894288846E-5</v>
      </c>
      <c r="AO199" s="589">
        <f t="shared" si="142"/>
        <v>3.8028765088483794E-5</v>
      </c>
      <c r="AP199" s="589">
        <f t="shared" si="142"/>
        <v>3.6723359282478315E-5</v>
      </c>
      <c r="AQ199" s="589">
        <f t="shared" si="142"/>
        <v>3.4550311984830168E-5</v>
      </c>
      <c r="AR199" s="589">
        <f t="shared" si="142"/>
        <v>5.421572436725732E-5</v>
      </c>
      <c r="AS199" s="589">
        <f t="shared" si="142"/>
        <v>4.2514395846815911E-5</v>
      </c>
      <c r="AT199" s="589">
        <f t="shared" si="142"/>
        <v>3.5900577763888373E-5</v>
      </c>
      <c r="AU199" s="589">
        <f t="shared" si="142"/>
        <v>3.8795247810350572E-5</v>
      </c>
      <c r="AV199" s="589">
        <f t="shared" si="142"/>
        <v>1.0458063166701528E-4</v>
      </c>
      <c r="AW199" s="591">
        <f t="shared" si="142"/>
        <v>5.2200240121104554E-5</v>
      </c>
      <c r="AX199" s="589">
        <f t="shared" si="142"/>
        <v>4.3398503419301315E-5</v>
      </c>
      <c r="AY199" s="589">
        <f t="shared" si="142"/>
        <v>4.3024926994937707E-5</v>
      </c>
      <c r="AZ199" s="589">
        <f t="shared" si="142"/>
        <v>3.7970075113742711E-5</v>
      </c>
      <c r="BA199" s="589">
        <f t="shared" si="142"/>
        <v>6.6171952545256892E-5</v>
      </c>
      <c r="BB199" s="589">
        <f t="shared" si="142"/>
        <v>7.0338327354575511E-5</v>
      </c>
      <c r="BC199" s="589">
        <f t="shared" si="142"/>
        <v>4.9805757545572267E-5</v>
      </c>
      <c r="BD199" s="589">
        <f t="shared" si="142"/>
        <v>4.7255406018448511E-5</v>
      </c>
      <c r="BE199" s="589">
        <f t="shared" si="142"/>
        <v>4.7499168764546622E-5</v>
      </c>
      <c r="BF199" s="589">
        <f t="shared" si="142"/>
        <v>4.6304871272457863E-5</v>
      </c>
      <c r="BG199" s="591">
        <f t="shared" si="142"/>
        <v>6.6235035021774765E-5</v>
      </c>
      <c r="BH199" s="589">
        <f t="shared" si="142"/>
        <v>5.4493633494722962E-5</v>
      </c>
      <c r="BI199" s="589">
        <f t="shared" si="142"/>
        <v>5.7793087076782153E-5</v>
      </c>
      <c r="BJ199" s="589">
        <f t="shared" si="142"/>
        <v>5.4343395918810965E-5</v>
      </c>
      <c r="BK199" s="589">
        <f t="shared" si="142"/>
        <v>5.197629880774367E-5</v>
      </c>
      <c r="BL199" s="589">
        <f t="shared" si="142"/>
        <v>5.7391279395095913E-5</v>
      </c>
      <c r="BM199" s="589">
        <f t="shared" si="142"/>
        <v>7.2180451127819552E-5</v>
      </c>
      <c r="BN199" s="589">
        <f t="shared" si="142"/>
        <v>4.9642365213986559E-5</v>
      </c>
      <c r="BO199" s="589">
        <f t="shared" si="142"/>
        <v>4.8490412637248072E-5</v>
      </c>
      <c r="BP199" s="589">
        <f t="shared" si="142"/>
        <v>6.0053876906710591E-5</v>
      </c>
      <c r="BQ199" s="591">
        <f t="shared" si="142"/>
        <v>3.8237505894948823E-5</v>
      </c>
      <c r="BR199" s="589">
        <f t="shared" si="142"/>
        <v>8.1102747823482986E-5</v>
      </c>
      <c r="BS199" s="589">
        <f t="shared" si="142"/>
        <v>5.4479286975092071E-5</v>
      </c>
      <c r="BT199" s="589">
        <f t="shared" si="142"/>
        <v>1.1294845198447321E-4</v>
      </c>
      <c r="BU199" s="589">
        <f t="shared" ref="BU199:CA199" si="143">BU145/BU$176</f>
        <v>9.7166764735401378E-6</v>
      </c>
      <c r="BV199" s="589">
        <f t="shared" si="143"/>
        <v>2.2497862703043211E-5</v>
      </c>
      <c r="BW199" s="589">
        <f t="shared" si="143"/>
        <v>3.5333923856612497E-5</v>
      </c>
      <c r="BX199" s="589">
        <f t="shared" si="143"/>
        <v>2.9047981455768637E-5</v>
      </c>
      <c r="BY199" s="589">
        <f t="shared" si="143"/>
        <v>8.2717706800470826E-7</v>
      </c>
      <c r="BZ199" s="589">
        <f t="shared" si="143"/>
        <v>7.9746215643336644E-7</v>
      </c>
      <c r="CA199" s="591">
        <f t="shared" si="143"/>
        <v>1.3600469216187959E-6</v>
      </c>
    </row>
    <row r="200" spans="1:79" ht="15" customHeight="1" x14ac:dyDescent="0.15">
      <c r="A200" s="557"/>
      <c r="B200" s="558" t="s">
        <v>16</v>
      </c>
      <c r="C200" s="559"/>
      <c r="D200" s="560"/>
      <c r="E200" s="561" t="s">
        <v>664</v>
      </c>
      <c r="F200" s="562"/>
      <c r="G200" s="589">
        <f t="shared" ref="G200" si="144">G146/G$176</f>
        <v>7.5880842747457029E-3</v>
      </c>
      <c r="H200" s="592">
        <f t="shared" si="96"/>
        <v>5.8208541140338426E-3</v>
      </c>
      <c r="I200" s="589">
        <f t="shared" ref="I200:BT200" si="145">I146/I$176</f>
        <v>8.0553665319447205E-3</v>
      </c>
      <c r="J200" s="589">
        <f t="shared" si="145"/>
        <v>1.058476451785267E-2</v>
      </c>
      <c r="K200" s="589">
        <f t="shared" si="145"/>
        <v>9.5230850377621655E-3</v>
      </c>
      <c r="L200" s="589">
        <f t="shared" si="145"/>
        <v>9.0771604232878344E-3</v>
      </c>
      <c r="M200" s="589">
        <f t="shared" si="145"/>
        <v>9.2056658274350511E-3</v>
      </c>
      <c r="N200" s="589">
        <f t="shared" si="145"/>
        <v>4.6987656855854501E-3</v>
      </c>
      <c r="O200" s="589">
        <f t="shared" si="145"/>
        <v>1.0059854174058204E-2</v>
      </c>
      <c r="P200" s="589">
        <f t="shared" si="145"/>
        <v>1.6122047244094488E-2</v>
      </c>
      <c r="Q200" s="589">
        <f t="shared" si="145"/>
        <v>7.9285092825075211E-3</v>
      </c>
      <c r="R200" s="591">
        <f t="shared" si="145"/>
        <v>7.7677361821563021E-3</v>
      </c>
      <c r="S200" s="589">
        <f t="shared" si="145"/>
        <v>1.6528487099555615E-2</v>
      </c>
      <c r="T200" s="589">
        <f t="shared" si="145"/>
        <v>1.2767097292639555E-2</v>
      </c>
      <c r="U200" s="589">
        <f t="shared" si="145"/>
        <v>1.7875761815711228E-2</v>
      </c>
      <c r="V200" s="589">
        <f t="shared" si="145"/>
        <v>9.5850577638391769E-3</v>
      </c>
      <c r="W200" s="589">
        <f t="shared" si="145"/>
        <v>6.5435058524890705E-3</v>
      </c>
      <c r="X200" s="589">
        <f t="shared" si="145"/>
        <v>1.1911248963113423E-2</v>
      </c>
      <c r="Y200" s="589">
        <f t="shared" si="145"/>
        <v>1.8018322484038018E-2</v>
      </c>
      <c r="Z200" s="589">
        <f t="shared" si="145"/>
        <v>1.264062038147897E-2</v>
      </c>
      <c r="AA200" s="589">
        <f t="shared" si="145"/>
        <v>1.8452828333204555E-2</v>
      </c>
      <c r="AB200" s="591">
        <f t="shared" si="145"/>
        <v>1.1527572851496979E-2</v>
      </c>
      <c r="AC200" s="589">
        <f t="shared" si="145"/>
        <v>9.8068708260634144E-3</v>
      </c>
      <c r="AD200" s="589">
        <f t="shared" si="145"/>
        <v>6.2487004524124359E-3</v>
      </c>
      <c r="AE200" s="589">
        <f t="shared" si="145"/>
        <v>6.4642222581166213E-3</v>
      </c>
      <c r="AF200" s="589">
        <f t="shared" si="145"/>
        <v>8.8346022925462186E-3</v>
      </c>
      <c r="AG200" s="589">
        <f t="shared" si="145"/>
        <v>1.5124046239781811E-2</v>
      </c>
      <c r="AH200" s="589">
        <f t="shared" si="145"/>
        <v>8.9059542352563584E-3</v>
      </c>
      <c r="AI200" s="589">
        <f t="shared" si="145"/>
        <v>1.233491409515871E-2</v>
      </c>
      <c r="AJ200" s="589">
        <f t="shared" si="145"/>
        <v>1.8529515200083019E-2</v>
      </c>
      <c r="AK200" s="589">
        <f t="shared" si="145"/>
        <v>7.5885333342596822E-3</v>
      </c>
      <c r="AL200" s="589">
        <f t="shared" si="145"/>
        <v>4.5927267626939688E-3</v>
      </c>
      <c r="AM200" s="591">
        <f t="shared" si="145"/>
        <v>3.1034081227063318E-3</v>
      </c>
      <c r="AN200" s="589">
        <f t="shared" si="145"/>
        <v>1.3806028236014757E-3</v>
      </c>
      <c r="AO200" s="589">
        <f t="shared" si="145"/>
        <v>1.385520115176562E-3</v>
      </c>
      <c r="AP200" s="589">
        <f t="shared" si="145"/>
        <v>1.5575979514452264E-3</v>
      </c>
      <c r="AQ200" s="589">
        <f t="shared" si="145"/>
        <v>6.6004557051539193E-4</v>
      </c>
      <c r="AR200" s="589">
        <f t="shared" si="145"/>
        <v>7.1384037083555463E-4</v>
      </c>
      <c r="AS200" s="589">
        <f t="shared" si="145"/>
        <v>1.1289934008210003E-3</v>
      </c>
      <c r="AT200" s="589">
        <f t="shared" si="145"/>
        <v>1.8997879511775684E-3</v>
      </c>
      <c r="AU200" s="589">
        <f t="shared" si="145"/>
        <v>5.2236660139936743E-3</v>
      </c>
      <c r="AV200" s="589">
        <f t="shared" si="145"/>
        <v>3.3465802133444888E-3</v>
      </c>
      <c r="AW200" s="591">
        <f t="shared" si="145"/>
        <v>5.2200240121104561E-3</v>
      </c>
      <c r="AX200" s="589">
        <f t="shared" si="145"/>
        <v>6.7768432262447446E-4</v>
      </c>
      <c r="AY200" s="589">
        <f t="shared" si="145"/>
        <v>4.2475672607768288E-4</v>
      </c>
      <c r="AZ200" s="589">
        <f t="shared" si="145"/>
        <v>2.9705999941928118E-4</v>
      </c>
      <c r="BA200" s="589">
        <f t="shared" si="145"/>
        <v>6.1445384506309973E-4</v>
      </c>
      <c r="BB200" s="589">
        <f t="shared" si="145"/>
        <v>1.7584581838643878E-3</v>
      </c>
      <c r="BC200" s="589">
        <f t="shared" si="145"/>
        <v>3.9844606036457814E-4</v>
      </c>
      <c r="BD200" s="589">
        <f t="shared" si="145"/>
        <v>3.2889762588840165E-3</v>
      </c>
      <c r="BE200" s="589">
        <f t="shared" si="145"/>
        <v>3.26556785256258E-3</v>
      </c>
      <c r="BF200" s="589">
        <f t="shared" si="145"/>
        <v>3.3802556028894241E-3</v>
      </c>
      <c r="BG200" s="591">
        <f t="shared" si="145"/>
        <v>1.214308975399204E-3</v>
      </c>
      <c r="BH200" s="589">
        <f t="shared" si="145"/>
        <v>5.6999134134369635E-3</v>
      </c>
      <c r="BI200" s="589">
        <f t="shared" si="145"/>
        <v>3.1537625474695637E-3</v>
      </c>
      <c r="BJ200" s="589">
        <f t="shared" si="145"/>
        <v>2.5426438898166746E-3</v>
      </c>
      <c r="BK200" s="589">
        <f t="shared" si="145"/>
        <v>9.0718632303669524E-3</v>
      </c>
      <c r="BL200" s="589">
        <f t="shared" si="145"/>
        <v>2.1952164368624189E-3</v>
      </c>
      <c r="BM200" s="589">
        <f t="shared" si="145"/>
        <v>6.6165413533834591E-4</v>
      </c>
      <c r="BN200" s="589">
        <f t="shared" si="145"/>
        <v>1.2232997489914209E-2</v>
      </c>
      <c r="BO200" s="589">
        <f t="shared" si="145"/>
        <v>3.6965857900462112E-3</v>
      </c>
      <c r="BP200" s="589">
        <f t="shared" si="145"/>
        <v>7.5496302397007602E-4</v>
      </c>
      <c r="BQ200" s="591">
        <f t="shared" si="145"/>
        <v>2.2432670125036645E-3</v>
      </c>
      <c r="BR200" s="589">
        <f t="shared" si="145"/>
        <v>8.0447687167985622E-3</v>
      </c>
      <c r="BS200" s="589">
        <f t="shared" si="145"/>
        <v>4.5606945953434219E-4</v>
      </c>
      <c r="BT200" s="589">
        <f t="shared" si="145"/>
        <v>9.8441311362614274E-4</v>
      </c>
      <c r="BU200" s="589">
        <f t="shared" ref="BU200:CA200" si="146">BU146/BU$176</f>
        <v>6.8359893888973074E-3</v>
      </c>
      <c r="BV200" s="589">
        <f t="shared" si="146"/>
        <v>3.3971772681595249E-3</v>
      </c>
      <c r="BW200" s="589">
        <f t="shared" si="146"/>
        <v>9.0649790859723099E-3</v>
      </c>
      <c r="BX200" s="589">
        <f t="shared" si="146"/>
        <v>5.5365452654695026E-3</v>
      </c>
      <c r="BY200" s="589">
        <f t="shared" si="146"/>
        <v>2.0447817121076388E-3</v>
      </c>
      <c r="BZ200" s="589">
        <f t="shared" si="146"/>
        <v>2.2552229783935605E-3</v>
      </c>
      <c r="CA200" s="591">
        <f t="shared" si="146"/>
        <v>1.2239402259377948E-2</v>
      </c>
    </row>
    <row r="201" spans="1:79" ht="15" customHeight="1" x14ac:dyDescent="0.15">
      <c r="A201" s="557"/>
      <c r="B201" s="558" t="s">
        <v>17</v>
      </c>
      <c r="C201" s="559"/>
      <c r="D201" s="560"/>
      <c r="E201" s="561" t="s">
        <v>2070</v>
      </c>
      <c r="F201" s="562"/>
      <c r="G201" s="589">
        <f t="shared" ref="G201" si="147">G147/G$176</f>
        <v>3.6868827406427864E-4</v>
      </c>
      <c r="H201" s="592">
        <f t="shared" si="96"/>
        <v>1.3041257851114073E-3</v>
      </c>
      <c r="I201" s="589">
        <f t="shared" ref="I201:BT201" si="148">I147/I$176</f>
        <v>1.7469357829276481E-3</v>
      </c>
      <c r="J201" s="589">
        <f t="shared" si="148"/>
        <v>1.4192492762255661E-3</v>
      </c>
      <c r="K201" s="589">
        <f t="shared" si="148"/>
        <v>9.5325554818897129E-4</v>
      </c>
      <c r="L201" s="589">
        <f t="shared" si="148"/>
        <v>5.0663220967187906E-4</v>
      </c>
      <c r="M201" s="589">
        <f t="shared" si="148"/>
        <v>5.1165121958992579E-4</v>
      </c>
      <c r="N201" s="589">
        <f t="shared" si="148"/>
        <v>3.3562612039896077E-4</v>
      </c>
      <c r="O201" s="589">
        <f t="shared" si="148"/>
        <v>1.4908657537796111E-3</v>
      </c>
      <c r="P201" s="589">
        <f t="shared" si="148"/>
        <v>2.0374015748031494E-3</v>
      </c>
      <c r="Q201" s="589">
        <f t="shared" si="148"/>
        <v>1.8890734143590028E-3</v>
      </c>
      <c r="R201" s="591">
        <f t="shared" si="148"/>
        <v>1.9162052638483462E-3</v>
      </c>
      <c r="S201" s="589">
        <f t="shared" si="148"/>
        <v>4.3775286860781325E-4</v>
      </c>
      <c r="T201" s="589">
        <f t="shared" si="148"/>
        <v>9.6366411819569545E-4</v>
      </c>
      <c r="U201" s="589">
        <f t="shared" si="148"/>
        <v>1.6581684134052658E-3</v>
      </c>
      <c r="V201" s="589">
        <f t="shared" si="148"/>
        <v>5.3107745874722285E-4</v>
      </c>
      <c r="W201" s="589">
        <f t="shared" si="148"/>
        <v>6.7691439853335218E-4</v>
      </c>
      <c r="X201" s="589">
        <f t="shared" si="148"/>
        <v>2.0014715414396582E-3</v>
      </c>
      <c r="Y201" s="589">
        <f t="shared" si="148"/>
        <v>8.4879271260112721E-4</v>
      </c>
      <c r="Z201" s="589">
        <f t="shared" si="148"/>
        <v>2.6081059934275727E-4</v>
      </c>
      <c r="AA201" s="589">
        <f t="shared" si="148"/>
        <v>8.9630030274720257E-4</v>
      </c>
      <c r="AB201" s="591">
        <f t="shared" si="148"/>
        <v>2.0738884411995954E-3</v>
      </c>
      <c r="AC201" s="589">
        <f t="shared" si="148"/>
        <v>2.2604794279182101E-3</v>
      </c>
      <c r="AD201" s="589">
        <f t="shared" si="148"/>
        <v>1.1864105034702168E-3</v>
      </c>
      <c r="AE201" s="589">
        <f t="shared" si="148"/>
        <v>2.1127443062510095E-3</v>
      </c>
      <c r="AF201" s="589">
        <f t="shared" si="148"/>
        <v>1.5119258109912315E-3</v>
      </c>
      <c r="AG201" s="589">
        <f t="shared" si="148"/>
        <v>2.8062700783384009E-3</v>
      </c>
      <c r="AH201" s="589">
        <f t="shared" si="148"/>
        <v>1.7560028001694927E-3</v>
      </c>
      <c r="AI201" s="589">
        <f t="shared" si="148"/>
        <v>2.0849784562270348E-3</v>
      </c>
      <c r="AJ201" s="589">
        <f t="shared" si="148"/>
        <v>2.2369172052371534E-3</v>
      </c>
      <c r="AK201" s="589">
        <f t="shared" si="148"/>
        <v>3.68758068252843E-4</v>
      </c>
      <c r="AL201" s="589">
        <f t="shared" si="148"/>
        <v>2.7239624183976827E-3</v>
      </c>
      <c r="AM201" s="591">
        <f t="shared" si="148"/>
        <v>2.6184419119247792E-3</v>
      </c>
      <c r="AN201" s="589">
        <f t="shared" si="148"/>
        <v>7.7756996782239512E-4</v>
      </c>
      <c r="AO201" s="589">
        <f t="shared" si="148"/>
        <v>7.6481885495551535E-4</v>
      </c>
      <c r="AP201" s="589">
        <f t="shared" si="148"/>
        <v>7.5374187698567358E-4</v>
      </c>
      <c r="AQ201" s="589">
        <f t="shared" si="148"/>
        <v>8.3952771069632792E-4</v>
      </c>
      <c r="AR201" s="589">
        <f t="shared" si="148"/>
        <v>8.5841563581490752E-4</v>
      </c>
      <c r="AS201" s="589">
        <f t="shared" si="148"/>
        <v>6.8023033354905457E-4</v>
      </c>
      <c r="AT201" s="589">
        <f t="shared" si="148"/>
        <v>5.4380547301365338E-4</v>
      </c>
      <c r="AU201" s="589">
        <f t="shared" si="148"/>
        <v>7.6449458920396719E-4</v>
      </c>
      <c r="AV201" s="589">
        <f t="shared" si="148"/>
        <v>1.9661158753398869E-2</v>
      </c>
      <c r="AW201" s="591">
        <f t="shared" si="148"/>
        <v>7.3080336169546376E-4</v>
      </c>
      <c r="AX201" s="589">
        <f t="shared" si="148"/>
        <v>8.1038359269503034E-4</v>
      </c>
      <c r="AY201" s="589">
        <f t="shared" si="148"/>
        <v>6.4262763298821848E-4</v>
      </c>
      <c r="AZ201" s="589">
        <f t="shared" si="148"/>
        <v>5.762517281968011E-4</v>
      </c>
      <c r="BA201" s="589">
        <f t="shared" si="148"/>
        <v>1.011485560334641E-3</v>
      </c>
      <c r="BB201" s="589">
        <f t="shared" si="148"/>
        <v>9.5660125202222694E-4</v>
      </c>
      <c r="BC201" s="589">
        <f t="shared" si="148"/>
        <v>5.4786333300129494E-4</v>
      </c>
      <c r="BD201" s="589">
        <f t="shared" si="148"/>
        <v>2.5423408437925299E-3</v>
      </c>
      <c r="BE201" s="589">
        <f t="shared" si="148"/>
        <v>2.5768299054766543E-3</v>
      </c>
      <c r="BF201" s="589">
        <f t="shared" si="148"/>
        <v>2.4078533061678087E-3</v>
      </c>
      <c r="BG201" s="591">
        <f t="shared" si="148"/>
        <v>1.2087893891473895E-3</v>
      </c>
      <c r="BH201" s="589">
        <f t="shared" si="148"/>
        <v>5.4519774352118954E-3</v>
      </c>
      <c r="BI201" s="589">
        <f t="shared" si="148"/>
        <v>5.4431145129627406E-3</v>
      </c>
      <c r="BJ201" s="589">
        <f t="shared" si="148"/>
        <v>1.4944433877673016E-3</v>
      </c>
      <c r="BK201" s="589">
        <f t="shared" si="148"/>
        <v>2.8163157600134339E-2</v>
      </c>
      <c r="BL201" s="589">
        <f t="shared" si="148"/>
        <v>6.0260843364850711E-4</v>
      </c>
      <c r="BM201" s="589">
        <f t="shared" si="148"/>
        <v>7.3082706766917297E-4</v>
      </c>
      <c r="BN201" s="589">
        <f t="shared" si="148"/>
        <v>1.1068149877991651E-2</v>
      </c>
      <c r="BO201" s="589">
        <f t="shared" si="148"/>
        <v>8.7282742747046534E-4</v>
      </c>
      <c r="BP201" s="589">
        <f t="shared" si="148"/>
        <v>1.3898182941267309E-3</v>
      </c>
      <c r="BQ201" s="591">
        <f t="shared" si="148"/>
        <v>3.1269782598535929E-3</v>
      </c>
      <c r="BR201" s="589">
        <f t="shared" si="148"/>
        <v>2.2552802567837771E-3</v>
      </c>
      <c r="BS201" s="589">
        <f t="shared" si="148"/>
        <v>5.6502803348452632E-4</v>
      </c>
      <c r="BT201" s="589">
        <f t="shared" si="148"/>
        <v>4.9738767846373524E-5</v>
      </c>
      <c r="BU201" s="589">
        <f t="shared" ref="BU201:CA201" si="149">BU147/BU$176</f>
        <v>2.8829010109279402E-3</v>
      </c>
      <c r="BV201" s="589">
        <f t="shared" si="149"/>
        <v>3.3360292310692023E-3</v>
      </c>
      <c r="BW201" s="589">
        <f t="shared" si="149"/>
        <v>2.5026165379821406E-3</v>
      </c>
      <c r="BX201" s="589">
        <f t="shared" si="149"/>
        <v>1.8038796484032324E-2</v>
      </c>
      <c r="BY201" s="589">
        <f t="shared" si="149"/>
        <v>3.3004365013387861E-4</v>
      </c>
      <c r="BZ201" s="589">
        <f t="shared" si="149"/>
        <v>4.0750316193745024E-4</v>
      </c>
      <c r="CA201" s="591">
        <f t="shared" si="149"/>
        <v>3.9397159201992465E-3</v>
      </c>
    </row>
    <row r="202" spans="1:79" ht="15" customHeight="1" x14ac:dyDescent="0.15">
      <c r="A202" s="557"/>
      <c r="B202" s="558" t="s">
        <v>18</v>
      </c>
      <c r="C202" s="559"/>
      <c r="D202" s="560"/>
      <c r="E202" s="561" t="s">
        <v>52</v>
      </c>
      <c r="F202" s="562"/>
      <c r="G202" s="589">
        <f t="shared" ref="G202" si="150">G148/G$176</f>
        <v>0</v>
      </c>
      <c r="H202" s="592">
        <f t="shared" si="96"/>
        <v>0</v>
      </c>
      <c r="I202" s="589">
        <f t="shared" ref="I202:BT202" si="151">I148/I$176</f>
        <v>0</v>
      </c>
      <c r="J202" s="589">
        <f t="shared" si="151"/>
        <v>0</v>
      </c>
      <c r="K202" s="589">
        <f t="shared" si="151"/>
        <v>0</v>
      </c>
      <c r="L202" s="589">
        <f t="shared" si="151"/>
        <v>0</v>
      </c>
      <c r="M202" s="589">
        <f t="shared" si="151"/>
        <v>0</v>
      </c>
      <c r="N202" s="589">
        <f t="shared" si="151"/>
        <v>0</v>
      </c>
      <c r="O202" s="589">
        <f t="shared" si="151"/>
        <v>0</v>
      </c>
      <c r="P202" s="589">
        <f t="shared" si="151"/>
        <v>0</v>
      </c>
      <c r="Q202" s="589">
        <f t="shared" si="151"/>
        <v>0</v>
      </c>
      <c r="R202" s="591">
        <f t="shared" si="151"/>
        <v>0</v>
      </c>
      <c r="S202" s="589">
        <f t="shared" si="151"/>
        <v>0</v>
      </c>
      <c r="T202" s="589">
        <f t="shared" si="151"/>
        <v>0</v>
      </c>
      <c r="U202" s="589">
        <f t="shared" si="151"/>
        <v>0</v>
      </c>
      <c r="V202" s="589">
        <f t="shared" si="151"/>
        <v>0</v>
      </c>
      <c r="W202" s="589">
        <f t="shared" si="151"/>
        <v>0</v>
      </c>
      <c r="X202" s="589">
        <f t="shared" si="151"/>
        <v>0</v>
      </c>
      <c r="Y202" s="589">
        <f t="shared" si="151"/>
        <v>0</v>
      </c>
      <c r="Z202" s="589">
        <f t="shared" si="151"/>
        <v>0</v>
      </c>
      <c r="AA202" s="589">
        <f t="shared" si="151"/>
        <v>0</v>
      </c>
      <c r="AB202" s="591">
        <f t="shared" si="151"/>
        <v>0</v>
      </c>
      <c r="AC202" s="589">
        <f t="shared" si="151"/>
        <v>0</v>
      </c>
      <c r="AD202" s="589">
        <f t="shared" si="151"/>
        <v>0</v>
      </c>
      <c r="AE202" s="589">
        <f t="shared" si="151"/>
        <v>0</v>
      </c>
      <c r="AF202" s="589">
        <f t="shared" si="151"/>
        <v>0</v>
      </c>
      <c r="AG202" s="589">
        <f t="shared" si="151"/>
        <v>0</v>
      </c>
      <c r="AH202" s="589">
        <f t="shared" si="151"/>
        <v>0</v>
      </c>
      <c r="AI202" s="589">
        <f t="shared" si="151"/>
        <v>0</v>
      </c>
      <c r="AJ202" s="589">
        <f t="shared" si="151"/>
        <v>0</v>
      </c>
      <c r="AK202" s="589">
        <f t="shared" si="151"/>
        <v>0</v>
      </c>
      <c r="AL202" s="589">
        <f t="shared" si="151"/>
        <v>0</v>
      </c>
      <c r="AM202" s="591">
        <f t="shared" si="151"/>
        <v>0</v>
      </c>
      <c r="AN202" s="589">
        <f t="shared" si="151"/>
        <v>0</v>
      </c>
      <c r="AO202" s="589">
        <f t="shared" si="151"/>
        <v>0</v>
      </c>
      <c r="AP202" s="589">
        <f t="shared" si="151"/>
        <v>0</v>
      </c>
      <c r="AQ202" s="589">
        <f t="shared" si="151"/>
        <v>0</v>
      </c>
      <c r="AR202" s="589">
        <f t="shared" si="151"/>
        <v>0</v>
      </c>
      <c r="AS202" s="589">
        <f t="shared" si="151"/>
        <v>0</v>
      </c>
      <c r="AT202" s="589">
        <f t="shared" si="151"/>
        <v>0</v>
      </c>
      <c r="AU202" s="589">
        <f t="shared" si="151"/>
        <v>0</v>
      </c>
      <c r="AV202" s="589">
        <f t="shared" si="151"/>
        <v>0</v>
      </c>
      <c r="AW202" s="591">
        <f t="shared" si="151"/>
        <v>0</v>
      </c>
      <c r="AX202" s="589">
        <f t="shared" si="151"/>
        <v>0</v>
      </c>
      <c r="AY202" s="589">
        <f t="shared" si="151"/>
        <v>0</v>
      </c>
      <c r="AZ202" s="589">
        <f t="shared" si="151"/>
        <v>0</v>
      </c>
      <c r="BA202" s="589">
        <f t="shared" si="151"/>
        <v>0</v>
      </c>
      <c r="BB202" s="589">
        <f t="shared" si="151"/>
        <v>0</v>
      </c>
      <c r="BC202" s="589">
        <f t="shared" si="151"/>
        <v>0</v>
      </c>
      <c r="BD202" s="589">
        <f t="shared" si="151"/>
        <v>0</v>
      </c>
      <c r="BE202" s="589">
        <f t="shared" si="151"/>
        <v>0</v>
      </c>
      <c r="BF202" s="589">
        <f t="shared" si="151"/>
        <v>0</v>
      </c>
      <c r="BG202" s="591">
        <f t="shared" si="151"/>
        <v>0</v>
      </c>
      <c r="BH202" s="589">
        <f t="shared" si="151"/>
        <v>0</v>
      </c>
      <c r="BI202" s="589">
        <f t="shared" si="151"/>
        <v>0</v>
      </c>
      <c r="BJ202" s="589">
        <f t="shared" si="151"/>
        <v>0</v>
      </c>
      <c r="BK202" s="589">
        <f t="shared" si="151"/>
        <v>0</v>
      </c>
      <c r="BL202" s="589">
        <f t="shared" si="151"/>
        <v>0</v>
      </c>
      <c r="BM202" s="589">
        <f t="shared" si="151"/>
        <v>0</v>
      </c>
      <c r="BN202" s="589">
        <f t="shared" si="151"/>
        <v>0</v>
      </c>
      <c r="BO202" s="589">
        <f t="shared" si="151"/>
        <v>0</v>
      </c>
      <c r="BP202" s="589">
        <f t="shared" si="151"/>
        <v>0</v>
      </c>
      <c r="BQ202" s="591">
        <f t="shared" si="151"/>
        <v>0</v>
      </c>
      <c r="BR202" s="589">
        <f t="shared" si="151"/>
        <v>0</v>
      </c>
      <c r="BS202" s="589">
        <f t="shared" si="151"/>
        <v>0</v>
      </c>
      <c r="BT202" s="589">
        <f t="shared" si="151"/>
        <v>0</v>
      </c>
      <c r="BU202" s="589">
        <f t="shared" ref="BU202:CA202" si="152">BU148/BU$176</f>
        <v>0</v>
      </c>
      <c r="BV202" s="589">
        <f t="shared" si="152"/>
        <v>0</v>
      </c>
      <c r="BW202" s="589">
        <f t="shared" si="152"/>
        <v>0</v>
      </c>
      <c r="BX202" s="589">
        <f t="shared" si="152"/>
        <v>0</v>
      </c>
      <c r="BY202" s="589">
        <f t="shared" si="152"/>
        <v>0</v>
      </c>
      <c r="BZ202" s="589">
        <f t="shared" si="152"/>
        <v>0</v>
      </c>
      <c r="CA202" s="591">
        <f t="shared" si="152"/>
        <v>0</v>
      </c>
    </row>
    <row r="203" spans="1:79" ht="24" customHeight="1" x14ac:dyDescent="0.15">
      <c r="A203" s="557"/>
      <c r="B203" s="558" t="s">
        <v>19</v>
      </c>
      <c r="C203" s="559"/>
      <c r="D203" s="560"/>
      <c r="E203" s="561" t="s">
        <v>53</v>
      </c>
      <c r="F203" s="562"/>
      <c r="G203" s="589">
        <f t="shared" ref="G203" si="153">G149/G$176</f>
        <v>6.4560414169819421E-3</v>
      </c>
      <c r="H203" s="592">
        <f t="shared" si="96"/>
        <v>5.3820222667402568E-3</v>
      </c>
      <c r="I203" s="589">
        <f t="shared" ref="I203:BT203" si="154">I149/I$176</f>
        <v>3.3040827402272101E-3</v>
      </c>
      <c r="J203" s="589">
        <f t="shared" si="154"/>
        <v>2.0369215905934822E-3</v>
      </c>
      <c r="K203" s="589">
        <f t="shared" si="154"/>
        <v>2.4378399097675762E-3</v>
      </c>
      <c r="L203" s="589">
        <f t="shared" si="154"/>
        <v>2.5706518318751146E-3</v>
      </c>
      <c r="M203" s="589">
        <f t="shared" si="154"/>
        <v>2.5787685024496101E-3</v>
      </c>
      <c r="N203" s="589">
        <f t="shared" si="154"/>
        <v>2.2941032464917199E-3</v>
      </c>
      <c r="O203" s="589">
        <f t="shared" si="154"/>
        <v>2.277971316724069E-3</v>
      </c>
      <c r="P203" s="589">
        <f t="shared" si="154"/>
        <v>2.1456692913385828E-3</v>
      </c>
      <c r="Q203" s="589">
        <f t="shared" si="154"/>
        <v>2.1035416718397093E-3</v>
      </c>
      <c r="R203" s="591">
        <f t="shared" si="154"/>
        <v>2.0994685859635175E-3</v>
      </c>
      <c r="S203" s="589">
        <f t="shared" si="154"/>
        <v>2.321416727465676E-3</v>
      </c>
      <c r="T203" s="589">
        <f t="shared" si="154"/>
        <v>2.5046876159801716E-3</v>
      </c>
      <c r="U203" s="589">
        <f t="shared" si="154"/>
        <v>2.4090529941207333E-3</v>
      </c>
      <c r="V203" s="589">
        <f t="shared" si="154"/>
        <v>2.5642556588031588E-3</v>
      </c>
      <c r="W203" s="589">
        <f t="shared" si="154"/>
        <v>2.6653504442250742E-3</v>
      </c>
      <c r="X203" s="589">
        <f t="shared" si="154"/>
        <v>1.536005896000622E-3</v>
      </c>
      <c r="Y203" s="589">
        <f t="shared" si="154"/>
        <v>1.0996610028492398E-3</v>
      </c>
      <c r="Z203" s="589">
        <f t="shared" si="154"/>
        <v>6.9549493158068613E-4</v>
      </c>
      <c r="AA203" s="589">
        <f t="shared" si="154"/>
        <v>1.1323166834079079E-3</v>
      </c>
      <c r="AB203" s="591">
        <f t="shared" si="154"/>
        <v>1.5634192080156816E-3</v>
      </c>
      <c r="AC203" s="589">
        <f t="shared" si="154"/>
        <v>1.6674258897951817E-3</v>
      </c>
      <c r="AD203" s="589">
        <f t="shared" si="154"/>
        <v>1.1823334914308002E-3</v>
      </c>
      <c r="AE203" s="589">
        <f t="shared" si="154"/>
        <v>1.534485543530932E-3</v>
      </c>
      <c r="AF203" s="589">
        <f t="shared" si="154"/>
        <v>1.5191426406379678E-3</v>
      </c>
      <c r="AG203" s="589">
        <f t="shared" si="154"/>
        <v>1.8150358623027865E-3</v>
      </c>
      <c r="AH203" s="589">
        <f t="shared" si="154"/>
        <v>1.3154225821370416E-3</v>
      </c>
      <c r="AI203" s="589">
        <f t="shared" si="154"/>
        <v>1.6186785142508681E-3</v>
      </c>
      <c r="AJ203" s="589">
        <f t="shared" si="154"/>
        <v>1.6027396470513625E-3</v>
      </c>
      <c r="AK203" s="589">
        <f t="shared" si="154"/>
        <v>6.4550030983694211E-3</v>
      </c>
      <c r="AL203" s="589">
        <f t="shared" si="154"/>
        <v>3.9673024394787622E-3</v>
      </c>
      <c r="AM203" s="591">
        <f t="shared" si="154"/>
        <v>3.937053525277282E-3</v>
      </c>
      <c r="AN203" s="589">
        <f t="shared" si="154"/>
        <v>5.4861088433087925E-3</v>
      </c>
      <c r="AO203" s="589">
        <f t="shared" si="154"/>
        <v>5.5513836349982805E-3</v>
      </c>
      <c r="AP203" s="589">
        <f t="shared" si="154"/>
        <v>5.4421583758779875E-3</v>
      </c>
      <c r="AQ203" s="589">
        <f t="shared" si="154"/>
        <v>3.8875831563190727E-3</v>
      </c>
      <c r="AR203" s="589">
        <f t="shared" si="154"/>
        <v>2.7288581264852852E-3</v>
      </c>
      <c r="AS203" s="589">
        <f t="shared" si="154"/>
        <v>2.6477020969044797E-3</v>
      </c>
      <c r="AT203" s="589">
        <f t="shared" si="154"/>
        <v>8.9109942282464567E-3</v>
      </c>
      <c r="AU203" s="589">
        <f t="shared" si="154"/>
        <v>3.2953139904791898E-3</v>
      </c>
      <c r="AV203" s="589">
        <f t="shared" si="154"/>
        <v>9.0985149550303276E-3</v>
      </c>
      <c r="AW203" s="591">
        <f t="shared" si="154"/>
        <v>3.3408153677506915E-3</v>
      </c>
      <c r="AX203" s="589">
        <f t="shared" si="154"/>
        <v>6.0006776843226249E-3</v>
      </c>
      <c r="AY203" s="589">
        <f t="shared" si="154"/>
        <v>6.0848231858585304E-3</v>
      </c>
      <c r="AZ203" s="589">
        <f t="shared" si="154"/>
        <v>5.658657958862774E-3</v>
      </c>
      <c r="BA203" s="589">
        <f t="shared" si="154"/>
        <v>7.5246963180034977E-3</v>
      </c>
      <c r="BB203" s="589">
        <f t="shared" si="154"/>
        <v>5.697404515720616E-3</v>
      </c>
      <c r="BC203" s="589">
        <f t="shared" si="154"/>
        <v>1.887638210977189E-2</v>
      </c>
      <c r="BD203" s="589">
        <f t="shared" si="154"/>
        <v>5.1319370936035082E-3</v>
      </c>
      <c r="BE203" s="589">
        <f t="shared" si="154"/>
        <v>4.9517883437039849E-3</v>
      </c>
      <c r="BF203" s="589">
        <f t="shared" si="154"/>
        <v>5.8344137803296907E-3</v>
      </c>
      <c r="BG203" s="591">
        <f t="shared" si="154"/>
        <v>3.278634233577851E-3</v>
      </c>
      <c r="BH203" s="589">
        <f t="shared" si="154"/>
        <v>2.4325073224563238E-3</v>
      </c>
      <c r="BI203" s="589">
        <f t="shared" si="154"/>
        <v>1.458498659883954E-3</v>
      </c>
      <c r="BJ203" s="589">
        <f t="shared" si="154"/>
        <v>1.0137133469470508E-3</v>
      </c>
      <c r="BK203" s="589">
        <f t="shared" si="154"/>
        <v>1.9671030010315295E-3</v>
      </c>
      <c r="BL203" s="589">
        <f t="shared" si="154"/>
        <v>5.9830408769387493E-3</v>
      </c>
      <c r="BM203" s="589">
        <f t="shared" si="154"/>
        <v>1.4075187969924813E-3</v>
      </c>
      <c r="BN203" s="589">
        <f t="shared" si="154"/>
        <v>4.8929193206687033E-3</v>
      </c>
      <c r="BO203" s="589">
        <f t="shared" si="154"/>
        <v>2.1303454618630986E-3</v>
      </c>
      <c r="BP203" s="589">
        <f t="shared" si="154"/>
        <v>4.2037713834697417E-4</v>
      </c>
      <c r="BQ203" s="591">
        <f t="shared" si="154"/>
        <v>2.3664767537207219E-3</v>
      </c>
      <c r="BR203" s="589">
        <f t="shared" si="154"/>
        <v>1.2508539183544876E-3</v>
      </c>
      <c r="BS203" s="589">
        <f t="shared" si="154"/>
        <v>6.6464730109612328E-4</v>
      </c>
      <c r="BT203" s="589">
        <f t="shared" si="154"/>
        <v>1.5646987385005006E-3</v>
      </c>
      <c r="BU203" s="589">
        <f t="shared" ref="BU203:CA203" si="155">BU149/BU$176</f>
        <v>4.0128643876673484E-3</v>
      </c>
      <c r="BV203" s="589">
        <f t="shared" si="155"/>
        <v>3.5448555464153981E-3</v>
      </c>
      <c r="BW203" s="589">
        <f t="shared" si="155"/>
        <v>2.7804142841651629E-3</v>
      </c>
      <c r="BX203" s="589">
        <f t="shared" si="155"/>
        <v>2.8525117789564803E-3</v>
      </c>
      <c r="BY203" s="589">
        <f t="shared" si="155"/>
        <v>2.9803189760209642E-3</v>
      </c>
      <c r="BZ203" s="589">
        <f t="shared" si="155"/>
        <v>6.1851164852971905E-3</v>
      </c>
      <c r="CA203" s="591">
        <f t="shared" si="155"/>
        <v>4.1988048587676277E-3</v>
      </c>
    </row>
    <row r="204" spans="1:79" ht="15" customHeight="1" x14ac:dyDescent="0.15">
      <c r="A204" s="557"/>
      <c r="B204" s="558" t="s">
        <v>20</v>
      </c>
      <c r="C204" s="559"/>
      <c r="D204" s="560"/>
      <c r="E204" s="561" t="s">
        <v>728</v>
      </c>
      <c r="F204" s="562"/>
      <c r="G204" s="589">
        <f t="shared" ref="G204" si="156">G150/G$176</f>
        <v>1.1954892138696732E-3</v>
      </c>
      <c r="H204" s="592">
        <f t="shared" si="96"/>
        <v>5.6665266724352926E-4</v>
      </c>
      <c r="I204" s="589">
        <f t="shared" ref="I204:BT204" si="157">I150/I$176</f>
        <v>6.0543755486466096E-4</v>
      </c>
      <c r="J204" s="589">
        <f t="shared" si="157"/>
        <v>6.3680058379478289E-4</v>
      </c>
      <c r="K204" s="589">
        <f t="shared" si="157"/>
        <v>5.7659015675245431E-4</v>
      </c>
      <c r="L204" s="589">
        <f t="shared" si="157"/>
        <v>6.2822393999313012E-4</v>
      </c>
      <c r="M204" s="589">
        <f t="shared" si="157"/>
        <v>6.3495742517173344E-4</v>
      </c>
      <c r="N204" s="589">
        <f t="shared" si="157"/>
        <v>3.9880280188582393E-4</v>
      </c>
      <c r="O204" s="589">
        <f t="shared" si="157"/>
        <v>5.144374512632855E-4</v>
      </c>
      <c r="P204" s="589">
        <f t="shared" si="157"/>
        <v>6.5944881889763783E-4</v>
      </c>
      <c r="Q204" s="589">
        <f t="shared" si="157"/>
        <v>5.9033544198718838E-4</v>
      </c>
      <c r="R204" s="591">
        <f t="shared" si="157"/>
        <v>5.9467584090958125E-4</v>
      </c>
      <c r="S204" s="589">
        <f t="shared" si="157"/>
        <v>3.5816143795184717E-4</v>
      </c>
      <c r="T204" s="589">
        <f t="shared" si="157"/>
        <v>4.1212293333419396E-4</v>
      </c>
      <c r="U204" s="589">
        <f t="shared" si="157"/>
        <v>6.0205303448183077E-4</v>
      </c>
      <c r="V204" s="589">
        <f t="shared" si="157"/>
        <v>2.9382096090452861E-4</v>
      </c>
      <c r="W204" s="589">
        <f t="shared" si="157"/>
        <v>3.8076434917501059E-4</v>
      </c>
      <c r="X204" s="589">
        <f t="shared" si="157"/>
        <v>7.1202874484706941E-4</v>
      </c>
      <c r="Y204" s="589">
        <f t="shared" si="157"/>
        <v>6.1092277936068879E-4</v>
      </c>
      <c r="Z204" s="589">
        <f t="shared" si="157"/>
        <v>5.2162119868551455E-4</v>
      </c>
      <c r="AA204" s="589">
        <f t="shared" si="157"/>
        <v>6.1813813982565698E-4</v>
      </c>
      <c r="AB204" s="591">
        <f t="shared" si="157"/>
        <v>7.1838071417675378E-4</v>
      </c>
      <c r="AC204" s="589">
        <f t="shared" si="157"/>
        <v>1.1087522669256621E-3</v>
      </c>
      <c r="AD204" s="589">
        <f t="shared" si="157"/>
        <v>5.6262766143948424E-4</v>
      </c>
      <c r="AE204" s="589">
        <f t="shared" si="157"/>
        <v>6.2994669681796156E-4</v>
      </c>
      <c r="AF204" s="589">
        <f t="shared" si="157"/>
        <v>1.0091533456019438E-3</v>
      </c>
      <c r="AG204" s="589">
        <f t="shared" si="157"/>
        <v>8.4634867561254846E-4</v>
      </c>
      <c r="AH204" s="589">
        <f t="shared" si="157"/>
        <v>5.9347755947201139E-4</v>
      </c>
      <c r="AI204" s="589">
        <f t="shared" si="157"/>
        <v>6.9606001031660377E-4</v>
      </c>
      <c r="AJ204" s="589">
        <f t="shared" si="157"/>
        <v>5.0734204654863282E-4</v>
      </c>
      <c r="AK204" s="589">
        <f t="shared" si="157"/>
        <v>1.1953907379196327E-3</v>
      </c>
      <c r="AL204" s="589">
        <f t="shared" si="157"/>
        <v>3.436791066757765E-4</v>
      </c>
      <c r="AM204" s="591">
        <f t="shared" si="157"/>
        <v>4.0779950440193187E-4</v>
      </c>
      <c r="AN204" s="589">
        <f t="shared" si="157"/>
        <v>4.8826004095677407E-4</v>
      </c>
      <c r="AO204" s="589">
        <f t="shared" si="157"/>
        <v>4.9323145106179415E-4</v>
      </c>
      <c r="AP204" s="589">
        <f t="shared" si="157"/>
        <v>5.2548895326861233E-4</v>
      </c>
      <c r="AQ204" s="589">
        <f t="shared" si="157"/>
        <v>5.2992101888421335E-4</v>
      </c>
      <c r="AR204" s="589">
        <f t="shared" si="157"/>
        <v>4.9697747336652546E-4</v>
      </c>
      <c r="AS204" s="589">
        <f t="shared" si="157"/>
        <v>3.8262956262134318E-4</v>
      </c>
      <c r="AT204" s="589">
        <f t="shared" si="157"/>
        <v>5.461596092604657E-4</v>
      </c>
      <c r="AU204" s="589">
        <f t="shared" si="157"/>
        <v>5.6823627675160542E-4</v>
      </c>
      <c r="AV204" s="589">
        <f t="shared" si="157"/>
        <v>5.229031583350763E-4</v>
      </c>
      <c r="AW204" s="591">
        <f t="shared" si="157"/>
        <v>5.2200240121104554E-4</v>
      </c>
      <c r="AX204" s="589">
        <f t="shared" si="157"/>
        <v>3.6054141302188788E-4</v>
      </c>
      <c r="AY204" s="589">
        <f t="shared" si="157"/>
        <v>3.4969195983119582E-4</v>
      </c>
      <c r="AZ204" s="589">
        <f t="shared" si="157"/>
        <v>3.4061390910857431E-4</v>
      </c>
      <c r="BA204" s="589">
        <f t="shared" si="157"/>
        <v>3.8757857919364749E-4</v>
      </c>
      <c r="BB204" s="589">
        <f t="shared" si="157"/>
        <v>3.9389463318562285E-4</v>
      </c>
      <c r="BC204" s="589">
        <f t="shared" si="157"/>
        <v>3.9844606036457814E-4</v>
      </c>
      <c r="BD204" s="589">
        <f t="shared" si="157"/>
        <v>4.7255406018448508E-4</v>
      </c>
      <c r="BE204" s="589">
        <f t="shared" si="157"/>
        <v>4.749916876454662E-4</v>
      </c>
      <c r="BF204" s="589">
        <f t="shared" si="157"/>
        <v>4.630487127245786E-4</v>
      </c>
      <c r="BG204" s="591">
        <f t="shared" si="157"/>
        <v>3.2013600260524469E-4</v>
      </c>
      <c r="BH204" s="589">
        <f t="shared" si="157"/>
        <v>3.4324956596122548E-4</v>
      </c>
      <c r="BI204" s="589">
        <f t="shared" si="157"/>
        <v>3.4800138454836566E-4</v>
      </c>
      <c r="BJ204" s="589">
        <f t="shared" si="157"/>
        <v>3.6681792245197404E-4</v>
      </c>
      <c r="BK204" s="589">
        <f t="shared" si="157"/>
        <v>2.6387967087008324E-4</v>
      </c>
      <c r="BL204" s="589">
        <f t="shared" si="157"/>
        <v>4.0173895576567142E-4</v>
      </c>
      <c r="BM204" s="589">
        <f t="shared" si="157"/>
        <v>3.4586466165413532E-4</v>
      </c>
      <c r="BN204" s="589">
        <f t="shared" si="157"/>
        <v>3.9713892171189247E-4</v>
      </c>
      <c r="BO204" s="589">
        <f t="shared" si="157"/>
        <v>4.1540120159242513E-4</v>
      </c>
      <c r="BP204" s="589">
        <f t="shared" si="157"/>
        <v>2.7453200871639129E-4</v>
      </c>
      <c r="BQ204" s="591">
        <f t="shared" si="157"/>
        <v>2.1243058830527125E-4</v>
      </c>
      <c r="BR204" s="589">
        <f t="shared" si="157"/>
        <v>2.0587620601345683E-4</v>
      </c>
      <c r="BS204" s="589">
        <f t="shared" si="157"/>
        <v>2.7083988381902913E-4</v>
      </c>
      <c r="BT204" s="589">
        <f t="shared" si="157"/>
        <v>2.1449843633748584E-4</v>
      </c>
      <c r="BU204" s="589">
        <f t="shared" ref="BU204:CA204" si="158">BU150/BU$176</f>
        <v>2.4709877259926756E-4</v>
      </c>
      <c r="BV204" s="589">
        <f t="shared" si="158"/>
        <v>2.688206158876445E-4</v>
      </c>
      <c r="BW204" s="589">
        <f t="shared" si="158"/>
        <v>3.8136269541792111E-4</v>
      </c>
      <c r="BX204" s="589">
        <f t="shared" si="158"/>
        <v>2.5562223681076403E-4</v>
      </c>
      <c r="BY204" s="589">
        <f t="shared" si="158"/>
        <v>1.7784306962101228E-4</v>
      </c>
      <c r="BZ204" s="589">
        <f t="shared" si="158"/>
        <v>1.6188481775597339E-4</v>
      </c>
      <c r="CA204" s="591">
        <f t="shared" si="158"/>
        <v>2.6112900895080882E-4</v>
      </c>
    </row>
    <row r="205" spans="1:79" ht="15" customHeight="1" x14ac:dyDescent="0.15">
      <c r="A205" s="557"/>
      <c r="B205" s="558" t="s">
        <v>21</v>
      </c>
      <c r="C205" s="559"/>
      <c r="D205" s="560"/>
      <c r="E205" s="568" t="s">
        <v>55</v>
      </c>
      <c r="F205" s="562"/>
      <c r="G205" s="589">
        <f t="shared" ref="G205" si="159">G151/G$176</f>
        <v>2.557837348521825E-3</v>
      </c>
      <c r="H205" s="592">
        <f t="shared" si="96"/>
        <v>2.9269200660427203E-3</v>
      </c>
      <c r="I205" s="589">
        <f t="shared" ref="I205:BT205" si="160">I151/I$176</f>
        <v>3.2805254035160884E-3</v>
      </c>
      <c r="J205" s="589">
        <f t="shared" si="160"/>
        <v>3.6891258623391052E-3</v>
      </c>
      <c r="K205" s="589">
        <f t="shared" si="160"/>
        <v>5.3440363291156444E-3</v>
      </c>
      <c r="L205" s="589">
        <f t="shared" si="160"/>
        <v>3.9234724166345141E-3</v>
      </c>
      <c r="M205" s="589">
        <f t="shared" si="160"/>
        <v>3.8980521907421841E-3</v>
      </c>
      <c r="N205" s="589">
        <f t="shared" si="160"/>
        <v>4.789582165222816E-3</v>
      </c>
      <c r="O205" s="589">
        <f t="shared" si="160"/>
        <v>7.0539999409128746E-3</v>
      </c>
      <c r="P205" s="589">
        <f t="shared" si="160"/>
        <v>8.2677165354330708E-3</v>
      </c>
      <c r="Q205" s="589">
        <f t="shared" si="160"/>
        <v>7.4021978492801802E-3</v>
      </c>
      <c r="R205" s="591">
        <f t="shared" si="160"/>
        <v>7.3994736201251398E-3</v>
      </c>
      <c r="S205" s="589">
        <f t="shared" si="160"/>
        <v>7.5479206738741133E-3</v>
      </c>
      <c r="T205" s="589">
        <f t="shared" si="160"/>
        <v>6.5655669191470962E-3</v>
      </c>
      <c r="U205" s="589">
        <f t="shared" si="160"/>
        <v>6.4434810101037278E-3</v>
      </c>
      <c r="V205" s="589">
        <f t="shared" si="160"/>
        <v>6.6416107045103876E-3</v>
      </c>
      <c r="W205" s="589">
        <f t="shared" si="160"/>
        <v>6.4870963192779577E-3</v>
      </c>
      <c r="X205" s="589">
        <f t="shared" si="160"/>
        <v>1.6214462719874507E-3</v>
      </c>
      <c r="Y205" s="589">
        <f t="shared" si="160"/>
        <v>1.5481043196140009E-3</v>
      </c>
      <c r="Z205" s="589">
        <f t="shared" si="160"/>
        <v>1.6691878357936467E-3</v>
      </c>
      <c r="AA205" s="589">
        <f t="shared" si="160"/>
        <v>1.5383210525206691E-3</v>
      </c>
      <c r="AB205" s="591">
        <f t="shared" si="160"/>
        <v>1.626053970749974E-3</v>
      </c>
      <c r="AC205" s="589">
        <f t="shared" si="160"/>
        <v>2.2862643643583418E-3</v>
      </c>
      <c r="AD205" s="589">
        <f t="shared" si="160"/>
        <v>1.284258792416214E-3</v>
      </c>
      <c r="AE205" s="589">
        <f t="shared" si="160"/>
        <v>1.8575351316427072E-3</v>
      </c>
      <c r="AF205" s="589">
        <f t="shared" si="160"/>
        <v>2.5138623269464391E-3</v>
      </c>
      <c r="AG205" s="589">
        <f t="shared" si="160"/>
        <v>1.878919112114686E-3</v>
      </c>
      <c r="AH205" s="589">
        <f t="shared" si="160"/>
        <v>1.3571218570751034E-3</v>
      </c>
      <c r="AI205" s="589">
        <f t="shared" si="160"/>
        <v>1.4992786098837886E-3</v>
      </c>
      <c r="AJ205" s="589">
        <f t="shared" si="160"/>
        <v>2.0351334367234926E-3</v>
      </c>
      <c r="AK205" s="589">
        <f t="shared" si="160"/>
        <v>2.5572570385360197E-3</v>
      </c>
      <c r="AL205" s="589">
        <f t="shared" si="160"/>
        <v>2.9591345273781659E-3</v>
      </c>
      <c r="AM205" s="591">
        <f t="shared" si="160"/>
        <v>2.2427339584299277E-3</v>
      </c>
      <c r="AN205" s="589">
        <f t="shared" si="160"/>
        <v>2.2933954586109254E-3</v>
      </c>
      <c r="AO205" s="589">
        <f t="shared" si="160"/>
        <v>2.3517445328753777E-3</v>
      </c>
      <c r="AP205" s="589">
        <f t="shared" si="160"/>
        <v>2.4432192954674243E-3</v>
      </c>
      <c r="AQ205" s="589">
        <f t="shared" si="160"/>
        <v>2.6863989331581588E-3</v>
      </c>
      <c r="AR205" s="589">
        <f t="shared" si="160"/>
        <v>2.3583840099756933E-3</v>
      </c>
      <c r="AS205" s="589">
        <f t="shared" si="160"/>
        <v>1.7336425861979375E-3</v>
      </c>
      <c r="AT205" s="589">
        <f t="shared" si="160"/>
        <v>2.6848923894894879E-3</v>
      </c>
      <c r="AU205" s="589">
        <f t="shared" si="160"/>
        <v>1.0680103514849452E-3</v>
      </c>
      <c r="AV205" s="589">
        <f t="shared" si="160"/>
        <v>8.366450533361222E-4</v>
      </c>
      <c r="AW205" s="591">
        <f t="shared" si="160"/>
        <v>1.1484052826643003E-3</v>
      </c>
      <c r="AX205" s="589">
        <f t="shared" si="160"/>
        <v>1.9754664921824271E-3</v>
      </c>
      <c r="AY205" s="589">
        <f t="shared" si="160"/>
        <v>1.9132361153068043E-3</v>
      </c>
      <c r="AZ205" s="589">
        <f t="shared" si="160"/>
        <v>1.9007372895173556E-3</v>
      </c>
      <c r="BA205" s="589">
        <f t="shared" si="160"/>
        <v>2.0796899371366452E-3</v>
      </c>
      <c r="BB205" s="589">
        <f t="shared" si="160"/>
        <v>1.674052191038897E-3</v>
      </c>
      <c r="BC205" s="589">
        <f t="shared" si="160"/>
        <v>2.4404821197330411E-3</v>
      </c>
      <c r="BD205" s="589">
        <f t="shared" si="160"/>
        <v>2.6179494934220476E-3</v>
      </c>
      <c r="BE205" s="589">
        <f t="shared" si="160"/>
        <v>2.5412055289032441E-3</v>
      </c>
      <c r="BF205" s="589">
        <f t="shared" si="160"/>
        <v>2.9172068901648454E-3</v>
      </c>
      <c r="BG205" s="591">
        <f t="shared" si="160"/>
        <v>3.2013600260524469E-4</v>
      </c>
      <c r="BH205" s="589">
        <f t="shared" si="160"/>
        <v>2.0639212331728285E-3</v>
      </c>
      <c r="BI205" s="589">
        <f t="shared" si="160"/>
        <v>2.4335239676632143E-3</v>
      </c>
      <c r="BJ205" s="589">
        <f t="shared" si="160"/>
        <v>2.3587123959376223E-3</v>
      </c>
      <c r="BK205" s="589">
        <f t="shared" si="160"/>
        <v>2.9586508552100241E-3</v>
      </c>
      <c r="BL205" s="589">
        <f t="shared" si="160"/>
        <v>2.1378251574673229E-3</v>
      </c>
      <c r="BM205" s="589">
        <f t="shared" si="160"/>
        <v>2.3157894736842107E-3</v>
      </c>
      <c r="BN205" s="589">
        <f t="shared" si="160"/>
        <v>1.6270110401823484E-3</v>
      </c>
      <c r="BO205" s="589">
        <f t="shared" si="160"/>
        <v>2.2855147823022926E-3</v>
      </c>
      <c r="BP205" s="589">
        <f t="shared" si="160"/>
        <v>1.4241347952162798E-3</v>
      </c>
      <c r="BQ205" s="591">
        <f t="shared" si="160"/>
        <v>2.6128962361548365E-3</v>
      </c>
      <c r="BR205" s="589">
        <f t="shared" si="160"/>
        <v>7.3304406686609629E-4</v>
      </c>
      <c r="BS205" s="589">
        <f t="shared" si="160"/>
        <v>2.4764727307820425E-3</v>
      </c>
      <c r="BT205" s="589">
        <f t="shared" si="160"/>
        <v>2.8330373185830255E-3</v>
      </c>
      <c r="BU205" s="589">
        <f t="shared" ref="BU205:CA205" si="161">BU151/BU$176</f>
        <v>4.03820154404139E-3</v>
      </c>
      <c r="BV205" s="589">
        <f t="shared" si="161"/>
        <v>3.7807946706601334E-3</v>
      </c>
      <c r="BW205" s="589">
        <f t="shared" si="161"/>
        <v>2.7365514821362648E-3</v>
      </c>
      <c r="BX205" s="589">
        <f t="shared" si="161"/>
        <v>5.850263465191804E-3</v>
      </c>
      <c r="BY205" s="589">
        <f t="shared" si="161"/>
        <v>6.0516274295224458E-3</v>
      </c>
      <c r="BZ205" s="589">
        <f t="shared" si="161"/>
        <v>2.2416661217341933E-3</v>
      </c>
      <c r="CA205" s="591">
        <f t="shared" si="161"/>
        <v>4.385471298759807E-3</v>
      </c>
    </row>
    <row r="206" spans="1:79" ht="15" customHeight="1" x14ac:dyDescent="0.15">
      <c r="A206" s="557"/>
      <c r="B206" s="558" t="s">
        <v>22</v>
      </c>
      <c r="C206" s="559"/>
      <c r="D206" s="560"/>
      <c r="E206" s="561" t="s">
        <v>56</v>
      </c>
      <c r="F206" s="562"/>
      <c r="G206" s="589">
        <f t="shared" ref="G206" si="162">G152/G$176</f>
        <v>1.061602415157984E-3</v>
      </c>
      <c r="H206" s="592">
        <f t="shared" si="96"/>
        <v>2.542279534119618E-3</v>
      </c>
      <c r="I206" s="589">
        <f t="shared" ref="I206:BT206" si="163">I152/I$176</f>
        <v>6.7276673341420414E-4</v>
      </c>
      <c r="J206" s="589">
        <f t="shared" si="163"/>
        <v>6.4937058941815255E-4</v>
      </c>
      <c r="K206" s="589">
        <f t="shared" si="163"/>
        <v>6.974920603547715E-4</v>
      </c>
      <c r="L206" s="589">
        <f t="shared" si="163"/>
        <v>8.098234409266281E-4</v>
      </c>
      <c r="M206" s="589">
        <f t="shared" si="163"/>
        <v>8.0577824004728288E-4</v>
      </c>
      <c r="N206" s="589">
        <f t="shared" si="163"/>
        <v>9.4765022230294794E-4</v>
      </c>
      <c r="O206" s="589">
        <f t="shared" si="163"/>
        <v>5.622763396447237E-4</v>
      </c>
      <c r="P206" s="589">
        <f t="shared" si="163"/>
        <v>5.6102362204724413E-4</v>
      </c>
      <c r="Q206" s="589">
        <f t="shared" si="163"/>
        <v>5.1267894467011083E-4</v>
      </c>
      <c r="R206" s="591">
        <f t="shared" si="163"/>
        <v>5.0192823269432541E-4</v>
      </c>
      <c r="S206" s="589">
        <f t="shared" si="163"/>
        <v>1.0877495522982027E-3</v>
      </c>
      <c r="T206" s="589">
        <f t="shared" si="163"/>
        <v>6.3093213364788503E-4</v>
      </c>
      <c r="U206" s="589">
        <f t="shared" si="163"/>
        <v>4.2883665863929288E-4</v>
      </c>
      <c r="V206" s="589">
        <f t="shared" si="163"/>
        <v>7.5681156596621002E-4</v>
      </c>
      <c r="W206" s="589">
        <f t="shared" si="163"/>
        <v>4.3717388238612327E-4</v>
      </c>
      <c r="X206" s="589">
        <f t="shared" si="163"/>
        <v>5.8924662180124914E-4</v>
      </c>
      <c r="Y206" s="589">
        <f t="shared" si="163"/>
        <v>1.5637023480232098E-3</v>
      </c>
      <c r="Z206" s="589">
        <f t="shared" si="163"/>
        <v>1.9647731817154382E-3</v>
      </c>
      <c r="AA206" s="589">
        <f t="shared" si="163"/>
        <v>1.5312967554771957E-3</v>
      </c>
      <c r="AB206" s="591">
        <f t="shared" si="163"/>
        <v>5.2802656563224852E-4</v>
      </c>
      <c r="AC206" s="589">
        <f t="shared" si="163"/>
        <v>7.0478826269693249E-4</v>
      </c>
      <c r="AD206" s="589">
        <f t="shared" si="163"/>
        <v>4.2944526815187688E-4</v>
      </c>
      <c r="AE206" s="589">
        <f t="shared" si="163"/>
        <v>6.5256016798578582E-4</v>
      </c>
      <c r="AF206" s="589">
        <f t="shared" si="163"/>
        <v>8.4557187360925681E-4</v>
      </c>
      <c r="AG206" s="589">
        <f t="shared" si="163"/>
        <v>6.070996420032785E-4</v>
      </c>
      <c r="AH206" s="589">
        <f t="shared" si="163"/>
        <v>4.4394985641128457E-4</v>
      </c>
      <c r="AI206" s="589">
        <f t="shared" si="163"/>
        <v>4.7741128954344978E-4</v>
      </c>
      <c r="AJ206" s="589">
        <f t="shared" si="163"/>
        <v>6.9183006347540836E-4</v>
      </c>
      <c r="AK206" s="589">
        <f t="shared" si="163"/>
        <v>1.0612483101928739E-3</v>
      </c>
      <c r="AL206" s="589">
        <f t="shared" si="163"/>
        <v>5.6368673700956285E-4</v>
      </c>
      <c r="AM206" s="591">
        <f t="shared" si="163"/>
        <v>4.9207044724189862E-4</v>
      </c>
      <c r="AN206" s="589">
        <f t="shared" si="163"/>
        <v>6.2459239005509411E-4</v>
      </c>
      <c r="AO206" s="589">
        <f t="shared" si="163"/>
        <v>6.4110295822988991E-4</v>
      </c>
      <c r="AP206" s="589">
        <f t="shared" si="163"/>
        <v>6.7400552230051358E-4</v>
      </c>
      <c r="AQ206" s="589">
        <f t="shared" si="163"/>
        <v>6.4793052605317879E-4</v>
      </c>
      <c r="AR206" s="589">
        <f t="shared" si="163"/>
        <v>6.2348083022345914E-4</v>
      </c>
      <c r="AS206" s="589">
        <f t="shared" si="163"/>
        <v>4.2986778022891642E-4</v>
      </c>
      <c r="AT206" s="589">
        <f t="shared" si="163"/>
        <v>8.7926988818441362E-4</v>
      </c>
      <c r="AU206" s="589">
        <f t="shared" si="163"/>
        <v>2.761308814736717E-4</v>
      </c>
      <c r="AV206" s="589">
        <f t="shared" si="163"/>
        <v>2.0916126333403055E-4</v>
      </c>
      <c r="AW206" s="591">
        <f t="shared" si="163"/>
        <v>5.2200240121104554E-4</v>
      </c>
      <c r="AX206" s="589">
        <f t="shared" si="163"/>
        <v>5.0575948215570387E-4</v>
      </c>
      <c r="AY206" s="589">
        <f t="shared" si="163"/>
        <v>4.9066725253801293E-4</v>
      </c>
      <c r="AZ206" s="589">
        <f t="shared" si="163"/>
        <v>4.8579360807288468E-4</v>
      </c>
      <c r="BA206" s="589">
        <f t="shared" si="163"/>
        <v>5.3882875643994897E-4</v>
      </c>
      <c r="BB206" s="589">
        <f t="shared" si="163"/>
        <v>4.5016529506928323E-4</v>
      </c>
      <c r="BC206" s="589">
        <f t="shared" si="163"/>
        <v>5.976690905468672E-4</v>
      </c>
      <c r="BD206" s="589">
        <f t="shared" si="163"/>
        <v>6.6157568425827913E-4</v>
      </c>
      <c r="BE206" s="589">
        <f t="shared" si="163"/>
        <v>6.5311357051251601E-4</v>
      </c>
      <c r="BF206" s="589">
        <f t="shared" si="163"/>
        <v>6.9457306908686793E-4</v>
      </c>
      <c r="BG206" s="591">
        <f t="shared" si="163"/>
        <v>6.6235035021774765E-5</v>
      </c>
      <c r="BH206" s="589">
        <f t="shared" si="163"/>
        <v>3.8608035538696716E-4</v>
      </c>
      <c r="BI206" s="589">
        <f t="shared" si="163"/>
        <v>3.9460871283609323E-4</v>
      </c>
      <c r="BJ206" s="589">
        <f t="shared" si="163"/>
        <v>3.7413337959489091E-4</v>
      </c>
      <c r="BK206" s="589">
        <f t="shared" si="163"/>
        <v>4.2780492095604406E-4</v>
      </c>
      <c r="BL206" s="589">
        <f t="shared" si="163"/>
        <v>4.3043459546321936E-4</v>
      </c>
      <c r="BM206" s="589">
        <f t="shared" si="163"/>
        <v>4.2105263157894739E-4</v>
      </c>
      <c r="BN206" s="589">
        <f t="shared" si="163"/>
        <v>3.4889493298280693E-4</v>
      </c>
      <c r="BO206" s="589">
        <f t="shared" si="163"/>
        <v>4.6065892005385669E-4</v>
      </c>
      <c r="BP206" s="589">
        <f t="shared" si="163"/>
        <v>4.1179801307458694E-4</v>
      </c>
      <c r="BQ206" s="591">
        <f t="shared" si="163"/>
        <v>2.1667920007137668E-4</v>
      </c>
      <c r="BR206" s="589">
        <f t="shared" si="163"/>
        <v>2.3395023410620092E-4</v>
      </c>
      <c r="BS206" s="589">
        <f t="shared" si="163"/>
        <v>5.0899219545300306E-4</v>
      </c>
      <c r="BT206" s="589">
        <f t="shared" si="163"/>
        <v>1.7201323880204177E-4</v>
      </c>
      <c r="BU206" s="589">
        <f t="shared" ref="BU206:CA206" si="164">BU152/BU$176</f>
        <v>6.7155763981682466E-4</v>
      </c>
      <c r="BV206" s="589">
        <f t="shared" si="164"/>
        <v>6.3282449705739496E-4</v>
      </c>
      <c r="BW206" s="589">
        <f t="shared" si="164"/>
        <v>5.4219296952388147E-4</v>
      </c>
      <c r="BX206" s="589">
        <f t="shared" si="164"/>
        <v>6.8553236235613987E-4</v>
      </c>
      <c r="BY206" s="589">
        <f t="shared" si="164"/>
        <v>4.9713341787082971E-4</v>
      </c>
      <c r="BZ206" s="589">
        <f t="shared" si="164"/>
        <v>5.4945142578258948E-4</v>
      </c>
      <c r="CA206" s="591">
        <f t="shared" si="164"/>
        <v>8.534294433157944E-4</v>
      </c>
    </row>
    <row r="207" spans="1:79" ht="15" customHeight="1" x14ac:dyDescent="0.15">
      <c r="A207" s="557"/>
      <c r="B207" s="558" t="s">
        <v>23</v>
      </c>
      <c r="C207" s="559"/>
      <c r="D207" s="560"/>
      <c r="E207" s="561" t="s">
        <v>57</v>
      </c>
      <c r="F207" s="562"/>
      <c r="G207" s="589">
        <f t="shared" ref="G207" si="165">G153/G$176</f>
        <v>1.9983104285326754E-6</v>
      </c>
      <c r="H207" s="592">
        <f t="shared" si="96"/>
        <v>4.1821558601133656E-5</v>
      </c>
      <c r="I207" s="589">
        <f t="shared" ref="I207:BT207" si="166">I153/I$176</f>
        <v>2.0191402835725782E-3</v>
      </c>
      <c r="J207" s="589">
        <f t="shared" si="166"/>
        <v>4.2792671317819236E-4</v>
      </c>
      <c r="K207" s="589">
        <f t="shared" si="166"/>
        <v>4.9018772818620025E-4</v>
      </c>
      <c r="L207" s="589">
        <f t="shared" si="166"/>
        <v>4.1847820518897211E-4</v>
      </c>
      <c r="M207" s="589">
        <f t="shared" si="166"/>
        <v>4.1418832589227509E-4</v>
      </c>
      <c r="N207" s="589">
        <f t="shared" si="166"/>
        <v>5.6464159078883989E-4</v>
      </c>
      <c r="O207" s="589">
        <f t="shared" si="166"/>
        <v>5.765060373219221E-4</v>
      </c>
      <c r="P207" s="589">
        <f t="shared" si="166"/>
        <v>5.7086614173228341E-4</v>
      </c>
      <c r="Q207" s="589">
        <f t="shared" si="166"/>
        <v>5.5357641034180054E-4</v>
      </c>
      <c r="R207" s="591">
        <f t="shared" si="166"/>
        <v>5.4978996634551356E-4</v>
      </c>
      <c r="S207" s="589">
        <f t="shared" si="166"/>
        <v>7.561185912316774E-4</v>
      </c>
      <c r="T207" s="589">
        <f t="shared" si="166"/>
        <v>6.0543666635469679E-4</v>
      </c>
      <c r="U207" s="589">
        <f t="shared" si="166"/>
        <v>3.4895532026530697E-4</v>
      </c>
      <c r="V207" s="589">
        <f t="shared" si="166"/>
        <v>7.6519148641981515E-4</v>
      </c>
      <c r="W207" s="589">
        <f t="shared" si="166"/>
        <v>6.4870963192779582E-4</v>
      </c>
      <c r="X207" s="589">
        <f t="shared" si="166"/>
        <v>3.5013650483091565E-4</v>
      </c>
      <c r="Y207" s="589">
        <f t="shared" si="166"/>
        <v>3.2235925379032088E-4</v>
      </c>
      <c r="Z207" s="589">
        <f t="shared" si="166"/>
        <v>5.5639594526454893E-4</v>
      </c>
      <c r="AA207" s="589">
        <f t="shared" si="166"/>
        <v>3.0344963227804976E-4</v>
      </c>
      <c r="AB207" s="591">
        <f t="shared" si="166"/>
        <v>3.5188160706918633E-4</v>
      </c>
      <c r="AC207" s="589">
        <f t="shared" si="166"/>
        <v>3.3520417372171179E-4</v>
      </c>
      <c r="AD207" s="589">
        <f t="shared" si="166"/>
        <v>2.5005673841754853E-4</v>
      </c>
      <c r="AE207" s="589">
        <f t="shared" si="166"/>
        <v>7.0424810208366984E-4</v>
      </c>
      <c r="AF207" s="589">
        <f t="shared" si="166"/>
        <v>5.725351519744043E-4</v>
      </c>
      <c r="AG207" s="589">
        <f t="shared" si="166"/>
        <v>3.9206778806126448E-4</v>
      </c>
      <c r="AH207" s="589">
        <f t="shared" si="166"/>
        <v>2.9947661091880775E-4</v>
      </c>
      <c r="AI207" s="589">
        <f t="shared" si="166"/>
        <v>3.0057136809126072E-4</v>
      </c>
      <c r="AJ207" s="589">
        <f t="shared" si="166"/>
        <v>8.417265772284135E-4</v>
      </c>
      <c r="AK207" s="589">
        <f t="shared" si="166"/>
        <v>2.0041199361567552E-6</v>
      </c>
      <c r="AL207" s="589">
        <f t="shared" si="166"/>
        <v>5.0462379185972749E-3</v>
      </c>
      <c r="AM207" s="591">
        <f t="shared" si="166"/>
        <v>4.6388214349349114E-3</v>
      </c>
      <c r="AN207" s="589">
        <f t="shared" si="166"/>
        <v>4.2763970340421878E-3</v>
      </c>
      <c r="AO207" s="589">
        <f t="shared" si="166"/>
        <v>4.1694542186712751E-3</v>
      </c>
      <c r="AP207" s="589">
        <f t="shared" si="166"/>
        <v>4.9164665311216271E-3</v>
      </c>
      <c r="AQ207" s="589">
        <f t="shared" si="166"/>
        <v>6.9944190028510735E-3</v>
      </c>
      <c r="AR207" s="589">
        <f t="shared" si="166"/>
        <v>3.3884827729535822E-3</v>
      </c>
      <c r="AS207" s="589">
        <f t="shared" si="166"/>
        <v>1.5895660224948393E-3</v>
      </c>
      <c r="AT207" s="589">
        <f t="shared" si="166"/>
        <v>2.4483016966848465E-3</v>
      </c>
      <c r="AU207" s="589">
        <f t="shared" si="166"/>
        <v>7.5856119836238411E-3</v>
      </c>
      <c r="AV207" s="589">
        <f t="shared" si="166"/>
        <v>5.8565153733528552E-3</v>
      </c>
      <c r="AW207" s="591">
        <f t="shared" si="166"/>
        <v>2.923213446781855E-3</v>
      </c>
      <c r="AX207" s="589">
        <f t="shared" si="166"/>
        <v>1.0966467979415756E-3</v>
      </c>
      <c r="AY207" s="589">
        <f t="shared" si="166"/>
        <v>8.5866769194152277E-4</v>
      </c>
      <c r="AZ207" s="589">
        <f t="shared" si="166"/>
        <v>1.3959586438875996E-4</v>
      </c>
      <c r="BA207" s="589">
        <f t="shared" si="166"/>
        <v>3.1668005860944369E-3</v>
      </c>
      <c r="BB207" s="589">
        <f t="shared" si="166"/>
        <v>4.023352324681719E-3</v>
      </c>
      <c r="BC207" s="589">
        <f t="shared" si="166"/>
        <v>9.5627054487498753E-3</v>
      </c>
      <c r="BD207" s="589">
        <f t="shared" si="166"/>
        <v>3.5536065325873279E-3</v>
      </c>
      <c r="BE207" s="589">
        <f t="shared" si="166"/>
        <v>3.6218116182966799E-3</v>
      </c>
      <c r="BF207" s="589">
        <f t="shared" si="166"/>
        <v>3.2876458603445084E-3</v>
      </c>
      <c r="BG207" s="591">
        <f t="shared" si="166"/>
        <v>7.8930083400948273E-3</v>
      </c>
      <c r="BH207" s="589">
        <f t="shared" si="166"/>
        <v>4.1350814730091627E-3</v>
      </c>
      <c r="BI207" s="589">
        <f t="shared" si="166"/>
        <v>5.6935512236287967E-3</v>
      </c>
      <c r="BJ207" s="589">
        <f t="shared" si="166"/>
        <v>8.1703205633320026E-3</v>
      </c>
      <c r="BK207" s="589">
        <f t="shared" si="166"/>
        <v>1.2754184092054024E-3</v>
      </c>
      <c r="BL207" s="589">
        <f t="shared" si="166"/>
        <v>1.4491298047261719E-3</v>
      </c>
      <c r="BM207" s="589">
        <f t="shared" si="166"/>
        <v>2.7789473684210527E-3</v>
      </c>
      <c r="BN207" s="589">
        <f t="shared" si="166"/>
        <v>5.3501884312313402E-3</v>
      </c>
      <c r="BO207" s="589">
        <f t="shared" si="166"/>
        <v>2.1901503041157045E-3</v>
      </c>
      <c r="BP207" s="589">
        <f t="shared" si="166"/>
        <v>2.8568487157049466E-3</v>
      </c>
      <c r="BQ207" s="591">
        <f t="shared" si="166"/>
        <v>2.0775711536255527E-3</v>
      </c>
      <c r="BR207" s="589">
        <f t="shared" si="166"/>
        <v>1.4941621618249365E-3</v>
      </c>
      <c r="BS207" s="589">
        <f t="shared" si="166"/>
        <v>1.702866855735735E-3</v>
      </c>
      <c r="BT207" s="589">
        <f t="shared" si="166"/>
        <v>9.6037270916706219E-3</v>
      </c>
      <c r="BU207" s="589">
        <f t="shared" ref="BU207:CA207" si="167">BU153/BU$176</f>
        <v>5.6599025478847658E-3</v>
      </c>
      <c r="BV207" s="589">
        <f t="shared" si="167"/>
        <v>7.5673580240646372E-3</v>
      </c>
      <c r="BW207" s="589">
        <f t="shared" si="167"/>
        <v>4.7408378526234219E-3</v>
      </c>
      <c r="BX207" s="589">
        <f t="shared" si="167"/>
        <v>5.1647311028356641E-3</v>
      </c>
      <c r="BY207" s="589">
        <f t="shared" si="167"/>
        <v>2.8537608846162434E-3</v>
      </c>
      <c r="BZ207" s="589">
        <f t="shared" si="167"/>
        <v>3.4976690181167452E-3</v>
      </c>
      <c r="CA207" s="591">
        <f t="shared" si="167"/>
        <v>6.896457927798509E-3</v>
      </c>
    </row>
    <row r="208" spans="1:79" ht="24" customHeight="1" x14ac:dyDescent="0.15">
      <c r="A208" s="557"/>
      <c r="B208" s="558" t="s">
        <v>24</v>
      </c>
      <c r="C208" s="559"/>
      <c r="D208" s="560"/>
      <c r="E208" s="561" t="s">
        <v>58</v>
      </c>
      <c r="F208" s="562"/>
      <c r="G208" s="589">
        <f t="shared" ref="G208" si="168">G154/G$176</f>
        <v>7.5376768941859656E-2</v>
      </c>
      <c r="H208" s="592">
        <f t="shared" si="96"/>
        <v>5.4683160461073847E-2</v>
      </c>
      <c r="I208" s="589">
        <f t="shared" ref="I208:BT208" si="169">I154/I$176</f>
        <v>5.4818482582333551E-2</v>
      </c>
      <c r="J208" s="589">
        <f t="shared" si="169"/>
        <v>5.9757294369139596E-2</v>
      </c>
      <c r="K208" s="589">
        <f t="shared" si="169"/>
        <v>6.3801705626987365E-2</v>
      </c>
      <c r="L208" s="589">
        <f t="shared" si="169"/>
        <v>6.4825505171420134E-2</v>
      </c>
      <c r="M208" s="589">
        <f t="shared" si="169"/>
        <v>6.4496446544615935E-2</v>
      </c>
      <c r="N208" s="589">
        <f t="shared" si="169"/>
        <v>7.6037084712032785E-2</v>
      </c>
      <c r="O208" s="589">
        <f t="shared" si="169"/>
        <v>6.2569335895943781E-2</v>
      </c>
      <c r="P208" s="589">
        <f t="shared" si="169"/>
        <v>5.6594488188976375E-2</v>
      </c>
      <c r="Q208" s="589">
        <f t="shared" si="169"/>
        <v>5.5855957178405941E-2</v>
      </c>
      <c r="R208" s="591">
        <f t="shared" si="169"/>
        <v>5.5285758108782036E-2</v>
      </c>
      <c r="S208" s="589">
        <f t="shared" si="169"/>
        <v>8.6356702261723151E-2</v>
      </c>
      <c r="T208" s="589">
        <f t="shared" si="169"/>
        <v>7.1548349410538337E-2</v>
      </c>
      <c r="U208" s="589">
        <f t="shared" si="169"/>
        <v>5.0183979335118194E-2</v>
      </c>
      <c r="V208" s="589">
        <f t="shared" si="169"/>
        <v>8.4855598258233536E-2</v>
      </c>
      <c r="W208" s="589">
        <f t="shared" si="169"/>
        <v>6.7677337470032434E-2</v>
      </c>
      <c r="X208" s="589">
        <f t="shared" si="169"/>
        <v>5.4704122744012949E-2</v>
      </c>
      <c r="Y208" s="589">
        <f t="shared" si="169"/>
        <v>6.2167242060603541E-2</v>
      </c>
      <c r="Z208" s="589">
        <f t="shared" si="169"/>
        <v>6.181211204423348E-2</v>
      </c>
      <c r="AA208" s="589">
        <f t="shared" si="169"/>
        <v>6.2195935741730643E-2</v>
      </c>
      <c r="AB208" s="591">
        <f t="shared" si="169"/>
        <v>5.4235253228997589E-2</v>
      </c>
      <c r="AC208" s="589">
        <f t="shared" si="169"/>
        <v>5.5626702880177403E-2</v>
      </c>
      <c r="AD208" s="589">
        <f t="shared" si="169"/>
        <v>5.0723465786394466E-2</v>
      </c>
      <c r="AE208" s="589">
        <f t="shared" si="169"/>
        <v>5.7005330318203845E-2</v>
      </c>
      <c r="AF208" s="589">
        <f t="shared" si="169"/>
        <v>5.7192172145443171E-2</v>
      </c>
      <c r="AG208" s="589">
        <f t="shared" si="169"/>
        <v>6.7419793118479635E-2</v>
      </c>
      <c r="AH208" s="589">
        <f t="shared" si="169"/>
        <v>4.6370014935922112E-2</v>
      </c>
      <c r="AI208" s="589">
        <f t="shared" si="169"/>
        <v>5.1921820558516595E-2</v>
      </c>
      <c r="AJ208" s="589">
        <f t="shared" si="169"/>
        <v>4.5510887675623946E-2</v>
      </c>
      <c r="AK208" s="589">
        <f t="shared" si="169"/>
        <v>7.5376153270817259E-2</v>
      </c>
      <c r="AL208" s="589">
        <f t="shared" si="169"/>
        <v>4.0171538226804263E-2</v>
      </c>
      <c r="AM208" s="591">
        <f t="shared" si="169"/>
        <v>4.0829761753305958E-2</v>
      </c>
      <c r="AN208" s="589">
        <f t="shared" si="169"/>
        <v>4.2751446787423313E-2</v>
      </c>
      <c r="AO208" s="589">
        <f t="shared" si="169"/>
        <v>4.2641670615075289E-2</v>
      </c>
      <c r="AP208" s="589">
        <f t="shared" si="169"/>
        <v>4.0862548524035439E-2</v>
      </c>
      <c r="AQ208" s="589">
        <f t="shared" si="169"/>
        <v>4.8149673746339688E-2</v>
      </c>
      <c r="AR208" s="589">
        <f t="shared" si="169"/>
        <v>4.3309327815377385E-2</v>
      </c>
      <c r="AS208" s="589">
        <f t="shared" si="169"/>
        <v>3.5294034285498342E-2</v>
      </c>
      <c r="AT208" s="589">
        <f t="shared" si="169"/>
        <v>3.204862233004166E-2</v>
      </c>
      <c r="AU208" s="589">
        <f t="shared" si="169"/>
        <v>4.2245742792071161E-2</v>
      </c>
      <c r="AV208" s="589">
        <f t="shared" si="169"/>
        <v>5.3859025308512866E-2</v>
      </c>
      <c r="AW208" s="591">
        <f t="shared" si="169"/>
        <v>4.5675210105966486E-2</v>
      </c>
      <c r="AX208" s="589">
        <f t="shared" si="169"/>
        <v>4.9960023301657989E-2</v>
      </c>
      <c r="AY208" s="589">
        <f t="shared" si="169"/>
        <v>5.0647662464870603E-2</v>
      </c>
      <c r="AZ208" s="589">
        <f t="shared" si="169"/>
        <v>5.0246693811547817E-2</v>
      </c>
      <c r="BA208" s="589">
        <f t="shared" si="169"/>
        <v>5.0224511981849976E-2</v>
      </c>
      <c r="BB208" s="589">
        <f t="shared" si="169"/>
        <v>5.907012731237251E-2</v>
      </c>
      <c r="BC208" s="589">
        <f t="shared" si="169"/>
        <v>4.0940332702460405E-2</v>
      </c>
      <c r="BD208" s="589">
        <f t="shared" si="169"/>
        <v>4.2860653258732798E-2</v>
      </c>
      <c r="BE208" s="589">
        <f t="shared" si="169"/>
        <v>4.3829857977485391E-2</v>
      </c>
      <c r="BF208" s="589">
        <f t="shared" si="169"/>
        <v>3.9081311353954436E-2</v>
      </c>
      <c r="BG208" s="591">
        <f t="shared" si="169"/>
        <v>4.6463877067775002E-2</v>
      </c>
      <c r="BH208" s="589">
        <f t="shared" si="169"/>
        <v>3.808823464355332E-2</v>
      </c>
      <c r="BI208" s="589">
        <f t="shared" si="169"/>
        <v>3.6805496433296524E-2</v>
      </c>
      <c r="BJ208" s="589">
        <f t="shared" si="169"/>
        <v>3.2629028988021461E-2</v>
      </c>
      <c r="BK208" s="589">
        <f t="shared" si="169"/>
        <v>3.8330521282295277E-2</v>
      </c>
      <c r="BL208" s="589">
        <f t="shared" si="169"/>
        <v>3.6945636110592997E-2</v>
      </c>
      <c r="BM208" s="589">
        <f t="shared" si="169"/>
        <v>4.7648120300751877E-2</v>
      </c>
      <c r="BN208" s="589">
        <f t="shared" si="169"/>
        <v>3.843367849926236E-2</v>
      </c>
      <c r="BO208" s="589">
        <f t="shared" si="169"/>
        <v>3.5968571747222712E-2</v>
      </c>
      <c r="BP208" s="589">
        <f t="shared" si="169"/>
        <v>3.914654861790292E-2</v>
      </c>
      <c r="BQ208" s="591">
        <f t="shared" si="169"/>
        <v>2.9948464339277142E-2</v>
      </c>
      <c r="BR208" s="589">
        <f t="shared" si="169"/>
        <v>3.6592935950664575E-2</v>
      </c>
      <c r="BS208" s="589">
        <f t="shared" si="169"/>
        <v>4.6109711944661499E-2</v>
      </c>
      <c r="BT208" s="589">
        <f t="shared" si="169"/>
        <v>4.2396082243052635E-2</v>
      </c>
      <c r="BU208" s="589">
        <f t="shared" ref="BU208:CA208" si="170">BU154/BU$176</f>
        <v>3.9180099459408396E-2</v>
      </c>
      <c r="BV208" s="589">
        <f t="shared" si="170"/>
        <v>3.7488361682563233E-2</v>
      </c>
      <c r="BW208" s="589">
        <f t="shared" si="170"/>
        <v>2.3397149648914824E-2</v>
      </c>
      <c r="BX208" s="589">
        <f t="shared" si="170"/>
        <v>2.4452590789466041E-2</v>
      </c>
      <c r="BY208" s="589">
        <f t="shared" si="170"/>
        <v>4.371465368991282E-2</v>
      </c>
      <c r="BZ208" s="589">
        <f t="shared" si="170"/>
        <v>3.5854696015400589E-2</v>
      </c>
      <c r="CA208" s="591">
        <f t="shared" si="170"/>
        <v>4.4997492413488265E-2</v>
      </c>
    </row>
    <row r="209" spans="1:79" ht="15" customHeight="1" x14ac:dyDescent="0.15">
      <c r="A209" s="557"/>
      <c r="B209" s="558" t="s">
        <v>25</v>
      </c>
      <c r="C209" s="559"/>
      <c r="D209" s="560"/>
      <c r="E209" s="561" t="s">
        <v>760</v>
      </c>
      <c r="F209" s="562"/>
      <c r="G209" s="589">
        <f t="shared" ref="G209" si="171">G155/G$176</f>
        <v>6.8017491211180949E-3</v>
      </c>
      <c r="H209" s="592">
        <f t="shared" si="96"/>
        <v>9.708491955829365E-3</v>
      </c>
      <c r="I209" s="589">
        <f t="shared" ref="I209:BT209" si="172">I155/I$176</f>
        <v>1.2811568311489737E-2</v>
      </c>
      <c r="J209" s="589">
        <f t="shared" si="172"/>
        <v>1.1880568141026992E-2</v>
      </c>
      <c r="K209" s="589">
        <f t="shared" si="172"/>
        <v>1.1026733280376741E-2</v>
      </c>
      <c r="L209" s="589">
        <f t="shared" si="172"/>
        <v>1.2109748245448219E-2</v>
      </c>
      <c r="M209" s="589">
        <f t="shared" si="172"/>
        <v>1.2052022702712099E-2</v>
      </c>
      <c r="N209" s="589">
        <f t="shared" si="172"/>
        <v>1.4076554343791707E-2</v>
      </c>
      <c r="O209" s="589">
        <f t="shared" si="172"/>
        <v>9.7230846623645104E-3</v>
      </c>
      <c r="P209" s="589">
        <f t="shared" si="172"/>
        <v>9.1535433070866149E-3</v>
      </c>
      <c r="Q209" s="589">
        <f t="shared" si="172"/>
        <v>9.1968175929212324E-3</v>
      </c>
      <c r="R209" s="591">
        <f t="shared" si="172"/>
        <v>9.1760614951360824E-3</v>
      </c>
      <c r="S209" s="589">
        <f t="shared" si="172"/>
        <v>1.0307090269947602E-2</v>
      </c>
      <c r="T209" s="589">
        <f t="shared" si="172"/>
        <v>1.0414091570682149E-2</v>
      </c>
      <c r="U209" s="589">
        <f t="shared" si="172"/>
        <v>1.0500612143308804E-2</v>
      </c>
      <c r="V209" s="589">
        <f t="shared" si="172"/>
        <v>1.0360200405797647E-2</v>
      </c>
      <c r="W209" s="589">
        <f t="shared" si="172"/>
        <v>1.0830630376533635E-2</v>
      </c>
      <c r="X209" s="589">
        <f t="shared" si="172"/>
        <v>1.2947367191694703E-2</v>
      </c>
      <c r="Y209" s="589">
        <f t="shared" si="172"/>
        <v>1.3747062371316265E-2</v>
      </c>
      <c r="Z209" s="589">
        <f t="shared" si="172"/>
        <v>1.4431519830299236E-2</v>
      </c>
      <c r="AA209" s="589">
        <f t="shared" si="172"/>
        <v>1.3691759797138301E-2</v>
      </c>
      <c r="AB209" s="591">
        <f t="shared" si="172"/>
        <v>1.2897126444478489E-2</v>
      </c>
      <c r="AC209" s="589">
        <f t="shared" si="172"/>
        <v>1.4645843897994792E-2</v>
      </c>
      <c r="AD209" s="589">
        <f t="shared" si="172"/>
        <v>9.8283170230201687E-3</v>
      </c>
      <c r="AE209" s="589">
        <f t="shared" si="172"/>
        <v>1.2989823937974479E-2</v>
      </c>
      <c r="AF209" s="589">
        <f t="shared" si="172"/>
        <v>1.300833543824198E-2</v>
      </c>
      <c r="AG209" s="589">
        <f t="shared" si="172"/>
        <v>1.4306090119641218E-2</v>
      </c>
      <c r="AH209" s="589">
        <f t="shared" si="172"/>
        <v>1.1326618205650715E-2</v>
      </c>
      <c r="AI209" s="589">
        <f t="shared" si="172"/>
        <v>1.3347553347180458E-2</v>
      </c>
      <c r="AJ209" s="589">
        <f t="shared" si="172"/>
        <v>1.2297279378275383E-2</v>
      </c>
      <c r="AK209" s="589">
        <f t="shared" si="172"/>
        <v>6.8014486313330525E-3</v>
      </c>
      <c r="AL209" s="589">
        <f t="shared" si="172"/>
        <v>1.6356779645795076E-2</v>
      </c>
      <c r="AM209" s="591">
        <f t="shared" si="172"/>
        <v>1.7356874540980585E-2</v>
      </c>
      <c r="AN209" s="589">
        <f t="shared" si="172"/>
        <v>1.6714821577416009E-2</v>
      </c>
      <c r="AO209" s="589">
        <f t="shared" si="172"/>
        <v>1.6401333063269255E-2</v>
      </c>
      <c r="AP209" s="589">
        <f t="shared" si="172"/>
        <v>1.6072454984972843E-2</v>
      </c>
      <c r="AQ209" s="589">
        <f t="shared" si="172"/>
        <v>1.5727122533354513E-2</v>
      </c>
      <c r="AR209" s="589">
        <f t="shared" si="172"/>
        <v>2.347540865102242E-2</v>
      </c>
      <c r="AS209" s="589">
        <f t="shared" si="172"/>
        <v>1.7818255681576623E-2</v>
      </c>
      <c r="AT209" s="589">
        <f t="shared" si="172"/>
        <v>1.5433717234101783E-2</v>
      </c>
      <c r="AU209" s="589">
        <f t="shared" si="172"/>
        <v>1.6428646410983162E-2</v>
      </c>
      <c r="AV209" s="589">
        <f t="shared" si="172"/>
        <v>2.4053545283413511E-2</v>
      </c>
      <c r="AW209" s="591">
        <f t="shared" si="172"/>
        <v>1.9418489325050897E-2</v>
      </c>
      <c r="AX209" s="589">
        <f t="shared" si="172"/>
        <v>1.7754160831515327E-2</v>
      </c>
      <c r="AY209" s="589">
        <f t="shared" si="172"/>
        <v>1.7680498722983551E-2</v>
      </c>
      <c r="AZ209" s="589">
        <f t="shared" si="172"/>
        <v>1.5858090194563131E-2</v>
      </c>
      <c r="BA209" s="589">
        <f t="shared" si="172"/>
        <v>2.817979864820154E-2</v>
      </c>
      <c r="BB209" s="589">
        <f t="shared" si="172"/>
        <v>2.6179925441373004E-2</v>
      </c>
      <c r="BC209" s="589">
        <f t="shared" si="172"/>
        <v>1.3547166052395657E-2</v>
      </c>
      <c r="BD209" s="589">
        <f t="shared" si="172"/>
        <v>1.8514668078028127E-2</v>
      </c>
      <c r="BE209" s="589">
        <f t="shared" si="172"/>
        <v>1.8762171661995914E-2</v>
      </c>
      <c r="BF209" s="589">
        <f t="shared" si="172"/>
        <v>1.754954621226153E-2</v>
      </c>
      <c r="BG209" s="591">
        <f t="shared" si="172"/>
        <v>2.7316432360230278E-2</v>
      </c>
      <c r="BH209" s="589">
        <f t="shared" si="172"/>
        <v>1.7893617971075342E-2</v>
      </c>
      <c r="BI209" s="589">
        <f t="shared" si="172"/>
        <v>1.8184936635783615E-2</v>
      </c>
      <c r="BJ209" s="589">
        <f t="shared" si="172"/>
        <v>1.7059646057282121E-2</v>
      </c>
      <c r="BK209" s="589">
        <f t="shared" si="172"/>
        <v>1.7128189545567222E-2</v>
      </c>
      <c r="BL209" s="589">
        <f t="shared" si="172"/>
        <v>1.8451296325523336E-2</v>
      </c>
      <c r="BM209" s="589">
        <f t="shared" si="172"/>
        <v>2.2162406015037595E-2</v>
      </c>
      <c r="BN209" s="589">
        <f t="shared" si="172"/>
        <v>1.7403494542835768E-2</v>
      </c>
      <c r="BO209" s="589">
        <f t="shared" si="172"/>
        <v>1.5350448293864831E-2</v>
      </c>
      <c r="BP209" s="589">
        <f t="shared" si="172"/>
        <v>1.769873543693485E-2</v>
      </c>
      <c r="BQ209" s="591">
        <f t="shared" si="172"/>
        <v>1.344685623972367E-2</v>
      </c>
      <c r="BR209" s="589">
        <f t="shared" si="172"/>
        <v>2.6398944416543713E-2</v>
      </c>
      <c r="BS209" s="589">
        <f t="shared" si="172"/>
        <v>1.8124480501084915E-2</v>
      </c>
      <c r="BT209" s="589">
        <f t="shared" si="172"/>
        <v>1.8787783329637466E-2</v>
      </c>
      <c r="BU209" s="589">
        <f t="shared" ref="BU209:CA209" si="173">BU155/BU$176</f>
        <v>1.4850402540996994E-2</v>
      </c>
      <c r="BV209" s="589">
        <f t="shared" si="173"/>
        <v>1.5699470088803104E-2</v>
      </c>
      <c r="BW209" s="589">
        <f t="shared" si="173"/>
        <v>1.754512081155931E-2</v>
      </c>
      <c r="BX209" s="589">
        <f t="shared" si="173"/>
        <v>4.4768749019630627E-2</v>
      </c>
      <c r="BY209" s="589">
        <f t="shared" si="173"/>
        <v>1.5821415779726056E-2</v>
      </c>
      <c r="BZ209" s="589">
        <f t="shared" si="173"/>
        <v>1.0050415557529717E-2</v>
      </c>
      <c r="CA209" s="591">
        <f t="shared" si="173"/>
        <v>1.3494385556301692E-2</v>
      </c>
    </row>
    <row r="210" spans="1:79" ht="15" customHeight="1" x14ac:dyDescent="0.15">
      <c r="A210" s="557"/>
      <c r="B210" s="558" t="s">
        <v>26</v>
      </c>
      <c r="C210" s="559"/>
      <c r="D210" s="560"/>
      <c r="E210" s="561" t="s">
        <v>770</v>
      </c>
      <c r="F210" s="562"/>
      <c r="G210" s="589">
        <f t="shared" ref="G210" si="174">G156/G$176</f>
        <v>2.7926388238744141E-3</v>
      </c>
      <c r="H210" s="592">
        <f t="shared" si="96"/>
        <v>1.3365227671263699E-3</v>
      </c>
      <c r="I210" s="589">
        <f t="shared" ref="I210:BT210" si="175">I156/I$176</f>
        <v>4.6970284099905578E-3</v>
      </c>
      <c r="J210" s="589">
        <f t="shared" si="175"/>
        <v>7.0554280204758561E-3</v>
      </c>
      <c r="K210" s="589">
        <f t="shared" si="175"/>
        <v>8.9943390727709547E-3</v>
      </c>
      <c r="L210" s="589">
        <f t="shared" si="175"/>
        <v>6.2271853664802902E-3</v>
      </c>
      <c r="M210" s="589">
        <f t="shared" si="175"/>
        <v>6.0716717319944258E-3</v>
      </c>
      <c r="N210" s="589">
        <f t="shared" si="175"/>
        <v>1.1525795828759604E-2</v>
      </c>
      <c r="O210" s="589">
        <f t="shared" si="175"/>
        <v>1.2325222044268183E-2</v>
      </c>
      <c r="P210" s="589">
        <f t="shared" si="175"/>
        <v>1.2982283464566929E-2</v>
      </c>
      <c r="Q210" s="589">
        <f t="shared" si="175"/>
        <v>1.2154093860657465E-2</v>
      </c>
      <c r="R210" s="591">
        <f t="shared" si="175"/>
        <v>1.2017510946821646E-2</v>
      </c>
      <c r="S210" s="589">
        <f t="shared" si="175"/>
        <v>1.9460104795383695E-2</v>
      </c>
      <c r="T210" s="589">
        <f t="shared" si="175"/>
        <v>1.2482451695771302E-2</v>
      </c>
      <c r="U210" s="589">
        <f t="shared" si="175"/>
        <v>1.1975473906550606E-2</v>
      </c>
      <c r="V210" s="589">
        <f t="shared" si="175"/>
        <v>1.2798233512768381E-2</v>
      </c>
      <c r="W210" s="589">
        <f t="shared" si="175"/>
        <v>1.4426738118742068E-2</v>
      </c>
      <c r="X210" s="589">
        <f t="shared" si="175"/>
        <v>4.632912186041194E-3</v>
      </c>
      <c r="Y210" s="589">
        <f t="shared" si="175"/>
        <v>6.9242247779880625E-3</v>
      </c>
      <c r="Z210" s="589">
        <f t="shared" si="175"/>
        <v>6.1029680246205203E-3</v>
      </c>
      <c r="AA210" s="589">
        <f t="shared" si="175"/>
        <v>6.990580417664702E-3</v>
      </c>
      <c r="AB210" s="591">
        <f t="shared" si="175"/>
        <v>4.4889607659766009E-3</v>
      </c>
      <c r="AC210" s="589">
        <f t="shared" si="175"/>
        <v>6.5751587922335776E-3</v>
      </c>
      <c r="AD210" s="589">
        <f t="shared" si="175"/>
        <v>3.5048713498850963E-3</v>
      </c>
      <c r="AE210" s="589">
        <f t="shared" si="175"/>
        <v>4.0284283637538366E-3</v>
      </c>
      <c r="AF210" s="589">
        <f t="shared" si="175"/>
        <v>5.7915057915057912E-3</v>
      </c>
      <c r="AG210" s="589">
        <f t="shared" si="175"/>
        <v>5.2050234781381502E-3</v>
      </c>
      <c r="AH210" s="589">
        <f t="shared" si="175"/>
        <v>3.7487226964520236E-3</v>
      </c>
      <c r="AI210" s="589">
        <f t="shared" si="175"/>
        <v>4.349998408629035E-3</v>
      </c>
      <c r="AJ210" s="589">
        <f t="shared" si="175"/>
        <v>6.34177558185791E-3</v>
      </c>
      <c r="AK210" s="589">
        <f t="shared" si="175"/>
        <v>2.7926743270365664E-3</v>
      </c>
      <c r="AL210" s="589">
        <f t="shared" si="175"/>
        <v>2.0080910591117268E-3</v>
      </c>
      <c r="AM210" s="591">
        <f t="shared" si="175"/>
        <v>1.6212357549851733E-3</v>
      </c>
      <c r="AN210" s="589">
        <f t="shared" si="175"/>
        <v>1.541189648760311E-3</v>
      </c>
      <c r="AO210" s="589">
        <f t="shared" si="175"/>
        <v>1.5786017851322544E-3</v>
      </c>
      <c r="AP210" s="589">
        <f t="shared" si="175"/>
        <v>1.6499135783707936E-3</v>
      </c>
      <c r="AQ210" s="589">
        <f t="shared" si="175"/>
        <v>1.8334100619482607E-3</v>
      </c>
      <c r="AR210" s="589">
        <f t="shared" si="175"/>
        <v>2.2860963774860169E-3</v>
      </c>
      <c r="AS210" s="589">
        <f t="shared" si="175"/>
        <v>1.3061367168493998E-3</v>
      </c>
      <c r="AT210" s="589">
        <f t="shared" si="175"/>
        <v>1.8279867956497917E-3</v>
      </c>
      <c r="AU210" s="589">
        <f t="shared" si="175"/>
        <v>2.8525917507610715E-4</v>
      </c>
      <c r="AV210" s="589">
        <f t="shared" si="175"/>
        <v>3.137418950010458E-4</v>
      </c>
      <c r="AW210" s="591">
        <f t="shared" si="175"/>
        <v>3.1320144072662732E-4</v>
      </c>
      <c r="AX210" s="589">
        <f t="shared" si="175"/>
        <v>1.2852633704946929E-3</v>
      </c>
      <c r="AY210" s="589">
        <f t="shared" si="175"/>
        <v>1.2468074588745778E-3</v>
      </c>
      <c r="AZ210" s="589">
        <f t="shared" si="175"/>
        <v>1.1279345842611806E-3</v>
      </c>
      <c r="BA210" s="589">
        <f t="shared" si="175"/>
        <v>1.8244552630335114E-3</v>
      </c>
      <c r="BB210" s="589">
        <f t="shared" si="175"/>
        <v>1.7584581838643878E-3</v>
      </c>
      <c r="BC210" s="589">
        <f t="shared" si="175"/>
        <v>1.6933957565494571E-3</v>
      </c>
      <c r="BD210" s="589">
        <f t="shared" si="175"/>
        <v>1.6822924542567669E-3</v>
      </c>
      <c r="BE210" s="589">
        <f t="shared" si="175"/>
        <v>1.7099700755236783E-3</v>
      </c>
      <c r="BF210" s="589">
        <f t="shared" si="175"/>
        <v>1.5743656232635674E-3</v>
      </c>
      <c r="BG210" s="591">
        <f t="shared" si="175"/>
        <v>2.7597931259072819E-4</v>
      </c>
      <c r="BH210" s="589">
        <f t="shared" si="175"/>
        <v>1.9010435832439517E-3</v>
      </c>
      <c r="BI210" s="589">
        <f t="shared" si="175"/>
        <v>3.8839440239772953E-3</v>
      </c>
      <c r="BJ210" s="589">
        <f t="shared" si="175"/>
        <v>1.837224808178263E-3</v>
      </c>
      <c r="BK210" s="589">
        <f t="shared" si="175"/>
        <v>2.5748258793989939E-3</v>
      </c>
      <c r="BL210" s="589">
        <f t="shared" si="175"/>
        <v>4.8782587485831529E-4</v>
      </c>
      <c r="BM210" s="589">
        <f t="shared" si="175"/>
        <v>1.1470676691729324E-2</v>
      </c>
      <c r="BN210" s="589">
        <f t="shared" si="175"/>
        <v>4.768463813512512E-4</v>
      </c>
      <c r="BO210" s="589">
        <f t="shared" si="175"/>
        <v>2.7429410081803328E-3</v>
      </c>
      <c r="BP210" s="589">
        <f t="shared" si="175"/>
        <v>1.0123367821416927E-3</v>
      </c>
      <c r="BQ210" s="591">
        <f t="shared" si="175"/>
        <v>3.0590004715959059E-4</v>
      </c>
      <c r="BR210" s="589">
        <f t="shared" si="175"/>
        <v>8.5469818860132074E-4</v>
      </c>
      <c r="BS210" s="589">
        <f t="shared" si="175"/>
        <v>5.6191493137166388E-4</v>
      </c>
      <c r="BT210" s="589">
        <f t="shared" si="175"/>
        <v>7.0256009583002607E-4</v>
      </c>
      <c r="BU210" s="589">
        <f t="shared" ref="BU210:CA210" si="176">BU156/BU$176</f>
        <v>2.5907857371980942E-3</v>
      </c>
      <c r="BV210" s="589">
        <f t="shared" si="176"/>
        <v>3.6827270640058425E-3</v>
      </c>
      <c r="BW210" s="589">
        <f t="shared" si="176"/>
        <v>1.1087541623971508E-3</v>
      </c>
      <c r="BX210" s="589">
        <f t="shared" si="176"/>
        <v>1.1561096619395919E-3</v>
      </c>
      <c r="BY210" s="589">
        <f t="shared" si="176"/>
        <v>1.0736758342701114E-3</v>
      </c>
      <c r="BZ210" s="589">
        <f t="shared" si="176"/>
        <v>3.2839491601926031E-3</v>
      </c>
      <c r="CA210" s="591">
        <f t="shared" si="176"/>
        <v>2.7727956614503201E-3</v>
      </c>
    </row>
    <row r="211" spans="1:79" ht="15" customHeight="1" x14ac:dyDescent="0.15">
      <c r="A211" s="557"/>
      <c r="B211" s="558" t="s">
        <v>27</v>
      </c>
      <c r="C211" s="559"/>
      <c r="D211" s="560"/>
      <c r="E211" s="561" t="s">
        <v>1444</v>
      </c>
      <c r="F211" s="562"/>
      <c r="G211" s="589">
        <f t="shared" ref="G211" si="177">G157/G$176</f>
        <v>4.4830096153702044E-2</v>
      </c>
      <c r="H211" s="592">
        <f t="shared" si="96"/>
        <v>4.7485140093385773E-2</v>
      </c>
      <c r="I211" s="589">
        <f t="shared" ref="I211:BT211" si="178">I157/I$176</f>
        <v>4.3740373717019929E-2</v>
      </c>
      <c r="J211" s="589">
        <f t="shared" si="178"/>
        <v>4.2393881057893039E-2</v>
      </c>
      <c r="K211" s="589">
        <f t="shared" si="178"/>
        <v>4.3244876720338464E-2</v>
      </c>
      <c r="L211" s="589">
        <f t="shared" si="178"/>
        <v>3.9340666590634309E-2</v>
      </c>
      <c r="M211" s="589">
        <f t="shared" si="178"/>
        <v>3.8947029902334299E-2</v>
      </c>
      <c r="N211" s="589">
        <f t="shared" si="178"/>
        <v>5.2752529041530771E-2</v>
      </c>
      <c r="O211" s="589">
        <f t="shared" si="178"/>
        <v>4.7944459186110081E-2</v>
      </c>
      <c r="P211" s="589">
        <f t="shared" si="178"/>
        <v>4.6781496062992124E-2</v>
      </c>
      <c r="Q211" s="589">
        <f t="shared" si="178"/>
        <v>4.4249110358402996E-2</v>
      </c>
      <c r="R211" s="591">
        <f t="shared" si="178"/>
        <v>4.4029819100005974E-2</v>
      </c>
      <c r="S211" s="589">
        <f t="shared" si="178"/>
        <v>5.5979306228029449E-2</v>
      </c>
      <c r="T211" s="589">
        <f t="shared" si="178"/>
        <v>5.2837258236810937E-2</v>
      </c>
      <c r="U211" s="589">
        <f t="shared" si="178"/>
        <v>5.1697520483256869E-2</v>
      </c>
      <c r="V211" s="589">
        <f t="shared" si="178"/>
        <v>5.3547167953508203E-2</v>
      </c>
      <c r="W211" s="589">
        <f t="shared" si="178"/>
        <v>4.9880129741926384E-2</v>
      </c>
      <c r="X211" s="589">
        <f t="shared" si="178"/>
        <v>4.133062936057099E-2</v>
      </c>
      <c r="Y211" s="589">
        <f t="shared" si="178"/>
        <v>3.4998076243162861E-2</v>
      </c>
      <c r="Z211" s="589">
        <f t="shared" si="178"/>
        <v>3.8982490915097458E-2</v>
      </c>
      <c r="AA211" s="589">
        <f t="shared" si="178"/>
        <v>3.467614478481066E-2</v>
      </c>
      <c r="AB211" s="591">
        <f t="shared" si="178"/>
        <v>4.1728471198951851E-2</v>
      </c>
      <c r="AC211" s="589">
        <f t="shared" si="178"/>
        <v>5.0787729808246022E-2</v>
      </c>
      <c r="AD211" s="589">
        <f t="shared" si="178"/>
        <v>3.405799957327274E-2</v>
      </c>
      <c r="AE211" s="589">
        <f t="shared" si="178"/>
        <v>4.1402035212405104E-2</v>
      </c>
      <c r="AF211" s="589">
        <f t="shared" si="178"/>
        <v>4.3227606779008651E-2</v>
      </c>
      <c r="AG211" s="589">
        <f t="shared" si="178"/>
        <v>4.2973385319545684E-2</v>
      </c>
      <c r="AH211" s="589">
        <f t="shared" si="178"/>
        <v>4.2675206453531421E-2</v>
      </c>
      <c r="AI211" s="589">
        <f t="shared" si="178"/>
        <v>4.1392971262853615E-2</v>
      </c>
      <c r="AJ211" s="589">
        <f t="shared" si="178"/>
        <v>4.1711587577038162E-2</v>
      </c>
      <c r="AK211" s="589">
        <f t="shared" si="178"/>
        <v>4.4835235955728726E-2</v>
      </c>
      <c r="AL211" s="589">
        <f t="shared" si="178"/>
        <v>4.5272790321980651E-2</v>
      </c>
      <c r="AM211" s="591">
        <f t="shared" si="178"/>
        <v>4.7213693962885182E-2</v>
      </c>
      <c r="AN211" s="589">
        <f t="shared" si="178"/>
        <v>5.0062031218839738E-2</v>
      </c>
      <c r="AO211" s="589">
        <f t="shared" si="178"/>
        <v>5.0719110890736503E-2</v>
      </c>
      <c r="AP211" s="589">
        <f t="shared" si="178"/>
        <v>5.3840908320843671E-2</v>
      </c>
      <c r="AQ211" s="589">
        <f t="shared" si="178"/>
        <v>4.0379891897906972E-2</v>
      </c>
      <c r="AR211" s="589">
        <f t="shared" si="178"/>
        <v>6.1715566238061244E-2</v>
      </c>
      <c r="AS211" s="589">
        <f t="shared" si="178"/>
        <v>9.6998956035390868E-2</v>
      </c>
      <c r="AT211" s="589">
        <f t="shared" si="178"/>
        <v>6.1723098255173067E-2</v>
      </c>
      <c r="AU211" s="589">
        <f t="shared" si="178"/>
        <v>4.8325186331293159E-2</v>
      </c>
      <c r="AV211" s="589">
        <f t="shared" si="178"/>
        <v>5.3754444676845849E-2</v>
      </c>
      <c r="AW211" s="591">
        <f t="shared" si="178"/>
        <v>4.7606618990447359E-2</v>
      </c>
      <c r="AX211" s="589">
        <f t="shared" si="178"/>
        <v>3.7877713032403657E-2</v>
      </c>
      <c r="AY211" s="589">
        <f t="shared" si="178"/>
        <v>3.5631962943637345E-2</v>
      </c>
      <c r="AZ211" s="589">
        <f t="shared" si="178"/>
        <v>3.3667172189823576E-2</v>
      </c>
      <c r="BA211" s="589">
        <f t="shared" si="178"/>
        <v>4.3768020040648482E-2</v>
      </c>
      <c r="BB211" s="589">
        <f t="shared" si="178"/>
        <v>4.925089681367377E-2</v>
      </c>
      <c r="BC211" s="589">
        <f t="shared" si="178"/>
        <v>3.2174519374439686E-2</v>
      </c>
      <c r="BD211" s="589">
        <f t="shared" si="178"/>
        <v>6.1063435657039165E-2</v>
      </c>
      <c r="BE211" s="589">
        <f t="shared" si="178"/>
        <v>6.2223911081556074E-2</v>
      </c>
      <c r="BF211" s="589">
        <f t="shared" si="178"/>
        <v>5.6538247823671048E-2</v>
      </c>
      <c r="BG211" s="591">
        <f t="shared" si="178"/>
        <v>2.7840793054152661E-2</v>
      </c>
      <c r="BH211" s="589">
        <f t="shared" si="178"/>
        <v>4.4296085024546267E-2</v>
      </c>
      <c r="BI211" s="589">
        <f t="shared" si="178"/>
        <v>5.1126374838505607E-2</v>
      </c>
      <c r="BJ211" s="589">
        <f t="shared" si="178"/>
        <v>4.460547739628249E-2</v>
      </c>
      <c r="BK211" s="589">
        <f t="shared" si="178"/>
        <v>2.0614599742517413E-2</v>
      </c>
      <c r="BL211" s="589">
        <f t="shared" si="178"/>
        <v>6.9156491671090572E-2</v>
      </c>
      <c r="BM211" s="589">
        <f t="shared" si="178"/>
        <v>8.9064661654135333E-2</v>
      </c>
      <c r="BN211" s="589">
        <f t="shared" si="178"/>
        <v>2.9620410703173616E-2</v>
      </c>
      <c r="BO211" s="589">
        <f t="shared" si="178"/>
        <v>5.4459582432893311E-2</v>
      </c>
      <c r="BP211" s="589">
        <f t="shared" si="178"/>
        <v>8.8313515553954114E-2</v>
      </c>
      <c r="BQ211" s="591">
        <f t="shared" si="178"/>
        <v>2.6541077702860589E-2</v>
      </c>
      <c r="BR211" s="589">
        <f t="shared" si="178"/>
        <v>7.3323122705338126E-2</v>
      </c>
      <c r="BS211" s="589">
        <f t="shared" si="178"/>
        <v>3.4105590197464064E-2</v>
      </c>
      <c r="BT211" s="589">
        <f t="shared" si="178"/>
        <v>4.3630225420240774E-2</v>
      </c>
      <c r="BU211" s="589">
        <f t="shared" ref="BU211:CA211" si="179">BU157/BU$176</f>
        <v>4.2349334936543956E-2</v>
      </c>
      <c r="BV211" s="589">
        <f t="shared" si="179"/>
        <v>3.633174079231704E-2</v>
      </c>
      <c r="BW211" s="589">
        <f t="shared" si="179"/>
        <v>3.2141686597842681E-2</v>
      </c>
      <c r="BX211" s="589">
        <f t="shared" si="179"/>
        <v>3.4892435324669291E-2</v>
      </c>
      <c r="BY211" s="589">
        <f t="shared" si="179"/>
        <v>4.2469752202565735E-2</v>
      </c>
      <c r="BZ211" s="589">
        <f t="shared" si="179"/>
        <v>5.0297533130565286E-2</v>
      </c>
      <c r="CA211" s="591">
        <f t="shared" si="179"/>
        <v>4.5742798126535367E-2</v>
      </c>
    </row>
    <row r="212" spans="1:79" ht="15" customHeight="1" x14ac:dyDescent="0.15">
      <c r="A212" s="557"/>
      <c r="B212" s="558" t="s">
        <v>28</v>
      </c>
      <c r="C212" s="559"/>
      <c r="D212" s="560"/>
      <c r="E212" s="561" t="s">
        <v>62</v>
      </c>
      <c r="F212" s="562"/>
      <c r="G212" s="589">
        <f t="shared" ref="G212" si="180">G158/G$176</f>
        <v>7.5715982137103078E-3</v>
      </c>
      <c r="H212" s="592">
        <f t="shared" si="96"/>
        <v>8.0481171757606954E-2</v>
      </c>
      <c r="I212" s="589">
        <f t="shared" ref="I212:BT212" si="181">I158/I$176</f>
        <v>6.7260046692181512E-3</v>
      </c>
      <c r="J212" s="589">
        <f t="shared" si="181"/>
        <v>4.4437702488529787E-3</v>
      </c>
      <c r="K212" s="589">
        <f t="shared" si="181"/>
        <v>3.6418777381652194E-3</v>
      </c>
      <c r="L212" s="589">
        <f t="shared" si="181"/>
        <v>2.948374290419371E-3</v>
      </c>
      <c r="M212" s="589">
        <f t="shared" si="181"/>
        <v>2.6309186833817656E-3</v>
      </c>
      <c r="N212" s="589">
        <f t="shared" si="181"/>
        <v>1.3764619478950319E-2</v>
      </c>
      <c r="O212" s="589">
        <f t="shared" si="181"/>
        <v>4.4766628892466036E-3</v>
      </c>
      <c r="P212" s="589">
        <f t="shared" si="181"/>
        <v>3.700787401574803E-3</v>
      </c>
      <c r="Q212" s="589">
        <f t="shared" si="181"/>
        <v>3.6912397141656648E-3</v>
      </c>
      <c r="R212" s="591">
        <f t="shared" si="181"/>
        <v>3.5814464113495298E-3</v>
      </c>
      <c r="S212" s="589">
        <f t="shared" si="181"/>
        <v>9.5642369171585855E-3</v>
      </c>
      <c r="T212" s="589">
        <f t="shared" si="181"/>
        <v>5.4950800202672829E-3</v>
      </c>
      <c r="U212" s="589">
        <f t="shared" si="181"/>
        <v>3.9049361621977963E-3</v>
      </c>
      <c r="V212" s="589">
        <f t="shared" si="181"/>
        <v>6.4855346860619922E-3</v>
      </c>
      <c r="W212" s="589">
        <f t="shared" si="181"/>
        <v>6.5858130023974054E-3</v>
      </c>
      <c r="X212" s="589">
        <f t="shared" si="181"/>
        <v>5.4456714461029506E-3</v>
      </c>
      <c r="Y212" s="589">
        <f t="shared" si="181"/>
        <v>8.6465070815048978E-3</v>
      </c>
      <c r="Z212" s="589">
        <f t="shared" si="181"/>
        <v>8.6762992714690592E-3</v>
      </c>
      <c r="AA212" s="589">
        <f t="shared" si="181"/>
        <v>8.6440999416983345E-3</v>
      </c>
      <c r="AB212" s="591">
        <f t="shared" si="181"/>
        <v>5.2445793573461024E-3</v>
      </c>
      <c r="AC212" s="589">
        <f t="shared" si="181"/>
        <v>6.6868935168074807E-3</v>
      </c>
      <c r="AD212" s="589">
        <f t="shared" si="181"/>
        <v>3.947906658168362E-3</v>
      </c>
      <c r="AE212" s="589">
        <f t="shared" si="181"/>
        <v>4.9071232434178651E-3</v>
      </c>
      <c r="AF212" s="589">
        <f t="shared" si="181"/>
        <v>5.9478704338517419E-3</v>
      </c>
      <c r="AG212" s="589">
        <f t="shared" si="181"/>
        <v>5.854294415768891E-3</v>
      </c>
      <c r="AH212" s="589">
        <f t="shared" si="181"/>
        <v>4.4041173611350966E-3</v>
      </c>
      <c r="AI212" s="589">
        <f t="shared" si="181"/>
        <v>5.1873043625975468E-3</v>
      </c>
      <c r="AJ212" s="589">
        <f t="shared" si="181"/>
        <v>1.1847589837016368E-2</v>
      </c>
      <c r="AK212" s="589">
        <f t="shared" si="181"/>
        <v>7.5719659427874531E-3</v>
      </c>
      <c r="AL212" s="589">
        <f t="shared" si="181"/>
        <v>9.6942733137664119E-3</v>
      </c>
      <c r="AM212" s="591">
        <f t="shared" si="181"/>
        <v>9.2974857372245829E-3</v>
      </c>
      <c r="AN212" s="589">
        <f t="shared" si="181"/>
        <v>9.9381526713055602E-3</v>
      </c>
      <c r="AO212" s="589">
        <f t="shared" si="181"/>
        <v>1.0112713669023417E-2</v>
      </c>
      <c r="AP212" s="589">
        <f t="shared" si="181"/>
        <v>1.0665396836475344E-2</v>
      </c>
      <c r="AQ212" s="589">
        <f t="shared" si="181"/>
        <v>1.0693097206629712E-2</v>
      </c>
      <c r="AR212" s="589">
        <f t="shared" si="181"/>
        <v>1.0129304502615909E-2</v>
      </c>
      <c r="AS212" s="589">
        <f t="shared" si="181"/>
        <v>7.5037908669630081E-3</v>
      </c>
      <c r="AT212" s="589">
        <f t="shared" si="181"/>
        <v>1.1048549940352074E-2</v>
      </c>
      <c r="AU212" s="589">
        <f t="shared" si="181"/>
        <v>1.2190836106052516E-2</v>
      </c>
      <c r="AV212" s="589">
        <f t="shared" si="181"/>
        <v>1.0144321271700481E-2</v>
      </c>
      <c r="AW212" s="591">
        <f t="shared" si="181"/>
        <v>1.179725426736963E-2</v>
      </c>
      <c r="AX212" s="589">
        <f t="shared" si="181"/>
        <v>7.839271973413409E-3</v>
      </c>
      <c r="AY212" s="589">
        <f t="shared" si="181"/>
        <v>7.6382976775693666E-3</v>
      </c>
      <c r="AZ212" s="589">
        <f t="shared" si="181"/>
        <v>7.509140737200176E-3</v>
      </c>
      <c r="BA212" s="589">
        <f t="shared" si="181"/>
        <v>8.366025428936049E-3</v>
      </c>
      <c r="BB212" s="589">
        <f t="shared" si="181"/>
        <v>7.596539354294155E-3</v>
      </c>
      <c r="BC212" s="589">
        <f t="shared" si="181"/>
        <v>9.7121227213865929E-3</v>
      </c>
      <c r="BD212" s="589">
        <f t="shared" si="181"/>
        <v>9.914184182670498E-3</v>
      </c>
      <c r="BE212" s="589">
        <f t="shared" si="181"/>
        <v>9.6779556357763745E-3</v>
      </c>
      <c r="BF212" s="589">
        <f t="shared" si="181"/>
        <v>1.0835339877755141E-2</v>
      </c>
      <c r="BG212" s="591">
        <f t="shared" si="181"/>
        <v>4.0348175500764466E-3</v>
      </c>
      <c r="BH212" s="589">
        <f t="shared" si="181"/>
        <v>9.7507408922236586E-3</v>
      </c>
      <c r="BI212" s="589">
        <f t="shared" si="181"/>
        <v>1.2979830212610203E-2</v>
      </c>
      <c r="BJ212" s="589">
        <f t="shared" si="181"/>
        <v>1.2493755734795867E-2</v>
      </c>
      <c r="BK212" s="589">
        <f t="shared" si="181"/>
        <v>1.1602709164620932E-2</v>
      </c>
      <c r="BL212" s="589">
        <f t="shared" si="181"/>
        <v>1.2898690044047806E-2</v>
      </c>
      <c r="BM212" s="589">
        <f t="shared" si="181"/>
        <v>1.5431578947368421E-2</v>
      </c>
      <c r="BN212" s="589">
        <f t="shared" si="181"/>
        <v>8.4797550044398446E-3</v>
      </c>
      <c r="BO212" s="589">
        <f t="shared" si="181"/>
        <v>1.2227665720026055E-2</v>
      </c>
      <c r="BP212" s="589">
        <f t="shared" si="181"/>
        <v>6.9576705959060415E-3</v>
      </c>
      <c r="BQ212" s="591">
        <f t="shared" si="181"/>
        <v>4.4270534602818528E-3</v>
      </c>
      <c r="BR212" s="589">
        <f t="shared" si="181"/>
        <v>4.7663461028570001E-3</v>
      </c>
      <c r="BS212" s="589">
        <f t="shared" si="181"/>
        <v>7.0511762856333452E-3</v>
      </c>
      <c r="BT212" s="589">
        <f t="shared" si="181"/>
        <v>2.7739725317654567E-3</v>
      </c>
      <c r="BU212" s="589">
        <f t="shared" ref="BU212:CA212" si="182">BU158/BU$176</f>
        <v>1.0291928319954659E-2</v>
      </c>
      <c r="BV212" s="589">
        <f t="shared" si="182"/>
        <v>8.5013077603781489E-3</v>
      </c>
      <c r="BW212" s="589">
        <f t="shared" si="182"/>
        <v>8.9675061925747583E-3</v>
      </c>
      <c r="BX212" s="589">
        <f t="shared" si="182"/>
        <v>1.0666418790558244E-2</v>
      </c>
      <c r="BY212" s="589">
        <f t="shared" si="182"/>
        <v>7.5562625162230099E-3</v>
      </c>
      <c r="BZ212" s="589">
        <f t="shared" si="182"/>
        <v>9.5352550044737628E-3</v>
      </c>
      <c r="CA212" s="591">
        <f t="shared" si="182"/>
        <v>1.3142133403602424E-2</v>
      </c>
    </row>
    <row r="213" spans="1:79" ht="24" customHeight="1" x14ac:dyDescent="0.15">
      <c r="A213" s="557"/>
      <c r="B213" s="558" t="s">
        <v>29</v>
      </c>
      <c r="C213" s="559"/>
      <c r="D213" s="560"/>
      <c r="E213" s="561" t="s">
        <v>826</v>
      </c>
      <c r="F213" s="562"/>
      <c r="G213" s="589">
        <f t="shared" ref="G213" si="183">G159/G$176</f>
        <v>0</v>
      </c>
      <c r="H213" s="592">
        <f t="shared" si="96"/>
        <v>0</v>
      </c>
      <c r="I213" s="589">
        <f t="shared" ref="I213:BT213" si="184">I159/I$176</f>
        <v>0</v>
      </c>
      <c r="J213" s="589">
        <f t="shared" si="184"/>
        <v>0</v>
      </c>
      <c r="K213" s="589">
        <f t="shared" si="184"/>
        <v>0</v>
      </c>
      <c r="L213" s="589">
        <f t="shared" si="184"/>
        <v>0</v>
      </c>
      <c r="M213" s="589">
        <f t="shared" si="184"/>
        <v>0</v>
      </c>
      <c r="N213" s="589">
        <f t="shared" si="184"/>
        <v>0</v>
      </c>
      <c r="O213" s="589">
        <f t="shared" si="184"/>
        <v>0</v>
      </c>
      <c r="P213" s="589">
        <f t="shared" si="184"/>
        <v>0</v>
      </c>
      <c r="Q213" s="589">
        <f t="shared" si="184"/>
        <v>0</v>
      </c>
      <c r="R213" s="591">
        <f t="shared" si="184"/>
        <v>0</v>
      </c>
      <c r="S213" s="589">
        <f t="shared" si="184"/>
        <v>0</v>
      </c>
      <c r="T213" s="589">
        <f t="shared" si="184"/>
        <v>0</v>
      </c>
      <c r="U213" s="589">
        <f t="shared" si="184"/>
        <v>0</v>
      </c>
      <c r="V213" s="589">
        <f t="shared" si="184"/>
        <v>0</v>
      </c>
      <c r="W213" s="589">
        <f t="shared" si="184"/>
        <v>0</v>
      </c>
      <c r="X213" s="589">
        <f t="shared" si="184"/>
        <v>0</v>
      </c>
      <c r="Y213" s="589">
        <f t="shared" si="184"/>
        <v>0</v>
      </c>
      <c r="Z213" s="589">
        <f t="shared" si="184"/>
        <v>0</v>
      </c>
      <c r="AA213" s="589">
        <f t="shared" si="184"/>
        <v>0</v>
      </c>
      <c r="AB213" s="591">
        <f t="shared" si="184"/>
        <v>0</v>
      </c>
      <c r="AC213" s="589">
        <f t="shared" si="184"/>
        <v>0</v>
      </c>
      <c r="AD213" s="589">
        <f t="shared" si="184"/>
        <v>0</v>
      </c>
      <c r="AE213" s="589">
        <f t="shared" si="184"/>
        <v>0</v>
      </c>
      <c r="AF213" s="589">
        <f t="shared" si="184"/>
        <v>0</v>
      </c>
      <c r="AG213" s="589">
        <f t="shared" si="184"/>
        <v>0</v>
      </c>
      <c r="AH213" s="589">
        <f t="shared" si="184"/>
        <v>0</v>
      </c>
      <c r="AI213" s="589">
        <f t="shared" si="184"/>
        <v>0</v>
      </c>
      <c r="AJ213" s="589">
        <f t="shared" si="184"/>
        <v>0</v>
      </c>
      <c r="AK213" s="589">
        <f t="shared" si="184"/>
        <v>0</v>
      </c>
      <c r="AL213" s="589">
        <f t="shared" si="184"/>
        <v>0</v>
      </c>
      <c r="AM213" s="591">
        <f t="shared" si="184"/>
        <v>0</v>
      </c>
      <c r="AN213" s="589">
        <f t="shared" si="184"/>
        <v>0</v>
      </c>
      <c r="AO213" s="589">
        <f t="shared" si="184"/>
        <v>0</v>
      </c>
      <c r="AP213" s="589">
        <f t="shared" si="184"/>
        <v>0</v>
      </c>
      <c r="AQ213" s="589">
        <f t="shared" si="184"/>
        <v>0</v>
      </c>
      <c r="AR213" s="589">
        <f t="shared" si="184"/>
        <v>0</v>
      </c>
      <c r="AS213" s="589">
        <f t="shared" si="184"/>
        <v>0</v>
      </c>
      <c r="AT213" s="589">
        <f t="shared" si="184"/>
        <v>0</v>
      </c>
      <c r="AU213" s="589">
        <f t="shared" si="184"/>
        <v>0</v>
      </c>
      <c r="AV213" s="589">
        <f t="shared" si="184"/>
        <v>0</v>
      </c>
      <c r="AW213" s="591">
        <f t="shared" si="184"/>
        <v>0</v>
      </c>
      <c r="AX213" s="589">
        <f t="shared" si="184"/>
        <v>0</v>
      </c>
      <c r="AY213" s="589">
        <f t="shared" si="184"/>
        <v>0</v>
      </c>
      <c r="AZ213" s="589">
        <f t="shared" si="184"/>
        <v>0</v>
      </c>
      <c r="BA213" s="589">
        <f t="shared" si="184"/>
        <v>0</v>
      </c>
      <c r="BB213" s="589">
        <f t="shared" si="184"/>
        <v>0</v>
      </c>
      <c r="BC213" s="589">
        <f t="shared" si="184"/>
        <v>0</v>
      </c>
      <c r="BD213" s="589">
        <f t="shared" si="184"/>
        <v>0</v>
      </c>
      <c r="BE213" s="589">
        <f t="shared" si="184"/>
        <v>0</v>
      </c>
      <c r="BF213" s="589">
        <f t="shared" si="184"/>
        <v>0</v>
      </c>
      <c r="BG213" s="591">
        <f t="shared" si="184"/>
        <v>0</v>
      </c>
      <c r="BH213" s="589">
        <f t="shared" si="184"/>
        <v>0</v>
      </c>
      <c r="BI213" s="589">
        <f t="shared" si="184"/>
        <v>0</v>
      </c>
      <c r="BJ213" s="589">
        <f t="shared" si="184"/>
        <v>0</v>
      </c>
      <c r="BK213" s="589">
        <f t="shared" si="184"/>
        <v>0</v>
      </c>
      <c r="BL213" s="589">
        <f t="shared" si="184"/>
        <v>0</v>
      </c>
      <c r="BM213" s="589">
        <f t="shared" si="184"/>
        <v>0</v>
      </c>
      <c r="BN213" s="589">
        <f t="shared" si="184"/>
        <v>0</v>
      </c>
      <c r="BO213" s="589">
        <f t="shared" si="184"/>
        <v>0</v>
      </c>
      <c r="BP213" s="589">
        <f t="shared" si="184"/>
        <v>0</v>
      </c>
      <c r="BQ213" s="591">
        <f t="shared" si="184"/>
        <v>0</v>
      </c>
      <c r="BR213" s="589">
        <f t="shared" si="184"/>
        <v>0</v>
      </c>
      <c r="BS213" s="589">
        <f t="shared" si="184"/>
        <v>0</v>
      </c>
      <c r="BT213" s="589">
        <f t="shared" si="184"/>
        <v>0</v>
      </c>
      <c r="BU213" s="589">
        <f t="shared" ref="BU213:CA213" si="185">BU159/BU$176</f>
        <v>0</v>
      </c>
      <c r="BV213" s="589">
        <f t="shared" si="185"/>
        <v>0</v>
      </c>
      <c r="BW213" s="589">
        <f t="shared" si="185"/>
        <v>0</v>
      </c>
      <c r="BX213" s="589">
        <f t="shared" si="185"/>
        <v>0</v>
      </c>
      <c r="BY213" s="589">
        <f t="shared" si="185"/>
        <v>0</v>
      </c>
      <c r="BZ213" s="589">
        <f t="shared" si="185"/>
        <v>0</v>
      </c>
      <c r="CA213" s="591">
        <f t="shared" si="185"/>
        <v>0</v>
      </c>
    </row>
    <row r="214" spans="1:79" ht="15" customHeight="1" x14ac:dyDescent="0.15">
      <c r="A214" s="557"/>
      <c r="B214" s="558" t="s">
        <v>30</v>
      </c>
      <c r="C214" s="559"/>
      <c r="D214" s="560"/>
      <c r="E214" s="561" t="s">
        <v>833</v>
      </c>
      <c r="F214" s="562"/>
      <c r="G214" s="589">
        <f t="shared" ref="G214" si="186">G160/G$176</f>
        <v>2.6477613178057951E-5</v>
      </c>
      <c r="H214" s="592">
        <f t="shared" si="96"/>
        <v>2.4150477502063098E-5</v>
      </c>
      <c r="I214" s="589">
        <f t="shared" ref="I214:BT214" si="187">I160/I$176</f>
        <v>1.6444631184078727E-4</v>
      </c>
      <c r="J214" s="589">
        <f t="shared" si="187"/>
        <v>2.1519303105225191E-4</v>
      </c>
      <c r="K214" s="589">
        <f t="shared" si="187"/>
        <v>1.9900231945935818E-4</v>
      </c>
      <c r="L214" s="589">
        <f t="shared" si="187"/>
        <v>2.0152703451392523E-4</v>
      </c>
      <c r="M214" s="589">
        <f t="shared" si="187"/>
        <v>2.0002491619755647E-4</v>
      </c>
      <c r="N214" s="589">
        <f t="shared" si="187"/>
        <v>2.5270672594745282E-4</v>
      </c>
      <c r="O214" s="589">
        <f t="shared" si="187"/>
        <v>1.9596326515456026E-4</v>
      </c>
      <c r="P214" s="589">
        <f t="shared" si="187"/>
        <v>2.3622047244094488E-4</v>
      </c>
      <c r="Q214" s="589">
        <f t="shared" si="187"/>
        <v>2.0959951156740997E-4</v>
      </c>
      <c r="R214" s="591">
        <f t="shared" si="187"/>
        <v>2.0930208912747563E-4</v>
      </c>
      <c r="S214" s="589">
        <f t="shared" si="187"/>
        <v>2.2550905352523712E-4</v>
      </c>
      <c r="T214" s="589">
        <f t="shared" si="187"/>
        <v>1.7685463388186239E-4</v>
      </c>
      <c r="U214" s="589">
        <f t="shared" si="187"/>
        <v>2.1273661693282567E-4</v>
      </c>
      <c r="V214" s="589">
        <f t="shared" si="187"/>
        <v>1.5450478336334392E-4</v>
      </c>
      <c r="W214" s="589">
        <f t="shared" si="187"/>
        <v>1.833309829361162E-4</v>
      </c>
      <c r="X214" s="589">
        <f t="shared" si="187"/>
        <v>2.3542204318672934E-4</v>
      </c>
      <c r="Y214" s="589">
        <f t="shared" si="187"/>
        <v>1.0008734895909157E-4</v>
      </c>
      <c r="Z214" s="589">
        <f t="shared" si="187"/>
        <v>8.6936866447585767E-5</v>
      </c>
      <c r="AA214" s="589">
        <f t="shared" si="187"/>
        <v>1.0114987742601659E-4</v>
      </c>
      <c r="AB214" s="591">
        <f t="shared" si="187"/>
        <v>2.4392442801477363E-4</v>
      </c>
      <c r="AC214" s="589">
        <f t="shared" si="187"/>
        <v>3.7817906778859789E-4</v>
      </c>
      <c r="AD214" s="589">
        <f t="shared" si="187"/>
        <v>1.9026056183943911E-4</v>
      </c>
      <c r="AE214" s="589">
        <f t="shared" si="187"/>
        <v>2.132127281537716E-4</v>
      </c>
      <c r="AF214" s="589">
        <f t="shared" si="187"/>
        <v>3.3919099339660088E-4</v>
      </c>
      <c r="AG214" s="589">
        <f t="shared" si="187"/>
        <v>2.8643078020237212E-4</v>
      </c>
      <c r="AH214" s="589">
        <f t="shared" si="187"/>
        <v>2.0007227874322596E-4</v>
      </c>
      <c r="AI214" s="589">
        <f t="shared" si="187"/>
        <v>2.3540990608651372E-4</v>
      </c>
      <c r="AJ214" s="589">
        <f t="shared" si="187"/>
        <v>2.5367102327431641E-4</v>
      </c>
      <c r="AK214" s="589">
        <f t="shared" si="187"/>
        <v>2.6320775161525387E-5</v>
      </c>
      <c r="AL214" s="589">
        <f t="shared" si="187"/>
        <v>1.4227127377596402E-4</v>
      </c>
      <c r="AM214" s="591">
        <f t="shared" si="187"/>
        <v>1.288561509704142E-4</v>
      </c>
      <c r="AN214" s="589">
        <f t="shared" si="187"/>
        <v>1.8103667752358311E-4</v>
      </c>
      <c r="AO214" s="589">
        <f t="shared" si="187"/>
        <v>1.7724995230083005E-4</v>
      </c>
      <c r="AP214" s="589">
        <f t="shared" si="187"/>
        <v>1.7306643904946962E-4</v>
      </c>
      <c r="AQ214" s="589">
        <f t="shared" si="187"/>
        <v>1.6871321177007979E-4</v>
      </c>
      <c r="AR214" s="589">
        <f t="shared" si="187"/>
        <v>2.6204266777507702E-4</v>
      </c>
      <c r="AS214" s="589">
        <f t="shared" si="187"/>
        <v>1.9840051395180757E-4</v>
      </c>
      <c r="AT214" s="589">
        <f t="shared" si="187"/>
        <v>1.6420100321516159E-4</v>
      </c>
      <c r="AU214" s="589">
        <f t="shared" si="187"/>
        <v>1.7800172524749087E-4</v>
      </c>
      <c r="AV214" s="589">
        <f t="shared" si="187"/>
        <v>3.137418950010458E-4</v>
      </c>
      <c r="AW214" s="591">
        <f t="shared" si="187"/>
        <v>2.0880096048441822E-4</v>
      </c>
      <c r="AX214" s="589">
        <f t="shared" si="187"/>
        <v>1.944586787826386E-4</v>
      </c>
      <c r="AY214" s="589">
        <f t="shared" si="187"/>
        <v>1.9406988346652753E-4</v>
      </c>
      <c r="AZ214" s="589">
        <f t="shared" si="187"/>
        <v>1.7421563875717242E-4</v>
      </c>
      <c r="BA214" s="589">
        <f t="shared" si="187"/>
        <v>3.025003544926029E-4</v>
      </c>
      <c r="BB214" s="589">
        <f t="shared" si="187"/>
        <v>2.9542097488921711E-4</v>
      </c>
      <c r="BC214" s="589">
        <f t="shared" si="187"/>
        <v>1.494172726367168E-4</v>
      </c>
      <c r="BD214" s="589">
        <f t="shared" si="187"/>
        <v>1.9847270527748373E-4</v>
      </c>
      <c r="BE214" s="589">
        <f t="shared" si="187"/>
        <v>2.0187146724932314E-4</v>
      </c>
      <c r="BF214" s="589">
        <f t="shared" si="187"/>
        <v>1.8521948508983145E-4</v>
      </c>
      <c r="BG214" s="591">
        <f t="shared" si="187"/>
        <v>3.0909683010161556E-4</v>
      </c>
      <c r="BH214" s="589">
        <f t="shared" si="187"/>
        <v>7.5406319411517014E-5</v>
      </c>
      <c r="BI214" s="589">
        <f t="shared" si="187"/>
        <v>8.0786035698727742E-5</v>
      </c>
      <c r="BJ214" s="589">
        <f t="shared" si="187"/>
        <v>7.6289767347561551E-5</v>
      </c>
      <c r="BK214" s="589">
        <f t="shared" si="187"/>
        <v>7.596535979593306E-5</v>
      </c>
      <c r="BL214" s="589">
        <f t="shared" si="187"/>
        <v>8.6086919092643872E-5</v>
      </c>
      <c r="BM214" s="589">
        <f t="shared" si="187"/>
        <v>9.6240601503759399E-5</v>
      </c>
      <c r="BN214" s="589">
        <f t="shared" si="187"/>
        <v>6.7821259517699946E-5</v>
      </c>
      <c r="BO214" s="589">
        <f t="shared" si="187"/>
        <v>6.78865776921473E-5</v>
      </c>
      <c r="BP214" s="589">
        <f t="shared" si="187"/>
        <v>7.721212745148504E-5</v>
      </c>
      <c r="BQ214" s="591">
        <f t="shared" si="187"/>
        <v>5.5231952959370527E-5</v>
      </c>
      <c r="BR214" s="589">
        <f t="shared" si="187"/>
        <v>1.1229611237097644E-4</v>
      </c>
      <c r="BS214" s="589">
        <f t="shared" si="187"/>
        <v>7.4714450708697702E-5</v>
      </c>
      <c r="BT214" s="589">
        <f t="shared" si="187"/>
        <v>6.3209684138099684E-5</v>
      </c>
      <c r="BU214" s="589">
        <f t="shared" ref="BU214:CA214" si="188">BU160/BU$176</f>
        <v>1.6247759014615849E-4</v>
      </c>
      <c r="BV214" s="589">
        <f t="shared" si="188"/>
        <v>1.0787436731972001E-4</v>
      </c>
      <c r="BW214" s="589">
        <f t="shared" si="188"/>
        <v>1.5108298476620516E-4</v>
      </c>
      <c r="BX214" s="589">
        <f t="shared" si="188"/>
        <v>1.6266869615230438E-4</v>
      </c>
      <c r="BY214" s="589">
        <f t="shared" si="188"/>
        <v>2.101029752731959E-4</v>
      </c>
      <c r="BZ214" s="589">
        <f t="shared" si="188"/>
        <v>1.3477110443723894E-4</v>
      </c>
      <c r="CA214" s="591">
        <f t="shared" si="188"/>
        <v>1.9006655729622671E-4</v>
      </c>
    </row>
    <row r="215" spans="1:79" ht="15" customHeight="1" x14ac:dyDescent="0.15">
      <c r="A215" s="557"/>
      <c r="B215" s="558" t="s">
        <v>31</v>
      </c>
      <c r="C215" s="559"/>
      <c r="D215" s="560"/>
      <c r="E215" s="561" t="s">
        <v>65</v>
      </c>
      <c r="F215" s="562"/>
      <c r="G215" s="589">
        <f t="shared" ref="G215" si="189">G161/G$176</f>
        <v>9.9915521426633772E-7</v>
      </c>
      <c r="H215" s="592">
        <f t="shared" si="96"/>
        <v>3.5342162198141122E-6</v>
      </c>
      <c r="I215" s="589">
        <f t="shared" ref="I215:BT215" si="190">I161/I$176</f>
        <v>1.2076197868257047E-6</v>
      </c>
      <c r="J215" s="589">
        <f t="shared" si="190"/>
        <v>7.5146772748405429E-7</v>
      </c>
      <c r="K215" s="589">
        <f t="shared" si="190"/>
        <v>5.5346751394753507E-7</v>
      </c>
      <c r="L215" s="589">
        <f t="shared" si="190"/>
        <v>4.5033974193055919E-7</v>
      </c>
      <c r="M215" s="589">
        <f t="shared" si="190"/>
        <v>4.6355716384138232E-7</v>
      </c>
      <c r="N215" s="589">
        <f t="shared" si="190"/>
        <v>0</v>
      </c>
      <c r="O215" s="589">
        <f t="shared" si="190"/>
        <v>6.7760465129515998E-7</v>
      </c>
      <c r="P215" s="589">
        <f t="shared" si="190"/>
        <v>0</v>
      </c>
      <c r="Q215" s="589">
        <f t="shared" si="190"/>
        <v>7.3031188699445982E-7</v>
      </c>
      <c r="R215" s="591">
        <f t="shared" si="190"/>
        <v>7.4396477178012666E-7</v>
      </c>
      <c r="S215" s="589">
        <f t="shared" si="190"/>
        <v>0</v>
      </c>
      <c r="T215" s="589">
        <f t="shared" si="190"/>
        <v>6.454548681819795E-7</v>
      </c>
      <c r="U215" s="589">
        <f t="shared" si="190"/>
        <v>8.4085619341037823E-7</v>
      </c>
      <c r="V215" s="589">
        <f t="shared" si="190"/>
        <v>5.2374502835031835E-7</v>
      </c>
      <c r="W215" s="589">
        <f t="shared" si="190"/>
        <v>0</v>
      </c>
      <c r="X215" s="589">
        <f t="shared" si="190"/>
        <v>9.9885331639278118E-7</v>
      </c>
      <c r="Y215" s="589">
        <f t="shared" si="190"/>
        <v>9.0988499053719611E-6</v>
      </c>
      <c r="Z215" s="589">
        <f t="shared" si="190"/>
        <v>1.7387373289517154E-5</v>
      </c>
      <c r="AA215" s="589">
        <f t="shared" si="190"/>
        <v>8.4291564521680493E-6</v>
      </c>
      <c r="AB215" s="591">
        <f t="shared" si="190"/>
        <v>4.8997206832562495E-7</v>
      </c>
      <c r="AC215" s="589">
        <f t="shared" si="190"/>
        <v>0</v>
      </c>
      <c r="AD215" s="589">
        <f t="shared" si="190"/>
        <v>0</v>
      </c>
      <c r="AE215" s="589">
        <f t="shared" si="190"/>
        <v>0</v>
      </c>
      <c r="AF215" s="589">
        <f t="shared" si="190"/>
        <v>0</v>
      </c>
      <c r="AG215" s="589">
        <f t="shared" si="190"/>
        <v>4.175375804699302E-7</v>
      </c>
      <c r="AH215" s="589">
        <f t="shared" si="190"/>
        <v>4.2120479735415996E-7</v>
      </c>
      <c r="AI215" s="589">
        <f t="shared" si="190"/>
        <v>7.533116994768439E-7</v>
      </c>
      <c r="AJ215" s="589">
        <f t="shared" si="190"/>
        <v>0</v>
      </c>
      <c r="AK215" s="589">
        <f t="shared" si="190"/>
        <v>1.2024719616940533E-6</v>
      </c>
      <c r="AL215" s="589">
        <f t="shared" si="190"/>
        <v>1.8648873416649302E-6</v>
      </c>
      <c r="AM215" s="591">
        <f t="shared" si="190"/>
        <v>1.7964735876737087E-6</v>
      </c>
      <c r="AN215" s="589">
        <f t="shared" si="190"/>
        <v>6.3410394929451179E-7</v>
      </c>
      <c r="AO215" s="589">
        <f t="shared" si="190"/>
        <v>6.5285433628298363E-7</v>
      </c>
      <c r="AP215" s="589">
        <f t="shared" si="190"/>
        <v>6.0867446324549683E-7</v>
      </c>
      <c r="AQ215" s="589">
        <f t="shared" si="190"/>
        <v>8.9741070090467972E-7</v>
      </c>
      <c r="AR215" s="589">
        <f t="shared" si="190"/>
        <v>0</v>
      </c>
      <c r="AS215" s="589">
        <f t="shared" si="190"/>
        <v>0</v>
      </c>
      <c r="AT215" s="589">
        <f t="shared" si="190"/>
        <v>5.8853406170308812E-7</v>
      </c>
      <c r="AU215" s="589">
        <f t="shared" si="190"/>
        <v>0</v>
      </c>
      <c r="AV215" s="589">
        <f t="shared" si="190"/>
        <v>0</v>
      </c>
      <c r="AW215" s="591">
        <f t="shared" si="190"/>
        <v>0</v>
      </c>
      <c r="AX215" s="589">
        <f t="shared" si="190"/>
        <v>8.3458660421733301E-7</v>
      </c>
      <c r="AY215" s="589">
        <f t="shared" si="190"/>
        <v>9.1542397861569587E-7</v>
      </c>
      <c r="AZ215" s="589">
        <f t="shared" si="190"/>
        <v>1.1167669151100798E-6</v>
      </c>
      <c r="BA215" s="589">
        <f t="shared" si="190"/>
        <v>0</v>
      </c>
      <c r="BB215" s="589">
        <f t="shared" si="190"/>
        <v>0</v>
      </c>
      <c r="BC215" s="589">
        <f t="shared" si="190"/>
        <v>0</v>
      </c>
      <c r="BD215" s="589">
        <f t="shared" si="190"/>
        <v>0</v>
      </c>
      <c r="BE215" s="589">
        <f t="shared" si="190"/>
        <v>0</v>
      </c>
      <c r="BF215" s="589">
        <f t="shared" si="190"/>
        <v>0</v>
      </c>
      <c r="BG215" s="591">
        <f t="shared" si="190"/>
        <v>0</v>
      </c>
      <c r="BH215" s="589">
        <f t="shared" si="190"/>
        <v>8.0433407372284818E-7</v>
      </c>
      <c r="BI215" s="589">
        <f t="shared" si="190"/>
        <v>6.2143104383636727E-7</v>
      </c>
      <c r="BJ215" s="589">
        <f t="shared" si="190"/>
        <v>1.0450653061309802E-6</v>
      </c>
      <c r="BK215" s="589">
        <f t="shared" si="190"/>
        <v>0</v>
      </c>
      <c r="BL215" s="589">
        <f t="shared" si="190"/>
        <v>0</v>
      </c>
      <c r="BM215" s="589">
        <f t="shared" si="190"/>
        <v>0</v>
      </c>
      <c r="BN215" s="589">
        <f t="shared" si="190"/>
        <v>1.3983764849010299E-6</v>
      </c>
      <c r="BO215" s="589">
        <f t="shared" si="190"/>
        <v>0</v>
      </c>
      <c r="BP215" s="589">
        <f t="shared" si="190"/>
        <v>0</v>
      </c>
      <c r="BQ215" s="591">
        <f t="shared" si="190"/>
        <v>0</v>
      </c>
      <c r="BR215" s="589">
        <f t="shared" si="190"/>
        <v>0</v>
      </c>
      <c r="BS215" s="589">
        <f t="shared" si="190"/>
        <v>1.556551056431202E-6</v>
      </c>
      <c r="BT215" s="589">
        <f t="shared" si="190"/>
        <v>1.4507140621858945E-5</v>
      </c>
      <c r="BU215" s="589">
        <f t="shared" ref="BU215:CA215" si="191">BU161/BU$176</f>
        <v>1.9679344756536986E-6</v>
      </c>
      <c r="BV215" s="589">
        <f t="shared" si="191"/>
        <v>2.8843413721850269E-6</v>
      </c>
      <c r="BW215" s="589">
        <f t="shared" si="191"/>
        <v>3.6552335024081898E-6</v>
      </c>
      <c r="BX215" s="589">
        <f t="shared" si="191"/>
        <v>1.7428788873461184E-5</v>
      </c>
      <c r="BY215" s="589">
        <f t="shared" si="191"/>
        <v>8.2717706800470826E-7</v>
      </c>
      <c r="BZ215" s="589">
        <f t="shared" si="191"/>
        <v>7.9746215643336644E-7</v>
      </c>
      <c r="CA215" s="591">
        <f t="shared" si="191"/>
        <v>1.0200351912140969E-6</v>
      </c>
    </row>
    <row r="216" spans="1:79" ht="15" customHeight="1" x14ac:dyDescent="0.15">
      <c r="A216" s="557"/>
      <c r="B216" s="558" t="s">
        <v>32</v>
      </c>
      <c r="C216" s="559"/>
      <c r="D216" s="560"/>
      <c r="E216" s="561" t="s">
        <v>2072</v>
      </c>
      <c r="F216" s="562"/>
      <c r="G216" s="589">
        <f t="shared" ref="G216" si="192">G162/G$176</f>
        <v>1.9123830801057705E-3</v>
      </c>
      <c r="H216" s="592">
        <f t="shared" si="96"/>
        <v>3.9265142202134784E-3</v>
      </c>
      <c r="I216" s="589">
        <f t="shared" ref="I216:BT216" si="193">I162/I$176</f>
        <v>9.8391259675025314E-4</v>
      </c>
      <c r="J216" s="589">
        <f t="shared" si="193"/>
        <v>6.6846470122104284E-4</v>
      </c>
      <c r="K216" s="589">
        <f t="shared" si="193"/>
        <v>2.2446182510094478E-4</v>
      </c>
      <c r="L216" s="589">
        <f t="shared" si="193"/>
        <v>8.9279853837733356E-5</v>
      </c>
      <c r="M216" s="589">
        <f t="shared" si="193"/>
        <v>8.8771196875624711E-5</v>
      </c>
      <c r="N216" s="589">
        <f t="shared" si="193"/>
        <v>1.0661065000908165E-4</v>
      </c>
      <c r="O216" s="589">
        <f t="shared" si="193"/>
        <v>3.8718329775005441E-4</v>
      </c>
      <c r="P216" s="589">
        <f t="shared" si="193"/>
        <v>3.5433070866141734E-4</v>
      </c>
      <c r="Q216" s="589">
        <f t="shared" si="193"/>
        <v>3.6150438406225765E-4</v>
      </c>
      <c r="R216" s="591">
        <f t="shared" si="193"/>
        <v>3.6032693779884136E-4</v>
      </c>
      <c r="S216" s="589">
        <f t="shared" si="193"/>
        <v>4.2448763016515224E-4</v>
      </c>
      <c r="T216" s="589">
        <f t="shared" si="193"/>
        <v>4.2115930148874163E-4</v>
      </c>
      <c r="U216" s="589">
        <f t="shared" si="193"/>
        <v>4.1622381573813721E-4</v>
      </c>
      <c r="V216" s="589">
        <f t="shared" si="193"/>
        <v>4.2423347296375788E-4</v>
      </c>
      <c r="W216" s="589">
        <f t="shared" si="193"/>
        <v>4.3717388238612327E-4</v>
      </c>
      <c r="X216" s="589">
        <f t="shared" si="193"/>
        <v>1.2232111382286981E-3</v>
      </c>
      <c r="Y216" s="589">
        <f t="shared" si="193"/>
        <v>2.894734105609051E-3</v>
      </c>
      <c r="Z216" s="589">
        <f t="shared" si="193"/>
        <v>3.0601776989550187E-3</v>
      </c>
      <c r="AA216" s="589">
        <f t="shared" si="193"/>
        <v>2.881366647232778E-3</v>
      </c>
      <c r="AB216" s="591">
        <f t="shared" si="193"/>
        <v>1.1181979219304639E-3</v>
      </c>
      <c r="AC216" s="589">
        <f t="shared" si="193"/>
        <v>1.2462719279396977E-3</v>
      </c>
      <c r="AD216" s="589">
        <f t="shared" si="193"/>
        <v>8.4394149215922631E-4</v>
      </c>
      <c r="AE216" s="589">
        <f t="shared" si="193"/>
        <v>1.1371345501534486E-3</v>
      </c>
      <c r="AF216" s="589">
        <f t="shared" si="193"/>
        <v>1.0981609112450234E-3</v>
      </c>
      <c r="AG216" s="589">
        <f t="shared" si="193"/>
        <v>1.2413392267371026E-3</v>
      </c>
      <c r="AH216" s="589">
        <f t="shared" si="193"/>
        <v>9.8140717783519265E-4</v>
      </c>
      <c r="AI216" s="589">
        <f t="shared" si="193"/>
        <v>1.1617949685181624E-3</v>
      </c>
      <c r="AJ216" s="589">
        <f t="shared" si="193"/>
        <v>1.0953976005027299E-3</v>
      </c>
      <c r="AK216" s="589">
        <f t="shared" si="193"/>
        <v>1.9121976350850321E-3</v>
      </c>
      <c r="AL216" s="589">
        <f t="shared" si="193"/>
        <v>1.0961611490375759E-3</v>
      </c>
      <c r="AM216" s="591">
        <f t="shared" si="193"/>
        <v>1.041138101947263E-3</v>
      </c>
      <c r="AN216" s="589">
        <f t="shared" si="193"/>
        <v>6.9117330473101788E-4</v>
      </c>
      <c r="AO216" s="589">
        <f t="shared" si="193"/>
        <v>6.9904378057500469E-4</v>
      </c>
      <c r="AP216" s="589">
        <f t="shared" si="193"/>
        <v>7.472493493777217E-4</v>
      </c>
      <c r="AQ216" s="589">
        <f t="shared" si="193"/>
        <v>7.4933793525540761E-4</v>
      </c>
      <c r="AR216" s="589">
        <f t="shared" si="193"/>
        <v>7.0480441677434513E-4</v>
      </c>
      <c r="AS216" s="589">
        <f t="shared" si="193"/>
        <v>5.3851568072633483E-4</v>
      </c>
      <c r="AT216" s="589">
        <f t="shared" si="193"/>
        <v>7.7863056363318558E-4</v>
      </c>
      <c r="AU216" s="589">
        <f t="shared" si="193"/>
        <v>8.2611057102040632E-4</v>
      </c>
      <c r="AV216" s="589">
        <f t="shared" si="193"/>
        <v>7.320644216691069E-4</v>
      </c>
      <c r="AW216" s="591">
        <f t="shared" si="193"/>
        <v>7.8300360181656837E-4</v>
      </c>
      <c r="AX216" s="589">
        <f t="shared" si="193"/>
        <v>5.007519625303998E-4</v>
      </c>
      <c r="AY216" s="589">
        <f t="shared" si="193"/>
        <v>4.8609013264493448E-4</v>
      </c>
      <c r="AZ216" s="589">
        <f t="shared" si="193"/>
        <v>4.7239240509156373E-4</v>
      </c>
      <c r="BA216" s="589">
        <f t="shared" si="193"/>
        <v>5.3882875643994897E-4</v>
      </c>
      <c r="BB216" s="589">
        <f t="shared" si="193"/>
        <v>5.7677428430751921E-4</v>
      </c>
      <c r="BC216" s="589">
        <f t="shared" si="193"/>
        <v>4.9805757545572267E-4</v>
      </c>
      <c r="BD216" s="589">
        <f t="shared" si="193"/>
        <v>6.5212460305458947E-4</v>
      </c>
      <c r="BE216" s="589">
        <f t="shared" si="193"/>
        <v>6.6498836270365274E-4</v>
      </c>
      <c r="BF216" s="589">
        <f t="shared" si="193"/>
        <v>6.0196332654195218E-4</v>
      </c>
      <c r="BG216" s="591">
        <f t="shared" si="193"/>
        <v>4.2500814138972143E-4</v>
      </c>
      <c r="BH216" s="589">
        <f t="shared" si="193"/>
        <v>6.332119995383122E-4</v>
      </c>
      <c r="BI216" s="589">
        <f t="shared" si="193"/>
        <v>6.3883111306378552E-4</v>
      </c>
      <c r="BJ216" s="589">
        <f t="shared" si="193"/>
        <v>6.7615725306674414E-4</v>
      </c>
      <c r="BK216" s="589">
        <f t="shared" si="193"/>
        <v>4.7978121976378771E-4</v>
      </c>
      <c r="BL216" s="589">
        <f t="shared" si="193"/>
        <v>7.4608663213624686E-4</v>
      </c>
      <c r="BM216" s="589">
        <f t="shared" si="193"/>
        <v>6.2857142857142853E-4</v>
      </c>
      <c r="BN216" s="589">
        <f t="shared" si="193"/>
        <v>7.7050544318046747E-4</v>
      </c>
      <c r="BO216" s="589">
        <f t="shared" si="193"/>
        <v>6.5785326477866548E-4</v>
      </c>
      <c r="BP216" s="589">
        <f t="shared" si="193"/>
        <v>4.6327276470891027E-4</v>
      </c>
      <c r="BQ216" s="591">
        <f t="shared" si="193"/>
        <v>4.1211534131222621E-4</v>
      </c>
      <c r="BR216" s="589">
        <f t="shared" si="193"/>
        <v>3.9927506620791625E-4</v>
      </c>
      <c r="BS216" s="589">
        <f t="shared" si="193"/>
        <v>5.1833150179159029E-4</v>
      </c>
      <c r="BT216" s="589">
        <f t="shared" si="193"/>
        <v>5.4308517142259097E-3</v>
      </c>
      <c r="BU216" s="589">
        <f t="shared" ref="BU216:CA216" si="194">BU162/BU$176</f>
        <v>1.1790387427260223E-3</v>
      </c>
      <c r="BV216" s="589">
        <f t="shared" si="194"/>
        <v>5.007216622113207E-4</v>
      </c>
      <c r="BW216" s="589">
        <f t="shared" si="194"/>
        <v>6.3113698474914738E-4</v>
      </c>
      <c r="BX216" s="589">
        <f t="shared" si="194"/>
        <v>5.1705406991268174E-4</v>
      </c>
      <c r="BY216" s="589">
        <f t="shared" si="194"/>
        <v>1.216777467034926E-3</v>
      </c>
      <c r="BZ216" s="589">
        <f t="shared" si="194"/>
        <v>1.107674935285946E-3</v>
      </c>
      <c r="CA216" s="591">
        <f t="shared" si="194"/>
        <v>1.7854015963550743E-3</v>
      </c>
    </row>
    <row r="217" spans="1:79" ht="15" customHeight="1" x14ac:dyDescent="0.15">
      <c r="A217" s="557"/>
      <c r="B217" s="558" t="s">
        <v>33</v>
      </c>
      <c r="C217" s="559"/>
      <c r="D217" s="560"/>
      <c r="E217" s="561" t="s">
        <v>66</v>
      </c>
      <c r="F217" s="562"/>
      <c r="G217" s="589">
        <f t="shared" ref="G217" si="195">G163/G$176</f>
        <v>3.4385926698976013E-2</v>
      </c>
      <c r="H217" s="592">
        <f t="shared" si="96"/>
        <v>6.1545430287879579E-2</v>
      </c>
      <c r="I217" s="589">
        <f t="shared" ref="I217:BT217" si="196">I163/I$176</f>
        <v>9.5677615501875674E-2</v>
      </c>
      <c r="J217" s="589">
        <f t="shared" si="196"/>
        <v>8.5378518222460481E-2</v>
      </c>
      <c r="K217" s="589">
        <f t="shared" si="196"/>
        <v>7.4619351179872825E-2</v>
      </c>
      <c r="L217" s="589">
        <f t="shared" si="196"/>
        <v>5.6199247414740271E-2</v>
      </c>
      <c r="M217" s="589">
        <f t="shared" si="196"/>
        <v>5.6470881367030074E-2</v>
      </c>
      <c r="N217" s="589">
        <f t="shared" si="196"/>
        <v>4.6944222887332285E-2</v>
      </c>
      <c r="O217" s="589">
        <f t="shared" si="196"/>
        <v>9.6792029851466344E-2</v>
      </c>
      <c r="P217" s="589">
        <f t="shared" si="196"/>
        <v>7.0659448818897644E-2</v>
      </c>
      <c r="Q217" s="589">
        <f t="shared" si="196"/>
        <v>0.11094752124842436</v>
      </c>
      <c r="R217" s="591">
        <f t="shared" si="196"/>
        <v>0.11196198637602112</v>
      </c>
      <c r="S217" s="589">
        <f t="shared" si="196"/>
        <v>5.6682363865490484E-2</v>
      </c>
      <c r="T217" s="589">
        <f t="shared" si="196"/>
        <v>7.7752784330937616E-2</v>
      </c>
      <c r="U217" s="589">
        <f t="shared" si="196"/>
        <v>0.14308849843264407</v>
      </c>
      <c r="V217" s="589">
        <f t="shared" si="196"/>
        <v>3.7057055735898424E-2</v>
      </c>
      <c r="W217" s="589">
        <f t="shared" si="196"/>
        <v>0.14617120293329572</v>
      </c>
      <c r="X217" s="589">
        <f t="shared" si="196"/>
        <v>9.882124551783783E-2</v>
      </c>
      <c r="Y217" s="589">
        <f t="shared" si="196"/>
        <v>7.1904311295052301E-2</v>
      </c>
      <c r="Z217" s="589">
        <f t="shared" si="196"/>
        <v>8.2729122111522613E-2</v>
      </c>
      <c r="AA217" s="589">
        <f t="shared" si="196"/>
        <v>7.1029691703602765E-2</v>
      </c>
      <c r="AB217" s="591">
        <f t="shared" si="196"/>
        <v>0.100512298462239</v>
      </c>
      <c r="AC217" s="589">
        <f t="shared" si="196"/>
        <v>7.8652651121214986E-2</v>
      </c>
      <c r="AD217" s="589">
        <f t="shared" si="196"/>
        <v>5.8537738861942856E-2</v>
      </c>
      <c r="AE217" s="589">
        <f t="shared" si="196"/>
        <v>9.5842351801001452E-2</v>
      </c>
      <c r="AF217" s="589">
        <f t="shared" si="196"/>
        <v>0.10289635429822346</v>
      </c>
      <c r="AG217" s="589">
        <f t="shared" si="196"/>
        <v>0.10121653749445719</v>
      </c>
      <c r="AH217" s="589">
        <f t="shared" si="196"/>
        <v>7.0409857540113432E-2</v>
      </c>
      <c r="AI217" s="589">
        <f t="shared" si="196"/>
        <v>0.11935376402548679</v>
      </c>
      <c r="AJ217" s="589">
        <f t="shared" si="196"/>
        <v>0.11566245611203035</v>
      </c>
      <c r="AK217" s="589">
        <f t="shared" si="196"/>
        <v>3.4385220176624424E-2</v>
      </c>
      <c r="AL217" s="589">
        <f t="shared" si="196"/>
        <v>0.13298835534898276</v>
      </c>
      <c r="AM217" s="591">
        <f t="shared" si="196"/>
        <v>0.15772107199825186</v>
      </c>
      <c r="AN217" s="589">
        <f t="shared" si="196"/>
        <v>0.14124776438726377</v>
      </c>
      <c r="AO217" s="589">
        <f t="shared" si="196"/>
        <v>0.14166726919681452</v>
      </c>
      <c r="AP217" s="589">
        <f t="shared" si="196"/>
        <v>0.15336324089123737</v>
      </c>
      <c r="AQ217" s="589">
        <f t="shared" si="196"/>
        <v>0.1518100325131897</v>
      </c>
      <c r="AR217" s="589">
        <f t="shared" si="196"/>
        <v>0.13217793600737335</v>
      </c>
      <c r="AS217" s="589">
        <f t="shared" si="196"/>
        <v>0.13976371443552693</v>
      </c>
      <c r="AT217" s="589">
        <f t="shared" si="196"/>
        <v>0.15763825989311045</v>
      </c>
      <c r="AU217" s="589">
        <f t="shared" si="196"/>
        <v>0.16365661185126359</v>
      </c>
      <c r="AV217" s="589">
        <f t="shared" si="196"/>
        <v>0.12852959631876176</v>
      </c>
      <c r="AW217" s="591">
        <f t="shared" si="196"/>
        <v>0.15477371195907502</v>
      </c>
      <c r="AX217" s="589">
        <f t="shared" si="196"/>
        <v>9.3556323746158812E-2</v>
      </c>
      <c r="AY217" s="589">
        <f t="shared" si="196"/>
        <v>9.4686879228114501E-2</v>
      </c>
      <c r="AZ217" s="589">
        <f t="shared" si="196"/>
        <v>9.8628386874861806E-2</v>
      </c>
      <c r="BA217" s="589">
        <f t="shared" si="196"/>
        <v>8.9228151439239969E-2</v>
      </c>
      <c r="BB217" s="589">
        <f t="shared" si="196"/>
        <v>5.7874375747344727E-2</v>
      </c>
      <c r="BC217" s="589">
        <f t="shared" si="196"/>
        <v>7.7995816316366179E-2</v>
      </c>
      <c r="BD217" s="589">
        <f t="shared" si="196"/>
        <v>8.1884167548767581E-2</v>
      </c>
      <c r="BE217" s="589">
        <f t="shared" si="196"/>
        <v>8.0463591887141972E-2</v>
      </c>
      <c r="BF217" s="589">
        <f t="shared" si="196"/>
        <v>8.7423596962400443E-2</v>
      </c>
      <c r="BG217" s="591">
        <f t="shared" si="196"/>
        <v>0.12706087551677125</v>
      </c>
      <c r="BH217" s="589">
        <f t="shared" si="196"/>
        <v>0.18445089520371571</v>
      </c>
      <c r="BI217" s="589">
        <f t="shared" si="196"/>
        <v>0.23008297968728347</v>
      </c>
      <c r="BJ217" s="589">
        <f t="shared" si="196"/>
        <v>0.22833736380186398</v>
      </c>
      <c r="BK217" s="589">
        <f t="shared" si="196"/>
        <v>0.23900301462533086</v>
      </c>
      <c r="BL217" s="589">
        <f t="shared" si="196"/>
        <v>0.18221731207942954</v>
      </c>
      <c r="BM217" s="589">
        <f t="shared" si="196"/>
        <v>0.23843007518796994</v>
      </c>
      <c r="BN217" s="589">
        <f t="shared" si="196"/>
        <v>0.18004656593694721</v>
      </c>
      <c r="BO217" s="589">
        <f t="shared" si="196"/>
        <v>0.11058076967215633</v>
      </c>
      <c r="BP217" s="589">
        <f t="shared" si="196"/>
        <v>4.397659614625693E-2</v>
      </c>
      <c r="BQ217" s="591">
        <f t="shared" si="196"/>
        <v>0.17029710542080376</v>
      </c>
      <c r="BR217" s="589">
        <f t="shared" si="196"/>
        <v>0.31378029265614621</v>
      </c>
      <c r="BS217" s="589">
        <f t="shared" si="196"/>
        <v>0.11723164281511597</v>
      </c>
      <c r="BT217" s="589">
        <f t="shared" si="196"/>
        <v>0.12765662012637791</v>
      </c>
      <c r="BU217" s="589">
        <f t="shared" ref="BU217:CA217" si="197">BU163/BU$176</f>
        <v>9.5735092404363301E-2</v>
      </c>
      <c r="BV217" s="589">
        <f t="shared" si="197"/>
        <v>9.8783500182867245E-2</v>
      </c>
      <c r="BW217" s="589">
        <f t="shared" si="197"/>
        <v>8.4248258585838898E-2</v>
      </c>
      <c r="BX217" s="589">
        <f t="shared" si="197"/>
        <v>8.795147825177628E-2</v>
      </c>
      <c r="BY217" s="589">
        <f t="shared" si="197"/>
        <v>8.4076758723202569E-2</v>
      </c>
      <c r="BZ217" s="589">
        <f t="shared" si="197"/>
        <v>7.9268535811633054E-2</v>
      </c>
      <c r="CA217" s="591">
        <f t="shared" si="197"/>
        <v>0.10941237472692808</v>
      </c>
    </row>
    <row r="218" spans="1:79" ht="24" customHeight="1" x14ac:dyDescent="0.15">
      <c r="A218" s="557"/>
      <c r="B218" s="558" t="s">
        <v>34</v>
      </c>
      <c r="C218" s="559"/>
      <c r="D218" s="560"/>
      <c r="E218" s="561" t="s">
        <v>67</v>
      </c>
      <c r="F218" s="562"/>
      <c r="G218" s="589">
        <f t="shared" ref="G218" si="198">G164/G$176</f>
        <v>1.1190538399782984E-4</v>
      </c>
      <c r="H218" s="592">
        <f t="shared" si="96"/>
        <v>2.7802500929204348E-4</v>
      </c>
      <c r="I218" s="589">
        <f t="shared" ref="I218:BT218" si="199">I164/I$176</f>
        <v>2.6075836527414745E-4</v>
      </c>
      <c r="J218" s="589">
        <f t="shared" si="199"/>
        <v>1.9808006144000139E-4</v>
      </c>
      <c r="K218" s="589">
        <f t="shared" si="199"/>
        <v>1.5859919094118812E-4</v>
      </c>
      <c r="L218" s="589">
        <f t="shared" si="199"/>
        <v>1.2722097709538298E-4</v>
      </c>
      <c r="M218" s="589">
        <f t="shared" si="199"/>
        <v>1.2643521643773703E-4</v>
      </c>
      <c r="N218" s="589">
        <f t="shared" si="199"/>
        <v>1.5399316112422906E-4</v>
      </c>
      <c r="O218" s="589">
        <f t="shared" si="199"/>
        <v>1.9636982794533737E-4</v>
      </c>
      <c r="P218" s="589">
        <f t="shared" si="199"/>
        <v>1.8700787401574803E-4</v>
      </c>
      <c r="Q218" s="589">
        <f t="shared" si="199"/>
        <v>1.8355172093127424E-4</v>
      </c>
      <c r="R218" s="591">
        <f t="shared" si="199"/>
        <v>1.832633221151712E-4</v>
      </c>
      <c r="S218" s="589">
        <f t="shared" si="199"/>
        <v>1.9897857663991509E-4</v>
      </c>
      <c r="T218" s="589">
        <f t="shared" si="199"/>
        <v>2.1332283393414423E-4</v>
      </c>
      <c r="U218" s="589">
        <f t="shared" si="199"/>
        <v>2.1105490454600493E-4</v>
      </c>
      <c r="V218" s="589">
        <f t="shared" si="199"/>
        <v>2.1473546162363054E-4</v>
      </c>
      <c r="W218" s="589">
        <f t="shared" si="199"/>
        <v>2.1153574954167254E-4</v>
      </c>
      <c r="X218" s="589">
        <f t="shared" si="199"/>
        <v>2.4740828298344268E-4</v>
      </c>
      <c r="Y218" s="589">
        <f t="shared" si="199"/>
        <v>2.0277436931971798E-4</v>
      </c>
      <c r="Z218" s="589">
        <f t="shared" si="199"/>
        <v>2.2603585276372297E-4</v>
      </c>
      <c r="AA218" s="589">
        <f t="shared" si="199"/>
        <v>2.008948954433385E-4</v>
      </c>
      <c r="AB218" s="591">
        <f t="shared" si="199"/>
        <v>2.5021240289161914E-4</v>
      </c>
      <c r="AC218" s="589">
        <f t="shared" si="199"/>
        <v>2.8363430084144843E-4</v>
      </c>
      <c r="AD218" s="589">
        <f t="shared" si="199"/>
        <v>1.8890155782630026E-4</v>
      </c>
      <c r="AE218" s="589">
        <f t="shared" si="199"/>
        <v>2.5520917460830237E-4</v>
      </c>
      <c r="AF218" s="589">
        <f t="shared" si="199"/>
        <v>2.4657501293015311E-4</v>
      </c>
      <c r="AG218" s="589">
        <f t="shared" si="199"/>
        <v>2.7766249101250358E-4</v>
      </c>
      <c r="AH218" s="589">
        <f t="shared" si="199"/>
        <v>2.1944769942151734E-4</v>
      </c>
      <c r="AI218" s="589">
        <f t="shared" si="199"/>
        <v>2.5970420839464191E-4</v>
      </c>
      <c r="AJ218" s="589">
        <f t="shared" si="199"/>
        <v>2.4790577274535466E-4</v>
      </c>
      <c r="AK218" s="589">
        <f t="shared" si="199"/>
        <v>1.1236432442052209E-4</v>
      </c>
      <c r="AL218" s="589">
        <f t="shared" si="199"/>
        <v>4.0531854091606996E-4</v>
      </c>
      <c r="AM218" s="591">
        <f t="shared" si="199"/>
        <v>4.0657463604669983E-4</v>
      </c>
      <c r="AN218" s="589">
        <f t="shared" si="199"/>
        <v>4.1882565850902503E-4</v>
      </c>
      <c r="AO218" s="589">
        <f t="shared" si="199"/>
        <v>4.1080859110606744E-4</v>
      </c>
      <c r="AP218" s="589">
        <f t="shared" si="199"/>
        <v>4.0497140954600394E-4</v>
      </c>
      <c r="AQ218" s="589">
        <f t="shared" si="199"/>
        <v>4.0293740470620119E-4</v>
      </c>
      <c r="AR218" s="589">
        <f t="shared" si="199"/>
        <v>6.0540892210104004E-4</v>
      </c>
      <c r="AS218" s="589">
        <f t="shared" si="199"/>
        <v>4.3931542375043103E-4</v>
      </c>
      <c r="AT218" s="589">
        <f t="shared" si="199"/>
        <v>3.9255221915595977E-4</v>
      </c>
      <c r="AU218" s="589">
        <f t="shared" si="199"/>
        <v>3.7426003769985258E-4</v>
      </c>
      <c r="AV218" s="589">
        <f t="shared" si="199"/>
        <v>5.229031583350763E-4</v>
      </c>
      <c r="AW218" s="591">
        <f t="shared" si="199"/>
        <v>4.6980216108994099E-4</v>
      </c>
      <c r="AX218" s="589">
        <f t="shared" si="199"/>
        <v>4.3481962079723049E-4</v>
      </c>
      <c r="AY218" s="589">
        <f t="shared" si="199"/>
        <v>4.3116469392799275E-4</v>
      </c>
      <c r="AZ218" s="589">
        <f t="shared" si="199"/>
        <v>3.8863488645830775E-4</v>
      </c>
      <c r="BA218" s="589">
        <f t="shared" si="199"/>
        <v>6.8062579760835656E-4</v>
      </c>
      <c r="BB218" s="589">
        <f t="shared" si="199"/>
        <v>6.3304494619117959E-4</v>
      </c>
      <c r="BC218" s="589">
        <f t="shared" si="199"/>
        <v>2.988345452734336E-4</v>
      </c>
      <c r="BD218" s="589">
        <f t="shared" si="199"/>
        <v>4.7255406018448508E-4</v>
      </c>
      <c r="BE218" s="589">
        <f t="shared" si="199"/>
        <v>4.749916876454662E-4</v>
      </c>
      <c r="BF218" s="589">
        <f t="shared" si="199"/>
        <v>4.630487127245786E-4</v>
      </c>
      <c r="BG218" s="591">
        <f t="shared" si="199"/>
        <v>6.8994828147682049E-4</v>
      </c>
      <c r="BH218" s="589">
        <f t="shared" si="199"/>
        <v>4.5444875165340926E-4</v>
      </c>
      <c r="BI218" s="589">
        <f t="shared" si="199"/>
        <v>3.2252271175107464E-4</v>
      </c>
      <c r="BJ218" s="589">
        <f t="shared" si="199"/>
        <v>3.0829426530863913E-4</v>
      </c>
      <c r="BK218" s="589">
        <f t="shared" si="199"/>
        <v>2.7987237819554283E-4</v>
      </c>
      <c r="BL218" s="589">
        <f t="shared" si="199"/>
        <v>4.4478241531199336E-4</v>
      </c>
      <c r="BM218" s="589">
        <f t="shared" si="199"/>
        <v>3.6992481203007517E-4</v>
      </c>
      <c r="BN218" s="589">
        <f t="shared" si="199"/>
        <v>7.5582249008900666E-4</v>
      </c>
      <c r="BO218" s="589">
        <f t="shared" si="199"/>
        <v>2.5699918697741478E-4</v>
      </c>
      <c r="BP218" s="589">
        <f t="shared" si="199"/>
        <v>3.9463976252981247E-4</v>
      </c>
      <c r="BQ218" s="591">
        <f t="shared" si="199"/>
        <v>5.6506536489202156E-4</v>
      </c>
      <c r="BR218" s="589">
        <f t="shared" si="199"/>
        <v>4.4606511302915645E-4</v>
      </c>
      <c r="BS218" s="589">
        <f t="shared" si="199"/>
        <v>2.7862263910118518E-4</v>
      </c>
      <c r="BT218" s="589">
        <f t="shared" si="199"/>
        <v>7.9789273420224197E-5</v>
      </c>
      <c r="BU218" s="589">
        <f t="shared" ref="BU218:CA218" si="200">BU164/BU$176</f>
        <v>4.0342656750900823E-4</v>
      </c>
      <c r="BV218" s="589">
        <f t="shared" si="200"/>
        <v>2.4978396283122334E-4</v>
      </c>
      <c r="BW218" s="589">
        <f t="shared" si="200"/>
        <v>3.8989157359020692E-4</v>
      </c>
      <c r="BX218" s="589">
        <f t="shared" si="200"/>
        <v>1.7428788873461183E-4</v>
      </c>
      <c r="BY218" s="589">
        <f t="shared" si="200"/>
        <v>6.8490261230789843E-4</v>
      </c>
      <c r="BZ218" s="589">
        <f t="shared" si="200"/>
        <v>3.4849096236138114E-4</v>
      </c>
      <c r="CA218" s="591">
        <f t="shared" si="200"/>
        <v>4.1889445185858912E-4</v>
      </c>
    </row>
    <row r="219" spans="1:79" ht="15" customHeight="1" x14ac:dyDescent="0.15">
      <c r="A219" s="557"/>
      <c r="B219" s="558" t="s">
        <v>35</v>
      </c>
      <c r="C219" s="559"/>
      <c r="D219" s="560"/>
      <c r="E219" s="561" t="s">
        <v>68</v>
      </c>
      <c r="F219" s="562"/>
      <c r="G219" s="589">
        <f t="shared" ref="G219" si="201">G165/G$176</f>
        <v>2.5978035570924784E-5</v>
      </c>
      <c r="H219" s="592">
        <f t="shared" si="96"/>
        <v>2.2972405428791728E-5</v>
      </c>
      <c r="I219" s="589">
        <f t="shared" ref="I219:BT219" si="202">I165/I$176</f>
        <v>9.3720046325695158E-4</v>
      </c>
      <c r="J219" s="589">
        <f t="shared" si="202"/>
        <v>6.3891835648132887E-4</v>
      </c>
      <c r="K219" s="589">
        <f t="shared" si="202"/>
        <v>8.2091531596507178E-4</v>
      </c>
      <c r="L219" s="589">
        <f t="shared" si="202"/>
        <v>1.270858751728038E-3</v>
      </c>
      <c r="M219" s="589">
        <f t="shared" si="202"/>
        <v>1.2246021375779718E-3</v>
      </c>
      <c r="N219" s="589">
        <f t="shared" si="202"/>
        <v>2.8468992095017731E-3</v>
      </c>
      <c r="O219" s="589">
        <f t="shared" si="202"/>
        <v>2.7930863726386492E-4</v>
      </c>
      <c r="P219" s="589">
        <f t="shared" si="202"/>
        <v>2.952755905511811E-4</v>
      </c>
      <c r="Q219" s="589">
        <f t="shared" si="202"/>
        <v>2.7021539818795014E-4</v>
      </c>
      <c r="R219" s="591">
        <f t="shared" si="202"/>
        <v>2.6633938829728537E-4</v>
      </c>
      <c r="S219" s="589">
        <f t="shared" si="202"/>
        <v>4.7754858393579626E-4</v>
      </c>
      <c r="T219" s="589">
        <f t="shared" si="202"/>
        <v>2.8948650837961785E-4</v>
      </c>
      <c r="U219" s="589">
        <f t="shared" si="202"/>
        <v>2.6823312569791062E-4</v>
      </c>
      <c r="V219" s="589">
        <f t="shared" si="202"/>
        <v>3.0272462638648401E-4</v>
      </c>
      <c r="W219" s="589">
        <f t="shared" si="202"/>
        <v>3.3845719926667609E-4</v>
      </c>
      <c r="X219" s="589">
        <f t="shared" si="202"/>
        <v>4.1152756635382578E-4</v>
      </c>
      <c r="Y219" s="589">
        <f t="shared" si="202"/>
        <v>2.2578146122330138E-3</v>
      </c>
      <c r="Z219" s="589">
        <f t="shared" si="202"/>
        <v>1.9473858084259211E-3</v>
      </c>
      <c r="AA219" s="589">
        <f t="shared" si="202"/>
        <v>2.2828965391288466E-3</v>
      </c>
      <c r="AB219" s="591">
        <f t="shared" si="202"/>
        <v>2.9553481921173948E-4</v>
      </c>
      <c r="AC219" s="589">
        <f t="shared" si="202"/>
        <v>4.469388982956157E-4</v>
      </c>
      <c r="AD219" s="589">
        <f t="shared" si="202"/>
        <v>2.2967167822046579E-4</v>
      </c>
      <c r="AE219" s="589">
        <f t="shared" si="202"/>
        <v>2.5843967048942013E-4</v>
      </c>
      <c r="AF219" s="589">
        <f t="shared" si="202"/>
        <v>4.1617050962845353E-4</v>
      </c>
      <c r="AG219" s="589">
        <f t="shared" si="202"/>
        <v>3.4405096630722249E-4</v>
      </c>
      <c r="AH219" s="589">
        <f t="shared" si="202"/>
        <v>2.417715536812878E-4</v>
      </c>
      <c r="AI219" s="589">
        <f t="shared" si="202"/>
        <v>2.8192690352920881E-4</v>
      </c>
      <c r="AJ219" s="589">
        <f t="shared" si="202"/>
        <v>4.4392429073005369E-4</v>
      </c>
      <c r="AK219" s="589">
        <f t="shared" si="202"/>
        <v>2.5786343178550251E-5</v>
      </c>
      <c r="AL219" s="589">
        <f t="shared" si="202"/>
        <v>1.7005318756850394E-3</v>
      </c>
      <c r="AM219" s="591">
        <f t="shared" si="202"/>
        <v>2.5200441540544692E-3</v>
      </c>
      <c r="AN219" s="589">
        <f t="shared" si="202"/>
        <v>3.0451256904995691E-3</v>
      </c>
      <c r="AO219" s="589">
        <f t="shared" si="202"/>
        <v>3.1072602135388608E-3</v>
      </c>
      <c r="AP219" s="589">
        <f t="shared" si="202"/>
        <v>3.298204024839599E-3</v>
      </c>
      <c r="AQ219" s="589">
        <f t="shared" si="202"/>
        <v>3.1530524976285924E-3</v>
      </c>
      <c r="AR219" s="589">
        <f t="shared" si="202"/>
        <v>2.9818648401991523E-3</v>
      </c>
      <c r="AS219" s="589">
        <f t="shared" si="202"/>
        <v>2.1989390296325339E-3</v>
      </c>
      <c r="AT219" s="589">
        <f t="shared" si="202"/>
        <v>3.2122189087754548E-3</v>
      </c>
      <c r="AU219" s="589">
        <f t="shared" si="202"/>
        <v>5.4085139594429914E-3</v>
      </c>
      <c r="AV219" s="589">
        <f t="shared" si="202"/>
        <v>4.4969671616816569E-3</v>
      </c>
      <c r="AW219" s="591">
        <f t="shared" si="202"/>
        <v>5.0634232917471421E-3</v>
      </c>
      <c r="AX219" s="589">
        <f t="shared" si="202"/>
        <v>2.3218199329326206E-3</v>
      </c>
      <c r="AY219" s="589">
        <f t="shared" si="202"/>
        <v>2.2693360429883102E-3</v>
      </c>
      <c r="AZ219" s="589">
        <f t="shared" si="202"/>
        <v>2.2435847324561503E-3</v>
      </c>
      <c r="BA219" s="589">
        <f t="shared" si="202"/>
        <v>2.4861747884860801E-3</v>
      </c>
      <c r="BB219" s="589">
        <f t="shared" si="202"/>
        <v>2.0398114932826897E-3</v>
      </c>
      <c r="BC219" s="589">
        <f t="shared" si="202"/>
        <v>3.0879569678254806E-3</v>
      </c>
      <c r="BD219" s="589">
        <f t="shared" si="202"/>
        <v>2.8636776047179799E-3</v>
      </c>
      <c r="BE219" s="589">
        <f t="shared" si="202"/>
        <v>2.7312022039614305E-3</v>
      </c>
      <c r="BF219" s="589">
        <f t="shared" si="202"/>
        <v>3.3802556028894241E-3</v>
      </c>
      <c r="BG219" s="591">
        <f t="shared" si="202"/>
        <v>9.4384924906029048E-4</v>
      </c>
      <c r="BH219" s="589">
        <f t="shared" si="202"/>
        <v>2.2893358573336567E-3</v>
      </c>
      <c r="BI219" s="589">
        <f t="shared" si="202"/>
        <v>2.3894023635508323E-3</v>
      </c>
      <c r="BJ219" s="589">
        <f t="shared" si="202"/>
        <v>2.4350021632851839E-3</v>
      </c>
      <c r="BK219" s="589">
        <f t="shared" si="202"/>
        <v>2.9346617942218349E-3</v>
      </c>
      <c r="BL219" s="589">
        <f t="shared" si="202"/>
        <v>3.2282594659741454E-3</v>
      </c>
      <c r="BM219" s="589">
        <f t="shared" si="202"/>
        <v>1.6721804511278195E-3</v>
      </c>
      <c r="BN219" s="589">
        <f t="shared" si="202"/>
        <v>2.1961502695370676E-3</v>
      </c>
      <c r="BO219" s="589">
        <f t="shared" si="202"/>
        <v>2.4503821852689361E-3</v>
      </c>
      <c r="BP219" s="589">
        <f t="shared" si="202"/>
        <v>1.7672998061117689E-3</v>
      </c>
      <c r="BQ219" s="591">
        <f t="shared" si="202"/>
        <v>1.2151029651061515E-3</v>
      </c>
      <c r="BR219" s="589">
        <f t="shared" si="202"/>
        <v>9.7011363742704657E-4</v>
      </c>
      <c r="BS219" s="589">
        <f t="shared" si="202"/>
        <v>3.2376261973769004E-3</v>
      </c>
      <c r="BT219" s="589">
        <f t="shared" si="202"/>
        <v>2.7667189614545275E-4</v>
      </c>
      <c r="BU219" s="589">
        <f t="shared" ref="BU219:CA219" si="203">BU165/BU$176</f>
        <v>4.6615447892046989E-4</v>
      </c>
      <c r="BV219" s="589">
        <f t="shared" si="203"/>
        <v>1.3492948939081556E-3</v>
      </c>
      <c r="BW219" s="589">
        <f t="shared" si="203"/>
        <v>3.9963886292996209E-4</v>
      </c>
      <c r="BX219" s="589">
        <f t="shared" si="203"/>
        <v>4.2991012554537583E-4</v>
      </c>
      <c r="BY219" s="589">
        <f t="shared" si="203"/>
        <v>1.9355943391310173E-4</v>
      </c>
      <c r="BZ219" s="589">
        <f t="shared" si="203"/>
        <v>1.7623913657177398E-4</v>
      </c>
      <c r="CA219" s="591">
        <f t="shared" si="203"/>
        <v>2.0196696786039118E-4</v>
      </c>
    </row>
    <row r="220" spans="1:79" ht="15" customHeight="1" x14ac:dyDescent="0.15">
      <c r="A220" s="557"/>
      <c r="B220" s="558" t="s">
        <v>36</v>
      </c>
      <c r="C220" s="559"/>
      <c r="D220" s="560"/>
      <c r="E220" s="561" t="s">
        <v>69</v>
      </c>
      <c r="F220" s="562"/>
      <c r="G220" s="589">
        <f t="shared" ref="G220" si="204">G166/G$176</f>
        <v>2.0206915053322415E-2</v>
      </c>
      <c r="H220" s="592">
        <f t="shared" si="96"/>
        <v>1.3105462779107364E-2</v>
      </c>
      <c r="I220" s="589">
        <f t="shared" ref="I220:BT220" si="205">I166/I$176</f>
        <v>1.3756627054229077E-2</v>
      </c>
      <c r="J220" s="589">
        <f t="shared" si="205"/>
        <v>1.698105286845308E-2</v>
      </c>
      <c r="K220" s="589">
        <f t="shared" si="205"/>
        <v>1.5634657815942164E-2</v>
      </c>
      <c r="L220" s="589">
        <f t="shared" si="205"/>
        <v>1.911996183821027E-2</v>
      </c>
      <c r="M220" s="589">
        <f t="shared" si="205"/>
        <v>1.9265319839956888E-2</v>
      </c>
      <c r="N220" s="589">
        <f t="shared" si="205"/>
        <v>1.4167370823429072E-2</v>
      </c>
      <c r="O220" s="589">
        <f t="shared" si="205"/>
        <v>1.1439321723164891E-2</v>
      </c>
      <c r="P220" s="589">
        <f t="shared" si="205"/>
        <v>1.1840551181102362E-2</v>
      </c>
      <c r="Q220" s="589">
        <f t="shared" si="205"/>
        <v>1.2631717834751843E-2</v>
      </c>
      <c r="R220" s="591">
        <f t="shared" si="205"/>
        <v>1.2653352838436395E-2</v>
      </c>
      <c r="S220" s="589">
        <f t="shared" si="205"/>
        <v>1.1474431252901771E-2</v>
      </c>
      <c r="T220" s="589">
        <f t="shared" si="205"/>
        <v>9.8957913115320199E-3</v>
      </c>
      <c r="U220" s="589">
        <f t="shared" si="205"/>
        <v>1.6235251382367581E-2</v>
      </c>
      <c r="V220" s="589">
        <f t="shared" si="205"/>
        <v>5.9471247969178648E-3</v>
      </c>
      <c r="W220" s="589">
        <f t="shared" si="205"/>
        <v>9.2370610633197014E-3</v>
      </c>
      <c r="X220" s="589">
        <f t="shared" si="205"/>
        <v>1.8663266877317147E-2</v>
      </c>
      <c r="Y220" s="589">
        <f t="shared" si="205"/>
        <v>4.557223966890585E-3</v>
      </c>
      <c r="Z220" s="589">
        <f t="shared" si="205"/>
        <v>3.9469337367203936E-3</v>
      </c>
      <c r="AA220" s="589">
        <f t="shared" si="205"/>
        <v>4.6065340011098386E-3</v>
      </c>
      <c r="AB220" s="591">
        <f t="shared" si="205"/>
        <v>1.9549477216135498E-2</v>
      </c>
      <c r="AC220" s="589">
        <f t="shared" si="205"/>
        <v>4.1917711672840724E-2</v>
      </c>
      <c r="AD220" s="589">
        <f t="shared" si="205"/>
        <v>1.4537265928546287E-2</v>
      </c>
      <c r="AE220" s="589">
        <f t="shared" si="205"/>
        <v>3.0450654175415925E-2</v>
      </c>
      <c r="AF220" s="589">
        <f t="shared" si="205"/>
        <v>2.3815537834229423E-2</v>
      </c>
      <c r="AG220" s="589">
        <f t="shared" si="205"/>
        <v>1.9513201285681719E-2</v>
      </c>
      <c r="AH220" s="589">
        <f t="shared" si="205"/>
        <v>1.8425603860257728E-2</v>
      </c>
      <c r="AI220" s="589">
        <f t="shared" si="205"/>
        <v>1.803993192322172E-2</v>
      </c>
      <c r="AJ220" s="589">
        <f t="shared" si="205"/>
        <v>4.8001475904135414E-2</v>
      </c>
      <c r="AK220" s="589">
        <f t="shared" si="205"/>
        <v>2.0205403588336664E-2</v>
      </c>
      <c r="AL220" s="589">
        <f t="shared" si="205"/>
        <v>6.7552108633024818E-3</v>
      </c>
      <c r="AM220" s="591">
        <f t="shared" si="205"/>
        <v>5.1047613572651925E-3</v>
      </c>
      <c r="AN220" s="589">
        <f t="shared" si="205"/>
        <v>5.9960869445289033E-3</v>
      </c>
      <c r="AO220" s="589">
        <f t="shared" si="205"/>
        <v>6.1611495850865871E-3</v>
      </c>
      <c r="AP220" s="589">
        <f t="shared" si="205"/>
        <v>5.4827366734276871E-3</v>
      </c>
      <c r="AQ220" s="589">
        <f t="shared" si="205"/>
        <v>5.7847093780315651E-3</v>
      </c>
      <c r="AR220" s="589">
        <f t="shared" si="205"/>
        <v>4.1384669600339754E-3</v>
      </c>
      <c r="AS220" s="589">
        <f t="shared" si="205"/>
        <v>5.2835946394070663E-3</v>
      </c>
      <c r="AT220" s="589">
        <f t="shared" si="205"/>
        <v>6.4756402809190783E-3</v>
      </c>
      <c r="AU220" s="589">
        <f t="shared" si="205"/>
        <v>8.4893130502649487E-4</v>
      </c>
      <c r="AV220" s="589">
        <f t="shared" si="205"/>
        <v>2.0916126333403055E-4</v>
      </c>
      <c r="AW220" s="591">
        <f t="shared" si="205"/>
        <v>3.079814167145169E-3</v>
      </c>
      <c r="AX220" s="589">
        <f t="shared" si="205"/>
        <v>8.9517759168351134E-3</v>
      </c>
      <c r="AY220" s="589">
        <f t="shared" si="205"/>
        <v>9.3126081344574747E-3</v>
      </c>
      <c r="AZ220" s="589">
        <f t="shared" si="205"/>
        <v>1.0554564114705364E-2</v>
      </c>
      <c r="BA220" s="589">
        <f t="shared" si="205"/>
        <v>3.9230514723259443E-3</v>
      </c>
      <c r="BB220" s="589">
        <f t="shared" si="205"/>
        <v>3.0104804107758316E-3</v>
      </c>
      <c r="BC220" s="589">
        <f t="shared" si="205"/>
        <v>4.6319354517382208E-3</v>
      </c>
      <c r="BD220" s="589">
        <f t="shared" si="205"/>
        <v>5.2264479056404051E-3</v>
      </c>
      <c r="BE220" s="589">
        <f t="shared" si="205"/>
        <v>5.2367833562912648E-3</v>
      </c>
      <c r="BF220" s="589">
        <f t="shared" si="205"/>
        <v>5.1861455825152804E-3</v>
      </c>
      <c r="BG220" s="591">
        <f t="shared" si="205"/>
        <v>4.1396896888609231E-4</v>
      </c>
      <c r="BH220" s="589">
        <f t="shared" si="205"/>
        <v>4.9534913930221608E-3</v>
      </c>
      <c r="BI220" s="589">
        <f t="shared" si="205"/>
        <v>3.4713138108699473E-3</v>
      </c>
      <c r="BJ220" s="589">
        <f t="shared" si="205"/>
        <v>2.5645902612454253E-3</v>
      </c>
      <c r="BK220" s="589">
        <f t="shared" si="205"/>
        <v>6.3491048082074571E-3</v>
      </c>
      <c r="BL220" s="589">
        <f t="shared" si="205"/>
        <v>4.7204327302466393E-3</v>
      </c>
      <c r="BM220" s="589">
        <f t="shared" si="205"/>
        <v>3.6541353383458645E-3</v>
      </c>
      <c r="BN220" s="589">
        <f t="shared" si="205"/>
        <v>5.6557336931822152E-3</v>
      </c>
      <c r="BO220" s="589">
        <f t="shared" si="205"/>
        <v>1.0470696435469768E-2</v>
      </c>
      <c r="BP220" s="589">
        <f t="shared" si="205"/>
        <v>5.2847411677905323E-3</v>
      </c>
      <c r="BQ220" s="591">
        <f t="shared" si="205"/>
        <v>2.0733225418594473E-3</v>
      </c>
      <c r="BR220" s="589">
        <f t="shared" si="205"/>
        <v>7.2992473041134692E-4</v>
      </c>
      <c r="BS220" s="589">
        <f t="shared" si="205"/>
        <v>4.8922399703632677E-3</v>
      </c>
      <c r="BT220" s="589">
        <f t="shared" si="205"/>
        <v>5.802856248743578E-5</v>
      </c>
      <c r="BU220" s="589">
        <f t="shared" ref="BU220:CA220" si="206">BU166/BU$176</f>
        <v>9.2411743058603123E-3</v>
      </c>
      <c r="BV220" s="589">
        <f t="shared" si="206"/>
        <v>1.0119423270173948E-2</v>
      </c>
      <c r="BW220" s="589">
        <f t="shared" si="206"/>
        <v>1.2934652953855114E-2</v>
      </c>
      <c r="BX220" s="589">
        <f t="shared" si="206"/>
        <v>1.369902805454049E-2</v>
      </c>
      <c r="BY220" s="589">
        <f t="shared" si="206"/>
        <v>8.9517102299469537E-3</v>
      </c>
      <c r="BZ220" s="589">
        <f t="shared" si="206"/>
        <v>9.1126000615640787E-3</v>
      </c>
      <c r="CA220" s="591">
        <f t="shared" si="206"/>
        <v>7.6057223974227107E-3</v>
      </c>
    </row>
    <row r="221" spans="1:79" ht="15" customHeight="1" x14ac:dyDescent="0.15">
      <c r="A221" s="557"/>
      <c r="B221" s="580" t="s">
        <v>1043</v>
      </c>
      <c r="C221" s="581"/>
      <c r="D221" s="582"/>
      <c r="E221" s="583" t="s">
        <v>70</v>
      </c>
      <c r="F221" s="584"/>
      <c r="G221" s="593">
        <f t="shared" ref="G221" si="207">G167/G$176</f>
        <v>0.55017782464925902</v>
      </c>
      <c r="H221" s="594">
        <f t="shared" si="96"/>
        <v>0.58786915624711</v>
      </c>
      <c r="I221" s="593">
        <f t="shared" ref="I221:BT221" si="208">I167/I$176</f>
        <v>0.52911619435810886</v>
      </c>
      <c r="J221" s="593">
        <f t="shared" si="208"/>
        <v>0.54232998922224496</v>
      </c>
      <c r="K221" s="593">
        <f t="shared" si="208"/>
        <v>0.53867621763006812</v>
      </c>
      <c r="L221" s="593">
        <f t="shared" si="208"/>
        <v>0.51694330098805663</v>
      </c>
      <c r="M221" s="593">
        <f t="shared" si="208"/>
        <v>0.51416033862850818</v>
      </c>
      <c r="N221" s="593">
        <f t="shared" si="208"/>
        <v>0.61176349809285391</v>
      </c>
      <c r="O221" s="593">
        <f t="shared" si="208"/>
        <v>0.56483660105917743</v>
      </c>
      <c r="P221" s="593">
        <f t="shared" si="208"/>
        <v>0.51945866141732289</v>
      </c>
      <c r="Q221" s="593">
        <f t="shared" si="208"/>
        <v>0.52822144224912693</v>
      </c>
      <c r="R221" s="595">
        <f t="shared" si="208"/>
        <v>0.52671267510140862</v>
      </c>
      <c r="S221" s="593">
        <f t="shared" si="208"/>
        <v>0.60892750547191088</v>
      </c>
      <c r="T221" s="593">
        <f t="shared" si="208"/>
        <v>0.61348774765296477</v>
      </c>
      <c r="U221" s="593">
        <f t="shared" si="208"/>
        <v>0.60425944113333963</v>
      </c>
      <c r="V221" s="593">
        <f t="shared" si="208"/>
        <v>0.61923579315423349</v>
      </c>
      <c r="W221" s="593">
        <f t="shared" si="208"/>
        <v>0.625045832745734</v>
      </c>
      <c r="X221" s="593">
        <f t="shared" si="208"/>
        <v>0.54689508751645421</v>
      </c>
      <c r="Y221" s="593">
        <f t="shared" si="208"/>
        <v>0.50057842688684151</v>
      </c>
      <c r="Z221" s="593">
        <f t="shared" si="208"/>
        <v>0.52511606071670758</v>
      </c>
      <c r="AA221" s="593">
        <f t="shared" si="208"/>
        <v>0.49859584302100968</v>
      </c>
      <c r="AB221" s="595">
        <f t="shared" si="208"/>
        <v>0.54980492578719731</v>
      </c>
      <c r="AC221" s="593">
        <f t="shared" si="208"/>
        <v>0.5884810093943118</v>
      </c>
      <c r="AD221" s="593">
        <f t="shared" si="208"/>
        <v>0.4509732507240094</v>
      </c>
      <c r="AE221" s="593">
        <f t="shared" si="208"/>
        <v>0.54817961557099015</v>
      </c>
      <c r="AF221" s="593">
        <f t="shared" si="208"/>
        <v>0.5385270450691011</v>
      </c>
      <c r="AG221" s="593">
        <f t="shared" si="208"/>
        <v>0.59929127171091034</v>
      </c>
      <c r="AH221" s="593">
        <f t="shared" si="208"/>
        <v>0.50758674080994315</v>
      </c>
      <c r="AI221" s="593">
        <f t="shared" si="208"/>
        <v>0.56136580684297044</v>
      </c>
      <c r="AJ221" s="593">
        <f t="shared" si="208"/>
        <v>0.54074590811343703</v>
      </c>
      <c r="AK221" s="593">
        <f t="shared" si="208"/>
        <v>0.55017367703366737</v>
      </c>
      <c r="AL221" s="593">
        <f t="shared" si="208"/>
        <v>0.5023965765379701</v>
      </c>
      <c r="AM221" s="595">
        <f t="shared" si="208"/>
        <v>0.50972169847758664</v>
      </c>
      <c r="AN221" s="593">
        <f t="shared" si="208"/>
        <v>0.51281048503562232</v>
      </c>
      <c r="AO221" s="593">
        <f t="shared" si="208"/>
        <v>0.51267785996307125</v>
      </c>
      <c r="AP221" s="593">
        <f t="shared" si="208"/>
        <v>0.50807924048788911</v>
      </c>
      <c r="AQ221" s="593">
        <f t="shared" si="208"/>
        <v>0.50048056343033442</v>
      </c>
      <c r="AR221" s="593">
        <f t="shared" si="208"/>
        <v>0.65191697765408563</v>
      </c>
      <c r="AS221" s="593">
        <f t="shared" si="208"/>
        <v>0.57716835228373164</v>
      </c>
      <c r="AT221" s="593">
        <f t="shared" si="208"/>
        <v>0.4915465910047277</v>
      </c>
      <c r="AU221" s="593">
        <f t="shared" si="208"/>
        <v>0.50210178960196072</v>
      </c>
      <c r="AV221" s="593">
        <f t="shared" si="208"/>
        <v>0.63794185316879315</v>
      </c>
      <c r="AW221" s="595">
        <f t="shared" si="208"/>
        <v>0.57248003340815368</v>
      </c>
      <c r="AX221" s="593">
        <f t="shared" si="208"/>
        <v>0.53159411048925131</v>
      </c>
      <c r="AY221" s="593">
        <f t="shared" si="208"/>
        <v>0.53429178223894391</v>
      </c>
      <c r="AZ221" s="593">
        <f t="shared" si="208"/>
        <v>0.51860533680573395</v>
      </c>
      <c r="BA221" s="593">
        <f t="shared" si="208"/>
        <v>0.58479935718674669</v>
      </c>
      <c r="BB221" s="593">
        <f t="shared" si="208"/>
        <v>0.68641766898783152</v>
      </c>
      <c r="BC221" s="593">
        <f t="shared" si="208"/>
        <v>0.42917621277019624</v>
      </c>
      <c r="BD221" s="593">
        <f t="shared" si="208"/>
        <v>0.50374262815666115</v>
      </c>
      <c r="BE221" s="593">
        <f t="shared" si="208"/>
        <v>0.50960670688262955</v>
      </c>
      <c r="BF221" s="593">
        <f t="shared" si="208"/>
        <v>0.48087608816447491</v>
      </c>
      <c r="BG221" s="595">
        <f t="shared" si="208"/>
        <v>0.51729562352006098</v>
      </c>
      <c r="BH221" s="593">
        <f t="shared" si="208"/>
        <v>0.50942699642755018</v>
      </c>
      <c r="BI221" s="593">
        <f t="shared" si="208"/>
        <v>0.54333829028162628</v>
      </c>
      <c r="BJ221" s="593">
        <f t="shared" si="208"/>
        <v>0.51511791471849078</v>
      </c>
      <c r="BK221" s="593">
        <f t="shared" si="208"/>
        <v>0.53622348209216597</v>
      </c>
      <c r="BL221" s="593">
        <f t="shared" si="208"/>
        <v>0.54031019986513051</v>
      </c>
      <c r="BM221" s="593">
        <f t="shared" si="208"/>
        <v>0.63053834586466162</v>
      </c>
      <c r="BN221" s="593">
        <f t="shared" si="208"/>
        <v>0.51543108451088282</v>
      </c>
      <c r="BO221" s="593">
        <f t="shared" si="208"/>
        <v>0.45920744036891503</v>
      </c>
      <c r="BP221" s="593">
        <f t="shared" si="208"/>
        <v>0.51705530104150577</v>
      </c>
      <c r="BQ221" s="595">
        <f t="shared" si="208"/>
        <v>0.40157453552051869</v>
      </c>
      <c r="BR221" s="593">
        <f t="shared" si="208"/>
        <v>0.62650936892704179</v>
      </c>
      <c r="BS221" s="593">
        <f t="shared" si="208"/>
        <v>0.43918710677628936</v>
      </c>
      <c r="BT221" s="593">
        <f t="shared" si="208"/>
        <v>0.49105013046064316</v>
      </c>
      <c r="BU221" s="593">
        <f t="shared" ref="BU221:CA221" si="209">BU167/BU$176</f>
        <v>0.4913632275699748</v>
      </c>
      <c r="BV221" s="593">
        <f t="shared" si="209"/>
        <v>0.47962674315170828</v>
      </c>
      <c r="BW221" s="593">
        <f t="shared" si="209"/>
        <v>0.40781805709718411</v>
      </c>
      <c r="BX221" s="593">
        <f t="shared" si="209"/>
        <v>0.41486327115128768</v>
      </c>
      <c r="BY221" s="593">
        <f t="shared" si="209"/>
        <v>0.59910615246031407</v>
      </c>
      <c r="BZ221" s="593">
        <f t="shared" si="209"/>
        <v>0.38265344368083015</v>
      </c>
      <c r="CA221" s="595">
        <f t="shared" si="209"/>
        <v>0.52813478064993247</v>
      </c>
    </row>
    <row r="222" spans="1:79" ht="15" customHeight="1" x14ac:dyDescent="0.15">
      <c r="A222" s="557"/>
      <c r="B222" s="558" t="s">
        <v>2061</v>
      </c>
      <c r="C222" s="559"/>
      <c r="D222" s="560"/>
      <c r="E222" s="561" t="s">
        <v>80</v>
      </c>
      <c r="F222" s="562"/>
      <c r="G222" s="589">
        <f t="shared" ref="G222" si="210">G168/G$176</f>
        <v>1.5696728416124166E-2</v>
      </c>
      <c r="H222" s="592">
        <f t="shared" si="96"/>
        <v>1.0279267875329345E-2</v>
      </c>
      <c r="I222" s="589">
        <f t="shared" ref="I222:BT222" si="211">I168/I$176</f>
        <v>2.0934334028928164E-2</v>
      </c>
      <c r="J222" s="589">
        <f t="shared" si="211"/>
        <v>2.4586657738319195E-2</v>
      </c>
      <c r="K222" s="589">
        <f t="shared" si="211"/>
        <v>2.6173847712921566E-2</v>
      </c>
      <c r="L222" s="589">
        <f t="shared" si="211"/>
        <v>2.7057537544542824E-2</v>
      </c>
      <c r="M222" s="589">
        <f t="shared" si="211"/>
        <v>2.7144053285895985E-2</v>
      </c>
      <c r="N222" s="589">
        <f t="shared" si="211"/>
        <v>2.4109801072424168E-2</v>
      </c>
      <c r="O222" s="589">
        <f t="shared" si="211"/>
        <v>2.5110131083975001E-2</v>
      </c>
      <c r="P222" s="589">
        <f t="shared" si="211"/>
        <v>3.0472440944881891E-2</v>
      </c>
      <c r="Q222" s="589">
        <f t="shared" si="211"/>
        <v>2.7985064635036371E-2</v>
      </c>
      <c r="R222" s="591">
        <f t="shared" si="211"/>
        <v>2.8094341676732925E-2</v>
      </c>
      <c r="S222" s="589">
        <f t="shared" si="211"/>
        <v>2.2139682960801221E-2</v>
      </c>
      <c r="T222" s="589">
        <f t="shared" si="211"/>
        <v>2.121351969766894E-2</v>
      </c>
      <c r="U222" s="589">
        <f t="shared" si="211"/>
        <v>2.8132525662931025E-2</v>
      </c>
      <c r="V222" s="589">
        <f t="shared" si="211"/>
        <v>1.6903870790006527E-2</v>
      </c>
      <c r="W222" s="589">
        <f t="shared" si="211"/>
        <v>2.1153574954167254E-2</v>
      </c>
      <c r="X222" s="589">
        <f t="shared" si="211"/>
        <v>2.2603589540745685E-2</v>
      </c>
      <c r="Y222" s="589">
        <f t="shared" si="211"/>
        <v>2.217909656219454E-2</v>
      </c>
      <c r="Z222" s="589">
        <f t="shared" si="211"/>
        <v>1.9230434858205969E-2</v>
      </c>
      <c r="AA222" s="589">
        <f t="shared" si="211"/>
        <v>2.2417341584540926E-2</v>
      </c>
      <c r="AB222" s="591">
        <f t="shared" si="211"/>
        <v>2.2630258257744253E-2</v>
      </c>
      <c r="AC222" s="589">
        <f t="shared" si="211"/>
        <v>3.3864216524706267E-2</v>
      </c>
      <c r="AD222" s="589">
        <f t="shared" si="211"/>
        <v>1.8157652619548187E-2</v>
      </c>
      <c r="AE222" s="589">
        <f t="shared" si="211"/>
        <v>2.0125989339363593E-2</v>
      </c>
      <c r="AF222" s="589">
        <f t="shared" si="211"/>
        <v>3.133427152118741E-2</v>
      </c>
      <c r="AG222" s="589">
        <f t="shared" si="211"/>
        <v>2.6209669001258457E-2</v>
      </c>
      <c r="AH222" s="589">
        <f t="shared" si="211"/>
        <v>1.9003496842227633E-2</v>
      </c>
      <c r="AI222" s="589">
        <f t="shared" si="211"/>
        <v>2.191308402608191E-2</v>
      </c>
      <c r="AJ222" s="589">
        <f t="shared" si="211"/>
        <v>1.8990735242399959E-2</v>
      </c>
      <c r="AK222" s="589">
        <f t="shared" si="211"/>
        <v>1.5696534555971194E-2</v>
      </c>
      <c r="AL222" s="589">
        <f t="shared" si="211"/>
        <v>1.7610769155116716E-2</v>
      </c>
      <c r="AM222" s="591">
        <f t="shared" si="211"/>
        <v>2.0668673599857065E-2</v>
      </c>
      <c r="AN222" s="589">
        <f t="shared" si="211"/>
        <v>2.2008162820139267E-2</v>
      </c>
      <c r="AO222" s="589">
        <f t="shared" si="211"/>
        <v>2.2051460916630339E-2</v>
      </c>
      <c r="AP222" s="589">
        <f t="shared" si="211"/>
        <v>2.3161483566905394E-2</v>
      </c>
      <c r="AQ222" s="589">
        <f t="shared" si="211"/>
        <v>2.368715545037902E-2</v>
      </c>
      <c r="AR222" s="589">
        <f t="shared" si="211"/>
        <v>2.2761568280186863E-2</v>
      </c>
      <c r="AS222" s="589">
        <f t="shared" si="211"/>
        <v>1.5983050927522401E-2</v>
      </c>
      <c r="AT222" s="589">
        <f t="shared" si="211"/>
        <v>2.5237517633951823E-2</v>
      </c>
      <c r="AU222" s="589">
        <f t="shared" si="211"/>
        <v>1.9801550897083055E-2</v>
      </c>
      <c r="AV222" s="589">
        <f t="shared" si="211"/>
        <v>1.6523739803388414E-2</v>
      </c>
      <c r="AW222" s="591">
        <f t="shared" si="211"/>
        <v>1.9000887404082061E-2</v>
      </c>
      <c r="AX222" s="589">
        <f t="shared" si="211"/>
        <v>1.7485423944957345E-2</v>
      </c>
      <c r="AY222" s="589">
        <f t="shared" si="211"/>
        <v>1.7104697040434276E-2</v>
      </c>
      <c r="AZ222" s="589">
        <f t="shared" si="211"/>
        <v>1.6736985756754766E-2</v>
      </c>
      <c r="BA222" s="589">
        <f t="shared" si="211"/>
        <v>1.9681429314174978E-2</v>
      </c>
      <c r="BB222" s="589">
        <f t="shared" si="211"/>
        <v>1.7598649504114793E-2</v>
      </c>
      <c r="BC222" s="589">
        <f t="shared" si="211"/>
        <v>1.8179101504133877E-2</v>
      </c>
      <c r="BD222" s="589">
        <f t="shared" si="211"/>
        <v>2.1416150007560864E-2</v>
      </c>
      <c r="BE222" s="589">
        <f t="shared" si="211"/>
        <v>2.1647746164442122E-2</v>
      </c>
      <c r="BF222" s="589">
        <f t="shared" si="211"/>
        <v>2.0513057973698835E-2</v>
      </c>
      <c r="BG222" s="591">
        <f t="shared" si="211"/>
        <v>2.0543900029253808E-2</v>
      </c>
      <c r="BH222" s="589">
        <f t="shared" si="211"/>
        <v>2.0968788218436223E-2</v>
      </c>
      <c r="BI222" s="589">
        <f t="shared" si="211"/>
        <v>2.2600825633284843E-2</v>
      </c>
      <c r="BJ222" s="589">
        <f t="shared" si="211"/>
        <v>2.393617577162397E-2</v>
      </c>
      <c r="BK222" s="589">
        <f t="shared" si="211"/>
        <v>1.8295657180325772E-2</v>
      </c>
      <c r="BL222" s="589">
        <f t="shared" si="211"/>
        <v>2.4620858860496149E-2</v>
      </c>
      <c r="BM222" s="589">
        <f t="shared" si="211"/>
        <v>2.1572932330827067E-2</v>
      </c>
      <c r="BN222" s="589">
        <f t="shared" si="211"/>
        <v>2.0744915153506779E-2</v>
      </c>
      <c r="BO222" s="589">
        <f t="shared" si="211"/>
        <v>2.2381558126265803E-2</v>
      </c>
      <c r="BP222" s="589">
        <f t="shared" si="211"/>
        <v>1.5751274000102948E-2</v>
      </c>
      <c r="BQ222" s="591">
        <f t="shared" si="211"/>
        <v>1.0838208615334939E-2</v>
      </c>
      <c r="BR222" s="589">
        <f t="shared" si="211"/>
        <v>3.1745487099984093E-2</v>
      </c>
      <c r="BS222" s="589">
        <f t="shared" si="211"/>
        <v>1.5299340333662285E-2</v>
      </c>
      <c r="BT222" s="589">
        <f t="shared" si="211"/>
        <v>1.0366388198648348E-2</v>
      </c>
      <c r="BU222" s="589">
        <f t="shared" ref="BU222:CA222" si="212">BU168/BU$176</f>
        <v>1.3004848990548011E-2</v>
      </c>
      <c r="BV222" s="589">
        <f t="shared" si="212"/>
        <v>1.4931081547253011E-2</v>
      </c>
      <c r="BW222" s="589">
        <f t="shared" si="212"/>
        <v>1.1149680593512448E-2</v>
      </c>
      <c r="BX222" s="589">
        <f t="shared" si="212"/>
        <v>1.8224703565349245E-2</v>
      </c>
      <c r="BY222" s="589">
        <f t="shared" si="212"/>
        <v>9.5596853749304132E-3</v>
      </c>
      <c r="BZ222" s="589">
        <f t="shared" si="212"/>
        <v>1.1299241294504369E-2</v>
      </c>
      <c r="CA222" s="591">
        <f t="shared" si="212"/>
        <v>1.4225070764941391E-2</v>
      </c>
    </row>
    <row r="223" spans="1:79" ht="24" customHeight="1" x14ac:dyDescent="0.15">
      <c r="A223" s="557"/>
      <c r="B223" s="558" t="s">
        <v>2062</v>
      </c>
      <c r="C223" s="559"/>
      <c r="D223" s="560"/>
      <c r="E223" s="561" t="s">
        <v>81</v>
      </c>
      <c r="F223" s="562"/>
      <c r="G223" s="589">
        <f t="shared" ref="G223" si="213">G169/G$176</f>
        <v>0.33937206092249006</v>
      </c>
      <c r="H223" s="592">
        <f t="shared" si="96"/>
        <v>0.30440970048106575</v>
      </c>
      <c r="I223" s="589">
        <f t="shared" ref="I223:BT223" si="214">I169/I$176</f>
        <v>0.3511798769099404</v>
      </c>
      <c r="J223" s="589">
        <f t="shared" si="214"/>
        <v>0.33550622503910277</v>
      </c>
      <c r="K223" s="589">
        <f t="shared" si="214"/>
        <v>0.34196771353407024</v>
      </c>
      <c r="L223" s="589">
        <f t="shared" si="214"/>
        <v>0.35762131899331506</v>
      </c>
      <c r="M223" s="589">
        <f t="shared" si="214"/>
        <v>0.36022158032431617</v>
      </c>
      <c r="N223" s="589">
        <f t="shared" si="214"/>
        <v>0.26902605248402817</v>
      </c>
      <c r="O223" s="589">
        <f t="shared" si="214"/>
        <v>0.32312512891428491</v>
      </c>
      <c r="P223" s="589">
        <f t="shared" si="214"/>
        <v>0.33984251968503937</v>
      </c>
      <c r="Q223" s="589">
        <f t="shared" si="214"/>
        <v>0.36731839699462054</v>
      </c>
      <c r="R223" s="591">
        <f t="shared" si="214"/>
        <v>0.36899065555447819</v>
      </c>
      <c r="S223" s="589">
        <f t="shared" si="214"/>
        <v>0.27786694965842013</v>
      </c>
      <c r="T223" s="589">
        <f t="shared" si="214"/>
        <v>0.2649314688293708</v>
      </c>
      <c r="U223" s="589">
        <f t="shared" si="214"/>
        <v>0.29764543448721226</v>
      </c>
      <c r="V223" s="589">
        <f t="shared" si="214"/>
        <v>0.24455488481275592</v>
      </c>
      <c r="W223" s="589">
        <f t="shared" si="214"/>
        <v>0.28196305175574671</v>
      </c>
      <c r="X223" s="589">
        <f t="shared" si="214"/>
        <v>0.32743310679340115</v>
      </c>
      <c r="Y223" s="589">
        <f t="shared" si="214"/>
        <v>0.39292603414928351</v>
      </c>
      <c r="Z223" s="589">
        <f t="shared" si="214"/>
        <v>0.3823657260097717</v>
      </c>
      <c r="AA223" s="589">
        <f t="shared" si="214"/>
        <v>0.39377928253829997</v>
      </c>
      <c r="AB223" s="591">
        <f t="shared" si="214"/>
        <v>0.32331852202212125</v>
      </c>
      <c r="AC223" s="589">
        <f t="shared" si="214"/>
        <v>0.27890706249409097</v>
      </c>
      <c r="AD223" s="589">
        <f t="shared" si="214"/>
        <v>0.41762601024960827</v>
      </c>
      <c r="AE223" s="589">
        <f t="shared" si="214"/>
        <v>0.27704409626877724</v>
      </c>
      <c r="AF223" s="589">
        <f t="shared" si="214"/>
        <v>0.33070159612215688</v>
      </c>
      <c r="AG223" s="589">
        <f t="shared" si="214"/>
        <v>0.22807656303105561</v>
      </c>
      <c r="AH223" s="589">
        <f t="shared" si="214"/>
        <v>0.38988190259891786</v>
      </c>
      <c r="AI223" s="589">
        <f t="shared" si="214"/>
        <v>0.32725140855163209</v>
      </c>
      <c r="AJ223" s="589">
        <f t="shared" si="214"/>
        <v>0.28381751829025731</v>
      </c>
      <c r="AK223" s="589">
        <f t="shared" si="214"/>
        <v>0.33937673473281471</v>
      </c>
      <c r="AL223" s="589">
        <f t="shared" si="214"/>
        <v>0.37803445389178925</v>
      </c>
      <c r="AM223" s="591">
        <f t="shared" si="214"/>
        <v>0.33975839390035156</v>
      </c>
      <c r="AN223" s="589">
        <f t="shared" si="214"/>
        <v>0.34340707856579639</v>
      </c>
      <c r="AO223" s="589">
        <f t="shared" si="214"/>
        <v>0.34199023623697372</v>
      </c>
      <c r="AP223" s="589">
        <f t="shared" si="214"/>
        <v>0.34421332173335067</v>
      </c>
      <c r="AQ223" s="589">
        <f t="shared" si="214"/>
        <v>0.31771569490548918</v>
      </c>
      <c r="AR223" s="589">
        <f t="shared" si="214"/>
        <v>0.23854918721593218</v>
      </c>
      <c r="AS223" s="589">
        <f t="shared" si="214"/>
        <v>0.3176840991435711</v>
      </c>
      <c r="AT223" s="589">
        <f t="shared" si="214"/>
        <v>0.39260459868745134</v>
      </c>
      <c r="AU223" s="589">
        <f t="shared" si="214"/>
        <v>0.34696872190197126</v>
      </c>
      <c r="AV223" s="589">
        <f t="shared" si="214"/>
        <v>0.26563480443421877</v>
      </c>
      <c r="AW223" s="591">
        <f t="shared" si="214"/>
        <v>0.30766821527379024</v>
      </c>
      <c r="AX223" s="589">
        <f t="shared" si="214"/>
        <v>0.33284565656093568</v>
      </c>
      <c r="AY223" s="589">
        <f t="shared" si="214"/>
        <v>0.3296176274041322</v>
      </c>
      <c r="AZ223" s="589">
        <f t="shared" si="214"/>
        <v>0.33304893002561864</v>
      </c>
      <c r="BA223" s="589">
        <f t="shared" si="214"/>
        <v>0.34451009122276316</v>
      </c>
      <c r="BB223" s="589">
        <f t="shared" si="214"/>
        <v>0.22202996412745304</v>
      </c>
      <c r="BC223" s="589">
        <f t="shared" si="214"/>
        <v>0.4790317760733141</v>
      </c>
      <c r="BD223" s="589">
        <f t="shared" si="214"/>
        <v>0.36617269015575382</v>
      </c>
      <c r="BE223" s="589">
        <f t="shared" si="214"/>
        <v>0.35775186434237399</v>
      </c>
      <c r="BF223" s="589">
        <f t="shared" si="214"/>
        <v>0.3990090757547694</v>
      </c>
      <c r="BG223" s="591">
        <f t="shared" si="214"/>
        <v>0.39132210649489713</v>
      </c>
      <c r="BH223" s="589">
        <f t="shared" si="214"/>
        <v>0.3265835628701696</v>
      </c>
      <c r="BI223" s="589">
        <f t="shared" si="214"/>
        <v>0.30106656210053634</v>
      </c>
      <c r="BJ223" s="589">
        <f t="shared" si="214"/>
        <v>0.31052756986784102</v>
      </c>
      <c r="BK223" s="589">
        <f t="shared" si="214"/>
        <v>0.32624723126254429</v>
      </c>
      <c r="BL223" s="589">
        <f t="shared" si="214"/>
        <v>0.29829117465601102</v>
      </c>
      <c r="BM223" s="589">
        <f t="shared" si="214"/>
        <v>0.25547969924812031</v>
      </c>
      <c r="BN223" s="589">
        <f t="shared" si="214"/>
        <v>0.32940855666571112</v>
      </c>
      <c r="BO223" s="589">
        <f t="shared" si="214"/>
        <v>0.27999495699708571</v>
      </c>
      <c r="BP223" s="589">
        <f t="shared" si="214"/>
        <v>0.33216657229628865</v>
      </c>
      <c r="BQ223" s="591">
        <f t="shared" si="214"/>
        <v>0.43983328447429804</v>
      </c>
      <c r="BR223" s="589">
        <f t="shared" si="214"/>
        <v>0.27895290113886972</v>
      </c>
      <c r="BS223" s="589">
        <f t="shared" si="214"/>
        <v>0.4103379894963935</v>
      </c>
      <c r="BT223" s="589">
        <f t="shared" si="214"/>
        <v>0.38380091229190028</v>
      </c>
      <c r="BU223" s="589">
        <f t="shared" ref="BU223:CA223" si="215">BU169/BU$176</f>
        <v>0.43568716336020874</v>
      </c>
      <c r="BV223" s="589">
        <f t="shared" si="215"/>
        <v>0.45608705634503183</v>
      </c>
      <c r="BW223" s="589">
        <f t="shared" si="215"/>
        <v>0.47564213314553555</v>
      </c>
      <c r="BX223" s="589">
        <f t="shared" si="215"/>
        <v>0.48334679223140786</v>
      </c>
      <c r="BY223" s="589">
        <f t="shared" si="215"/>
        <v>0.34318997527567746</v>
      </c>
      <c r="BZ223" s="589">
        <f t="shared" si="215"/>
        <v>0.55657037045307012</v>
      </c>
      <c r="CA223" s="591">
        <f t="shared" si="215"/>
        <v>0.39620444905349234</v>
      </c>
    </row>
    <row r="224" spans="1:79" ht="15" customHeight="1" x14ac:dyDescent="0.15">
      <c r="A224" s="557"/>
      <c r="B224" s="558" t="s">
        <v>2063</v>
      </c>
      <c r="C224" s="559"/>
      <c r="D224" s="560"/>
      <c r="E224" s="561" t="s">
        <v>82</v>
      </c>
      <c r="F224" s="562"/>
      <c r="G224" s="589">
        <f t="shared" ref="G224" si="216">G170/G$176</f>
        <v>3.636075697997343E-2</v>
      </c>
      <c r="H224" s="592">
        <f t="shared" si="96"/>
        <v>2.8165347127771929E-2</v>
      </c>
      <c r="I224" s="589">
        <f t="shared" ref="I224:BT224" si="217">I170/I$176</f>
        <v>2.7759346018929983E-2</v>
      </c>
      <c r="J224" s="589">
        <f t="shared" si="217"/>
        <v>3.1951280571030763E-2</v>
      </c>
      <c r="K224" s="589">
        <f t="shared" si="217"/>
        <v>3.0152541181519079E-2</v>
      </c>
      <c r="L224" s="589">
        <f t="shared" si="217"/>
        <v>3.4320729487334362E-2</v>
      </c>
      <c r="M224" s="589">
        <f t="shared" si="217"/>
        <v>3.4161729299999707E-2</v>
      </c>
      <c r="N224" s="589">
        <f t="shared" si="217"/>
        <v>3.973813265523695E-2</v>
      </c>
      <c r="O224" s="589">
        <f t="shared" si="217"/>
        <v>2.5135202456072925E-2</v>
      </c>
      <c r="P224" s="589">
        <f t="shared" si="217"/>
        <v>4.2342519685039368E-2</v>
      </c>
      <c r="Q224" s="589">
        <f t="shared" si="217"/>
        <v>9.8470386096419678E-3</v>
      </c>
      <c r="R224" s="591">
        <f t="shared" si="217"/>
        <v>9.3117110718573259E-3</v>
      </c>
      <c r="S224" s="589">
        <f t="shared" si="217"/>
        <v>3.848245672215958E-2</v>
      </c>
      <c r="T224" s="589">
        <f t="shared" si="217"/>
        <v>4.5276077183493135E-2</v>
      </c>
      <c r="U224" s="589">
        <f t="shared" si="217"/>
        <v>8.4724670048029714E-3</v>
      </c>
      <c r="V224" s="589">
        <f t="shared" si="217"/>
        <v>6.8199982611665058E-2</v>
      </c>
      <c r="W224" s="589">
        <f t="shared" si="217"/>
        <v>6.0217176702862781E-3</v>
      </c>
      <c r="X224" s="589">
        <f t="shared" si="217"/>
        <v>3.4198663011785549E-2</v>
      </c>
      <c r="Y224" s="589">
        <f t="shared" si="217"/>
        <v>2.0304733481687914E-2</v>
      </c>
      <c r="Z224" s="589">
        <f t="shared" si="217"/>
        <v>9.0414341105489189E-4</v>
      </c>
      <c r="AA224" s="589">
        <f t="shared" si="217"/>
        <v>2.1872256133967392E-2</v>
      </c>
      <c r="AB224" s="591">
        <f t="shared" si="217"/>
        <v>3.5071547354657139E-2</v>
      </c>
      <c r="AC224" s="589">
        <f t="shared" si="217"/>
        <v>1.2995607965826364E-2</v>
      </c>
      <c r="AD224" s="589">
        <f t="shared" si="217"/>
        <v>5.4815426869955546E-2</v>
      </c>
      <c r="AE224" s="589">
        <f t="shared" si="217"/>
        <v>7.3047972863834604E-2</v>
      </c>
      <c r="AF224" s="589">
        <f t="shared" si="217"/>
        <v>2.153141125103742E-2</v>
      </c>
      <c r="AG224" s="589">
        <f t="shared" si="217"/>
        <v>7.1871996339030492E-2</v>
      </c>
      <c r="AH224" s="589">
        <f t="shared" si="217"/>
        <v>1.6765635753884983E-2</v>
      </c>
      <c r="AI224" s="589">
        <f t="shared" si="217"/>
        <v>2.2524961453981977E-2</v>
      </c>
      <c r="AJ224" s="589">
        <f t="shared" si="217"/>
        <v>8.9764950735934226E-2</v>
      </c>
      <c r="AK224" s="589">
        <f t="shared" si="217"/>
        <v>3.6360614393696269E-2</v>
      </c>
      <c r="AL224" s="589">
        <f t="shared" si="217"/>
        <v>1.8577222481943229E-2</v>
      </c>
      <c r="AM224" s="591">
        <f t="shared" si="217"/>
        <v>1.6776940203723372E-2</v>
      </c>
      <c r="AN224" s="589">
        <f t="shared" si="217"/>
        <v>1.0766926533033487E-2</v>
      </c>
      <c r="AO224" s="589">
        <f t="shared" si="217"/>
        <v>1.0886019630350611E-2</v>
      </c>
      <c r="AP224" s="589">
        <f t="shared" si="217"/>
        <v>1.1626493813939985E-2</v>
      </c>
      <c r="AQ224" s="589">
        <f t="shared" si="217"/>
        <v>1.1629993978374198E-2</v>
      </c>
      <c r="AR224" s="589">
        <f t="shared" si="217"/>
        <v>1.092446846000235E-2</v>
      </c>
      <c r="AS224" s="589">
        <f t="shared" si="217"/>
        <v>8.4013170015068989E-3</v>
      </c>
      <c r="AT224" s="589">
        <f t="shared" si="217"/>
        <v>1.2169118793834753E-2</v>
      </c>
      <c r="AU224" s="589">
        <f t="shared" si="217"/>
        <v>1.2793303483813254E-2</v>
      </c>
      <c r="AV224" s="589">
        <f t="shared" si="217"/>
        <v>1.0876385693369588E-2</v>
      </c>
      <c r="AW224" s="591">
        <f t="shared" si="217"/>
        <v>1.2110455708096258E-2</v>
      </c>
      <c r="AX224" s="589">
        <f t="shared" si="217"/>
        <v>7.8401065600176272E-3</v>
      </c>
      <c r="AY224" s="589">
        <f t="shared" si="217"/>
        <v>7.6108349582108955E-3</v>
      </c>
      <c r="AZ224" s="589">
        <f t="shared" si="217"/>
        <v>7.3661945720660859E-3</v>
      </c>
      <c r="BA224" s="589">
        <f t="shared" si="217"/>
        <v>8.68743205558444E-3</v>
      </c>
      <c r="BB224" s="589">
        <f t="shared" si="217"/>
        <v>8.9611029049729198E-3</v>
      </c>
      <c r="BC224" s="589">
        <f t="shared" si="217"/>
        <v>8.0685327223827073E-3</v>
      </c>
      <c r="BD224" s="589">
        <f t="shared" si="217"/>
        <v>1.0207167699984879E-2</v>
      </c>
      <c r="BE224" s="589">
        <f t="shared" si="217"/>
        <v>1.0426067543817983E-2</v>
      </c>
      <c r="BF224" s="589">
        <f t="shared" si="217"/>
        <v>9.3535839970364885E-3</v>
      </c>
      <c r="BG224" s="591">
        <f t="shared" si="217"/>
        <v>6.7394148134655822E-3</v>
      </c>
      <c r="BH224" s="589">
        <f t="shared" si="217"/>
        <v>2.6903366097881826E-2</v>
      </c>
      <c r="BI224" s="589">
        <f t="shared" si="217"/>
        <v>2.6546912761645773E-2</v>
      </c>
      <c r="BJ224" s="589">
        <f t="shared" si="217"/>
        <v>2.7964902526758897E-2</v>
      </c>
      <c r="BK224" s="589">
        <f t="shared" si="217"/>
        <v>2.0586612504697857E-2</v>
      </c>
      <c r="BL224" s="589">
        <f t="shared" si="217"/>
        <v>3.0948247413805471E-2</v>
      </c>
      <c r="BM224" s="589">
        <f t="shared" si="217"/>
        <v>2.6027067669172933E-2</v>
      </c>
      <c r="BN224" s="589">
        <f t="shared" si="217"/>
        <v>3.2464009285219857E-2</v>
      </c>
      <c r="BO224" s="589">
        <f t="shared" si="217"/>
        <v>2.7662164062462118E-2</v>
      </c>
      <c r="BP224" s="589">
        <f t="shared" si="217"/>
        <v>2.0615638029546506E-2</v>
      </c>
      <c r="BQ224" s="591">
        <f t="shared" si="217"/>
        <v>1.7678473558764674E-2</v>
      </c>
      <c r="BR224" s="589">
        <f t="shared" si="217"/>
        <v>1.83572950361999E-2</v>
      </c>
      <c r="BS224" s="589">
        <f t="shared" si="217"/>
        <v>2.3471233379926095E-2</v>
      </c>
      <c r="BT224" s="589">
        <f t="shared" si="217"/>
        <v>3.8785876676870022E-3</v>
      </c>
      <c r="BU224" s="589">
        <f t="shared" ref="BU224:CA224" si="218">BU170/BU$176</f>
        <v>2.1288869165812255E-2</v>
      </c>
      <c r="BV224" s="589">
        <f t="shared" si="218"/>
        <v>9.4294888139472895E-3</v>
      </c>
      <c r="BW224" s="589">
        <f t="shared" si="218"/>
        <v>2.9790153044626745E-3</v>
      </c>
      <c r="BX224" s="589">
        <f t="shared" si="218"/>
        <v>6.564843809003712E-3</v>
      </c>
      <c r="BY224" s="589">
        <f t="shared" si="218"/>
        <v>2.2634046111812835E-2</v>
      </c>
      <c r="BZ224" s="589">
        <f t="shared" si="218"/>
        <v>2.1819362062173341E-2</v>
      </c>
      <c r="CA224" s="591">
        <f t="shared" si="218"/>
        <v>3.3471094752768972E-2</v>
      </c>
    </row>
    <row r="225" spans="1:79" ht="15" customHeight="1" x14ac:dyDescent="0.15">
      <c r="A225" s="557"/>
      <c r="B225" s="558" t="s">
        <v>2064</v>
      </c>
      <c r="C225" s="559"/>
      <c r="D225" s="560"/>
      <c r="E225" s="561" t="s">
        <v>940</v>
      </c>
      <c r="F225" s="562"/>
      <c r="G225" s="589">
        <f t="shared" ref="G225" si="219">G171/G$176</f>
        <v>2.2897640045341665E-2</v>
      </c>
      <c r="H225" s="592">
        <f t="shared" si="96"/>
        <v>3.7685936587914512E-2</v>
      </c>
      <c r="I225" s="589">
        <f t="shared" ref="I225:BT225" si="220">I171/I$176</f>
        <v>3.8979428967007811E-2</v>
      </c>
      <c r="J225" s="589">
        <f t="shared" si="220"/>
        <v>2.7660468162344767E-2</v>
      </c>
      <c r="K225" s="589">
        <f t="shared" si="220"/>
        <v>2.5980011090259051E-2</v>
      </c>
      <c r="L225" s="589">
        <f t="shared" si="220"/>
        <v>2.5492832111205094E-2</v>
      </c>
      <c r="M225" s="589">
        <f t="shared" si="220"/>
        <v>2.5681993991140264E-2</v>
      </c>
      <c r="N225" s="589">
        <f t="shared" si="220"/>
        <v>1.9047769468289254E-2</v>
      </c>
      <c r="O225" s="589">
        <f t="shared" si="220"/>
        <v>2.656643900053856E-2</v>
      </c>
      <c r="P225" s="589">
        <f t="shared" si="220"/>
        <v>3.3011811023622044E-2</v>
      </c>
      <c r="Q225" s="589">
        <f t="shared" si="220"/>
        <v>3.0588139637580291E-2</v>
      </c>
      <c r="R225" s="591">
        <f t="shared" si="220"/>
        <v>3.0814276882361068E-2</v>
      </c>
      <c r="S225" s="589">
        <f t="shared" si="220"/>
        <v>1.8491742389069442E-2</v>
      </c>
      <c r="T225" s="589">
        <f t="shared" si="220"/>
        <v>2.0973410486705243E-2</v>
      </c>
      <c r="U225" s="589">
        <f t="shared" si="220"/>
        <v>2.6444086426562985E-2</v>
      </c>
      <c r="V225" s="589">
        <f t="shared" si="220"/>
        <v>1.7565884505841328E-2</v>
      </c>
      <c r="W225" s="589">
        <f t="shared" si="220"/>
        <v>2.8754759554364687E-2</v>
      </c>
      <c r="X225" s="589">
        <f t="shared" si="220"/>
        <v>2.9760066213217994E-2</v>
      </c>
      <c r="Y225" s="589">
        <f t="shared" si="220"/>
        <v>2.7520121456647881E-2</v>
      </c>
      <c r="Z225" s="589">
        <f t="shared" si="220"/>
        <v>3.4913845565350446E-2</v>
      </c>
      <c r="AA225" s="589">
        <f t="shared" si="220"/>
        <v>2.6922725708224748E-2</v>
      </c>
      <c r="AB225" s="591">
        <f t="shared" si="220"/>
        <v>2.9900790455605428E-2</v>
      </c>
      <c r="AC225" s="589">
        <f t="shared" si="220"/>
        <v>3.7817906778859788E-2</v>
      </c>
      <c r="AD225" s="589">
        <f t="shared" si="220"/>
        <v>2.5596840587470256E-2</v>
      </c>
      <c r="AE225" s="589">
        <f t="shared" si="220"/>
        <v>4.1854304635761591E-2</v>
      </c>
      <c r="AF225" s="589">
        <f t="shared" si="220"/>
        <v>3.4710544990918822E-2</v>
      </c>
      <c r="AG225" s="589">
        <f t="shared" si="220"/>
        <v>3.1723252751363888E-2</v>
      </c>
      <c r="AH225" s="589">
        <f t="shared" si="220"/>
        <v>3.0960658629517527E-2</v>
      </c>
      <c r="AI225" s="589">
        <f t="shared" si="220"/>
        <v>2.7652754192320852E-2</v>
      </c>
      <c r="AJ225" s="589">
        <f t="shared" si="220"/>
        <v>2.7609784783197755E-2</v>
      </c>
      <c r="AK225" s="589">
        <f t="shared" si="220"/>
        <v>2.2897337486582417E-2</v>
      </c>
      <c r="AL225" s="589">
        <f t="shared" si="220"/>
        <v>6.1149116097383632E-2</v>
      </c>
      <c r="AM225" s="591">
        <f t="shared" si="220"/>
        <v>7.4688307749644092E-2</v>
      </c>
      <c r="AN225" s="589">
        <f t="shared" si="220"/>
        <v>7.1420237490952124E-2</v>
      </c>
      <c r="AO225" s="589">
        <f t="shared" si="220"/>
        <v>7.2480051627720907E-2</v>
      </c>
      <c r="AP225" s="589">
        <f t="shared" si="220"/>
        <v>7.2412783543390272E-2</v>
      </c>
      <c r="AQ225" s="589">
        <f t="shared" si="220"/>
        <v>0.10595055087555875</v>
      </c>
      <c r="AR225" s="589">
        <f t="shared" si="220"/>
        <v>3.4969142216880966E-2</v>
      </c>
      <c r="AS225" s="589">
        <f t="shared" si="220"/>
        <v>4.3638665425876154E-2</v>
      </c>
      <c r="AT225" s="589">
        <f t="shared" si="220"/>
        <v>3.814053840273033E-2</v>
      </c>
      <c r="AU225" s="589">
        <f t="shared" si="220"/>
        <v>7.4151411005983603E-2</v>
      </c>
      <c r="AV225" s="589">
        <f t="shared" si="220"/>
        <v>3.0851286341769504E-2</v>
      </c>
      <c r="AW225" s="591">
        <f t="shared" si="220"/>
        <v>4.3796001461606726E-2</v>
      </c>
      <c r="AX225" s="589">
        <f t="shared" si="220"/>
        <v>7.2756756395854438E-2</v>
      </c>
      <c r="AY225" s="589">
        <f t="shared" si="220"/>
        <v>7.3653182471461659E-2</v>
      </c>
      <c r="AZ225" s="589">
        <f t="shared" si="220"/>
        <v>8.5592366674781845E-2</v>
      </c>
      <c r="BA225" s="589">
        <f t="shared" si="220"/>
        <v>8.9804792739991493E-3</v>
      </c>
      <c r="BB225" s="589">
        <f t="shared" si="220"/>
        <v>3.2172750931982838E-2</v>
      </c>
      <c r="BC225" s="589">
        <f t="shared" si="220"/>
        <v>2.8787727861340772E-2</v>
      </c>
      <c r="BD225" s="589">
        <f t="shared" si="220"/>
        <v>6.3501814607591106E-2</v>
      </c>
      <c r="BE225" s="589">
        <f t="shared" si="220"/>
        <v>6.4955113285517507E-2</v>
      </c>
      <c r="BF225" s="589">
        <f t="shared" si="220"/>
        <v>5.783478421929987E-2</v>
      </c>
      <c r="BG225" s="591">
        <f t="shared" si="220"/>
        <v>3.5579252979196681E-2</v>
      </c>
      <c r="BH225" s="589">
        <f t="shared" si="220"/>
        <v>8.0227095682374905E-2</v>
      </c>
      <c r="BI225" s="589">
        <f t="shared" si="220"/>
        <v>7.2497388436038271E-2</v>
      </c>
      <c r="BJ225" s="589">
        <f t="shared" si="220"/>
        <v>8.9253802470116356E-2</v>
      </c>
      <c r="BK225" s="589">
        <f t="shared" si="220"/>
        <v>6.3083234045275355E-2</v>
      </c>
      <c r="BL225" s="589">
        <f t="shared" si="220"/>
        <v>6.9644317545948894E-2</v>
      </c>
      <c r="BM225" s="589">
        <f t="shared" si="220"/>
        <v>3.1954887218045111E-2</v>
      </c>
      <c r="BN225" s="589">
        <f t="shared" si="220"/>
        <v>5.6377645553512372E-2</v>
      </c>
      <c r="BO225" s="589">
        <f t="shared" si="220"/>
        <v>0.18067689383347421</v>
      </c>
      <c r="BP225" s="589">
        <f t="shared" si="220"/>
        <v>8.6237367238036405E-2</v>
      </c>
      <c r="BQ225" s="591">
        <f t="shared" si="220"/>
        <v>9.6129089819901342E-2</v>
      </c>
      <c r="BR225" s="589">
        <f t="shared" si="220"/>
        <v>1.2408720416992897E-2</v>
      </c>
      <c r="BS225" s="589">
        <f t="shared" si="220"/>
        <v>8.2873891346510062E-2</v>
      </c>
      <c r="BT225" s="589">
        <f t="shared" si="220"/>
        <v>6.7507942659490464E-2</v>
      </c>
      <c r="BU225" s="589">
        <f t="shared" ref="BU225:CA225" si="221">BU171/BU$176</f>
        <v>4.0755922990788097E-2</v>
      </c>
      <c r="BV225" s="589">
        <f t="shared" si="221"/>
        <v>6.7401289185219718E-2</v>
      </c>
      <c r="BW225" s="589">
        <f t="shared" si="221"/>
        <v>7.2278587276619538E-2</v>
      </c>
      <c r="BX225" s="589">
        <f t="shared" si="221"/>
        <v>3.8424669869690758E-2</v>
      </c>
      <c r="BY225" s="589">
        <f t="shared" si="221"/>
        <v>2.9681594731212946E-2</v>
      </c>
      <c r="BZ225" s="589">
        <f t="shared" si="221"/>
        <v>2.9710250100081499E-2</v>
      </c>
      <c r="CA225" s="591">
        <f t="shared" si="221"/>
        <v>2.5652185000382514E-2</v>
      </c>
    </row>
    <row r="226" spans="1:79" ht="15" customHeight="1" x14ac:dyDescent="0.15">
      <c r="A226" s="557"/>
      <c r="B226" s="558" t="s">
        <v>1804</v>
      </c>
      <c r="C226" s="559"/>
      <c r="D226" s="560"/>
      <c r="E226" s="561" t="s">
        <v>1805</v>
      </c>
      <c r="F226" s="562"/>
      <c r="G226" s="589">
        <f t="shared" ref="G226" si="222">G172/G$176</f>
        <v>0</v>
      </c>
      <c r="H226" s="592">
        <f t="shared" si="96"/>
        <v>0</v>
      </c>
      <c r="I226" s="589">
        <f t="shared" ref="I226:BT226" si="223">I172/I$176</f>
        <v>0</v>
      </c>
      <c r="J226" s="589">
        <f t="shared" si="223"/>
        <v>0</v>
      </c>
      <c r="K226" s="589">
        <f t="shared" si="223"/>
        <v>0</v>
      </c>
      <c r="L226" s="589">
        <f t="shared" si="223"/>
        <v>0</v>
      </c>
      <c r="M226" s="589">
        <f t="shared" si="223"/>
        <v>0</v>
      </c>
      <c r="N226" s="589">
        <f t="shared" si="223"/>
        <v>0</v>
      </c>
      <c r="O226" s="589">
        <f t="shared" si="223"/>
        <v>0</v>
      </c>
      <c r="P226" s="589">
        <f t="shared" si="223"/>
        <v>0</v>
      </c>
      <c r="Q226" s="589">
        <f t="shared" si="223"/>
        <v>0</v>
      </c>
      <c r="R226" s="591">
        <f t="shared" si="223"/>
        <v>0</v>
      </c>
      <c r="S226" s="589">
        <f t="shared" si="223"/>
        <v>0</v>
      </c>
      <c r="T226" s="589">
        <f t="shared" si="223"/>
        <v>0</v>
      </c>
      <c r="U226" s="589">
        <f t="shared" si="223"/>
        <v>0</v>
      </c>
      <c r="V226" s="589">
        <f t="shared" si="223"/>
        <v>0</v>
      </c>
      <c r="W226" s="589">
        <f t="shared" si="223"/>
        <v>0</v>
      </c>
      <c r="X226" s="589">
        <f t="shared" si="223"/>
        <v>0</v>
      </c>
      <c r="Y226" s="589">
        <f t="shared" si="223"/>
        <v>0</v>
      </c>
      <c r="Z226" s="589">
        <f t="shared" si="223"/>
        <v>0</v>
      </c>
      <c r="AA226" s="589">
        <f t="shared" si="223"/>
        <v>0</v>
      </c>
      <c r="AB226" s="591">
        <f t="shared" si="223"/>
        <v>0</v>
      </c>
      <c r="AC226" s="589">
        <f t="shared" si="223"/>
        <v>0</v>
      </c>
      <c r="AD226" s="589">
        <f t="shared" si="223"/>
        <v>0</v>
      </c>
      <c r="AE226" s="589">
        <f t="shared" si="223"/>
        <v>0</v>
      </c>
      <c r="AF226" s="589">
        <f t="shared" si="223"/>
        <v>0</v>
      </c>
      <c r="AG226" s="589">
        <f t="shared" si="223"/>
        <v>0</v>
      </c>
      <c r="AH226" s="589">
        <f t="shared" si="223"/>
        <v>0</v>
      </c>
      <c r="AI226" s="589">
        <f t="shared" si="223"/>
        <v>0</v>
      </c>
      <c r="AJ226" s="589">
        <f t="shared" si="223"/>
        <v>0</v>
      </c>
      <c r="AK226" s="589">
        <f t="shared" si="223"/>
        <v>0</v>
      </c>
      <c r="AL226" s="589">
        <f t="shared" si="223"/>
        <v>0</v>
      </c>
      <c r="AM226" s="591">
        <f t="shared" si="223"/>
        <v>0</v>
      </c>
      <c r="AN226" s="589">
        <f t="shared" si="223"/>
        <v>0</v>
      </c>
      <c r="AO226" s="589">
        <f t="shared" si="223"/>
        <v>0</v>
      </c>
      <c r="AP226" s="589">
        <f t="shared" si="223"/>
        <v>0</v>
      </c>
      <c r="AQ226" s="589">
        <f t="shared" si="223"/>
        <v>0</v>
      </c>
      <c r="AR226" s="589">
        <f t="shared" si="223"/>
        <v>0</v>
      </c>
      <c r="AS226" s="589">
        <f t="shared" si="223"/>
        <v>0</v>
      </c>
      <c r="AT226" s="589">
        <f t="shared" si="223"/>
        <v>0</v>
      </c>
      <c r="AU226" s="589">
        <f t="shared" si="223"/>
        <v>0</v>
      </c>
      <c r="AV226" s="589">
        <f t="shared" si="223"/>
        <v>0</v>
      </c>
      <c r="AW226" s="591">
        <f t="shared" si="223"/>
        <v>0</v>
      </c>
      <c r="AX226" s="589">
        <f t="shared" si="223"/>
        <v>0</v>
      </c>
      <c r="AY226" s="589">
        <f t="shared" si="223"/>
        <v>0</v>
      </c>
      <c r="AZ226" s="589">
        <f t="shared" si="223"/>
        <v>0</v>
      </c>
      <c r="BA226" s="589">
        <f t="shared" si="223"/>
        <v>0</v>
      </c>
      <c r="BB226" s="589">
        <f t="shared" si="223"/>
        <v>0</v>
      </c>
      <c r="BC226" s="589">
        <f t="shared" si="223"/>
        <v>0</v>
      </c>
      <c r="BD226" s="589">
        <f t="shared" si="223"/>
        <v>0</v>
      </c>
      <c r="BE226" s="589">
        <f t="shared" si="223"/>
        <v>0</v>
      </c>
      <c r="BF226" s="589">
        <f t="shared" si="223"/>
        <v>0</v>
      </c>
      <c r="BG226" s="591">
        <f t="shared" si="223"/>
        <v>0</v>
      </c>
      <c r="BH226" s="589">
        <f t="shared" si="223"/>
        <v>0</v>
      </c>
      <c r="BI226" s="589">
        <f t="shared" si="223"/>
        <v>0</v>
      </c>
      <c r="BJ226" s="589">
        <f t="shared" si="223"/>
        <v>0</v>
      </c>
      <c r="BK226" s="589">
        <f t="shared" si="223"/>
        <v>0</v>
      </c>
      <c r="BL226" s="589">
        <f t="shared" si="223"/>
        <v>0</v>
      </c>
      <c r="BM226" s="589">
        <f t="shared" si="223"/>
        <v>0</v>
      </c>
      <c r="BN226" s="589">
        <f t="shared" si="223"/>
        <v>0</v>
      </c>
      <c r="BO226" s="589">
        <f t="shared" si="223"/>
        <v>0</v>
      </c>
      <c r="BP226" s="589">
        <f t="shared" si="223"/>
        <v>0</v>
      </c>
      <c r="BQ226" s="591">
        <f t="shared" si="223"/>
        <v>0</v>
      </c>
      <c r="BR226" s="589">
        <f t="shared" si="223"/>
        <v>0</v>
      </c>
      <c r="BS226" s="589">
        <f t="shared" si="223"/>
        <v>0</v>
      </c>
      <c r="BT226" s="589">
        <f t="shared" si="223"/>
        <v>0</v>
      </c>
      <c r="BU226" s="589">
        <f t="shared" ref="BU226:CA226" si="224">BU172/BU$176</f>
        <v>0</v>
      </c>
      <c r="BV226" s="589">
        <f t="shared" si="224"/>
        <v>0</v>
      </c>
      <c r="BW226" s="589">
        <f t="shared" si="224"/>
        <v>0</v>
      </c>
      <c r="BX226" s="589">
        <f t="shared" si="224"/>
        <v>0</v>
      </c>
      <c r="BY226" s="589">
        <f t="shared" si="224"/>
        <v>0</v>
      </c>
      <c r="BZ226" s="589">
        <f t="shared" si="224"/>
        <v>0</v>
      </c>
      <c r="CA226" s="591">
        <f t="shared" si="224"/>
        <v>0</v>
      </c>
    </row>
    <row r="227" spans="1:79" ht="15" customHeight="1" x14ac:dyDescent="0.15">
      <c r="A227" s="557"/>
      <c r="B227" s="558" t="s">
        <v>2065</v>
      </c>
      <c r="C227" s="559"/>
      <c r="D227" s="560"/>
      <c r="E227" s="561" t="s">
        <v>83</v>
      </c>
      <c r="F227" s="562"/>
      <c r="G227" s="589">
        <f t="shared" ref="G227" si="225">G173/G$176</f>
        <v>3.5494988986811651E-2</v>
      </c>
      <c r="H227" s="592">
        <f t="shared" si="96"/>
        <v>3.1832096455829073E-2</v>
      </c>
      <c r="I227" s="589">
        <f t="shared" ref="I227:BT227" si="226">I173/I$176</f>
        <v>3.7134098424057925E-2</v>
      </c>
      <c r="J227" s="589">
        <f t="shared" si="226"/>
        <v>3.7978051745452879E-2</v>
      </c>
      <c r="K227" s="589">
        <f t="shared" si="226"/>
        <v>3.7063874517353268E-2</v>
      </c>
      <c r="L227" s="589">
        <f t="shared" si="226"/>
        <v>3.8576665218449116E-2</v>
      </c>
      <c r="M227" s="589">
        <f t="shared" si="226"/>
        <v>3.8642704624272432E-2</v>
      </c>
      <c r="N227" s="589">
        <f t="shared" si="226"/>
        <v>3.6326591854946341E-2</v>
      </c>
      <c r="O227" s="589">
        <f t="shared" si="226"/>
        <v>3.5242895518512563E-2</v>
      </c>
      <c r="P227" s="589">
        <f t="shared" si="226"/>
        <v>3.4891732283464566E-2</v>
      </c>
      <c r="Q227" s="589">
        <f t="shared" si="226"/>
        <v>3.6057445359281799E-2</v>
      </c>
      <c r="R227" s="591">
        <f t="shared" si="226"/>
        <v>3.6093946879427366E-2</v>
      </c>
      <c r="S227" s="589">
        <f t="shared" si="226"/>
        <v>3.410492803608145E-2</v>
      </c>
      <c r="T227" s="589">
        <f t="shared" si="226"/>
        <v>3.4132621611765349E-2</v>
      </c>
      <c r="U227" s="589">
        <f t="shared" si="226"/>
        <v>3.5061180696632541E-2</v>
      </c>
      <c r="V227" s="589">
        <f t="shared" si="226"/>
        <v>3.3554248986291495E-2</v>
      </c>
      <c r="W227" s="589">
        <f t="shared" si="226"/>
        <v>3.7075165703003808E-2</v>
      </c>
      <c r="X227" s="589">
        <f t="shared" si="226"/>
        <v>3.9120243806264256E-2</v>
      </c>
      <c r="Y227" s="589">
        <f t="shared" si="226"/>
        <v>3.6500686313250007E-2</v>
      </c>
      <c r="Z227" s="589">
        <f t="shared" si="226"/>
        <v>3.7487176812198979E-2</v>
      </c>
      <c r="AA227" s="589">
        <f t="shared" si="226"/>
        <v>3.6420980170409449E-2</v>
      </c>
      <c r="AB227" s="591">
        <f t="shared" si="226"/>
        <v>3.9284817170189182E-2</v>
      </c>
      <c r="AC227" s="589">
        <f t="shared" si="226"/>
        <v>4.795138679983154E-2</v>
      </c>
      <c r="AD227" s="589">
        <f t="shared" si="226"/>
        <v>3.2840331977500331E-2</v>
      </c>
      <c r="AE227" s="589">
        <f t="shared" si="226"/>
        <v>3.9760943304797285E-2</v>
      </c>
      <c r="AF227" s="589">
        <f t="shared" si="226"/>
        <v>4.3207159095009565E-2</v>
      </c>
      <c r="AG227" s="589">
        <f t="shared" si="226"/>
        <v>4.2841025906536719E-2</v>
      </c>
      <c r="AH227" s="589">
        <f t="shared" si="226"/>
        <v>3.5810831871050677E-2</v>
      </c>
      <c r="AI227" s="589">
        <f t="shared" si="226"/>
        <v>3.9301966313030769E-2</v>
      </c>
      <c r="AJ227" s="589">
        <f t="shared" si="226"/>
        <v>3.9082633335831611E-2</v>
      </c>
      <c r="AK227" s="589">
        <f t="shared" si="226"/>
        <v>3.5495235405263781E-2</v>
      </c>
      <c r="AL227" s="589">
        <f t="shared" si="226"/>
        <v>3.6523524130611607E-2</v>
      </c>
      <c r="AM227" s="591">
        <f t="shared" si="226"/>
        <v>4.1122260316535382E-2</v>
      </c>
      <c r="AN227" s="589">
        <f t="shared" si="226"/>
        <v>4.2447869521698559E-2</v>
      </c>
      <c r="AO227" s="589">
        <f t="shared" si="226"/>
        <v>4.2805863480650456E-2</v>
      </c>
      <c r="AP227" s="589">
        <f t="shared" si="226"/>
        <v>4.3474573537309616E-2</v>
      </c>
      <c r="AQ227" s="589">
        <f t="shared" si="226"/>
        <v>4.3693132205647044E-2</v>
      </c>
      <c r="AR227" s="589">
        <f t="shared" si="226"/>
        <v>4.3164752550398033E-2</v>
      </c>
      <c r="AS227" s="589">
        <f t="shared" si="226"/>
        <v>3.9443911702323649E-2</v>
      </c>
      <c r="AT227" s="589">
        <f t="shared" si="226"/>
        <v>4.3147197665638501E-2</v>
      </c>
      <c r="AU227" s="589">
        <f t="shared" si="226"/>
        <v>4.7469408806064838E-2</v>
      </c>
      <c r="AV227" s="589">
        <f t="shared" si="226"/>
        <v>4.0472704455134907E-2</v>
      </c>
      <c r="AW227" s="591">
        <f t="shared" si="226"/>
        <v>4.8076421151537298E-2</v>
      </c>
      <c r="AX227" s="589">
        <f t="shared" si="226"/>
        <v>4.0055149482806682E-2</v>
      </c>
      <c r="AY227" s="589">
        <f t="shared" si="226"/>
        <v>4.0287809298876771E-2</v>
      </c>
      <c r="AZ227" s="589">
        <f t="shared" si="226"/>
        <v>4.1372863904083124E-2</v>
      </c>
      <c r="BA227" s="589">
        <f t="shared" si="226"/>
        <v>3.5014416032518786E-2</v>
      </c>
      <c r="BB227" s="589">
        <f t="shared" si="226"/>
        <v>3.4564254062038405E-2</v>
      </c>
      <c r="BC227" s="589">
        <f t="shared" si="226"/>
        <v>3.9944217551548956E-2</v>
      </c>
      <c r="BD227" s="589">
        <f t="shared" si="226"/>
        <v>3.7653107515499773E-2</v>
      </c>
      <c r="BE227" s="589">
        <f t="shared" si="226"/>
        <v>3.8272455232033438E-2</v>
      </c>
      <c r="BF227" s="589">
        <f t="shared" si="226"/>
        <v>3.5238007038340437E-2</v>
      </c>
      <c r="BG227" s="591">
        <f t="shared" si="226"/>
        <v>3.0341165626224659E-2</v>
      </c>
      <c r="BH227" s="589">
        <f t="shared" si="226"/>
        <v>3.888874813042599E-2</v>
      </c>
      <c r="BI227" s="589">
        <f t="shared" si="226"/>
        <v>3.7170897887072306E-2</v>
      </c>
      <c r="BJ227" s="589">
        <f t="shared" si="226"/>
        <v>3.6734045510503952E-2</v>
      </c>
      <c r="BK227" s="589">
        <f t="shared" si="226"/>
        <v>3.8262552276162071E-2</v>
      </c>
      <c r="BL227" s="589">
        <f t="shared" si="226"/>
        <v>3.9356069845187025E-2</v>
      </c>
      <c r="BM227" s="589">
        <f t="shared" si="226"/>
        <v>3.7148872180451126E-2</v>
      </c>
      <c r="BN227" s="589">
        <f t="shared" si="226"/>
        <v>4.8731322934073541E-2</v>
      </c>
      <c r="BO227" s="589">
        <f t="shared" si="226"/>
        <v>3.3620019428492E-2</v>
      </c>
      <c r="BP227" s="589">
        <f t="shared" si="226"/>
        <v>3.0344366088433623E-2</v>
      </c>
      <c r="BQ227" s="591">
        <f t="shared" si="226"/>
        <v>3.7277319635808999E-2</v>
      </c>
      <c r="BR227" s="589">
        <f t="shared" si="226"/>
        <v>3.3585895608286204E-2</v>
      </c>
      <c r="BS227" s="589">
        <f t="shared" si="226"/>
        <v>3.1140360434962627E-2</v>
      </c>
      <c r="BT227" s="589">
        <f t="shared" si="226"/>
        <v>4.3966998327533931E-2</v>
      </c>
      <c r="BU227" s="589">
        <f t="shared" ref="BU227:CA227" si="227">BU173/BU$176</f>
        <v>2.95967505465938E-2</v>
      </c>
      <c r="BV227" s="589">
        <f t="shared" si="227"/>
        <v>2.3414506391123611E-2</v>
      </c>
      <c r="BW227" s="589">
        <f t="shared" si="227"/>
        <v>3.1982074734904192E-2</v>
      </c>
      <c r="BX227" s="589">
        <f t="shared" si="227"/>
        <v>4.3037489324866812E-2</v>
      </c>
      <c r="BY227" s="589">
        <f t="shared" si="227"/>
        <v>2.8367210370153467E-2</v>
      </c>
      <c r="BZ227" s="589">
        <f t="shared" si="227"/>
        <v>2.2636760772517542E-2</v>
      </c>
      <c r="CA227" s="591">
        <f t="shared" si="227"/>
        <v>3.5261256513349708E-2</v>
      </c>
    </row>
    <row r="228" spans="1:79" ht="24" customHeight="1" x14ac:dyDescent="0.15">
      <c r="A228" s="557"/>
      <c r="B228" s="558" t="s">
        <v>2066</v>
      </c>
      <c r="C228" s="559"/>
      <c r="D228" s="560"/>
      <c r="E228" s="561" t="s">
        <v>84</v>
      </c>
      <c r="F228" s="562"/>
      <c r="G228" s="589">
        <f t="shared" ref="G228" si="228">G174/G$176</f>
        <v>0</v>
      </c>
      <c r="H228" s="592">
        <f t="shared" si="96"/>
        <v>-2.4150477502063098E-4</v>
      </c>
      <c r="I228" s="589">
        <f t="shared" ref="I228:BT228" si="229">I174/I$176</f>
        <v>-5.1032787069731416E-3</v>
      </c>
      <c r="J228" s="589">
        <f t="shared" si="229"/>
        <v>-1.2672478495299279E-5</v>
      </c>
      <c r="K228" s="589">
        <f t="shared" si="229"/>
        <v>-1.4205666191320068E-5</v>
      </c>
      <c r="L228" s="589">
        <f t="shared" si="229"/>
        <v>-1.2384342903090378E-5</v>
      </c>
      <c r="M228" s="589">
        <f t="shared" si="229"/>
        <v>-1.2400154132756978E-5</v>
      </c>
      <c r="N228" s="589">
        <f t="shared" si="229"/>
        <v>-1.184562777878685E-5</v>
      </c>
      <c r="O228" s="589">
        <f t="shared" si="229"/>
        <v>-1.6398032561342872E-5</v>
      </c>
      <c r="P228" s="589">
        <f t="shared" si="229"/>
        <v>-1.9685039370078739E-5</v>
      </c>
      <c r="Q228" s="589">
        <f t="shared" si="229"/>
        <v>-1.7527485287867037E-5</v>
      </c>
      <c r="R228" s="591">
        <f t="shared" si="229"/>
        <v>-1.7607166265462999E-5</v>
      </c>
      <c r="S228" s="589">
        <f t="shared" si="229"/>
        <v>-1.3265238442661008E-5</v>
      </c>
      <c r="T228" s="589">
        <f t="shared" si="229"/>
        <v>-1.484546196818553E-5</v>
      </c>
      <c r="U228" s="589">
        <f t="shared" si="229"/>
        <v>-1.5135411481386807E-5</v>
      </c>
      <c r="V228" s="589">
        <f t="shared" si="229"/>
        <v>-1.4664860793808915E-5</v>
      </c>
      <c r="W228" s="589">
        <f t="shared" si="229"/>
        <v>-1.4102383302778169E-5</v>
      </c>
      <c r="X228" s="589">
        <f t="shared" si="229"/>
        <v>-1.0756881868845335E-5</v>
      </c>
      <c r="Y228" s="589">
        <f t="shared" si="229"/>
        <v>-9.0988499053719611E-6</v>
      </c>
      <c r="Z228" s="589">
        <f t="shared" si="229"/>
        <v>-1.7387373289517154E-5</v>
      </c>
      <c r="AA228" s="589">
        <f t="shared" si="229"/>
        <v>-8.4291564521680493E-6</v>
      </c>
      <c r="AB228" s="591">
        <f t="shared" si="229"/>
        <v>-1.0861047514551353E-5</v>
      </c>
      <c r="AC228" s="589">
        <f t="shared" si="229"/>
        <v>-1.7189957626754449E-5</v>
      </c>
      <c r="AD228" s="589">
        <f t="shared" si="229"/>
        <v>-9.5130280919719557E-6</v>
      </c>
      <c r="AE228" s="589">
        <f t="shared" si="229"/>
        <v>-1.2921983524471006E-5</v>
      </c>
      <c r="AF228" s="589">
        <f t="shared" si="229"/>
        <v>-1.2028049411226981E-5</v>
      </c>
      <c r="AG228" s="589">
        <f t="shared" si="229"/>
        <v>-1.3778740155507697E-5</v>
      </c>
      <c r="AH228" s="589">
        <f t="shared" si="229"/>
        <v>-9.2665055417915182E-6</v>
      </c>
      <c r="AI228" s="589">
        <f t="shared" si="229"/>
        <v>-9.9813800180681811E-6</v>
      </c>
      <c r="AJ228" s="589">
        <f t="shared" si="229"/>
        <v>-1.1530501057923472E-5</v>
      </c>
      <c r="AK228" s="589">
        <f t="shared" si="229"/>
        <v>-1.3360799574378368E-7</v>
      </c>
      <c r="AL228" s="589">
        <f t="shared" si="229"/>
        <v>-1.4291662294814543E-2</v>
      </c>
      <c r="AM228" s="591">
        <f t="shared" si="229"/>
        <v>-2.736274247698105E-3</v>
      </c>
      <c r="AN228" s="589">
        <f t="shared" si="229"/>
        <v>-2.86075996724219E-3</v>
      </c>
      <c r="AO228" s="589">
        <f t="shared" si="229"/>
        <v>-2.8914918553973345E-3</v>
      </c>
      <c r="AP228" s="589">
        <f t="shared" si="229"/>
        <v>-2.9678966827850427E-3</v>
      </c>
      <c r="AQ228" s="589">
        <f t="shared" si="229"/>
        <v>-3.1570908457826631E-3</v>
      </c>
      <c r="AR228" s="589">
        <f t="shared" si="229"/>
        <v>-2.2860963774860169E-3</v>
      </c>
      <c r="AS228" s="589">
        <f t="shared" si="229"/>
        <v>-2.3193964845318457E-3</v>
      </c>
      <c r="AT228" s="589">
        <f t="shared" si="229"/>
        <v>-2.8455621883344308E-3</v>
      </c>
      <c r="AU228" s="589">
        <f t="shared" si="229"/>
        <v>-3.2861856968767543E-3</v>
      </c>
      <c r="AV228" s="589">
        <f t="shared" si="229"/>
        <v>-2.3007738966743358E-3</v>
      </c>
      <c r="AW228" s="591">
        <f t="shared" si="229"/>
        <v>-3.1320144072662735E-3</v>
      </c>
      <c r="AX228" s="589">
        <f t="shared" si="229"/>
        <v>-2.5772034338231243E-3</v>
      </c>
      <c r="AY228" s="589">
        <f t="shared" si="229"/>
        <v>-2.5659334120597954E-3</v>
      </c>
      <c r="AZ228" s="589">
        <f t="shared" si="229"/>
        <v>-2.7226777390383745E-3</v>
      </c>
      <c r="BA228" s="589">
        <f t="shared" si="229"/>
        <v>-1.6732050857872099E-3</v>
      </c>
      <c r="BB228" s="589">
        <f t="shared" si="229"/>
        <v>-1.7443905183934726E-3</v>
      </c>
      <c r="BC228" s="589">
        <f t="shared" si="229"/>
        <v>-3.1875684829166251E-3</v>
      </c>
      <c r="BD228" s="589">
        <f t="shared" si="229"/>
        <v>-2.6935581430515649E-3</v>
      </c>
      <c r="BE228" s="589">
        <f t="shared" si="229"/>
        <v>-2.659953450814611E-3</v>
      </c>
      <c r="BF228" s="589">
        <f t="shared" si="229"/>
        <v>-2.8245971476199296E-3</v>
      </c>
      <c r="BG228" s="591">
        <f t="shared" si="229"/>
        <v>-1.8214634630988062E-3</v>
      </c>
      <c r="BH228" s="589">
        <f t="shared" si="229"/>
        <v>-2.9985574268387781E-3</v>
      </c>
      <c r="BI228" s="589">
        <f t="shared" si="229"/>
        <v>-3.2208771002038917E-3</v>
      </c>
      <c r="BJ228" s="589">
        <f t="shared" si="229"/>
        <v>-3.5344108653349747E-3</v>
      </c>
      <c r="BK228" s="589">
        <f t="shared" si="229"/>
        <v>-2.6987693611713057E-3</v>
      </c>
      <c r="BL228" s="589">
        <f t="shared" si="229"/>
        <v>-3.1708681865790494E-3</v>
      </c>
      <c r="BM228" s="589">
        <f t="shared" si="229"/>
        <v>-2.7218045112781955E-3</v>
      </c>
      <c r="BN228" s="589">
        <f t="shared" si="229"/>
        <v>-3.1575341029065254E-3</v>
      </c>
      <c r="BO228" s="589">
        <f t="shared" si="229"/>
        <v>-3.5430328166949259E-3</v>
      </c>
      <c r="BP228" s="589">
        <f t="shared" si="229"/>
        <v>-2.1705186939139686E-3</v>
      </c>
      <c r="BQ228" s="591">
        <f t="shared" si="229"/>
        <v>-3.3309116246266531E-3</v>
      </c>
      <c r="BR228" s="589">
        <f t="shared" si="229"/>
        <v>-1.5596682273746729E-3</v>
      </c>
      <c r="BS228" s="589">
        <f t="shared" si="229"/>
        <v>-2.309921767743904E-3</v>
      </c>
      <c r="BT228" s="589">
        <f t="shared" si="229"/>
        <v>-5.7095960590316272E-4</v>
      </c>
      <c r="BU228" s="589">
        <f t="shared" ref="BU228:CA228" si="230">BU174/BU$176</f>
        <v>-3.1696782623925751E-2</v>
      </c>
      <c r="BV228" s="589">
        <f t="shared" si="230"/>
        <v>-5.0890165434283742E-2</v>
      </c>
      <c r="BW228" s="589">
        <f t="shared" si="230"/>
        <v>-1.8495481522185439E-3</v>
      </c>
      <c r="BX228" s="589">
        <f t="shared" si="230"/>
        <v>-4.461769951606063E-3</v>
      </c>
      <c r="BY228" s="589">
        <f t="shared" si="230"/>
        <v>-3.2538664324101213E-2</v>
      </c>
      <c r="BZ228" s="589">
        <f t="shared" si="230"/>
        <v>-2.4689428363177026E-2</v>
      </c>
      <c r="CA228" s="591">
        <f t="shared" si="230"/>
        <v>-3.294883673486735E-2</v>
      </c>
    </row>
    <row r="229" spans="1:79" ht="24" customHeight="1" x14ac:dyDescent="0.15">
      <c r="A229" s="557"/>
      <c r="B229" s="558" t="s">
        <v>2067</v>
      </c>
      <c r="C229" s="559"/>
      <c r="D229" s="560"/>
      <c r="E229" s="561" t="s">
        <v>85</v>
      </c>
      <c r="F229" s="562"/>
      <c r="G229" s="589">
        <f t="shared" ref="G229" si="231">G175/G$176</f>
        <v>0.44982217535074093</v>
      </c>
      <c r="H229" s="592">
        <f t="shared" si="96"/>
        <v>0.41213084375288994</v>
      </c>
      <c r="I229" s="589">
        <f t="shared" ref="I229:BT229" si="232">I175/I$176</f>
        <v>0.47088380564189114</v>
      </c>
      <c r="J229" s="589">
        <f t="shared" si="232"/>
        <v>0.4576700107777551</v>
      </c>
      <c r="K229" s="589">
        <f t="shared" si="232"/>
        <v>0.46132378236993188</v>
      </c>
      <c r="L229" s="589">
        <f t="shared" si="232"/>
        <v>0.48305669901194337</v>
      </c>
      <c r="M229" s="589">
        <f t="shared" si="232"/>
        <v>0.48583966137149182</v>
      </c>
      <c r="N229" s="589">
        <f t="shared" si="232"/>
        <v>0.38823650190714609</v>
      </c>
      <c r="O229" s="589">
        <f t="shared" si="232"/>
        <v>0.43516339894082262</v>
      </c>
      <c r="P229" s="589">
        <f t="shared" si="232"/>
        <v>0.48054133858267717</v>
      </c>
      <c r="Q229" s="589">
        <f t="shared" si="232"/>
        <v>0.47177855775087307</v>
      </c>
      <c r="R229" s="591">
        <f t="shared" si="232"/>
        <v>0.47328732489859138</v>
      </c>
      <c r="S229" s="589">
        <f t="shared" si="232"/>
        <v>0.39107249452808912</v>
      </c>
      <c r="T229" s="589">
        <f t="shared" si="232"/>
        <v>0.38651225234703529</v>
      </c>
      <c r="U229" s="589">
        <f t="shared" si="232"/>
        <v>0.39574055886666037</v>
      </c>
      <c r="V229" s="589">
        <f t="shared" si="232"/>
        <v>0.38076420684576651</v>
      </c>
      <c r="W229" s="589">
        <f t="shared" si="232"/>
        <v>0.37495416725426595</v>
      </c>
      <c r="X229" s="589">
        <f t="shared" si="232"/>
        <v>0.45310491248354579</v>
      </c>
      <c r="Y229" s="589">
        <f t="shared" si="232"/>
        <v>0.49942157311315849</v>
      </c>
      <c r="Z229" s="589">
        <f t="shared" si="232"/>
        <v>0.47488393928329248</v>
      </c>
      <c r="AA229" s="589">
        <f t="shared" si="232"/>
        <v>0.50140415697899032</v>
      </c>
      <c r="AB229" s="591">
        <f t="shared" si="232"/>
        <v>0.45019507421280269</v>
      </c>
      <c r="AC229" s="589">
        <f t="shared" si="232"/>
        <v>0.41151899060568814</v>
      </c>
      <c r="AD229" s="589">
        <f t="shared" si="232"/>
        <v>0.5490267492759906</v>
      </c>
      <c r="AE229" s="589">
        <f t="shared" si="232"/>
        <v>0.45182038442900985</v>
      </c>
      <c r="AF229" s="589">
        <f t="shared" si="232"/>
        <v>0.46147295493089885</v>
      </c>
      <c r="AG229" s="589">
        <f t="shared" si="232"/>
        <v>0.40070872828908966</v>
      </c>
      <c r="AH229" s="589">
        <f t="shared" si="232"/>
        <v>0.49241325919005685</v>
      </c>
      <c r="AI229" s="589">
        <f t="shared" si="232"/>
        <v>0.43863419315702951</v>
      </c>
      <c r="AJ229" s="589">
        <f t="shared" si="232"/>
        <v>0.45925409188656291</v>
      </c>
      <c r="AK229" s="589">
        <f t="shared" si="232"/>
        <v>0.44982632296633268</v>
      </c>
      <c r="AL229" s="589">
        <f t="shared" si="232"/>
        <v>0.49760342346202985</v>
      </c>
      <c r="AM229" s="591">
        <f t="shared" si="232"/>
        <v>0.49027830152241336</v>
      </c>
      <c r="AN229" s="589">
        <f t="shared" si="232"/>
        <v>0.48718951496437762</v>
      </c>
      <c r="AO229" s="589">
        <f t="shared" si="232"/>
        <v>0.4873221400369287</v>
      </c>
      <c r="AP229" s="589">
        <f t="shared" si="232"/>
        <v>0.49192075951211089</v>
      </c>
      <c r="AQ229" s="589">
        <f t="shared" si="232"/>
        <v>0.49951943656966552</v>
      </c>
      <c r="AR229" s="589">
        <f t="shared" si="232"/>
        <v>0.34808302234591437</v>
      </c>
      <c r="AS229" s="589">
        <f t="shared" si="232"/>
        <v>0.42283164771626836</v>
      </c>
      <c r="AT229" s="589">
        <f t="shared" si="232"/>
        <v>0.50845340899527236</v>
      </c>
      <c r="AU229" s="589">
        <f t="shared" si="232"/>
        <v>0.49789821039803922</v>
      </c>
      <c r="AV229" s="589">
        <f t="shared" si="232"/>
        <v>0.36205814683120685</v>
      </c>
      <c r="AW229" s="591">
        <f t="shared" si="232"/>
        <v>0.42751996659184632</v>
      </c>
      <c r="AX229" s="589">
        <f t="shared" si="232"/>
        <v>0.46840588951074863</v>
      </c>
      <c r="AY229" s="589">
        <f t="shared" si="232"/>
        <v>0.46570821776105603</v>
      </c>
      <c r="AZ229" s="589">
        <f t="shared" si="232"/>
        <v>0.48139466319426605</v>
      </c>
      <c r="BA229" s="589">
        <f t="shared" si="232"/>
        <v>0.41520064281325331</v>
      </c>
      <c r="BB229" s="589">
        <f t="shared" si="232"/>
        <v>0.31358233101216854</v>
      </c>
      <c r="BC229" s="589">
        <f t="shared" si="232"/>
        <v>0.57082378722980376</v>
      </c>
      <c r="BD229" s="589">
        <f t="shared" si="232"/>
        <v>0.4962573718433389</v>
      </c>
      <c r="BE229" s="589">
        <f t="shared" si="232"/>
        <v>0.49039329311737045</v>
      </c>
      <c r="BF229" s="589">
        <f t="shared" si="232"/>
        <v>0.51912391183552509</v>
      </c>
      <c r="BG229" s="591">
        <f t="shared" si="232"/>
        <v>0.48270437647993908</v>
      </c>
      <c r="BH229" s="589">
        <f t="shared" si="232"/>
        <v>0.49057300357244976</v>
      </c>
      <c r="BI229" s="589">
        <f t="shared" si="232"/>
        <v>0.45666170971837367</v>
      </c>
      <c r="BJ229" s="589">
        <f t="shared" si="232"/>
        <v>0.48488208528150922</v>
      </c>
      <c r="BK229" s="589">
        <f t="shared" si="232"/>
        <v>0.46377651790783403</v>
      </c>
      <c r="BL229" s="589">
        <f t="shared" si="232"/>
        <v>0.45968980013486949</v>
      </c>
      <c r="BM229" s="589">
        <f t="shared" si="232"/>
        <v>0.36946165413533832</v>
      </c>
      <c r="BN229" s="589">
        <f t="shared" si="232"/>
        <v>0.48456891548911712</v>
      </c>
      <c r="BO229" s="589">
        <f t="shared" si="232"/>
        <v>0.54079255963108497</v>
      </c>
      <c r="BP229" s="589">
        <f t="shared" si="232"/>
        <v>0.48294469895849418</v>
      </c>
      <c r="BQ229" s="591">
        <f t="shared" si="232"/>
        <v>0.59842546447948131</v>
      </c>
      <c r="BR229" s="589">
        <f t="shared" si="232"/>
        <v>0.37349063107295816</v>
      </c>
      <c r="BS229" s="589">
        <f t="shared" si="232"/>
        <v>0.56081289322371064</v>
      </c>
      <c r="BT229" s="589">
        <f t="shared" si="232"/>
        <v>0.50894986953935684</v>
      </c>
      <c r="BU229" s="589">
        <f t="shared" ref="BU229:CA229" si="233">BU175/BU$176</f>
        <v>0.50863677243002514</v>
      </c>
      <c r="BV229" s="589">
        <f t="shared" si="233"/>
        <v>0.52037325684829172</v>
      </c>
      <c r="BW229" s="589">
        <f t="shared" si="233"/>
        <v>0.59218194290281589</v>
      </c>
      <c r="BX229" s="589">
        <f t="shared" si="233"/>
        <v>0.58513672884871226</v>
      </c>
      <c r="BY229" s="589">
        <f t="shared" si="233"/>
        <v>0.40089384753968588</v>
      </c>
      <c r="BZ229" s="589">
        <f t="shared" si="233"/>
        <v>0.6173465563191699</v>
      </c>
      <c r="CA229" s="591">
        <f t="shared" si="233"/>
        <v>0.47186521935006759</v>
      </c>
    </row>
    <row r="230" spans="1:79" ht="24" customHeight="1" thickBot="1" x14ac:dyDescent="0.2">
      <c r="A230" s="569"/>
      <c r="B230" s="570" t="s">
        <v>2068</v>
      </c>
      <c r="C230" s="571"/>
      <c r="D230" s="572"/>
      <c r="E230" s="573" t="s">
        <v>1807</v>
      </c>
      <c r="F230" s="574"/>
      <c r="G230" s="596">
        <f t="shared" ref="G230" si="234">G176/G$176</f>
        <v>1</v>
      </c>
      <c r="H230" s="597">
        <f t="shared" si="96"/>
        <v>1</v>
      </c>
      <c r="I230" s="596">
        <f t="shared" ref="I230:BT230" si="235">I176/I$176</f>
        <v>1</v>
      </c>
      <c r="J230" s="596">
        <f t="shared" si="235"/>
        <v>1</v>
      </c>
      <c r="K230" s="596">
        <f t="shared" si="235"/>
        <v>1</v>
      </c>
      <c r="L230" s="596">
        <f t="shared" si="235"/>
        <v>1</v>
      </c>
      <c r="M230" s="596">
        <f t="shared" si="235"/>
        <v>1</v>
      </c>
      <c r="N230" s="596">
        <f t="shared" si="235"/>
        <v>1</v>
      </c>
      <c r="O230" s="596">
        <f t="shared" si="235"/>
        <v>1</v>
      </c>
      <c r="P230" s="596">
        <f t="shared" si="235"/>
        <v>1</v>
      </c>
      <c r="Q230" s="596">
        <f t="shared" si="235"/>
        <v>1</v>
      </c>
      <c r="R230" s="598">
        <f t="shared" si="235"/>
        <v>1</v>
      </c>
      <c r="S230" s="596">
        <f t="shared" si="235"/>
        <v>1</v>
      </c>
      <c r="T230" s="596">
        <f t="shared" si="235"/>
        <v>1</v>
      </c>
      <c r="U230" s="596">
        <f t="shared" si="235"/>
        <v>1</v>
      </c>
      <c r="V230" s="596">
        <f t="shared" si="235"/>
        <v>1</v>
      </c>
      <c r="W230" s="596">
        <f t="shared" si="235"/>
        <v>1</v>
      </c>
      <c r="X230" s="596">
        <f t="shared" si="235"/>
        <v>1</v>
      </c>
      <c r="Y230" s="596">
        <f t="shared" si="235"/>
        <v>1</v>
      </c>
      <c r="Z230" s="596">
        <f t="shared" si="235"/>
        <v>1</v>
      </c>
      <c r="AA230" s="596">
        <f t="shared" si="235"/>
        <v>1</v>
      </c>
      <c r="AB230" s="598">
        <f t="shared" si="235"/>
        <v>1</v>
      </c>
      <c r="AC230" s="596">
        <f t="shared" si="235"/>
        <v>1</v>
      </c>
      <c r="AD230" s="596">
        <f t="shared" si="235"/>
        <v>1</v>
      </c>
      <c r="AE230" s="596">
        <f t="shared" si="235"/>
        <v>1</v>
      </c>
      <c r="AF230" s="596">
        <f t="shared" si="235"/>
        <v>1</v>
      </c>
      <c r="AG230" s="596">
        <f t="shared" si="235"/>
        <v>1</v>
      </c>
      <c r="AH230" s="596">
        <f t="shared" si="235"/>
        <v>1</v>
      </c>
      <c r="AI230" s="596">
        <f t="shared" si="235"/>
        <v>1</v>
      </c>
      <c r="AJ230" s="596">
        <f t="shared" si="235"/>
        <v>1</v>
      </c>
      <c r="AK230" s="596">
        <f t="shared" si="235"/>
        <v>1</v>
      </c>
      <c r="AL230" s="596">
        <f t="shared" si="235"/>
        <v>1</v>
      </c>
      <c r="AM230" s="598">
        <f t="shared" si="235"/>
        <v>1</v>
      </c>
      <c r="AN230" s="596">
        <f t="shared" si="235"/>
        <v>1</v>
      </c>
      <c r="AO230" s="596">
        <f t="shared" si="235"/>
        <v>1</v>
      </c>
      <c r="AP230" s="596">
        <f t="shared" si="235"/>
        <v>1</v>
      </c>
      <c r="AQ230" s="596">
        <f t="shared" si="235"/>
        <v>1</v>
      </c>
      <c r="AR230" s="599">
        <f t="shared" si="235"/>
        <v>1</v>
      </c>
      <c r="AS230" s="599">
        <f t="shared" si="235"/>
        <v>1</v>
      </c>
      <c r="AT230" s="599">
        <f t="shared" si="235"/>
        <v>1</v>
      </c>
      <c r="AU230" s="599">
        <f t="shared" si="235"/>
        <v>1</v>
      </c>
      <c r="AV230" s="599">
        <f t="shared" si="235"/>
        <v>1</v>
      </c>
      <c r="AW230" s="600">
        <f t="shared" si="235"/>
        <v>1</v>
      </c>
      <c r="AX230" s="599">
        <f t="shared" si="235"/>
        <v>1</v>
      </c>
      <c r="AY230" s="599">
        <f t="shared" si="235"/>
        <v>1</v>
      </c>
      <c r="AZ230" s="599">
        <f t="shared" si="235"/>
        <v>1</v>
      </c>
      <c r="BA230" s="599">
        <f t="shared" si="235"/>
        <v>1</v>
      </c>
      <c r="BB230" s="599">
        <f t="shared" si="235"/>
        <v>1</v>
      </c>
      <c r="BC230" s="599">
        <f t="shared" si="235"/>
        <v>1</v>
      </c>
      <c r="BD230" s="599">
        <f t="shared" si="235"/>
        <v>1</v>
      </c>
      <c r="BE230" s="599">
        <f t="shared" si="235"/>
        <v>1</v>
      </c>
      <c r="BF230" s="599">
        <f t="shared" si="235"/>
        <v>1</v>
      </c>
      <c r="BG230" s="600">
        <f t="shared" si="235"/>
        <v>1</v>
      </c>
      <c r="BH230" s="599">
        <f t="shared" si="235"/>
        <v>1</v>
      </c>
      <c r="BI230" s="599">
        <f t="shared" si="235"/>
        <v>1</v>
      </c>
      <c r="BJ230" s="599">
        <f t="shared" si="235"/>
        <v>1</v>
      </c>
      <c r="BK230" s="599">
        <f t="shared" si="235"/>
        <v>1</v>
      </c>
      <c r="BL230" s="599">
        <f t="shared" si="235"/>
        <v>1</v>
      </c>
      <c r="BM230" s="599">
        <f t="shared" si="235"/>
        <v>1</v>
      </c>
      <c r="BN230" s="599">
        <f t="shared" si="235"/>
        <v>1</v>
      </c>
      <c r="BO230" s="599">
        <f t="shared" si="235"/>
        <v>1</v>
      </c>
      <c r="BP230" s="599">
        <f t="shared" si="235"/>
        <v>1</v>
      </c>
      <c r="BQ230" s="600">
        <f t="shared" si="235"/>
        <v>1</v>
      </c>
      <c r="BR230" s="599">
        <f t="shared" si="235"/>
        <v>1</v>
      </c>
      <c r="BS230" s="599">
        <f t="shared" si="235"/>
        <v>1</v>
      </c>
      <c r="BT230" s="599">
        <f t="shared" si="235"/>
        <v>1</v>
      </c>
      <c r="BU230" s="599">
        <f t="shared" ref="BU230:CA230" si="236">BU176/BU$176</f>
        <v>1</v>
      </c>
      <c r="BV230" s="599">
        <f t="shared" si="236"/>
        <v>1</v>
      </c>
      <c r="BW230" s="599">
        <f t="shared" si="236"/>
        <v>1</v>
      </c>
      <c r="BX230" s="599">
        <f t="shared" si="236"/>
        <v>1</v>
      </c>
      <c r="BY230" s="599">
        <f t="shared" si="236"/>
        <v>1</v>
      </c>
      <c r="BZ230" s="599">
        <f t="shared" si="236"/>
        <v>1</v>
      </c>
      <c r="CA230" s="600">
        <f t="shared" si="236"/>
        <v>1</v>
      </c>
    </row>
  </sheetData>
  <mergeCells count="24">
    <mergeCell ref="BH181:BQ181"/>
    <mergeCell ref="BR181:CA181"/>
    <mergeCell ref="G181:H181"/>
    <mergeCell ref="I181:R181"/>
    <mergeCell ref="S181:AB181"/>
    <mergeCell ref="AC181:AM181"/>
    <mergeCell ref="AN181:AW181"/>
    <mergeCell ref="AX181:BG181"/>
    <mergeCell ref="BH3:BQ3"/>
    <mergeCell ref="BR3:CA3"/>
    <mergeCell ref="G127:H127"/>
    <mergeCell ref="I127:R127"/>
    <mergeCell ref="S127:AB127"/>
    <mergeCell ref="AC127:AM127"/>
    <mergeCell ref="AN127:AW127"/>
    <mergeCell ref="AX127:BG127"/>
    <mergeCell ref="BH127:BQ127"/>
    <mergeCell ref="BR127:CA127"/>
    <mergeCell ref="G3:H3"/>
    <mergeCell ref="I3:R3"/>
    <mergeCell ref="S3:AB3"/>
    <mergeCell ref="AC3:AM3"/>
    <mergeCell ref="AN3:AW3"/>
    <mergeCell ref="AX3:BG3"/>
  </mergeCells>
  <phoneticPr fontId="1"/>
  <pageMargins left="0.62992125984251968" right="0.51181102362204722" top="0.51181102362204722" bottom="0.19685039370078741" header="0.51181102362204722" footer="0.31496062992125984"/>
  <pageSetup paperSize="9" scale="38" orientation="portrait" useFirstPageNumber="1" r:id="rId1"/>
  <headerFooter alignWithMargins="0"/>
  <colBreaks count="6" manualBreakCount="6">
    <brk id="18" max="120" man="1"/>
    <brk id="28" max="120" man="1"/>
    <brk id="39" max="120" man="1"/>
    <brk id="49" max="120" man="1"/>
    <brk id="59" max="120" man="1"/>
    <brk id="69" max="12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シート構成</vt:lpstr>
      <vt:lpstr>波及効果概要</vt:lpstr>
      <vt:lpstr>データ入力</vt:lpstr>
      <vt:lpstr>波及効果総括表</vt:lpstr>
      <vt:lpstr>波及効果計算</vt:lpstr>
      <vt:lpstr>分析フロー図</vt:lpstr>
      <vt:lpstr>部門分類表</vt:lpstr>
      <vt:lpstr>各種係数表</vt:lpstr>
      <vt:lpstr>建設部門分析用産業連関表</vt:lpstr>
      <vt:lpstr>波及効果総括表!Print_Area</vt:lpstr>
      <vt:lpstr>部門分類表!Print_Area</vt:lpstr>
      <vt:lpstr>分析フロー図!Print_Area</vt:lpstr>
      <vt:lpstr>データ入力!Print_Titles</vt:lpstr>
      <vt:lpstr>部門分類表!Print_Titles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dc:creator>
  <cp:lastModifiedBy>R04032061</cp:lastModifiedBy>
  <cp:lastPrinted>2022-12-15T05:49:52Z</cp:lastPrinted>
  <dcterms:created xsi:type="dcterms:W3CDTF">2015-05-14T04:18:22Z</dcterms:created>
  <dcterms:modified xsi:type="dcterms:W3CDTF">2024-10-22T07:52:30Z</dcterms:modified>
</cp:coreProperties>
</file>