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農産・特産振興\島田→早坂\０．いばらきの米トップランナー産地拡大事業\12_交付要項など\02_事業説明会\04_当日資料\起案\"/>
    </mc:Choice>
  </mc:AlternateContent>
  <xr:revisionPtr revIDLastSave="0" documentId="13_ncr:1_{977EBCEE-6533-4F58-9838-862E8809D169}" xr6:coauthVersionLast="47" xr6:coauthVersionMax="47" xr10:uidLastSave="{00000000-0000-0000-0000-000000000000}"/>
  <bookViews>
    <workbookView xWindow="-3045" yWindow="-16320" windowWidth="29040" windowHeight="15720" xr2:uid="{535CA8BC-CF38-48C0-8734-C036D353333C}"/>
  </bookViews>
  <sheets>
    <sheet name="ポイント計算シート" sheetId="1" r:id="rId1"/>
    <sheet name="事業費計算シート" sheetId="2" r:id="rId2"/>
  </sheets>
  <definedNames>
    <definedName name="_xlnm.Print_Area" localSheetId="1">事業費計算シート!$A$1:$S$29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O13" i="2" l="1"/>
  <c r="P13" i="2"/>
  <c r="G11" i="2"/>
  <c r="E11" i="2"/>
  <c r="E7" i="2"/>
  <c r="J9" i="2"/>
  <c r="J10" i="2"/>
  <c r="J11" i="2"/>
  <c r="J12" i="2"/>
  <c r="V12" i="2" s="1"/>
  <c r="J8" i="2"/>
  <c r="V8" i="2" s="1"/>
  <c r="E16" i="2"/>
  <c r="E19" i="2"/>
  <c r="G15" i="2"/>
  <c r="F11" i="2" l="1"/>
  <c r="V10" i="2"/>
  <c r="V9" i="2"/>
  <c r="V11" i="2"/>
  <c r="K12" i="2"/>
  <c r="G19" i="2"/>
  <c r="E17" i="2"/>
  <c r="G16" i="2"/>
  <c r="Q9" i="2" s="1"/>
  <c r="R9" i="2" s="1"/>
  <c r="E18" i="2"/>
  <c r="G17" i="2"/>
  <c r="F19" i="2"/>
  <c r="L12" i="2" s="1"/>
  <c r="E15" i="2"/>
  <c r="G7" i="2"/>
  <c r="Q8" i="2" s="1"/>
  <c r="R8" i="2" s="1"/>
  <c r="G18" i="2"/>
  <c r="Q11" i="2" s="1"/>
  <c r="R11" i="2" s="1"/>
  <c r="H19" i="2"/>
  <c r="F16" i="2" l="1"/>
  <c r="L9" i="2" s="1"/>
  <c r="F7" i="2"/>
  <c r="F18" i="2"/>
  <c r="H18" i="2" s="1"/>
  <c r="F15" i="2"/>
  <c r="H15" i="2" s="1"/>
  <c r="E9" i="2"/>
  <c r="G9" i="2"/>
  <c r="Q10" i="2" s="1"/>
  <c r="R10" i="2" s="1"/>
  <c r="F17" i="2"/>
  <c r="H17" i="2" s="1"/>
  <c r="Q12" i="2"/>
  <c r="R12" i="2" s="1"/>
  <c r="N8" i="2"/>
  <c r="U8" i="2" s="1"/>
  <c r="E10" i="2"/>
  <c r="F10" i="2" s="1"/>
  <c r="E8" i="2"/>
  <c r="F8" i="2" s="1"/>
  <c r="G17" i="1"/>
  <c r="G15" i="1"/>
  <c r="G13" i="1"/>
  <c r="G11" i="1"/>
  <c r="G9" i="1"/>
  <c r="G8" i="1"/>
  <c r="E8" i="1"/>
  <c r="E7" i="1"/>
  <c r="G16" i="1"/>
  <c r="G14" i="1"/>
  <c r="G12" i="1"/>
  <c r="G10" i="1"/>
  <c r="G7" i="1"/>
  <c r="E17" i="1"/>
  <c r="E15" i="1"/>
  <c r="E13" i="1"/>
  <c r="E11" i="1"/>
  <c r="E9" i="1"/>
  <c r="E16" i="1"/>
  <c r="E14" i="1"/>
  <c r="E12" i="1"/>
  <c r="E10" i="1"/>
  <c r="H7" i="2" l="1"/>
  <c r="K8" i="2"/>
  <c r="H16" i="2"/>
  <c r="F9" i="2"/>
  <c r="H9" i="2" s="1"/>
  <c r="L11" i="2"/>
  <c r="H8" i="2"/>
  <c r="N12" i="2"/>
  <c r="U12" i="2" s="1"/>
  <c r="L10" i="2"/>
  <c r="H10" i="2"/>
  <c r="N11" i="2"/>
  <c r="U11" i="2" s="1"/>
  <c r="K11" i="2"/>
  <c r="K9" i="2"/>
  <c r="M9" i="2" s="1"/>
  <c r="T9" i="2" s="1"/>
  <c r="N9" i="2"/>
  <c r="U9" i="2" s="1"/>
  <c r="N10" i="2"/>
  <c r="U10" i="2" s="1"/>
  <c r="L8" i="2"/>
  <c r="W9" i="2" l="1"/>
  <c r="S9" i="2" s="1"/>
  <c r="K10" i="2"/>
  <c r="M10" i="2" s="1"/>
  <c r="T10" i="2" s="1"/>
  <c r="N13" i="2"/>
  <c r="M11" i="2"/>
  <c r="T11" i="2" s="1"/>
  <c r="M8" i="2"/>
  <c r="T8" i="2" s="1"/>
  <c r="H11" i="2"/>
  <c r="M12" i="2"/>
  <c r="T12" i="2" s="1"/>
  <c r="W8" i="2" l="1"/>
  <c r="S8" i="2" s="1"/>
  <c r="W12" i="2"/>
  <c r="S12" i="2" s="1"/>
  <c r="W10" i="2"/>
  <c r="S10" i="2" s="1"/>
  <c r="W11" i="2"/>
  <c r="S11" i="2" s="1"/>
  <c r="M13" i="2"/>
</calcChain>
</file>

<file path=xl/sharedStrings.xml><?xml version="1.0" encoding="utf-8"?>
<sst xmlns="http://schemas.openxmlformats.org/spreadsheetml/2006/main" count="86" uniqueCount="48">
  <si>
    <t>いばらき米の極み頂上コンテスト</t>
    <rPh sb="4" eb="5">
      <t>コメ</t>
    </rPh>
    <rPh sb="6" eb="7">
      <t>キワ</t>
    </rPh>
    <rPh sb="8" eb="10">
      <t>チョウジョウ</t>
    </rPh>
    <phoneticPr fontId="2"/>
  </si>
  <si>
    <t>米・食味分析鑑定コンクール：国際大会</t>
  </si>
  <si>
    <t>お米日本一コンテスト in しずおか</t>
  </si>
  <si>
    <t>全日本お米グランプリ in 北広島町</t>
  </si>
  <si>
    <t>大阪府民のいっちゃんうまい米コンテスト</t>
  </si>
  <si>
    <t>賞名</t>
    <rPh sb="0" eb="2">
      <t>ショウメイ</t>
    </rPh>
    <phoneticPr fontId="2"/>
  </si>
  <si>
    <t>特別最高金賞、最高金賞</t>
    <rPh sb="0" eb="2">
      <t>トクベツ</t>
    </rPh>
    <rPh sb="2" eb="6">
      <t>サイコウキンショウ</t>
    </rPh>
    <rPh sb="7" eb="11">
      <t>サイコウキンショウ</t>
    </rPh>
    <phoneticPr fontId="2"/>
  </si>
  <si>
    <t>グランプリ、準グランプリ、金賞</t>
    <rPh sb="6" eb="7">
      <t>ジュン</t>
    </rPh>
    <rPh sb="13" eb="15">
      <t>キンショウ</t>
    </rPh>
    <phoneticPr fontId="2"/>
  </si>
  <si>
    <t>いっちゃんうまい最優秀賞
いっちゃんうまい部門賞、優良賞</t>
    <rPh sb="8" eb="12">
      <t>サイユウシュウショウ</t>
    </rPh>
    <rPh sb="21" eb="24">
      <t>ブモンショウ</t>
    </rPh>
    <rPh sb="25" eb="28">
      <t>ユウリョウショウ</t>
    </rPh>
    <phoneticPr fontId="2"/>
  </si>
  <si>
    <t>その他</t>
    <rPh sb="2" eb="3">
      <t>ホカ</t>
    </rPh>
    <phoneticPr fontId="2"/>
  </si>
  <si>
    <t>全日本お米グランプリ in 北広島町</t>
    <phoneticPr fontId="2"/>
  </si>
  <si>
    <t>R7</t>
    <phoneticPr fontId="2"/>
  </si>
  <si>
    <t>R6</t>
    <phoneticPr fontId="2"/>
  </si>
  <si>
    <t>コンテスト名</t>
    <rPh sb="5" eb="6">
      <t>メイ</t>
    </rPh>
    <phoneticPr fontId="2"/>
  </si>
  <si>
    <t>入賞</t>
    <rPh sb="0" eb="2">
      <t>ニュウショウ</t>
    </rPh>
    <phoneticPr fontId="2"/>
  </si>
  <si>
    <t>あなたが選ぶ日本一おいしい米コンテスト
in庄内町</t>
  </si>
  <si>
    <t>あなたが選ぶ日本一おいしい米コンテスト
in庄内町</t>
    <phoneticPr fontId="2"/>
  </si>
  <si>
    <t>〇</t>
    <phoneticPr fontId="2"/>
  </si>
  <si>
    <t>受賞</t>
    <rPh sb="0" eb="2">
      <t>ジュショウ</t>
    </rPh>
    <phoneticPr fontId="2"/>
  </si>
  <si>
    <t>点数</t>
    <rPh sb="0" eb="2">
      <t>テンスウ</t>
    </rPh>
    <phoneticPr fontId="2"/>
  </si>
  <si>
    <t>除税額</t>
    <rPh sb="0" eb="3">
      <t>ジョゼイガク</t>
    </rPh>
    <phoneticPr fontId="2"/>
  </si>
  <si>
    <t>出品</t>
    <rPh sb="0" eb="2">
      <t>シュッピン</t>
    </rPh>
    <phoneticPr fontId="2"/>
  </si>
  <si>
    <t>旅費</t>
    <rPh sb="0" eb="2">
      <t>リョヒ</t>
    </rPh>
    <phoneticPr fontId="2"/>
  </si>
  <si>
    <t>出品料</t>
    <rPh sb="0" eb="3">
      <t>シュッピンリョウ</t>
    </rPh>
    <phoneticPr fontId="2"/>
  </si>
  <si>
    <t>合計</t>
    <rPh sb="0" eb="2">
      <t>ゴウケイ</t>
    </rPh>
    <phoneticPr fontId="2"/>
  </si>
  <si>
    <t>県補助金</t>
    <rPh sb="0" eb="4">
      <t>ケンホジョキン</t>
    </rPh>
    <phoneticPr fontId="2"/>
  </si>
  <si>
    <t>市町村費</t>
    <rPh sb="0" eb="3">
      <t>シチョウソン</t>
    </rPh>
    <rPh sb="3" eb="4">
      <t>ヒ</t>
    </rPh>
    <phoneticPr fontId="2"/>
  </si>
  <si>
    <t>事業費（円）</t>
    <rPh sb="0" eb="3">
      <t>ジギョウヒ</t>
    </rPh>
    <rPh sb="4" eb="5">
      <t>エン</t>
    </rPh>
    <phoneticPr fontId="2"/>
  </si>
  <si>
    <t>負担区分（円）</t>
    <rPh sb="0" eb="4">
      <t>フタンクブン</t>
    </rPh>
    <rPh sb="5" eb="6">
      <t>エン</t>
    </rPh>
    <phoneticPr fontId="2"/>
  </si>
  <si>
    <t>参加</t>
    <rPh sb="0" eb="2">
      <t>サンカ</t>
    </rPh>
    <phoneticPr fontId="2"/>
  </si>
  <si>
    <t>自己負担等</t>
    <rPh sb="0" eb="5">
      <t>ジコフタントウ</t>
    </rPh>
    <phoneticPr fontId="2"/>
  </si>
  <si>
    <t>県補助金</t>
    <rPh sb="0" eb="1">
      <t>ケン</t>
    </rPh>
    <rPh sb="1" eb="4">
      <t>ホジョキン</t>
    </rPh>
    <phoneticPr fontId="2"/>
  </si>
  <si>
    <t>差額</t>
    <rPh sb="0" eb="2">
      <t>サガク</t>
    </rPh>
    <phoneticPr fontId="2"/>
  </si>
  <si>
    <t>合計ポイント数</t>
    <rPh sb="0" eb="2">
      <t>ゴウケイ</t>
    </rPh>
    <rPh sb="6" eb="7">
      <t>スウ</t>
    </rPh>
    <phoneticPr fontId="2"/>
  </si>
  <si>
    <t>ポイント計算シート</t>
    <rPh sb="4" eb="6">
      <t>ケイサン</t>
    </rPh>
    <phoneticPr fontId="2"/>
  </si>
  <si>
    <t>事業費計算シート</t>
    <rPh sb="0" eb="3">
      <t>ジギョウヒ</t>
    </rPh>
    <rPh sb="3" eb="5">
      <t>ケイサン</t>
    </rPh>
    <phoneticPr fontId="2"/>
  </si>
  <si>
    <t>出品料</t>
    <rPh sb="0" eb="2">
      <t>シュッピン</t>
    </rPh>
    <rPh sb="2" eb="3">
      <t>リョウ</t>
    </rPh>
    <phoneticPr fontId="2"/>
  </si>
  <si>
    <t>米・食味分析鑑定コンクール：国際大会</t>
    <phoneticPr fontId="2"/>
  </si>
  <si>
    <t>うち、県費</t>
    <rPh sb="3" eb="5">
      <t>ケンピ</t>
    </rPh>
    <phoneticPr fontId="2"/>
  </si>
  <si>
    <t>事業費計</t>
    <rPh sb="0" eb="3">
      <t>ジギョウヒ</t>
    </rPh>
    <rPh sb="3" eb="4">
      <t>ケイ</t>
    </rPh>
    <phoneticPr fontId="2"/>
  </si>
  <si>
    <t>市町村費＋その他</t>
    <rPh sb="0" eb="3">
      <t>シチョウソン</t>
    </rPh>
    <rPh sb="3" eb="4">
      <t>ヒ</t>
    </rPh>
    <rPh sb="7" eb="8">
      <t>タ</t>
    </rPh>
    <phoneticPr fontId="2"/>
  </si>
  <si>
    <t>OK判定用シート</t>
    <rPh sb="2" eb="5">
      <t>ハンテイヨウ</t>
    </rPh>
    <phoneticPr fontId="2"/>
  </si>
  <si>
    <t>【国際総合部門】金賞、特別優秀賞</t>
    <rPh sb="1" eb="7">
      <t>コクサイソウゴウブモン</t>
    </rPh>
    <rPh sb="8" eb="10">
      <t>キンショウ</t>
    </rPh>
    <rPh sb="11" eb="16">
      <t>トクベツユウシュウショウ</t>
    </rPh>
    <phoneticPr fontId="2"/>
  </si>
  <si>
    <t>緑色と黄色のセルを入力することで、事業費や補助金額などが自動で計算されます。</t>
    <rPh sb="0" eb="2">
      <t>ミドリイロ</t>
    </rPh>
    <rPh sb="3" eb="5">
      <t>キイロ</t>
    </rPh>
    <rPh sb="9" eb="11">
      <t>ニュウリョク</t>
    </rPh>
    <rPh sb="17" eb="19">
      <t>ジギョウ</t>
    </rPh>
    <rPh sb="19" eb="20">
      <t>ヒ</t>
    </rPh>
    <rPh sb="21" eb="25">
      <t>ホジョキンガク</t>
    </rPh>
    <rPh sb="28" eb="30">
      <t>ジドウ</t>
    </rPh>
    <rPh sb="31" eb="33">
      <t>ケイサン</t>
    </rPh>
    <phoneticPr fontId="2"/>
  </si>
  <si>
    <t>事業費用及び負担区分（様式第１号別添へ転記）</t>
    <rPh sb="0" eb="4">
      <t>ジギョウヒヨウ</t>
    </rPh>
    <rPh sb="4" eb="5">
      <t>オヨ</t>
    </rPh>
    <rPh sb="6" eb="10">
      <t>フタンクブン</t>
    </rPh>
    <rPh sb="11" eb="13">
      <t>ヨウシキ</t>
    </rPh>
    <rPh sb="13" eb="14">
      <t>ダイ</t>
    </rPh>
    <rPh sb="15" eb="16">
      <t>ゴウ</t>
    </rPh>
    <rPh sb="16" eb="18">
      <t>ベッテン</t>
    </rPh>
    <rPh sb="19" eb="21">
      <t>テンキ</t>
    </rPh>
    <phoneticPr fontId="2"/>
  </si>
  <si>
    <t>〇</t>
  </si>
  <si>
    <t>該当する黄色のセルに〇を付けてください。ポイントが自動で計算されます。</t>
    <rPh sb="0" eb="2">
      <t>ガイトウ</t>
    </rPh>
    <rPh sb="4" eb="6">
      <t>キイロ</t>
    </rPh>
    <rPh sb="12" eb="13">
      <t>ツ</t>
    </rPh>
    <rPh sb="25" eb="27">
      <t>ジドウ</t>
    </rPh>
    <rPh sb="28" eb="30">
      <t>ケイサン</t>
    </rPh>
    <phoneticPr fontId="2"/>
  </si>
  <si>
    <t>最優秀金賞、優秀金賞</t>
    <rPh sb="0" eb="3">
      <t>サイユウシュウ</t>
    </rPh>
    <rPh sb="3" eb="5">
      <t>キンショウ</t>
    </rPh>
    <rPh sb="6" eb="10">
      <t>ユウシュウキンショウ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</si>
</sst>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161924</xdr:rowOff>
    </xdr:from>
    <xdr:to>
      <xdr:col>8</xdr:col>
      <xdr:colOff>19050</xdr:colOff>
      <xdr:row>28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A25F0-3420-D892-A87E-2D02738BDAC8}"/>
            </a:ext>
          </a:extLst>
        </xdr:cNvPr>
        <xdr:cNvSpPr txBox="1"/>
      </xdr:nvSpPr>
      <xdr:spPr>
        <a:xfrm>
          <a:off x="704850" y="3467099"/>
          <a:ext cx="8201025" cy="1476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出品および現地参加予定のコンテストに〇を付け（緑色のセル）、出品料と旅費をご入力ください（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</a:t>
          </a:r>
          <a:r>
            <a:rPr kumimoji="1" lang="ja-JP" altLang="en-US" sz="1100" kern="1200"/>
            <a:t>）。</a:t>
          </a:r>
          <a:endParaRPr kumimoji="1" lang="en-US" altLang="ja-JP" sz="1100" kern="1200"/>
        </a:p>
        <a:p>
          <a:r>
            <a:rPr kumimoji="1" lang="ja-JP" altLang="en-US" sz="1100" kern="1200"/>
            <a:t>その他のセルは自動的に計算されます。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（備考）</a:t>
          </a:r>
          <a:endParaRPr kumimoji="1" lang="en-US" altLang="ja-JP" sz="1100" kern="1200"/>
        </a:p>
        <a:p>
          <a:r>
            <a:rPr kumimoji="1" lang="ja-JP" altLang="en-US" sz="1100" kern="1200"/>
            <a:t>「米・食味分析鑑定コンクール：国際大会」、「全日本お米グランプリ </a:t>
          </a:r>
          <a:r>
            <a:rPr kumimoji="1" lang="en-US" altLang="ja-JP" sz="1100" kern="1200"/>
            <a:t>in </a:t>
          </a:r>
          <a:r>
            <a:rPr kumimoji="1" lang="ja-JP" altLang="en-US" sz="1100" kern="1200"/>
            <a:t>北広島町」、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「大阪府民のいっちゃんうまい米コンテスト」</a:t>
          </a:r>
          <a:r>
            <a:rPr kumimoji="1" lang="ja-JP" altLang="en-US" sz="1100" kern="1200"/>
            <a:t>の出品には消費税がかかるため、消費税分を除く必要があります。</a:t>
          </a:r>
          <a:endParaRPr kumimoji="1" lang="en-US" altLang="ja-JP" sz="1100" kern="1200"/>
        </a:p>
      </xdr:txBody>
    </xdr:sp>
    <xdr:clientData/>
  </xdr:twoCellAnchor>
  <xdr:twoCellAnchor>
    <xdr:from>
      <xdr:col>9</xdr:col>
      <xdr:colOff>47624</xdr:colOff>
      <xdr:row>14</xdr:row>
      <xdr:rowOff>0</xdr:rowOff>
    </xdr:from>
    <xdr:to>
      <xdr:col>18</xdr:col>
      <xdr:colOff>19049</xdr:colOff>
      <xdr:row>17</xdr:row>
      <xdr:rowOff>142876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F4C4C-ED63-4E64-BB55-D551053CB056}"/>
            </a:ext>
          </a:extLst>
        </xdr:cNvPr>
        <xdr:cNvSpPr txBox="1"/>
      </xdr:nvSpPr>
      <xdr:spPr>
        <a:xfrm>
          <a:off x="9143999" y="2447925"/>
          <a:ext cx="8477250" cy="657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左の出品料と旅費の入力結果を踏まえて、上記表が自動入力されますので、市町村費及びその他をご入力ください。</a:t>
          </a:r>
          <a:endParaRPr kumimoji="1" lang="en-US" altLang="ja-JP" sz="1100" kern="1200"/>
        </a:p>
        <a:p>
          <a:r>
            <a:rPr kumimoji="1" lang="en-US" altLang="ja-JP" sz="1100" kern="1200"/>
            <a:t>S</a:t>
          </a:r>
          <a:r>
            <a:rPr kumimoji="1" lang="ja-JP" altLang="en-US" sz="1100" kern="1200"/>
            <a:t>列に</a:t>
          </a:r>
          <a:r>
            <a:rPr kumimoji="1" lang="en-US" altLang="ja-JP" sz="1100" kern="1200"/>
            <a:t>OK</a:t>
          </a:r>
          <a:r>
            <a:rPr kumimoji="1" lang="ja-JP" altLang="en-US" sz="1100" kern="1200"/>
            <a:t>が出れば事業費と負担区分が一致していますので、この数値を元に様式第１号別添をご記入ください。</a:t>
          </a:r>
          <a:endParaRPr kumimoji="1" lang="en-US" altLang="ja-JP" sz="1100" kern="1200"/>
        </a:p>
      </xdr:txBody>
    </xdr:sp>
    <xdr:clientData/>
  </xdr:twoCellAnchor>
  <xdr:twoCellAnchor>
    <xdr:from>
      <xdr:col>5</xdr:col>
      <xdr:colOff>76200</xdr:colOff>
      <xdr:row>2</xdr:row>
      <xdr:rowOff>123825</xdr:rowOff>
    </xdr:from>
    <xdr:to>
      <xdr:col>6</xdr:col>
      <xdr:colOff>581026</xdr:colOff>
      <xdr:row>4</xdr:row>
      <xdr:rowOff>95250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0B005F8-E673-2EBC-1650-8FFD854357A2}"/>
            </a:ext>
          </a:extLst>
        </xdr:cNvPr>
        <xdr:cNvSpPr/>
      </xdr:nvSpPr>
      <xdr:spPr>
        <a:xfrm>
          <a:off x="6753225" y="514350"/>
          <a:ext cx="1343026" cy="314325"/>
        </a:xfrm>
        <a:prstGeom prst="wedgeRectCallout">
          <a:avLst>
            <a:gd name="adj1" fmla="val -18380"/>
            <a:gd name="adj2" fmla="val 7462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市町村費＋その他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7CD3-A7CA-4B68-AE85-3822E54FEFDB}">
  <dimension ref="B2:G20"/>
  <sheetViews>
    <sheetView tabSelected="1" zoomScale="90" zoomScaleNormal="90" workbookViewId="0">
      <selection activeCell="I30" sqref="I30"/>
    </sheetView>
  </sheetViews>
  <sheetFormatPr defaultRowHeight="13.5" x14ac:dyDescent="0.4"/>
  <cols>
    <col min="1" max="1" width="9" style="2"/>
    <col min="2" max="2" width="38.875" style="2" customWidth="1"/>
    <col min="3" max="3" width="33.875" style="2" bestFit="1" customWidth="1"/>
    <col min="4" max="16384" width="9" style="2"/>
  </cols>
  <sheetData>
    <row r="2" spans="2:7" ht="17.25" x14ac:dyDescent="0.4">
      <c r="B2" s="1" t="s">
        <v>34</v>
      </c>
    </row>
    <row r="3" spans="2:7" x14ac:dyDescent="0.4">
      <c r="B3" s="2" t="s">
        <v>46</v>
      </c>
    </row>
    <row r="5" spans="2:7" x14ac:dyDescent="0.4">
      <c r="B5" s="30" t="s">
        <v>13</v>
      </c>
      <c r="C5" s="30" t="s">
        <v>5</v>
      </c>
      <c r="D5" s="26" t="s">
        <v>11</v>
      </c>
      <c r="E5" s="27"/>
      <c r="F5" s="26" t="s">
        <v>12</v>
      </c>
      <c r="G5" s="27"/>
    </row>
    <row r="6" spans="2:7" x14ac:dyDescent="0.4">
      <c r="B6" s="30"/>
      <c r="C6" s="30"/>
      <c r="D6" s="5" t="s">
        <v>18</v>
      </c>
      <c r="E6" s="5" t="s">
        <v>19</v>
      </c>
      <c r="F6" s="5" t="s">
        <v>18</v>
      </c>
      <c r="G6" s="5" t="s">
        <v>19</v>
      </c>
    </row>
    <row r="7" spans="2:7" x14ac:dyDescent="0.4">
      <c r="B7" s="4" t="s">
        <v>0</v>
      </c>
      <c r="C7" s="4" t="s">
        <v>14</v>
      </c>
      <c r="D7" s="12" t="s">
        <v>45</v>
      </c>
      <c r="E7" s="5">
        <f>IF(D7="〇",5,"")</f>
        <v>5</v>
      </c>
      <c r="F7" s="12"/>
      <c r="G7" s="5" t="str">
        <f>IF(F7="〇",3,"")</f>
        <v/>
      </c>
    </row>
    <row r="8" spans="2:7" x14ac:dyDescent="0.4">
      <c r="B8" s="28" t="s">
        <v>1</v>
      </c>
      <c r="C8" s="18" t="s">
        <v>42</v>
      </c>
      <c r="D8" s="19"/>
      <c r="E8" s="20" t="str">
        <f>IF(D8="〇",4,"")</f>
        <v/>
      </c>
      <c r="F8" s="19" t="s">
        <v>45</v>
      </c>
      <c r="G8" s="20">
        <f>IF(F8="〇",2,"")</f>
        <v>2</v>
      </c>
    </row>
    <row r="9" spans="2:7" x14ac:dyDescent="0.4">
      <c r="B9" s="28"/>
      <c r="C9" s="21" t="s">
        <v>9</v>
      </c>
      <c r="D9" s="22"/>
      <c r="E9" s="23" t="str">
        <f>IF(D9="〇",3,"")</f>
        <v/>
      </c>
      <c r="F9" s="22"/>
      <c r="G9" s="23" t="str">
        <f>IF(F9="〇",1,"")</f>
        <v/>
      </c>
    </row>
    <row r="10" spans="2:7" x14ac:dyDescent="0.4">
      <c r="B10" s="29" t="s">
        <v>2</v>
      </c>
      <c r="C10" s="18" t="s">
        <v>6</v>
      </c>
      <c r="D10" s="19"/>
      <c r="E10" s="20" t="str">
        <f>IF(D10="〇",4,"")</f>
        <v/>
      </c>
      <c r="F10" s="19" t="s">
        <v>45</v>
      </c>
      <c r="G10" s="20">
        <f>IF(F10="〇",2,"")</f>
        <v>2</v>
      </c>
    </row>
    <row r="11" spans="2:7" x14ac:dyDescent="0.4">
      <c r="B11" s="29"/>
      <c r="C11" s="21" t="s">
        <v>9</v>
      </c>
      <c r="D11" s="22"/>
      <c r="E11" s="23" t="str">
        <f>IF(D11="〇",3,"")</f>
        <v/>
      </c>
      <c r="F11" s="22"/>
      <c r="G11" s="23" t="str">
        <f>IF(F11="〇",1,"")</f>
        <v/>
      </c>
    </row>
    <row r="12" spans="2:7" x14ac:dyDescent="0.4">
      <c r="B12" s="29" t="s">
        <v>10</v>
      </c>
      <c r="C12" s="24" t="s">
        <v>7</v>
      </c>
      <c r="D12" s="19"/>
      <c r="E12" s="20" t="str">
        <f>IF(D12="〇",4,"")</f>
        <v/>
      </c>
      <c r="F12" s="19"/>
      <c r="G12" s="20" t="str">
        <f>IF(F12="〇",2,"")</f>
        <v/>
      </c>
    </row>
    <row r="13" spans="2:7" x14ac:dyDescent="0.4">
      <c r="B13" s="29"/>
      <c r="C13" s="21" t="s">
        <v>9</v>
      </c>
      <c r="D13" s="22"/>
      <c r="E13" s="23" t="str">
        <f>IF(D13="〇",3,"")</f>
        <v/>
      </c>
      <c r="F13" s="22" t="s">
        <v>45</v>
      </c>
      <c r="G13" s="23">
        <f>IF(F13="〇",1,"")</f>
        <v>1</v>
      </c>
    </row>
    <row r="14" spans="2:7" x14ac:dyDescent="0.4">
      <c r="B14" s="28" t="s">
        <v>16</v>
      </c>
      <c r="C14" s="24" t="s">
        <v>47</v>
      </c>
      <c r="D14" s="19" t="s">
        <v>45</v>
      </c>
      <c r="E14" s="20">
        <f>IF(D14="〇",4,"")</f>
        <v>4</v>
      </c>
      <c r="F14" s="19"/>
      <c r="G14" s="20" t="str">
        <f>IF(F14="〇",2,"")</f>
        <v/>
      </c>
    </row>
    <row r="15" spans="2:7" x14ac:dyDescent="0.4">
      <c r="B15" s="29"/>
      <c r="C15" s="21" t="s">
        <v>9</v>
      </c>
      <c r="D15" s="22"/>
      <c r="E15" s="23" t="str">
        <f>IF(D15="〇",3,"")</f>
        <v/>
      </c>
      <c r="F15" s="22"/>
      <c r="G15" s="23" t="str">
        <f>IF(F15="〇",1,"")</f>
        <v/>
      </c>
    </row>
    <row r="16" spans="2:7" ht="27" x14ac:dyDescent="0.4">
      <c r="B16" s="29" t="s">
        <v>4</v>
      </c>
      <c r="C16" s="18" t="s">
        <v>8</v>
      </c>
      <c r="D16" s="19"/>
      <c r="E16" s="20" t="str">
        <f>IF(D16="〇",4,"")</f>
        <v/>
      </c>
      <c r="F16" s="19"/>
      <c r="G16" s="20" t="str">
        <f>IF(F16="〇",2,"")</f>
        <v/>
      </c>
    </row>
    <row r="17" spans="2:7" x14ac:dyDescent="0.4">
      <c r="B17" s="29"/>
      <c r="C17" s="21" t="s">
        <v>9</v>
      </c>
      <c r="D17" s="22" t="s">
        <v>45</v>
      </c>
      <c r="E17" s="23">
        <f>IF(D17="〇",3,"")</f>
        <v>3</v>
      </c>
      <c r="F17" s="22"/>
      <c r="G17" s="23" t="str">
        <f>IF(F17="〇",1,"")</f>
        <v/>
      </c>
    </row>
    <row r="18" spans="2:7" x14ac:dyDescent="0.4">
      <c r="D18" s="11"/>
      <c r="E18" s="11"/>
      <c r="F18" s="11"/>
      <c r="G18" s="11"/>
    </row>
    <row r="19" spans="2:7" ht="14.25" thickBot="1" x14ac:dyDescent="0.45">
      <c r="C19" s="25" t="s">
        <v>33</v>
      </c>
      <c r="D19" s="25">
        <f>SUM(E7:E17,G7:G17)</f>
        <v>17</v>
      </c>
      <c r="F19" s="11"/>
      <c r="G19" s="11"/>
    </row>
    <row r="20" spans="2:7" ht="14.25" thickTop="1" x14ac:dyDescent="0.4">
      <c r="E20" s="11"/>
      <c r="F20" s="11"/>
      <c r="G20" s="11"/>
    </row>
  </sheetData>
  <mergeCells count="9">
    <mergeCell ref="B16:B17"/>
    <mergeCell ref="B5:B6"/>
    <mergeCell ref="C5:C6"/>
    <mergeCell ref="D5:E5"/>
    <mergeCell ref="F5:G5"/>
    <mergeCell ref="B8:B9"/>
    <mergeCell ref="B10:B11"/>
    <mergeCell ref="B12:B13"/>
    <mergeCell ref="B14:B15"/>
  </mergeCells>
  <phoneticPr fontId="2"/>
  <pageMargins left="0.7" right="0.7" top="0.75" bottom="0.75" header="0.3" footer="0.3"/>
  <pageSetup paperSize="9" orientation="landscape" r:id="rId1"/>
  <ignoredErrors>
    <ignoredError sqref="E9:E16 G9:G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BDD4BC-6EB9-40E4-ADB5-DC50CDA884F4}">
          <x14:formula1>
            <xm:f>事業費計算シート!$C$22</xm:f>
          </x14:formula1>
          <xm:sqref>D7:D17 F7:F17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99D7-ED5F-4DC5-A774-06F086C3DFDE}">
  <dimension ref="B1:W28"/>
  <sheetViews>
    <sheetView zoomScaleNormal="100" zoomScaleSheetLayoutView="100" workbookViewId="0">
      <selection activeCell="M21" sqref="M21"/>
    </sheetView>
  </sheetViews>
  <sheetFormatPr defaultRowHeight="13.5" x14ac:dyDescent="0.4"/>
  <cols>
    <col min="1" max="1" width="9" style="2"/>
    <col min="2" max="2" width="51.625" style="2" customWidth="1"/>
    <col min="3" max="3" width="9" style="2" customWidth="1"/>
    <col min="4" max="5" width="9" style="2"/>
    <col min="6" max="6" width="11" style="2" bestFit="1" customWidth="1"/>
    <col min="7" max="8" width="9" style="2"/>
    <col min="9" max="9" width="2.75" style="2" customWidth="1"/>
    <col min="10" max="10" width="37.625" style="2" customWidth="1"/>
    <col min="11" max="17" width="9" style="2"/>
    <col min="18" max="18" width="11" style="2" bestFit="1" customWidth="1"/>
    <col min="19" max="21" width="9" style="2"/>
    <col min="22" max="22" width="13.875" style="2" bestFit="1" customWidth="1"/>
    <col min="23" max="16384" width="9" style="2"/>
  </cols>
  <sheetData>
    <row r="1" spans="2:23" ht="13.5" customHeight="1" x14ac:dyDescent="0.4"/>
    <row r="2" spans="2:23" ht="17.25" x14ac:dyDescent="0.4">
      <c r="B2" s="1" t="s">
        <v>35</v>
      </c>
    </row>
    <row r="3" spans="2:23" x14ac:dyDescent="0.4">
      <c r="B3" s="2" t="s">
        <v>43</v>
      </c>
    </row>
    <row r="5" spans="2:23" ht="13.5" customHeight="1" x14ac:dyDescent="0.4">
      <c r="B5" s="2" t="s">
        <v>36</v>
      </c>
      <c r="J5" s="2" t="s">
        <v>44</v>
      </c>
      <c r="R5" s="3"/>
    </row>
    <row r="6" spans="2:23" ht="13.5" customHeight="1" x14ac:dyDescent="0.4">
      <c r="B6" s="4" t="s">
        <v>13</v>
      </c>
      <c r="C6" s="5" t="s">
        <v>21</v>
      </c>
      <c r="D6" s="5" t="s">
        <v>36</v>
      </c>
      <c r="E6" s="5" t="s">
        <v>31</v>
      </c>
      <c r="F6" s="5" t="s">
        <v>30</v>
      </c>
      <c r="G6" s="5" t="s">
        <v>20</v>
      </c>
      <c r="H6" s="5" t="s">
        <v>24</v>
      </c>
      <c r="J6" s="30" t="s">
        <v>13</v>
      </c>
      <c r="K6" s="30" t="s">
        <v>27</v>
      </c>
      <c r="L6" s="30"/>
      <c r="M6" s="30"/>
      <c r="N6" s="30" t="s">
        <v>28</v>
      </c>
      <c r="O6" s="30"/>
      <c r="P6" s="30"/>
      <c r="Q6" s="26" t="s">
        <v>20</v>
      </c>
      <c r="R6" s="6"/>
      <c r="T6" s="2" t="s">
        <v>41</v>
      </c>
    </row>
    <row r="7" spans="2:23" ht="13.5" customHeight="1" x14ac:dyDescent="0.4">
      <c r="B7" s="4" t="s">
        <v>37</v>
      </c>
      <c r="C7" s="7" t="s">
        <v>45</v>
      </c>
      <c r="D7" s="8">
        <v>5000</v>
      </c>
      <c r="E7" s="9">
        <f>IF(D7="","",ROUNDDOWN(D7/1.1*2/3,0))</f>
        <v>3030</v>
      </c>
      <c r="F7" s="9">
        <f>IF(D7="","",D7-E7-G7)</f>
        <v>1516</v>
      </c>
      <c r="G7" s="9">
        <f>IF(D7="","",ROUNDDOWN(D7-D7/1.1,0))</f>
        <v>454</v>
      </c>
      <c r="H7" s="9">
        <f>SUM(E7:G7)</f>
        <v>5000</v>
      </c>
      <c r="J7" s="30"/>
      <c r="K7" s="5" t="s">
        <v>23</v>
      </c>
      <c r="L7" s="5" t="s">
        <v>22</v>
      </c>
      <c r="M7" s="5" t="s">
        <v>24</v>
      </c>
      <c r="N7" s="5" t="s">
        <v>25</v>
      </c>
      <c r="O7" s="5" t="s">
        <v>26</v>
      </c>
      <c r="P7" s="5" t="s">
        <v>9</v>
      </c>
      <c r="Q7" s="26"/>
      <c r="R7" s="10" t="s">
        <v>38</v>
      </c>
      <c r="T7" s="5" t="s">
        <v>39</v>
      </c>
      <c r="U7" s="5" t="s">
        <v>25</v>
      </c>
      <c r="V7" s="17" t="s">
        <v>40</v>
      </c>
      <c r="W7" s="5" t="s">
        <v>32</v>
      </c>
    </row>
    <row r="8" spans="2:23" ht="13.5" customHeight="1" x14ac:dyDescent="0.4">
      <c r="B8" s="4" t="s">
        <v>2</v>
      </c>
      <c r="C8" s="7" t="s">
        <v>45</v>
      </c>
      <c r="D8" s="8">
        <v>10000</v>
      </c>
      <c r="E8" s="9">
        <f>IF(D8="","",ROUNDDOWN(D8*2/3,0))</f>
        <v>6666</v>
      </c>
      <c r="F8" s="9">
        <f t="shared" ref="F8:F10" si="0">IF(D8="","",D8-E8-G8)</f>
        <v>3334</v>
      </c>
      <c r="G8" s="9"/>
      <c r="H8" s="9">
        <f t="shared" ref="H8:H11" si="1">SUM(E8:G8)</f>
        <v>10000</v>
      </c>
      <c r="J8" s="4" t="str">
        <f>IF(C7="〇",B7,"")</f>
        <v>米・食味分析鑑定コンクール：国際大会</v>
      </c>
      <c r="K8" s="9">
        <f>IF(C7="〇",SUM(E7:F7),"")</f>
        <v>4546</v>
      </c>
      <c r="L8" s="9">
        <f>IF(C15="〇",SUM(E15:F15),"")</f>
        <v>11800</v>
      </c>
      <c r="M8" s="9">
        <f>IF(K8="","",SUM(K8:L8))</f>
        <v>16346</v>
      </c>
      <c r="N8" s="9">
        <f>IF(C7="〇",SUM(E7,E15),"")</f>
        <v>10896</v>
      </c>
      <c r="O8" s="8"/>
      <c r="P8" s="8">
        <v>5450</v>
      </c>
      <c r="Q8" s="9">
        <f>IF(C7="〇",SUM(G7,G15),"")</f>
        <v>1634</v>
      </c>
      <c r="R8" s="9">
        <f>IF(Q8="","",ROUNDDOWN(Q8*2/3,0))</f>
        <v>1089</v>
      </c>
      <c r="S8" s="16" t="str">
        <f>IF(J8="","",IF(W8=0,"OK","NG"))</f>
        <v>OK</v>
      </c>
      <c r="T8" s="13">
        <f>IF(J8="","",M8)</f>
        <v>16346</v>
      </c>
      <c r="U8" s="13">
        <f>N8</f>
        <v>10896</v>
      </c>
      <c r="V8" s="9">
        <f>IF(J8="","",SUM(O8:P8))</f>
        <v>5450</v>
      </c>
      <c r="W8" s="13">
        <f>IF(J8="","",T8-U8-V8)</f>
        <v>0</v>
      </c>
    </row>
    <row r="9" spans="2:23" ht="13.5" customHeight="1" x14ac:dyDescent="0.4">
      <c r="B9" s="4" t="s">
        <v>10</v>
      </c>
      <c r="C9" s="7" t="s">
        <v>45</v>
      </c>
      <c r="D9" s="8">
        <v>10000</v>
      </c>
      <c r="E9" s="9">
        <f>IF(D9="","",ROUNDDOWN(D9/1.1*2/3,0))</f>
        <v>6060</v>
      </c>
      <c r="F9" s="9">
        <f t="shared" si="0"/>
        <v>3031</v>
      </c>
      <c r="G9" s="9">
        <f>IF(D9="","",ROUNDDOWN(D9-D9/1.1,0))</f>
        <v>909</v>
      </c>
      <c r="H9" s="9">
        <f t="shared" si="1"/>
        <v>10000</v>
      </c>
      <c r="J9" s="4" t="str">
        <f>IF(C8="〇",B8,"")</f>
        <v>お米日本一コンテスト in しずおか</v>
      </c>
      <c r="K9" s="9">
        <f>IF(C8="〇",SUM(E8:F8),"")</f>
        <v>10000</v>
      </c>
      <c r="L9" s="9">
        <f>IF(C16="〇",SUM(E16:F16),"")</f>
        <v>17673</v>
      </c>
      <c r="M9" s="9">
        <f t="shared" ref="M9:M12" si="2">IF(K9="","",SUM(K9:L9))</f>
        <v>27673</v>
      </c>
      <c r="N9" s="9">
        <f>IF(C8="〇",SUM(E8,E16),"")</f>
        <v>18447</v>
      </c>
      <c r="O9" s="8"/>
      <c r="P9" s="8">
        <v>9226</v>
      </c>
      <c r="Q9" s="9">
        <f>IF(C8="〇",SUM(G8,G16),"")</f>
        <v>1767</v>
      </c>
      <c r="R9" s="9">
        <f t="shared" ref="R9:R12" si="3">IF(Q9="","",ROUNDDOWN(Q9*2/3,0))</f>
        <v>1178</v>
      </c>
      <c r="S9" s="16" t="str">
        <f t="shared" ref="S9:S12" si="4">IF(J9="","",IF(W9=0,"OK","NG"))</f>
        <v>OK</v>
      </c>
      <c r="T9" s="13">
        <f t="shared" ref="T9:T12" si="5">IF(J9="","",M9)</f>
        <v>27673</v>
      </c>
      <c r="U9" s="13">
        <f t="shared" ref="U9:U12" si="6">N9</f>
        <v>18447</v>
      </c>
      <c r="V9" s="9">
        <f t="shared" ref="V9:V12" si="7">IF(J9="","",SUM(O9:P9))</f>
        <v>9226</v>
      </c>
      <c r="W9" s="13">
        <f t="shared" ref="W9:W12" si="8">IF(J9="","",T9-U9-V9)</f>
        <v>0</v>
      </c>
    </row>
    <row r="10" spans="2:23" ht="13.5" customHeight="1" x14ac:dyDescent="0.4">
      <c r="B10" s="4" t="s">
        <v>15</v>
      </c>
      <c r="C10" s="7"/>
      <c r="D10" s="8"/>
      <c r="E10" s="9" t="str">
        <f>IF(D10="","",ROUNDDOWN(D10*2/3,0))</f>
        <v/>
      </c>
      <c r="F10" s="9" t="str">
        <f t="shared" si="0"/>
        <v/>
      </c>
      <c r="G10" s="9"/>
      <c r="H10" s="9">
        <f t="shared" si="1"/>
        <v>0</v>
      </c>
      <c r="J10" s="4" t="str">
        <f>IF(C9="〇",B9,"")</f>
        <v>全日本お米グランプリ in 北広島町</v>
      </c>
      <c r="K10" s="9">
        <f>IF(C9="〇",SUM(E9:F9),"")</f>
        <v>9091</v>
      </c>
      <c r="L10" s="9" t="str">
        <f>IF(C17="〇",SUM(E17:F17),"")</f>
        <v/>
      </c>
      <c r="M10" s="9">
        <f t="shared" si="2"/>
        <v>9091</v>
      </c>
      <c r="N10" s="9">
        <f>IF(C9="〇",SUM(E9,E17),"")</f>
        <v>6060</v>
      </c>
      <c r="O10" s="8"/>
      <c r="P10" s="8">
        <v>3031</v>
      </c>
      <c r="Q10" s="9">
        <f>IF(C9="〇",SUM(G9,G17),"")</f>
        <v>909</v>
      </c>
      <c r="R10" s="9">
        <f t="shared" si="3"/>
        <v>606</v>
      </c>
      <c r="S10" s="16" t="str">
        <f t="shared" si="4"/>
        <v>OK</v>
      </c>
      <c r="T10" s="13">
        <f t="shared" si="5"/>
        <v>9091</v>
      </c>
      <c r="U10" s="13">
        <f t="shared" si="6"/>
        <v>6060</v>
      </c>
      <c r="V10" s="9">
        <f t="shared" si="7"/>
        <v>3031</v>
      </c>
      <c r="W10" s="13">
        <f t="shared" si="8"/>
        <v>0</v>
      </c>
    </row>
    <row r="11" spans="2:23" ht="13.5" customHeight="1" x14ac:dyDescent="0.4">
      <c r="B11" s="4" t="s">
        <v>4</v>
      </c>
      <c r="C11" s="7"/>
      <c r="D11" s="8"/>
      <c r="E11" s="9" t="str">
        <f>IF(D11="","",ROUNDDOWN(D11/1.1*2/3,0))</f>
        <v/>
      </c>
      <c r="F11" s="9" t="str">
        <f t="shared" ref="F11" si="9">IF(D11="","",D11-E11-G11)</f>
        <v/>
      </c>
      <c r="G11" s="9" t="str">
        <f>IF(D11="","",ROUNDDOWN(D11-D11/1.1,0))</f>
        <v/>
      </c>
      <c r="H11" s="9">
        <f t="shared" si="1"/>
        <v>0</v>
      </c>
      <c r="J11" s="4" t="str">
        <f>IF(C10="〇",B10,"")</f>
        <v/>
      </c>
      <c r="K11" s="9" t="str">
        <f>IF(C10="〇",SUM(E10:F10),"")</f>
        <v/>
      </c>
      <c r="L11" s="9" t="str">
        <f>IF(C18="〇",SUM(E18:F18),"")</f>
        <v/>
      </c>
      <c r="M11" s="9" t="str">
        <f t="shared" si="2"/>
        <v/>
      </c>
      <c r="N11" s="9" t="str">
        <f>IF(C10="〇",SUM(E10,E18),"")</f>
        <v/>
      </c>
      <c r="O11" s="8"/>
      <c r="P11" s="8"/>
      <c r="Q11" s="9" t="str">
        <f>IF(C10="〇",SUM(G10,G18),"")</f>
        <v/>
      </c>
      <c r="R11" s="9" t="str">
        <f t="shared" si="3"/>
        <v/>
      </c>
      <c r="S11" s="16" t="str">
        <f t="shared" si="4"/>
        <v/>
      </c>
      <c r="T11" s="13" t="str">
        <f t="shared" si="5"/>
        <v/>
      </c>
      <c r="U11" s="13" t="str">
        <f t="shared" si="6"/>
        <v/>
      </c>
      <c r="V11" s="9" t="str">
        <f t="shared" si="7"/>
        <v/>
      </c>
      <c r="W11" s="13" t="str">
        <f t="shared" si="8"/>
        <v/>
      </c>
    </row>
    <row r="12" spans="2:23" ht="13.5" customHeight="1" x14ac:dyDescent="0.4">
      <c r="J12" s="4" t="str">
        <f>IF(C11="〇",B11,"")</f>
        <v/>
      </c>
      <c r="K12" s="9" t="str">
        <f>IF(C11="〇",SUM(E11:F11),"")</f>
        <v/>
      </c>
      <c r="L12" s="9" t="str">
        <f>IF(C19="〇",SUM(E19:F19),"")</f>
        <v/>
      </c>
      <c r="M12" s="9" t="str">
        <f t="shared" si="2"/>
        <v/>
      </c>
      <c r="N12" s="9" t="str">
        <f>IF(C11="〇",SUM(E11,E19),"")</f>
        <v/>
      </c>
      <c r="O12" s="8"/>
      <c r="P12" s="8"/>
      <c r="Q12" s="9" t="str">
        <f>IF(C11="〇",SUM(G11,G19),"")</f>
        <v/>
      </c>
      <c r="R12" s="9" t="str">
        <f t="shared" si="3"/>
        <v/>
      </c>
      <c r="S12" s="16" t="str">
        <f t="shared" si="4"/>
        <v/>
      </c>
      <c r="T12" s="13" t="str">
        <f t="shared" si="5"/>
        <v/>
      </c>
      <c r="U12" s="13" t="str">
        <f t="shared" si="6"/>
        <v/>
      </c>
      <c r="V12" s="9" t="str">
        <f t="shared" si="7"/>
        <v/>
      </c>
      <c r="W12" s="13" t="str">
        <f t="shared" si="8"/>
        <v/>
      </c>
    </row>
    <row r="13" spans="2:23" ht="13.5" customHeight="1" x14ac:dyDescent="0.4">
      <c r="B13" s="2" t="s">
        <v>22</v>
      </c>
      <c r="C13" s="11"/>
      <c r="D13" s="11"/>
      <c r="E13" s="11"/>
      <c r="F13" s="11"/>
      <c r="G13" s="11"/>
      <c r="H13" s="11"/>
      <c r="J13" s="30" t="s">
        <v>24</v>
      </c>
      <c r="K13" s="30"/>
      <c r="L13" s="30"/>
      <c r="M13" s="13">
        <f>SUM(M8:M12)</f>
        <v>53110</v>
      </c>
      <c r="N13" s="13">
        <f t="shared" ref="N13:P13" si="10">SUM(N8:N12)</f>
        <v>35403</v>
      </c>
      <c r="O13" s="13">
        <f t="shared" si="10"/>
        <v>0</v>
      </c>
      <c r="P13" s="13">
        <f t="shared" si="10"/>
        <v>17707</v>
      </c>
      <c r="Q13" s="13"/>
      <c r="R13" s="4"/>
    </row>
    <row r="14" spans="2:23" ht="13.5" customHeight="1" x14ac:dyDescent="0.4">
      <c r="B14" s="4" t="s">
        <v>13</v>
      </c>
      <c r="C14" s="5" t="s">
        <v>29</v>
      </c>
      <c r="D14" s="5" t="s">
        <v>22</v>
      </c>
      <c r="E14" s="5" t="s">
        <v>25</v>
      </c>
      <c r="F14" s="5" t="s">
        <v>30</v>
      </c>
      <c r="G14" s="5" t="s">
        <v>20</v>
      </c>
      <c r="H14" s="5" t="s">
        <v>24</v>
      </c>
    </row>
    <row r="15" spans="2:23" ht="13.5" customHeight="1" x14ac:dyDescent="0.4">
      <c r="B15" s="4" t="s">
        <v>1</v>
      </c>
      <c r="C15" s="7" t="s">
        <v>45</v>
      </c>
      <c r="D15" s="8">
        <v>12980</v>
      </c>
      <c r="E15" s="9">
        <f>IF(D15="","",ROUNDDOWN(D15/1.1*2/3,0))</f>
        <v>7866</v>
      </c>
      <c r="F15" s="9">
        <f>IF(D15="","",D15-E15-G15)</f>
        <v>3934</v>
      </c>
      <c r="G15" s="9">
        <f>IF(D15="","",ROUNDDOWN(D15-D15/1.1,0))</f>
        <v>1180</v>
      </c>
      <c r="H15" s="9">
        <f>SUM(E15:G15)</f>
        <v>12980</v>
      </c>
      <c r="J15" s="14"/>
      <c r="K15" s="14"/>
    </row>
    <row r="16" spans="2:23" ht="13.5" customHeight="1" x14ac:dyDescent="0.4">
      <c r="B16" s="4" t="s">
        <v>2</v>
      </c>
      <c r="C16" s="7" t="s">
        <v>45</v>
      </c>
      <c r="D16" s="8">
        <v>19440</v>
      </c>
      <c r="E16" s="9">
        <f>IF(D16="","",ROUNDDOWN(D16/1.1*2/3,0))</f>
        <v>11781</v>
      </c>
      <c r="F16" s="9">
        <f t="shared" ref="F16:F19" si="11">IF(D16="","",D16-E16-G16)</f>
        <v>5892</v>
      </c>
      <c r="G16" s="9">
        <f>IF(D16="","",ROUNDDOWN(D16-D16/1.1,0))</f>
        <v>1767</v>
      </c>
      <c r="H16" s="9">
        <f t="shared" ref="H16:H19" si="12">SUM(E16:G16)</f>
        <v>19440</v>
      </c>
      <c r="J16" s="15"/>
      <c r="K16" s="14"/>
    </row>
    <row r="17" spans="2:11" ht="13.5" customHeight="1" x14ac:dyDescent="0.4">
      <c r="B17" s="4" t="s">
        <v>3</v>
      </c>
      <c r="C17" s="7"/>
      <c r="D17" s="8"/>
      <c r="E17" s="9" t="str">
        <f>IF(D17="","",ROUNDDOWN(D17/1.1*2/3,0))</f>
        <v/>
      </c>
      <c r="F17" s="9" t="str">
        <f t="shared" si="11"/>
        <v/>
      </c>
      <c r="G17" s="9" t="str">
        <f>IF(D17="","",ROUNDDOWN(D17-D17/1.1,0))</f>
        <v/>
      </c>
      <c r="H17" s="9">
        <f t="shared" si="12"/>
        <v>0</v>
      </c>
      <c r="J17" s="15"/>
      <c r="K17" s="14"/>
    </row>
    <row r="18" spans="2:11" ht="13.5" customHeight="1" x14ac:dyDescent="0.4">
      <c r="B18" s="4" t="s">
        <v>15</v>
      </c>
      <c r="C18" s="7"/>
      <c r="D18" s="8"/>
      <c r="E18" s="9" t="str">
        <f>IF(D18="","",ROUNDDOWN(D18/1.1*2/3,0))</f>
        <v/>
      </c>
      <c r="F18" s="9" t="str">
        <f t="shared" si="11"/>
        <v/>
      </c>
      <c r="G18" s="9" t="str">
        <f>IF(D18="","",ROUNDDOWN(D18-D18/1.1,0))</f>
        <v/>
      </c>
      <c r="H18" s="9">
        <f t="shared" si="12"/>
        <v>0</v>
      </c>
      <c r="J18" s="15"/>
      <c r="K18" s="14"/>
    </row>
    <row r="19" spans="2:11" ht="13.5" customHeight="1" x14ac:dyDescent="0.4">
      <c r="B19" s="4" t="s">
        <v>4</v>
      </c>
      <c r="C19" s="7"/>
      <c r="D19" s="8"/>
      <c r="E19" s="9" t="str">
        <f>IF(D19="","",ROUNDDOWN(D19/1.1*2/3,0))</f>
        <v/>
      </c>
      <c r="F19" s="9" t="str">
        <f t="shared" si="11"/>
        <v/>
      </c>
      <c r="G19" s="9" t="str">
        <f>IF(D19="","",ROUNDDOWN(D19-D19/1.1,0))</f>
        <v/>
      </c>
      <c r="H19" s="9">
        <f t="shared" si="12"/>
        <v>0</v>
      </c>
      <c r="J19" s="15"/>
      <c r="K19" s="14"/>
    </row>
    <row r="20" spans="2:11" ht="13.5" customHeight="1" x14ac:dyDescent="0.4">
      <c r="J20" s="15"/>
      <c r="K20" s="14"/>
    </row>
    <row r="21" spans="2:11" ht="13.5" customHeight="1" x14ac:dyDescent="0.4"/>
    <row r="22" spans="2:11" ht="13.5" customHeight="1" x14ac:dyDescent="0.4">
      <c r="C22" s="2" t="s">
        <v>17</v>
      </c>
    </row>
    <row r="23" spans="2:11" ht="13.5" customHeight="1" x14ac:dyDescent="0.4"/>
    <row r="24" spans="2:11" ht="13.5" customHeight="1" x14ac:dyDescent="0.4"/>
    <row r="25" spans="2:11" ht="13.5" customHeight="1" x14ac:dyDescent="0.4"/>
    <row r="26" spans="2:11" ht="13.5" customHeight="1" x14ac:dyDescent="0.4"/>
    <row r="27" spans="2:11" ht="13.5" customHeight="1" x14ac:dyDescent="0.4"/>
    <row r="28" spans="2:11" ht="13.5" customHeight="1" x14ac:dyDescent="0.4"/>
  </sheetData>
  <mergeCells count="5">
    <mergeCell ref="K6:M6"/>
    <mergeCell ref="N6:P6"/>
    <mergeCell ref="Q6:Q7"/>
    <mergeCell ref="J6:J7"/>
    <mergeCell ref="J13:L13"/>
  </mergeCells>
  <phoneticPr fontId="2"/>
  <dataValidations count="1">
    <dataValidation type="list" allowBlank="1" showInputMessage="1" showErrorMessage="1" sqref="C7:C11 C15:C19" xr:uid="{4590B498-2BD3-47F6-B7FD-FF2D3AEA9DF9}">
      <formula1>$C$22</formula1>
    </dataValidation>
  </dataValidations>
  <pageMargins left="0.7" right="0.7" top="0.75" bottom="0.75" header="0.3" footer="0.3"/>
  <pageSetup paperSize="9" orientation="landscape" verticalDpi="0" r:id="rId1"/>
  <ignoredErrors>
    <ignoredError sqref="E8: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ポイント計算シート</vt:lpstr>
      <vt:lpstr>事業費計算シート</vt:lpstr>
      <vt:lpstr>事業費計算シート!Print_Area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　匠</dc:creator>
  <cp:lastModifiedBy>松井　匠</cp:lastModifiedBy>
  <cp:lastPrinted>2026-07-10T04:07:09Z</cp:lastPrinted>
  <dcterms:created xsi:type="dcterms:W3CDTF">2026-07-08T02:17:11Z</dcterms:created>
  <dcterms:modified xsi:type="dcterms:W3CDTF">2026-07-10T04:18:34Z</dcterms:modified>
</cp:coreProperties>
</file>