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施設野菜・果樹花き\R7年度\K 花き（R7）\02　いばらきの枝物トップランナー産地拡大事業\08 実績報告時の資料\決裁後\"/>
    </mc:Choice>
  </mc:AlternateContent>
  <xr:revisionPtr revIDLastSave="0" documentId="13_ncr:1_{91ABF22E-A186-40C5-AD7E-D32E85FEC3BC}" xr6:coauthVersionLast="47" xr6:coauthVersionMax="47" xr10:uidLastSave="{00000000-0000-0000-0000-000000000000}"/>
  <bookViews>
    <workbookView xWindow="4650" yWindow="-16320" windowWidth="29040" windowHeight="15840" tabRatio="875" firstSheet="2" activeTab="4" xr2:uid="{00000000-000D-0000-FFFF-FFFF00000000}"/>
  </bookViews>
  <sheets>
    <sheet name="様式８号（実績報告書）" sheetId="1" r:id="rId1"/>
    <sheet name="様式８号別添１（着工前価格確認書）" sheetId="2" r:id="rId2"/>
    <sheet name="様式８号別添２-１（荒廃農地等再生支援）" sheetId="3" r:id="rId3"/>
    <sheet name="様式８号別添２-２（荒廃農地等再生支援・圃場No.1）" sheetId="4" r:id="rId4"/>
    <sheet name="参考様式１（圃場No.1 ）（実績）" sheetId="5" r:id="rId5"/>
    <sheet name="様式１号別添（実施計画書） (実績)" sheetId="6" r:id="rId6"/>
    <sheet name="様式８号別添３（生産体制強化支援・機械名）" sheetId="7" r:id="rId7"/>
  </sheets>
  <externalReferences>
    <externalReference r:id="rId8"/>
  </externalReferences>
  <definedNames>
    <definedName name="_xlnm.Print_Area" localSheetId="4">'参考様式１（圃場No.1 ）（実績）'!$A$1:$T$41</definedName>
    <definedName name="_xlnm.Print_Area" localSheetId="5">'様式１号別添（実施計画書） (実績)'!$A$1:$AQ$46</definedName>
    <definedName name="_xlnm.Print_Area" localSheetId="0">'様式８号（実績報告書）'!$A$1:$AJ$58</definedName>
    <definedName name="_xlnm.Print_Area" localSheetId="1">'様式８号別添１（着工前価格確認書）'!$A$1:$G$38</definedName>
    <definedName name="_xlnm.Print_Area" localSheetId="2">'様式８号別添２-１（荒廃農地等再生支援）'!$A$1:$J$23</definedName>
    <definedName name="_xlnm.Print_Area" localSheetId="3">'様式８号別添２-２（荒廃農地等再生支援・圃場No.1）'!$A$1:$I$31</definedName>
    <definedName name="_xlnm.Print_Area" localSheetId="6">'様式８号別添３（生産体制強化支援・機械名）'!$A$1:$T$46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9" i="6" l="1"/>
  <c r="Q20" i="5" l="1"/>
  <c r="Q19" i="5"/>
  <c r="Q18" i="5"/>
  <c r="Q17" i="5"/>
  <c r="Q16" i="5"/>
  <c r="Q15" i="5"/>
  <c r="Q14" i="5"/>
  <c r="Q12" i="5"/>
  <c r="Q11" i="5"/>
  <c r="Q10" i="5"/>
  <c r="Q13" i="5" l="1"/>
  <c r="N21" i="5" s="1"/>
  <c r="O21" i="5" l="1"/>
  <c r="B26" i="5" l="1"/>
  <c r="D27" i="4" l="1"/>
  <c r="G27" i="4"/>
  <c r="F27" i="4"/>
  <c r="E27" i="4"/>
  <c r="S34" i="6" l="1"/>
  <c r="M34" i="6"/>
  <c r="AX19" i="6" l="1"/>
  <c r="W19" i="6" s="1"/>
  <c r="AS20" i="6"/>
  <c r="AX20" i="6"/>
  <c r="AS21" i="6"/>
  <c r="W21" i="6" s="1"/>
  <c r="AD21" i="6" s="1"/>
  <c r="AX21" i="6"/>
  <c r="L22" i="6"/>
  <c r="O22" i="6"/>
  <c r="S22" i="6"/>
  <c r="G34" i="6"/>
  <c r="AA34" i="6"/>
  <c r="AS41" i="6"/>
  <c r="AS42" i="6"/>
  <c r="L43" i="6"/>
  <c r="O43" i="6"/>
  <c r="S43" i="6"/>
  <c r="W43" i="6"/>
  <c r="AD43" i="6"/>
  <c r="H11" i="5"/>
  <c r="K11" i="5"/>
  <c r="H12" i="5"/>
  <c r="K12" i="5"/>
  <c r="H13" i="5"/>
  <c r="K13" i="5"/>
  <c r="H14" i="5"/>
  <c r="K14" i="5"/>
  <c r="H15" i="5"/>
  <c r="K15" i="5"/>
  <c r="H16" i="5"/>
  <c r="K16" i="5"/>
  <c r="H17" i="5"/>
  <c r="K17" i="5"/>
  <c r="H18" i="5"/>
  <c r="K18" i="5"/>
  <c r="H19" i="5"/>
  <c r="K19" i="5"/>
  <c r="H20" i="5"/>
  <c r="K20" i="5"/>
  <c r="D26" i="5"/>
  <c r="G26" i="5" s="1"/>
  <c r="A27" i="5"/>
  <c r="B27" i="5" s="1"/>
  <c r="C27" i="5"/>
  <c r="D27" i="5" s="1"/>
  <c r="I27" i="5" s="1"/>
  <c r="C28" i="5"/>
  <c r="D28" i="5" s="1"/>
  <c r="H28" i="5"/>
  <c r="A29" i="5"/>
  <c r="B29" i="5" s="1"/>
  <c r="C29" i="5"/>
  <c r="D29" i="5" s="1"/>
  <c r="I29" i="5" s="1"/>
  <c r="A30" i="5"/>
  <c r="B30" i="5" s="1"/>
  <c r="C30" i="5"/>
  <c r="D30" i="5" s="1"/>
  <c r="I30" i="5" s="1"/>
  <c r="C31" i="5"/>
  <c r="D31" i="5" s="1"/>
  <c r="H31" i="5"/>
  <c r="A32" i="5"/>
  <c r="B32" i="5" s="1"/>
  <c r="C32" i="5"/>
  <c r="A33" i="5"/>
  <c r="B33" i="5" s="1"/>
  <c r="C33" i="5"/>
  <c r="D33" i="5" s="1"/>
  <c r="I33" i="5" s="1"/>
  <c r="A34" i="5"/>
  <c r="B34" i="5" s="1"/>
  <c r="C34" i="5"/>
  <c r="D34" i="5" s="1"/>
  <c r="I34" i="5" s="1"/>
  <c r="A35" i="5"/>
  <c r="B35" i="5" s="1"/>
  <c r="C35" i="5"/>
  <c r="D35" i="5" s="1"/>
  <c r="I35" i="5" s="1"/>
  <c r="A36" i="5"/>
  <c r="B36" i="5" s="1"/>
  <c r="C36" i="5"/>
  <c r="D36" i="5" s="1"/>
  <c r="I36" i="5" s="1"/>
  <c r="E37" i="5"/>
  <c r="T35" i="5" s="1"/>
  <c r="F37" i="5"/>
  <c r="T36" i="5" s="1"/>
  <c r="J37" i="5"/>
  <c r="R35" i="5" s="1"/>
  <c r="K37" i="5"/>
  <c r="R36" i="5" s="1"/>
  <c r="J25" i="1"/>
  <c r="N25" i="1"/>
  <c r="R25" i="1"/>
  <c r="U25" i="1"/>
  <c r="X25" i="1"/>
  <c r="J32" i="1" s="1"/>
  <c r="J30" i="1"/>
  <c r="Z30" i="1"/>
  <c r="Z32" i="1" s="1"/>
  <c r="Z31" i="1"/>
  <c r="J33" i="1"/>
  <c r="O18" i="1" l="1"/>
  <c r="W20" i="6"/>
  <c r="AD20" i="6" s="1"/>
  <c r="D32" i="5"/>
  <c r="I32" i="5" s="1"/>
  <c r="J31" i="1"/>
  <c r="J34" i="1" s="1"/>
  <c r="I26" i="5"/>
  <c r="D37" i="5"/>
  <c r="T34" i="5" s="1"/>
  <c r="G34" i="5"/>
  <c r="H34" i="5"/>
  <c r="L34" i="5"/>
  <c r="G28" i="5"/>
  <c r="I28" i="5"/>
  <c r="L28" i="5"/>
  <c r="G36" i="5"/>
  <c r="H36" i="5"/>
  <c r="L36" i="5"/>
  <c r="H32" i="5"/>
  <c r="G30" i="5"/>
  <c r="H30" i="5"/>
  <c r="L30" i="5"/>
  <c r="L26" i="5"/>
  <c r="B37" i="5"/>
  <c r="T33" i="5" s="1"/>
  <c r="H26" i="5"/>
  <c r="L35" i="5"/>
  <c r="G35" i="5"/>
  <c r="H35" i="5"/>
  <c r="L33" i="5"/>
  <c r="G33" i="5"/>
  <c r="H33" i="5"/>
  <c r="I31" i="5"/>
  <c r="L31" i="5"/>
  <c r="G31" i="5"/>
  <c r="G29" i="5"/>
  <c r="H29" i="5"/>
  <c r="L29" i="5"/>
  <c r="L27" i="5"/>
  <c r="G27" i="5"/>
  <c r="H27" i="5"/>
  <c r="AD19" i="6"/>
  <c r="AD22" i="6" s="1"/>
  <c r="W22" i="6"/>
  <c r="L32" i="5" l="1"/>
  <c r="G32" i="5"/>
  <c r="L37" i="5"/>
  <c r="R37" i="5" s="1"/>
  <c r="G37" i="5"/>
  <c r="T37" i="5" s="1"/>
  <c r="H37" i="5"/>
  <c r="R33" i="5" s="1"/>
  <c r="I37" i="5"/>
  <c r="R3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8" authorId="0" shapeId="0" xr:uid="{00000000-0006-0000-0000-000001000000}">
      <text>
        <r>
          <rPr>
            <sz val="8"/>
            <color indexed="81"/>
            <rFont val="MS P ゴシック"/>
            <family val="3"/>
            <charset val="128"/>
          </rPr>
          <t>事業実施主体名が代表者と同一の場合は、空欄</t>
        </r>
      </text>
    </comment>
    <comment ref="J20" authorId="0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実施計画書（様式１号別添）をもとに記載</t>
        </r>
      </text>
    </comment>
    <comment ref="R2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国費および県補助金は交付決定額を上限とする</t>
        </r>
      </text>
    </comment>
    <comment ref="G38" authorId="0" shapeId="0" xr:uid="{00000000-0006-0000-0000-000004000000}">
      <text>
        <r>
          <rPr>
            <sz val="10"/>
            <color indexed="81"/>
            <rFont val="MS P ゴシック"/>
            <family val="3"/>
            <charset val="128"/>
          </rPr>
          <t>価格の確認日（様式第８号別添１）、再生作業を開始した日のいずれか早い日</t>
        </r>
      </text>
    </comment>
    <comment ref="U38" authorId="0" shapeId="0" xr:uid="{00000000-0006-0000-0000-000005000000}">
      <text>
        <r>
          <rPr>
            <sz val="10"/>
            <color indexed="81"/>
            <rFont val="MS P ゴシック"/>
            <family val="3"/>
            <charset val="128"/>
          </rPr>
          <t>再生作業の完了日、機械の請求書の日付のいずれか遅い日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価格変更があった場合、事業費および補助額が変更となる。ただし、補助額は交付決定額を上限とする。</t>
        </r>
      </text>
    </comment>
    <comment ref="F38" authorId="0" shapeId="0" xr:uid="{00000000-0006-0000-0100-000002000000}">
      <text>
        <r>
          <rPr>
            <sz val="8"/>
            <color indexed="81"/>
            <rFont val="MS P ゴシック"/>
            <family val="3"/>
            <charset val="128"/>
          </rPr>
          <t>価格変更があった場合は、確認日と同じ日付で、再度見積もりを徴取する。（採用されない業者であっても徴取する。）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" authorId="0" shapeId="0" xr:uid="{00000000-0006-0000-0200-000001000000}">
      <text>
        <r>
          <rPr>
            <sz val="10"/>
            <color indexed="81"/>
            <rFont val="MS P ゴシック"/>
            <family val="3"/>
            <charset val="128"/>
          </rPr>
          <t>定点からの撮影、目印となるものを画角に入れて撮影した写真を添付</t>
        </r>
      </text>
    </comment>
    <comment ref="B17" authorId="0" shapeId="0" xr:uid="{00000000-0006-0000-0200-000002000000}">
      <text>
        <r>
          <rPr>
            <sz val="10"/>
            <color indexed="81"/>
            <rFont val="MS P ゴシック"/>
            <family val="3"/>
            <charset val="128"/>
          </rPr>
          <t>機械に貼ってある型番等が記載されたラベルの写真のほか、事業費積算シートで選択した機械の能力があっているか判断できる写真を添付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00000000-0006-0000-0300-000001000000}">
      <text>
        <r>
          <rPr>
            <sz val="8"/>
            <color indexed="81"/>
            <rFont val="MS P ゴシック"/>
            <family val="3"/>
            <charset val="128"/>
          </rPr>
          <t>事業費積算シート（参考様式１）の「作業員種別」を参考に記載する。</t>
        </r>
      </text>
    </comment>
    <comment ref="H20" authorId="0" shapeId="0" xr:uid="{00000000-0006-0000-0300-000002000000}">
      <text>
        <r>
          <rPr>
            <sz val="8"/>
            <color indexed="81"/>
            <rFont val="MS P ゴシック"/>
            <family val="3"/>
            <charset val="128"/>
          </rPr>
          <t>記載欄が足りない場合は、下に行を追加する。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5" authorId="0" shapeId="0" xr:uid="{00000000-0006-0000-0400-000001000000}">
      <text>
        <r>
          <rPr>
            <sz val="8"/>
            <color indexed="81"/>
            <rFont val="MS P ゴシック"/>
            <family val="3"/>
            <charset val="128"/>
          </rPr>
          <t>交付決定日以降に開始しているか確認</t>
        </r>
      </text>
    </comment>
    <comment ref="F9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K,L列の規格・能力と同様に、実際に使用する機械の規格・能力を記載</t>
        </r>
      </text>
    </comment>
    <comment ref="A10" authorId="0" shapeId="0" xr:uid="{00000000-0006-0000-0400-000003000000}">
      <text>
        <r>
          <rPr>
            <sz val="8"/>
            <color indexed="81"/>
            <rFont val="MS P ゴシック"/>
            <family val="3"/>
            <charset val="128"/>
          </rPr>
          <t>当該作業を複数日で行った場合は、作業の開始日を記載</t>
        </r>
      </text>
    </comment>
    <comment ref="D12" authorId="0" shapeId="0" xr:uid="{00000000-0006-0000-0400-000004000000}">
      <text>
        <r>
          <rPr>
            <sz val="8"/>
            <color indexed="81"/>
            <rFont val="MS P ゴシック"/>
            <family val="3"/>
            <charset val="128"/>
          </rPr>
          <t>機械を借りた場合は、機械名の後ろに「（借用）」と記載</t>
        </r>
      </text>
    </comment>
    <comment ref="D13" authorId="0" shapeId="0" xr:uid="{00000000-0006-0000-0400-000005000000}">
      <text>
        <r>
          <rPr>
            <sz val="8"/>
            <color indexed="81"/>
            <rFont val="MS P ゴシック"/>
            <family val="3"/>
            <charset val="128"/>
          </rPr>
          <t>アタッチメントを使用した場合は、トラクターなど一緒に使用する機械のすぐ下の行に記載</t>
        </r>
      </text>
    </comment>
    <comment ref="G14" authorId="0" shapeId="0" xr:uid="{00000000-0006-0000-0400-000006000000}">
      <text>
        <r>
          <rPr>
            <sz val="8"/>
            <color indexed="81"/>
            <rFont val="MS P ゴシック"/>
            <family val="3"/>
            <charset val="128"/>
          </rPr>
          <t>機械を使用しない軽作業を行った場合は、「71」の「作業補助」を選択</t>
        </r>
      </text>
    </comment>
    <comment ref="G26" authorId="0" shapeId="0" xr:uid="{00000000-0006-0000-0400-000007000000}">
      <text>
        <r>
          <rPr>
            <sz val="9"/>
            <color indexed="81"/>
            <rFont val="MS P ゴシック"/>
            <family val="3"/>
            <charset val="128"/>
          </rPr>
          <t>工事雑費・委託費を計上する場合は、税抜・税込金額を表示</t>
        </r>
      </text>
    </comment>
    <comment ref="B28" authorId="0" shapeId="0" xr:uid="{00000000-0006-0000-0400-000008000000}">
      <text>
        <r>
          <rPr>
            <sz val="8"/>
            <color indexed="81"/>
            <rFont val="MS P ゴシック"/>
            <family val="3"/>
            <charset val="128"/>
          </rPr>
          <t>機械を借りた場合は、該当行の「単価」を空欄、「金額」に見積額を記載
同じ機械を複数行に分けて使う場合は、上の方の欄にまとめて記載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C5" authorId="0" shapeId="0" xr:uid="{00000000-0006-0000-0500-000001000000}">
      <text>
        <r>
          <rPr>
            <sz val="8"/>
            <color indexed="81"/>
            <rFont val="MS P ゴシック"/>
            <family val="3"/>
            <charset val="128"/>
          </rPr>
          <t>〇a表記で記載</t>
        </r>
      </text>
    </comment>
    <comment ref="E11" authorId="0" shapeId="0" xr:uid="{00000000-0006-0000-0500-000002000000}">
      <text>
        <r>
          <rPr>
            <sz val="8"/>
            <color indexed="81"/>
            <rFont val="MS P ゴシック"/>
            <family val="3"/>
            <charset val="128"/>
          </rPr>
          <t>隣接する複数筆の圃場を同時に再生する場合は、同行に記載</t>
        </r>
      </text>
    </comment>
    <comment ref="AB11" authorId="0" shapeId="0" xr:uid="{00000000-0006-0000-0500-000003000000}">
      <text>
        <r>
          <rPr>
            <sz val="8"/>
            <color indexed="81"/>
            <rFont val="MS P ゴシック"/>
            <family val="3"/>
            <charset val="128"/>
          </rPr>
          <t>「農地法第３条/利用権設定」を選択する場合のみ、「満了日」以降を記載</t>
        </r>
      </text>
    </comment>
    <comment ref="AJ11" authorId="0" shapeId="0" xr:uid="{00000000-0006-0000-0500-000004000000}">
      <text>
        <r>
          <rPr>
            <sz val="8"/>
            <color indexed="81"/>
            <rFont val="MS P ゴシック"/>
            <family val="3"/>
            <charset val="128"/>
          </rPr>
          <t>契約始期から原則10年後の日付を記載</t>
        </r>
      </text>
    </comment>
    <comment ref="L17" authorId="0" shapeId="0" xr:uid="{00000000-0006-0000-0500-000005000000}">
      <text>
        <r>
          <rPr>
            <sz val="8"/>
            <color indexed="81"/>
            <rFont val="MS P ゴシック"/>
            <family val="3"/>
            <charset val="128"/>
          </rPr>
          <t xml:space="preserve">小数点以下は切捨
</t>
        </r>
      </text>
    </comment>
    <comment ref="O17" authorId="0" shapeId="0" xr:uid="{00000000-0006-0000-0500-000006000000}">
      <text>
        <r>
          <rPr>
            <sz val="8"/>
            <color indexed="81"/>
            <rFont val="MS P ゴシック"/>
            <family val="3"/>
            <charset val="128"/>
          </rPr>
          <t>参考様式１で算出した事業費（税込）Aと同じ額を記載</t>
        </r>
      </text>
    </comment>
    <comment ref="W17" authorId="0" shapeId="0" xr:uid="{00000000-0006-0000-0500-000007000000}">
      <text>
        <r>
          <rPr>
            <sz val="8"/>
            <color indexed="81"/>
            <rFont val="MS P ゴシック"/>
            <family val="3"/>
            <charset val="128"/>
          </rPr>
          <t>交付決定額を上限とする</t>
        </r>
      </text>
    </comment>
    <comment ref="B19" authorId="0" shapeId="0" xr:uid="{00000000-0006-0000-0500-000008000000}">
      <text>
        <r>
          <rPr>
            <sz val="8"/>
            <color indexed="81"/>
            <rFont val="MS P ゴシック"/>
            <family val="3"/>
            <charset val="128"/>
          </rPr>
          <t>上表の「圃場No.」に対応させて記載</t>
        </r>
      </text>
    </comment>
    <comment ref="W19" authorId="0" shapeId="0" xr:uid="{00000000-0006-0000-0500-000009000000}">
      <text>
        <r>
          <rPr>
            <sz val="8"/>
            <color indexed="81"/>
            <rFont val="MS P ゴシック"/>
            <family val="3"/>
            <charset val="128"/>
          </rPr>
          <t>欄外のC・Dのうち小さい額が記載されているか確認</t>
        </r>
      </text>
    </comment>
    <comment ref="S32" authorId="0" shapeId="0" xr:uid="{00000000-0006-0000-0500-00000A000000}">
      <text>
        <r>
          <rPr>
            <sz val="8"/>
            <color indexed="81"/>
            <rFont val="MS P ゴシック"/>
            <family val="3"/>
            <charset val="128"/>
          </rPr>
          <t>改植面積は、「本事業で改植する面積」に記載</t>
        </r>
      </text>
    </comment>
    <comment ref="B33" authorId="0" shapeId="0" xr:uid="{00000000-0006-0000-0500-00000B000000}">
      <text>
        <r>
          <rPr>
            <sz val="8"/>
            <color indexed="81"/>
            <rFont val="MS P ゴシック"/>
            <family val="3"/>
            <charset val="128"/>
          </rPr>
          <t>事業で栽植予定のない品目は、「その他」としてまとめて記載</t>
        </r>
      </text>
    </comment>
    <comment ref="G34" authorId="0" shapeId="0" xr:uid="{00000000-0006-0000-0500-00000C000000}">
      <text>
        <r>
          <rPr>
            <sz val="8"/>
            <color indexed="81"/>
            <rFont val="MS P ゴシック"/>
            <family val="3"/>
            <charset val="128"/>
          </rPr>
          <t>この値が１（１）の「枝物の栽培面積」と一致するか確認</t>
        </r>
      </text>
    </comment>
    <comment ref="W39" authorId="0" shapeId="0" xr:uid="{00000000-0006-0000-0500-00000D000000}">
      <text>
        <r>
          <rPr>
            <sz val="8"/>
            <color indexed="81"/>
            <rFont val="MS P ゴシック"/>
            <family val="3"/>
            <charset val="128"/>
          </rPr>
          <t>交付決定額を上限とする</t>
        </r>
      </text>
    </comment>
    <comment ref="W41" authorId="0" shapeId="0" xr:uid="{00000000-0006-0000-0500-00000E000000}">
      <text>
        <r>
          <rPr>
            <sz val="8"/>
            <color indexed="81"/>
            <rFont val="MS P ゴシック"/>
            <family val="3"/>
            <charset val="128"/>
          </rPr>
          <t>欄外のCを参考に記載</t>
        </r>
      </text>
    </comment>
    <comment ref="AD42" authorId="0" shapeId="0" xr:uid="{00000000-0006-0000-0500-00000F000000}">
      <text>
        <r>
          <rPr>
            <sz val="8"/>
            <color indexed="81"/>
            <rFont val="MS P ゴシック"/>
            <family val="3"/>
            <charset val="128"/>
          </rPr>
          <t>補助上限額の１５０万円を上回る場合は差額を自己負担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5" authorId="0" shapeId="0" xr:uid="{00000000-0006-0000-0600-000001000000}">
      <text>
        <r>
          <rPr>
            <sz val="8"/>
            <color indexed="81"/>
            <rFont val="MS P ゴシック"/>
            <family val="3"/>
            <charset val="128"/>
          </rPr>
          <t>価格を確認した日以降の発注書の日付を記載</t>
        </r>
      </text>
    </comment>
    <comment ref="N6" authorId="0" shapeId="0" xr:uid="{00000000-0006-0000-0600-000002000000}">
      <text>
        <r>
          <rPr>
            <sz val="8"/>
            <color indexed="81"/>
            <rFont val="MS P ゴシック"/>
            <family val="3"/>
            <charset val="128"/>
          </rPr>
          <t>納品書の日付を記載</t>
        </r>
      </text>
    </comment>
    <comment ref="K10" authorId="0" shapeId="0" xr:uid="{00000000-0006-0000-0600-000003000000}">
      <text>
        <r>
          <rPr>
            <sz val="8"/>
            <color indexed="81"/>
            <rFont val="MS P ゴシック"/>
            <family val="3"/>
            <charset val="128"/>
          </rPr>
          <t>「令和７年度いばらきの枝物トップランナー産地拡大事業」と印刷したラベルシールを機械に貼り、ラベルが見える写真を添付</t>
        </r>
      </text>
    </comment>
    <comment ref="A15" authorId="0" shapeId="0" xr:uid="{00000000-0006-0000-0600-000004000000}">
      <text>
        <r>
          <rPr>
            <sz val="8"/>
            <color indexed="81"/>
            <rFont val="MS P ゴシック"/>
            <family val="3"/>
            <charset val="128"/>
          </rPr>
          <t>農林事務所が記入するため、記載しない</t>
        </r>
      </text>
    </comment>
  </commentList>
</comments>
</file>

<file path=xl/sharedStrings.xml><?xml version="1.0" encoding="utf-8"?>
<sst xmlns="http://schemas.openxmlformats.org/spreadsheetml/2006/main" count="537" uniqueCount="341">
  <si>
    <t>概算払い精算書（財務規則様式第102号）</t>
    <rPh sb="0" eb="3">
      <t>ガイサンバラ</t>
    </rPh>
    <rPh sb="4" eb="6">
      <t>セイサン</t>
    </rPh>
    <rPh sb="6" eb="7">
      <t>ショ</t>
    </rPh>
    <rPh sb="8" eb="14">
      <t>ザイムキソクヨウシキ</t>
    </rPh>
    <rPh sb="14" eb="15">
      <t>ダイ</t>
    </rPh>
    <rPh sb="18" eb="19">
      <t>ゴウ</t>
    </rPh>
    <phoneticPr fontId="2"/>
  </si>
  <si>
    <t>（４）概算払いを受けている場合</t>
    <rPh sb="3" eb="6">
      <t>ガイサンバラ</t>
    </rPh>
    <rPh sb="8" eb="9">
      <t>ウ</t>
    </rPh>
    <rPh sb="13" eb="15">
      <t>バアイ</t>
    </rPh>
    <phoneticPr fontId="2"/>
  </si>
  <si>
    <t>②機械の納品書、請求書及び領収書の写し</t>
  </si>
  <si>
    <t>①財産管理台帳（様式第10号）</t>
    <rPh sb="1" eb="7">
      <t>ザイサンカンリダイチョウ</t>
    </rPh>
    <rPh sb="8" eb="10">
      <t>ヨウシキ</t>
    </rPh>
    <rPh sb="10" eb="11">
      <t>ダイ</t>
    </rPh>
    <rPh sb="13" eb="14">
      <t>ゴウ</t>
    </rPh>
    <phoneticPr fontId="2"/>
  </si>
  <si>
    <t>（３）生産体制強化支援</t>
    <rPh sb="3" eb="11">
      <t>セイサンタイセイキョウカシエン</t>
    </rPh>
    <phoneticPr fontId="2"/>
  </si>
  <si>
    <t>④請求書及び領収書の写し（再生作業を委託した場合、機械を借用した場合）</t>
    <rPh sb="13" eb="17">
      <t>サイセイサギョウ</t>
    </rPh>
    <rPh sb="18" eb="20">
      <t>イタク</t>
    </rPh>
    <rPh sb="22" eb="24">
      <t>バアイ</t>
    </rPh>
    <rPh sb="25" eb="27">
      <t>キカイ</t>
    </rPh>
    <rPh sb="28" eb="30">
      <t>シャクヨウ</t>
    </rPh>
    <rPh sb="32" eb="34">
      <t>バアイ</t>
    </rPh>
    <phoneticPr fontId="2"/>
  </si>
  <si>
    <t>③農用地利用集積等促進計画の写し（交付申請時に未提出の場合）</t>
    <rPh sb="1" eb="6">
      <t>ノウヨウチリヨウ</t>
    </rPh>
    <rPh sb="6" eb="9">
      <t>シュウセキトウ</t>
    </rPh>
    <rPh sb="9" eb="13">
      <t>ソクシンケイカク</t>
    </rPh>
    <rPh sb="14" eb="15">
      <t>ウツ</t>
    </rPh>
    <rPh sb="17" eb="21">
      <t>コウフシンセイ</t>
    </rPh>
    <rPh sb="21" eb="22">
      <t>ジ</t>
    </rPh>
    <rPh sb="23" eb="26">
      <t>ミテイシュツ</t>
    </rPh>
    <rPh sb="27" eb="29">
      <t>バアイ</t>
    </rPh>
    <phoneticPr fontId="2"/>
  </si>
  <si>
    <t>②事業費積算シート（参考様式１）（再生作業を自主施工した場合）</t>
    <rPh sb="1" eb="4">
      <t>ジギョウヒ</t>
    </rPh>
    <rPh sb="4" eb="6">
      <t>セキサン</t>
    </rPh>
    <rPh sb="10" eb="14">
      <t>サンコウヨウシキ</t>
    </rPh>
    <rPh sb="17" eb="19">
      <t>サイセイ</t>
    </rPh>
    <rPh sb="19" eb="21">
      <t>サギョウ</t>
    </rPh>
    <rPh sb="22" eb="26">
      <t>ジシュセコウ</t>
    </rPh>
    <rPh sb="28" eb="30">
      <t>バアイ</t>
    </rPh>
    <phoneticPr fontId="2"/>
  </si>
  <si>
    <t>①様式第８号別添２－２（自主施工した場合）</t>
    <rPh sb="1" eb="3">
      <t>ヨウシキ</t>
    </rPh>
    <rPh sb="3" eb="4">
      <t>ダイ</t>
    </rPh>
    <rPh sb="5" eb="6">
      <t>ゴウ</t>
    </rPh>
    <rPh sb="6" eb="8">
      <t>ベッテン</t>
    </rPh>
    <rPh sb="12" eb="16">
      <t>ジシュセコウ</t>
    </rPh>
    <rPh sb="18" eb="20">
      <t>バアイ</t>
    </rPh>
    <phoneticPr fontId="2"/>
  </si>
  <si>
    <t>該当者：</t>
    <rPh sb="0" eb="2">
      <t>ガイトウ</t>
    </rPh>
    <rPh sb="2" eb="3">
      <t>シャ</t>
    </rPh>
    <phoneticPr fontId="2"/>
  </si>
  <si>
    <t>様式第８号別添２－１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</si>
  <si>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必　須：</t>
    <rPh sb="0" eb="1">
      <t>ヒツ</t>
    </rPh>
    <rPh sb="2" eb="3">
      <t>ス</t>
    </rPh>
    <phoneticPr fontId="2"/>
  </si>
  <si>
    <t>（２）荒廃農地等再生支援</t>
    <rPh sb="3" eb="12">
      <t>コウハイノウチトウサイセイシエン</t>
    </rPh>
    <phoneticPr fontId="2"/>
  </si>
  <si>
    <t>②実施計画書（様式第１号別添）</t>
  </si>
  <si>
    <t>①様式第８号別添１</t>
    <rPh sb="1" eb="3">
      <t>ヨウシキ</t>
    </rPh>
    <rPh sb="3" eb="4">
      <t>ダイ</t>
    </rPh>
    <rPh sb="5" eb="6">
      <t>ゴウ</t>
    </rPh>
    <rPh sb="6" eb="8">
      <t>ベッテン</t>
    </rPh>
    <phoneticPr fontId="2"/>
  </si>
  <si>
    <t>（１）共通</t>
    <rPh sb="3" eb="5">
      <t>キョウツウ</t>
    </rPh>
    <phoneticPr fontId="2"/>
  </si>
  <si>
    <t>６　添付書類</t>
    <rPh sb="2" eb="6">
      <t>テンプショルイ</t>
    </rPh>
    <phoneticPr fontId="2"/>
  </si>
  <si>
    <t>茨城　太郎（イバラキ　タロウ）</t>
    <rPh sb="0" eb="2">
      <t>イバラキ</t>
    </rPh>
    <rPh sb="3" eb="5">
      <t>タロウ</t>
    </rPh>
    <phoneticPr fontId="2"/>
  </si>
  <si>
    <t>口座名義（カナ）</t>
    <rPh sb="0" eb="4">
      <t>コウザメイギ</t>
    </rPh>
    <phoneticPr fontId="2"/>
  </si>
  <si>
    <t>口座番号</t>
    <rPh sb="0" eb="4">
      <t>コウザバンゴウ</t>
    </rPh>
    <phoneticPr fontId="2"/>
  </si>
  <si>
    <t>その他（　　　　）</t>
    <rPh sb="2" eb="3">
      <t>ホカ</t>
    </rPh>
    <phoneticPr fontId="2"/>
  </si>
  <si>
    <t>当座・</t>
    <rPh sb="0" eb="2">
      <t>トウザ</t>
    </rPh>
    <phoneticPr fontId="2"/>
  </si>
  <si>
    <t>普通・</t>
    <rPh sb="0" eb="2">
      <t>フツウ</t>
    </rPh>
    <phoneticPr fontId="2"/>
  </si>
  <si>
    <t>預金種別</t>
    <rPh sb="0" eb="4">
      <t>ヨキンシュベツ</t>
    </rPh>
    <phoneticPr fontId="2"/>
  </si>
  <si>
    <t>支店</t>
    <rPh sb="0" eb="2">
      <t>シテン</t>
    </rPh>
    <phoneticPr fontId="2"/>
  </si>
  <si>
    <t>水戸</t>
    <rPh sb="0" eb="2">
      <t>ミト</t>
    </rPh>
    <phoneticPr fontId="2"/>
  </si>
  <si>
    <t>銀行</t>
    <rPh sb="0" eb="2">
      <t>ギンコウ</t>
    </rPh>
    <phoneticPr fontId="2"/>
  </si>
  <si>
    <t>茨城</t>
    <rPh sb="0" eb="2">
      <t>イバラキ</t>
    </rPh>
    <phoneticPr fontId="2"/>
  </si>
  <si>
    <t>５　補助金の受領口座</t>
    <rPh sb="2" eb="5">
      <t>ホジョキン</t>
    </rPh>
    <rPh sb="6" eb="10">
      <t>ジュリョウコウザ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</si>
  <si>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</si>
  <si>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</si>
  <si>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</si>
  <si>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</si>
  <si>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r>
      <t>事業完了</t>
    </r>
    <r>
      <rPr>
        <strike/>
        <sz val="10.5"/>
        <color rgb="FFFF0000"/>
        <rFont val="ＭＳ 明朝"/>
        <family val="1"/>
        <charset val="128"/>
      </rPr>
      <t>(</t>
    </r>
    <r>
      <rPr>
        <strike/>
        <sz val="10.5"/>
        <rFont val="ＭＳ 明朝"/>
        <family val="1"/>
        <charset val="128"/>
      </rPr>
      <t>予定</t>
    </r>
    <r>
      <rPr>
        <strike/>
        <sz val="10.5"/>
        <color rgb="FFFF0000"/>
        <rFont val="ＭＳ 明朝"/>
        <family val="1"/>
        <charset val="128"/>
      </rPr>
      <t>)</t>
    </r>
    <r>
      <rPr>
        <sz val="10.5"/>
        <rFont val="ＭＳ 明朝"/>
        <family val="1"/>
        <charset val="128"/>
      </rPr>
      <t>日</t>
    </r>
    <rPh sb="0" eb="2">
      <t>ジギョウ</t>
    </rPh>
    <rPh sb="2" eb="4">
      <t>カンリョウ</t>
    </rPh>
    <rPh sb="5" eb="7">
      <t>ヨテイ</t>
    </rPh>
    <rPh sb="8" eb="9">
      <t>ヒ</t>
    </rPh>
    <phoneticPr fontId="2"/>
  </si>
  <si>
    <r>
      <t>事業着手</t>
    </r>
    <r>
      <rPr>
        <strike/>
        <sz val="11"/>
        <color rgb="FFFF0000"/>
        <rFont val="ＭＳ 明朝"/>
        <family val="1"/>
        <charset val="128"/>
      </rPr>
      <t>(</t>
    </r>
    <r>
      <rPr>
        <strike/>
        <sz val="11"/>
        <rFont val="ＭＳ 明朝"/>
        <family val="1"/>
        <charset val="128"/>
      </rPr>
      <t>予定</t>
    </r>
    <r>
      <rPr>
        <strike/>
        <sz val="11"/>
        <color rgb="FFFF0000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日</t>
    </r>
    <rPh sb="0" eb="4">
      <t>ジギョウチャクシュ</t>
    </rPh>
    <rPh sb="5" eb="7">
      <t>ヨテイ</t>
    </rPh>
    <rPh sb="8" eb="9">
      <t>ヒ</t>
    </rPh>
    <phoneticPr fontId="2"/>
  </si>
  <si>
    <r>
      <t>４　事業着手・完了</t>
    </r>
    <r>
      <rPr>
        <strike/>
        <sz val="11"/>
        <color rgb="FFFF0000"/>
        <rFont val="ＭＳ 明朝"/>
        <family val="1"/>
        <charset val="128"/>
      </rPr>
      <t>（</t>
    </r>
    <r>
      <rPr>
        <strike/>
        <sz val="11"/>
        <rFont val="ＭＳ 明朝"/>
        <family val="1"/>
        <charset val="128"/>
      </rPr>
      <t>予定</t>
    </r>
    <r>
      <rPr>
        <strike/>
        <sz val="11"/>
        <color rgb="FFFF0000"/>
        <rFont val="ＭＳ 明朝"/>
        <family val="1"/>
        <charset val="128"/>
      </rPr>
      <t>）</t>
    </r>
    <rPh sb="2" eb="4">
      <t>ジギョウ</t>
    </rPh>
    <rPh sb="4" eb="6">
      <t>チャクシュ</t>
    </rPh>
    <rPh sb="7" eb="9">
      <t>カンリョウ</t>
    </rPh>
    <rPh sb="10" eb="12">
      <t>ヨテイ</t>
    </rPh>
    <phoneticPr fontId="2"/>
  </si>
  <si>
    <t>（注）２の「経費配分及び負担区分」と同一額とすること。</t>
    <rPh sb="1" eb="2">
      <t>チュウ</t>
    </rPh>
    <rPh sb="6" eb="10">
      <t>ケイヒハイブン</t>
    </rPh>
    <rPh sb="10" eb="11">
      <t>オヨ</t>
    </rPh>
    <rPh sb="12" eb="16">
      <t>フタンクブン</t>
    </rPh>
    <rPh sb="18" eb="21">
      <t>ドウイツガク</t>
    </rPh>
    <phoneticPr fontId="2"/>
  </si>
  <si>
    <t>合計</t>
    <rPh sb="0" eb="2">
      <t>ゴウケイ</t>
    </rPh>
    <phoneticPr fontId="2"/>
  </si>
  <si>
    <t>その他</t>
    <rPh sb="2" eb="3">
      <t>ホカ</t>
    </rPh>
    <phoneticPr fontId="2"/>
  </si>
  <si>
    <t>自己負担</t>
    <rPh sb="0" eb="4">
      <t>ジコフタン</t>
    </rPh>
    <phoneticPr fontId="2"/>
  </si>
  <si>
    <t>生産体制強化支援</t>
    <rPh sb="0" eb="2">
      <t>セイサン</t>
    </rPh>
    <rPh sb="2" eb="4">
      <t>タイセイ</t>
    </rPh>
    <rPh sb="4" eb="6">
      <t>キョウカ</t>
    </rPh>
    <rPh sb="6" eb="8">
      <t>シエン</t>
    </rPh>
    <phoneticPr fontId="2"/>
  </si>
  <si>
    <t>県補助金</t>
    <rPh sb="0" eb="1">
      <t>ケン</t>
    </rPh>
    <rPh sb="1" eb="4">
      <t>ホジョキン</t>
    </rPh>
    <phoneticPr fontId="2"/>
  </si>
  <si>
    <t>荒廃農地等再生支援</t>
    <rPh sb="0" eb="2">
      <t>コウハイ</t>
    </rPh>
    <rPh sb="2" eb="4">
      <t>ノウチ</t>
    </rPh>
    <rPh sb="4" eb="5">
      <t>トウ</t>
    </rPh>
    <rPh sb="5" eb="7">
      <t>サイセイ</t>
    </rPh>
    <rPh sb="7" eb="9">
      <t>シエン</t>
    </rPh>
    <phoneticPr fontId="2"/>
  </si>
  <si>
    <t>国　費</t>
    <rPh sb="0" eb="1">
      <t>クニ</t>
    </rPh>
    <rPh sb="2" eb="3">
      <t>ヒ</t>
    </rPh>
    <phoneticPr fontId="2"/>
  </si>
  <si>
    <t>備考</t>
    <rPh sb="0" eb="2">
      <t>ビコウ</t>
    </rPh>
    <phoneticPr fontId="2"/>
  </si>
  <si>
    <t>本年度予算額</t>
    <rPh sb="0" eb="3">
      <t>ホンネンド</t>
    </rPh>
    <rPh sb="3" eb="6">
      <t>ヨサンガク</t>
    </rPh>
    <phoneticPr fontId="2"/>
  </si>
  <si>
    <t>区分</t>
    <rPh sb="0" eb="2">
      <t>クブン</t>
    </rPh>
    <phoneticPr fontId="2"/>
  </si>
  <si>
    <t>（２）支出の部</t>
    <rPh sb="3" eb="5">
      <t>シシュツ</t>
    </rPh>
    <rPh sb="6" eb="7">
      <t>ブ</t>
    </rPh>
    <phoneticPr fontId="2"/>
  </si>
  <si>
    <t>（１）収入の部</t>
    <rPh sb="3" eb="5">
      <t>シュウニュウ</t>
    </rPh>
    <rPh sb="6" eb="7">
      <t>ブ</t>
    </rPh>
    <phoneticPr fontId="2"/>
  </si>
  <si>
    <t>３　収支予算</t>
    <rPh sb="2" eb="6">
      <t>シュウシヨサン</t>
    </rPh>
    <phoneticPr fontId="2"/>
  </si>
  <si>
    <t>税抜B</t>
    <rPh sb="0" eb="2">
      <t>ゼイヌキ</t>
    </rPh>
    <phoneticPr fontId="2"/>
  </si>
  <si>
    <t>税込A</t>
    <phoneticPr fontId="2"/>
  </si>
  <si>
    <t>備考</t>
    <rPh sb="0" eb="1">
      <t>ビ</t>
    </rPh>
    <rPh sb="1" eb="2">
      <t>コウ</t>
    </rPh>
    <phoneticPr fontId="2"/>
  </si>
  <si>
    <t>負担区分</t>
    <rPh sb="0" eb="4">
      <t>フタンクブン</t>
    </rPh>
    <phoneticPr fontId="2"/>
  </si>
  <si>
    <t>事業費</t>
    <rPh sb="0" eb="2">
      <t>ジギョウ</t>
    </rPh>
    <rPh sb="2" eb="3">
      <t>ヒ</t>
    </rPh>
    <phoneticPr fontId="2"/>
  </si>
  <si>
    <t>２　経費の配分及び負担区分</t>
    <rPh sb="2" eb="4">
      <t>ケイヒ</t>
    </rPh>
    <rPh sb="5" eb="7">
      <t>ハイブン</t>
    </rPh>
    <rPh sb="7" eb="8">
      <t>オヨ</t>
    </rPh>
    <rPh sb="9" eb="13">
      <t>フタンクブン</t>
    </rPh>
    <phoneticPr fontId="2"/>
  </si>
  <si>
    <t>円</t>
    <rPh sb="0" eb="1">
      <t>エン</t>
    </rPh>
    <phoneticPr fontId="2"/>
  </si>
  <si>
    <t>１　補助金交付申請額(国費＋県補助金)</t>
    <rPh sb="2" eb="5">
      <t>ホジョキン</t>
    </rPh>
    <rPh sb="5" eb="7">
      <t>コウフ</t>
    </rPh>
    <rPh sb="7" eb="9">
      <t>シンセイ</t>
    </rPh>
    <rPh sb="9" eb="10">
      <t>ガク</t>
    </rPh>
    <rPh sb="11" eb="13">
      <t>コクヒ</t>
    </rPh>
    <rPh sb="14" eb="18">
      <t>ケンホジョキン</t>
    </rPh>
    <phoneticPr fontId="2"/>
  </si>
  <si>
    <t>記</t>
    <rPh sb="0" eb="1">
      <t>キ</t>
    </rPh>
    <phoneticPr fontId="2"/>
  </si>
  <si>
    <r>
      <t>令和７年度いばらきの枝物トップランナー産地拡大事業補助金実績</t>
    </r>
    <r>
      <rPr>
        <b/>
        <strike/>
        <u/>
        <sz val="11"/>
        <color rgb="FFFF0000"/>
        <rFont val="ＭＳ 明朝"/>
        <family val="1"/>
        <charset val="128"/>
      </rPr>
      <t>（実施状況）</t>
    </r>
    <r>
      <rPr>
        <sz val="11"/>
        <rFont val="ＭＳ 明朝"/>
        <family val="1"/>
        <charset val="128"/>
      </rPr>
      <t>報告書</t>
    </r>
    <rPh sb="0" eb="2">
      <t>レイワ</t>
    </rPh>
    <rPh sb="3" eb="5">
      <t>ネンド</t>
    </rPh>
    <rPh sb="10" eb="12">
      <t>エダモノ</t>
    </rPh>
    <rPh sb="19" eb="25">
      <t>サンチカクダイジギョウ</t>
    </rPh>
    <rPh sb="25" eb="28">
      <t>ホジョキン</t>
    </rPh>
    <rPh sb="28" eb="30">
      <t>ジッセキ</t>
    </rPh>
    <rPh sb="31" eb="35">
      <t>ジッシジョウキョウ</t>
    </rPh>
    <rPh sb="36" eb="39">
      <t>ホウコクショ</t>
    </rPh>
    <phoneticPr fontId="2"/>
  </si>
  <si>
    <r>
      <t>（代表者職氏名）</t>
    </r>
    <r>
      <rPr>
        <b/>
        <u/>
        <sz val="11"/>
        <color rgb="FFFF0000"/>
        <rFont val="ＭＳ 明朝"/>
        <family val="1"/>
        <charset val="128"/>
      </rPr>
      <t>代表　茨城　太郎</t>
    </r>
    <rPh sb="1" eb="4">
      <t>ダイヒョウシャ</t>
    </rPh>
    <rPh sb="4" eb="7">
      <t>ショクシメイ</t>
    </rPh>
    <rPh sb="8" eb="10">
      <t>ダイヒョウ</t>
    </rPh>
    <rPh sb="11" eb="13">
      <t>イバラキ</t>
    </rPh>
    <rPh sb="14" eb="16">
      <t>タロウ</t>
    </rPh>
    <phoneticPr fontId="2"/>
  </si>
  <si>
    <r>
      <t>（事業実施主体名）</t>
    </r>
    <r>
      <rPr>
        <b/>
        <u/>
        <sz val="11"/>
        <color rgb="FFFF0000"/>
        <rFont val="ＭＳ 明朝"/>
        <family val="1"/>
        <charset val="128"/>
      </rPr>
      <t>茨城県産地振興課</t>
    </r>
    <rPh sb="1" eb="3">
      <t>ジギョウ</t>
    </rPh>
    <rPh sb="3" eb="5">
      <t>ジッシ</t>
    </rPh>
    <rPh sb="5" eb="7">
      <t>シュタイ</t>
    </rPh>
    <rPh sb="7" eb="8">
      <t>メイ</t>
    </rPh>
    <rPh sb="9" eb="11">
      <t>イバラキ</t>
    </rPh>
    <rPh sb="11" eb="12">
      <t>ケン</t>
    </rPh>
    <rPh sb="12" eb="14">
      <t>サンチ</t>
    </rPh>
    <rPh sb="14" eb="16">
      <t>シンコウ</t>
    </rPh>
    <rPh sb="16" eb="17">
      <t>カ</t>
    </rPh>
    <phoneticPr fontId="2"/>
  </si>
  <si>
    <r>
      <t>（連絡先）</t>
    </r>
    <r>
      <rPr>
        <b/>
        <u/>
        <sz val="11"/>
        <color rgb="FFFF0000"/>
        <rFont val="ＭＳ 明朝"/>
        <family val="1"/>
        <charset val="128"/>
      </rPr>
      <t>029-301-3954</t>
    </r>
    <rPh sb="1" eb="4">
      <t>レンラクサキ</t>
    </rPh>
    <phoneticPr fontId="2"/>
  </si>
  <si>
    <t>茨城県水戸市笠原町978番6</t>
    <rPh sb="0" eb="3">
      <t>イバラキケン</t>
    </rPh>
    <rPh sb="3" eb="6">
      <t>ミトシ</t>
    </rPh>
    <rPh sb="6" eb="9">
      <t>カサハラチョウ</t>
    </rPh>
    <rPh sb="12" eb="13">
      <t>バン</t>
    </rPh>
    <phoneticPr fontId="2"/>
  </si>
  <si>
    <t>310-8555</t>
    <phoneticPr fontId="2"/>
  </si>
  <si>
    <t>（住所）〒</t>
    <rPh sb="1" eb="3">
      <t>ジュウショ</t>
    </rPh>
    <phoneticPr fontId="2"/>
  </si>
  <si>
    <t>茨城県知事　殿</t>
    <rPh sb="0" eb="3">
      <t>イバラキケン</t>
    </rPh>
    <rPh sb="3" eb="5">
      <t>チジ</t>
    </rPh>
    <rPh sb="6" eb="7">
      <t>トノ</t>
    </rPh>
    <phoneticPr fontId="2"/>
  </si>
  <si>
    <t>様式第８号（要綱第12条）</t>
    <rPh sb="0" eb="2">
      <t>ヨウシキ</t>
    </rPh>
    <rPh sb="2" eb="3">
      <t>ダイ</t>
    </rPh>
    <rPh sb="4" eb="5">
      <t>ゴウ</t>
    </rPh>
    <rPh sb="6" eb="8">
      <t>ヨウコウ</t>
    </rPh>
    <rPh sb="8" eb="9">
      <t>ダイ</t>
    </rPh>
    <rPh sb="11" eb="12">
      <t>ジョウ</t>
    </rPh>
    <phoneticPr fontId="2"/>
  </si>
  <si>
    <t>　　　価格の変更があった場合、改めて見積書を徴収し当確認書に添付すること。</t>
    <rPh sb="3" eb="5">
      <t>カカク</t>
    </rPh>
    <rPh sb="6" eb="8">
      <t>ヘンコウ</t>
    </rPh>
    <rPh sb="12" eb="14">
      <t>バアイ</t>
    </rPh>
    <rPh sb="15" eb="16">
      <t>アラタ</t>
    </rPh>
    <rPh sb="18" eb="21">
      <t>ミツモリショ</t>
    </rPh>
    <rPh sb="22" eb="24">
      <t>チョウシュウ</t>
    </rPh>
    <rPh sb="25" eb="26">
      <t>トウ</t>
    </rPh>
    <rPh sb="26" eb="29">
      <t>カクニンショ</t>
    </rPh>
    <rPh sb="30" eb="32">
      <t>テンプ</t>
    </rPh>
    <phoneticPr fontId="2"/>
  </si>
  <si>
    <t>（注）「確認後の価格」は、価格の変更がなかった場合も記載する。</t>
    <rPh sb="1" eb="2">
      <t>チュウ</t>
    </rPh>
    <rPh sb="4" eb="6">
      <t>カクニン</t>
    </rPh>
    <rPh sb="6" eb="7">
      <t>ゴ</t>
    </rPh>
    <rPh sb="8" eb="10">
      <t>カカク</t>
    </rPh>
    <rPh sb="13" eb="15">
      <t>カカク</t>
    </rPh>
    <rPh sb="16" eb="18">
      <t>ヘンコウ</t>
    </rPh>
    <rPh sb="23" eb="25">
      <t>バアイ</t>
    </rPh>
    <rPh sb="26" eb="28">
      <t>キサイ</t>
    </rPh>
    <phoneticPr fontId="2"/>
  </si>
  <si>
    <t>確認の結果、D社に依頼することとした。</t>
    <rPh sb="0" eb="2">
      <t>カクニン</t>
    </rPh>
    <rPh sb="3" eb="5">
      <t>ケッカ</t>
    </rPh>
    <rPh sb="7" eb="8">
      <t>シャ</t>
    </rPh>
    <rPh sb="9" eb="11">
      <t>イライ</t>
    </rPh>
    <phoneticPr fontId="2"/>
  </si>
  <si>
    <t>1,210,000(1,100,000)</t>
    <phoneticPr fontId="2"/>
  </si>
  <si>
    <t>有</t>
    <rPh sb="0" eb="1">
      <t>アリ</t>
    </rPh>
    <phoneticPr fontId="2"/>
  </si>
  <si>
    <t>F社</t>
    <rPh sb="1" eb="2">
      <t>シャ</t>
    </rPh>
    <phoneticPr fontId="2"/>
  </si>
  <si>
    <t>1,200,000(1,090,909)</t>
    <phoneticPr fontId="2"/>
  </si>
  <si>
    <t>E社</t>
    <rPh sb="1" eb="2">
      <t>シャ</t>
    </rPh>
    <phoneticPr fontId="2"/>
  </si>
  <si>
    <t>D社</t>
    <rPh sb="1" eb="2">
      <t>シャ</t>
    </rPh>
    <phoneticPr fontId="2"/>
  </si>
  <si>
    <t>確認結果
（変更の有無）</t>
    <rPh sb="0" eb="4">
      <t>カクニンケッカ</t>
    </rPh>
    <rPh sb="6" eb="8">
      <t>ヘンコウ</t>
    </rPh>
    <rPh sb="9" eb="11">
      <t>ウム</t>
    </rPh>
    <phoneticPr fontId="2"/>
  </si>
  <si>
    <t>確認日</t>
    <rPh sb="0" eb="2">
      <t>カクニン</t>
    </rPh>
    <rPh sb="2" eb="3">
      <t>ビ</t>
    </rPh>
    <phoneticPr fontId="2"/>
  </si>
  <si>
    <t>社名</t>
    <rPh sb="0" eb="2">
      <t>シャメイ</t>
    </rPh>
    <phoneticPr fontId="2"/>
  </si>
  <si>
    <t>（１）チッパー</t>
    <phoneticPr fontId="2"/>
  </si>
  <si>
    <t>２　生産体制強化支援</t>
    <rPh sb="2" eb="8">
      <t>セイサンタイセイキョウカ</t>
    </rPh>
    <rPh sb="8" eb="10">
      <t>シエン</t>
    </rPh>
    <phoneticPr fontId="2"/>
  </si>
  <si>
    <t>確認の結果、A社に依頼することとした。</t>
    <rPh sb="0" eb="2">
      <t>カクニン</t>
    </rPh>
    <rPh sb="3" eb="5">
      <t>ケッカ</t>
    </rPh>
    <rPh sb="7" eb="8">
      <t>シャ</t>
    </rPh>
    <rPh sb="9" eb="11">
      <t>イライ</t>
    </rPh>
    <phoneticPr fontId="2"/>
  </si>
  <si>
    <t>無</t>
    <rPh sb="0" eb="1">
      <t>ナシ</t>
    </rPh>
    <phoneticPr fontId="2"/>
  </si>
  <si>
    <t>C社</t>
    <rPh sb="1" eb="2">
      <t>シャ</t>
    </rPh>
    <phoneticPr fontId="2"/>
  </si>
  <si>
    <t>B社</t>
    <rPh sb="1" eb="2">
      <t>シャ</t>
    </rPh>
    <phoneticPr fontId="2"/>
  </si>
  <si>
    <t>A社</t>
    <rPh sb="1" eb="2">
      <t>シャ</t>
    </rPh>
    <phoneticPr fontId="2"/>
  </si>
  <si>
    <t>１　荒廃農地等再生支援</t>
    <rPh sb="2" eb="7">
      <t>コウハイノウチトウ</t>
    </rPh>
    <rPh sb="7" eb="9">
      <t>サイセイ</t>
    </rPh>
    <rPh sb="9" eb="11">
      <t>シエン</t>
    </rPh>
    <phoneticPr fontId="2"/>
  </si>
  <si>
    <t>記</t>
  </si>
  <si>
    <t xml:space="preserve">  にて下記のとおり確認しました。</t>
    <phoneticPr fontId="2"/>
  </si>
  <si>
    <r>
      <t>　交付申請時に見積もりを徴収した会社に、価格の変更がないか、</t>
    </r>
    <r>
      <rPr>
        <b/>
        <strike/>
        <sz val="11"/>
        <color rgb="FFFF0000"/>
        <rFont val="ＭＳ 明朝"/>
        <family val="1"/>
        <charset val="128"/>
      </rPr>
      <t>（電話・メール・</t>
    </r>
    <r>
      <rPr>
        <sz val="11"/>
        <rFont val="ＭＳ 明朝"/>
        <family val="1"/>
        <charset val="128"/>
      </rPr>
      <t>FAX</t>
    </r>
    <r>
      <rPr>
        <b/>
        <strike/>
        <sz val="11"/>
        <color rgb="FFFF0000"/>
        <rFont val="ＭＳ 明朝"/>
        <family val="1"/>
        <charset val="128"/>
      </rPr>
      <t>）</t>
    </r>
    <rPh sb="1" eb="6">
      <t>コウフシンセイジ</t>
    </rPh>
    <rPh sb="7" eb="9">
      <t>ミツ</t>
    </rPh>
    <rPh sb="12" eb="14">
      <t>チョウシュウ</t>
    </rPh>
    <rPh sb="16" eb="18">
      <t>カイシャ</t>
    </rPh>
    <rPh sb="20" eb="22">
      <t>カカク</t>
    </rPh>
    <rPh sb="23" eb="25">
      <t>ヘンコウ</t>
    </rPh>
    <rPh sb="31" eb="33">
      <t>デンワ</t>
    </rPh>
    <phoneticPr fontId="2"/>
  </si>
  <si>
    <t>茨城県産地振興課</t>
    <rPh sb="0" eb="3">
      <t>イバラキケン</t>
    </rPh>
    <rPh sb="3" eb="8">
      <t>サンチシンコウカ</t>
    </rPh>
    <phoneticPr fontId="2"/>
  </si>
  <si>
    <t>令和７年度いばらきの枝物トップランナー産地拡大事業着工前価格確認書</t>
    <rPh sb="25" eb="33">
      <t>チャッコウマエカカクカクニンショ</t>
    </rPh>
    <phoneticPr fontId="2"/>
  </si>
  <si>
    <t>様式第８号別添１（共通）</t>
    <rPh sb="0" eb="3">
      <t>ヨウシキダイ</t>
    </rPh>
    <rPh sb="4" eb="5">
      <t>ゴウ</t>
    </rPh>
    <rPh sb="5" eb="7">
      <t>ベッテン</t>
    </rPh>
    <rPh sb="9" eb="11">
      <t>キョウツウ</t>
    </rPh>
    <phoneticPr fontId="2"/>
  </si>
  <si>
    <t>写真</t>
    <rPh sb="0" eb="2">
      <t>シャシン</t>
    </rPh>
    <phoneticPr fontId="2"/>
  </si>
  <si>
    <t>機械の規格・能力が分かる写真</t>
    <rPh sb="0" eb="2">
      <t>キカイ</t>
    </rPh>
    <rPh sb="3" eb="5">
      <t>キカク</t>
    </rPh>
    <rPh sb="6" eb="8">
      <t>ノウリョク</t>
    </rPh>
    <rPh sb="9" eb="10">
      <t>ワ</t>
    </rPh>
    <rPh sb="12" eb="14">
      <t>シャシン</t>
    </rPh>
    <phoneticPr fontId="2"/>
  </si>
  <si>
    <t>使用機械の写真</t>
    <rPh sb="0" eb="2">
      <t>シヨウ</t>
    </rPh>
    <rPh sb="2" eb="4">
      <t>キカイ</t>
    </rPh>
    <rPh sb="5" eb="7">
      <t>シャシン</t>
    </rPh>
    <phoneticPr fontId="2"/>
  </si>
  <si>
    <t>機　械　名</t>
    <rPh sb="0" eb="1">
      <t>キ</t>
    </rPh>
    <rPh sb="2" eb="3">
      <t>カイ</t>
    </rPh>
    <rPh sb="4" eb="5">
      <t>メイ</t>
    </rPh>
    <phoneticPr fontId="2"/>
  </si>
  <si>
    <t>マニュアスプレッダ</t>
    <phoneticPr fontId="2"/>
  </si>
  <si>
    <t>ロータリーティラー</t>
    <phoneticPr fontId="2"/>
  </si>
  <si>
    <t>トラクター</t>
    <phoneticPr fontId="2"/>
  </si>
  <si>
    <t>トラック</t>
    <phoneticPr fontId="2"/>
  </si>
  <si>
    <t>バックホウ</t>
    <phoneticPr fontId="2"/>
  </si>
  <si>
    <t>（２）再生作業に係る機械写真整理帳</t>
    <rPh sb="3" eb="7">
      <t>サイセイサギョウ</t>
    </rPh>
    <rPh sb="8" eb="9">
      <t>カカ</t>
    </rPh>
    <rPh sb="10" eb="12">
      <t>キカイ</t>
    </rPh>
    <rPh sb="12" eb="14">
      <t>シャシン</t>
    </rPh>
    <rPh sb="14" eb="17">
      <t>セイリチョウ</t>
    </rPh>
    <phoneticPr fontId="2"/>
  </si>
  <si>
    <t>（注）複数の作業工程がある場合、「実施中」には代表的な１工程の作業中の写真を添付すること。</t>
    <rPh sb="1" eb="2">
      <t>チュウ</t>
    </rPh>
    <rPh sb="3" eb="5">
      <t>フクスウ</t>
    </rPh>
    <rPh sb="6" eb="10">
      <t>サギョウコウテイ</t>
    </rPh>
    <rPh sb="13" eb="15">
      <t>バアイ</t>
    </rPh>
    <rPh sb="17" eb="19">
      <t>ジッシ</t>
    </rPh>
    <rPh sb="19" eb="20">
      <t>チュウ</t>
    </rPh>
    <rPh sb="23" eb="26">
      <t>ダイヒョウテキ</t>
    </rPh>
    <rPh sb="28" eb="30">
      <t>コウテイ</t>
    </rPh>
    <rPh sb="31" eb="33">
      <t>サギョウ</t>
    </rPh>
    <rPh sb="33" eb="34">
      <t>チュウ</t>
    </rPh>
    <rPh sb="35" eb="37">
      <t>シャシン</t>
    </rPh>
    <rPh sb="38" eb="40">
      <t>テンプ</t>
    </rPh>
    <phoneticPr fontId="2"/>
  </si>
  <si>
    <t>撮影日：令和７年11月30日</t>
    <rPh sb="0" eb="3">
      <t>サツエイビ</t>
    </rPh>
    <rPh sb="4" eb="6">
      <t>レイワ</t>
    </rPh>
    <rPh sb="7" eb="8">
      <t>ネン</t>
    </rPh>
    <rPh sb="10" eb="11">
      <t>ツキ</t>
    </rPh>
    <rPh sb="13" eb="14">
      <t>ヒ</t>
    </rPh>
    <phoneticPr fontId="2"/>
  </si>
  <si>
    <t>実施後</t>
    <rPh sb="0" eb="2">
      <t>ジッシ</t>
    </rPh>
    <rPh sb="2" eb="3">
      <t>ゴ</t>
    </rPh>
    <phoneticPr fontId="2"/>
  </si>
  <si>
    <t>撮影日：令和７年11月20日　作業内容：耕耘</t>
    <rPh sb="0" eb="3">
      <t>サツエイビ</t>
    </rPh>
    <rPh sb="4" eb="6">
      <t>レイワ</t>
    </rPh>
    <rPh sb="7" eb="8">
      <t>ネン</t>
    </rPh>
    <rPh sb="10" eb="11">
      <t>ツキ</t>
    </rPh>
    <rPh sb="13" eb="14">
      <t>ヒ</t>
    </rPh>
    <rPh sb="15" eb="19">
      <t>サギョウナイヨウ</t>
    </rPh>
    <rPh sb="20" eb="22">
      <t>コウウン</t>
    </rPh>
    <phoneticPr fontId="2"/>
  </si>
  <si>
    <t>撮影日：令和７年10月30日　作業内容：耕耘</t>
    <rPh sb="0" eb="3">
      <t>サツエイビ</t>
    </rPh>
    <rPh sb="4" eb="6">
      <t>レイワ</t>
    </rPh>
    <rPh sb="7" eb="8">
      <t>ネン</t>
    </rPh>
    <rPh sb="10" eb="11">
      <t>ツキ</t>
    </rPh>
    <rPh sb="13" eb="14">
      <t>ヒ</t>
    </rPh>
    <rPh sb="15" eb="19">
      <t>サギョウナイヨウ</t>
    </rPh>
    <rPh sb="20" eb="22">
      <t>コウウン</t>
    </rPh>
    <phoneticPr fontId="2"/>
  </si>
  <si>
    <t>実施中</t>
    <rPh sb="0" eb="2">
      <t>ジッシ</t>
    </rPh>
    <rPh sb="2" eb="3">
      <t>ナカ</t>
    </rPh>
    <phoneticPr fontId="2"/>
  </si>
  <si>
    <t>撮影日：令和７年10月１日</t>
    <rPh sb="0" eb="3">
      <t>サツエイビ</t>
    </rPh>
    <rPh sb="4" eb="6">
      <t>レイワ</t>
    </rPh>
    <rPh sb="7" eb="8">
      <t>ネン</t>
    </rPh>
    <rPh sb="10" eb="11">
      <t>ツキ</t>
    </rPh>
    <rPh sb="12" eb="13">
      <t>ヒ</t>
    </rPh>
    <phoneticPr fontId="2"/>
  </si>
  <si>
    <t>実施前</t>
    <rPh sb="0" eb="2">
      <t>ジッシ</t>
    </rPh>
    <rPh sb="2" eb="3">
      <t>マエ</t>
    </rPh>
    <phoneticPr fontId="2"/>
  </si>
  <si>
    <t>圃　場　３</t>
    <rPh sb="0" eb="1">
      <t>ホ</t>
    </rPh>
    <rPh sb="2" eb="3">
      <t>バ</t>
    </rPh>
    <phoneticPr fontId="2"/>
  </si>
  <si>
    <t>圃　場　２</t>
    <rPh sb="0" eb="1">
      <t>ホ</t>
    </rPh>
    <rPh sb="2" eb="3">
      <t>バ</t>
    </rPh>
    <phoneticPr fontId="2"/>
  </si>
  <si>
    <t>圃　場　１</t>
    <rPh sb="0" eb="1">
      <t>ホ</t>
    </rPh>
    <rPh sb="2" eb="3">
      <t>バ</t>
    </rPh>
    <phoneticPr fontId="2"/>
  </si>
  <si>
    <t>（１）再生作業の経過</t>
    <rPh sb="3" eb="7">
      <t>サイセイサギョウ</t>
    </rPh>
    <rPh sb="8" eb="10">
      <t>ケイカ</t>
    </rPh>
    <phoneticPr fontId="2"/>
  </si>
  <si>
    <t>荒廃農地等再生支援に係る写真整理帳</t>
    <rPh sb="0" eb="7">
      <t>コウハイノウチトウサイセイ</t>
    </rPh>
    <rPh sb="7" eb="9">
      <t>シエン</t>
    </rPh>
    <rPh sb="10" eb="11">
      <t>カカ</t>
    </rPh>
    <rPh sb="12" eb="17">
      <t>シャシンセイリチョウ</t>
    </rPh>
    <phoneticPr fontId="2"/>
  </si>
  <si>
    <t>様式第８号別添２-１（荒廃農地等再生支援）</t>
    <rPh sb="0" eb="2">
      <t>ヨウシキ</t>
    </rPh>
    <rPh sb="2" eb="3">
      <t>ダイ</t>
    </rPh>
    <rPh sb="4" eb="5">
      <t>ゴウ</t>
    </rPh>
    <rPh sb="5" eb="7">
      <t>ベッテン</t>
    </rPh>
    <rPh sb="11" eb="16">
      <t>コウハイノウチトウ</t>
    </rPh>
    <rPh sb="16" eb="18">
      <t>サイセイ</t>
    </rPh>
    <rPh sb="18" eb="20">
      <t>シエン</t>
    </rPh>
    <phoneticPr fontId="2"/>
  </si>
  <si>
    <t>　　　４　圃場番号ごとに作成すること。</t>
    <rPh sb="5" eb="7">
      <t>ホジョウ</t>
    </rPh>
    <rPh sb="7" eb="9">
      <t>バンゴウ</t>
    </rPh>
    <rPh sb="12" eb="14">
      <t>サクセイ</t>
    </rPh>
    <phoneticPr fontId="2"/>
  </si>
  <si>
    <t>　　　３　再生作業を委託した場合は記載不要。</t>
    <rPh sb="5" eb="9">
      <t>サイセイサギョウ</t>
    </rPh>
    <rPh sb="10" eb="12">
      <t>イタク</t>
    </rPh>
    <rPh sb="14" eb="16">
      <t>バアイ</t>
    </rPh>
    <rPh sb="17" eb="19">
      <t>キサイ</t>
    </rPh>
    <rPh sb="19" eb="21">
      <t>フヨウ</t>
    </rPh>
    <phoneticPr fontId="2"/>
  </si>
  <si>
    <t>　　　２　当事業の実施にあたり新たに作業員を雇用した場合、被雇用者に賃金を支払ったことが分かる書類(被雇用者からの領収書また
　　　　は振込明細書等)を添付する。</t>
    <phoneticPr fontId="2"/>
  </si>
  <si>
    <t>（注）１　作業員の種別については、参考様式１により確認する。</t>
    <rPh sb="1" eb="2">
      <t>チュウ</t>
    </rPh>
    <rPh sb="17" eb="21">
      <t>サンコウヨウシキ</t>
    </rPh>
    <phoneticPr fontId="2"/>
  </si>
  <si>
    <t>計</t>
    <rPh sb="0" eb="1">
      <t>ケイ</t>
    </rPh>
    <phoneticPr fontId="2"/>
  </si>
  <si>
    <t>〃</t>
    <phoneticPr fontId="2"/>
  </si>
  <si>
    <t>茨城　太郎</t>
    <rPh sb="0" eb="2">
      <t>イバラキ</t>
    </rPh>
    <rPh sb="3" eb="5">
      <t>タロウ</t>
    </rPh>
    <phoneticPr fontId="2"/>
  </si>
  <si>
    <t>茨城　花子</t>
    <rPh sb="0" eb="2">
      <t>イバラキ</t>
    </rPh>
    <rPh sb="3" eb="5">
      <t>ハナコ</t>
    </rPh>
    <phoneticPr fontId="2"/>
  </si>
  <si>
    <t>枝等片付け</t>
    <rPh sb="0" eb="2">
      <t>エダトウ</t>
    </rPh>
    <rPh sb="2" eb="4">
      <t>カタヅケ</t>
    </rPh>
    <phoneticPr fontId="2"/>
  </si>
  <si>
    <t>耕起、トラクター、ロータリー</t>
    <rPh sb="0" eb="2">
      <t>コウキ</t>
    </rPh>
    <phoneticPr fontId="2"/>
  </si>
  <si>
    <t>株搬出、軽トラ</t>
    <rPh sb="0" eb="3">
      <t>カブハンシュツ</t>
    </rPh>
    <rPh sb="4" eb="5">
      <t>ケイ</t>
    </rPh>
    <phoneticPr fontId="2"/>
  </si>
  <si>
    <t>軽作業員</t>
  </si>
  <si>
    <t>一般
運転手</t>
    <phoneticPr fontId="2"/>
  </si>
  <si>
    <t>特殊
作業員</t>
    <rPh sb="3" eb="6">
      <t>サギョウイン</t>
    </rPh>
    <phoneticPr fontId="2"/>
  </si>
  <si>
    <t>特殊
運転手</t>
    <rPh sb="0" eb="2">
      <t>トクシュ</t>
    </rPh>
    <rPh sb="3" eb="6">
      <t>ウンテンシュ</t>
    </rPh>
    <phoneticPr fontId="2"/>
  </si>
  <si>
    <t>備　考
作業内容と運転機械を記入</t>
    <rPh sb="4" eb="8">
      <t>サギョウナイヨウ</t>
    </rPh>
    <rPh sb="9" eb="13">
      <t>ウンテンキカイ</t>
    </rPh>
    <rPh sb="14" eb="16">
      <t>キニュウ</t>
    </rPh>
    <phoneticPr fontId="2"/>
  </si>
  <si>
    <t>氏　　名</t>
  </si>
  <si>
    <t>日付</t>
    <rPh sb="0" eb="2">
      <t>ヒヅケ</t>
    </rPh>
    <phoneticPr fontId="2"/>
  </si>
  <si>
    <t>圃場番号（１）</t>
    <phoneticPr fontId="2"/>
  </si>
  <si>
    <t>（１）再生作業参加者名簿</t>
    <phoneticPr fontId="2"/>
  </si>
  <si>
    <t>荒廃農地等再生支援に係る事業明細書</t>
    <rPh sb="0" eb="5">
      <t>コウハイノウチトウ</t>
    </rPh>
    <rPh sb="5" eb="9">
      <t>サイセイシエン</t>
    </rPh>
    <rPh sb="10" eb="11">
      <t>カカ</t>
    </rPh>
    <rPh sb="12" eb="14">
      <t>ジギョウ</t>
    </rPh>
    <rPh sb="14" eb="17">
      <t>メイサイショ</t>
    </rPh>
    <phoneticPr fontId="2"/>
  </si>
  <si>
    <t>様式第８号別添２-２（荒廃農地等再生支援）</t>
    <rPh sb="0" eb="2">
      <t>ヨウシキ</t>
    </rPh>
    <rPh sb="2" eb="3">
      <t>ダイ</t>
    </rPh>
    <rPh sb="4" eb="5">
      <t>ゴウ</t>
    </rPh>
    <rPh sb="5" eb="7">
      <t>ベッテン</t>
    </rPh>
    <rPh sb="11" eb="16">
      <t>コウハイノウチトウ</t>
    </rPh>
    <rPh sb="16" eb="18">
      <t>サイセイ</t>
    </rPh>
    <rPh sb="18" eb="20">
      <t>シエン</t>
    </rPh>
    <phoneticPr fontId="2"/>
  </si>
  <si>
    <t>※外部業者に委託する場合は作成不要。</t>
    <rPh sb="1" eb="3">
      <t>ガイブ</t>
    </rPh>
    <rPh sb="3" eb="5">
      <t>ギョウシャ</t>
    </rPh>
    <rPh sb="6" eb="8">
      <t>イタク</t>
    </rPh>
    <rPh sb="10" eb="12">
      <t>バアイ</t>
    </rPh>
    <rPh sb="13" eb="15">
      <t>サクセイ</t>
    </rPh>
    <rPh sb="15" eb="17">
      <t>フヨウ</t>
    </rPh>
    <phoneticPr fontId="2"/>
  </si>
  <si>
    <t>※機械をリース・借用する場合は、「機械経費」の該当機械の行に、費用を記載する。</t>
    <rPh sb="1" eb="3">
      <t>キカイ</t>
    </rPh>
    <rPh sb="8" eb="10">
      <t>シャクヨウ</t>
    </rPh>
    <rPh sb="12" eb="14">
      <t>バアイ</t>
    </rPh>
    <rPh sb="17" eb="19">
      <t>キカイ</t>
    </rPh>
    <rPh sb="19" eb="21">
      <t>ケイヒ</t>
    </rPh>
    <rPh sb="23" eb="25">
      <t>ガイトウ</t>
    </rPh>
    <rPh sb="25" eb="27">
      <t>キカイ</t>
    </rPh>
    <rPh sb="28" eb="29">
      <t>ギョウ</t>
    </rPh>
    <rPh sb="31" eb="33">
      <t>ヒヨウ</t>
    </rPh>
    <rPh sb="34" eb="36">
      <t>キサイ</t>
    </rPh>
    <phoneticPr fontId="2"/>
  </si>
  <si>
    <t>※労務費：令和7年度公共工事設計労務単価表から引用</t>
    <rPh sb="1" eb="4">
      <t>ロウムヒ</t>
    </rPh>
    <rPh sb="5" eb="7">
      <t>レイワ</t>
    </rPh>
    <rPh sb="8" eb="9">
      <t>ネン</t>
    </rPh>
    <rPh sb="9" eb="10">
      <t>ド</t>
    </rPh>
    <rPh sb="10" eb="14">
      <t>コウキョウコウジ</t>
    </rPh>
    <rPh sb="14" eb="16">
      <t>セッケイ</t>
    </rPh>
    <rPh sb="16" eb="21">
      <t>ロウムタンカヒョウ</t>
    </rPh>
    <rPh sb="23" eb="25">
      <t>インヨウ</t>
    </rPh>
    <phoneticPr fontId="35"/>
  </si>
  <si>
    <t>※機械経費：機械損料の場合は、令和6年度土地改良工事積算基準から引用</t>
    <rPh sb="1" eb="5">
      <t>キカイケイヒ</t>
    </rPh>
    <rPh sb="6" eb="10">
      <t>キカイソンリョウ</t>
    </rPh>
    <rPh sb="11" eb="13">
      <t>バアイ</t>
    </rPh>
    <rPh sb="15" eb="17">
      <t>レイワ</t>
    </rPh>
    <rPh sb="18" eb="20">
      <t>ネンド</t>
    </rPh>
    <rPh sb="20" eb="22">
      <t>トチ</t>
    </rPh>
    <rPh sb="22" eb="24">
      <t>カイリョウ</t>
    </rPh>
    <rPh sb="24" eb="26">
      <t>コウジ</t>
    </rPh>
    <rPh sb="26" eb="28">
      <t>セキサン</t>
    </rPh>
    <rPh sb="28" eb="30">
      <t>キジュン</t>
    </rPh>
    <rPh sb="32" eb="34">
      <t>インヨウ</t>
    </rPh>
    <phoneticPr fontId="35"/>
  </si>
  <si>
    <t>事業費B(税抜)</t>
    <rPh sb="0" eb="3">
      <t>ジギョウヒ</t>
    </rPh>
    <rPh sb="5" eb="7">
      <t>ゼイヌキ</t>
    </rPh>
    <phoneticPr fontId="35"/>
  </si>
  <si>
    <t>事業費A(税込)</t>
    <rPh sb="0" eb="3">
      <t>ジギョウヒ</t>
    </rPh>
    <rPh sb="5" eb="7">
      <t>ゼイコミ</t>
    </rPh>
    <phoneticPr fontId="35"/>
  </si>
  <si>
    <t>計</t>
    <rPh sb="0" eb="1">
      <t>ケイ</t>
    </rPh>
    <phoneticPr fontId="35"/>
  </si>
  <si>
    <t>委託費(税抜)</t>
    <rPh sb="0" eb="3">
      <t>イタクヒ</t>
    </rPh>
    <rPh sb="4" eb="6">
      <t>ゼイヌキ</t>
    </rPh>
    <phoneticPr fontId="35"/>
  </si>
  <si>
    <t>委託費(税込)</t>
    <rPh sb="0" eb="3">
      <t>イタクヒ</t>
    </rPh>
    <rPh sb="4" eb="6">
      <t>ゼイコミ</t>
    </rPh>
    <phoneticPr fontId="35"/>
  </si>
  <si>
    <t>工事雑費(税抜)</t>
    <rPh sb="0" eb="4">
      <t>コウジザッピ</t>
    </rPh>
    <rPh sb="5" eb="7">
      <t>ゼイヌキ</t>
    </rPh>
    <phoneticPr fontId="35"/>
  </si>
  <si>
    <t>工事雑費(税込)</t>
    <rPh sb="0" eb="4">
      <t>コウジザッピ</t>
    </rPh>
    <rPh sb="5" eb="7">
      <t>ゼイコミ</t>
    </rPh>
    <phoneticPr fontId="35"/>
  </si>
  <si>
    <t>労務費(税抜)</t>
    <rPh sb="0" eb="3">
      <t>ロウムヒ</t>
    </rPh>
    <rPh sb="4" eb="6">
      <t>ゼイヌキ</t>
    </rPh>
    <phoneticPr fontId="35"/>
  </si>
  <si>
    <t>労務費(非課税)</t>
    <rPh sb="0" eb="3">
      <t>ロウムヒ</t>
    </rPh>
    <rPh sb="4" eb="7">
      <t>ヒカゼイ</t>
    </rPh>
    <phoneticPr fontId="35"/>
  </si>
  <si>
    <t>機械経費(税抜)</t>
    <rPh sb="0" eb="2">
      <t>キカイ</t>
    </rPh>
    <rPh sb="2" eb="4">
      <t>ケイヒ</t>
    </rPh>
    <rPh sb="5" eb="7">
      <t>ゼイヌキ</t>
    </rPh>
    <phoneticPr fontId="35"/>
  </si>
  <si>
    <t>機械経費(非課税)</t>
    <rPh sb="0" eb="2">
      <t>キカイ</t>
    </rPh>
    <rPh sb="2" eb="4">
      <t>ケイヒ</t>
    </rPh>
    <rPh sb="5" eb="8">
      <t>ヒカゼイ</t>
    </rPh>
    <phoneticPr fontId="35"/>
  </si>
  <si>
    <t>費用</t>
    <rPh sb="0" eb="2">
      <t>ヒヨウ</t>
    </rPh>
    <phoneticPr fontId="35"/>
  </si>
  <si>
    <t>項目</t>
    <rPh sb="0" eb="2">
      <t>コウモク</t>
    </rPh>
    <phoneticPr fontId="35"/>
  </si>
  <si>
    <t>費用</t>
    <rPh sb="0" eb="2">
      <t>ヒヨウ</t>
    </rPh>
    <phoneticPr fontId="2"/>
  </si>
  <si>
    <t>○再生作業の事業費内訳</t>
    <rPh sb="1" eb="5">
      <t>サイセイサギョウ</t>
    </rPh>
    <rPh sb="6" eb="9">
      <t>ジギョウヒ</t>
    </rPh>
    <rPh sb="9" eb="11">
      <t>ウチワケ</t>
    </rPh>
    <phoneticPr fontId="35"/>
  </si>
  <si>
    <t>税込金額</t>
    <rPh sb="0" eb="2">
      <t>ゼイコミ</t>
    </rPh>
    <rPh sb="2" eb="4">
      <t>キンガク</t>
    </rPh>
    <phoneticPr fontId="2"/>
  </si>
  <si>
    <t>非課税</t>
    <rPh sb="0" eb="3">
      <t>ヒカゼイ</t>
    </rPh>
    <phoneticPr fontId="2"/>
  </si>
  <si>
    <t>税抜金額</t>
    <rPh sb="0" eb="2">
      <t>ゼイヌキ</t>
    </rPh>
    <rPh sb="2" eb="4">
      <t>キンガク</t>
    </rPh>
    <phoneticPr fontId="35"/>
  </si>
  <si>
    <t>金額</t>
    <rPh sb="0" eb="2">
      <t>キンガク</t>
    </rPh>
    <phoneticPr fontId="35"/>
  </si>
  <si>
    <t>時給</t>
  </si>
  <si>
    <t>単価
（円/h）</t>
    <rPh sb="0" eb="2">
      <t>タンカ</t>
    </rPh>
    <rPh sb="4" eb="5">
      <t>エン</t>
    </rPh>
    <phoneticPr fontId="35"/>
  </si>
  <si>
    <t>各事業費
（税込）</t>
    <rPh sb="0" eb="1">
      <t>カク</t>
    </rPh>
    <rPh sb="1" eb="4">
      <t>ジギョウヒ</t>
    </rPh>
    <rPh sb="6" eb="8">
      <t>ゼイコミ</t>
    </rPh>
    <phoneticPr fontId="2"/>
  </si>
  <si>
    <t>委託費</t>
    <rPh sb="0" eb="3">
      <t>イタクヒ</t>
    </rPh>
    <phoneticPr fontId="2"/>
  </si>
  <si>
    <t>工事雑費</t>
    <rPh sb="0" eb="4">
      <t>コウジ</t>
    </rPh>
    <phoneticPr fontId="2"/>
  </si>
  <si>
    <t>労務費</t>
    <rPh sb="0" eb="3">
      <t>ロウムヒ</t>
    </rPh>
    <phoneticPr fontId="2"/>
  </si>
  <si>
    <t>機械経費</t>
    <rPh sb="0" eb="4">
      <t>キカイケイヒ</t>
    </rPh>
    <phoneticPr fontId="2"/>
  </si>
  <si>
    <t>税込計算</t>
    <rPh sb="0" eb="2">
      <t>ゼイコミ</t>
    </rPh>
    <rPh sb="2" eb="4">
      <t>ケイサン</t>
    </rPh>
    <phoneticPr fontId="2"/>
  </si>
  <si>
    <t>各事業費
（税抜）</t>
    <rPh sb="0" eb="1">
      <t>カク</t>
    </rPh>
    <rPh sb="1" eb="4">
      <t>ジギョウヒ</t>
    </rPh>
    <rPh sb="6" eb="8">
      <t>ゼイヌキ</t>
    </rPh>
    <phoneticPr fontId="35"/>
  </si>
  <si>
    <t>委託費</t>
    <rPh sb="0" eb="3">
      <t>イタクヒ</t>
    </rPh>
    <phoneticPr fontId="35"/>
  </si>
  <si>
    <t>工事雑費</t>
    <rPh sb="0" eb="4">
      <t>コウジザッピ</t>
    </rPh>
    <phoneticPr fontId="35"/>
  </si>
  <si>
    <t>労務費</t>
    <rPh sb="0" eb="3">
      <t>ロウムヒ</t>
    </rPh>
    <phoneticPr fontId="35"/>
  </si>
  <si>
    <t>機械経費</t>
    <rPh sb="0" eb="2">
      <t>キカイ</t>
    </rPh>
    <rPh sb="2" eb="4">
      <t>ケイヒ</t>
    </rPh>
    <phoneticPr fontId="35"/>
  </si>
  <si>
    <t>2t</t>
    <phoneticPr fontId="2"/>
  </si>
  <si>
    <t>40PS</t>
    <phoneticPr fontId="2"/>
  </si>
  <si>
    <t>トラクター（借用）</t>
    <rPh sb="6" eb="8">
      <t>シャクヨウ</t>
    </rPh>
    <phoneticPr fontId="2"/>
  </si>
  <si>
    <t>石灰散布</t>
    <phoneticPr fontId="2"/>
  </si>
  <si>
    <t>枝等片付け</t>
    <rPh sb="0" eb="1">
      <t>エダ</t>
    </rPh>
    <rPh sb="1" eb="2">
      <t>トウ</t>
    </rPh>
    <rPh sb="2" eb="4">
      <t>カタヅケ</t>
    </rPh>
    <phoneticPr fontId="2"/>
  </si>
  <si>
    <t>1.6m</t>
    <phoneticPr fontId="2"/>
  </si>
  <si>
    <t>ロータリー</t>
    <phoneticPr fontId="2"/>
  </si>
  <si>
    <t>耕起</t>
    <rPh sb="0" eb="2">
      <t>コウキ</t>
    </rPh>
    <phoneticPr fontId="2"/>
  </si>
  <si>
    <t>1.5t</t>
    <phoneticPr fontId="2"/>
  </si>
  <si>
    <t>軽トラ</t>
    <rPh sb="0" eb="1">
      <t>ケイ</t>
    </rPh>
    <phoneticPr fontId="2"/>
  </si>
  <si>
    <t>株搬出</t>
    <rPh sb="0" eb="1">
      <t>カブ</t>
    </rPh>
    <rPh sb="1" eb="3">
      <t>ハンシュツ</t>
    </rPh>
    <phoneticPr fontId="2"/>
  </si>
  <si>
    <t>抜根</t>
    <rPh sb="0" eb="2">
      <t>バッコン</t>
    </rPh>
    <phoneticPr fontId="2"/>
  </si>
  <si>
    <t>作業員種別</t>
    <rPh sb="0" eb="5">
      <t>サギョウインシュベツ</t>
    </rPh>
    <phoneticPr fontId="35"/>
  </si>
  <si>
    <t>人数
（名）</t>
    <rPh sb="0" eb="2">
      <t>ニンズウ</t>
    </rPh>
    <rPh sb="4" eb="5">
      <t>ナ</t>
    </rPh>
    <phoneticPr fontId="35"/>
  </si>
  <si>
    <t>時間（h）
0.5h単位</t>
    <rPh sb="0" eb="2">
      <t>ジカン</t>
    </rPh>
    <rPh sb="10" eb="12">
      <t>タンイ</t>
    </rPh>
    <phoneticPr fontId="35"/>
  </si>
  <si>
    <t>台数</t>
    <rPh sb="0" eb="2">
      <t>ダイスウ</t>
    </rPh>
    <phoneticPr fontId="35"/>
  </si>
  <si>
    <t>別シートのリストから番号を選択
※リストにない機械の場合は
その用途に近い機械の番号を選択</t>
    <rPh sb="0" eb="1">
      <t>ベツ</t>
    </rPh>
    <rPh sb="10" eb="12">
      <t>バンゴウ</t>
    </rPh>
    <rPh sb="13" eb="15">
      <t>センタク</t>
    </rPh>
    <rPh sb="23" eb="25">
      <t>キカイ</t>
    </rPh>
    <rPh sb="26" eb="28">
      <t>バアイ</t>
    </rPh>
    <rPh sb="32" eb="34">
      <t>ヨウト</t>
    </rPh>
    <rPh sb="35" eb="36">
      <t>チカ</t>
    </rPh>
    <rPh sb="37" eb="39">
      <t>キカイ</t>
    </rPh>
    <rPh sb="40" eb="42">
      <t>バンゴウ</t>
    </rPh>
    <rPh sb="43" eb="45">
      <t>センタク</t>
    </rPh>
    <phoneticPr fontId="35"/>
  </si>
  <si>
    <t>規格・能力</t>
    <rPh sb="0" eb="2">
      <t>キカク</t>
    </rPh>
    <rPh sb="3" eb="5">
      <t>ノウリョク</t>
    </rPh>
    <phoneticPr fontId="35"/>
  </si>
  <si>
    <t>機材名</t>
    <rPh sb="0" eb="2">
      <t>キザイ</t>
    </rPh>
    <rPh sb="2" eb="3">
      <t>メイ</t>
    </rPh>
    <phoneticPr fontId="35"/>
  </si>
  <si>
    <t>作業時間</t>
    <rPh sb="0" eb="4">
      <t>サギョウジカン</t>
    </rPh>
    <phoneticPr fontId="35"/>
  </si>
  <si>
    <t>使用する機材</t>
    <rPh sb="0" eb="2">
      <t>シヨウ</t>
    </rPh>
    <rPh sb="4" eb="6">
      <t>キザイ</t>
    </rPh>
    <phoneticPr fontId="35"/>
  </si>
  <si>
    <t>作業内容</t>
    <rPh sb="0" eb="4">
      <t>サギョウナイヨウ</t>
    </rPh>
    <phoneticPr fontId="35"/>
  </si>
  <si>
    <t>日付
(実績の場合のみ)</t>
    <rPh sb="0" eb="2">
      <t>ヒヅケ</t>
    </rPh>
    <rPh sb="4" eb="6">
      <t>ジッセキ</t>
    </rPh>
    <rPh sb="7" eb="9">
      <t>バアイ</t>
    </rPh>
    <phoneticPr fontId="35"/>
  </si>
  <si>
    <t>○事業費積算</t>
    <rPh sb="0" eb="2">
      <t>ジギョウヒ</t>
    </rPh>
    <rPh sb="2" eb="4">
      <t>セキサン</t>
    </rPh>
    <phoneticPr fontId="35"/>
  </si>
  <si>
    <t>R9.3.10～R9.3.15</t>
    <phoneticPr fontId="2"/>
  </si>
  <si>
    <t>水戸市笠原町１２３４</t>
    <rPh sb="5" eb="6">
      <t>マチ</t>
    </rPh>
    <phoneticPr fontId="2"/>
  </si>
  <si>
    <t>栽植作業期間</t>
    <rPh sb="0" eb="6">
      <t>サイショクサギョウキカン</t>
    </rPh>
    <phoneticPr fontId="35"/>
  </si>
  <si>
    <t>再生作業期間</t>
    <rPh sb="0" eb="6">
      <t>サイセイサギョウキカン</t>
    </rPh>
    <phoneticPr fontId="35"/>
  </si>
  <si>
    <t>面積(a)</t>
    <rPh sb="0" eb="2">
      <t>メンセキ</t>
    </rPh>
    <phoneticPr fontId="35"/>
  </si>
  <si>
    <t>地番</t>
    <rPh sb="0" eb="2">
      <t>チバン</t>
    </rPh>
    <phoneticPr fontId="35"/>
  </si>
  <si>
    <t>圃場No.</t>
    <rPh sb="0" eb="2">
      <t>ホジョウ</t>
    </rPh>
    <phoneticPr fontId="2"/>
  </si>
  <si>
    <t>〇事業対象農地</t>
    <rPh sb="1" eb="3">
      <t>ジギョウ</t>
    </rPh>
    <rPh sb="3" eb="5">
      <t>タイショウ</t>
    </rPh>
    <rPh sb="5" eb="7">
      <t>ノウチ</t>
    </rPh>
    <phoneticPr fontId="35"/>
  </si>
  <si>
    <t>灰色の箇所は編集不可</t>
    <rPh sb="0" eb="2">
      <t>ハイイロ</t>
    </rPh>
    <rPh sb="3" eb="5">
      <t>カショ</t>
    </rPh>
    <rPh sb="6" eb="10">
      <t>ヘンシュウフカ</t>
    </rPh>
    <phoneticPr fontId="35"/>
  </si>
  <si>
    <t>参考様式１　事業費積算シート（荒廃農地等再生支援）</t>
    <rPh sb="0" eb="2">
      <t>サンコウ</t>
    </rPh>
    <rPh sb="2" eb="4">
      <t>ヨウシキ</t>
    </rPh>
    <rPh sb="6" eb="8">
      <t>ジギョウ</t>
    </rPh>
    <rPh sb="8" eb="9">
      <t>ヒ</t>
    </rPh>
    <rPh sb="9" eb="11">
      <t>セキサン</t>
    </rPh>
    <rPh sb="15" eb="24">
      <t>コウハイノウチトウサイセイシエン</t>
    </rPh>
    <phoneticPr fontId="35"/>
  </si>
  <si>
    <t>２　消費税相当額は、自己負担とすること。</t>
    <rPh sb="2" eb="5">
      <t>ショウヒゼイ</t>
    </rPh>
    <rPh sb="5" eb="8">
      <t>ソウトウガク</t>
    </rPh>
    <rPh sb="10" eb="14">
      <t>ジコフタン</t>
    </rPh>
    <phoneticPr fontId="2"/>
  </si>
  <si>
    <t>１　補助上限額は１５０万円である。</t>
    <rPh sb="2" eb="7">
      <t>ホジョジョウゲンガク</t>
    </rPh>
    <rPh sb="11" eb="13">
      <t>マンエン</t>
    </rPh>
    <phoneticPr fontId="2"/>
  </si>
  <si>
    <t>（注）</t>
    <rPh sb="1" eb="2">
      <t>チュウ</t>
    </rPh>
    <phoneticPr fontId="2"/>
  </si>
  <si>
    <t>乗用草刈機（ABC-111・20PS）</t>
    <rPh sb="0" eb="2">
      <t>ジョウヨウ</t>
    </rPh>
    <rPh sb="2" eb="5">
      <t>クサカリキ</t>
    </rPh>
    <phoneticPr fontId="2"/>
  </si>
  <si>
    <t>チッパー（ABC-123）</t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</si>
  <si>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</si>
  <si>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C・上限150万円まで</t>
    <rPh sb="2" eb="4">
      <t>ジョウゲン</t>
    </rPh>
    <rPh sb="7" eb="9">
      <t>マンエン</t>
    </rPh>
    <phoneticPr fontId="2"/>
  </si>
  <si>
    <t>税込A</t>
    <rPh sb="0" eb="2">
      <t>ゼイコミ</t>
    </rPh>
    <phoneticPr fontId="2"/>
  </si>
  <si>
    <t>（台）</t>
    <rPh sb="1" eb="2">
      <t>ダイ</t>
    </rPh>
    <phoneticPr fontId="2"/>
  </si>
  <si>
    <t>（型式・能力）</t>
    <rPh sb="1" eb="3">
      <t>カタシキ</t>
    </rPh>
    <rPh sb="4" eb="6">
      <t>ノウリョク</t>
    </rPh>
    <phoneticPr fontId="2"/>
  </si>
  <si>
    <t>税抜B×1/2 C</t>
    <rPh sb="0" eb="2">
      <t>ゼイヌキ</t>
    </rPh>
    <phoneticPr fontId="2"/>
  </si>
  <si>
    <t>事業費</t>
    <rPh sb="0" eb="3">
      <t>ジギョウヒ</t>
    </rPh>
    <phoneticPr fontId="2"/>
  </si>
  <si>
    <t>事業量</t>
    <rPh sb="0" eb="3">
      <t>ジギョウリョウ</t>
    </rPh>
    <phoneticPr fontId="2"/>
  </si>
  <si>
    <t>機械名</t>
    <rPh sb="0" eb="3">
      <t>キカイメイ</t>
    </rPh>
    <phoneticPr fontId="2"/>
  </si>
  <si>
    <t>（１）事業内容</t>
    <rPh sb="3" eb="7">
      <t>ジギョウナイヨウ</t>
    </rPh>
    <phoneticPr fontId="2"/>
  </si>
  <si>
    <t>アカメヤナギ</t>
    <phoneticPr fontId="2"/>
  </si>
  <si>
    <t>ユーカリ</t>
    <phoneticPr fontId="2"/>
  </si>
  <si>
    <t>ハナモモ</t>
    <phoneticPr fontId="2"/>
  </si>
  <si>
    <t>枝物の栽培面積</t>
    <rPh sb="0" eb="2">
      <t>エダモノ</t>
    </rPh>
    <rPh sb="3" eb="5">
      <t>サイバイ</t>
    </rPh>
    <rPh sb="5" eb="7">
      <t>メンセキ</t>
    </rPh>
    <phoneticPr fontId="2"/>
  </si>
  <si>
    <t>本事業で改植する面積</t>
    <rPh sb="0" eb="1">
      <t>ホン</t>
    </rPh>
    <rPh sb="1" eb="3">
      <t>ジギョウ</t>
    </rPh>
    <rPh sb="4" eb="6">
      <t>カイショク</t>
    </rPh>
    <rPh sb="8" eb="10">
      <t>メンセキ</t>
    </rPh>
    <phoneticPr fontId="2"/>
  </si>
  <si>
    <t>面積</t>
    <phoneticPr fontId="2"/>
  </si>
  <si>
    <t>面積</t>
    <rPh sb="0" eb="2">
      <t>メンセキ</t>
    </rPh>
    <phoneticPr fontId="2"/>
  </si>
  <si>
    <t>計画(R10)</t>
    <rPh sb="0" eb="2">
      <t>ケイカク</t>
    </rPh>
    <phoneticPr fontId="2"/>
  </si>
  <si>
    <t>計画（R8）</t>
    <phoneticPr fontId="2"/>
  </si>
  <si>
    <t>現況(R7)</t>
    <rPh sb="0" eb="2">
      <t>ゲンキョウ</t>
    </rPh>
    <phoneticPr fontId="2"/>
  </si>
  <si>
    <t>品目</t>
    <rPh sb="0" eb="2">
      <t>ヒンモク</t>
    </rPh>
    <phoneticPr fontId="2"/>
  </si>
  <si>
    <t>（４）枝物の生産計画</t>
    <rPh sb="3" eb="5">
      <t>エダモノ</t>
    </rPh>
    <rPh sb="6" eb="10">
      <t>セイサンケイカク</t>
    </rPh>
    <phoneticPr fontId="2"/>
  </si>
  <si>
    <t>３　消費税相当額は自己負担とすること。</t>
    <rPh sb="2" eb="5">
      <t>ショウヒゼイ</t>
    </rPh>
    <rPh sb="5" eb="8">
      <t>ソウトウガク</t>
    </rPh>
    <rPh sb="9" eb="13">
      <t>ジコフタン</t>
    </rPh>
    <phoneticPr fontId="2"/>
  </si>
  <si>
    <t>２　新規就農者が50a以上の農地において、再生作業を実施する場合、CにはBに2/3を乗じた額を記載する。</t>
    <rPh sb="2" eb="7">
      <t>シンキシュウノウシャ</t>
    </rPh>
    <rPh sb="11" eb="13">
      <t>イジョウ</t>
    </rPh>
    <rPh sb="14" eb="16">
      <t>ノウチ</t>
    </rPh>
    <rPh sb="21" eb="25">
      <t>サイセイサギョウ</t>
    </rPh>
    <rPh sb="26" eb="28">
      <t>ジッシ</t>
    </rPh>
    <rPh sb="30" eb="32">
      <t>バアイ</t>
    </rPh>
    <rPh sb="42" eb="43">
      <t>ジョウ</t>
    </rPh>
    <rPh sb="45" eb="46">
      <t>ガク</t>
    </rPh>
    <rPh sb="47" eb="49">
      <t>キサイ</t>
    </rPh>
    <phoneticPr fontId="2"/>
  </si>
  <si>
    <t>１　「面積」には、再生作業を実施する面積を小数点第１位を切捨てて記載する。</t>
    <rPh sb="21" eb="24">
      <t>ショウスウテン</t>
    </rPh>
    <rPh sb="28" eb="30">
      <t>キリス</t>
    </rPh>
    <rPh sb="32" eb="34">
      <t>キサイ</t>
    </rPh>
    <phoneticPr fontId="2"/>
  </si>
  <si>
    <t>ユーカリ・ハナモモ</t>
    <phoneticPr fontId="2"/>
  </si>
  <si>
    <t>面積(a)×２万円</t>
    <rPh sb="0" eb="2">
      <t>メンセキ</t>
    </rPh>
    <rPh sb="7" eb="9">
      <t>マンエン</t>
    </rPh>
    <phoneticPr fontId="2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</si>
  <si>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2"/>
  </si>
  <si>
    <t>上限額 D</t>
    <rPh sb="0" eb="3">
      <t>ジョウゲンガク</t>
    </rPh>
    <phoneticPr fontId="2"/>
  </si>
  <si>
    <t>B×1/2 C</t>
    <phoneticPr fontId="2"/>
  </si>
  <si>
    <t>県補助金</t>
    <rPh sb="0" eb="4">
      <t>ケンホジョキン</t>
    </rPh>
    <phoneticPr fontId="2"/>
  </si>
  <si>
    <t>面積(a)</t>
    <rPh sb="0" eb="2">
      <t>メンセキ</t>
    </rPh>
    <phoneticPr fontId="2"/>
  </si>
  <si>
    <t>（３）事業内容</t>
    <rPh sb="3" eb="7">
      <t>ジギョウナイヨウ</t>
    </rPh>
    <phoneticPr fontId="2"/>
  </si>
  <si>
    <t>２　「満了日」以下は、「方法」で「農地法第３条/利用権設定」を選択した場合に限り記入する。</t>
    <rPh sb="3" eb="6">
      <t>マンリョウビ</t>
    </rPh>
    <rPh sb="7" eb="9">
      <t>イカ</t>
    </rPh>
    <rPh sb="12" eb="14">
      <t>ホウホウ</t>
    </rPh>
    <rPh sb="17" eb="20">
      <t>ノウチホウ</t>
    </rPh>
    <rPh sb="20" eb="21">
      <t>ダイ</t>
    </rPh>
    <rPh sb="22" eb="23">
      <t>ジョウ</t>
    </rPh>
    <rPh sb="24" eb="29">
      <t>リヨウケンセッテイ</t>
    </rPh>
    <rPh sb="31" eb="33">
      <t>センタク</t>
    </rPh>
    <rPh sb="35" eb="37">
      <t>バアイ</t>
    </rPh>
    <rPh sb="38" eb="39">
      <t>カギ</t>
    </rPh>
    <rPh sb="40" eb="42">
      <t>キニュウ</t>
    </rPh>
    <phoneticPr fontId="2"/>
  </si>
  <si>
    <t>１　隣接する複数筆の圃場において再生作業を実施する場合は、同行に記載する。</t>
    <rPh sb="2" eb="4">
      <t>リンセツ</t>
    </rPh>
    <rPh sb="6" eb="9">
      <t>フクスウヒツ</t>
    </rPh>
    <rPh sb="10" eb="12">
      <t>ホジョウ</t>
    </rPh>
    <rPh sb="16" eb="18">
      <t>サイセイ</t>
    </rPh>
    <rPh sb="18" eb="20">
      <t>サギョウ</t>
    </rPh>
    <rPh sb="21" eb="23">
      <t>ジッシ</t>
    </rPh>
    <rPh sb="25" eb="27">
      <t>バアイ</t>
    </rPh>
    <rPh sb="29" eb="31">
      <t>ドウギョウ</t>
    </rPh>
    <rPh sb="32" eb="34">
      <t>キサイ</t>
    </rPh>
    <phoneticPr fontId="2"/>
  </si>
  <si>
    <t>田</t>
    <rPh sb="0" eb="1">
      <t>タ</t>
    </rPh>
    <phoneticPr fontId="2"/>
  </si>
  <si>
    <t>自己所有地</t>
    <rPh sb="0" eb="5">
      <t>ジコショユウチ</t>
    </rPh>
    <phoneticPr fontId="2"/>
  </si>
  <si>
    <t>生産力が低下した農地</t>
    <rPh sb="0" eb="3">
      <t>セイサンリョク</t>
    </rPh>
    <rPh sb="4" eb="6">
      <t>テイカ</t>
    </rPh>
    <rPh sb="8" eb="10">
      <t>ノウチ</t>
    </rPh>
    <phoneticPr fontId="2"/>
  </si>
  <si>
    <t>水戸市笠原町２２２２</t>
    <rPh sb="0" eb="3">
      <t>ミトシ</t>
    </rPh>
    <rPh sb="3" eb="5">
      <t>カサハラ</t>
    </rPh>
    <rPh sb="5" eb="6">
      <t>マチ</t>
    </rPh>
    <phoneticPr fontId="2"/>
  </si>
  <si>
    <t>農地法第３条/利用権設定</t>
    <rPh sb="0" eb="3">
      <t>ノウチホウ</t>
    </rPh>
    <rPh sb="3" eb="4">
      <t>ダイ</t>
    </rPh>
    <rPh sb="5" eb="6">
      <t>ジョウ</t>
    </rPh>
    <rPh sb="7" eb="12">
      <t>リヨウケンセッテイ</t>
    </rPh>
    <phoneticPr fontId="2"/>
  </si>
  <si>
    <t>遊休農地</t>
    <rPh sb="0" eb="4">
      <t>ユウキュウノウチ</t>
    </rPh>
    <phoneticPr fontId="2"/>
  </si>
  <si>
    <t>水戸市笠原町１２３５
　　〃　　１２３６</t>
    <rPh sb="0" eb="3">
      <t>ミトシ</t>
    </rPh>
    <rPh sb="3" eb="5">
      <t>カサハラ</t>
    </rPh>
    <rPh sb="5" eb="6">
      <t>マチ</t>
    </rPh>
    <phoneticPr fontId="2"/>
  </si>
  <si>
    <t>（２号遊休農地、１号遊休農地）</t>
  </si>
  <si>
    <t>中間管理事業</t>
    <rPh sb="0" eb="2">
      <t>チュウカン</t>
    </rPh>
    <rPh sb="2" eb="4">
      <t>カンリ</t>
    </rPh>
    <rPh sb="4" eb="6">
      <t>ジギョウ</t>
    </rPh>
    <phoneticPr fontId="2"/>
  </si>
  <si>
    <t>荒廃農地</t>
    <rPh sb="0" eb="4">
      <t>コウハイノウチ</t>
    </rPh>
    <phoneticPr fontId="2"/>
  </si>
  <si>
    <t>水戸市笠原町１２３４</t>
    <rPh sb="0" eb="3">
      <t>ミトシ</t>
    </rPh>
    <rPh sb="3" eb="5">
      <t>カサハラ</t>
    </rPh>
    <rPh sb="5" eb="6">
      <t>マチ</t>
    </rPh>
    <phoneticPr fontId="2"/>
  </si>
  <si>
    <t>（１号遊休農地を除く）</t>
  </si>
  <si>
    <t>契約終期</t>
    <rPh sb="0" eb="4">
      <t>ケイヤクシュウキ</t>
    </rPh>
    <phoneticPr fontId="2"/>
  </si>
  <si>
    <t>契約始期</t>
    <rPh sb="0" eb="4">
      <t>ケイヤクシキ</t>
    </rPh>
    <phoneticPr fontId="2"/>
  </si>
  <si>
    <t>満了日</t>
    <rPh sb="0" eb="3">
      <t>マンリョウビ</t>
    </rPh>
    <phoneticPr fontId="2"/>
  </si>
  <si>
    <t>方法</t>
    <rPh sb="0" eb="2">
      <t>ホウホウ</t>
    </rPh>
    <phoneticPr fontId="2"/>
  </si>
  <si>
    <t>＜現行の貸借方法＞</t>
    <rPh sb="1" eb="3">
      <t>ゲンコウ</t>
    </rPh>
    <rPh sb="4" eb="6">
      <t>タイシャク</t>
    </rPh>
    <rPh sb="6" eb="8">
      <t>ホウホウ</t>
    </rPh>
    <phoneticPr fontId="2"/>
  </si>
  <si>
    <t>＜区分＞</t>
    <rPh sb="1" eb="3">
      <t>クブン</t>
    </rPh>
    <phoneticPr fontId="2"/>
  </si>
  <si>
    <t>中間管理事業の貸借</t>
    <rPh sb="0" eb="2">
      <t>チュウカン</t>
    </rPh>
    <rPh sb="2" eb="4">
      <t>カンリ</t>
    </rPh>
    <rPh sb="4" eb="6">
      <t>ジギョウ</t>
    </rPh>
    <rPh sb="7" eb="9">
      <t>タイシャク</t>
    </rPh>
    <phoneticPr fontId="2"/>
  </si>
  <si>
    <t>現行の貸借</t>
    <rPh sb="0" eb="2">
      <t>ゲンコウ</t>
    </rPh>
    <rPh sb="3" eb="5">
      <t>タイシャク</t>
    </rPh>
    <phoneticPr fontId="2"/>
  </si>
  <si>
    <t>再生予定地の所在地</t>
    <rPh sb="0" eb="4">
      <t>サイセイヨテイ</t>
    </rPh>
    <rPh sb="4" eb="5">
      <t>チ</t>
    </rPh>
    <rPh sb="6" eb="9">
      <t>ショザイチ</t>
    </rPh>
    <phoneticPr fontId="2"/>
  </si>
  <si>
    <t>（２）再生作業を実施する土地の概要</t>
    <rPh sb="3" eb="7">
      <t>サイセイサギョウ</t>
    </rPh>
    <rPh sb="8" eb="10">
      <t>ジッシ</t>
    </rPh>
    <rPh sb="12" eb="14">
      <t>トチ</t>
    </rPh>
    <rPh sb="15" eb="17">
      <t>ガイヨウ</t>
    </rPh>
    <phoneticPr fontId="2"/>
  </si>
  <si>
    <t>水稲</t>
    <rPh sb="0" eb="2">
      <t>スイトウ</t>
    </rPh>
    <phoneticPr fontId="2"/>
  </si>
  <si>
    <t>他の栽培品目</t>
    <rPh sb="0" eb="1">
      <t>ホカ</t>
    </rPh>
    <rPh sb="2" eb="6">
      <t>サイバイヒンモク</t>
    </rPh>
    <phoneticPr fontId="2"/>
  </si>
  <si>
    <t>枝物の栽培面積</t>
    <rPh sb="0" eb="2">
      <t>エダモノ</t>
    </rPh>
    <rPh sb="3" eb="7">
      <t>サイバイメンセキ</t>
    </rPh>
    <phoneticPr fontId="2"/>
  </si>
  <si>
    <t>有・無</t>
    <rPh sb="0" eb="1">
      <t>アリ</t>
    </rPh>
    <rPh sb="2" eb="3">
      <t>ム</t>
    </rPh>
    <phoneticPr fontId="2"/>
  </si>
  <si>
    <t>枝物の生産経験</t>
    <rPh sb="0" eb="1">
      <t>エダ</t>
    </rPh>
    <rPh sb="1" eb="2">
      <t>モノ</t>
    </rPh>
    <rPh sb="3" eb="7">
      <t>セイサンケイケン</t>
    </rPh>
    <phoneticPr fontId="2"/>
  </si>
  <si>
    <t>茨城県産地振興課</t>
    <rPh sb="0" eb="2">
      <t>イバラキ</t>
    </rPh>
    <rPh sb="2" eb="3">
      <t>ケン</t>
    </rPh>
    <rPh sb="3" eb="5">
      <t>サンチ</t>
    </rPh>
    <rPh sb="5" eb="7">
      <t>シンコウ</t>
    </rPh>
    <rPh sb="7" eb="8">
      <t>カ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</si>
  <si>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ナ</t>
    </rPh>
    <phoneticPr fontId="2"/>
  </si>
  <si>
    <t>（１）事業実施主体の経営概要</t>
    <rPh sb="3" eb="9">
      <t>ジギョウジッシシュタイ</t>
    </rPh>
    <rPh sb="10" eb="12">
      <t>ケイエイ</t>
    </rPh>
    <rPh sb="12" eb="14">
      <t>ガイヨウ</t>
    </rPh>
    <phoneticPr fontId="2"/>
  </si>
  <si>
    <t>１　荒廃農地等再生支援</t>
    <rPh sb="2" eb="7">
      <t>コウハイノウチトウ</t>
    </rPh>
    <rPh sb="7" eb="11">
      <t>サイセイシエン</t>
    </rPh>
    <phoneticPr fontId="2"/>
  </si>
  <si>
    <t>様式第１号別添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</si>
  <si>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△△　△△△</t>
    <phoneticPr fontId="2"/>
  </si>
  <si>
    <t>職氏名</t>
    <rPh sb="0" eb="3">
      <t>ショクシメイ</t>
    </rPh>
    <phoneticPr fontId="2"/>
  </si>
  <si>
    <t>〇〇農林事務所</t>
    <rPh sb="2" eb="7">
      <t>ノウリンジムショ</t>
    </rPh>
    <phoneticPr fontId="2"/>
  </si>
  <si>
    <t>所属</t>
    <rPh sb="0" eb="2">
      <t>ショゾク</t>
    </rPh>
    <phoneticPr fontId="2"/>
  </si>
  <si>
    <t>(検査日)</t>
    <rPh sb="1" eb="4">
      <t>ケンサビ</t>
    </rPh>
    <phoneticPr fontId="2"/>
  </si>
  <si>
    <t>上記の機械の導入を確認しました。</t>
    <rPh sb="0" eb="2">
      <t>ジョウキ</t>
    </rPh>
    <rPh sb="3" eb="5">
      <t>キカイ</t>
    </rPh>
    <rPh sb="6" eb="8">
      <t>ドウニュウ</t>
    </rPh>
    <rPh sb="9" eb="11">
      <t>カクニン</t>
    </rPh>
    <phoneticPr fontId="2"/>
  </si>
  <si>
    <t>△△△△</t>
    <phoneticPr fontId="2"/>
  </si>
  <si>
    <t>ABC-123</t>
    <phoneticPr fontId="2"/>
  </si>
  <si>
    <t>○○</t>
    <phoneticPr fontId="2"/>
  </si>
  <si>
    <t>チッパー</t>
    <phoneticPr fontId="2"/>
  </si>
  <si>
    <t>税込単価</t>
    <rPh sb="0" eb="4">
      <t>ゼイコミタンカ</t>
    </rPh>
    <phoneticPr fontId="2"/>
  </si>
  <si>
    <t>税抜単価</t>
    <rPh sb="0" eb="2">
      <t>ゼイヌキ</t>
    </rPh>
    <rPh sb="2" eb="4">
      <t>タンカ</t>
    </rPh>
    <phoneticPr fontId="2"/>
  </si>
  <si>
    <t>製造番号</t>
    <rPh sb="0" eb="4">
      <t>セイゾウバンゴウ</t>
    </rPh>
    <phoneticPr fontId="2"/>
  </si>
  <si>
    <t>型式</t>
    <rPh sb="0" eb="2">
      <t>カタシキ</t>
    </rPh>
    <phoneticPr fontId="2"/>
  </si>
  <si>
    <t>メーカー</t>
    <phoneticPr fontId="2"/>
  </si>
  <si>
    <t>管理主体</t>
    <rPh sb="0" eb="4">
      <t>カンリシュタイ</t>
    </rPh>
    <phoneticPr fontId="2"/>
  </si>
  <si>
    <t>水戸市笠原町978番6</t>
    <rPh sb="0" eb="3">
      <t>ミトシ</t>
    </rPh>
    <rPh sb="3" eb="6">
      <t>カサハラチョウ</t>
    </rPh>
    <rPh sb="9" eb="10">
      <t>バン</t>
    </rPh>
    <phoneticPr fontId="2"/>
  </si>
  <si>
    <t>設置場所</t>
    <rPh sb="0" eb="4">
      <t>セッチバショ</t>
    </rPh>
    <phoneticPr fontId="2"/>
  </si>
  <si>
    <t>(納品日)</t>
    <rPh sb="1" eb="4">
      <t>ノウヒンビ</t>
    </rPh>
    <phoneticPr fontId="2"/>
  </si>
  <si>
    <t>から</t>
    <phoneticPr fontId="2"/>
  </si>
  <si>
    <t>(発注日)</t>
    <rPh sb="1" eb="4">
      <t>ハッチュウビ</t>
    </rPh>
    <phoneticPr fontId="2"/>
  </si>
  <si>
    <t>事業実施期間</t>
    <rPh sb="0" eb="6">
      <t>ジギョウジッシキカン</t>
    </rPh>
    <phoneticPr fontId="2"/>
  </si>
  <si>
    <t>（農林事務所記入欄）</t>
    <phoneticPr fontId="2"/>
  </si>
  <si>
    <t>（注）導入した機械毎に作成すること。</t>
    <rPh sb="1" eb="2">
      <t>チュウ</t>
    </rPh>
    <phoneticPr fontId="2"/>
  </si>
  <si>
    <t>事業名を明記したラベルが確認できる写真</t>
    <rPh sb="0" eb="3">
      <t>ジギョウメイ</t>
    </rPh>
    <rPh sb="4" eb="6">
      <t>メイキ</t>
    </rPh>
    <rPh sb="12" eb="14">
      <t>カクニン</t>
    </rPh>
    <rPh sb="17" eb="19">
      <t>シャシン</t>
    </rPh>
    <phoneticPr fontId="2"/>
  </si>
  <si>
    <t>型式・製造番号が確認できる写真</t>
    <rPh sb="1" eb="2">
      <t>シキ</t>
    </rPh>
    <rPh sb="3" eb="7">
      <t>セイゾウバンゴウ</t>
    </rPh>
    <phoneticPr fontId="2"/>
  </si>
  <si>
    <t>外観写真２</t>
    <phoneticPr fontId="2"/>
  </si>
  <si>
    <t>外観写真１</t>
    <phoneticPr fontId="2"/>
  </si>
  <si>
    <t>納品年月日</t>
    <rPh sb="0" eb="2">
      <t>ノウヒン</t>
    </rPh>
    <rPh sb="2" eb="5">
      <t>ネンガッピ</t>
    </rPh>
    <phoneticPr fontId="2"/>
  </si>
  <si>
    <t>設 置 場 所</t>
    <phoneticPr fontId="2"/>
  </si>
  <si>
    <t>発注年月日</t>
    <rPh sb="0" eb="2">
      <t>ハッチュウ</t>
    </rPh>
    <rPh sb="2" eb="5">
      <t>ネンガッピ</t>
    </rPh>
    <phoneticPr fontId="2"/>
  </si>
  <si>
    <t>乗用草刈機</t>
    <rPh sb="0" eb="5">
      <t>ジョウヨウクサカリキ</t>
    </rPh>
    <phoneticPr fontId="2"/>
  </si>
  <si>
    <t>機　械　名</t>
    <phoneticPr fontId="2"/>
  </si>
  <si>
    <t>導入機械写真整理帳（生産体制強化支援）</t>
    <rPh sb="10" eb="16">
      <t>セイサンタイセイキョウカ</t>
    </rPh>
    <rPh sb="16" eb="18">
      <t>シエン</t>
    </rPh>
    <phoneticPr fontId="2"/>
  </si>
  <si>
    <t>様式第８号別添３（生産体制強化支援）</t>
    <rPh sb="0" eb="2">
      <t>ヨウシキ</t>
    </rPh>
    <rPh sb="2" eb="3">
      <t>ダイ</t>
    </rPh>
    <rPh sb="4" eb="5">
      <t>ゴウ</t>
    </rPh>
    <rPh sb="5" eb="7">
      <t>ベッテン</t>
    </rPh>
    <rPh sb="15" eb="17">
      <t>シエン</t>
    </rPh>
    <phoneticPr fontId="2"/>
  </si>
  <si>
    <t>税抜額</t>
    <rPh sb="0" eb="2">
      <t>ゼイヌキ</t>
    </rPh>
    <rPh sb="2" eb="3">
      <t>ガク</t>
    </rPh>
    <phoneticPr fontId="2"/>
  </si>
  <si>
    <t>税込額</t>
    <rPh sb="0" eb="2">
      <t>ゼイコミ</t>
    </rPh>
    <rPh sb="2" eb="3">
      <t>ガク</t>
    </rPh>
    <phoneticPr fontId="2"/>
  </si>
  <si>
    <t>作業員の種別ごとの作業時間 h（0.5h単位）</t>
    <rPh sb="20" eb="22">
      <t>タンイ</t>
    </rPh>
    <phoneticPr fontId="2"/>
  </si>
  <si>
    <t>確認後の価格 円
税込（税抜）</t>
    <rPh sb="0" eb="2">
      <t>カクニン</t>
    </rPh>
    <rPh sb="2" eb="3">
      <t>ゴ</t>
    </rPh>
    <rPh sb="4" eb="6">
      <t>カカク</t>
    </rPh>
    <rPh sb="7" eb="8">
      <t>エン</t>
    </rPh>
    <rPh sb="9" eb="11">
      <t>ゼイコミ</t>
    </rPh>
    <rPh sb="12" eb="14">
      <t>ゼイヌキ</t>
    </rPh>
    <phoneticPr fontId="2"/>
  </si>
  <si>
    <r>
      <t>令和７年度いばらきの枝物トップランナー産地拡大事業実施</t>
    </r>
    <r>
      <rPr>
        <strike/>
        <sz val="11"/>
        <rFont val="ＭＳ 明朝"/>
        <family val="1"/>
        <charset val="128"/>
      </rPr>
      <t>（変更）</t>
    </r>
    <r>
      <rPr>
        <sz val="11"/>
        <rFont val="ＭＳ 明朝"/>
        <family val="1"/>
        <charset val="128"/>
      </rPr>
      <t>計画書</t>
    </r>
    <rPh sb="0" eb="2">
      <t>レイワ</t>
    </rPh>
    <rPh sb="3" eb="5">
      <t>ネンド</t>
    </rPh>
    <rPh sb="10" eb="12">
      <t>エダモノ</t>
    </rPh>
    <rPh sb="19" eb="25">
      <t>サンチカクダイジギョウ</t>
    </rPh>
    <rPh sb="25" eb="27">
      <t>ジッシ</t>
    </rPh>
    <rPh sb="28" eb="30">
      <t>ヘンコウ</t>
    </rPh>
    <rPh sb="31" eb="33">
      <t>ケイカク</t>
    </rPh>
    <rPh sb="33" eb="34">
      <t>ショ</t>
    </rPh>
    <phoneticPr fontId="2"/>
  </si>
  <si>
    <r>
      <t>　令和</t>
    </r>
    <r>
      <rPr>
        <b/>
        <u/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年</t>
    </r>
    <r>
      <rPr>
        <b/>
        <u/>
        <sz val="11"/>
        <color rgb="FFFF0000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>月</t>
    </r>
    <r>
      <rPr>
        <b/>
        <u/>
        <sz val="11"/>
        <color rgb="FFFF0000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日付け</t>
    </r>
    <r>
      <rPr>
        <b/>
        <u/>
        <sz val="11"/>
        <color rgb="FFFF0000"/>
        <rFont val="ＭＳ 明朝"/>
        <family val="1"/>
        <charset val="128"/>
      </rPr>
      <t>産振</t>
    </r>
    <r>
      <rPr>
        <sz val="11"/>
        <rFont val="ＭＳ 明朝"/>
        <family val="1"/>
        <charset val="128"/>
      </rPr>
      <t>第</t>
    </r>
    <r>
      <rPr>
        <b/>
        <u/>
        <sz val="11"/>
        <color rgb="FFFF0000"/>
        <rFont val="ＭＳ 明朝"/>
        <family val="1"/>
        <charset val="128"/>
      </rPr>
      <t>259</t>
    </r>
    <r>
      <rPr>
        <sz val="11"/>
        <rFont val="ＭＳ 明朝"/>
        <family val="1"/>
        <charset val="128"/>
      </rPr>
      <t xml:space="preserve">号で補助金の交付決定のあった事業について、下記のとおり実施したので、令和７年度いばらきの枝物トップランナー産地拡大事業費補助金交付等要綱第12条の規定により、実績報告いたします。
　なお、併せて精算額として、令和７年度いばらきの枝物トップランナー産地拡大事業補助金 </t>
    </r>
    <r>
      <rPr>
        <b/>
        <u/>
        <sz val="11"/>
        <color rgb="FFFF0000"/>
        <rFont val="ＭＳ 明朝"/>
        <family val="1"/>
        <charset val="128"/>
      </rPr>
      <t>2,407,000円</t>
    </r>
    <r>
      <rPr>
        <sz val="11"/>
        <rFont val="ＭＳ 明朝"/>
        <family val="1"/>
        <charset val="128"/>
      </rPr>
      <t>の交付を請求します。</t>
    </r>
    <rPh sb="11" eb="13">
      <t>サンシン</t>
    </rPh>
    <phoneticPr fontId="2"/>
  </si>
  <si>
    <t>石灰散布、トラクタ、
マニュアスプレッダ</t>
    <rPh sb="0" eb="4">
      <t>セッカイサンプ</t>
    </rPh>
    <phoneticPr fontId="2"/>
  </si>
  <si>
    <t>（２）乗用草刈機</t>
    <rPh sb="3" eb="5">
      <t>ジョウヨウ</t>
    </rPh>
    <rPh sb="5" eb="8">
      <t>クサカリキ</t>
    </rPh>
    <phoneticPr fontId="2"/>
  </si>
  <si>
    <t>H社</t>
    <rPh sb="1" eb="2">
      <t>シャ</t>
    </rPh>
    <phoneticPr fontId="2"/>
  </si>
  <si>
    <t>I社</t>
    <rPh sb="1" eb="2">
      <t>シャ</t>
    </rPh>
    <phoneticPr fontId="2"/>
  </si>
  <si>
    <t>J社</t>
    <rPh sb="1" eb="2">
      <t>シャ</t>
    </rPh>
    <phoneticPr fontId="2"/>
  </si>
  <si>
    <t>2,230,000(2,027,272)</t>
    <phoneticPr fontId="2"/>
  </si>
  <si>
    <t>確認の結果、H社に依頼することとした。</t>
    <rPh sb="0" eb="2">
      <t>カクニン</t>
    </rPh>
    <rPh sb="3" eb="5">
      <t>ケッカ</t>
    </rPh>
    <rPh sb="7" eb="8">
      <t>シャ</t>
    </rPh>
    <rPh sb="9" eb="11">
      <t>イライ</t>
    </rPh>
    <phoneticPr fontId="2"/>
  </si>
  <si>
    <t>2,420,000(2,200,000)</t>
    <phoneticPr fontId="2"/>
  </si>
  <si>
    <t>2,475,000(2,250,000)</t>
    <phoneticPr fontId="2"/>
  </si>
  <si>
    <t>1,100,000(1,000,000)</t>
    <phoneticPr fontId="2"/>
  </si>
  <si>
    <t>撮影日：令和７年10月6日　作業内容：抜根</t>
    <rPh sb="0" eb="3">
      <t>サツエイビ</t>
    </rPh>
    <rPh sb="4" eb="6">
      <t>レイワ</t>
    </rPh>
    <rPh sb="7" eb="8">
      <t>ネン</t>
    </rPh>
    <rPh sb="10" eb="11">
      <t>ツキ</t>
    </rPh>
    <rPh sb="12" eb="13">
      <t>ヒ</t>
    </rPh>
    <rPh sb="14" eb="18">
      <t>サギョウナイヨウ</t>
    </rPh>
    <rPh sb="19" eb="21">
      <t>バッコン</t>
    </rPh>
    <phoneticPr fontId="2"/>
  </si>
  <si>
    <t>ABC-111</t>
    <phoneticPr fontId="2"/>
  </si>
  <si>
    <t>R7.10.6～R7.11.25</t>
    <phoneticPr fontId="2"/>
  </si>
  <si>
    <t>297,198(270,180)</t>
    <phoneticPr fontId="2"/>
  </si>
  <si>
    <t>302,500(275,000)</t>
    <phoneticPr fontId="2"/>
  </si>
  <si>
    <t>308,000(280,000)</t>
    <phoneticPr fontId="2"/>
  </si>
  <si>
    <t>（単位：円）</t>
    <rPh sb="1" eb="3">
      <t>タンイ</t>
    </rPh>
    <rPh sb="4" eb="5">
      <t>エン</t>
    </rPh>
    <phoneticPr fontId="2"/>
  </si>
  <si>
    <t>（単位：a）</t>
    <rPh sb="1" eb="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</si>
</sst>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"/>
    <numFmt numFmtId="177" formatCode="#,##0_);[Red]\(#,##0\)"/>
    <numFmt numFmtId="178" formatCode="0_);[Red]\(0\)"/>
    <numFmt numFmtId="179" formatCode="0.0"/>
    <numFmt numFmtId="180" formatCode="#"/>
    <numFmt numFmtId="181" formatCode="#\a"/>
  </numFmts>
  <fonts count="4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trike/>
      <sz val="10.5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trike/>
      <u/>
      <sz val="11"/>
      <color rgb="FFFF0000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u/>
      <sz val="11"/>
      <name val="ＭＳ 明朝"/>
      <family val="1"/>
      <charset val="128"/>
    </font>
    <font>
      <b/>
      <strike/>
      <sz val="11"/>
      <color rgb="FFFF0000"/>
      <name val="ＭＳ 明朝"/>
      <family val="1"/>
      <charset val="128"/>
    </font>
    <font>
      <sz val="12.5"/>
      <name val="ＭＳ 明朝"/>
      <family val="1"/>
      <charset val="128"/>
    </font>
    <font>
      <b/>
      <u/>
      <sz val="12.5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</font>
    <font>
      <sz val="11"/>
      <name val="ＭＳ ゴシック"/>
      <family val="3"/>
    </font>
    <font>
      <sz val="11"/>
      <name val="游ゴシック"/>
      <family val="3"/>
      <scheme val="minor"/>
    </font>
    <font>
      <b/>
      <sz val="11"/>
      <name val="ＭＳ 明朝"/>
      <family val="1"/>
      <charset val="128"/>
    </font>
    <font>
      <sz val="6"/>
      <name val="游ゴシック"/>
      <family val="3"/>
      <scheme val="minor"/>
    </font>
    <font>
      <b/>
      <sz val="14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u/>
      <sz val="16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vertical="top" wrapText="1"/>
    </xf>
    <xf numFmtId="0" fontId="1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56" fontId="7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19" fillId="0" borderId="13" xfId="0" applyFont="1" applyBorder="1">
      <alignment vertical="center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23" fillId="0" borderId="11" xfId="0" applyFont="1" applyBorder="1" applyAlignment="1">
      <alignment vertical="center"/>
    </xf>
    <xf numFmtId="176" fontId="27" fillId="3" borderId="13" xfId="0" applyNumberFormat="1" applyFont="1" applyFill="1" applyBorder="1" applyAlignment="1">
      <alignment vertical="center"/>
    </xf>
    <xf numFmtId="0" fontId="27" fillId="3" borderId="1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vertical="center"/>
    </xf>
    <xf numFmtId="0" fontId="28" fillId="4" borderId="13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4" fillId="0" borderId="0" xfId="2" applyFont="1">
      <alignment vertical="center"/>
    </xf>
    <xf numFmtId="0" fontId="33" fillId="0" borderId="0" xfId="2" applyFont="1">
      <alignment vertical="center"/>
    </xf>
    <xf numFmtId="0" fontId="30" fillId="0" borderId="0" xfId="2">
      <alignment vertical="center"/>
    </xf>
    <xf numFmtId="38" fontId="33" fillId="0" borderId="0" xfId="1" applyFont="1">
      <alignment vertical="center"/>
    </xf>
    <xf numFmtId="177" fontId="34" fillId="0" borderId="0" xfId="3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38" fontId="36" fillId="0" borderId="16" xfId="1" applyFont="1" applyBorder="1" applyAlignment="1">
      <alignment horizontal="right" vertical="center"/>
    </xf>
    <xf numFmtId="0" fontId="36" fillId="0" borderId="17" xfId="2" applyFont="1" applyBorder="1" applyAlignment="1">
      <alignment horizontal="center" vertical="center"/>
    </xf>
    <xf numFmtId="38" fontId="36" fillId="0" borderId="18" xfId="2" applyNumberFormat="1" applyFont="1" applyBorder="1" applyAlignment="1">
      <alignment vertical="center"/>
    </xf>
    <xf numFmtId="38" fontId="4" fillId="5" borderId="24" xfId="3" applyFont="1" applyFill="1" applyBorder="1">
      <alignment vertical="center"/>
    </xf>
    <xf numFmtId="38" fontId="4" fillId="5" borderId="19" xfId="3" applyFont="1" applyFill="1" applyBorder="1">
      <alignment vertical="center"/>
    </xf>
    <xf numFmtId="38" fontId="4" fillId="5" borderId="25" xfId="3" applyFont="1" applyFill="1" applyBorder="1">
      <alignment vertical="center"/>
    </xf>
    <xf numFmtId="38" fontId="4" fillId="5" borderId="26" xfId="3" applyFont="1" applyFill="1" applyBorder="1">
      <alignment vertical="center"/>
    </xf>
    <xf numFmtId="38" fontId="34" fillId="5" borderId="27" xfId="3" applyFont="1" applyFill="1" applyBorder="1">
      <alignment vertical="center"/>
    </xf>
    <xf numFmtId="38" fontId="34" fillId="5" borderId="14" xfId="3" applyFont="1" applyFill="1" applyBorder="1">
      <alignment vertical="center"/>
    </xf>
    <xf numFmtId="38" fontId="34" fillId="0" borderId="0" xfId="3" applyFont="1" applyFill="1" applyBorder="1">
      <alignment vertical="center"/>
    </xf>
    <xf numFmtId="38" fontId="21" fillId="0" borderId="28" xfId="1" applyFont="1" applyBorder="1" applyAlignment="1">
      <alignment horizontal="right" vertical="center"/>
    </xf>
    <xf numFmtId="0" fontId="21" fillId="0" borderId="29" xfId="2" applyFont="1" applyBorder="1" applyAlignment="1">
      <alignment horizontal="center" vertical="center"/>
    </xf>
    <xf numFmtId="38" fontId="21" fillId="0" borderId="28" xfId="2" applyNumberFormat="1" applyFont="1" applyBorder="1" applyAlignment="1">
      <alignment vertical="center"/>
    </xf>
    <xf numFmtId="38" fontId="4" fillId="0" borderId="32" xfId="3" applyFont="1" applyFill="1" applyBorder="1">
      <alignment vertical="center"/>
    </xf>
    <xf numFmtId="38" fontId="4" fillId="0" borderId="33" xfId="3" applyFont="1" applyFill="1" applyBorder="1">
      <alignment vertical="center"/>
    </xf>
    <xf numFmtId="38" fontId="4" fillId="5" borderId="34" xfId="2" applyNumberFormat="1" applyFont="1" applyFill="1" applyBorder="1" applyAlignment="1" applyProtection="1">
      <alignment horizontal="right" vertical="center"/>
    </xf>
    <xf numFmtId="38" fontId="4" fillId="5" borderId="32" xfId="3" applyNumberFormat="1" applyFont="1" applyFill="1" applyBorder="1" applyAlignment="1" applyProtection="1">
      <alignment horizontal="right" vertical="center"/>
    </xf>
    <xf numFmtId="38" fontId="4" fillId="5" borderId="32" xfId="3" applyFont="1" applyFill="1" applyBorder="1" applyAlignment="1" applyProtection="1">
      <alignment horizontal="right" vertical="center"/>
    </xf>
    <xf numFmtId="38" fontId="4" fillId="0" borderId="32" xfId="3" applyNumberFormat="1" applyFont="1" applyFill="1" applyBorder="1" applyAlignment="1" applyProtection="1">
      <alignment horizontal="right" vertical="center"/>
    </xf>
    <xf numFmtId="38" fontId="21" fillId="0" borderId="34" xfId="1" applyFont="1" applyBorder="1" applyAlignment="1">
      <alignment horizontal="right" vertical="center"/>
    </xf>
    <xf numFmtId="0" fontId="21" fillId="0" borderId="35" xfId="2" applyFont="1" applyBorder="1" applyAlignment="1">
      <alignment horizontal="center" vertical="center"/>
    </xf>
    <xf numFmtId="38" fontId="21" fillId="0" borderId="34" xfId="2" applyNumberFormat="1" applyFont="1" applyBorder="1" applyAlignment="1">
      <alignment vertical="center"/>
    </xf>
    <xf numFmtId="38" fontId="4" fillId="0" borderId="39" xfId="3" applyFont="1" applyFill="1" applyBorder="1">
      <alignment vertical="center"/>
    </xf>
    <xf numFmtId="38" fontId="4" fillId="5" borderId="40" xfId="2" applyNumberFormat="1" applyFont="1" applyFill="1" applyBorder="1" applyAlignment="1" applyProtection="1">
      <alignment horizontal="right" vertical="center"/>
    </xf>
    <xf numFmtId="38" fontId="4" fillId="5" borderId="39" xfId="3" applyNumberFormat="1" applyFont="1" applyFill="1" applyBorder="1" applyAlignment="1" applyProtection="1">
      <alignment horizontal="right" vertical="center"/>
    </xf>
    <xf numFmtId="38" fontId="4" fillId="5" borderId="39" xfId="3" applyFont="1" applyFill="1" applyBorder="1" applyAlignment="1" applyProtection="1">
      <alignment horizontal="right" vertical="center"/>
    </xf>
    <xf numFmtId="38" fontId="4" fillId="0" borderId="39" xfId="3" applyNumberFormat="1" applyFont="1" applyFill="1" applyBorder="1" applyAlignment="1" applyProtection="1">
      <alignment horizontal="right" vertical="center"/>
    </xf>
    <xf numFmtId="38" fontId="21" fillId="0" borderId="41" xfId="1" applyFont="1" applyBorder="1" applyAlignment="1">
      <alignment horizontal="right" vertical="center"/>
    </xf>
    <xf numFmtId="0" fontId="21" fillId="0" borderId="42" xfId="2" applyFont="1" applyBorder="1" applyAlignment="1">
      <alignment horizontal="center" vertical="center"/>
    </xf>
    <xf numFmtId="38" fontId="21" fillId="0" borderId="41" xfId="2" applyNumberFormat="1" applyFont="1" applyBorder="1" applyAlignment="1">
      <alignment vertical="center"/>
    </xf>
    <xf numFmtId="0" fontId="21" fillId="6" borderId="43" xfId="2" applyFont="1" applyFill="1" applyBorder="1" applyAlignment="1">
      <alignment horizontal="center" vertical="center"/>
    </xf>
    <xf numFmtId="0" fontId="21" fillId="6" borderId="44" xfId="2" applyFont="1" applyFill="1" applyBorder="1" applyAlignment="1">
      <alignment horizontal="center" vertical="center"/>
    </xf>
    <xf numFmtId="0" fontId="21" fillId="6" borderId="45" xfId="2" applyFont="1" applyFill="1" applyBorder="1" applyAlignment="1">
      <alignment vertical="center"/>
    </xf>
    <xf numFmtId="38" fontId="4" fillId="5" borderId="33" xfId="3" applyFont="1" applyFill="1" applyBorder="1" applyAlignment="1" applyProtection="1">
      <alignment horizontal="right" vertical="center"/>
    </xf>
    <xf numFmtId="38" fontId="4" fillId="0" borderId="33" xfId="3" applyNumberFormat="1" applyFont="1" applyFill="1" applyBorder="1" applyAlignment="1" applyProtection="1">
      <alignment horizontal="right" vertical="center"/>
    </xf>
    <xf numFmtId="0" fontId="4" fillId="0" borderId="49" xfId="2" applyFont="1" applyBorder="1">
      <alignment vertical="center"/>
    </xf>
    <xf numFmtId="0" fontId="33" fillId="0" borderId="49" xfId="2" applyFont="1" applyBorder="1">
      <alignment vertical="center"/>
    </xf>
    <xf numFmtId="0" fontId="21" fillId="0" borderId="49" xfId="2" applyFont="1" applyBorder="1">
      <alignment vertical="center"/>
    </xf>
    <xf numFmtId="38" fontId="7" fillId="5" borderId="33" xfId="3" applyFont="1" applyFill="1" applyBorder="1" applyAlignment="1" applyProtection="1">
      <alignment horizontal="right" vertical="center"/>
    </xf>
    <xf numFmtId="38" fontId="7" fillId="0" borderId="39" xfId="3" applyFont="1" applyFill="1" applyBorder="1">
      <alignment vertical="center"/>
    </xf>
    <xf numFmtId="38" fontId="4" fillId="0" borderId="54" xfId="3" applyFont="1" applyFill="1" applyBorder="1">
      <alignment vertical="center"/>
    </xf>
    <xf numFmtId="38" fontId="4" fillId="5" borderId="33" xfId="3" applyNumberFormat="1" applyFont="1" applyFill="1" applyBorder="1" applyAlignment="1" applyProtection="1">
      <alignment horizontal="right" vertical="center"/>
    </xf>
    <xf numFmtId="0" fontId="4" fillId="6" borderId="13" xfId="2" applyFont="1" applyFill="1" applyBorder="1" applyAlignment="1">
      <alignment horizontal="center" vertical="center" wrapText="1"/>
    </xf>
    <xf numFmtId="0" fontId="4" fillId="6" borderId="13" xfId="2" applyFont="1" applyFill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4" fillId="0" borderId="0" xfId="2" applyFont="1" applyAlignment="1">
      <alignment horizontal="left" vertical="center"/>
    </xf>
    <xf numFmtId="38" fontId="31" fillId="0" borderId="0" xfId="2" applyNumberFormat="1" applyFont="1">
      <alignment vertical="center"/>
    </xf>
    <xf numFmtId="0" fontId="4" fillId="0" borderId="61" xfId="2" applyFont="1" applyBorder="1" applyAlignment="1">
      <alignment horizontal="center" vertical="center"/>
    </xf>
    <xf numFmtId="38" fontId="4" fillId="0" borderId="61" xfId="3" applyFont="1" applyFill="1" applyBorder="1" applyAlignment="1">
      <alignment horizontal="center" vertical="center"/>
    </xf>
    <xf numFmtId="0" fontId="27" fillId="0" borderId="61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38" fontId="4" fillId="0" borderId="64" xfId="3" applyFont="1" applyFill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0" fontId="23" fillId="0" borderId="64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7" fillId="0" borderId="66" xfId="2" applyFont="1" applyBorder="1" applyAlignment="1">
      <alignment horizontal="center" vertical="center"/>
    </xf>
    <xf numFmtId="38" fontId="7" fillId="0" borderId="64" xfId="3" applyFont="1" applyFill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28" fillId="0" borderId="64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56" fontId="7" fillId="0" borderId="51" xfId="2" applyNumberFormat="1" applyFont="1" applyBorder="1" applyAlignment="1">
      <alignment horizontal="center" vertical="center"/>
    </xf>
    <xf numFmtId="38" fontId="7" fillId="0" borderId="66" xfId="3" applyFont="1" applyFill="1" applyBorder="1" applyAlignment="1">
      <alignment horizontal="center" vertical="center"/>
    </xf>
    <xf numFmtId="0" fontId="7" fillId="0" borderId="70" xfId="2" applyFont="1" applyBorder="1" applyAlignment="1">
      <alignment horizontal="center" vertical="center"/>
    </xf>
    <xf numFmtId="56" fontId="7" fillId="0" borderId="73" xfId="2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56" fontId="4" fillId="0" borderId="0" xfId="2" quotePrefix="1" applyNumberFormat="1" applyFont="1">
      <alignment vertical="center"/>
    </xf>
    <xf numFmtId="179" fontId="38" fillId="0" borderId="13" xfId="2" applyNumberFormat="1" applyFont="1" applyBorder="1" applyAlignment="1">
      <alignment horizontal="center" vertical="center"/>
    </xf>
    <xf numFmtId="0" fontId="37" fillId="0" borderId="13" xfId="2" quotePrefix="1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32" fillId="0" borderId="0" xfId="2" applyFont="1" applyFill="1">
      <alignment vertical="center"/>
    </xf>
    <xf numFmtId="0" fontId="22" fillId="0" borderId="0" xfId="2" applyFont="1" applyFill="1" applyAlignment="1">
      <alignment vertical="center"/>
    </xf>
    <xf numFmtId="0" fontId="21" fillId="0" borderId="0" xfId="2" applyFont="1">
      <alignment vertical="center"/>
    </xf>
    <xf numFmtId="0" fontId="4" fillId="0" borderId="0" xfId="2" applyFont="1" applyFill="1">
      <alignment vertical="center"/>
    </xf>
    <xf numFmtId="0" fontId="23" fillId="0" borderId="0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27" fillId="0" borderId="0" xfId="0" applyFont="1">
      <alignment vertical="center"/>
    </xf>
    <xf numFmtId="0" fontId="27" fillId="0" borderId="3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Alignment="1">
      <alignment vertical="top" wrapText="1"/>
    </xf>
    <xf numFmtId="0" fontId="23" fillId="0" borderId="0" xfId="0" applyFont="1" applyAlignment="1">
      <alignment horizontal="left" vertical="top"/>
    </xf>
    <xf numFmtId="0" fontId="27" fillId="0" borderId="2" xfId="0" applyFont="1" applyBorder="1">
      <alignment vertical="center"/>
    </xf>
    <xf numFmtId="0" fontId="27" fillId="0" borderId="36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74" xfId="0" applyFont="1" applyBorder="1">
      <alignment vertical="center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38" fontId="7" fillId="0" borderId="9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/>
    </xf>
    <xf numFmtId="176" fontId="4" fillId="2" borderId="5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6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56" fontId="7" fillId="0" borderId="6" xfId="0" applyNumberFormat="1" applyFont="1" applyBorder="1" applyAlignment="1">
      <alignment horizontal="center" vertical="center"/>
    </xf>
    <xf numFmtId="56" fontId="7" fillId="0" borderId="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40" fontId="4" fillId="5" borderId="6" xfId="3" applyNumberFormat="1" applyFont="1" applyFill="1" applyBorder="1" applyAlignment="1" applyProtection="1">
      <alignment horizontal="center" vertical="center"/>
    </xf>
    <xf numFmtId="40" fontId="4" fillId="5" borderId="4" xfId="3" applyNumberFormat="1" applyFont="1" applyFill="1" applyBorder="1" applyAlignment="1" applyProtection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178" fontId="4" fillId="5" borderId="69" xfId="3" applyNumberFormat="1" applyFont="1" applyFill="1" applyBorder="1" applyAlignment="1" applyProtection="1">
      <alignment horizontal="center" vertical="center" shrinkToFit="1"/>
    </xf>
    <xf numFmtId="178" fontId="4" fillId="5" borderId="68" xfId="3" applyNumberFormat="1" applyFont="1" applyFill="1" applyBorder="1" applyAlignment="1" applyProtection="1">
      <alignment horizontal="center" vertical="center" shrinkToFit="1"/>
    </xf>
    <xf numFmtId="178" fontId="4" fillId="5" borderId="67" xfId="3" applyNumberFormat="1" applyFont="1" applyFill="1" applyBorder="1" applyAlignment="1" applyProtection="1">
      <alignment horizontal="center" vertical="center" shrinkToFit="1"/>
    </xf>
    <xf numFmtId="40" fontId="4" fillId="5" borderId="69" xfId="3" applyNumberFormat="1" applyFont="1" applyFill="1" applyBorder="1" applyAlignment="1" applyProtection="1">
      <alignment horizontal="center" vertical="center" shrinkToFit="1"/>
    </xf>
    <xf numFmtId="40" fontId="4" fillId="5" borderId="67" xfId="3" applyNumberFormat="1" applyFont="1" applyFill="1" applyBorder="1" applyAlignment="1" applyProtection="1">
      <alignment horizontal="center" vertical="center" shrinkToFit="1"/>
    </xf>
    <xf numFmtId="0" fontId="7" fillId="0" borderId="53" xfId="2" applyFont="1" applyBorder="1" applyAlignment="1">
      <alignment horizontal="center" vertical="center"/>
    </xf>
    <xf numFmtId="0" fontId="7" fillId="0" borderId="70" xfId="2" applyFont="1" applyBorder="1" applyAlignment="1">
      <alignment horizontal="center" vertical="center"/>
    </xf>
    <xf numFmtId="0" fontId="22" fillId="7" borderId="0" xfId="2" applyFont="1" applyFill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7" fillId="0" borderId="6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57" fontId="37" fillId="0" borderId="6" xfId="2" applyNumberFormat="1" applyFont="1" applyBorder="1" applyAlignment="1">
      <alignment horizontal="center" vertical="center"/>
    </xf>
    <xf numFmtId="57" fontId="37" fillId="0" borderId="5" xfId="2" applyNumberFormat="1" applyFont="1" applyBorder="1" applyAlignment="1">
      <alignment horizontal="center" vertical="center"/>
    </xf>
    <xf numFmtId="57" fontId="37" fillId="0" borderId="4" xfId="2" applyNumberFormat="1" applyFont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4" fillId="6" borderId="10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/>
    </xf>
    <xf numFmtId="0" fontId="4" fillId="6" borderId="5" xfId="2" applyFont="1" applyFill="1" applyBorder="1" applyAlignment="1">
      <alignment horizontal="center" vertical="center"/>
    </xf>
    <xf numFmtId="0" fontId="4" fillId="6" borderId="4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center" vertical="center" wrapText="1"/>
    </xf>
    <xf numFmtId="40" fontId="4" fillId="5" borderId="51" xfId="3" applyNumberFormat="1" applyFont="1" applyFill="1" applyBorder="1" applyAlignment="1" applyProtection="1">
      <alignment horizontal="center" vertical="center" shrinkToFit="1"/>
    </xf>
    <xf numFmtId="40" fontId="4" fillId="5" borderId="64" xfId="3" applyNumberFormat="1" applyFont="1" applyFill="1" applyBorder="1" applyAlignment="1" applyProtection="1">
      <alignment horizontal="center" vertical="center" shrinkToFit="1"/>
    </xf>
    <xf numFmtId="0" fontId="4" fillId="0" borderId="51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178" fontId="4" fillId="5" borderId="51" xfId="3" applyNumberFormat="1" applyFont="1" applyFill="1" applyBorder="1" applyAlignment="1" applyProtection="1">
      <alignment horizontal="center" vertical="center" shrinkToFit="1"/>
    </xf>
    <xf numFmtId="178" fontId="4" fillId="5" borderId="65" xfId="3" applyNumberFormat="1" applyFont="1" applyFill="1" applyBorder="1" applyAlignment="1" applyProtection="1">
      <alignment horizontal="center" vertical="center" shrinkToFit="1"/>
    </xf>
    <xf numFmtId="178" fontId="4" fillId="5" borderId="64" xfId="3" applyNumberFormat="1" applyFont="1" applyFill="1" applyBorder="1" applyAlignment="1" applyProtection="1">
      <alignment horizontal="center" vertical="center" shrinkToFit="1"/>
    </xf>
    <xf numFmtId="0" fontId="4" fillId="0" borderId="63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178" fontId="4" fillId="5" borderId="60" xfId="3" applyNumberFormat="1" applyFont="1" applyFill="1" applyBorder="1" applyAlignment="1" applyProtection="1">
      <alignment horizontal="center" vertical="center" shrinkToFit="1"/>
    </xf>
    <xf numFmtId="178" fontId="4" fillId="5" borderId="62" xfId="3" applyNumberFormat="1" applyFont="1" applyFill="1" applyBorder="1" applyAlignment="1" applyProtection="1">
      <alignment horizontal="center" vertical="center" shrinkToFit="1"/>
    </xf>
    <xf numFmtId="178" fontId="4" fillId="5" borderId="59" xfId="3" applyNumberFormat="1" applyFont="1" applyFill="1" applyBorder="1" applyAlignment="1" applyProtection="1">
      <alignment horizontal="center" vertical="center" shrinkToFit="1"/>
    </xf>
    <xf numFmtId="40" fontId="4" fillId="5" borderId="60" xfId="3" applyNumberFormat="1" applyFont="1" applyFill="1" applyBorder="1" applyAlignment="1" applyProtection="1">
      <alignment horizontal="center" vertical="center" shrinkToFit="1"/>
    </xf>
    <xf numFmtId="40" fontId="4" fillId="5" borderId="59" xfId="3" applyNumberFormat="1" applyFont="1" applyFill="1" applyBorder="1" applyAlignment="1" applyProtection="1">
      <alignment horizontal="center" vertical="center" shrinkToFit="1"/>
    </xf>
    <xf numFmtId="0" fontId="4" fillId="0" borderId="75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34" fillId="5" borderId="14" xfId="2" applyFont="1" applyFill="1" applyBorder="1" applyAlignment="1">
      <alignment horizontal="center" vertical="center"/>
    </xf>
    <xf numFmtId="0" fontId="34" fillId="5" borderId="4" xfId="2" applyFont="1" applyFill="1" applyBorder="1" applyAlignment="1">
      <alignment horizontal="center" vertical="center"/>
    </xf>
    <xf numFmtId="0" fontId="4" fillId="6" borderId="13" xfId="2" applyFont="1" applyFill="1" applyBorder="1" applyAlignment="1">
      <alignment horizontal="center" vertical="center" wrapText="1"/>
    </xf>
    <xf numFmtId="0" fontId="4" fillId="6" borderId="15" xfId="2" applyFont="1" applyFill="1" applyBorder="1" applyAlignment="1">
      <alignment horizontal="center" vertical="center"/>
    </xf>
    <xf numFmtId="0" fontId="4" fillId="6" borderId="14" xfId="2" applyFont="1" applyFill="1" applyBorder="1" applyAlignment="1">
      <alignment horizontal="center" vertical="center"/>
    </xf>
    <xf numFmtId="0" fontId="4" fillId="6" borderId="27" xfId="2" applyFont="1" applyFill="1" applyBorder="1" applyAlignment="1">
      <alignment horizontal="center" vertical="center" wrapText="1"/>
    </xf>
    <xf numFmtId="0" fontId="4" fillId="6" borderId="27" xfId="2" applyFont="1" applyFill="1" applyBorder="1" applyAlignment="1">
      <alignment horizontal="center" vertical="center"/>
    </xf>
    <xf numFmtId="0" fontId="4" fillId="6" borderId="44" xfId="2" applyFont="1" applyFill="1" applyBorder="1" applyAlignment="1">
      <alignment horizontal="center" vertical="center"/>
    </xf>
    <xf numFmtId="0" fontId="4" fillId="6" borderId="58" xfId="2" applyFont="1" applyFill="1" applyBorder="1" applyAlignment="1">
      <alignment horizontal="center" vertical="center"/>
    </xf>
    <xf numFmtId="0" fontId="4" fillId="6" borderId="57" xfId="2" applyFont="1" applyFill="1" applyBorder="1" applyAlignment="1">
      <alignment horizontal="center" vertical="center"/>
    </xf>
    <xf numFmtId="0" fontId="4" fillId="6" borderId="56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0" fontId="4" fillId="6" borderId="55" xfId="2" applyFont="1" applyFill="1" applyBorder="1" applyAlignment="1">
      <alignment horizontal="center" vertical="center" wrapText="1"/>
    </xf>
    <xf numFmtId="38" fontId="4" fillId="5" borderId="38" xfId="2" applyNumberFormat="1" applyFont="1" applyFill="1" applyBorder="1" applyAlignment="1" applyProtection="1">
      <alignment horizontal="center" vertical="center"/>
    </xf>
    <xf numFmtId="38" fontId="4" fillId="5" borderId="37" xfId="2" applyNumberFormat="1" applyFont="1" applyFill="1" applyBorder="1" applyAlignment="1" applyProtection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38" fontId="4" fillId="5" borderId="31" xfId="2" applyNumberFormat="1" applyFont="1" applyFill="1" applyBorder="1" applyAlignment="1" applyProtection="1">
      <alignment horizontal="center" vertical="center"/>
    </xf>
    <xf numFmtId="38" fontId="4" fillId="5" borderId="30" xfId="2" applyNumberFormat="1" applyFont="1" applyFill="1" applyBorder="1" applyAlignment="1" applyProtection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38" fontId="34" fillId="5" borderId="23" xfId="3" applyFont="1" applyFill="1" applyBorder="1" applyAlignment="1">
      <alignment horizontal="center" vertical="center"/>
    </xf>
    <xf numFmtId="38" fontId="34" fillId="5" borderId="22" xfId="3" applyFont="1" applyFill="1" applyBorder="1" applyAlignment="1">
      <alignment horizontal="center" vertical="center"/>
    </xf>
    <xf numFmtId="0" fontId="36" fillId="0" borderId="21" xfId="2" applyFont="1" applyBorder="1" applyAlignment="1">
      <alignment horizontal="center" vertical="center"/>
    </xf>
    <xf numFmtId="0" fontId="36" fillId="0" borderId="20" xfId="2" applyFont="1" applyBorder="1" applyAlignment="1">
      <alignment horizontal="center" vertical="center"/>
    </xf>
    <xf numFmtId="0" fontId="36" fillId="0" borderId="19" xfId="2" applyFont="1" applyBorder="1" applyAlignment="1">
      <alignment horizontal="center" vertical="center"/>
    </xf>
    <xf numFmtId="38" fontId="4" fillId="5" borderId="53" xfId="2" applyNumberFormat="1" applyFont="1" applyFill="1" applyBorder="1" applyAlignment="1" applyProtection="1">
      <alignment horizontal="center" vertical="center"/>
    </xf>
    <xf numFmtId="38" fontId="4" fillId="5" borderId="52" xfId="2" applyNumberFormat="1" applyFont="1" applyFill="1" applyBorder="1" applyAlignment="1" applyProtection="1">
      <alignment horizontal="center" vertical="center"/>
    </xf>
    <xf numFmtId="38" fontId="4" fillId="5" borderId="51" xfId="2" applyNumberFormat="1" applyFont="1" applyFill="1" applyBorder="1" applyAlignment="1" applyProtection="1">
      <alignment horizontal="center" vertical="center"/>
    </xf>
    <xf numFmtId="38" fontId="4" fillId="5" borderId="50" xfId="2" applyNumberFormat="1" applyFont="1" applyFill="1" applyBorder="1" applyAlignment="1" applyProtection="1">
      <alignment horizontal="center" vertical="center"/>
    </xf>
    <xf numFmtId="0" fontId="21" fillId="6" borderId="48" xfId="2" applyFont="1" applyFill="1" applyBorder="1" applyAlignment="1">
      <alignment horizontal="center" vertical="center"/>
    </xf>
    <xf numFmtId="0" fontId="21" fillId="6" borderId="47" xfId="2" applyFont="1" applyFill="1" applyBorder="1" applyAlignment="1">
      <alignment horizontal="center" vertical="center"/>
    </xf>
    <xf numFmtId="0" fontId="21" fillId="6" borderId="46" xfId="2" applyFont="1" applyFill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47" fillId="7" borderId="2" xfId="0" applyFont="1" applyFill="1" applyBorder="1" applyAlignment="1">
      <alignment horizontal="center" vertical="center"/>
    </xf>
    <xf numFmtId="0" fontId="46" fillId="7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 shrinkToFit="1"/>
    </xf>
    <xf numFmtId="0" fontId="43" fillId="0" borderId="5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81" fontId="28" fillId="0" borderId="6" xfId="0" applyNumberFormat="1" applyFont="1" applyBorder="1" applyAlignment="1">
      <alignment horizontal="center" vertical="center"/>
    </xf>
    <xf numFmtId="181" fontId="28" fillId="0" borderId="5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 wrapText="1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2" fillId="0" borderId="13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57" fontId="28" fillId="0" borderId="6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57" fontId="28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38" fontId="28" fillId="0" borderId="6" xfId="1" applyFont="1" applyBorder="1" applyAlignment="1">
      <alignment horizontal="right" vertical="center"/>
    </xf>
    <xf numFmtId="38" fontId="28" fillId="0" borderId="5" xfId="1" applyFont="1" applyBorder="1" applyAlignment="1">
      <alignment horizontal="right" vertical="center"/>
    </xf>
    <xf numFmtId="38" fontId="28" fillId="0" borderId="4" xfId="1" applyFont="1" applyBorder="1" applyAlignment="1">
      <alignment horizontal="right" vertical="center"/>
    </xf>
    <xf numFmtId="176" fontId="27" fillId="2" borderId="6" xfId="1" applyNumberFormat="1" applyFont="1" applyFill="1" applyBorder="1" applyAlignment="1">
      <alignment horizontal="right" vertical="center"/>
    </xf>
    <xf numFmtId="176" fontId="27" fillId="2" borderId="5" xfId="1" applyNumberFormat="1" applyFont="1" applyFill="1" applyBorder="1" applyAlignment="1">
      <alignment horizontal="right" vertical="center"/>
    </xf>
    <xf numFmtId="176" fontId="27" fillId="2" borderId="4" xfId="1" applyNumberFormat="1" applyFont="1" applyFill="1" applyBorder="1" applyAlignment="1">
      <alignment horizontal="right" vertical="center"/>
    </xf>
    <xf numFmtId="176" fontId="28" fillId="0" borderId="6" xfId="1" applyNumberFormat="1" applyFont="1" applyFill="1" applyBorder="1" applyAlignment="1">
      <alignment horizontal="right" vertical="center"/>
    </xf>
    <xf numFmtId="176" fontId="28" fillId="0" borderId="5" xfId="1" applyNumberFormat="1" applyFont="1" applyFill="1" applyBorder="1" applyAlignment="1">
      <alignment horizontal="right" vertical="center"/>
    </xf>
    <xf numFmtId="176" fontId="28" fillId="0" borderId="4" xfId="1" applyNumberFormat="1" applyFont="1" applyFill="1" applyBorder="1" applyAlignment="1">
      <alignment horizontal="right" vertical="center"/>
    </xf>
    <xf numFmtId="0" fontId="28" fillId="0" borderId="6" xfId="1" applyNumberFormat="1" applyFont="1" applyFill="1" applyBorder="1" applyAlignment="1">
      <alignment horizontal="right" vertical="center"/>
    </xf>
    <xf numFmtId="0" fontId="28" fillId="0" borderId="5" xfId="1" applyNumberFormat="1" applyFont="1" applyFill="1" applyBorder="1" applyAlignment="1">
      <alignment horizontal="right" vertical="center"/>
    </xf>
    <xf numFmtId="0" fontId="28" fillId="0" borderId="4" xfId="1" applyNumberFormat="1" applyFont="1" applyFill="1" applyBorder="1" applyAlignment="1">
      <alignment horizontal="right" vertical="center"/>
    </xf>
    <xf numFmtId="38" fontId="27" fillId="2" borderId="6" xfId="1" applyFont="1" applyFill="1" applyBorder="1" applyAlignment="1">
      <alignment horizontal="right" vertical="center"/>
    </xf>
    <xf numFmtId="38" fontId="27" fillId="2" borderId="5" xfId="1" applyFont="1" applyFill="1" applyBorder="1" applyAlignment="1">
      <alignment horizontal="right" vertical="center"/>
    </xf>
    <xf numFmtId="38" fontId="27" fillId="2" borderId="4" xfId="1" applyFont="1" applyFill="1" applyBorder="1" applyAlignment="1">
      <alignment horizontal="right" vertical="center"/>
    </xf>
    <xf numFmtId="0" fontId="7" fillId="0" borderId="13" xfId="0" applyNumberFormat="1" applyFont="1" applyBorder="1" applyAlignment="1">
      <alignment horizontal="center" vertical="center"/>
    </xf>
    <xf numFmtId="38" fontId="27" fillId="0" borderId="11" xfId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top" wrapText="1"/>
    </xf>
    <xf numFmtId="0" fontId="27" fillId="2" borderId="13" xfId="0" applyFont="1" applyFill="1" applyBorder="1" applyAlignment="1">
      <alignment horizontal="center" vertical="center"/>
    </xf>
    <xf numFmtId="176" fontId="39" fillId="2" borderId="6" xfId="0" applyNumberFormat="1" applyFont="1" applyFill="1" applyBorder="1" applyAlignment="1">
      <alignment horizontal="center" vertical="center"/>
    </xf>
    <xf numFmtId="176" fontId="39" fillId="2" borderId="5" xfId="0" applyNumberFormat="1" applyFont="1" applyFill="1" applyBorder="1" applyAlignment="1">
      <alignment horizontal="center" vertical="center"/>
    </xf>
    <xf numFmtId="176" fontId="39" fillId="2" borderId="4" xfId="0" applyNumberFormat="1" applyFont="1" applyFill="1" applyBorder="1" applyAlignment="1">
      <alignment horizontal="center" vertical="center"/>
    </xf>
    <xf numFmtId="176" fontId="39" fillId="2" borderId="6" xfId="1" applyNumberFormat="1" applyFont="1" applyFill="1" applyBorder="1" applyAlignment="1">
      <alignment horizontal="right" vertical="center"/>
    </xf>
    <xf numFmtId="176" fontId="39" fillId="2" borderId="5" xfId="1" applyNumberFormat="1" applyFont="1" applyFill="1" applyBorder="1" applyAlignment="1">
      <alignment horizontal="right" vertical="center"/>
    </xf>
    <xf numFmtId="176" fontId="39" fillId="2" borderId="4" xfId="1" applyNumberFormat="1" applyFont="1" applyFill="1" applyBorder="1" applyAlignment="1">
      <alignment horizontal="right" vertical="center"/>
    </xf>
    <xf numFmtId="0" fontId="28" fillId="0" borderId="6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180" fontId="39" fillId="2" borderId="6" xfId="0" applyNumberFormat="1" applyFont="1" applyFill="1" applyBorder="1" applyAlignment="1">
      <alignment horizontal="center" vertical="center"/>
    </xf>
    <xf numFmtId="180" fontId="39" fillId="2" borderId="5" xfId="0" applyNumberFormat="1" applyFont="1" applyFill="1" applyBorder="1" applyAlignment="1">
      <alignment horizontal="center" vertical="center"/>
    </xf>
    <xf numFmtId="180" fontId="39" fillId="2" borderId="4" xfId="0" applyNumberFormat="1" applyFont="1" applyFill="1" applyBorder="1" applyAlignment="1">
      <alignment horizontal="center" vertical="center"/>
    </xf>
    <xf numFmtId="177" fontId="27" fillId="0" borderId="6" xfId="1" applyNumberFormat="1" applyFont="1" applyBorder="1" applyAlignment="1">
      <alignment horizontal="right" vertical="center"/>
    </xf>
    <xf numFmtId="177" fontId="27" fillId="0" borderId="5" xfId="1" applyNumberFormat="1" applyFont="1" applyBorder="1" applyAlignment="1">
      <alignment horizontal="right" vertical="center"/>
    </xf>
    <xf numFmtId="177" fontId="27" fillId="0" borderId="4" xfId="1" applyNumberFormat="1" applyFont="1" applyBorder="1" applyAlignment="1">
      <alignment horizontal="right" vertical="center"/>
    </xf>
    <xf numFmtId="38" fontId="28" fillId="0" borderId="6" xfId="1" applyFont="1" applyBorder="1" applyAlignment="1">
      <alignment horizontal="right" vertical="center" shrinkToFit="1"/>
    </xf>
    <xf numFmtId="38" fontId="28" fillId="0" borderId="5" xfId="1" applyFont="1" applyBorder="1" applyAlignment="1">
      <alignment horizontal="right" vertical="center" shrinkToFit="1"/>
    </xf>
    <xf numFmtId="38" fontId="28" fillId="0" borderId="4" xfId="1" applyFont="1" applyBorder="1" applyAlignment="1">
      <alignment horizontal="right" vertical="center" shrinkToFit="1"/>
    </xf>
    <xf numFmtId="176" fontId="28" fillId="0" borderId="6" xfId="1" applyNumberFormat="1" applyFont="1" applyFill="1" applyBorder="1" applyAlignment="1">
      <alignment horizontal="center" vertical="center" shrinkToFit="1"/>
    </xf>
    <xf numFmtId="176" fontId="28" fillId="0" borderId="5" xfId="1" applyNumberFormat="1" applyFont="1" applyFill="1" applyBorder="1" applyAlignment="1">
      <alignment horizontal="center" vertical="center" shrinkToFit="1"/>
    </xf>
    <xf numFmtId="176" fontId="28" fillId="0" borderId="4" xfId="1" applyNumberFormat="1" applyFont="1" applyFill="1" applyBorder="1" applyAlignment="1">
      <alignment horizontal="center" vertical="center" shrinkToFit="1"/>
    </xf>
    <xf numFmtId="176" fontId="28" fillId="0" borderId="6" xfId="1" applyNumberFormat="1" applyFont="1" applyFill="1" applyBorder="1" applyAlignment="1">
      <alignment horizontal="right" vertical="center" shrinkToFit="1"/>
    </xf>
    <xf numFmtId="176" fontId="28" fillId="0" borderId="5" xfId="1" applyNumberFormat="1" applyFont="1" applyFill="1" applyBorder="1" applyAlignment="1">
      <alignment horizontal="right" vertical="center" shrinkToFit="1"/>
    </xf>
    <xf numFmtId="176" fontId="28" fillId="0" borderId="4" xfId="1" applyNumberFormat="1" applyFont="1" applyFill="1" applyBorder="1" applyAlignment="1">
      <alignment horizontal="right" vertical="center" shrinkToFit="1"/>
    </xf>
    <xf numFmtId="176" fontId="39" fillId="2" borderId="6" xfId="1" applyNumberFormat="1" applyFont="1" applyFill="1" applyBorder="1" applyAlignment="1">
      <alignment horizontal="center" vertical="center"/>
    </xf>
    <xf numFmtId="176" fontId="39" fillId="2" borderId="5" xfId="1" applyNumberFormat="1" applyFont="1" applyFill="1" applyBorder="1" applyAlignment="1">
      <alignment horizontal="center" vertical="center"/>
    </xf>
    <xf numFmtId="176" fontId="39" fillId="2" borderId="4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58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58" fontId="7" fillId="0" borderId="5" xfId="0" applyNumberFormat="1" applyFont="1" applyBorder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178019</xdr:colOff>
      <xdr:row>40</xdr:row>
      <xdr:rowOff>19707</xdr:rowOff>
    </xdr:from>
    <xdr:to>
      <xdr:col>22</xdr:col>
      <xdr:colOff>151743</xdr:colOff>
      <xdr:row>40</xdr:row>
      <xdr:rowOff>223345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07194" y="9268482"/>
          <a:ext cx="430924" cy="203638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462643</xdr:colOff>
      <xdr:row>21</xdr:row>
      <xdr:rowOff>27214</xdr:rowOff>
    </xdr:from>
    <xdr:to>
      <xdr:col>9</xdr:col>
      <xdr:colOff>818029</xdr:colOff>
      <xdr:row>24</xdr:row>
      <xdr:rowOff>437029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 bwMode="auto">
        <a:xfrm>
          <a:off x="6906025" y="5652567"/>
          <a:ext cx="1151004" cy="99252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16566</xdr:colOff>
      <xdr:row>4</xdr:row>
      <xdr:rowOff>0</xdr:rowOff>
    </xdr:from>
    <xdr:to>
      <xdr:col>19</xdr:col>
      <xdr:colOff>75182</xdr:colOff>
      <xdr:row>5</xdr:row>
      <xdr:rowOff>13138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12360966" y="952500"/>
          <a:ext cx="744416" cy="251263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45;&#35373;&#37326;&#33756;&#12539;&#26524;&#27193;&#33457;&#12365;/R7&#24180;&#24230;/K%20&#33457;&#12365;&#65288;R7&#65289;/02&#12288;&#12356;&#12400;&#12425;&#12365;&#12398;&#26525;&#29289;&#12488;&#12483;&#12503;&#12521;&#12531;&#12490;&#12540;&#29987;&#22320;&#25313;&#22823;&#20107;&#26989;/02%20&#21215;&#38598;&#26178;&#12398;&#36039;&#26009;&#65288;&#35201;&#32177;&#20197;&#22806;&#12398;&#36039;&#26009;&#65289;/06%20&#27096;&#24335;&#35352;&#36617;&#20363;/&#12304;R7&#27096;&#24335;&#31532;1,8&#21495;&#12305;&#12356;&#12400;&#12425;&#12365;&#12398;&#26525;&#29289;&#12488;&#12483;&#12503;&#12521;&#12531;&#12490;&#12540;&#29987;&#22320;&#25313;&#22823;&#20107;&#26989;&#65288;&#20132;&#20184;&#30003;&#35531;&#26360;&#12539;&#23455;&#32318;&#22577;&#21578;&#26360;&#65289;&#65288;&#35352;&#3661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号（交付申請書）"/>
      <sheetName val="様式１号別添（実施計画書）"/>
      <sheetName val="参考様式１（圃場No.1 ）（計画）"/>
      <sheetName val="参考様式１　リスト（編集不可）"/>
      <sheetName val="参考様式２（圃場No.２）"/>
      <sheetName val="参考様式３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機械名</v>
          </cell>
          <cell r="C1" t="str">
            <v>規格</v>
          </cell>
          <cell r="D1" t="str">
            <v>機械損料</v>
          </cell>
          <cell r="E1" t="str">
            <v>燃料消費量</v>
          </cell>
          <cell r="F1" t="str">
            <v>人件費</v>
          </cell>
          <cell r="G1" t="str">
            <v>作業員種別</v>
          </cell>
        </row>
        <row r="2">
          <cell r="A2">
            <v>1</v>
          </cell>
          <cell r="B2" t="str">
            <v>ブルドーザー</v>
          </cell>
          <cell r="C2" t="str">
            <v>普通3t</v>
          </cell>
          <cell r="D2">
            <v>1880</v>
          </cell>
          <cell r="E2">
            <v>4.2</v>
          </cell>
          <cell r="F2">
            <v>3675</v>
          </cell>
          <cell r="G2" t="str">
            <v>特殊運転手</v>
          </cell>
        </row>
        <row r="3">
          <cell r="A3">
            <v>2</v>
          </cell>
          <cell r="B3" t="str">
            <v>ブルドーザー</v>
          </cell>
          <cell r="C3" t="str">
            <v>普通6t</v>
          </cell>
          <cell r="D3">
            <v>3190</v>
          </cell>
          <cell r="E3">
            <v>7.6</v>
          </cell>
          <cell r="F3">
            <v>3675</v>
          </cell>
          <cell r="G3" t="str">
            <v>特殊運転手</v>
          </cell>
        </row>
        <row r="4">
          <cell r="A4">
            <v>3</v>
          </cell>
          <cell r="B4" t="str">
            <v>ブルドーザー</v>
          </cell>
          <cell r="C4" t="str">
            <v>普通9t</v>
          </cell>
          <cell r="D4">
            <v>3890</v>
          </cell>
          <cell r="E4">
            <v>9.6</v>
          </cell>
          <cell r="F4">
            <v>3675</v>
          </cell>
          <cell r="G4" t="str">
            <v>特殊運転手</v>
          </cell>
        </row>
        <row r="5">
          <cell r="A5">
            <v>4</v>
          </cell>
          <cell r="B5" t="str">
            <v>ブルドーザー</v>
          </cell>
          <cell r="C5" t="str">
            <v>普通11t</v>
          </cell>
          <cell r="D5">
            <v>5030</v>
          </cell>
          <cell r="E5">
            <v>11.2</v>
          </cell>
          <cell r="F5">
            <v>3675</v>
          </cell>
          <cell r="G5" t="str">
            <v>特殊運転手</v>
          </cell>
        </row>
        <row r="6">
          <cell r="A6">
            <v>5</v>
          </cell>
          <cell r="B6" t="str">
            <v>ブルドーザー</v>
          </cell>
          <cell r="C6" t="str">
            <v>湿地4t</v>
          </cell>
          <cell r="D6">
            <v>2090</v>
          </cell>
          <cell r="E6">
            <v>4.2</v>
          </cell>
          <cell r="F6">
            <v>3675</v>
          </cell>
          <cell r="G6" t="str">
            <v>特殊運転手</v>
          </cell>
        </row>
        <row r="7">
          <cell r="A7">
            <v>6</v>
          </cell>
          <cell r="B7" t="str">
            <v>ブルドーザー</v>
          </cell>
          <cell r="C7" t="str">
            <v>湿地7t</v>
          </cell>
          <cell r="D7">
            <v>3350</v>
          </cell>
          <cell r="E7">
            <v>7.8</v>
          </cell>
          <cell r="F7">
            <v>3675</v>
          </cell>
          <cell r="G7" t="str">
            <v>特殊運転手</v>
          </cell>
        </row>
        <row r="8">
          <cell r="A8">
            <v>7</v>
          </cell>
          <cell r="B8" t="str">
            <v>ブルドーザー</v>
          </cell>
          <cell r="C8" t="str">
            <v>湿地10t</v>
          </cell>
          <cell r="D8">
            <v>4260</v>
          </cell>
          <cell r="E8">
            <v>10.199999999999999</v>
          </cell>
          <cell r="F8">
            <v>3675</v>
          </cell>
          <cell r="G8" t="str">
            <v>特殊運転手</v>
          </cell>
        </row>
        <row r="9">
          <cell r="A9">
            <v>8</v>
          </cell>
          <cell r="B9" t="str">
            <v>ブルドーザー</v>
          </cell>
          <cell r="C9" t="str">
            <v>湿地13t</v>
          </cell>
          <cell r="D9">
            <v>5570</v>
          </cell>
          <cell r="E9">
            <v>11.2</v>
          </cell>
          <cell r="F9">
            <v>3675</v>
          </cell>
          <cell r="G9" t="str">
            <v>特殊運転手</v>
          </cell>
        </row>
        <row r="10">
          <cell r="A10">
            <v>9</v>
          </cell>
          <cell r="B10" t="str">
            <v>ホイールローダ</v>
          </cell>
          <cell r="C10" t="str">
            <v>バケット0.3m3</v>
          </cell>
          <cell r="D10">
            <v>1130</v>
          </cell>
          <cell r="E10">
            <v>2.2999999999999998</v>
          </cell>
          <cell r="F10">
            <v>3050</v>
          </cell>
          <cell r="G10" t="str">
            <v>一般運転手</v>
          </cell>
        </row>
        <row r="11">
          <cell r="A11">
            <v>10</v>
          </cell>
          <cell r="B11" t="str">
            <v>ホイールローダ</v>
          </cell>
          <cell r="C11" t="str">
            <v>バケット0.4m3</v>
          </cell>
          <cell r="D11">
            <v>1380</v>
          </cell>
          <cell r="E11">
            <v>3</v>
          </cell>
          <cell r="F11">
            <v>3050</v>
          </cell>
          <cell r="G11" t="str">
            <v>一般運転手</v>
          </cell>
        </row>
        <row r="12">
          <cell r="A12">
            <v>11</v>
          </cell>
          <cell r="B12" t="str">
            <v>ホイールローダ</v>
          </cell>
          <cell r="C12" t="str">
            <v>バケット0.5m3</v>
          </cell>
          <cell r="D12">
            <v>1670</v>
          </cell>
          <cell r="E12">
            <v>3.9</v>
          </cell>
          <cell r="F12">
            <v>3525</v>
          </cell>
          <cell r="G12" t="str">
            <v>特殊運転手</v>
          </cell>
        </row>
        <row r="13">
          <cell r="A13">
            <v>12</v>
          </cell>
          <cell r="B13" t="str">
            <v>ホイールローダ</v>
          </cell>
          <cell r="C13" t="str">
            <v>バケット0.6m3</v>
          </cell>
          <cell r="D13">
            <v>1720</v>
          </cell>
          <cell r="E13">
            <v>4</v>
          </cell>
          <cell r="F13">
            <v>3675</v>
          </cell>
          <cell r="G13" t="str">
            <v>特殊運転手</v>
          </cell>
        </row>
        <row r="14">
          <cell r="A14">
            <v>13</v>
          </cell>
          <cell r="B14" t="str">
            <v>ホイールローダ</v>
          </cell>
          <cell r="C14" t="str">
            <v>バケット0.8m3</v>
          </cell>
          <cell r="D14">
            <v>2040</v>
          </cell>
          <cell r="E14">
            <v>6</v>
          </cell>
          <cell r="F14">
            <v>3675</v>
          </cell>
          <cell r="G14" t="str">
            <v>特殊運転手</v>
          </cell>
        </row>
        <row r="15">
          <cell r="A15">
            <v>14</v>
          </cell>
          <cell r="B15" t="str">
            <v>ホイールローダ</v>
          </cell>
          <cell r="C15" t="str">
            <v>バケット0.9〜1.0m3</v>
          </cell>
          <cell r="D15">
            <v>2320</v>
          </cell>
          <cell r="E15">
            <v>7.9</v>
          </cell>
          <cell r="F15">
            <v>3675</v>
          </cell>
          <cell r="G15" t="str">
            <v>特殊運転手</v>
          </cell>
        </row>
        <row r="16">
          <cell r="A16">
            <v>15</v>
          </cell>
          <cell r="B16" t="str">
            <v>ホイールローダ</v>
          </cell>
          <cell r="C16" t="str">
            <v>バケット1.2m3</v>
          </cell>
          <cell r="D16">
            <v>2500</v>
          </cell>
          <cell r="E16">
            <v>8.9</v>
          </cell>
          <cell r="F16">
            <v>3675</v>
          </cell>
          <cell r="G16" t="str">
            <v>特殊運転手</v>
          </cell>
        </row>
        <row r="17">
          <cell r="A17">
            <v>16</v>
          </cell>
          <cell r="B17" t="str">
            <v>ホイールローダ</v>
          </cell>
          <cell r="C17" t="str">
            <v>バケット1.3〜1.4m3</v>
          </cell>
          <cell r="D17">
            <v>2770</v>
          </cell>
          <cell r="E17">
            <v>9.1</v>
          </cell>
          <cell r="F17">
            <v>3675</v>
          </cell>
          <cell r="G17" t="str">
            <v>特殊運転手</v>
          </cell>
        </row>
        <row r="18">
          <cell r="A18">
            <v>17</v>
          </cell>
          <cell r="B18" t="str">
            <v>ホイールローダ</v>
          </cell>
          <cell r="C18" t="str">
            <v>バケット1.5〜1.7m3</v>
          </cell>
          <cell r="D18">
            <v>4260</v>
          </cell>
          <cell r="E18">
            <v>11.7</v>
          </cell>
          <cell r="F18">
            <v>3675</v>
          </cell>
          <cell r="G18" t="str">
            <v>特殊運転手</v>
          </cell>
        </row>
        <row r="19">
          <cell r="A19">
            <v>18</v>
          </cell>
          <cell r="B19" t="str">
            <v>バックホウ</v>
          </cell>
          <cell r="C19" t="str">
            <v>小型山積0.044m3</v>
          </cell>
          <cell r="D19">
            <v>591</v>
          </cell>
          <cell r="E19">
            <v>1.6</v>
          </cell>
          <cell r="F19">
            <v>3275</v>
          </cell>
          <cell r="G19" t="str">
            <v>特殊作業員</v>
          </cell>
        </row>
        <row r="20">
          <cell r="A20">
            <v>19</v>
          </cell>
          <cell r="B20" t="str">
            <v>バックホウ</v>
          </cell>
          <cell r="C20" t="str">
            <v>小型山積0.055m3</v>
          </cell>
          <cell r="D20">
            <v>752</v>
          </cell>
          <cell r="E20">
            <v>1.9</v>
          </cell>
          <cell r="F20">
            <v>3275</v>
          </cell>
          <cell r="G20" t="str">
            <v>特殊作業員</v>
          </cell>
        </row>
        <row r="21">
          <cell r="A21">
            <v>20</v>
          </cell>
          <cell r="B21" t="str">
            <v>バックホウ</v>
          </cell>
          <cell r="C21" t="str">
            <v>小型山積0.08m3</v>
          </cell>
          <cell r="D21">
            <v>978</v>
          </cell>
          <cell r="E21">
            <v>2.6</v>
          </cell>
          <cell r="F21">
            <v>3275</v>
          </cell>
          <cell r="G21" t="str">
            <v>特殊作業員</v>
          </cell>
        </row>
        <row r="22">
          <cell r="A22">
            <v>21</v>
          </cell>
          <cell r="B22" t="str">
            <v>バックホウ</v>
          </cell>
          <cell r="C22" t="str">
            <v>小型山積0.11m3</v>
          </cell>
          <cell r="D22">
            <v>1096</v>
          </cell>
          <cell r="E22">
            <v>2.9</v>
          </cell>
          <cell r="F22">
            <v>3675</v>
          </cell>
          <cell r="G22" t="str">
            <v>特殊運転手</v>
          </cell>
        </row>
        <row r="23">
          <cell r="A23">
            <v>22</v>
          </cell>
          <cell r="B23" t="str">
            <v>バックホウ</v>
          </cell>
          <cell r="C23" t="str">
            <v>小型山積0.13m3</v>
          </cell>
          <cell r="D23">
            <v>1262</v>
          </cell>
          <cell r="E23">
            <v>3.6</v>
          </cell>
          <cell r="F23">
            <v>3675</v>
          </cell>
          <cell r="G23" t="str">
            <v>特殊運転手</v>
          </cell>
        </row>
        <row r="24">
          <cell r="A24">
            <v>23</v>
          </cell>
          <cell r="B24" t="str">
            <v>バックホウ</v>
          </cell>
          <cell r="C24" t="str">
            <v>小型山積0.16m3</v>
          </cell>
          <cell r="D24">
            <v>1375</v>
          </cell>
          <cell r="E24">
            <v>3.9</v>
          </cell>
          <cell r="F24">
            <v>3675</v>
          </cell>
          <cell r="G24" t="str">
            <v>特殊運転手</v>
          </cell>
        </row>
        <row r="25">
          <cell r="A25">
            <v>24</v>
          </cell>
          <cell r="B25" t="str">
            <v>バックホウ</v>
          </cell>
          <cell r="C25" t="str">
            <v>山積0.28m3</v>
          </cell>
          <cell r="D25">
            <v>1770</v>
          </cell>
          <cell r="E25">
            <v>5.9</v>
          </cell>
          <cell r="F25">
            <v>3675</v>
          </cell>
          <cell r="G25" t="str">
            <v>特殊運転手</v>
          </cell>
        </row>
        <row r="26">
          <cell r="A26">
            <v>25</v>
          </cell>
          <cell r="B26" t="str">
            <v>バックホウ</v>
          </cell>
          <cell r="C26" t="str">
            <v>山積0.45m3</v>
          </cell>
          <cell r="D26">
            <v>2530</v>
          </cell>
          <cell r="E26">
            <v>8.6</v>
          </cell>
          <cell r="F26">
            <v>3675</v>
          </cell>
          <cell r="G26" t="str">
            <v>特殊運転手</v>
          </cell>
        </row>
        <row r="27">
          <cell r="A27">
            <v>26</v>
          </cell>
          <cell r="B27" t="str">
            <v>バックホウ</v>
          </cell>
          <cell r="C27" t="str">
            <v>山積0.5m3</v>
          </cell>
          <cell r="D27">
            <v>2740</v>
          </cell>
          <cell r="E27">
            <v>9.1999999999999993</v>
          </cell>
          <cell r="F27">
            <v>3675</v>
          </cell>
          <cell r="G27" t="str">
            <v>特殊運転手</v>
          </cell>
        </row>
        <row r="28">
          <cell r="A28">
            <v>27</v>
          </cell>
          <cell r="B28" t="str">
            <v>バックホウ</v>
          </cell>
          <cell r="C28" t="str">
            <v>山積0.6m3</v>
          </cell>
          <cell r="D28">
            <v>2990</v>
          </cell>
          <cell r="E28">
            <v>10.7</v>
          </cell>
          <cell r="F28">
            <v>3675</v>
          </cell>
          <cell r="G28" t="str">
            <v>特殊運転手</v>
          </cell>
        </row>
        <row r="29">
          <cell r="A29">
            <v>28</v>
          </cell>
          <cell r="B29" t="str">
            <v>バックホウ</v>
          </cell>
          <cell r="C29" t="str">
            <v>山積0.8m3</v>
          </cell>
          <cell r="D29">
            <v>4390</v>
          </cell>
          <cell r="E29">
            <v>15</v>
          </cell>
          <cell r="F29">
            <v>3675</v>
          </cell>
          <cell r="G29" t="str">
            <v>特殊運転手</v>
          </cell>
        </row>
        <row r="30">
          <cell r="A30">
            <v>29</v>
          </cell>
          <cell r="B30" t="str">
            <v>バックホウ</v>
          </cell>
          <cell r="C30" t="str">
            <v>山積1.0m3</v>
          </cell>
          <cell r="D30">
            <v>4620</v>
          </cell>
          <cell r="E30">
            <v>16.7</v>
          </cell>
          <cell r="F30">
            <v>3675</v>
          </cell>
          <cell r="G30" t="str">
            <v>特殊運転手</v>
          </cell>
        </row>
        <row r="31">
          <cell r="A31">
            <v>30</v>
          </cell>
          <cell r="B31" t="str">
            <v>ダンプトラック</v>
          </cell>
          <cell r="C31" t="str">
            <v>2t</v>
          </cell>
          <cell r="D31">
            <v>1020</v>
          </cell>
          <cell r="E31">
            <v>3.5</v>
          </cell>
          <cell r="F31">
            <v>3050</v>
          </cell>
          <cell r="G31" t="str">
            <v>一般運転手</v>
          </cell>
        </row>
        <row r="32">
          <cell r="A32">
            <v>31</v>
          </cell>
          <cell r="B32" t="str">
            <v>ダンプトラック</v>
          </cell>
          <cell r="C32" t="str">
            <v>4t</v>
          </cell>
          <cell r="D32">
            <v>1540</v>
          </cell>
          <cell r="E32">
            <v>5.4</v>
          </cell>
          <cell r="F32">
            <v>3050</v>
          </cell>
          <cell r="G32" t="str">
            <v>一般運転手</v>
          </cell>
        </row>
        <row r="33">
          <cell r="A33">
            <v>32</v>
          </cell>
          <cell r="B33" t="str">
            <v>ダンプトラック</v>
          </cell>
          <cell r="C33" t="str">
            <v>10t</v>
          </cell>
          <cell r="D33">
            <v>4330</v>
          </cell>
          <cell r="E33">
            <v>9.8000000000000007</v>
          </cell>
          <cell r="F33">
            <v>3050</v>
          </cell>
          <cell r="G33" t="str">
            <v>一般運転手</v>
          </cell>
        </row>
        <row r="34">
          <cell r="A34">
            <v>33</v>
          </cell>
          <cell r="B34" t="str">
            <v>トラック</v>
          </cell>
          <cell r="C34" t="str">
            <v>1.5t</v>
          </cell>
          <cell r="D34">
            <v>493</v>
          </cell>
          <cell r="E34">
            <v>2.5</v>
          </cell>
          <cell r="F34">
            <v>3050</v>
          </cell>
          <cell r="G34" t="str">
            <v>一般運転手</v>
          </cell>
        </row>
        <row r="35">
          <cell r="A35">
            <v>34</v>
          </cell>
          <cell r="B35" t="str">
            <v>トラック</v>
          </cell>
          <cell r="C35" t="str">
            <v>2t</v>
          </cell>
          <cell r="D35">
            <v>854</v>
          </cell>
          <cell r="E35">
            <v>3.9</v>
          </cell>
          <cell r="F35">
            <v>3050</v>
          </cell>
          <cell r="G35" t="str">
            <v>一般運転手</v>
          </cell>
        </row>
        <row r="36">
          <cell r="A36">
            <v>35</v>
          </cell>
          <cell r="B36" t="str">
            <v>トラック</v>
          </cell>
          <cell r="C36" t="str">
            <v>3〜3.5t</v>
          </cell>
          <cell r="D36">
            <v>1080</v>
          </cell>
          <cell r="E36">
            <v>4.2</v>
          </cell>
          <cell r="F36">
            <v>3050</v>
          </cell>
          <cell r="G36" t="str">
            <v>一般運転手</v>
          </cell>
        </row>
        <row r="37">
          <cell r="A37">
            <v>36</v>
          </cell>
          <cell r="B37" t="str">
            <v>トラック</v>
          </cell>
          <cell r="C37" t="str">
            <v>4〜4.5t</v>
          </cell>
          <cell r="D37">
            <v>1430</v>
          </cell>
          <cell r="E37">
            <v>5.5</v>
          </cell>
          <cell r="F37">
            <v>3050</v>
          </cell>
          <cell r="G37" t="str">
            <v>一般運転手</v>
          </cell>
        </row>
        <row r="38">
          <cell r="A38">
            <v>37</v>
          </cell>
          <cell r="B38" t="str">
            <v>ライトバン</v>
          </cell>
          <cell r="C38" t="str">
            <v>二輪駆動5名1,5L</v>
          </cell>
          <cell r="D38">
            <v>527</v>
          </cell>
          <cell r="E38">
            <v>2.7</v>
          </cell>
          <cell r="F38">
            <v>3050</v>
          </cell>
          <cell r="G38" t="str">
            <v>一般運転手</v>
          </cell>
        </row>
        <row r="39">
          <cell r="A39">
            <v>38</v>
          </cell>
          <cell r="B39" t="str">
            <v>ライトバン</v>
          </cell>
          <cell r="C39" t="str">
            <v>二輪駆動5名2.0L</v>
          </cell>
          <cell r="D39">
            <v>785</v>
          </cell>
          <cell r="E39">
            <v>3.4</v>
          </cell>
          <cell r="F39">
            <v>3050</v>
          </cell>
          <cell r="G39" t="str">
            <v>一般運転手</v>
          </cell>
        </row>
        <row r="40">
          <cell r="A40">
            <v>39</v>
          </cell>
          <cell r="B40" t="str">
            <v>農用トラクタ（乗用・ホイール）</v>
          </cell>
          <cell r="C40" t="str">
            <v>四輪駆動11kW(15PS）</v>
          </cell>
          <cell r="D40">
            <v>1200</v>
          </cell>
          <cell r="E40">
            <v>1.3</v>
          </cell>
          <cell r="F40">
            <v>3050</v>
          </cell>
          <cell r="G40" t="str">
            <v>一般運転手</v>
          </cell>
        </row>
        <row r="41">
          <cell r="A41">
            <v>40</v>
          </cell>
          <cell r="B41" t="str">
            <v>農用トラクタ（乗用・ホイール）</v>
          </cell>
          <cell r="C41" t="str">
            <v>四輪駆動22kW(30PS）</v>
          </cell>
          <cell r="D41">
            <v>2330</v>
          </cell>
          <cell r="E41">
            <v>2.6</v>
          </cell>
          <cell r="F41">
            <v>3050</v>
          </cell>
          <cell r="G41" t="str">
            <v>一般運転手</v>
          </cell>
        </row>
        <row r="42">
          <cell r="A42">
            <v>41</v>
          </cell>
          <cell r="B42" t="str">
            <v>農用トラクタ（乗用・ホイール）</v>
          </cell>
          <cell r="C42" t="str">
            <v>四輪駆動30〜44kW(40〜60PS）</v>
          </cell>
          <cell r="D42">
            <v>2900</v>
          </cell>
          <cell r="E42">
            <v>5.2</v>
          </cell>
          <cell r="F42">
            <v>3050</v>
          </cell>
          <cell r="G42" t="str">
            <v>一般運転手</v>
          </cell>
        </row>
        <row r="43">
          <cell r="A43">
            <v>42</v>
          </cell>
          <cell r="B43" t="str">
            <v>農用トラクタ（乗用・ホイール）</v>
          </cell>
          <cell r="C43" t="str">
            <v>四輪駆動52〜59kW(70〜80PS）</v>
          </cell>
          <cell r="D43">
            <v>5860</v>
          </cell>
          <cell r="E43">
            <v>7</v>
          </cell>
          <cell r="F43">
            <v>3050</v>
          </cell>
          <cell r="G43" t="str">
            <v>一般運転手</v>
          </cell>
        </row>
        <row r="44">
          <cell r="A44">
            <v>43</v>
          </cell>
          <cell r="B44" t="str">
            <v>農用トラクタ（乗用・ホイール）</v>
          </cell>
          <cell r="C44" t="str">
            <v>四輪駆動67〜88kW(90〜120PS）</v>
          </cell>
          <cell r="D44">
            <v>6440</v>
          </cell>
          <cell r="E44">
            <v>10.5</v>
          </cell>
          <cell r="F44">
            <v>3675</v>
          </cell>
          <cell r="G44" t="str">
            <v>特殊運転手</v>
          </cell>
        </row>
        <row r="45">
          <cell r="A45">
            <v>44</v>
          </cell>
          <cell r="B45" t="str">
            <v>農用トラクタ（乗用・クローラ）</v>
          </cell>
          <cell r="C45" t="str">
            <v>30〜44kW(40〜60PS）</v>
          </cell>
          <cell r="D45">
            <v>3220</v>
          </cell>
          <cell r="E45">
            <v>5.2</v>
          </cell>
          <cell r="F45">
            <v>3675</v>
          </cell>
          <cell r="G45" t="str">
            <v>特殊運転手</v>
          </cell>
        </row>
        <row r="46">
          <cell r="A46">
            <v>45</v>
          </cell>
          <cell r="B46" t="str">
            <v>農用トラクタ（乗用・クローラ）</v>
          </cell>
          <cell r="C46" t="str">
            <v>52〜59kW(70〜80PS）</v>
          </cell>
          <cell r="D46">
            <v>4570</v>
          </cell>
          <cell r="E46">
            <v>7</v>
          </cell>
          <cell r="F46">
            <v>3675</v>
          </cell>
          <cell r="G46" t="str">
            <v>特殊運転手</v>
          </cell>
        </row>
        <row r="47">
          <cell r="A47">
            <v>46</v>
          </cell>
          <cell r="B47" t="str">
            <v>農用トラクタ（乗用・クローラ）</v>
          </cell>
          <cell r="C47" t="str">
            <v>67〜88kW(90〜120PS）</v>
          </cell>
          <cell r="D47">
            <v>6880</v>
          </cell>
          <cell r="E47">
            <v>10.5</v>
          </cell>
          <cell r="F47">
            <v>3675</v>
          </cell>
          <cell r="G47" t="str">
            <v>特殊運転手</v>
          </cell>
        </row>
        <row r="48">
          <cell r="A48">
            <v>47</v>
          </cell>
          <cell r="B48" t="str">
            <v>ロータリーティラー</v>
          </cell>
          <cell r="C48" t="str">
            <v>作業幅1.6〜1.8m級</v>
          </cell>
          <cell r="D48">
            <v>402</v>
          </cell>
        </row>
        <row r="49">
          <cell r="A49">
            <v>48</v>
          </cell>
          <cell r="B49" t="str">
            <v>ロータリーティラー</v>
          </cell>
          <cell r="C49" t="str">
            <v>作業幅1.9〜2.0m級</v>
          </cell>
          <cell r="D49">
            <v>393</v>
          </cell>
        </row>
        <row r="50">
          <cell r="A50">
            <v>49</v>
          </cell>
          <cell r="B50" t="str">
            <v>ロータリーティラー</v>
          </cell>
          <cell r="C50" t="str">
            <v>作業幅2.1〜2.4m級</v>
          </cell>
          <cell r="D50">
            <v>493</v>
          </cell>
        </row>
        <row r="51">
          <cell r="A51">
            <v>50</v>
          </cell>
          <cell r="B51" t="str">
            <v>ボトムプラウ（直装式）</v>
          </cell>
          <cell r="C51" t="str">
            <v>20インチ×3連</v>
          </cell>
          <cell r="D51">
            <v>11300</v>
          </cell>
        </row>
        <row r="52">
          <cell r="A52">
            <v>51</v>
          </cell>
          <cell r="B52" t="str">
            <v>ボトムプラウ（直装式）</v>
          </cell>
          <cell r="C52" t="str">
            <v>24インチ×2連</v>
          </cell>
          <cell r="D52">
            <v>6360</v>
          </cell>
        </row>
        <row r="53">
          <cell r="A53">
            <v>52</v>
          </cell>
          <cell r="B53" t="str">
            <v>ボトムプラウ（直装式）</v>
          </cell>
          <cell r="C53" t="str">
            <v>30インチ×1連</v>
          </cell>
          <cell r="D53">
            <v>10200</v>
          </cell>
        </row>
        <row r="54">
          <cell r="A54">
            <v>54</v>
          </cell>
          <cell r="B54" t="str">
            <v>マニュアスプレッダ（牽引式）</v>
          </cell>
          <cell r="C54" t="str">
            <v>積載質量1t級</v>
          </cell>
          <cell r="D54">
            <v>811</v>
          </cell>
        </row>
        <row r="55">
          <cell r="A55">
            <v>55</v>
          </cell>
          <cell r="B55" t="str">
            <v>マニュアスプレッダ（牽引式）</v>
          </cell>
          <cell r="C55" t="str">
            <v>積載質量2t級</v>
          </cell>
          <cell r="D55">
            <v>1375</v>
          </cell>
        </row>
        <row r="56">
          <cell r="A56">
            <v>56</v>
          </cell>
          <cell r="B56" t="str">
            <v>マニュアスプレッダ（牽引式）</v>
          </cell>
          <cell r="C56" t="str">
            <v>積載質量3t級</v>
          </cell>
          <cell r="D56">
            <v>1837</v>
          </cell>
        </row>
        <row r="57">
          <cell r="A57">
            <v>57</v>
          </cell>
          <cell r="B57" t="str">
            <v>サブソイラ（直装式）</v>
          </cell>
          <cell r="C57" t="str">
            <v>1本爪</v>
          </cell>
          <cell r="D57">
            <v>448</v>
          </cell>
        </row>
        <row r="58">
          <cell r="A58">
            <v>58</v>
          </cell>
          <cell r="B58" t="str">
            <v>サブソイラ（直装式）</v>
          </cell>
          <cell r="C58" t="str">
            <v>2本爪</v>
          </cell>
          <cell r="D58">
            <v>758</v>
          </cell>
        </row>
        <row r="59">
          <cell r="A59">
            <v>59</v>
          </cell>
          <cell r="B59" t="str">
            <v>サブソイラ（直装式）</v>
          </cell>
          <cell r="C59" t="str">
            <v>3本爪</v>
          </cell>
          <cell r="D59">
            <v>750</v>
          </cell>
        </row>
        <row r="60">
          <cell r="A60">
            <v>60</v>
          </cell>
          <cell r="B60" t="str">
            <v>草刈機（肩掛式）</v>
          </cell>
          <cell r="C60" t="str">
            <v>カッター径230mm</v>
          </cell>
          <cell r="D60">
            <v>28</v>
          </cell>
          <cell r="E60">
            <v>0.4</v>
          </cell>
          <cell r="F60">
            <v>3275</v>
          </cell>
          <cell r="G60" t="str">
            <v>特殊作業員</v>
          </cell>
        </row>
        <row r="61">
          <cell r="A61">
            <v>61</v>
          </cell>
          <cell r="B61" t="str">
            <v>草刈機（肩掛式）</v>
          </cell>
          <cell r="C61" t="str">
            <v>カッター径255mm</v>
          </cell>
          <cell r="D61">
            <v>31</v>
          </cell>
          <cell r="E61">
            <v>0.8</v>
          </cell>
          <cell r="F61">
            <v>3275</v>
          </cell>
          <cell r="G61" t="str">
            <v>特殊作業員</v>
          </cell>
        </row>
        <row r="62">
          <cell r="A62">
            <v>62</v>
          </cell>
          <cell r="B62" t="str">
            <v>草刈機（ハンドガイド式）</v>
          </cell>
          <cell r="C62" t="str">
            <v>刈幅70cm</v>
          </cell>
          <cell r="D62">
            <v>226</v>
          </cell>
          <cell r="E62">
            <v>1.1000000000000001</v>
          </cell>
          <cell r="F62">
            <v>3275</v>
          </cell>
          <cell r="G62" t="str">
            <v>特殊作業員</v>
          </cell>
        </row>
        <row r="63">
          <cell r="A63">
            <v>63</v>
          </cell>
          <cell r="B63" t="str">
            <v>草刈機（ハンドガイド式）</v>
          </cell>
          <cell r="C63" t="str">
            <v>刈幅95cm</v>
          </cell>
          <cell r="D63">
            <v>410</v>
          </cell>
          <cell r="E63">
            <v>1.6</v>
          </cell>
          <cell r="F63">
            <v>3275</v>
          </cell>
          <cell r="G63" t="str">
            <v>特殊作業員</v>
          </cell>
        </row>
        <row r="64">
          <cell r="A64">
            <v>64</v>
          </cell>
          <cell r="B64" t="str">
            <v>草刈機（ハンドガイド式）</v>
          </cell>
          <cell r="C64" t="str">
            <v>刈幅150cm</v>
          </cell>
          <cell r="D64">
            <v>1900</v>
          </cell>
          <cell r="E64">
            <v>4.5999999999999996</v>
          </cell>
          <cell r="F64">
            <v>3275</v>
          </cell>
          <cell r="G64" t="str">
            <v>特殊作業員</v>
          </cell>
        </row>
        <row r="65">
          <cell r="A65">
            <v>65</v>
          </cell>
          <cell r="B65" t="str">
            <v>草刈機（ハンドガイド式）</v>
          </cell>
          <cell r="C65" t="str">
            <v>刈幅170cm</v>
          </cell>
          <cell r="D65">
            <v>2100</v>
          </cell>
          <cell r="E65">
            <v>4.5999999999999996</v>
          </cell>
          <cell r="F65">
            <v>3275</v>
          </cell>
          <cell r="G65" t="str">
            <v>特殊作業員</v>
          </cell>
        </row>
        <row r="66">
          <cell r="A66">
            <v>66</v>
          </cell>
          <cell r="B66" t="str">
            <v>チェーンソー</v>
          </cell>
          <cell r="C66" t="str">
            <v>鋸長350mm、排気量34cc</v>
          </cell>
          <cell r="D66">
            <v>49</v>
          </cell>
          <cell r="E66">
            <v>0.38</v>
          </cell>
          <cell r="F66">
            <v>3275</v>
          </cell>
          <cell r="G66" t="str">
            <v>特殊作業員</v>
          </cell>
        </row>
        <row r="67">
          <cell r="A67">
            <v>67</v>
          </cell>
          <cell r="B67" t="str">
            <v>チェーンソー</v>
          </cell>
          <cell r="C67" t="str">
            <v>鋸長500mm、排気量60cc</v>
          </cell>
          <cell r="D67">
            <v>122</v>
          </cell>
          <cell r="E67">
            <v>0.38</v>
          </cell>
          <cell r="F67">
            <v>3275</v>
          </cell>
          <cell r="G67" t="str">
            <v>特殊作業員</v>
          </cell>
        </row>
        <row r="68">
          <cell r="A68">
            <v>68</v>
          </cell>
          <cell r="B68" t="str">
            <v>チェーンソー</v>
          </cell>
          <cell r="C68" t="str">
            <v>鋸長600mm、排気量80cc</v>
          </cell>
          <cell r="D68">
            <v>135</v>
          </cell>
          <cell r="E68">
            <v>0.38</v>
          </cell>
          <cell r="F68">
            <v>3275</v>
          </cell>
          <cell r="G68" t="str">
            <v>特殊作業員</v>
          </cell>
        </row>
        <row r="69">
          <cell r="A69">
            <v>69</v>
          </cell>
          <cell r="B69" t="str">
            <v>薬剤散布機</v>
          </cell>
          <cell r="C69" t="str">
            <v>1.5kW級</v>
          </cell>
          <cell r="D69">
            <v>40</v>
          </cell>
          <cell r="E69">
            <v>0.39</v>
          </cell>
          <cell r="F69">
            <v>3275</v>
          </cell>
          <cell r="G69" t="str">
            <v>特殊作業員</v>
          </cell>
        </row>
        <row r="70">
          <cell r="A70">
            <v>70</v>
          </cell>
          <cell r="B70" t="str">
            <v>薬剤散布機</v>
          </cell>
          <cell r="C70" t="str">
            <v>2.2kW級</v>
          </cell>
          <cell r="D70">
            <v>47</v>
          </cell>
          <cell r="E70">
            <v>0.56999999999999995</v>
          </cell>
          <cell r="F70">
            <v>3275</v>
          </cell>
          <cell r="G70" t="str">
            <v>特殊作業員</v>
          </cell>
        </row>
        <row r="71">
          <cell r="A71">
            <v>71</v>
          </cell>
          <cell r="B71" t="str">
            <v>作業補助</v>
          </cell>
          <cell r="F71">
            <v>2100</v>
          </cell>
          <cell r="G71" t="str">
            <v>軽作業員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58"/>
  <sheetViews>
    <sheetView showGridLines="0" view="pageBreakPreview" topLeftCell="A31" zoomScaleNormal="100" zoomScaleSheetLayoutView="100" workbookViewId="0">
      <selection activeCell="R37" sqref="R37"/>
    </sheetView>
  </sheetViews>
  <sheetFormatPr defaultRowHeight="18.75"/>
  <cols>
    <col min="1" max="11" width="3" style="2" customWidth="1"/>
    <col min="12" max="12" width="3.625" style="2" customWidth="1"/>
    <col min="13" max="19" width="3" style="2" customWidth="1"/>
    <col min="20" max="20" width="5.75" style="2" customWidth="1"/>
    <col min="21" max="25" width="3" style="2" customWidth="1"/>
    <col min="26" max="26" width="5" style="2" customWidth="1"/>
    <col min="27" max="27" width="3" style="2" customWidth="1"/>
    <col min="28" max="28" width="4" style="2" bestFit="1" customWidth="1"/>
    <col min="29" max="42" width="3" style="2" customWidth="1"/>
    <col min="43" max="45" width="3" style="1" customWidth="1"/>
    <col min="46" max="81" width="3" customWidth="1"/>
  </cols>
  <sheetData>
    <row r="1" spans="1:45">
      <c r="A1" s="2" t="s">
        <v>67</v>
      </c>
    </row>
    <row r="2" spans="1:45">
      <c r="AB2" s="20"/>
      <c r="AC2" s="24" t="s">
        <v>32</v>
      </c>
      <c r="AD2" s="22">
        <v>7</v>
      </c>
      <c r="AE2" s="23" t="s">
        <v>31</v>
      </c>
      <c r="AF2" s="22">
        <v>2</v>
      </c>
      <c r="AG2" s="20" t="s">
        <v>30</v>
      </c>
      <c r="AH2" s="21">
        <v>1</v>
      </c>
      <c r="AI2" s="20" t="s">
        <v>29</v>
      </c>
    </row>
    <row r="3" spans="1:45">
      <c r="B3" s="2" t="s">
        <v>66</v>
      </c>
      <c r="AH3" s="17"/>
    </row>
    <row r="4" spans="1:45">
      <c r="AF4" s="17" t="s">
        <v>65</v>
      </c>
      <c r="AG4" s="19" t="s">
        <v>64</v>
      </c>
    </row>
    <row r="5" spans="1:45">
      <c r="AI5" s="18" t="s">
        <v>63</v>
      </c>
    </row>
    <row r="6" spans="1:45">
      <c r="AI6" s="17" t="s">
        <v>62</v>
      </c>
    </row>
    <row r="7" spans="1:45">
      <c r="AI7" s="17" t="s">
        <v>61</v>
      </c>
    </row>
    <row r="8" spans="1:45">
      <c r="AI8" s="17" t="s">
        <v>60</v>
      </c>
    </row>
    <row r="9" spans="1:45">
      <c r="AJ9"/>
      <c r="AK9"/>
      <c r="AL9"/>
      <c r="AM9"/>
      <c r="AN9"/>
    </row>
    <row r="10" spans="1:45" s="6" customFormat="1">
      <c r="A10" s="2"/>
      <c r="B10" s="2"/>
      <c r="C10" s="2"/>
      <c r="D10" s="2" t="s">
        <v>59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6"/>
      <c r="AR10" s="16"/>
      <c r="AS10" s="16"/>
    </row>
    <row r="12" spans="1:45" ht="18" customHeight="1">
      <c r="B12" s="203" t="s">
        <v>322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15"/>
      <c r="AJ12" s="15"/>
      <c r="AK12" s="15"/>
      <c r="AL12" s="15"/>
      <c r="AM12" s="15"/>
    </row>
    <row r="13" spans="1:45" ht="18" customHeight="1"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15"/>
      <c r="AJ13" s="15"/>
      <c r="AK13" s="15"/>
      <c r="AL13" s="15"/>
      <c r="AM13" s="15"/>
    </row>
    <row r="14" spans="1:45" ht="18" customHeight="1"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15"/>
      <c r="AJ14" s="15"/>
      <c r="AK14" s="15"/>
      <c r="AL14" s="15"/>
      <c r="AM14" s="15"/>
    </row>
    <row r="15" spans="1:45" ht="18" customHeigh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15"/>
      <c r="AJ15" s="15"/>
      <c r="AK15" s="15"/>
      <c r="AL15" s="15"/>
      <c r="AM15" s="15"/>
    </row>
    <row r="16" spans="1:45" ht="15" customHeight="1"/>
    <row r="17" spans="1:80">
      <c r="S17" s="2" t="s">
        <v>58</v>
      </c>
      <c r="AI17" s="4"/>
    </row>
    <row r="18" spans="1:80">
      <c r="B18" s="2" t="s">
        <v>57</v>
      </c>
      <c r="O18" s="167">
        <f>SUM(R25:W25)</f>
        <v>2407000</v>
      </c>
      <c r="P18" s="167"/>
      <c r="Q18" s="167"/>
      <c r="R18" s="167"/>
      <c r="S18" s="167"/>
      <c r="T18" s="167"/>
      <c r="U18" s="2" t="s">
        <v>56</v>
      </c>
      <c r="AI18" s="4"/>
    </row>
    <row r="19" spans="1:80" s="6" customFormat="1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>
      <c r="A20" s="2"/>
      <c r="B20" s="2" t="s">
        <v>55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8.75" customHeight="1">
      <c r="A21" s="2"/>
      <c r="B21" s="2"/>
      <c r="C21" s="168" t="s">
        <v>46</v>
      </c>
      <c r="D21" s="169"/>
      <c r="E21" s="169"/>
      <c r="F21" s="169"/>
      <c r="G21" s="169"/>
      <c r="H21" s="169"/>
      <c r="I21" s="170"/>
      <c r="J21" s="174" t="s">
        <v>54</v>
      </c>
      <c r="K21" s="175"/>
      <c r="L21" s="175"/>
      <c r="M21" s="175"/>
      <c r="N21" s="175"/>
      <c r="O21" s="175"/>
      <c r="P21" s="175"/>
      <c r="Q21" s="175"/>
      <c r="R21" s="176" t="s">
        <v>53</v>
      </c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8"/>
      <c r="AD21" s="168" t="s">
        <v>52</v>
      </c>
      <c r="AE21" s="169"/>
      <c r="AF21" s="169"/>
      <c r="AG21" s="169"/>
      <c r="AH21" s="169"/>
      <c r="AI21" s="170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>
      <c r="A22" s="2"/>
      <c r="B22" s="2"/>
      <c r="C22" s="171"/>
      <c r="D22" s="172"/>
      <c r="E22" s="172"/>
      <c r="F22" s="172"/>
      <c r="G22" s="172"/>
      <c r="H22" s="172"/>
      <c r="I22" s="173"/>
      <c r="J22" s="171" t="s">
        <v>51</v>
      </c>
      <c r="K22" s="172"/>
      <c r="L22" s="172"/>
      <c r="M22" s="172"/>
      <c r="N22" s="176" t="s">
        <v>50</v>
      </c>
      <c r="O22" s="177"/>
      <c r="P22" s="177"/>
      <c r="Q22" s="178"/>
      <c r="R22" s="171" t="s">
        <v>43</v>
      </c>
      <c r="S22" s="172"/>
      <c r="T22" s="173"/>
      <c r="U22" s="171" t="s">
        <v>41</v>
      </c>
      <c r="V22" s="172"/>
      <c r="W22" s="173"/>
      <c r="X22" s="171" t="s">
        <v>39</v>
      </c>
      <c r="Y22" s="172"/>
      <c r="Z22" s="173"/>
      <c r="AA22" s="171" t="s">
        <v>38</v>
      </c>
      <c r="AB22" s="172"/>
      <c r="AC22" s="173"/>
      <c r="AD22" s="171"/>
      <c r="AE22" s="172"/>
      <c r="AF22" s="172"/>
      <c r="AG22" s="172"/>
      <c r="AH22" s="172"/>
      <c r="AI22" s="173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>
      <c r="A23" s="2"/>
      <c r="B23" s="2"/>
      <c r="C23" s="176" t="s">
        <v>42</v>
      </c>
      <c r="D23" s="177"/>
      <c r="E23" s="177"/>
      <c r="F23" s="177"/>
      <c r="G23" s="177"/>
      <c r="H23" s="177"/>
      <c r="I23" s="178"/>
      <c r="J23" s="182">
        <v>1872543</v>
      </c>
      <c r="K23" s="183"/>
      <c r="L23" s="183"/>
      <c r="M23" s="184"/>
      <c r="N23" s="182">
        <v>1845525</v>
      </c>
      <c r="O23" s="183"/>
      <c r="P23" s="183"/>
      <c r="Q23" s="184"/>
      <c r="R23" s="185"/>
      <c r="S23" s="186"/>
      <c r="T23" s="187"/>
      <c r="U23" s="179">
        <v>907000</v>
      </c>
      <c r="V23" s="180"/>
      <c r="W23" s="181"/>
      <c r="X23" s="179">
        <v>965543</v>
      </c>
      <c r="Y23" s="180"/>
      <c r="Z23" s="181"/>
      <c r="AA23" s="179">
        <v>0</v>
      </c>
      <c r="AB23" s="180"/>
      <c r="AC23" s="181"/>
      <c r="AD23" s="176"/>
      <c r="AE23" s="177"/>
      <c r="AF23" s="177"/>
      <c r="AG23" s="177"/>
      <c r="AH23" s="177"/>
      <c r="AI23" s="178"/>
      <c r="AP23" s="2"/>
      <c r="AQ23" s="2"/>
      <c r="AR23" s="2"/>
      <c r="AS23" s="2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2"/>
      <c r="CB23" s="2"/>
    </row>
    <row r="24" spans="1:80" s="6" customFormat="1">
      <c r="A24" s="2"/>
      <c r="B24" s="2"/>
      <c r="C24" s="176" t="s">
        <v>40</v>
      </c>
      <c r="D24" s="177"/>
      <c r="E24" s="177"/>
      <c r="F24" s="177"/>
      <c r="G24" s="177"/>
      <c r="H24" s="177"/>
      <c r="I24" s="178"/>
      <c r="J24" s="182">
        <v>3330000</v>
      </c>
      <c r="K24" s="183"/>
      <c r="L24" s="183"/>
      <c r="M24" s="184"/>
      <c r="N24" s="182">
        <v>3027272</v>
      </c>
      <c r="O24" s="183"/>
      <c r="P24" s="183"/>
      <c r="Q24" s="184"/>
      <c r="R24" s="179">
        <v>1500000</v>
      </c>
      <c r="S24" s="180"/>
      <c r="T24" s="181"/>
      <c r="U24" s="185"/>
      <c r="V24" s="186"/>
      <c r="W24" s="187"/>
      <c r="X24" s="179">
        <v>1830000</v>
      </c>
      <c r="Y24" s="180"/>
      <c r="Z24" s="181"/>
      <c r="AA24" s="179">
        <v>0</v>
      </c>
      <c r="AB24" s="180"/>
      <c r="AC24" s="181"/>
      <c r="AD24" s="176"/>
      <c r="AE24" s="177"/>
      <c r="AF24" s="177"/>
      <c r="AG24" s="177"/>
      <c r="AH24" s="177"/>
      <c r="AI24" s="178"/>
      <c r="AP24" s="2"/>
      <c r="AQ24" s="2"/>
      <c r="AR24" s="2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2"/>
    </row>
    <row r="25" spans="1:80" s="6" customFormat="1">
      <c r="A25" s="2"/>
      <c r="B25" s="2"/>
      <c r="C25" s="176" t="s">
        <v>37</v>
      </c>
      <c r="D25" s="177"/>
      <c r="E25" s="177"/>
      <c r="F25" s="177"/>
      <c r="G25" s="177"/>
      <c r="H25" s="177"/>
      <c r="I25" s="178"/>
      <c r="J25" s="188">
        <f>SUM(J23:M24)</f>
        <v>5202543</v>
      </c>
      <c r="K25" s="189"/>
      <c r="L25" s="189"/>
      <c r="M25" s="190"/>
      <c r="N25" s="191">
        <f>SUM(N23:Q24)</f>
        <v>4872797</v>
      </c>
      <c r="O25" s="192"/>
      <c r="P25" s="192"/>
      <c r="Q25" s="193"/>
      <c r="R25" s="194">
        <f>SUM(R23:T24)</f>
        <v>1500000</v>
      </c>
      <c r="S25" s="195"/>
      <c r="T25" s="196"/>
      <c r="U25" s="194">
        <f>SUM(U23:W24)</f>
        <v>907000</v>
      </c>
      <c r="V25" s="195"/>
      <c r="W25" s="196"/>
      <c r="X25" s="194">
        <f>SUM(X23:Z24)</f>
        <v>2795543</v>
      </c>
      <c r="Y25" s="195"/>
      <c r="Z25" s="196"/>
      <c r="AA25" s="179">
        <v>0</v>
      </c>
      <c r="AB25" s="180"/>
      <c r="AC25" s="181"/>
      <c r="AD25" s="176"/>
      <c r="AE25" s="177"/>
      <c r="AF25" s="177"/>
      <c r="AG25" s="177"/>
      <c r="AH25" s="177"/>
      <c r="AI25" s="178"/>
      <c r="AP25" s="2"/>
      <c r="AQ25" s="2"/>
      <c r="AR25" s="2"/>
      <c r="AS25" s="2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</row>
    <row r="26" spans="1:80" s="6" customFormat="1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P26" s="2"/>
      <c r="AQ26" s="2"/>
      <c r="AR26" s="2"/>
      <c r="AS26" s="2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</row>
    <row r="27" spans="1:80" s="6" customFormat="1">
      <c r="A27" s="2"/>
      <c r="B27" s="2" t="s">
        <v>49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P27" s="2"/>
      <c r="AQ27" s="2"/>
      <c r="AR27" s="2"/>
      <c r="AS27" s="2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</row>
    <row r="28" spans="1:80" s="6" customFormat="1">
      <c r="A28" s="2"/>
      <c r="B28" s="2"/>
      <c r="C28" s="2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 t="s">
        <v>47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P28" s="2"/>
      <c r="AQ28" s="2"/>
      <c r="AR28" s="2"/>
      <c r="AS28" s="2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</row>
    <row r="29" spans="1:80" s="6" customFormat="1">
      <c r="A29" s="2"/>
      <c r="B29" s="2"/>
      <c r="C29" s="176" t="s">
        <v>46</v>
      </c>
      <c r="D29" s="177"/>
      <c r="E29" s="177"/>
      <c r="F29" s="177"/>
      <c r="G29" s="177"/>
      <c r="H29" s="177"/>
      <c r="I29" s="178"/>
      <c r="J29" s="176" t="s">
        <v>45</v>
      </c>
      <c r="K29" s="177"/>
      <c r="L29" s="177"/>
      <c r="M29" s="177"/>
      <c r="N29" s="177"/>
      <c r="O29" s="178"/>
      <c r="P29" s="176" t="s">
        <v>44</v>
      </c>
      <c r="Q29" s="177"/>
      <c r="R29" s="178"/>
      <c r="S29" s="2"/>
      <c r="T29" s="176" t="s">
        <v>46</v>
      </c>
      <c r="U29" s="177"/>
      <c r="V29" s="177"/>
      <c r="W29" s="177"/>
      <c r="X29" s="177"/>
      <c r="Y29" s="178"/>
      <c r="Z29" s="176" t="s">
        <v>45</v>
      </c>
      <c r="AA29" s="177"/>
      <c r="AB29" s="177"/>
      <c r="AC29" s="177"/>
      <c r="AD29" s="177"/>
      <c r="AE29" s="177"/>
      <c r="AF29" s="178"/>
      <c r="AG29" s="176" t="s">
        <v>44</v>
      </c>
      <c r="AH29" s="177"/>
      <c r="AI29" s="178"/>
      <c r="AP29" s="2"/>
      <c r="AQ29" s="2"/>
      <c r="AR29" s="2"/>
      <c r="AS29" s="2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</row>
    <row r="30" spans="1:80" s="6" customFormat="1">
      <c r="A30" s="2"/>
      <c r="B30" s="2"/>
      <c r="C30" s="176" t="s">
        <v>43</v>
      </c>
      <c r="D30" s="177"/>
      <c r="E30" s="177"/>
      <c r="F30" s="177"/>
      <c r="G30" s="177"/>
      <c r="H30" s="177"/>
      <c r="I30" s="178"/>
      <c r="J30" s="194">
        <f>R24</f>
        <v>1500000</v>
      </c>
      <c r="K30" s="195"/>
      <c r="L30" s="195"/>
      <c r="M30" s="195"/>
      <c r="N30" s="195"/>
      <c r="O30" s="196"/>
      <c r="P30" s="176"/>
      <c r="Q30" s="177"/>
      <c r="R30" s="178"/>
      <c r="S30" s="2"/>
      <c r="T30" s="197" t="s">
        <v>42</v>
      </c>
      <c r="U30" s="198"/>
      <c r="V30" s="198"/>
      <c r="W30" s="198"/>
      <c r="X30" s="198"/>
      <c r="Y30" s="199"/>
      <c r="Z30" s="194">
        <f>J23</f>
        <v>1872543</v>
      </c>
      <c r="AA30" s="195"/>
      <c r="AB30" s="195"/>
      <c r="AC30" s="195"/>
      <c r="AD30" s="195"/>
      <c r="AE30" s="195"/>
      <c r="AF30" s="196"/>
      <c r="AG30" s="176"/>
      <c r="AH30" s="177"/>
      <c r="AI30" s="178"/>
      <c r="AP30" s="2"/>
      <c r="AQ30" s="2"/>
      <c r="AR30" s="2"/>
      <c r="AS30" s="2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</row>
    <row r="31" spans="1:80" s="6" customFormat="1">
      <c r="A31" s="2"/>
      <c r="B31" s="2"/>
      <c r="C31" s="176" t="s">
        <v>41</v>
      </c>
      <c r="D31" s="177"/>
      <c r="E31" s="177"/>
      <c r="F31" s="177"/>
      <c r="G31" s="177"/>
      <c r="H31" s="177"/>
      <c r="I31" s="178"/>
      <c r="J31" s="194">
        <f>U25</f>
        <v>907000</v>
      </c>
      <c r="K31" s="195"/>
      <c r="L31" s="195"/>
      <c r="M31" s="195"/>
      <c r="N31" s="195"/>
      <c r="O31" s="196"/>
      <c r="P31" s="176"/>
      <c r="Q31" s="177"/>
      <c r="R31" s="178"/>
      <c r="S31" s="2"/>
      <c r="T31" s="176" t="s">
        <v>40</v>
      </c>
      <c r="U31" s="177"/>
      <c r="V31" s="177"/>
      <c r="W31" s="177"/>
      <c r="X31" s="177"/>
      <c r="Y31" s="178"/>
      <c r="Z31" s="194">
        <f>J24</f>
        <v>3330000</v>
      </c>
      <c r="AA31" s="195"/>
      <c r="AB31" s="195"/>
      <c r="AC31" s="195"/>
      <c r="AD31" s="195"/>
      <c r="AE31" s="195"/>
      <c r="AF31" s="196"/>
      <c r="AG31" s="176"/>
      <c r="AH31" s="177"/>
      <c r="AI31" s="178"/>
      <c r="AP31" s="2"/>
      <c r="AQ31" s="2"/>
      <c r="AR31" s="2"/>
      <c r="AS31" s="2"/>
      <c r="AT31" s="2"/>
      <c r="AU31" s="4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</row>
    <row r="32" spans="1:80" s="6" customFormat="1">
      <c r="A32" s="2"/>
      <c r="B32" s="2"/>
      <c r="C32" s="176" t="s">
        <v>39</v>
      </c>
      <c r="D32" s="177"/>
      <c r="E32" s="177"/>
      <c r="F32" s="177"/>
      <c r="G32" s="177"/>
      <c r="H32" s="177"/>
      <c r="I32" s="178"/>
      <c r="J32" s="194">
        <f>X25</f>
        <v>2795543</v>
      </c>
      <c r="K32" s="195"/>
      <c r="L32" s="195"/>
      <c r="M32" s="195"/>
      <c r="N32" s="195"/>
      <c r="O32" s="196"/>
      <c r="P32" s="176"/>
      <c r="Q32" s="177"/>
      <c r="R32" s="178"/>
      <c r="S32" s="2"/>
      <c r="T32" s="176" t="s">
        <v>37</v>
      </c>
      <c r="U32" s="177"/>
      <c r="V32" s="177"/>
      <c r="W32" s="177"/>
      <c r="X32" s="177"/>
      <c r="Y32" s="178"/>
      <c r="Z32" s="194">
        <f>SUM(Z30:AF31)</f>
        <v>5202543</v>
      </c>
      <c r="AA32" s="195"/>
      <c r="AB32" s="195"/>
      <c r="AC32" s="195"/>
      <c r="AD32" s="195"/>
      <c r="AE32" s="195"/>
      <c r="AF32" s="196"/>
      <c r="AG32" s="176"/>
      <c r="AH32" s="177"/>
      <c r="AI32" s="178"/>
      <c r="AP32" s="2"/>
      <c r="AQ32" s="2"/>
      <c r="AR32" s="2"/>
      <c r="AS32" s="3"/>
      <c r="AT32" s="2"/>
      <c r="AU32" s="4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80" s="6" customFormat="1">
      <c r="A33" s="2"/>
      <c r="B33" s="2"/>
      <c r="C33" s="176" t="s">
        <v>38</v>
      </c>
      <c r="D33" s="177"/>
      <c r="E33" s="177"/>
      <c r="F33" s="177"/>
      <c r="G33" s="177"/>
      <c r="H33" s="177"/>
      <c r="I33" s="178"/>
      <c r="J33" s="207">
        <f>AA25</f>
        <v>0</v>
      </c>
      <c r="K33" s="208"/>
      <c r="L33" s="208"/>
      <c r="M33" s="208"/>
      <c r="N33" s="208"/>
      <c r="O33" s="209"/>
      <c r="P33" s="176"/>
      <c r="Q33" s="177"/>
      <c r="R33" s="17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P33" s="2"/>
      <c r="AQ33" s="2"/>
      <c r="AR33" s="2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80" s="6" customFormat="1">
      <c r="A34" s="2"/>
      <c r="B34" s="2"/>
      <c r="C34" s="176" t="s">
        <v>37</v>
      </c>
      <c r="D34" s="177"/>
      <c r="E34" s="177"/>
      <c r="F34" s="177"/>
      <c r="G34" s="177"/>
      <c r="H34" s="177"/>
      <c r="I34" s="178"/>
      <c r="J34" s="194">
        <f>SUM(J30:O33)</f>
        <v>5202543</v>
      </c>
      <c r="K34" s="195"/>
      <c r="L34" s="195"/>
      <c r="M34" s="195"/>
      <c r="N34" s="195"/>
      <c r="O34" s="196"/>
      <c r="P34" s="176"/>
      <c r="Q34" s="177"/>
      <c r="R34" s="17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P34" s="2"/>
      <c r="AQ34" s="2"/>
      <c r="AR34" s="2"/>
      <c r="AS34" s="2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:80" s="6" customFormat="1">
      <c r="A35" s="2"/>
      <c r="B35" s="2"/>
      <c r="C35" s="2" t="s">
        <v>36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P35" s="2"/>
      <c r="AQ35" s="2"/>
      <c r="AR35" s="2"/>
      <c r="AS35" s="2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 s="6" customFormat="1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P36" s="2"/>
      <c r="AQ36" s="2"/>
      <c r="AR36" s="2"/>
      <c r="AS36" s="2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:80" s="6" customFormat="1">
      <c r="A37" s="2"/>
      <c r="B37" s="14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  <c r="AE37" s="3"/>
      <c r="AF37" s="2"/>
      <c r="AG37" s="2"/>
      <c r="AH37" s="2"/>
      <c r="AI37" s="2"/>
      <c r="AP37" s="2"/>
      <c r="AQ37" s="2"/>
      <c r="AR37" s="2"/>
      <c r="AS37" s="2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s="6" customFormat="1">
      <c r="A38" s="2"/>
      <c r="B38" s="14"/>
      <c r="C38" s="4"/>
      <c r="D38" s="3"/>
      <c r="E38" s="3"/>
      <c r="F38" s="3"/>
      <c r="G38" s="12" t="s">
        <v>34</v>
      </c>
      <c r="H38"/>
      <c r="I38" s="12" t="s">
        <v>32</v>
      </c>
      <c r="J38" s="11">
        <v>7</v>
      </c>
      <c r="K38" s="3" t="s">
        <v>31</v>
      </c>
      <c r="L38" s="11">
        <v>10</v>
      </c>
      <c r="M38" s="3" t="s">
        <v>30</v>
      </c>
      <c r="N38" s="11">
        <v>3</v>
      </c>
      <c r="O38" s="3" t="s">
        <v>29</v>
      </c>
      <c r="P38" s="4"/>
      <c r="Q38" s="2"/>
      <c r="R38" s="2"/>
      <c r="S38" s="2"/>
      <c r="T38" s="3"/>
      <c r="U38" s="13" t="s">
        <v>33</v>
      </c>
      <c r="V38" s="3"/>
      <c r="W38" s="12" t="s">
        <v>32</v>
      </c>
      <c r="X38" s="11">
        <v>8</v>
      </c>
      <c r="Y38" s="3" t="s">
        <v>31</v>
      </c>
      <c r="Z38" s="11">
        <v>1</v>
      </c>
      <c r="AA38" s="3" t="s">
        <v>30</v>
      </c>
      <c r="AB38" s="11">
        <v>20</v>
      </c>
      <c r="AC38" s="3" t="s">
        <v>29</v>
      </c>
      <c r="AD38" s="2"/>
      <c r="AE38" s="2"/>
      <c r="AF38" s="2"/>
      <c r="AG38" s="2"/>
      <c r="AH38" s="2"/>
      <c r="AI38" s="2"/>
      <c r="AP38" s="2"/>
      <c r="AQ38" s="2"/>
      <c r="AR38" s="2"/>
      <c r="AS38" s="2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</row>
    <row r="39" spans="1:80" s="6" customFormat="1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P39" s="2"/>
      <c r="AQ39" s="2"/>
      <c r="AR39" s="2"/>
      <c r="AS39" s="5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pans="1:80" s="6" customFormat="1">
      <c r="A40" s="2"/>
      <c r="B40" s="2" t="s">
        <v>28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0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</row>
    <row r="41" spans="1:80" s="6" customFormat="1">
      <c r="A41" s="2"/>
      <c r="B41" s="2"/>
      <c r="C41" s="204" t="s">
        <v>27</v>
      </c>
      <c r="D41" s="205"/>
      <c r="E41" s="205"/>
      <c r="F41" s="205"/>
      <c r="G41" s="205"/>
      <c r="H41" s="205"/>
      <c r="I41" s="8" t="s">
        <v>26</v>
      </c>
      <c r="J41" s="8"/>
      <c r="K41" s="205" t="s">
        <v>25</v>
      </c>
      <c r="L41" s="205"/>
      <c r="M41" s="205"/>
      <c r="N41" s="205"/>
      <c r="O41" s="205"/>
      <c r="P41" s="205"/>
      <c r="Q41" s="8" t="s">
        <v>24</v>
      </c>
      <c r="R41" s="7"/>
      <c r="S41" s="9" t="s">
        <v>23</v>
      </c>
      <c r="T41" s="8"/>
      <c r="U41" s="7"/>
      <c r="V41" s="9" t="s">
        <v>22</v>
      </c>
      <c r="W41" s="8"/>
      <c r="X41" s="8" t="s">
        <v>21</v>
      </c>
      <c r="Y41" s="8"/>
      <c r="Z41" s="8" t="s">
        <v>20</v>
      </c>
      <c r="AA41" s="8"/>
      <c r="AB41" s="8"/>
      <c r="AC41" s="8"/>
      <c r="AD41" s="8"/>
      <c r="AE41" s="8"/>
      <c r="AF41" s="7"/>
      <c r="AG41" s="2"/>
      <c r="AH41" s="2"/>
      <c r="AI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</row>
    <row r="42" spans="1:80" s="6" customFormat="1">
      <c r="A42" s="2"/>
      <c r="B42" s="2"/>
      <c r="C42" s="176" t="s">
        <v>19</v>
      </c>
      <c r="D42" s="177"/>
      <c r="E42" s="178"/>
      <c r="F42" s="204">
        <v>1234567</v>
      </c>
      <c r="G42" s="205"/>
      <c r="H42" s="205"/>
      <c r="I42" s="205"/>
      <c r="J42" s="205"/>
      <c r="K42" s="206"/>
      <c r="L42" s="176" t="s">
        <v>18</v>
      </c>
      <c r="M42" s="177"/>
      <c r="N42" s="177"/>
      <c r="O42" s="177"/>
      <c r="P42" s="177"/>
      <c r="Q42" s="178"/>
      <c r="R42" s="200" t="s">
        <v>17</v>
      </c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2"/>
      <c r="AG42" s="2"/>
      <c r="AH42" s="2"/>
      <c r="AI42" s="2"/>
      <c r="AP42" s="2"/>
      <c r="AQ42" s="2"/>
      <c r="AR42" s="2"/>
      <c r="AS42" s="5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</row>
    <row r="43" spans="1:80" s="6" customFormat="1" ht="15" customHeight="1">
      <c r="A43" s="2"/>
      <c r="AP43" s="2"/>
      <c r="AQ43" s="2"/>
      <c r="AR43" s="2"/>
      <c r="AS43" s="2"/>
      <c r="AT43" s="5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</row>
    <row r="44" spans="1:80">
      <c r="B44" s="2" t="s">
        <v>16</v>
      </c>
      <c r="AQ44" s="2"/>
      <c r="AR44" s="2"/>
      <c r="AS44" s="2"/>
      <c r="AT44" s="5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</row>
    <row r="45" spans="1:80">
      <c r="C45" s="3" t="s">
        <v>15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80">
      <c r="C46" s="3"/>
      <c r="D46" s="3" t="s">
        <v>14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80">
      <c r="C47" s="3"/>
      <c r="D47" s="3" t="s">
        <v>13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80">
      <c r="C48" s="3" t="s">
        <v>12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3:28">
      <c r="C49" s="3"/>
      <c r="D49" s="3" t="s">
        <v>11</v>
      </c>
      <c r="E49" s="3"/>
      <c r="F49" s="3"/>
      <c r="G49" s="3"/>
      <c r="H49" s="3" t="s">
        <v>10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3:28">
      <c r="C50" s="3"/>
      <c r="D50" s="3" t="s">
        <v>9</v>
      </c>
      <c r="E50" s="3"/>
      <c r="F50" s="3"/>
      <c r="G50" s="3"/>
      <c r="H50" s="3" t="s">
        <v>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3:28">
      <c r="C51" s="3"/>
      <c r="D51" s="3"/>
      <c r="E51" s="3"/>
      <c r="F51" s="3"/>
      <c r="G51" s="3"/>
      <c r="H51" s="3" t="s">
        <v>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3:28">
      <c r="D52" s="4"/>
      <c r="E52" s="3"/>
      <c r="F52" s="3"/>
      <c r="G52" s="3"/>
      <c r="H52" s="3" t="s">
        <v>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3:28">
      <c r="D53" s="4"/>
      <c r="E53" s="3"/>
      <c r="F53" s="3"/>
      <c r="G53" s="3"/>
      <c r="H53" s="3" t="s">
        <v>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3:28">
      <c r="C54" s="3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3:28">
      <c r="C55" s="3"/>
      <c r="D55" s="3" t="s">
        <v>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3:28">
      <c r="C56" s="3"/>
      <c r="D56" s="3" t="s">
        <v>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3:28">
      <c r="C57" s="3" t="s">
        <v>1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3:28">
      <c r="C58" s="3"/>
      <c r="D58" s="3" t="s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</sheetData>
  <mergeCells count="72">
    <mergeCell ref="J34:O34"/>
    <mergeCell ref="P34:R34"/>
    <mergeCell ref="C32:I32"/>
    <mergeCell ref="C31:I31"/>
    <mergeCell ref="J31:O31"/>
    <mergeCell ref="P31:R31"/>
    <mergeCell ref="J32:O32"/>
    <mergeCell ref="P32:R32"/>
    <mergeCell ref="R42:AF42"/>
    <mergeCell ref="B12:AH15"/>
    <mergeCell ref="C41:H41"/>
    <mergeCell ref="K41:P41"/>
    <mergeCell ref="C42:E42"/>
    <mergeCell ref="F42:K42"/>
    <mergeCell ref="L42:Q42"/>
    <mergeCell ref="AG32:AI32"/>
    <mergeCell ref="C33:I33"/>
    <mergeCell ref="J33:O33"/>
    <mergeCell ref="C30:I30"/>
    <mergeCell ref="P33:R33"/>
    <mergeCell ref="C34:I34"/>
    <mergeCell ref="X25:Z25"/>
    <mergeCell ref="AA25:AC25"/>
    <mergeCell ref="AD25:AI25"/>
    <mergeCell ref="T32:Y32"/>
    <mergeCell ref="Z32:AF32"/>
    <mergeCell ref="AG30:AI30"/>
    <mergeCell ref="AG31:AI31"/>
    <mergeCell ref="AG29:AI29"/>
    <mergeCell ref="T31:Y31"/>
    <mergeCell ref="Z31:AF31"/>
    <mergeCell ref="J30:O30"/>
    <mergeCell ref="P30:R30"/>
    <mergeCell ref="T30:Y30"/>
    <mergeCell ref="Z30:AF30"/>
    <mergeCell ref="C29:I29"/>
    <mergeCell ref="J29:O29"/>
    <mergeCell ref="P29:R29"/>
    <mergeCell ref="T29:Y29"/>
    <mergeCell ref="Z29:AF29"/>
    <mergeCell ref="C25:I25"/>
    <mergeCell ref="J25:M25"/>
    <mergeCell ref="N25:Q25"/>
    <mergeCell ref="R25:T25"/>
    <mergeCell ref="U25:W25"/>
    <mergeCell ref="AD23:AI23"/>
    <mergeCell ref="C24:I24"/>
    <mergeCell ref="J24:M24"/>
    <mergeCell ref="N24:Q24"/>
    <mergeCell ref="R24:T24"/>
    <mergeCell ref="U24:W24"/>
    <mergeCell ref="X24:Z24"/>
    <mergeCell ref="AA24:AC24"/>
    <mergeCell ref="AD24:AI24"/>
    <mergeCell ref="X23:Z23"/>
    <mergeCell ref="C23:I23"/>
    <mergeCell ref="J23:M23"/>
    <mergeCell ref="N23:Q23"/>
    <mergeCell ref="R23:T23"/>
    <mergeCell ref="U23:W23"/>
    <mergeCell ref="AD21:AI22"/>
    <mergeCell ref="J22:M22"/>
    <mergeCell ref="N22:Q22"/>
    <mergeCell ref="R22:T22"/>
    <mergeCell ref="U22:W22"/>
    <mergeCell ref="X22:Z22"/>
    <mergeCell ref="AA22:AC22"/>
    <mergeCell ref="O18:T18"/>
    <mergeCell ref="C21:I22"/>
    <mergeCell ref="J21:Q21"/>
    <mergeCell ref="R21:AC21"/>
    <mergeCell ref="AA23:AC2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cellComments="asDisplayed" r:id="rId1"/>
  <rowBreaks count="1" manualBreakCount="1">
    <brk id="58" max="3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8"/>
  <sheetViews>
    <sheetView showGridLines="0" view="pageBreakPreview" topLeftCell="A15" zoomScaleNormal="100" zoomScaleSheetLayoutView="100" workbookViewId="0">
      <selection activeCell="E30" sqref="E30:F30"/>
    </sheetView>
  </sheetViews>
  <sheetFormatPr defaultRowHeight="18.75"/>
  <cols>
    <col min="1" max="1" width="7.625" style="4" customWidth="1"/>
    <col min="2" max="2" width="15.375" style="4" customWidth="1"/>
    <col min="3" max="3" width="11" style="4" customWidth="1"/>
    <col min="4" max="4" width="14.75" style="4" customWidth="1"/>
    <col min="5" max="5" width="15.25" style="4" customWidth="1"/>
    <col min="6" max="8" width="9" style="4"/>
  </cols>
  <sheetData>
    <row r="1" spans="1:8">
      <c r="A1" s="5" t="s">
        <v>93</v>
      </c>
      <c r="B1" s="35"/>
      <c r="C1" s="35"/>
      <c r="D1" s="36"/>
      <c r="E1" s="36"/>
      <c r="F1" s="36"/>
      <c r="G1" s="36"/>
      <c r="H1" s="36"/>
    </row>
    <row r="2" spans="1:8">
      <c r="D2" s="36"/>
    </row>
    <row r="3" spans="1:8">
      <c r="D3" s="36"/>
      <c r="G3" s="17"/>
      <c r="H3" s="17"/>
    </row>
    <row r="4" spans="1:8" ht="18.75" customHeight="1">
      <c r="H4" s="35"/>
    </row>
    <row r="5" spans="1:8">
      <c r="A5" s="211" t="s">
        <v>92</v>
      </c>
      <c r="B5" s="211"/>
      <c r="C5" s="211"/>
      <c r="D5" s="211"/>
      <c r="E5" s="211"/>
      <c r="F5" s="211"/>
      <c r="G5" s="211"/>
      <c r="H5" s="34"/>
    </row>
    <row r="6" spans="1:8">
      <c r="H6" s="34"/>
    </row>
    <row r="7" spans="1:8" ht="19.5" customHeight="1">
      <c r="A7" s="33"/>
      <c r="B7" s="33"/>
      <c r="C7" s="33"/>
      <c r="G7" s="18" t="s">
        <v>91</v>
      </c>
    </row>
    <row r="8" spans="1:8" ht="19.5" customHeight="1">
      <c r="A8" s="33"/>
      <c r="B8" s="33"/>
      <c r="C8" s="33"/>
    </row>
    <row r="9" spans="1:8" ht="14.25" customHeight="1">
      <c r="A9" s="212" t="s">
        <v>90</v>
      </c>
      <c r="B9" s="212"/>
      <c r="C9" s="212"/>
      <c r="D9" s="212"/>
      <c r="E9" s="212"/>
      <c r="F9" s="212"/>
      <c r="G9" s="212"/>
      <c r="H9" s="15"/>
    </row>
    <row r="10" spans="1:8">
      <c r="A10" s="212" t="s">
        <v>89</v>
      </c>
      <c r="B10" s="212"/>
      <c r="C10" s="212"/>
      <c r="D10" s="212"/>
      <c r="E10" s="212"/>
      <c r="F10" s="2"/>
      <c r="G10" s="2"/>
      <c r="H10" s="2"/>
    </row>
    <row r="11" spans="1:8">
      <c r="A11" s="32"/>
      <c r="B11" s="31"/>
      <c r="C11" s="31"/>
      <c r="D11" s="31"/>
      <c r="E11" s="31"/>
      <c r="F11" s="31"/>
      <c r="G11" s="31"/>
      <c r="H11" s="31"/>
    </row>
    <row r="12" spans="1:8">
      <c r="A12" s="213" t="s">
        <v>88</v>
      </c>
      <c r="B12" s="213"/>
      <c r="C12" s="213"/>
      <c r="D12" s="213"/>
      <c r="E12" s="213"/>
      <c r="F12" s="213"/>
      <c r="G12" s="213"/>
      <c r="H12" s="2"/>
    </row>
    <row r="13" spans="1:8" ht="28.5" customHeight="1">
      <c r="A13" s="30"/>
      <c r="B13" s="30"/>
      <c r="C13" s="30"/>
      <c r="D13" s="30"/>
      <c r="E13" s="30"/>
      <c r="F13" s="30"/>
      <c r="G13" s="30"/>
      <c r="H13" s="2"/>
    </row>
    <row r="14" spans="1:8">
      <c r="A14" s="2" t="s">
        <v>87</v>
      </c>
      <c r="B14" s="2"/>
      <c r="C14" s="2"/>
      <c r="D14" s="2"/>
      <c r="F14" s="2"/>
      <c r="G14" s="17"/>
      <c r="H14" s="2"/>
    </row>
    <row r="15" spans="1:8" ht="27">
      <c r="A15" s="2"/>
      <c r="B15" s="29" t="s">
        <v>79</v>
      </c>
      <c r="C15" s="29" t="s">
        <v>78</v>
      </c>
      <c r="D15" s="28" t="s">
        <v>77</v>
      </c>
      <c r="E15" s="174" t="s">
        <v>320</v>
      </c>
      <c r="F15" s="178"/>
      <c r="G15" s="2"/>
    </row>
    <row r="16" spans="1:8">
      <c r="A16" s="2"/>
      <c r="B16" s="26" t="s">
        <v>86</v>
      </c>
      <c r="C16" s="27">
        <v>45933</v>
      </c>
      <c r="D16" s="26" t="s">
        <v>83</v>
      </c>
      <c r="E16" s="210" t="s">
        <v>336</v>
      </c>
      <c r="F16" s="181"/>
      <c r="G16" s="2"/>
    </row>
    <row r="17" spans="1:35">
      <c r="A17" s="2"/>
      <c r="B17" s="26" t="s">
        <v>85</v>
      </c>
      <c r="C17" s="27">
        <v>45933</v>
      </c>
      <c r="D17" s="26" t="s">
        <v>83</v>
      </c>
      <c r="E17" s="210" t="s">
        <v>337</v>
      </c>
      <c r="F17" s="181"/>
      <c r="G17" s="2"/>
    </row>
    <row r="18" spans="1:35">
      <c r="A18" s="2"/>
      <c r="B18" s="26" t="s">
        <v>84</v>
      </c>
      <c r="C18" s="27">
        <v>45933</v>
      </c>
      <c r="D18" s="26" t="s">
        <v>83</v>
      </c>
      <c r="E18" s="210" t="s">
        <v>338</v>
      </c>
      <c r="F18" s="181"/>
      <c r="G18" s="2"/>
      <c r="AI18" s="4"/>
    </row>
    <row r="19" spans="1:35">
      <c r="A19" s="2"/>
      <c r="B19" s="2" t="s">
        <v>82</v>
      </c>
      <c r="C19" s="2"/>
      <c r="D19" s="2"/>
      <c r="E19" s="2"/>
      <c r="F19" s="2"/>
      <c r="G19" s="2"/>
      <c r="H19" s="2"/>
    </row>
    <row r="20" spans="1:35">
      <c r="A20" s="2"/>
      <c r="B20" s="2"/>
      <c r="C20" s="2"/>
      <c r="D20" s="2"/>
      <c r="E20" s="2"/>
      <c r="F20" s="2"/>
      <c r="G20" s="2"/>
      <c r="H20" s="2"/>
    </row>
    <row r="21" spans="1:35">
      <c r="A21" s="2" t="s">
        <v>81</v>
      </c>
      <c r="B21" s="2"/>
      <c r="C21" s="2"/>
      <c r="D21" s="2"/>
      <c r="E21" s="2"/>
      <c r="F21" s="2"/>
      <c r="G21" s="2"/>
      <c r="H21" s="2"/>
    </row>
    <row r="22" spans="1:35">
      <c r="A22" s="2"/>
      <c r="B22" s="2" t="s">
        <v>80</v>
      </c>
      <c r="C22" s="2"/>
      <c r="D22" s="2"/>
      <c r="E22" s="2"/>
      <c r="F22" s="2"/>
      <c r="G22" s="2"/>
      <c r="H22" s="2"/>
    </row>
    <row r="23" spans="1:35" ht="27">
      <c r="A23" s="2"/>
      <c r="B23" s="29" t="s">
        <v>79</v>
      </c>
      <c r="C23" s="29" t="s">
        <v>78</v>
      </c>
      <c r="D23" s="28" t="s">
        <v>77</v>
      </c>
      <c r="E23" s="174" t="s">
        <v>320</v>
      </c>
      <c r="F23" s="178"/>
      <c r="G23" s="2"/>
    </row>
    <row r="24" spans="1:35">
      <c r="A24" s="2"/>
      <c r="B24" s="26" t="s">
        <v>76</v>
      </c>
      <c r="C24" s="27">
        <v>45940</v>
      </c>
      <c r="D24" s="26" t="s">
        <v>72</v>
      </c>
      <c r="E24" s="210" t="s">
        <v>332</v>
      </c>
      <c r="F24" s="181"/>
      <c r="G24" s="2"/>
    </row>
    <row r="25" spans="1:35">
      <c r="A25" s="2"/>
      <c r="B25" s="26" t="s">
        <v>75</v>
      </c>
      <c r="C25" s="27">
        <v>45940</v>
      </c>
      <c r="D25" s="26" t="s">
        <v>72</v>
      </c>
      <c r="E25" s="210" t="s">
        <v>74</v>
      </c>
      <c r="F25" s="181"/>
      <c r="G25" s="2"/>
    </row>
    <row r="26" spans="1:35">
      <c r="A26" s="2"/>
      <c r="B26" s="26" t="s">
        <v>73</v>
      </c>
      <c r="C26" s="27">
        <v>45940</v>
      </c>
      <c r="D26" s="26" t="s">
        <v>72</v>
      </c>
      <c r="E26" s="210" t="s">
        <v>71</v>
      </c>
      <c r="F26" s="181"/>
      <c r="G26" s="2"/>
    </row>
    <row r="27" spans="1:35">
      <c r="A27" s="2"/>
      <c r="B27" s="2" t="s">
        <v>70</v>
      </c>
      <c r="C27" s="2"/>
      <c r="D27" s="2"/>
      <c r="E27" s="2"/>
      <c r="F27" s="2"/>
      <c r="G27" s="2"/>
      <c r="H27" s="2"/>
    </row>
    <row r="28" spans="1:35">
      <c r="A28" s="2"/>
      <c r="B28" s="2"/>
      <c r="C28" s="2"/>
      <c r="D28" s="2"/>
      <c r="E28" s="2"/>
      <c r="F28" s="2"/>
      <c r="G28" s="2"/>
      <c r="H28" s="2"/>
    </row>
    <row r="29" spans="1:35">
      <c r="A29" s="2"/>
      <c r="B29" s="2" t="s">
        <v>324</v>
      </c>
      <c r="C29" s="2"/>
      <c r="D29" s="2"/>
      <c r="E29" s="2"/>
      <c r="F29" s="2"/>
      <c r="G29" s="2"/>
      <c r="H29" s="2"/>
    </row>
    <row r="30" spans="1:35" ht="27">
      <c r="A30" s="2"/>
      <c r="B30" s="166" t="s">
        <v>79</v>
      </c>
      <c r="C30" s="166" t="s">
        <v>78</v>
      </c>
      <c r="D30" s="28" t="s">
        <v>77</v>
      </c>
      <c r="E30" s="174" t="s">
        <v>320</v>
      </c>
      <c r="F30" s="178"/>
      <c r="G30" s="2"/>
      <c r="H30" s="2"/>
    </row>
    <row r="31" spans="1:35">
      <c r="A31" s="2"/>
      <c r="B31" s="165" t="s">
        <v>325</v>
      </c>
      <c r="C31" s="27">
        <v>45940</v>
      </c>
      <c r="D31" s="165" t="s">
        <v>83</v>
      </c>
      <c r="E31" s="210" t="s">
        <v>328</v>
      </c>
      <c r="F31" s="181"/>
      <c r="G31" s="2"/>
      <c r="H31" s="2"/>
    </row>
    <row r="32" spans="1:35">
      <c r="A32" s="2"/>
      <c r="B32" s="165" t="s">
        <v>326</v>
      </c>
      <c r="C32" s="27">
        <v>45940</v>
      </c>
      <c r="D32" s="165" t="s">
        <v>83</v>
      </c>
      <c r="E32" s="210" t="s">
        <v>330</v>
      </c>
      <c r="F32" s="181"/>
      <c r="G32" s="2"/>
      <c r="H32" s="2"/>
    </row>
    <row r="33" spans="1:8">
      <c r="A33" s="2"/>
      <c r="B33" s="165" t="s">
        <v>327</v>
      </c>
      <c r="C33" s="27">
        <v>45940</v>
      </c>
      <c r="D33" s="165" t="s">
        <v>83</v>
      </c>
      <c r="E33" s="210" t="s">
        <v>331</v>
      </c>
      <c r="F33" s="181"/>
      <c r="G33" s="2"/>
      <c r="H33" s="2"/>
    </row>
    <row r="34" spans="1:8">
      <c r="A34" s="2"/>
      <c r="B34" s="2" t="s">
        <v>329</v>
      </c>
      <c r="C34" s="2"/>
      <c r="D34" s="2"/>
      <c r="E34" s="2"/>
      <c r="F34" s="2"/>
      <c r="G34" s="2"/>
      <c r="H34" s="2"/>
    </row>
    <row r="37" spans="1:8">
      <c r="A37" s="2" t="s">
        <v>69</v>
      </c>
    </row>
    <row r="38" spans="1:8">
      <c r="A38" s="2" t="s">
        <v>68</v>
      </c>
    </row>
    <row r="58" spans="17:17">
      <c r="Q58" s="25"/>
    </row>
  </sheetData>
  <mergeCells count="16">
    <mergeCell ref="E30:F30"/>
    <mergeCell ref="E31:F31"/>
    <mergeCell ref="E32:F32"/>
    <mergeCell ref="E33:F33"/>
    <mergeCell ref="A5:G5"/>
    <mergeCell ref="A10:E10"/>
    <mergeCell ref="A12:G12"/>
    <mergeCell ref="A9:G9"/>
    <mergeCell ref="E26:F26"/>
    <mergeCell ref="E15:F15"/>
    <mergeCell ref="E16:F16"/>
    <mergeCell ref="E17:F17"/>
    <mergeCell ref="E18:F18"/>
    <mergeCell ref="E23:F23"/>
    <mergeCell ref="E24:F24"/>
    <mergeCell ref="E25:F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44"/>
  <sheetViews>
    <sheetView showGridLines="0" view="pageBreakPreview" topLeftCell="A11" zoomScale="70" zoomScaleNormal="70" zoomScaleSheetLayoutView="70" workbookViewId="0">
      <selection activeCell="H10" sqref="H10:J10"/>
    </sheetView>
  </sheetViews>
  <sheetFormatPr defaultRowHeight="18.75"/>
  <cols>
    <col min="1" max="1" width="3.875" style="2" customWidth="1"/>
    <col min="2" max="10" width="19.875" style="2" customWidth="1"/>
  </cols>
  <sheetData>
    <row r="1" spans="1:10" ht="30" customHeight="1">
      <c r="A1" s="40" t="s">
        <v>117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0" customHeight="1">
      <c r="A2" s="228" t="s">
        <v>116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>
      <c r="A3" s="38" t="s">
        <v>115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43"/>
      <c r="B4" s="219" t="s">
        <v>114</v>
      </c>
      <c r="C4" s="219"/>
      <c r="D4" s="219"/>
      <c r="E4" s="219" t="s">
        <v>113</v>
      </c>
      <c r="F4" s="219"/>
      <c r="G4" s="219"/>
      <c r="H4" s="219" t="s">
        <v>112</v>
      </c>
      <c r="I4" s="219"/>
      <c r="J4" s="219"/>
    </row>
    <row r="5" spans="1:10">
      <c r="A5" s="223" t="s">
        <v>111</v>
      </c>
      <c r="B5" s="220" t="s">
        <v>110</v>
      </c>
      <c r="C5" s="221"/>
      <c r="D5" s="222"/>
      <c r="E5" s="220" t="s">
        <v>110</v>
      </c>
      <c r="F5" s="221"/>
      <c r="G5" s="222"/>
      <c r="H5" s="220" t="s">
        <v>110</v>
      </c>
      <c r="I5" s="221"/>
      <c r="J5" s="222"/>
    </row>
    <row r="6" spans="1:10" ht="234.75" customHeight="1">
      <c r="A6" s="224"/>
      <c r="B6" s="219" t="s">
        <v>94</v>
      </c>
      <c r="C6" s="219"/>
      <c r="D6" s="219"/>
      <c r="E6" s="219" t="s">
        <v>94</v>
      </c>
      <c r="F6" s="219"/>
      <c r="G6" s="219"/>
      <c r="H6" s="219" t="s">
        <v>94</v>
      </c>
      <c r="I6" s="219"/>
      <c r="J6" s="219"/>
    </row>
    <row r="7" spans="1:10">
      <c r="A7" s="223" t="s">
        <v>109</v>
      </c>
      <c r="B7" s="220" t="s">
        <v>333</v>
      </c>
      <c r="C7" s="221"/>
      <c r="D7" s="222"/>
      <c r="E7" s="220" t="s">
        <v>108</v>
      </c>
      <c r="F7" s="221"/>
      <c r="G7" s="222"/>
      <c r="H7" s="220" t="s">
        <v>107</v>
      </c>
      <c r="I7" s="221"/>
      <c r="J7" s="222"/>
    </row>
    <row r="8" spans="1:10" ht="234.75" customHeight="1">
      <c r="A8" s="224"/>
      <c r="B8" s="219" t="s">
        <v>94</v>
      </c>
      <c r="C8" s="219"/>
      <c r="D8" s="219"/>
      <c r="E8" s="225" t="s">
        <v>94</v>
      </c>
      <c r="F8" s="226"/>
      <c r="G8" s="227"/>
      <c r="H8" s="219" t="s">
        <v>94</v>
      </c>
      <c r="I8" s="219"/>
      <c r="J8" s="219"/>
    </row>
    <row r="9" spans="1:10">
      <c r="A9" s="223" t="s">
        <v>106</v>
      </c>
      <c r="B9" s="220" t="s">
        <v>105</v>
      </c>
      <c r="C9" s="221"/>
      <c r="D9" s="222"/>
      <c r="E9" s="220" t="s">
        <v>105</v>
      </c>
      <c r="F9" s="221"/>
      <c r="G9" s="222"/>
      <c r="H9" s="220" t="s">
        <v>105</v>
      </c>
      <c r="I9" s="221"/>
      <c r="J9" s="222"/>
    </row>
    <row r="10" spans="1:10" ht="234.75" customHeight="1">
      <c r="A10" s="224"/>
      <c r="B10" s="219" t="s">
        <v>94</v>
      </c>
      <c r="C10" s="219"/>
      <c r="D10" s="219"/>
      <c r="E10" s="219" t="s">
        <v>94</v>
      </c>
      <c r="F10" s="219"/>
      <c r="G10" s="219"/>
      <c r="H10" s="219" t="s">
        <v>94</v>
      </c>
      <c r="I10" s="219"/>
      <c r="J10" s="219"/>
    </row>
    <row r="11" spans="1:10" s="41" customFormat="1" ht="27.75" customHeight="1">
      <c r="A11" s="42" t="s">
        <v>104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s="41" customFormat="1" ht="12.7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>
      <c r="A13" s="40" t="s">
        <v>103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0">
      <c r="A14" s="38"/>
      <c r="B14" s="37" t="s">
        <v>97</v>
      </c>
      <c r="C14" s="217" t="s">
        <v>102</v>
      </c>
      <c r="D14" s="218"/>
      <c r="E14" s="37" t="s">
        <v>97</v>
      </c>
      <c r="F14" s="217" t="s">
        <v>101</v>
      </c>
      <c r="G14" s="218"/>
      <c r="H14" s="37" t="s">
        <v>97</v>
      </c>
      <c r="I14" s="217" t="s">
        <v>100</v>
      </c>
      <c r="J14" s="218"/>
    </row>
    <row r="15" spans="1:10">
      <c r="A15" s="38"/>
      <c r="B15" s="214" t="s">
        <v>96</v>
      </c>
      <c r="C15" s="215"/>
      <c r="D15" s="216"/>
      <c r="E15" s="214" t="s">
        <v>96</v>
      </c>
      <c r="F15" s="215"/>
      <c r="G15" s="216"/>
      <c r="H15" s="214" t="s">
        <v>96</v>
      </c>
      <c r="I15" s="215"/>
      <c r="J15" s="216"/>
    </row>
    <row r="16" spans="1:10" ht="234.75" customHeight="1">
      <c r="A16" s="39"/>
      <c r="B16" s="219" t="s">
        <v>94</v>
      </c>
      <c r="C16" s="219"/>
      <c r="D16" s="219"/>
      <c r="E16" s="219" t="s">
        <v>94</v>
      </c>
      <c r="F16" s="219"/>
      <c r="G16" s="219"/>
      <c r="H16" s="219" t="s">
        <v>94</v>
      </c>
      <c r="I16" s="219"/>
      <c r="J16" s="219"/>
    </row>
    <row r="17" spans="1:35">
      <c r="A17" s="38"/>
      <c r="B17" s="214" t="s">
        <v>95</v>
      </c>
      <c r="C17" s="215"/>
      <c r="D17" s="216"/>
      <c r="E17" s="214" t="s">
        <v>95</v>
      </c>
      <c r="F17" s="215"/>
      <c r="G17" s="216"/>
      <c r="H17" s="214" t="s">
        <v>95</v>
      </c>
      <c r="I17" s="215"/>
      <c r="J17" s="216"/>
      <c r="AI17" s="4"/>
    </row>
    <row r="18" spans="1:35" ht="234.75" customHeight="1">
      <c r="A18" s="39"/>
      <c r="B18" s="219" t="s">
        <v>94</v>
      </c>
      <c r="C18" s="219"/>
      <c r="D18" s="219"/>
      <c r="E18" s="219" t="s">
        <v>94</v>
      </c>
      <c r="F18" s="219"/>
      <c r="G18" s="219"/>
      <c r="H18" s="219" t="s">
        <v>94</v>
      </c>
      <c r="I18" s="219"/>
      <c r="J18" s="219"/>
    </row>
    <row r="19" spans="1:35">
      <c r="A19" s="38"/>
      <c r="B19" s="37" t="s">
        <v>97</v>
      </c>
      <c r="C19" s="217" t="s">
        <v>99</v>
      </c>
      <c r="D19" s="218"/>
      <c r="E19" s="37" t="s">
        <v>97</v>
      </c>
      <c r="F19" s="217" t="s">
        <v>98</v>
      </c>
      <c r="G19" s="218"/>
      <c r="H19" s="37" t="s">
        <v>97</v>
      </c>
      <c r="I19" s="225"/>
      <c r="J19" s="227"/>
    </row>
    <row r="20" spans="1:35">
      <c r="B20" s="214" t="s">
        <v>96</v>
      </c>
      <c r="C20" s="215"/>
      <c r="D20" s="216"/>
      <c r="E20" s="214" t="s">
        <v>96</v>
      </c>
      <c r="F20" s="215"/>
      <c r="G20" s="216"/>
      <c r="H20" s="214" t="s">
        <v>96</v>
      </c>
      <c r="I20" s="215"/>
      <c r="J20" s="216"/>
    </row>
    <row r="21" spans="1:35" ht="234" customHeight="1">
      <c r="B21" s="219" t="s">
        <v>94</v>
      </c>
      <c r="C21" s="219"/>
      <c r="D21" s="219"/>
      <c r="E21" s="219" t="s">
        <v>94</v>
      </c>
      <c r="F21" s="219"/>
      <c r="G21" s="219"/>
      <c r="H21" s="219" t="s">
        <v>94</v>
      </c>
      <c r="I21" s="219"/>
      <c r="J21" s="219"/>
    </row>
    <row r="22" spans="1:35">
      <c r="B22" s="214" t="s">
        <v>95</v>
      </c>
      <c r="C22" s="215"/>
      <c r="D22" s="216"/>
      <c r="E22" s="214" t="s">
        <v>95</v>
      </c>
      <c r="F22" s="215"/>
      <c r="G22" s="216"/>
      <c r="H22" s="214" t="s">
        <v>95</v>
      </c>
      <c r="I22" s="215"/>
      <c r="J22" s="216"/>
    </row>
    <row r="23" spans="1:35" ht="234.75" customHeight="1">
      <c r="B23" s="219" t="s">
        <v>94</v>
      </c>
      <c r="C23" s="219"/>
      <c r="D23" s="219"/>
      <c r="E23" s="219" t="s">
        <v>94</v>
      </c>
      <c r="F23" s="219"/>
      <c r="G23" s="219"/>
      <c r="H23" s="219" t="s">
        <v>94</v>
      </c>
      <c r="I23" s="219"/>
      <c r="J23" s="219"/>
    </row>
    <row r="44" spans="17:17">
      <c r="Q44" s="25"/>
    </row>
  </sheetData>
  <mergeCells count="55">
    <mergeCell ref="B23:D23"/>
    <mergeCell ref="E23:G23"/>
    <mergeCell ref="H23:J23"/>
    <mergeCell ref="B21:D21"/>
    <mergeCell ref="E21:G21"/>
    <mergeCell ref="H21:J21"/>
    <mergeCell ref="B22:D22"/>
    <mergeCell ref="E22:G22"/>
    <mergeCell ref="H22:J22"/>
    <mergeCell ref="C19:D19"/>
    <mergeCell ref="F19:G19"/>
    <mergeCell ref="I19:J19"/>
    <mergeCell ref="B20:D20"/>
    <mergeCell ref="E20:G20"/>
    <mergeCell ref="H20:J20"/>
    <mergeCell ref="A2:J2"/>
    <mergeCell ref="A5:A6"/>
    <mergeCell ref="B5:D5"/>
    <mergeCell ref="E5:G5"/>
    <mergeCell ref="B6:D6"/>
    <mergeCell ref="E6:G6"/>
    <mergeCell ref="E4:G4"/>
    <mergeCell ref="A9:A10"/>
    <mergeCell ref="B9:D9"/>
    <mergeCell ref="E9:G9"/>
    <mergeCell ref="B10:D10"/>
    <mergeCell ref="E10:G10"/>
    <mergeCell ref="A7:A8"/>
    <mergeCell ref="B7:D7"/>
    <mergeCell ref="E7:G7"/>
    <mergeCell ref="B8:D8"/>
    <mergeCell ref="E8:G8"/>
    <mergeCell ref="B18:D18"/>
    <mergeCell ref="H4:J4"/>
    <mergeCell ref="H5:J5"/>
    <mergeCell ref="H6:J6"/>
    <mergeCell ref="H7:J7"/>
    <mergeCell ref="H8:J8"/>
    <mergeCell ref="H9:J9"/>
    <mergeCell ref="H10:J10"/>
    <mergeCell ref="B4:D4"/>
    <mergeCell ref="H18:J18"/>
    <mergeCell ref="E18:G18"/>
    <mergeCell ref="E15:G15"/>
    <mergeCell ref="E16:G16"/>
    <mergeCell ref="E17:G17"/>
    <mergeCell ref="H15:J15"/>
    <mergeCell ref="H16:J16"/>
    <mergeCell ref="H17:J17"/>
    <mergeCell ref="C14:D14"/>
    <mergeCell ref="B15:D15"/>
    <mergeCell ref="B17:D17"/>
    <mergeCell ref="F14:G14"/>
    <mergeCell ref="I14:J14"/>
    <mergeCell ref="B16:D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cellComments="asDisplayed" r:id="rId1"/>
  <rowBreaks count="1" manualBreakCount="1">
    <brk id="11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44"/>
  <sheetViews>
    <sheetView showGridLines="0" view="pageBreakPreview" topLeftCell="A12" zoomScale="85" zoomScaleNormal="85" zoomScaleSheetLayoutView="85" workbookViewId="0">
      <selection activeCell="H25" sqref="H25:I25"/>
    </sheetView>
  </sheetViews>
  <sheetFormatPr defaultRowHeight="18.75"/>
  <cols>
    <col min="1" max="1" width="3.75" style="2" customWidth="1"/>
    <col min="2" max="2" width="5.875" style="2" customWidth="1"/>
    <col min="3" max="3" width="14.25" style="2" customWidth="1"/>
    <col min="4" max="7" width="10.125" style="2" customWidth="1"/>
    <col min="8" max="8" width="9" style="2" customWidth="1"/>
    <col min="9" max="9" width="20.5" style="2" customWidth="1"/>
    <col min="10" max="11" width="9" style="16"/>
    <col min="12" max="15" width="9" style="1"/>
  </cols>
  <sheetData>
    <row r="1" spans="1:35">
      <c r="A1" s="2" t="s">
        <v>139</v>
      </c>
    </row>
    <row r="2" spans="1:35" ht="16.5" customHeight="1">
      <c r="A2" s="231" t="s">
        <v>138</v>
      </c>
      <c r="B2" s="231"/>
      <c r="C2" s="231"/>
      <c r="D2" s="231"/>
      <c r="E2" s="231"/>
      <c r="F2" s="231"/>
      <c r="G2" s="231"/>
      <c r="H2" s="231"/>
      <c r="I2" s="231"/>
    </row>
    <row r="3" spans="1:35" ht="5.25" customHeight="1">
      <c r="A3" s="64"/>
      <c r="B3" s="64"/>
      <c r="C3" s="64"/>
      <c r="D3" s="64"/>
      <c r="E3" s="64"/>
      <c r="F3" s="64"/>
      <c r="G3" s="64"/>
      <c r="H3" s="64"/>
      <c r="I3" s="64"/>
    </row>
    <row r="4" spans="1:35" ht="18.75" customHeight="1">
      <c r="A4" s="63" t="s">
        <v>137</v>
      </c>
      <c r="B4" s="63"/>
      <c r="C4" s="63"/>
      <c r="D4" s="63"/>
      <c r="E4" s="63"/>
      <c r="F4" s="63"/>
      <c r="G4" s="63"/>
      <c r="H4" s="63"/>
      <c r="I4" s="62"/>
      <c r="J4" s="61"/>
      <c r="K4" s="60"/>
      <c r="L4" s="59"/>
      <c r="M4" s="59"/>
      <c r="N4" s="59"/>
      <c r="O4" s="59"/>
      <c r="P4" s="58"/>
      <c r="Q4" s="58"/>
      <c r="R4" s="58"/>
    </row>
    <row r="5" spans="1:35" ht="18.75" customHeight="1">
      <c r="A5" s="63"/>
      <c r="B5" s="63" t="s">
        <v>136</v>
      </c>
      <c r="C5" s="63"/>
      <c r="D5" s="63"/>
      <c r="E5" s="63"/>
      <c r="F5" s="63"/>
      <c r="G5" s="63"/>
      <c r="H5" s="63"/>
      <c r="I5" s="62"/>
      <c r="J5" s="61"/>
      <c r="K5" s="60"/>
      <c r="L5" s="59"/>
      <c r="M5" s="59"/>
      <c r="N5" s="59"/>
      <c r="O5" s="59"/>
      <c r="P5" s="58"/>
      <c r="Q5" s="58"/>
      <c r="R5" s="58"/>
    </row>
    <row r="6" spans="1:35" ht="27" customHeight="1">
      <c r="A6" s="233" t="s">
        <v>135</v>
      </c>
      <c r="B6" s="234"/>
      <c r="C6" s="232" t="s">
        <v>134</v>
      </c>
      <c r="D6" s="232" t="s">
        <v>319</v>
      </c>
      <c r="E6" s="232"/>
      <c r="F6" s="232"/>
      <c r="G6" s="232"/>
      <c r="H6" s="233" t="s">
        <v>133</v>
      </c>
      <c r="I6" s="234"/>
      <c r="O6"/>
    </row>
    <row r="7" spans="1:35" ht="27" customHeight="1">
      <c r="A7" s="235"/>
      <c r="B7" s="236"/>
      <c r="C7" s="232"/>
      <c r="D7" s="57" t="s">
        <v>132</v>
      </c>
      <c r="E7" s="57" t="s">
        <v>131</v>
      </c>
      <c r="F7" s="57" t="s">
        <v>130</v>
      </c>
      <c r="G7" s="57" t="s">
        <v>129</v>
      </c>
      <c r="H7" s="235"/>
      <c r="I7" s="236"/>
      <c r="O7"/>
    </row>
    <row r="8" spans="1:35" ht="30.75" customHeight="1">
      <c r="A8" s="229">
        <v>45948</v>
      </c>
      <c r="B8" s="230"/>
      <c r="C8" s="56" t="s">
        <v>124</v>
      </c>
      <c r="D8" s="55"/>
      <c r="E8" s="55"/>
      <c r="F8" s="55">
        <v>6</v>
      </c>
      <c r="G8" s="55"/>
      <c r="H8" s="237" t="s">
        <v>128</v>
      </c>
      <c r="I8" s="238"/>
      <c r="O8"/>
      <c r="AI8" s="4"/>
    </row>
    <row r="9" spans="1:35" ht="30.75" customHeight="1">
      <c r="A9" s="229">
        <v>45949</v>
      </c>
      <c r="B9" s="230"/>
      <c r="C9" s="56" t="s">
        <v>124</v>
      </c>
      <c r="D9" s="55"/>
      <c r="E9" s="55"/>
      <c r="F9" s="55">
        <v>6</v>
      </c>
      <c r="G9" s="55"/>
      <c r="H9" s="237" t="s">
        <v>123</v>
      </c>
      <c r="I9" s="238"/>
      <c r="O9"/>
    </row>
    <row r="10" spans="1:35" ht="30.75" customHeight="1">
      <c r="A10" s="229">
        <v>45950</v>
      </c>
      <c r="B10" s="230"/>
      <c r="C10" s="56" t="s">
        <v>124</v>
      </c>
      <c r="D10" s="55"/>
      <c r="E10" s="55"/>
      <c r="F10" s="55">
        <v>6</v>
      </c>
      <c r="G10" s="55"/>
      <c r="H10" s="237" t="s">
        <v>123</v>
      </c>
      <c r="I10" s="238"/>
      <c r="O10"/>
    </row>
    <row r="11" spans="1:35" ht="30.75" customHeight="1">
      <c r="A11" s="229">
        <v>45951</v>
      </c>
      <c r="B11" s="230"/>
      <c r="C11" s="56" t="s">
        <v>124</v>
      </c>
      <c r="D11" s="55"/>
      <c r="E11" s="55"/>
      <c r="F11" s="55">
        <v>6</v>
      </c>
      <c r="G11" s="55"/>
      <c r="H11" s="237" t="s">
        <v>123</v>
      </c>
      <c r="I11" s="238"/>
      <c r="O11"/>
    </row>
    <row r="12" spans="1:35" ht="30.75" customHeight="1">
      <c r="A12" s="229">
        <v>45952</v>
      </c>
      <c r="B12" s="230"/>
      <c r="C12" s="56" t="s">
        <v>124</v>
      </c>
      <c r="D12" s="55"/>
      <c r="E12" s="55"/>
      <c r="F12" s="55">
        <v>6</v>
      </c>
      <c r="G12" s="55"/>
      <c r="H12" s="237" t="s">
        <v>123</v>
      </c>
      <c r="I12" s="238"/>
      <c r="O12"/>
    </row>
    <row r="13" spans="1:35" ht="30.75" customHeight="1">
      <c r="A13" s="229">
        <v>45953</v>
      </c>
      <c r="B13" s="230"/>
      <c r="C13" s="56" t="s">
        <v>124</v>
      </c>
      <c r="D13" s="55"/>
      <c r="E13" s="55"/>
      <c r="F13" s="55">
        <v>8</v>
      </c>
      <c r="G13" s="55"/>
      <c r="H13" s="237" t="s">
        <v>127</v>
      </c>
      <c r="I13" s="238"/>
      <c r="O13"/>
    </row>
    <row r="14" spans="1:35" ht="30.75" customHeight="1">
      <c r="A14" s="229">
        <v>45954</v>
      </c>
      <c r="B14" s="230"/>
      <c r="C14" s="56" t="s">
        <v>124</v>
      </c>
      <c r="D14" s="55"/>
      <c r="E14" s="55"/>
      <c r="F14" s="55">
        <v>8</v>
      </c>
      <c r="G14" s="55"/>
      <c r="H14" s="237" t="s">
        <v>123</v>
      </c>
      <c r="I14" s="238"/>
      <c r="O14"/>
    </row>
    <row r="15" spans="1:35" ht="30.75" customHeight="1">
      <c r="A15" s="229">
        <v>45955</v>
      </c>
      <c r="B15" s="230"/>
      <c r="C15" s="56" t="s">
        <v>124</v>
      </c>
      <c r="D15" s="55"/>
      <c r="E15" s="55"/>
      <c r="F15" s="55">
        <v>8</v>
      </c>
      <c r="G15" s="55"/>
      <c r="H15" s="237" t="s">
        <v>123</v>
      </c>
      <c r="I15" s="238"/>
      <c r="O15"/>
    </row>
    <row r="16" spans="1:35" ht="30.75" customHeight="1">
      <c r="A16" s="229">
        <v>45956</v>
      </c>
      <c r="B16" s="230"/>
      <c r="C16" s="56" t="s">
        <v>124</v>
      </c>
      <c r="D16" s="55"/>
      <c r="E16" s="55"/>
      <c r="F16" s="55">
        <v>8</v>
      </c>
      <c r="G16" s="55"/>
      <c r="H16" s="237" t="s">
        <v>123</v>
      </c>
      <c r="I16" s="238"/>
      <c r="O16"/>
      <c r="AI16" s="4"/>
    </row>
    <row r="17" spans="1:15" ht="30.75" customHeight="1">
      <c r="A17" s="229">
        <v>45957</v>
      </c>
      <c r="B17" s="230"/>
      <c r="C17" s="56" t="s">
        <v>124</v>
      </c>
      <c r="D17" s="55"/>
      <c r="E17" s="55"/>
      <c r="F17" s="55">
        <v>8</v>
      </c>
      <c r="G17" s="55"/>
      <c r="H17" s="237" t="s">
        <v>123</v>
      </c>
      <c r="I17" s="238"/>
      <c r="O17"/>
    </row>
    <row r="18" spans="1:15" ht="30.75" customHeight="1">
      <c r="A18" s="229">
        <v>45958</v>
      </c>
      <c r="B18" s="230"/>
      <c r="C18" s="56" t="s">
        <v>124</v>
      </c>
      <c r="D18" s="55"/>
      <c r="E18" s="55"/>
      <c r="F18" s="55">
        <v>8</v>
      </c>
      <c r="G18" s="55"/>
      <c r="H18" s="237" t="s">
        <v>123</v>
      </c>
      <c r="I18" s="238"/>
      <c r="O18"/>
    </row>
    <row r="19" spans="1:15" ht="30.75" customHeight="1">
      <c r="A19" s="229">
        <v>45959</v>
      </c>
      <c r="B19" s="230"/>
      <c r="C19" s="56" t="s">
        <v>124</v>
      </c>
      <c r="D19" s="55"/>
      <c r="E19" s="55"/>
      <c r="F19" s="55">
        <v>8</v>
      </c>
      <c r="G19" s="55"/>
      <c r="H19" s="237" t="s">
        <v>123</v>
      </c>
      <c r="I19" s="238"/>
      <c r="O19"/>
    </row>
    <row r="20" spans="1:15" ht="30.75" customHeight="1">
      <c r="A20" s="229">
        <v>45960</v>
      </c>
      <c r="B20" s="230"/>
      <c r="C20" s="56" t="s">
        <v>124</v>
      </c>
      <c r="D20" s="55"/>
      <c r="E20" s="55"/>
      <c r="F20" s="55">
        <v>4</v>
      </c>
      <c r="G20" s="55"/>
      <c r="H20" s="237" t="s">
        <v>123</v>
      </c>
      <c r="I20" s="238"/>
      <c r="O20"/>
    </row>
    <row r="21" spans="1:15" ht="30.75" customHeight="1">
      <c r="A21" s="229">
        <v>45981</v>
      </c>
      <c r="B21" s="230"/>
      <c r="C21" s="56" t="s">
        <v>124</v>
      </c>
      <c r="D21" s="55"/>
      <c r="E21" s="55"/>
      <c r="F21" s="55"/>
      <c r="G21" s="55">
        <v>4</v>
      </c>
      <c r="H21" s="237" t="s">
        <v>126</v>
      </c>
      <c r="I21" s="238"/>
      <c r="O21"/>
    </row>
    <row r="22" spans="1:15" ht="30.75" customHeight="1">
      <c r="A22" s="229">
        <v>45981</v>
      </c>
      <c r="B22" s="230"/>
      <c r="C22" s="56" t="s">
        <v>125</v>
      </c>
      <c r="D22" s="55"/>
      <c r="E22" s="55"/>
      <c r="F22" s="55"/>
      <c r="G22" s="55">
        <v>4</v>
      </c>
      <c r="H22" s="237" t="s">
        <v>123</v>
      </c>
      <c r="I22" s="238"/>
      <c r="O22"/>
    </row>
    <row r="23" spans="1:15" ht="30.75" customHeight="1">
      <c r="A23" s="229">
        <v>45983</v>
      </c>
      <c r="B23" s="230"/>
      <c r="C23" s="56" t="s">
        <v>124</v>
      </c>
      <c r="D23" s="55"/>
      <c r="E23" s="55"/>
      <c r="F23" s="55"/>
      <c r="G23" s="55">
        <v>4</v>
      </c>
      <c r="H23" s="237" t="s">
        <v>123</v>
      </c>
      <c r="I23" s="238"/>
      <c r="O23"/>
    </row>
    <row r="24" spans="1:15" ht="30.75" customHeight="1">
      <c r="A24" s="229">
        <v>45983</v>
      </c>
      <c r="B24" s="230"/>
      <c r="C24" s="56" t="s">
        <v>125</v>
      </c>
      <c r="D24" s="55"/>
      <c r="E24" s="55"/>
      <c r="F24" s="55"/>
      <c r="G24" s="55">
        <v>4</v>
      </c>
      <c r="H24" s="237" t="s">
        <v>123</v>
      </c>
      <c r="I24" s="238"/>
      <c r="O24"/>
    </row>
    <row r="25" spans="1:15" ht="30.75" customHeight="1">
      <c r="A25" s="229">
        <v>45985</v>
      </c>
      <c r="B25" s="230"/>
      <c r="C25" s="56" t="s">
        <v>124</v>
      </c>
      <c r="D25" s="55"/>
      <c r="E25" s="55"/>
      <c r="F25" s="55">
        <v>5</v>
      </c>
      <c r="G25" s="55"/>
      <c r="H25" s="240" t="s">
        <v>323</v>
      </c>
      <c r="I25" s="241"/>
      <c r="O25"/>
    </row>
    <row r="26" spans="1:15" ht="30.75" customHeight="1">
      <c r="A26" s="229">
        <v>45986</v>
      </c>
      <c r="B26" s="230"/>
      <c r="C26" s="56" t="s">
        <v>124</v>
      </c>
      <c r="D26" s="55"/>
      <c r="E26" s="55"/>
      <c r="F26" s="55">
        <v>5</v>
      </c>
      <c r="G26" s="55"/>
      <c r="H26" s="237" t="s">
        <v>123</v>
      </c>
      <c r="I26" s="238"/>
      <c r="O26"/>
    </row>
    <row r="27" spans="1:15" ht="30.75" customHeight="1">
      <c r="A27" s="242" t="s">
        <v>122</v>
      </c>
      <c r="B27" s="243"/>
      <c r="C27" s="54"/>
      <c r="D27" s="53">
        <f>SUM(D8:D26)</f>
        <v>0</v>
      </c>
      <c r="E27" s="53">
        <f>SUM(E8:E26)</f>
        <v>0</v>
      </c>
      <c r="F27" s="53">
        <f>SUM(F8:F26)</f>
        <v>100</v>
      </c>
      <c r="G27" s="53">
        <f>SUM(G8:G26)</f>
        <v>16</v>
      </c>
      <c r="H27" s="242"/>
      <c r="I27" s="243"/>
      <c r="O27"/>
    </row>
    <row r="28" spans="1:15" s="48" customFormat="1" ht="15.75" customHeight="1">
      <c r="A28" s="52" t="s">
        <v>121</v>
      </c>
      <c r="B28" s="52"/>
      <c r="C28" s="52"/>
      <c r="D28" s="52"/>
      <c r="E28" s="52"/>
      <c r="F28" s="52"/>
      <c r="G28" s="52"/>
      <c r="H28" s="52"/>
      <c r="I28" s="51"/>
      <c r="J28" s="50"/>
      <c r="K28" s="50"/>
      <c r="L28" s="49"/>
      <c r="M28" s="49"/>
      <c r="N28" s="49"/>
      <c r="O28" s="49"/>
    </row>
    <row r="29" spans="1:15" s="48" customFormat="1" ht="24" customHeight="1">
      <c r="A29" s="239" t="s">
        <v>120</v>
      </c>
      <c r="B29" s="239"/>
      <c r="C29" s="239"/>
      <c r="D29" s="239"/>
      <c r="E29" s="239"/>
      <c r="F29" s="239"/>
      <c r="G29" s="239"/>
      <c r="H29" s="239"/>
      <c r="I29" s="239"/>
      <c r="J29" s="50"/>
      <c r="K29" s="50"/>
      <c r="L29" s="49"/>
      <c r="M29" s="49"/>
      <c r="N29" s="49"/>
      <c r="O29" s="49"/>
    </row>
    <row r="30" spans="1:15" s="45" customFormat="1" ht="15" customHeight="1">
      <c r="A30" s="44" t="s">
        <v>119</v>
      </c>
      <c r="B30" s="44"/>
      <c r="C30" s="44"/>
      <c r="D30" s="44"/>
      <c r="E30" s="44"/>
      <c r="F30" s="44"/>
      <c r="G30" s="44"/>
      <c r="H30" s="44"/>
      <c r="I30" s="44"/>
      <c r="J30" s="47"/>
      <c r="K30" s="47"/>
      <c r="L30" s="46"/>
      <c r="M30" s="46"/>
      <c r="N30" s="46"/>
      <c r="O30" s="46"/>
    </row>
    <row r="31" spans="1:15">
      <c r="A31" s="44" t="s">
        <v>118</v>
      </c>
      <c r="C31" s="4"/>
      <c r="D31" s="4"/>
      <c r="E31" s="4"/>
      <c r="F31" s="4"/>
      <c r="G31" s="4"/>
      <c r="H31" s="4"/>
      <c r="I31" s="4"/>
      <c r="J31" s="6"/>
      <c r="K31" s="6"/>
      <c r="L31"/>
      <c r="M31"/>
      <c r="N31"/>
      <c r="O31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6"/>
      <c r="K32" s="6"/>
      <c r="L32"/>
      <c r="M32"/>
      <c r="N32"/>
      <c r="O32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6"/>
      <c r="K33" s="6"/>
      <c r="L33"/>
      <c r="M33"/>
      <c r="N33"/>
      <c r="O33"/>
    </row>
    <row r="34" spans="1:15" ht="145.5" customHeight="1">
      <c r="A34" s="4"/>
      <c r="B34" s="4"/>
      <c r="C34" s="4"/>
      <c r="D34" s="4"/>
      <c r="E34" s="4"/>
      <c r="F34" s="4"/>
      <c r="G34" s="4"/>
      <c r="H34" s="4"/>
      <c r="I34" s="4"/>
      <c r="J34" s="6"/>
      <c r="K34" s="6"/>
      <c r="L34"/>
      <c r="M34"/>
      <c r="N34"/>
      <c r="O34"/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6"/>
      <c r="K35" s="6"/>
      <c r="L35"/>
      <c r="M35"/>
      <c r="N35"/>
      <c r="O35"/>
    </row>
    <row r="36" spans="1:15" ht="145.5" customHeight="1">
      <c r="A36" s="4"/>
      <c r="B36" s="4"/>
      <c r="C36" s="4"/>
      <c r="D36" s="4"/>
      <c r="E36" s="4"/>
      <c r="F36" s="4"/>
      <c r="G36" s="4"/>
      <c r="H36" s="4"/>
      <c r="I36" s="4"/>
      <c r="J36" s="6"/>
      <c r="K36" s="6"/>
      <c r="L36"/>
      <c r="M36"/>
      <c r="N36"/>
      <c r="O36"/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J37" s="6"/>
      <c r="K37" s="6"/>
      <c r="L37"/>
      <c r="M37"/>
      <c r="N37"/>
      <c r="O37"/>
    </row>
    <row r="38" spans="1:15" ht="145.5" customHeight="1">
      <c r="A38" s="4"/>
      <c r="B38" s="4"/>
      <c r="C38" s="4"/>
      <c r="D38" s="4"/>
      <c r="E38" s="4"/>
      <c r="F38" s="4"/>
      <c r="G38" s="4"/>
      <c r="H38" s="4"/>
      <c r="I38" s="4"/>
      <c r="J38" s="6"/>
      <c r="K38" s="6"/>
      <c r="L38"/>
      <c r="M38"/>
      <c r="N38"/>
      <c r="O38"/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J39" s="6"/>
      <c r="K39" s="6"/>
      <c r="L39"/>
      <c r="M39"/>
      <c r="N39"/>
      <c r="O39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6"/>
      <c r="K40" s="6"/>
      <c r="L40"/>
      <c r="M40"/>
      <c r="N40"/>
      <c r="O40"/>
    </row>
    <row r="41" spans="1:15">
      <c r="A41" s="4"/>
      <c r="B41" s="4"/>
      <c r="C41" s="4"/>
      <c r="D41" s="4"/>
      <c r="E41" s="4"/>
      <c r="F41" s="4"/>
      <c r="G41" s="4"/>
      <c r="H41" s="4"/>
      <c r="I41" s="4"/>
      <c r="J41" s="6"/>
      <c r="K41" s="6"/>
      <c r="L41"/>
      <c r="M41"/>
      <c r="N41"/>
      <c r="O41"/>
    </row>
    <row r="42" spans="1:15">
      <c r="A42" s="4"/>
      <c r="B42" s="4"/>
      <c r="C42" s="4"/>
      <c r="D42" s="4"/>
      <c r="E42" s="4"/>
      <c r="F42" s="4"/>
      <c r="G42" s="4"/>
      <c r="H42" s="4"/>
      <c r="I42" s="4"/>
      <c r="J42" s="6"/>
      <c r="K42" s="6"/>
      <c r="L42"/>
      <c r="M42"/>
      <c r="N42"/>
      <c r="O42"/>
    </row>
    <row r="43" spans="1:15">
      <c r="A43" s="4"/>
      <c r="B43" s="4"/>
      <c r="C43" s="4"/>
      <c r="D43" s="4"/>
      <c r="E43" s="4"/>
      <c r="F43" s="4"/>
      <c r="G43" s="4"/>
      <c r="H43" s="4"/>
      <c r="I43" s="4"/>
      <c r="J43" s="6"/>
      <c r="K43" s="6"/>
      <c r="L43"/>
      <c r="M43"/>
      <c r="N43"/>
      <c r="O43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6"/>
      <c r="K44" s="6"/>
      <c r="L44"/>
      <c r="M44"/>
      <c r="N44"/>
      <c r="O44"/>
    </row>
  </sheetData>
  <mergeCells count="46">
    <mergeCell ref="H23:I23"/>
    <mergeCell ref="A29:I29"/>
    <mergeCell ref="H19:I19"/>
    <mergeCell ref="H20:I20"/>
    <mergeCell ref="A18:B18"/>
    <mergeCell ref="A19:B19"/>
    <mergeCell ref="H18:I18"/>
    <mergeCell ref="H24:I24"/>
    <mergeCell ref="A25:B25"/>
    <mergeCell ref="H25:I25"/>
    <mergeCell ref="A26:B26"/>
    <mergeCell ref="H26:I26"/>
    <mergeCell ref="H27:I27"/>
    <mergeCell ref="A20:B20"/>
    <mergeCell ref="A27:B27"/>
    <mergeCell ref="A21:B21"/>
    <mergeCell ref="H8:I8"/>
    <mergeCell ref="H9:I9"/>
    <mergeCell ref="H10:I10"/>
    <mergeCell ref="H11:I11"/>
    <mergeCell ref="H12:I12"/>
    <mergeCell ref="H16:I16"/>
    <mergeCell ref="H13:I13"/>
    <mergeCell ref="H21:I21"/>
    <mergeCell ref="H22:I22"/>
    <mergeCell ref="H14:I14"/>
    <mergeCell ref="H15:I15"/>
    <mergeCell ref="H17:I17"/>
    <mergeCell ref="A2:I2"/>
    <mergeCell ref="C6:C7"/>
    <mergeCell ref="D6:G6"/>
    <mergeCell ref="H6:I7"/>
    <mergeCell ref="A6:B7"/>
    <mergeCell ref="A24:B24"/>
    <mergeCell ref="A23:B23"/>
    <mergeCell ref="A22:B22"/>
    <mergeCell ref="A17:B1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cellComments="asDisplayed" r:id="rId1"/>
  <rowBreaks count="1" manualBreakCount="1">
    <brk id="20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97"/>
  <sheetViews>
    <sheetView showGridLines="0" tabSelected="1" view="pageBreakPreview" zoomScale="85" zoomScaleNormal="70" zoomScaleSheetLayoutView="85" workbookViewId="0">
      <selection activeCell="L6" sqref="L6"/>
    </sheetView>
  </sheetViews>
  <sheetFormatPr defaultColWidth="9" defaultRowHeight="13.5"/>
  <cols>
    <col min="1" max="2" width="10.5" style="67" customWidth="1"/>
    <col min="3" max="3" width="9.125" style="67" customWidth="1"/>
    <col min="4" max="4" width="8.5" style="67" customWidth="1"/>
    <col min="5" max="5" width="16.875" style="67" customWidth="1"/>
    <col min="6" max="6" width="10.875" style="67" customWidth="1"/>
    <col min="7" max="7" width="9.25" style="67" customWidth="1"/>
    <col min="8" max="8" width="9" style="67" customWidth="1"/>
    <col min="9" max="9" width="10.375" style="67" customWidth="1"/>
    <col min="10" max="10" width="10.875" style="67" customWidth="1"/>
    <col min="11" max="11" width="12.25" style="67" customWidth="1"/>
    <col min="12" max="12" width="6.125" style="67" customWidth="1"/>
    <col min="13" max="13" width="4.75" style="67" customWidth="1"/>
    <col min="14" max="14" width="4.625" style="67" customWidth="1"/>
    <col min="15" max="15" width="8.375" style="67" customWidth="1"/>
    <col min="16" max="16" width="6.375" style="67" customWidth="1"/>
    <col min="17" max="17" width="8.125" style="67" customWidth="1"/>
    <col min="18" max="18" width="11.5" style="67" customWidth="1"/>
    <col min="19" max="19" width="21.75" style="66" customWidth="1"/>
    <col min="20" max="20" width="12.375" style="66" customWidth="1"/>
    <col min="21" max="21" width="10.5" style="66" bestFit="1" customWidth="1"/>
    <col min="22" max="22" width="9" style="66"/>
    <col min="23" max="16384" width="9" style="65"/>
  </cols>
  <sheetData>
    <row r="1" spans="1:20" ht="18.75" customHeight="1">
      <c r="A1" s="145" t="s">
        <v>209</v>
      </c>
      <c r="P1" s="146"/>
      <c r="Q1" s="144"/>
      <c r="R1" s="144"/>
      <c r="S1" s="258" t="s">
        <v>208</v>
      </c>
      <c r="T1" s="258"/>
    </row>
    <row r="2" spans="1:20" ht="6.75" customHeight="1">
      <c r="A2" s="145"/>
      <c r="P2" s="144"/>
      <c r="Q2" s="144"/>
      <c r="R2" s="144"/>
      <c r="S2" s="258"/>
      <c r="T2" s="258"/>
    </row>
    <row r="3" spans="1:20" ht="18.75" customHeight="1">
      <c r="A3" s="67" t="s">
        <v>207</v>
      </c>
      <c r="S3" s="143"/>
    </row>
    <row r="4" spans="1:20" ht="18.75" customHeight="1">
      <c r="A4" s="142" t="s">
        <v>206</v>
      </c>
      <c r="B4" s="259" t="s">
        <v>205</v>
      </c>
      <c r="C4" s="259"/>
      <c r="D4" s="259"/>
      <c r="E4" s="259"/>
      <c r="F4" s="142" t="s">
        <v>204</v>
      </c>
      <c r="G4" s="259" t="s">
        <v>203</v>
      </c>
      <c r="H4" s="259"/>
      <c r="I4" s="259"/>
      <c r="J4" s="259" t="s">
        <v>202</v>
      </c>
      <c r="K4" s="259"/>
      <c r="L4" s="259"/>
    </row>
    <row r="5" spans="1:20" ht="31.5" customHeight="1">
      <c r="A5" s="141">
        <v>1</v>
      </c>
      <c r="B5" s="260" t="s">
        <v>201</v>
      </c>
      <c r="C5" s="261"/>
      <c r="D5" s="261"/>
      <c r="E5" s="262"/>
      <c r="F5" s="140">
        <v>20</v>
      </c>
      <c r="G5" s="263" t="s">
        <v>335</v>
      </c>
      <c r="H5" s="264"/>
      <c r="I5" s="265"/>
      <c r="J5" s="263" t="s">
        <v>200</v>
      </c>
      <c r="K5" s="264"/>
      <c r="L5" s="265"/>
    </row>
    <row r="6" spans="1:20" ht="11.25" customHeight="1">
      <c r="A6" s="139"/>
      <c r="B6" s="139"/>
      <c r="D6" s="138"/>
      <c r="E6" s="138"/>
      <c r="F6" s="138"/>
      <c r="I6" s="138"/>
      <c r="J6" s="138"/>
      <c r="K6" s="138"/>
      <c r="L6" s="138"/>
      <c r="M6" s="138"/>
    </row>
    <row r="7" spans="1:20" ht="18.75" customHeight="1">
      <c r="A7" s="139" t="s">
        <v>199</v>
      </c>
      <c r="B7" s="66"/>
      <c r="C7" s="139"/>
      <c r="K7" s="138"/>
      <c r="L7" s="138"/>
      <c r="M7" s="138"/>
      <c r="S7" s="67"/>
    </row>
    <row r="8" spans="1:20" ht="18.75" customHeight="1">
      <c r="A8" s="266" t="s">
        <v>198</v>
      </c>
      <c r="B8" s="268" t="s">
        <v>197</v>
      </c>
      <c r="C8" s="269"/>
      <c r="D8" s="271" t="s">
        <v>196</v>
      </c>
      <c r="E8" s="272"/>
      <c r="F8" s="272"/>
      <c r="G8" s="272"/>
      <c r="H8" s="272"/>
      <c r="I8" s="272"/>
      <c r="J8" s="272"/>
      <c r="K8" s="272"/>
      <c r="L8" s="272"/>
      <c r="M8" s="273"/>
      <c r="N8" s="274" t="s">
        <v>195</v>
      </c>
      <c r="O8" s="275"/>
      <c r="P8" s="275"/>
      <c r="Q8" s="275"/>
      <c r="R8" s="276"/>
      <c r="S8" s="67"/>
    </row>
    <row r="9" spans="1:20" ht="45.75" customHeight="1">
      <c r="A9" s="267"/>
      <c r="B9" s="267"/>
      <c r="C9" s="270"/>
      <c r="D9" s="271" t="s">
        <v>194</v>
      </c>
      <c r="E9" s="273"/>
      <c r="F9" s="116" t="s">
        <v>193</v>
      </c>
      <c r="G9" s="274" t="s">
        <v>192</v>
      </c>
      <c r="H9" s="275"/>
      <c r="I9" s="275"/>
      <c r="J9" s="275"/>
      <c r="K9" s="275"/>
      <c r="L9" s="276"/>
      <c r="M9" s="115" t="s">
        <v>191</v>
      </c>
      <c r="N9" s="274" t="s">
        <v>190</v>
      </c>
      <c r="O9" s="276"/>
      <c r="P9" s="115" t="s">
        <v>189</v>
      </c>
      <c r="Q9" s="274" t="s">
        <v>188</v>
      </c>
      <c r="R9" s="276"/>
      <c r="S9" s="67"/>
    </row>
    <row r="10" spans="1:20" ht="21" customHeight="1">
      <c r="A10" s="137">
        <v>45936</v>
      </c>
      <c r="B10" s="248" t="s">
        <v>187</v>
      </c>
      <c r="C10" s="249"/>
      <c r="D10" s="250"/>
      <c r="E10" s="249"/>
      <c r="F10" s="136"/>
      <c r="G10" s="136"/>
      <c r="H10" s="251"/>
      <c r="I10" s="252"/>
      <c r="J10" s="253"/>
      <c r="K10" s="254"/>
      <c r="L10" s="255"/>
      <c r="M10" s="135"/>
      <c r="N10" s="256"/>
      <c r="O10" s="257"/>
      <c r="P10" s="129"/>
      <c r="Q10" s="246" t="str">
        <f>IFERROR(VLOOKUP($G10,'[1]参考様式１　リスト（編集不可）'!$A$1:$G$71,7),"-")</f>
        <v>-</v>
      </c>
      <c r="R10" s="247"/>
      <c r="S10" s="67"/>
    </row>
    <row r="11" spans="1:20" ht="21" customHeight="1">
      <c r="A11" s="134">
        <v>45948</v>
      </c>
      <c r="B11" s="244" t="s">
        <v>186</v>
      </c>
      <c r="C11" s="245"/>
      <c r="D11" s="244" t="s">
        <v>185</v>
      </c>
      <c r="E11" s="245"/>
      <c r="F11" s="132" t="s">
        <v>184</v>
      </c>
      <c r="G11" s="131">
        <v>33</v>
      </c>
      <c r="H11" s="251" t="str">
        <f>IFERROR(VLOOKUP($G11,'[1]参考様式１　リスト（編集不可）'!$A$1:$G$71,2),"")</f>
        <v>トラック</v>
      </c>
      <c r="I11" s="252"/>
      <c r="J11" s="253"/>
      <c r="K11" s="277" t="str">
        <f>IFERROR(VLOOKUP($G11,'[1]参考様式１　リスト（編集不可）'!$A$1:$G$71,3),"")</f>
        <v>1.5t</v>
      </c>
      <c r="L11" s="278"/>
      <c r="M11" s="130">
        <v>1</v>
      </c>
      <c r="N11" s="244">
        <v>30</v>
      </c>
      <c r="O11" s="245"/>
      <c r="P11" s="129">
        <v>1</v>
      </c>
      <c r="Q11" s="246" t="str">
        <f>IFERROR(VLOOKUP($G11,'[1]参考様式１　リスト（編集不可）'!$A$1:$G$71,7),"-")</f>
        <v>一般運転手</v>
      </c>
      <c r="R11" s="247"/>
      <c r="S11" s="67"/>
    </row>
    <row r="12" spans="1:20" ht="21" customHeight="1">
      <c r="A12" s="134">
        <v>45953</v>
      </c>
      <c r="B12" s="244" t="s">
        <v>183</v>
      </c>
      <c r="C12" s="245"/>
      <c r="D12" s="244" t="s">
        <v>178</v>
      </c>
      <c r="E12" s="245"/>
      <c r="F12" s="132" t="s">
        <v>177</v>
      </c>
      <c r="G12" s="131">
        <v>41</v>
      </c>
      <c r="H12" s="251" t="str">
        <f>IFERROR(VLOOKUP($G12,'[1]参考様式１　リスト（編集不可）'!$A$1:$G$71,2),"")</f>
        <v>農用トラクタ（乗用・ホイール）</v>
      </c>
      <c r="I12" s="252"/>
      <c r="J12" s="253"/>
      <c r="K12" s="277" t="str">
        <f>IFERROR(VLOOKUP($G12,'[1]参考様式１　リスト（編集不可）'!$A$1:$G$71,3),"")</f>
        <v>四輪駆動30〜44kW(40〜60PS）</v>
      </c>
      <c r="L12" s="278"/>
      <c r="M12" s="130">
        <v>1</v>
      </c>
      <c r="N12" s="244">
        <v>60</v>
      </c>
      <c r="O12" s="245"/>
      <c r="P12" s="129">
        <v>1</v>
      </c>
      <c r="Q12" s="246" t="str">
        <f>IFERROR(VLOOKUP($G12,'[1]参考様式１　リスト（編集不可）'!$A$1:$G$71,7),"-")</f>
        <v>一般運転手</v>
      </c>
      <c r="R12" s="247"/>
      <c r="S12" s="67"/>
    </row>
    <row r="13" spans="1:20" ht="21" customHeight="1">
      <c r="A13" s="133" t="s">
        <v>123</v>
      </c>
      <c r="B13" s="244" t="s">
        <v>123</v>
      </c>
      <c r="C13" s="245"/>
      <c r="D13" s="244" t="s">
        <v>182</v>
      </c>
      <c r="E13" s="245"/>
      <c r="F13" s="132" t="s">
        <v>181</v>
      </c>
      <c r="G13" s="131">
        <v>47</v>
      </c>
      <c r="H13" s="251" t="str">
        <f>IFERROR(VLOOKUP($G13,'[1]参考様式１　リスト（編集不可）'!$A$1:$G$71,2),"")</f>
        <v>ロータリーティラー</v>
      </c>
      <c r="I13" s="252"/>
      <c r="J13" s="253"/>
      <c r="K13" s="277" t="str">
        <f>IFERROR(VLOOKUP($G13,'[1]参考様式１　リスト（編集不可）'!$A$1:$G$71,3),"")</f>
        <v>作業幅1.6〜1.8m級</v>
      </c>
      <c r="L13" s="278"/>
      <c r="M13" s="130">
        <v>1</v>
      </c>
      <c r="N13" s="244">
        <v>60</v>
      </c>
      <c r="O13" s="245"/>
      <c r="P13" s="129">
        <v>1</v>
      </c>
      <c r="Q13" s="246" t="str">
        <f>IFERROR(VLOOKUP($G13,'[1]参考様式１　リスト（編集不可）'!$A$1:$G$71,7),"-")</f>
        <v>-</v>
      </c>
      <c r="R13" s="247"/>
      <c r="S13" s="67"/>
    </row>
    <row r="14" spans="1:20" ht="21" customHeight="1">
      <c r="A14" s="134">
        <v>45981</v>
      </c>
      <c r="B14" s="244" t="s">
        <v>180</v>
      </c>
      <c r="C14" s="245"/>
      <c r="D14" s="244"/>
      <c r="E14" s="245"/>
      <c r="F14" s="132"/>
      <c r="G14" s="131">
        <v>71</v>
      </c>
      <c r="H14" s="251" t="str">
        <f>IFERROR(VLOOKUP($G14,'[1]参考様式１　リスト（編集不可）'!$A$1:$G$71,2),"")</f>
        <v>作業補助</v>
      </c>
      <c r="I14" s="252"/>
      <c r="J14" s="253"/>
      <c r="K14" s="277" t="str">
        <f>IFERROR(VLOOKUP($G14,'[1]参考様式１　リスト（編集不可）'!$A$1:$G$71,3),"")</f>
        <v/>
      </c>
      <c r="L14" s="278"/>
      <c r="M14" s="130">
        <v>1</v>
      </c>
      <c r="N14" s="244">
        <v>8</v>
      </c>
      <c r="O14" s="245"/>
      <c r="P14" s="129">
        <v>2</v>
      </c>
      <c r="Q14" s="246" t="str">
        <f>IFERROR(VLOOKUP($G14,'[1]参考様式１　リスト（編集不可）'!$A$1:$G$71,7),"-")</f>
        <v>軽作業員</v>
      </c>
      <c r="R14" s="247"/>
      <c r="S14" s="67"/>
    </row>
    <row r="15" spans="1:20" ht="21" customHeight="1">
      <c r="A15" s="134">
        <v>45985</v>
      </c>
      <c r="B15" s="244" t="s">
        <v>179</v>
      </c>
      <c r="C15" s="245"/>
      <c r="D15" s="244" t="s">
        <v>178</v>
      </c>
      <c r="E15" s="245"/>
      <c r="F15" s="132" t="s">
        <v>177</v>
      </c>
      <c r="G15" s="131">
        <v>41</v>
      </c>
      <c r="H15" s="251" t="str">
        <f>IFERROR(VLOOKUP($G15,'[1]参考様式１　リスト（編集不可）'!$A$1:$G$71,2),"")</f>
        <v>農用トラクタ（乗用・ホイール）</v>
      </c>
      <c r="I15" s="252"/>
      <c r="J15" s="253"/>
      <c r="K15" s="277" t="str">
        <f>IFERROR(VLOOKUP($G15,'[1]参考様式１　リスト（編集不可）'!$A$1:$G$71,3),"")</f>
        <v>四輪駆動30〜44kW(40〜60PS）</v>
      </c>
      <c r="L15" s="278"/>
      <c r="M15" s="130">
        <v>1</v>
      </c>
      <c r="N15" s="244">
        <v>10</v>
      </c>
      <c r="O15" s="245"/>
      <c r="P15" s="129">
        <v>1</v>
      </c>
      <c r="Q15" s="246" t="str">
        <f>IFERROR(VLOOKUP($G15,'[1]参考様式１　リスト（編集不可）'!$A$1:$G$71,7),"-")</f>
        <v>一般運転手</v>
      </c>
      <c r="R15" s="247"/>
      <c r="S15" s="67"/>
    </row>
    <row r="16" spans="1:20" ht="21" customHeight="1">
      <c r="A16" s="133" t="s">
        <v>123</v>
      </c>
      <c r="B16" s="244" t="s">
        <v>123</v>
      </c>
      <c r="C16" s="245"/>
      <c r="D16" s="244" t="s">
        <v>98</v>
      </c>
      <c r="E16" s="245"/>
      <c r="F16" s="132" t="s">
        <v>176</v>
      </c>
      <c r="G16" s="131">
        <v>55</v>
      </c>
      <c r="H16" s="251" t="str">
        <f>IFERROR(VLOOKUP($G16,'[1]参考様式１　リスト（編集不可）'!$A$1:$G$71,2),"")</f>
        <v>マニュアスプレッダ（牽引式）</v>
      </c>
      <c r="I16" s="252"/>
      <c r="J16" s="253"/>
      <c r="K16" s="277" t="str">
        <f>IFERROR(VLOOKUP($G16,'[1]参考様式１　リスト（編集不可）'!$A$1:$G$71,3),"")</f>
        <v>積載質量2t級</v>
      </c>
      <c r="L16" s="278"/>
      <c r="M16" s="130">
        <v>1</v>
      </c>
      <c r="N16" s="244">
        <v>10</v>
      </c>
      <c r="O16" s="245"/>
      <c r="P16" s="129">
        <v>1</v>
      </c>
      <c r="Q16" s="246" t="str">
        <f>IFERROR(VLOOKUP($G16,'[1]参考様式１　リスト（編集不可）'!$A$1:$G$71,7),"-")</f>
        <v>-</v>
      </c>
      <c r="R16" s="247"/>
      <c r="S16" s="67"/>
    </row>
    <row r="17" spans="1:30" ht="21" customHeight="1">
      <c r="A17" s="126"/>
      <c r="B17" s="279"/>
      <c r="C17" s="280"/>
      <c r="D17" s="244"/>
      <c r="E17" s="245"/>
      <c r="F17" s="132"/>
      <c r="G17" s="124"/>
      <c r="H17" s="281" t="str">
        <f>IFERROR(VLOOKUP($G17,'[1]参考様式１　リスト（編集不可）'!$A$1:$G$71,2),"")</f>
        <v/>
      </c>
      <c r="I17" s="282"/>
      <c r="J17" s="283"/>
      <c r="K17" s="277" t="str">
        <f>IFERROR(VLOOKUP($G17,'[1]参考様式１　リスト（編集不可）'!$A$1:$G$71,3),"")</f>
        <v/>
      </c>
      <c r="L17" s="278"/>
      <c r="M17" s="125"/>
      <c r="N17" s="279"/>
      <c r="O17" s="280"/>
      <c r="P17" s="124"/>
      <c r="Q17" s="246" t="str">
        <f>IFERROR(VLOOKUP($G17,'[1]参考様式１　リスト（編集不可）'!$A$1:$G$71,7),"-")</f>
        <v>-</v>
      </c>
      <c r="R17" s="247"/>
      <c r="S17" s="67"/>
      <c r="AD17" s="128"/>
    </row>
    <row r="18" spans="1:30" ht="21" customHeight="1">
      <c r="A18" s="126"/>
      <c r="B18" s="279"/>
      <c r="C18" s="280"/>
      <c r="D18" s="279"/>
      <c r="E18" s="280"/>
      <c r="F18" s="127"/>
      <c r="G18" s="124"/>
      <c r="H18" s="281" t="str">
        <f>IFERROR(VLOOKUP($G18,'[1]参考様式１　リスト（編集不可）'!$A$1:$G$71,2),"")</f>
        <v/>
      </c>
      <c r="I18" s="282"/>
      <c r="J18" s="283"/>
      <c r="K18" s="277" t="str">
        <f>IFERROR(VLOOKUP($G18,'[1]参考様式１　リスト（編集不可）'!$A$1:$G$71,3),"")</f>
        <v/>
      </c>
      <c r="L18" s="278"/>
      <c r="M18" s="125"/>
      <c r="N18" s="279"/>
      <c r="O18" s="280"/>
      <c r="P18" s="124"/>
      <c r="Q18" s="246" t="str">
        <f>IFERROR(VLOOKUP($G18,'[1]参考様式１　リスト（編集不可）'!$A$1:$G$71,7),"-")</f>
        <v>-</v>
      </c>
      <c r="R18" s="247"/>
      <c r="S18" s="67"/>
    </row>
    <row r="19" spans="1:30" ht="21" customHeight="1">
      <c r="A19" s="126"/>
      <c r="B19" s="279"/>
      <c r="C19" s="280"/>
      <c r="D19" s="279"/>
      <c r="E19" s="280"/>
      <c r="F19" s="124"/>
      <c r="G19" s="124"/>
      <c r="H19" s="281" t="str">
        <f>IFERROR(VLOOKUP($G19,'[1]参考様式１　リスト（編集不可）'!$A$1:$G$71,2),"")</f>
        <v/>
      </c>
      <c r="I19" s="282"/>
      <c r="J19" s="283"/>
      <c r="K19" s="277" t="str">
        <f>IFERROR(VLOOKUP($G19,'[1]参考様式１　リスト（編集不可）'!$A$1:$G$71,3),"")</f>
        <v/>
      </c>
      <c r="L19" s="278"/>
      <c r="M19" s="125"/>
      <c r="N19" s="279"/>
      <c r="O19" s="280"/>
      <c r="P19" s="124"/>
      <c r="Q19" s="246" t="str">
        <f>IFERROR(VLOOKUP($G19,'[1]参考様式１　リスト（編集不可）'!$A$1:$G$71,7),"-")</f>
        <v>-</v>
      </c>
      <c r="R19" s="247"/>
      <c r="S19" s="67"/>
    </row>
    <row r="20" spans="1:30" ht="21" customHeight="1">
      <c r="A20" s="123"/>
      <c r="B20" s="284"/>
      <c r="C20" s="285"/>
      <c r="D20" s="286"/>
      <c r="E20" s="285"/>
      <c r="F20" s="122"/>
      <c r="G20" s="120"/>
      <c r="H20" s="287" t="str">
        <f>IFERROR(VLOOKUP($G20,'[1]参考様式１　リスト（編集不可）'!$A$1:$G$71,2),"")</f>
        <v/>
      </c>
      <c r="I20" s="288"/>
      <c r="J20" s="289"/>
      <c r="K20" s="290" t="str">
        <f>IFERROR(VLOOKUP($G20,'[1]参考様式１　リスト（編集不可）'!$A$1:$G$71,3),"")</f>
        <v/>
      </c>
      <c r="L20" s="291"/>
      <c r="M20" s="121"/>
      <c r="N20" s="292"/>
      <c r="O20" s="293"/>
      <c r="P20" s="120"/>
      <c r="Q20" s="246" t="str">
        <f>IFERROR(VLOOKUP($G20,'[1]参考様式１　リスト（編集不可）'!$A$1:$G$71,7),"-")</f>
        <v>-</v>
      </c>
      <c r="R20" s="247"/>
      <c r="S20" s="67"/>
    </row>
    <row r="21" spans="1:30" ht="21" customHeight="1">
      <c r="A21" s="67" t="s">
        <v>146</v>
      </c>
      <c r="N21" s="294">
        <f>SUMPRODUCT((Q10:Q20="特殊作業員")+(Q10:Q20="一般運転手")+(Q10:Q20="軽作業員"),(N10:N20),(P10:P20))</f>
        <v>116</v>
      </c>
      <c r="O21" s="295" t="e">
        <f t="shared" ref="O21" si="0">SUMPRODUCT((N8:N14),(P8:P14)*(Q8:Q14="特殊作業員"))</f>
        <v>#VALUE!</v>
      </c>
      <c r="S21" s="67"/>
      <c r="Y21" s="119"/>
    </row>
    <row r="22" spans="1:30" ht="9" customHeight="1" thickBot="1">
      <c r="A22" s="118"/>
      <c r="B22" s="118"/>
      <c r="H22" s="117"/>
      <c r="I22" s="117"/>
      <c r="J22" s="117"/>
      <c r="K22" s="108"/>
      <c r="L22" s="108"/>
      <c r="M22" s="108"/>
      <c r="N22" s="117"/>
      <c r="O22" s="117"/>
      <c r="P22" s="117"/>
      <c r="Q22" s="117"/>
    </row>
    <row r="23" spans="1:30" ht="18.75" customHeight="1">
      <c r="A23" s="296" t="s">
        <v>175</v>
      </c>
      <c r="B23" s="296"/>
      <c r="C23" s="268" t="s">
        <v>174</v>
      </c>
      <c r="D23" s="269"/>
      <c r="E23" s="297" t="s">
        <v>173</v>
      </c>
      <c r="F23" s="297" t="s">
        <v>172</v>
      </c>
      <c r="G23" s="299" t="s">
        <v>171</v>
      </c>
      <c r="H23" s="301" t="s">
        <v>170</v>
      </c>
      <c r="I23" s="302"/>
      <c r="J23" s="302"/>
      <c r="K23" s="302"/>
      <c r="L23" s="302"/>
      <c r="M23" s="303"/>
      <c r="S23" s="67"/>
    </row>
    <row r="24" spans="1:30" s="69" customFormat="1" ht="18.75" customHeight="1">
      <c r="A24" s="296"/>
      <c r="B24" s="296"/>
      <c r="C24" s="267"/>
      <c r="D24" s="270"/>
      <c r="E24" s="298"/>
      <c r="F24" s="298"/>
      <c r="G24" s="300"/>
      <c r="H24" s="116" t="s">
        <v>169</v>
      </c>
      <c r="I24" s="116" t="s">
        <v>168</v>
      </c>
      <c r="J24" s="116" t="s">
        <v>167</v>
      </c>
      <c r="K24" s="116" t="s">
        <v>166</v>
      </c>
      <c r="L24" s="266" t="s">
        <v>165</v>
      </c>
      <c r="M24" s="304"/>
      <c r="N24" s="4"/>
      <c r="O24" s="68"/>
      <c r="P24" s="68"/>
      <c r="Q24" s="68"/>
      <c r="R24" s="68"/>
      <c r="S24" s="68"/>
      <c r="T24" s="68"/>
      <c r="U24" s="68"/>
      <c r="V24" s="68"/>
    </row>
    <row r="25" spans="1:30" s="69" customFormat="1" ht="35.25" customHeight="1">
      <c r="A25" s="115" t="s">
        <v>164</v>
      </c>
      <c r="B25" s="116" t="s">
        <v>162</v>
      </c>
      <c r="C25" s="115" t="s">
        <v>163</v>
      </c>
      <c r="D25" s="116" t="s">
        <v>162</v>
      </c>
      <c r="E25" s="116" t="s">
        <v>161</v>
      </c>
      <c r="F25" s="116" t="s">
        <v>161</v>
      </c>
      <c r="G25" s="300"/>
      <c r="H25" s="115" t="s">
        <v>160</v>
      </c>
      <c r="I25" s="115" t="s">
        <v>160</v>
      </c>
      <c r="J25" s="115" t="s">
        <v>159</v>
      </c>
      <c r="K25" s="115" t="s">
        <v>159</v>
      </c>
      <c r="L25" s="305"/>
      <c r="M25" s="306"/>
      <c r="N25" s="4"/>
      <c r="O25" s="68"/>
      <c r="P25" s="68"/>
      <c r="Q25" s="68"/>
      <c r="R25" s="68"/>
      <c r="S25" s="68"/>
      <c r="T25" s="68"/>
      <c r="U25" s="68"/>
      <c r="V25" s="68"/>
    </row>
    <row r="26" spans="1:30" s="69" customFormat="1" ht="21" customHeight="1">
      <c r="A26" s="107"/>
      <c r="B26" s="106">
        <f>ROUNDDOWN(M10*N10*A26,0)</f>
        <v>0</v>
      </c>
      <c r="C26" s="106"/>
      <c r="D26" s="114">
        <f t="shared" ref="D26:D36" si="1">ROUNDDOWN(N10*P10*C26,0)</f>
        <v>0</v>
      </c>
      <c r="E26" s="113"/>
      <c r="F26" s="87">
        <v>270180</v>
      </c>
      <c r="G26" s="96">
        <f t="shared" ref="G26:G36" si="2">ROUNDDOWN(B26+F26+D26+E26,0)</f>
        <v>270180</v>
      </c>
      <c r="H26" s="87">
        <f t="shared" ref="H26:H36" si="3">B26</f>
        <v>0</v>
      </c>
      <c r="I26" s="87">
        <f t="shared" ref="I26:I36" si="4">D26</f>
        <v>0</v>
      </c>
      <c r="J26" s="87"/>
      <c r="K26" s="87">
        <v>297198</v>
      </c>
      <c r="L26" s="322">
        <f t="shared" ref="L26:L36" si="5">B26+D26+K26+E26</f>
        <v>297198</v>
      </c>
      <c r="M26" s="323"/>
      <c r="N26" s="4"/>
      <c r="O26" s="68"/>
      <c r="P26" s="68"/>
      <c r="Q26" s="68"/>
      <c r="R26" s="68"/>
      <c r="S26" s="68"/>
      <c r="T26" s="68"/>
      <c r="U26" s="68"/>
      <c r="V26" s="68"/>
    </row>
    <row r="27" spans="1:30" s="69" customFormat="1" ht="21" customHeight="1">
      <c r="A27" s="107">
        <f>ROUNDDOWN(VLOOKUP($G11,'[1]参考様式１　リスト（編集不可）'!$A$1:$G$71,4),0)</f>
        <v>493</v>
      </c>
      <c r="B27" s="106">
        <f>ROUNDDOWN(M11*N11*A27,0)</f>
        <v>14790</v>
      </c>
      <c r="C27" s="98">
        <f>VLOOKUP($G11,'[1]参考様式１　リスト（編集不可）'!$A$1:$G$71,6)</f>
        <v>3050</v>
      </c>
      <c r="D27" s="97">
        <f t="shared" si="1"/>
        <v>91500</v>
      </c>
      <c r="E27" s="95"/>
      <c r="F27" s="112"/>
      <c r="G27" s="96">
        <f t="shared" si="2"/>
        <v>106290</v>
      </c>
      <c r="H27" s="87">
        <f t="shared" si="3"/>
        <v>14790</v>
      </c>
      <c r="I27" s="87">
        <f t="shared" si="4"/>
        <v>91500</v>
      </c>
      <c r="J27" s="95"/>
      <c r="K27" s="112"/>
      <c r="L27" s="312">
        <f t="shared" si="5"/>
        <v>106290</v>
      </c>
      <c r="M27" s="313"/>
      <c r="N27" s="4"/>
      <c r="O27" s="68"/>
      <c r="P27" s="68"/>
      <c r="Q27" s="68"/>
      <c r="R27" s="68"/>
      <c r="S27" s="68"/>
      <c r="T27" s="68"/>
      <c r="U27" s="68"/>
      <c r="V27" s="68"/>
    </row>
    <row r="28" spans="1:30" s="69" customFormat="1" ht="21" customHeight="1">
      <c r="A28" s="107"/>
      <c r="B28" s="111">
        <v>30000</v>
      </c>
      <c r="C28" s="98">
        <f>VLOOKUP($G12,'[1]参考様式１　リスト（編集不可）'!$A$1:$G$71,6)</f>
        <v>3050</v>
      </c>
      <c r="D28" s="97">
        <f t="shared" si="1"/>
        <v>183000</v>
      </c>
      <c r="E28" s="95"/>
      <c r="F28" s="95"/>
      <c r="G28" s="96">
        <f t="shared" si="2"/>
        <v>213000</v>
      </c>
      <c r="H28" s="87">
        <f t="shared" si="3"/>
        <v>30000</v>
      </c>
      <c r="I28" s="87">
        <f t="shared" si="4"/>
        <v>183000</v>
      </c>
      <c r="J28" s="95"/>
      <c r="K28" s="95"/>
      <c r="L28" s="324">
        <f t="shared" si="5"/>
        <v>213000</v>
      </c>
      <c r="M28" s="325"/>
      <c r="N28" s="4"/>
      <c r="O28" s="68"/>
      <c r="P28" s="68"/>
      <c r="Q28" s="68"/>
      <c r="R28" s="68"/>
      <c r="S28" s="68"/>
      <c r="T28" s="68"/>
      <c r="U28" s="4"/>
      <c r="V28" s="4"/>
    </row>
    <row r="29" spans="1:30" s="69" customFormat="1" ht="21" customHeight="1">
      <c r="A29" s="107">
        <f>ROUNDDOWN(VLOOKUP($G13,'[1]参考様式１　リスト（編集不可）'!$A$1:$G$71,4),0)</f>
        <v>402</v>
      </c>
      <c r="B29" s="106">
        <f>ROUNDDOWN(M13*N13*A29,0)</f>
        <v>24120</v>
      </c>
      <c r="C29" s="98" t="e">
        <f>VLOOKUP($G13,'[1]参考様式１　リスト（編集不可）'!$A$1:$G$71,6)</f>
        <v>#REF!</v>
      </c>
      <c r="D29" s="97" t="e">
        <f t="shared" si="1"/>
        <v>#REF!</v>
      </c>
      <c r="E29" s="95"/>
      <c r="F29" s="95"/>
      <c r="G29" s="96" t="e">
        <f t="shared" si="2"/>
        <v>#REF!</v>
      </c>
      <c r="H29" s="87">
        <f t="shared" si="3"/>
        <v>24120</v>
      </c>
      <c r="I29" s="87" t="e">
        <f t="shared" si="4"/>
        <v>#REF!</v>
      </c>
      <c r="J29" s="95"/>
      <c r="K29" s="95"/>
      <c r="L29" s="324" t="e">
        <f t="shared" si="5"/>
        <v>#REF!</v>
      </c>
      <c r="M29" s="325"/>
      <c r="N29" s="4"/>
      <c r="O29" s="68"/>
      <c r="P29" s="68"/>
      <c r="Q29" s="68"/>
      <c r="R29" s="68"/>
      <c r="S29" s="68"/>
      <c r="T29" s="68"/>
      <c r="U29" s="4"/>
      <c r="V29" s="4"/>
    </row>
    <row r="30" spans="1:30" s="69" customFormat="1" ht="21" customHeight="1">
      <c r="A30" s="107" t="e">
        <f>ROUNDDOWN(VLOOKUP($G14,'[1]参考様式１　リスト（編集不可）'!$A$1:$G$71,4),0)</f>
        <v>#REF!</v>
      </c>
      <c r="B30" s="106" t="e">
        <f>ROUNDDOWN(M14*N14*A30,0)</f>
        <v>#REF!</v>
      </c>
      <c r="C30" s="98">
        <f>VLOOKUP($G14,'[1]参考様式１　リスト（編集不可）'!$A$1:$G$71,6)</f>
        <v>2100</v>
      </c>
      <c r="D30" s="97">
        <f t="shared" si="1"/>
        <v>33600</v>
      </c>
      <c r="E30" s="95"/>
      <c r="F30" s="95"/>
      <c r="G30" s="96" t="e">
        <f t="shared" si="2"/>
        <v>#REF!</v>
      </c>
      <c r="H30" s="87" t="e">
        <f t="shared" si="3"/>
        <v>#REF!</v>
      </c>
      <c r="I30" s="87">
        <f t="shared" si="4"/>
        <v>33600</v>
      </c>
      <c r="J30" s="95"/>
      <c r="K30" s="95"/>
      <c r="L30" s="307" t="e">
        <f t="shared" si="5"/>
        <v>#REF!</v>
      </c>
      <c r="M30" s="308"/>
      <c r="N30" s="4"/>
      <c r="O30" s="68"/>
      <c r="P30" s="68"/>
      <c r="Q30" s="68"/>
      <c r="R30" s="68"/>
      <c r="S30" s="68"/>
      <c r="T30" s="68"/>
      <c r="U30" s="4"/>
      <c r="V30" s="4"/>
    </row>
    <row r="31" spans="1:30" s="69" customFormat="1" ht="21" customHeight="1" thickBot="1">
      <c r="A31" s="107"/>
      <c r="B31" s="111">
        <v>0</v>
      </c>
      <c r="C31" s="98">
        <f>VLOOKUP($G15,'[1]参考様式１　リスト（編集不可）'!$A$1:$G$71,6)</f>
        <v>3050</v>
      </c>
      <c r="D31" s="97">
        <f t="shared" si="1"/>
        <v>30500</v>
      </c>
      <c r="E31" s="95"/>
      <c r="F31" s="95"/>
      <c r="G31" s="96">
        <f t="shared" si="2"/>
        <v>30500</v>
      </c>
      <c r="H31" s="87">
        <f t="shared" si="3"/>
        <v>0</v>
      </c>
      <c r="I31" s="87">
        <f t="shared" si="4"/>
        <v>30500</v>
      </c>
      <c r="J31" s="95"/>
      <c r="K31" s="95"/>
      <c r="L31" s="307">
        <f t="shared" si="5"/>
        <v>30500</v>
      </c>
      <c r="M31" s="308"/>
      <c r="N31" s="4"/>
      <c r="O31" s="110" t="s">
        <v>158</v>
      </c>
      <c r="P31" s="108"/>
      <c r="Q31" s="110"/>
      <c r="R31" s="109"/>
      <c r="S31" s="108"/>
      <c r="T31" s="68"/>
      <c r="U31" s="4"/>
      <c r="V31" s="4"/>
    </row>
    <row r="32" spans="1:30" s="69" customFormat="1" ht="21" customHeight="1">
      <c r="A32" s="107">
        <f>ROUNDDOWN(VLOOKUP($G16,'[1]参考様式１　リスト（編集不可）'!$A$1:$G$71,4),0)</f>
        <v>1375</v>
      </c>
      <c r="B32" s="106">
        <f>ROUNDDOWN(M16*N16*A32,0)</f>
        <v>13750</v>
      </c>
      <c r="C32" s="98" t="e">
        <f>VLOOKUP($G16,'[1]参考様式１　リスト（編集不可）'!$A$1:$G$71,6)</f>
        <v>#REF!</v>
      </c>
      <c r="D32" s="97" t="e">
        <f t="shared" si="1"/>
        <v>#REF!</v>
      </c>
      <c r="E32" s="95"/>
      <c r="F32" s="95"/>
      <c r="G32" s="96" t="e">
        <f t="shared" si="2"/>
        <v>#REF!</v>
      </c>
      <c r="H32" s="87">
        <f t="shared" si="3"/>
        <v>13750</v>
      </c>
      <c r="I32" s="87" t="e">
        <f t="shared" si="4"/>
        <v>#REF!</v>
      </c>
      <c r="J32" s="95"/>
      <c r="K32" s="95"/>
      <c r="L32" s="307" t="e">
        <f t="shared" si="5"/>
        <v>#REF!</v>
      </c>
      <c r="M32" s="308"/>
      <c r="N32" s="4"/>
      <c r="O32" s="326" t="s">
        <v>156</v>
      </c>
      <c r="P32" s="327"/>
      <c r="Q32" s="328"/>
      <c r="R32" s="105" t="s">
        <v>157</v>
      </c>
      <c r="S32" s="104" t="s">
        <v>156</v>
      </c>
      <c r="T32" s="103" t="s">
        <v>155</v>
      </c>
      <c r="U32" s="4"/>
      <c r="V32" s="68"/>
    </row>
    <row r="33" spans="1:22" s="69" customFormat="1" ht="21" customHeight="1">
      <c r="A33" s="99" t="e">
        <f>ROUNDDOWN(VLOOKUP($G17,'[1]参考様式１　リスト（編集不可）'!$A$1:$G$71,4),0)</f>
        <v>#N/A</v>
      </c>
      <c r="B33" s="98" t="e">
        <f>ROUNDDOWN(M17*N17*A33,0)</f>
        <v>#N/A</v>
      </c>
      <c r="C33" s="98" t="e">
        <f>VLOOKUP($G17,'[1]参考様式１　リスト（編集不可）'!$A$1:$G$71,6)</f>
        <v>#N/A</v>
      </c>
      <c r="D33" s="97" t="e">
        <f t="shared" si="1"/>
        <v>#N/A</v>
      </c>
      <c r="E33" s="95"/>
      <c r="F33" s="95"/>
      <c r="G33" s="96" t="e">
        <f t="shared" si="2"/>
        <v>#N/A</v>
      </c>
      <c r="H33" s="87" t="e">
        <f t="shared" si="3"/>
        <v>#N/A</v>
      </c>
      <c r="I33" s="87" t="e">
        <f t="shared" si="4"/>
        <v>#N/A</v>
      </c>
      <c r="J33" s="95"/>
      <c r="K33" s="95"/>
      <c r="L33" s="307" t="e">
        <f t="shared" si="5"/>
        <v>#N/A</v>
      </c>
      <c r="M33" s="308"/>
      <c r="N33" s="4"/>
      <c r="O33" s="329" t="s">
        <v>154</v>
      </c>
      <c r="P33" s="330"/>
      <c r="Q33" s="331"/>
      <c r="R33" s="102" t="e">
        <f>SUM(H37)</f>
        <v>#REF!</v>
      </c>
      <c r="S33" s="101" t="s">
        <v>153</v>
      </c>
      <c r="T33" s="100" t="e">
        <f>B37</f>
        <v>#REF!</v>
      </c>
      <c r="U33" s="4"/>
      <c r="V33" s="68"/>
    </row>
    <row r="34" spans="1:22" s="69" customFormat="1" ht="21" customHeight="1">
      <c r="A34" s="99" t="e">
        <f>ROUNDDOWN(VLOOKUP($G18,'[1]参考様式１　リスト（編集不可）'!$A$1:$G$71,4),0)</f>
        <v>#N/A</v>
      </c>
      <c r="B34" s="98" t="e">
        <f>ROUNDDOWN(M18*N18*A34,0)</f>
        <v>#N/A</v>
      </c>
      <c r="C34" s="98" t="e">
        <f>VLOOKUP($G18,'[1]参考様式１　リスト（編集不可）'!$A$1:$G$71,6)</f>
        <v>#N/A</v>
      </c>
      <c r="D34" s="97" t="e">
        <f t="shared" si="1"/>
        <v>#N/A</v>
      </c>
      <c r="E34" s="95"/>
      <c r="F34" s="95"/>
      <c r="G34" s="96" t="e">
        <f t="shared" si="2"/>
        <v>#N/A</v>
      </c>
      <c r="H34" s="87" t="e">
        <f t="shared" si="3"/>
        <v>#N/A</v>
      </c>
      <c r="I34" s="87" t="e">
        <f t="shared" si="4"/>
        <v>#N/A</v>
      </c>
      <c r="J34" s="95"/>
      <c r="K34" s="95"/>
      <c r="L34" s="307" t="e">
        <f t="shared" si="5"/>
        <v>#N/A</v>
      </c>
      <c r="M34" s="308"/>
      <c r="N34" s="4"/>
      <c r="O34" s="309" t="s">
        <v>152</v>
      </c>
      <c r="P34" s="310"/>
      <c r="Q34" s="311"/>
      <c r="R34" s="94" t="e">
        <f>SUM(I37)</f>
        <v>#REF!</v>
      </c>
      <c r="S34" s="93" t="s">
        <v>151</v>
      </c>
      <c r="T34" s="92" t="e">
        <f>D37</f>
        <v>#REF!</v>
      </c>
      <c r="U34" s="68"/>
      <c r="V34" s="68"/>
    </row>
    <row r="35" spans="1:22" s="69" customFormat="1" ht="21" customHeight="1">
      <c r="A35" s="99" t="e">
        <f>ROUNDDOWN(VLOOKUP($G19,'[1]参考様式１　リスト（編集不可）'!$A$1:$G$71,4),0)</f>
        <v>#N/A</v>
      </c>
      <c r="B35" s="98" t="e">
        <f>ROUNDDOWN(M19*N19*A35,0)</f>
        <v>#N/A</v>
      </c>
      <c r="C35" s="98" t="e">
        <f>VLOOKUP($G19,'[1]参考様式１　リスト（編集不可）'!$A$1:$G$71,6)</f>
        <v>#N/A</v>
      </c>
      <c r="D35" s="97" t="e">
        <f t="shared" si="1"/>
        <v>#N/A</v>
      </c>
      <c r="E35" s="95"/>
      <c r="F35" s="95"/>
      <c r="G35" s="96" t="e">
        <f t="shared" si="2"/>
        <v>#N/A</v>
      </c>
      <c r="H35" s="87" t="e">
        <f t="shared" si="3"/>
        <v>#N/A</v>
      </c>
      <c r="I35" s="87" t="e">
        <f t="shared" si="4"/>
        <v>#N/A</v>
      </c>
      <c r="J35" s="95"/>
      <c r="K35" s="95"/>
      <c r="L35" s="307" t="e">
        <f t="shared" si="5"/>
        <v>#N/A</v>
      </c>
      <c r="M35" s="308"/>
      <c r="N35" s="4"/>
      <c r="O35" s="309" t="s">
        <v>150</v>
      </c>
      <c r="P35" s="310"/>
      <c r="Q35" s="311"/>
      <c r="R35" s="94">
        <f>SUM(J37)</f>
        <v>0</v>
      </c>
      <c r="S35" s="93" t="s">
        <v>149</v>
      </c>
      <c r="T35" s="92">
        <f>E37</f>
        <v>0</v>
      </c>
      <c r="U35" s="68"/>
      <c r="V35" s="68"/>
    </row>
    <row r="36" spans="1:22" s="69" customFormat="1" ht="21" customHeight="1">
      <c r="A36" s="91" t="e">
        <f>ROUNDDOWN(VLOOKUP($G20,'[1]参考様式１　リスト（編集不可）'!$A$1:$G$71,4),0)</f>
        <v>#N/A</v>
      </c>
      <c r="B36" s="90" t="e">
        <f>ROUNDDOWN(M20*N20*A36,0)</f>
        <v>#N/A</v>
      </c>
      <c r="C36" s="90" t="e">
        <f>VLOOKUP($G20,'[1]参考様式１　リスト（編集不可）'!$A$1:$G$71,6)</f>
        <v>#N/A</v>
      </c>
      <c r="D36" s="89" t="e">
        <f t="shared" si="1"/>
        <v>#N/A</v>
      </c>
      <c r="E36" s="86"/>
      <c r="F36" s="86"/>
      <c r="G36" s="88" t="e">
        <f t="shared" si="2"/>
        <v>#N/A</v>
      </c>
      <c r="H36" s="87" t="e">
        <f t="shared" si="3"/>
        <v>#N/A</v>
      </c>
      <c r="I36" s="87" t="e">
        <f t="shared" si="4"/>
        <v>#N/A</v>
      </c>
      <c r="J36" s="86"/>
      <c r="K36" s="86"/>
      <c r="L36" s="312" t="e">
        <f t="shared" si="5"/>
        <v>#N/A</v>
      </c>
      <c r="M36" s="313"/>
      <c r="N36" s="4"/>
      <c r="O36" s="314" t="s">
        <v>148</v>
      </c>
      <c r="P36" s="315"/>
      <c r="Q36" s="316"/>
      <c r="R36" s="85">
        <f>SUM(K37)</f>
        <v>297198</v>
      </c>
      <c r="S36" s="84" t="s">
        <v>147</v>
      </c>
      <c r="T36" s="83">
        <f>F37</f>
        <v>270180</v>
      </c>
      <c r="U36" s="68"/>
      <c r="V36" s="68"/>
    </row>
    <row r="37" spans="1:22" s="69" customFormat="1" ht="21" customHeight="1" thickBot="1">
      <c r="A37" s="67" t="s">
        <v>146</v>
      </c>
      <c r="B37" s="81" t="e">
        <f>ROUNDDOWN((SUMIF(B26:B36,"&lt;&gt;#n/A")),0)</f>
        <v>#REF!</v>
      </c>
      <c r="C37" s="82"/>
      <c r="D37" s="81" t="e">
        <f t="shared" ref="D37:K37" si="6">ROUNDDOWN((SUMIF(D26:D36,"&lt;&gt;#n/A")),0)</f>
        <v>#REF!</v>
      </c>
      <c r="E37" s="81">
        <f t="shared" si="6"/>
        <v>0</v>
      </c>
      <c r="F37" s="81">
        <f t="shared" si="6"/>
        <v>270180</v>
      </c>
      <c r="G37" s="80" t="e">
        <f t="shared" si="6"/>
        <v>#REF!</v>
      </c>
      <c r="H37" s="79" t="e">
        <f t="shared" si="6"/>
        <v>#REF!</v>
      </c>
      <c r="I37" s="78" t="e">
        <f t="shared" si="6"/>
        <v>#REF!</v>
      </c>
      <c r="J37" s="77">
        <f t="shared" si="6"/>
        <v>0</v>
      </c>
      <c r="K37" s="76">
        <f t="shared" si="6"/>
        <v>297198</v>
      </c>
      <c r="L37" s="317" t="e">
        <f>ROUNDDOWN((SUMIF(L26:L36,"&lt;&gt;#n/A")),0)</f>
        <v>#REF!</v>
      </c>
      <c r="M37" s="318"/>
      <c r="N37" s="4"/>
      <c r="O37" s="319" t="s">
        <v>145</v>
      </c>
      <c r="P37" s="320"/>
      <c r="Q37" s="321"/>
      <c r="R37" s="75" t="e">
        <f>SUM(L37)</f>
        <v>#REF!</v>
      </c>
      <c r="S37" s="74" t="s">
        <v>144</v>
      </c>
      <c r="T37" s="73" t="e">
        <f>G37</f>
        <v>#REF!</v>
      </c>
      <c r="U37" s="68"/>
      <c r="V37" s="68"/>
    </row>
    <row r="38" spans="1:22" s="69" customFormat="1" ht="18.75" customHeight="1">
      <c r="A38" s="67" t="s">
        <v>143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4"/>
      <c r="P38" s="4"/>
      <c r="Q38" s="4"/>
      <c r="R38" s="4"/>
      <c r="S38" s="4"/>
      <c r="T38" s="68"/>
      <c r="U38" s="68"/>
      <c r="V38" s="68"/>
    </row>
    <row r="39" spans="1:22" s="69" customFormat="1" ht="18.75" customHeight="1">
      <c r="A39" s="67" t="s">
        <v>142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72"/>
      <c r="N39" s="71"/>
      <c r="O39" s="68"/>
      <c r="P39" s="68"/>
      <c r="Q39" s="68"/>
      <c r="R39" s="70"/>
      <c r="S39" s="70"/>
      <c r="T39" s="68"/>
      <c r="U39" s="68"/>
      <c r="V39" s="68"/>
    </row>
    <row r="40" spans="1:22" ht="18.75">
      <c r="A40" s="67" t="s">
        <v>141</v>
      </c>
      <c r="O40" s="68"/>
    </row>
    <row r="41" spans="1:22" ht="18.75">
      <c r="A41" s="67" t="s">
        <v>140</v>
      </c>
      <c r="O41" s="68"/>
    </row>
    <row r="42" spans="1:22" s="69" customFormat="1" ht="18.7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8"/>
      <c r="Q42" s="68"/>
      <c r="R42" s="68"/>
      <c r="S42" s="68"/>
      <c r="T42" s="68"/>
      <c r="U42" s="68"/>
      <c r="V42" s="68"/>
    </row>
    <row r="43" spans="1:22" s="69" customFormat="1" ht="18.7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8"/>
      <c r="Q43" s="68"/>
      <c r="R43" s="68"/>
      <c r="S43" s="68"/>
      <c r="T43" s="68"/>
      <c r="U43" s="68"/>
      <c r="V43" s="68"/>
    </row>
    <row r="44" spans="1:22" s="69" customFormat="1" ht="18.7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8"/>
      <c r="Q44" s="68"/>
      <c r="R44" s="68"/>
      <c r="S44" s="68"/>
      <c r="T44" s="68"/>
      <c r="U44" s="68"/>
      <c r="V44" s="68"/>
    </row>
    <row r="45" spans="1:22" s="69" customFormat="1" ht="18.7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8"/>
      <c r="Q45" s="68"/>
      <c r="R45" s="68"/>
      <c r="S45" s="68"/>
      <c r="T45" s="68"/>
      <c r="U45" s="68"/>
      <c r="V45" s="68"/>
    </row>
    <row r="46" spans="1:22" s="69" customFormat="1" ht="18.7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8"/>
      <c r="T46" s="68"/>
      <c r="U46" s="68"/>
      <c r="V46" s="68"/>
    </row>
    <row r="47" spans="1:22" s="69" customFormat="1" ht="18.7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8"/>
      <c r="T47" s="68"/>
      <c r="U47" s="68"/>
      <c r="V47" s="68"/>
    </row>
    <row r="48" spans="1:22" s="69" customFormat="1" ht="18.7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8"/>
      <c r="T48" s="68"/>
      <c r="U48" s="68"/>
      <c r="V48" s="68"/>
    </row>
    <row r="49" spans="1:22" s="69" customFormat="1" ht="18.7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8"/>
      <c r="T49" s="68"/>
      <c r="U49" s="68"/>
      <c r="V49" s="68"/>
    </row>
    <row r="50" spans="1:22" s="69" customFormat="1" ht="18.7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8"/>
      <c r="T50" s="68"/>
      <c r="U50" s="68"/>
      <c r="V50" s="68"/>
    </row>
    <row r="51" spans="1:22" s="69" customFormat="1" ht="18.7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8"/>
      <c r="T51" s="68"/>
      <c r="U51" s="68"/>
      <c r="V51" s="68"/>
    </row>
    <row r="52" spans="1:22" s="69" customFormat="1" ht="18.7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8"/>
      <c r="T52" s="68"/>
      <c r="U52" s="68"/>
      <c r="V52" s="68"/>
    </row>
    <row r="53" spans="1:22" s="69" customFormat="1" ht="7.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8"/>
      <c r="T53" s="68"/>
      <c r="U53" s="68"/>
      <c r="V53" s="68"/>
    </row>
    <row r="54" spans="1:22" s="69" customFormat="1" ht="18.7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8"/>
      <c r="T54" s="68"/>
      <c r="U54" s="68"/>
      <c r="V54" s="68"/>
    </row>
    <row r="55" spans="1:22" s="69" customFormat="1" ht="18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8"/>
      <c r="T55" s="68"/>
      <c r="U55" s="68"/>
      <c r="V55" s="68"/>
    </row>
    <row r="56" spans="1:22" s="69" customFormat="1" ht="18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8"/>
      <c r="T56" s="68"/>
      <c r="U56" s="68"/>
      <c r="V56" s="68"/>
    </row>
    <row r="57" spans="1:22" s="69" customFormat="1" ht="37.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8"/>
      <c r="T57" s="68"/>
      <c r="U57" s="68"/>
      <c r="V57" s="68"/>
    </row>
    <row r="58" spans="1:22" s="69" customFormat="1" ht="18.7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8"/>
      <c r="T58" s="68"/>
      <c r="U58" s="68"/>
      <c r="V58" s="68"/>
    </row>
    <row r="59" spans="1:22" s="69" customFormat="1" ht="18.7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  <c r="T59" s="68"/>
      <c r="U59" s="68"/>
      <c r="V59" s="68"/>
    </row>
    <row r="60" spans="1:22" s="69" customFormat="1" ht="18.7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8"/>
      <c r="T60" s="68"/>
      <c r="U60" s="68"/>
      <c r="V60" s="68"/>
    </row>
    <row r="61" spans="1:22" s="69" customFormat="1" ht="18.7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8"/>
      <c r="T61" s="68"/>
      <c r="U61" s="68"/>
      <c r="V61" s="68"/>
    </row>
    <row r="62" spans="1:22" s="69" customFormat="1" ht="18.7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8"/>
      <c r="T62" s="68"/>
      <c r="U62" s="68"/>
      <c r="V62" s="68"/>
    </row>
    <row r="63" spans="1:22" s="69" customFormat="1" ht="18.7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8"/>
      <c r="T63" s="68"/>
      <c r="U63" s="68"/>
      <c r="V63" s="68"/>
    </row>
    <row r="64" spans="1:22" s="69" customFormat="1" ht="18.7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8"/>
      <c r="T64" s="68"/>
      <c r="U64" s="68"/>
      <c r="V64" s="68"/>
    </row>
    <row r="65" spans="1:22" s="69" customFormat="1" ht="18.7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8"/>
      <c r="T65" s="68"/>
      <c r="U65" s="68"/>
      <c r="V65" s="68"/>
    </row>
    <row r="66" spans="1:22" s="69" customFormat="1" ht="18.7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8"/>
      <c r="T66" s="68"/>
      <c r="U66" s="68"/>
      <c r="V66" s="68"/>
    </row>
    <row r="67" spans="1:22" s="69" customFormat="1" ht="18.7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8"/>
      <c r="T67" s="68"/>
      <c r="U67" s="68"/>
      <c r="V67" s="68"/>
    </row>
    <row r="68" spans="1:22" s="69" customFormat="1" ht="18.7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8"/>
      <c r="T68" s="68"/>
      <c r="U68" s="68"/>
      <c r="V68" s="68"/>
    </row>
    <row r="69" spans="1:22" s="69" customFormat="1" ht="18.7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8"/>
      <c r="T69" s="68"/>
      <c r="U69" s="68"/>
      <c r="V69" s="68"/>
    </row>
    <row r="70" spans="1:22" s="69" customFormat="1" ht="18.7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8"/>
      <c r="T70" s="68"/>
      <c r="U70" s="68"/>
      <c r="V70" s="68"/>
    </row>
    <row r="71" spans="1:22" s="69" customFormat="1" ht="18.7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8"/>
      <c r="T71" s="68"/>
      <c r="U71" s="68"/>
      <c r="V71" s="68"/>
    </row>
    <row r="72" spans="1:22" s="69" customFormat="1" ht="18.7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8"/>
      <c r="T72" s="68"/>
      <c r="U72" s="68"/>
      <c r="V72" s="68"/>
    </row>
    <row r="73" spans="1:22" s="69" customFormat="1" ht="18.7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68"/>
      <c r="U73" s="68"/>
      <c r="V73" s="68"/>
    </row>
    <row r="74" spans="1:22" s="69" customFormat="1" ht="18.7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8"/>
      <c r="T74" s="68"/>
      <c r="U74" s="68"/>
      <c r="V74" s="68"/>
    </row>
    <row r="75" spans="1:22" s="69" customFormat="1" ht="18.7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8"/>
      <c r="T75" s="68"/>
      <c r="U75" s="68"/>
      <c r="V75" s="68"/>
    </row>
    <row r="76" spans="1:22" s="69" customFormat="1" ht="18.7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8"/>
      <c r="T76" s="68"/>
      <c r="U76" s="68"/>
      <c r="V76" s="68"/>
    </row>
    <row r="77" spans="1:22" s="69" customFormat="1" ht="7.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8"/>
      <c r="T77" s="68"/>
      <c r="U77" s="68"/>
      <c r="V77" s="68"/>
    </row>
    <row r="78" spans="1:22" s="69" customFormat="1" ht="18.7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8"/>
      <c r="T78" s="68"/>
      <c r="U78" s="68"/>
      <c r="V78" s="68"/>
    </row>
    <row r="79" spans="1:22" s="69" customFormat="1" ht="18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8"/>
      <c r="T79" s="68"/>
      <c r="U79" s="68"/>
      <c r="V79" s="68"/>
    </row>
    <row r="80" spans="1:22" s="69" customFormat="1" ht="18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8"/>
      <c r="T80" s="68"/>
      <c r="U80" s="68"/>
      <c r="V80" s="68"/>
    </row>
    <row r="81" spans="1:22" s="69" customFormat="1" ht="37.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8"/>
      <c r="T81" s="68"/>
      <c r="U81" s="68"/>
      <c r="V81" s="68"/>
    </row>
    <row r="82" spans="1:22" s="69" customFormat="1" ht="18.7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8"/>
      <c r="T82" s="68"/>
      <c r="U82" s="68"/>
      <c r="V82" s="68"/>
    </row>
    <row r="83" spans="1:22" s="69" customFormat="1" ht="18.7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8"/>
      <c r="T83" s="68"/>
      <c r="U83" s="68"/>
      <c r="V83" s="68"/>
    </row>
    <row r="84" spans="1:22" s="69" customFormat="1" ht="18.7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8"/>
      <c r="T84" s="68"/>
      <c r="U84" s="68"/>
      <c r="V84" s="68"/>
    </row>
    <row r="85" spans="1:22" s="69" customFormat="1" ht="18.7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8"/>
      <c r="T85" s="68"/>
      <c r="U85" s="68"/>
      <c r="V85" s="68"/>
    </row>
    <row r="86" spans="1:22" s="69" customFormat="1" ht="18.7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8"/>
      <c r="T86" s="68"/>
      <c r="U86" s="68"/>
      <c r="V86" s="68"/>
    </row>
    <row r="87" spans="1:22" s="69" customFormat="1" ht="18.7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8"/>
      <c r="T87" s="68"/>
      <c r="U87" s="68"/>
      <c r="V87" s="68"/>
    </row>
    <row r="88" spans="1:22" s="69" customFormat="1" ht="18.7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8"/>
      <c r="T88" s="68"/>
      <c r="U88" s="68"/>
      <c r="V88" s="68"/>
    </row>
    <row r="89" spans="1:22" s="69" customFormat="1" ht="18.7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8"/>
      <c r="T89" s="68"/>
      <c r="U89" s="68"/>
      <c r="V89" s="68"/>
    </row>
    <row r="90" spans="1:22" s="69" customFormat="1" ht="18.7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8"/>
      <c r="T90" s="68"/>
      <c r="U90" s="68"/>
      <c r="V90" s="68"/>
    </row>
    <row r="91" spans="1:22" s="69" customFormat="1" ht="18.7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8"/>
      <c r="T91" s="68"/>
      <c r="U91" s="68"/>
      <c r="V91" s="68"/>
    </row>
    <row r="92" spans="1:22" s="69" customFormat="1" ht="18.7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8"/>
      <c r="T92" s="68"/>
      <c r="U92" s="68"/>
      <c r="V92" s="68"/>
    </row>
    <row r="93" spans="1:22" s="69" customFormat="1" ht="18.7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8"/>
      <c r="T93" s="68"/>
      <c r="U93" s="68"/>
      <c r="V93" s="68"/>
    </row>
    <row r="94" spans="1:22" s="69" customFormat="1" ht="18.7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8"/>
      <c r="T94" s="68"/>
      <c r="U94" s="68"/>
      <c r="V94" s="68"/>
    </row>
    <row r="95" spans="1:22" s="69" customFormat="1" ht="18.7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8"/>
      <c r="T95" s="68"/>
      <c r="U95" s="68"/>
      <c r="V95" s="68"/>
    </row>
    <row r="96" spans="1:22" s="69" customFormat="1" ht="18.7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8"/>
      <c r="T96" s="68"/>
      <c r="U96" s="68"/>
      <c r="V96" s="68"/>
    </row>
    <row r="97" spans="1:22" s="69" customFormat="1" ht="18.7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8"/>
      <c r="T97" s="68"/>
      <c r="U97" s="68"/>
      <c r="V97" s="68"/>
    </row>
    <row r="98" spans="1:22" s="69" customFormat="1" ht="18.7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8"/>
      <c r="T98" s="68"/>
      <c r="U98" s="68"/>
      <c r="V98" s="68"/>
    </row>
    <row r="99" spans="1:22" s="69" customFormat="1" ht="18.7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8"/>
      <c r="T99" s="68"/>
      <c r="U99" s="68"/>
      <c r="V99" s="68"/>
    </row>
    <row r="100" spans="1:22" s="69" customFormat="1" ht="18.7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8"/>
      <c r="T100" s="68"/>
      <c r="U100" s="68"/>
      <c r="V100" s="68"/>
    </row>
    <row r="101" spans="1:22" s="69" customFormat="1" ht="18.7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8"/>
      <c r="T101" s="68"/>
      <c r="U101" s="68"/>
      <c r="V101" s="68"/>
    </row>
    <row r="102" spans="1:22" s="69" customFormat="1" ht="18.7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8"/>
      <c r="T102" s="68"/>
      <c r="U102" s="68"/>
      <c r="V102" s="68"/>
    </row>
    <row r="103" spans="1:22" s="69" customFormat="1" ht="18.7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8"/>
      <c r="T103" s="68"/>
      <c r="U103" s="68"/>
      <c r="V103" s="68"/>
    </row>
    <row r="104" spans="1:22" s="69" customFormat="1" ht="18.7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8"/>
      <c r="T104" s="68"/>
      <c r="U104" s="68"/>
      <c r="V104" s="68"/>
    </row>
    <row r="105" spans="1:22" s="69" customFormat="1" ht="18.7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8"/>
      <c r="T105" s="68"/>
      <c r="U105" s="68"/>
      <c r="V105" s="68"/>
    </row>
    <row r="106" spans="1:22" s="69" customFormat="1" ht="18.7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8"/>
      <c r="T106" s="68"/>
      <c r="U106" s="68"/>
      <c r="V106" s="68"/>
    </row>
    <row r="107" spans="1:22" s="69" customFormat="1" ht="18.7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8"/>
      <c r="T107" s="68"/>
      <c r="U107" s="68"/>
      <c r="V107" s="68"/>
    </row>
    <row r="108" spans="1:22" s="69" customFormat="1" ht="18.7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8"/>
      <c r="T108" s="68"/>
      <c r="U108" s="68"/>
      <c r="V108" s="68"/>
    </row>
    <row r="109" spans="1:22" s="69" customFormat="1" ht="18.7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8"/>
      <c r="T109" s="68"/>
      <c r="U109" s="68"/>
      <c r="V109" s="68"/>
    </row>
    <row r="110" spans="1:22" s="69" customFormat="1" ht="18.7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8"/>
      <c r="T110" s="68"/>
      <c r="U110" s="68"/>
      <c r="V110" s="68"/>
    </row>
    <row r="111" spans="1:22" s="69" customFormat="1" ht="18.7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8"/>
      <c r="T111" s="68"/>
      <c r="U111" s="68"/>
      <c r="V111" s="68"/>
    </row>
    <row r="112" spans="1:22" s="69" customFormat="1" ht="18.7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8"/>
      <c r="T112" s="68"/>
      <c r="U112" s="68"/>
      <c r="V112" s="68"/>
    </row>
    <row r="113" spans="1:22" s="69" customFormat="1" ht="18.7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8"/>
      <c r="T113" s="68"/>
      <c r="U113" s="68"/>
      <c r="V113" s="68"/>
    </row>
    <row r="114" spans="1:22" s="69" customFormat="1" ht="18.7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8"/>
      <c r="T114" s="68"/>
      <c r="U114" s="68"/>
      <c r="V114" s="68"/>
    </row>
    <row r="115" spans="1:22" s="69" customFormat="1" ht="18.7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8"/>
      <c r="T115" s="68"/>
      <c r="U115" s="68"/>
      <c r="V115" s="68"/>
    </row>
    <row r="116" spans="1:22" s="69" customFormat="1" ht="18.7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8"/>
      <c r="T116" s="68"/>
      <c r="U116" s="68"/>
      <c r="V116" s="68"/>
    </row>
    <row r="117" spans="1:22" s="69" customFormat="1" ht="18.7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8"/>
      <c r="T117" s="68"/>
      <c r="U117" s="68"/>
      <c r="V117" s="68"/>
    </row>
    <row r="118" spans="1:22" s="69" customFormat="1" ht="18.7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8"/>
      <c r="T118" s="68"/>
      <c r="U118" s="68"/>
      <c r="V118" s="68"/>
    </row>
    <row r="119" spans="1:22" s="69" customFormat="1" ht="18.7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8"/>
      <c r="T119" s="68"/>
      <c r="U119" s="68"/>
      <c r="V119" s="68"/>
    </row>
    <row r="120" spans="1:22" s="69" customFormat="1" ht="18.7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8"/>
      <c r="T120" s="68"/>
      <c r="U120" s="68"/>
      <c r="V120" s="68"/>
    </row>
    <row r="121" spans="1:22" s="69" customFormat="1" ht="18.7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8"/>
      <c r="T121" s="68"/>
      <c r="U121" s="68"/>
      <c r="V121" s="68"/>
    </row>
    <row r="122" spans="1:22" s="69" customFormat="1" ht="18.7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8"/>
      <c r="T122" s="68"/>
      <c r="U122" s="68"/>
      <c r="V122" s="68"/>
    </row>
    <row r="123" spans="1:22" s="69" customFormat="1" ht="18.7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8"/>
      <c r="T123" s="68"/>
      <c r="U123" s="68"/>
      <c r="V123" s="68"/>
    </row>
    <row r="124" spans="1:22" s="69" customFormat="1" ht="18.7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8"/>
      <c r="T124" s="68"/>
      <c r="U124" s="68"/>
      <c r="V124" s="68"/>
    </row>
    <row r="125" spans="1:22" s="69" customFormat="1" ht="18.7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8"/>
      <c r="T125" s="68"/>
      <c r="U125" s="68"/>
      <c r="V125" s="68"/>
    </row>
    <row r="126" spans="1:22" s="69" customFormat="1" ht="18.7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8"/>
      <c r="T126" s="68"/>
      <c r="U126" s="68"/>
      <c r="V126" s="68"/>
    </row>
    <row r="127" spans="1:22" s="69" customFormat="1" ht="18.7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8"/>
      <c r="T127" s="68"/>
      <c r="U127" s="68"/>
      <c r="V127" s="68"/>
    </row>
    <row r="128" spans="1:22" s="69" customFormat="1" ht="18.7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8"/>
      <c r="T128" s="68"/>
      <c r="U128" s="68"/>
      <c r="V128" s="68"/>
    </row>
    <row r="129" spans="1:22" s="69" customFormat="1" ht="18.7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8"/>
      <c r="T129" s="68"/>
      <c r="U129" s="68"/>
      <c r="V129" s="68"/>
    </row>
    <row r="130" spans="1:22" s="69" customFormat="1" ht="18.7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8"/>
      <c r="T130" s="68"/>
      <c r="U130" s="68"/>
      <c r="V130" s="68"/>
    </row>
    <row r="131" spans="1:22" s="69" customFormat="1" ht="18.7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8"/>
      <c r="T131" s="68"/>
      <c r="U131" s="68"/>
      <c r="V131" s="68"/>
    </row>
    <row r="132" spans="1:22" s="69" customFormat="1" ht="18.7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8"/>
      <c r="T132" s="68"/>
      <c r="U132" s="68"/>
      <c r="V132" s="68"/>
    </row>
    <row r="133" spans="1:22" s="69" customFormat="1" ht="18.7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8"/>
      <c r="T133" s="68"/>
      <c r="U133" s="68"/>
      <c r="V133" s="68"/>
    </row>
    <row r="134" spans="1:22" s="69" customFormat="1" ht="18.7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8"/>
      <c r="T134" s="68"/>
      <c r="U134" s="68"/>
      <c r="V134" s="68"/>
    </row>
    <row r="135" spans="1:22" s="69" customFormat="1" ht="18.7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8"/>
      <c r="T135" s="68"/>
      <c r="U135" s="68"/>
      <c r="V135" s="68"/>
    </row>
    <row r="136" spans="1:22" s="69" customFormat="1" ht="18.7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8"/>
      <c r="T136" s="68"/>
      <c r="U136" s="68"/>
      <c r="V136" s="68"/>
    </row>
    <row r="137" spans="1:22" s="69" customFormat="1" ht="18.7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8"/>
      <c r="T137" s="68"/>
      <c r="U137" s="68"/>
      <c r="V137" s="68"/>
    </row>
    <row r="138" spans="1:22" s="69" customFormat="1" ht="18.7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8"/>
      <c r="T138" s="68"/>
      <c r="U138" s="68"/>
      <c r="V138" s="68"/>
    </row>
    <row r="139" spans="1:22" s="69" customFormat="1" ht="18.7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8"/>
      <c r="T139" s="68"/>
      <c r="U139" s="68"/>
      <c r="V139" s="68"/>
    </row>
    <row r="140" spans="1:22" s="69" customFormat="1" ht="18.7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8"/>
      <c r="T140" s="68"/>
      <c r="U140" s="68"/>
      <c r="V140" s="68"/>
    </row>
    <row r="141" spans="1:22" s="69" customFormat="1" ht="18.7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8"/>
      <c r="T141" s="68"/>
      <c r="U141" s="68"/>
      <c r="V141" s="68"/>
    </row>
    <row r="142" spans="1:22" s="69" customFormat="1" ht="18.7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8"/>
      <c r="T142" s="68"/>
      <c r="U142" s="68"/>
      <c r="V142" s="68"/>
    </row>
    <row r="143" spans="1:22" s="69" customFormat="1" ht="18.7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8"/>
      <c r="T143" s="68"/>
      <c r="U143" s="68"/>
      <c r="V143" s="68"/>
    </row>
    <row r="144" spans="1:22" s="69" customFormat="1" ht="18.7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8"/>
      <c r="T144" s="68"/>
      <c r="U144" s="68"/>
      <c r="V144" s="68"/>
    </row>
    <row r="145" spans="1:22" s="69" customFormat="1" ht="18.7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8"/>
      <c r="T145" s="68"/>
      <c r="U145" s="68"/>
      <c r="V145" s="68"/>
    </row>
    <row r="146" spans="1:22" s="69" customFormat="1" ht="18.7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8"/>
      <c r="T146" s="68"/>
      <c r="U146" s="68"/>
      <c r="V146" s="68"/>
    </row>
    <row r="147" spans="1:22" s="69" customFormat="1" ht="18.7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8"/>
      <c r="T147" s="68"/>
      <c r="U147" s="68"/>
      <c r="V147" s="68"/>
    </row>
    <row r="148" spans="1:22" s="69" customFormat="1" ht="18.7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8"/>
      <c r="T148" s="68"/>
      <c r="U148" s="68"/>
      <c r="V148" s="68"/>
    </row>
    <row r="149" spans="1:22" s="69" customFormat="1" ht="18.7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8"/>
      <c r="T149" s="68"/>
      <c r="U149" s="68"/>
      <c r="V149" s="68"/>
    </row>
    <row r="150" spans="1:22" s="69" customFormat="1" ht="18.7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8"/>
      <c r="T150" s="68"/>
      <c r="U150" s="68"/>
      <c r="V150" s="68"/>
    </row>
    <row r="151" spans="1:22" s="69" customFormat="1" ht="18.7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8"/>
      <c r="T151" s="68"/>
      <c r="U151" s="68"/>
      <c r="V151" s="68"/>
    </row>
    <row r="152" spans="1:22" s="69" customFormat="1" ht="18.7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8"/>
      <c r="T152" s="68"/>
      <c r="U152" s="68"/>
      <c r="V152" s="68"/>
    </row>
    <row r="153" spans="1:22" s="69" customFormat="1" ht="18.7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8"/>
      <c r="T153" s="68"/>
      <c r="U153" s="68"/>
      <c r="V153" s="68"/>
    </row>
    <row r="154" spans="1:22" s="69" customFormat="1" ht="18.7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8"/>
      <c r="T154" s="68"/>
      <c r="U154" s="68"/>
      <c r="V154" s="68"/>
    </row>
    <row r="155" spans="1:22" s="69" customFormat="1" ht="18.7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8"/>
      <c r="T155" s="68"/>
      <c r="U155" s="68"/>
      <c r="V155" s="68"/>
    </row>
    <row r="156" spans="1:22" s="69" customFormat="1" ht="18.7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8"/>
      <c r="T156" s="68"/>
      <c r="U156" s="68"/>
      <c r="V156" s="68"/>
    </row>
    <row r="157" spans="1:22" s="69" customFormat="1" ht="18.7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8"/>
      <c r="T157" s="68"/>
      <c r="U157" s="68"/>
      <c r="V157" s="68"/>
    </row>
    <row r="158" spans="1:22" s="69" customFormat="1" ht="18.7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8"/>
      <c r="T158" s="68"/>
      <c r="U158" s="68"/>
      <c r="V158" s="68"/>
    </row>
    <row r="159" spans="1:22" s="69" customFormat="1" ht="18.7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8"/>
      <c r="T159" s="68"/>
      <c r="U159" s="68"/>
      <c r="V159" s="68"/>
    </row>
    <row r="160" spans="1:22" s="69" customFormat="1" ht="18.7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8"/>
      <c r="T160" s="68"/>
      <c r="U160" s="68"/>
      <c r="V160" s="68"/>
    </row>
    <row r="161" spans="1:22" s="69" customFormat="1" ht="18.7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8"/>
      <c r="T161" s="68"/>
      <c r="U161" s="68"/>
      <c r="V161" s="68"/>
    </row>
    <row r="162" spans="1:22" s="69" customFormat="1" ht="18.7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8"/>
      <c r="T162" s="68"/>
      <c r="U162" s="68"/>
      <c r="V162" s="68"/>
    </row>
    <row r="163" spans="1:22" s="69" customFormat="1" ht="18.7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8"/>
      <c r="T163" s="68"/>
      <c r="U163" s="68"/>
      <c r="V163" s="68"/>
    </row>
    <row r="164" spans="1:22" s="69" customFormat="1" ht="18.7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8"/>
      <c r="T164" s="68"/>
      <c r="U164" s="68"/>
      <c r="V164" s="68"/>
    </row>
    <row r="165" spans="1:22" s="69" customFormat="1" ht="18.7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8"/>
      <c r="T165" s="68"/>
      <c r="U165" s="68"/>
      <c r="V165" s="68"/>
    </row>
    <row r="166" spans="1:22" s="69" customFormat="1" ht="18.7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8"/>
      <c r="T166" s="68"/>
      <c r="U166" s="68"/>
      <c r="V166" s="68"/>
    </row>
    <row r="167" spans="1:22" s="69" customFormat="1" ht="18.7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8"/>
      <c r="T167" s="68"/>
      <c r="U167" s="68"/>
      <c r="V167" s="68"/>
    </row>
    <row r="168" spans="1:22" s="69" customFormat="1" ht="18.7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8"/>
      <c r="T168" s="68"/>
      <c r="U168" s="68"/>
      <c r="V168" s="68"/>
    </row>
    <row r="169" spans="1:22" s="69" customFormat="1" ht="18.7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8"/>
      <c r="T169" s="68"/>
      <c r="U169" s="68"/>
      <c r="V169" s="68"/>
    </row>
    <row r="170" spans="1:22" s="69" customFormat="1" ht="18.7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8"/>
      <c r="T170" s="68"/>
      <c r="U170" s="68"/>
      <c r="V170" s="68"/>
    </row>
    <row r="171" spans="1:22" s="69" customFormat="1" ht="18.7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8"/>
      <c r="T171" s="68"/>
      <c r="U171" s="68"/>
      <c r="V171" s="68"/>
    </row>
    <row r="172" spans="1:22" s="69" customFormat="1" ht="18.7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8"/>
      <c r="T172" s="68"/>
      <c r="U172" s="68"/>
      <c r="V172" s="68"/>
    </row>
    <row r="173" spans="1:22" s="69" customFormat="1" ht="18.7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8"/>
      <c r="T173" s="68"/>
      <c r="U173" s="68"/>
      <c r="V173" s="68"/>
    </row>
    <row r="174" spans="1:22" s="69" customFormat="1" ht="18.7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8"/>
      <c r="T174" s="68"/>
      <c r="U174" s="68"/>
      <c r="V174" s="68"/>
    </row>
    <row r="175" spans="1:22" s="69" customFormat="1" ht="18.7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8"/>
      <c r="T175" s="68"/>
      <c r="U175" s="68"/>
      <c r="V175" s="68"/>
    </row>
    <row r="176" spans="1:22" s="69" customFormat="1" ht="18.7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8"/>
      <c r="T176" s="68"/>
      <c r="U176" s="68"/>
      <c r="V176" s="68"/>
    </row>
    <row r="177" spans="1:22" s="69" customFormat="1" ht="18.7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8"/>
      <c r="T177" s="68"/>
      <c r="U177" s="68"/>
      <c r="V177" s="68"/>
    </row>
    <row r="178" spans="1:22" s="69" customFormat="1" ht="18.7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8"/>
      <c r="T178" s="68"/>
      <c r="U178" s="68"/>
      <c r="V178" s="68"/>
    </row>
    <row r="179" spans="1:22" s="69" customFormat="1" ht="18.7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8"/>
      <c r="T179" s="68"/>
      <c r="U179" s="68"/>
      <c r="V179" s="68"/>
    </row>
    <row r="180" spans="1:22" s="69" customFormat="1" ht="18.7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8"/>
      <c r="T180" s="68"/>
      <c r="U180" s="68"/>
      <c r="V180" s="68"/>
    </row>
    <row r="181" spans="1:22" s="69" customFormat="1" ht="18.7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8"/>
      <c r="T181" s="68"/>
      <c r="U181" s="68"/>
      <c r="V181" s="68"/>
    </row>
    <row r="182" spans="1:22" s="69" customFormat="1" ht="18.7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8"/>
      <c r="T182" s="68"/>
      <c r="U182" s="68"/>
      <c r="V182" s="68"/>
    </row>
    <row r="183" spans="1:22" s="69" customFormat="1" ht="18.7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8"/>
      <c r="T183" s="68"/>
      <c r="U183" s="68"/>
      <c r="V183" s="68"/>
    </row>
    <row r="184" spans="1:22" s="69" customFormat="1" ht="18.7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8"/>
      <c r="T184" s="68"/>
      <c r="U184" s="68"/>
      <c r="V184" s="68"/>
    </row>
    <row r="185" spans="1:22" s="69" customFormat="1" ht="18.7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8"/>
      <c r="T185" s="68"/>
      <c r="U185" s="68"/>
      <c r="V185" s="68"/>
    </row>
    <row r="186" spans="1:22" s="69" customFormat="1" ht="18.7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8"/>
      <c r="T186" s="68"/>
      <c r="U186" s="68"/>
      <c r="V186" s="68"/>
    </row>
    <row r="187" spans="1:22" s="69" customFormat="1" ht="18.7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8"/>
      <c r="T187" s="68"/>
      <c r="U187" s="68"/>
      <c r="V187" s="68"/>
    </row>
    <row r="188" spans="1:22" s="69" customFormat="1" ht="18.7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8"/>
      <c r="T188" s="68"/>
      <c r="U188" s="68"/>
      <c r="V188" s="68"/>
    </row>
    <row r="189" spans="1:22" s="69" customFormat="1" ht="18.7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8"/>
      <c r="T189" s="68"/>
      <c r="U189" s="68"/>
      <c r="V189" s="68"/>
    </row>
    <row r="190" spans="1:22" s="69" customFormat="1" ht="18.7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8"/>
      <c r="T190" s="68"/>
      <c r="U190" s="68"/>
      <c r="V190" s="68"/>
    </row>
    <row r="191" spans="1:22" s="69" customFormat="1" ht="18.7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8"/>
      <c r="T191" s="68"/>
      <c r="U191" s="68"/>
      <c r="V191" s="68"/>
    </row>
    <row r="192" spans="1:22" s="69" customFormat="1" ht="18.7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8"/>
      <c r="T192" s="68"/>
      <c r="U192" s="68"/>
      <c r="V192" s="68"/>
    </row>
    <row r="193" spans="1:22" s="69" customFormat="1" ht="18.7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8"/>
      <c r="T193" s="68"/>
      <c r="U193" s="68"/>
      <c r="V193" s="68"/>
    </row>
    <row r="194" spans="1:22" ht="18.75">
      <c r="S194" s="68"/>
      <c r="T194" s="68"/>
    </row>
    <row r="195" spans="1:22" ht="18.75">
      <c r="S195" s="68"/>
      <c r="T195" s="68"/>
    </row>
    <row r="196" spans="1:22" ht="18.75">
      <c r="S196" s="68"/>
      <c r="T196" s="68"/>
    </row>
    <row r="197" spans="1:22" ht="18.75">
      <c r="S197" s="68"/>
      <c r="T197" s="68"/>
    </row>
  </sheetData>
  <sheetProtection insertColumns="0" insertRows="0" deleteColumns="0" deleteRows="0"/>
  <mergeCells count="107">
    <mergeCell ref="L34:M34"/>
    <mergeCell ref="O34:Q34"/>
    <mergeCell ref="L35:M35"/>
    <mergeCell ref="O35:Q35"/>
    <mergeCell ref="L36:M36"/>
    <mergeCell ref="O36:Q36"/>
    <mergeCell ref="L37:M37"/>
    <mergeCell ref="O37:Q37"/>
    <mergeCell ref="L26:M26"/>
    <mergeCell ref="L27:M27"/>
    <mergeCell ref="L28:M28"/>
    <mergeCell ref="L29:M29"/>
    <mergeCell ref="L30:M30"/>
    <mergeCell ref="L31:M31"/>
    <mergeCell ref="L32:M32"/>
    <mergeCell ref="O32:Q32"/>
    <mergeCell ref="L33:M33"/>
    <mergeCell ref="O33:Q33"/>
    <mergeCell ref="B20:C20"/>
    <mergeCell ref="D20:E20"/>
    <mergeCell ref="H20:J20"/>
    <mergeCell ref="K20:L20"/>
    <mergeCell ref="N20:O20"/>
    <mergeCell ref="Q20:R20"/>
    <mergeCell ref="N21:O21"/>
    <mergeCell ref="A23:B24"/>
    <mergeCell ref="C23:D24"/>
    <mergeCell ref="E23:E24"/>
    <mergeCell ref="F23:F24"/>
    <mergeCell ref="G23:G25"/>
    <mergeCell ref="H23:M23"/>
    <mergeCell ref="L24:M25"/>
    <mergeCell ref="B18:C18"/>
    <mergeCell ref="D18:E18"/>
    <mergeCell ref="H18:J18"/>
    <mergeCell ref="K18:L18"/>
    <mergeCell ref="N18:O18"/>
    <mergeCell ref="Q18:R18"/>
    <mergeCell ref="B19:C19"/>
    <mergeCell ref="D19:E19"/>
    <mergeCell ref="H19:J19"/>
    <mergeCell ref="K19:L19"/>
    <mergeCell ref="N19:O19"/>
    <mergeCell ref="Q19:R19"/>
    <mergeCell ref="B16:C16"/>
    <mergeCell ref="D16:E16"/>
    <mergeCell ref="H16:J16"/>
    <mergeCell ref="K16:L16"/>
    <mergeCell ref="N16:O16"/>
    <mergeCell ref="Q16:R16"/>
    <mergeCell ref="B17:C17"/>
    <mergeCell ref="D17:E17"/>
    <mergeCell ref="H17:J17"/>
    <mergeCell ref="K17:L17"/>
    <mergeCell ref="N17:O17"/>
    <mergeCell ref="Q17:R17"/>
    <mergeCell ref="B14:C14"/>
    <mergeCell ref="D14:E14"/>
    <mergeCell ref="H14:J14"/>
    <mergeCell ref="K14:L14"/>
    <mergeCell ref="N14:O14"/>
    <mergeCell ref="Q14:R14"/>
    <mergeCell ref="B15:C15"/>
    <mergeCell ref="D15:E15"/>
    <mergeCell ref="H15:J15"/>
    <mergeCell ref="K15:L15"/>
    <mergeCell ref="N15:O15"/>
    <mergeCell ref="Q15:R15"/>
    <mergeCell ref="A8:A9"/>
    <mergeCell ref="B8:C9"/>
    <mergeCell ref="D8:M8"/>
    <mergeCell ref="N8:R8"/>
    <mergeCell ref="D9:E9"/>
    <mergeCell ref="G9:L9"/>
    <mergeCell ref="N9:O9"/>
    <mergeCell ref="Q9:R9"/>
    <mergeCell ref="B13:C13"/>
    <mergeCell ref="D13:E13"/>
    <mergeCell ref="H13:J13"/>
    <mergeCell ref="K13:L13"/>
    <mergeCell ref="N13:O13"/>
    <mergeCell ref="Q13:R13"/>
    <mergeCell ref="B11:C11"/>
    <mergeCell ref="D11:E11"/>
    <mergeCell ref="H11:J11"/>
    <mergeCell ref="K11:L11"/>
    <mergeCell ref="N11:O11"/>
    <mergeCell ref="Q11:R11"/>
    <mergeCell ref="B12:C12"/>
    <mergeCell ref="D12:E12"/>
    <mergeCell ref="H12:J12"/>
    <mergeCell ref="K12:L12"/>
    <mergeCell ref="N12:O12"/>
    <mergeCell ref="Q12:R12"/>
    <mergeCell ref="B10:C10"/>
    <mergeCell ref="D10:E10"/>
    <mergeCell ref="H10:J10"/>
    <mergeCell ref="K10:L10"/>
    <mergeCell ref="N10:O10"/>
    <mergeCell ref="Q10:R10"/>
    <mergeCell ref="S1:T2"/>
    <mergeCell ref="B4:E4"/>
    <mergeCell ref="G4:I4"/>
    <mergeCell ref="J4:L4"/>
    <mergeCell ref="B5:E5"/>
    <mergeCell ref="G5:I5"/>
    <mergeCell ref="J5:L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Y46"/>
  <sheetViews>
    <sheetView showGridLines="0" view="pageBreakPreview" topLeftCell="A19" zoomScale="145" zoomScaleNormal="145" zoomScaleSheetLayoutView="145" workbookViewId="0">
      <selection activeCell="AN45" sqref="AN45"/>
    </sheetView>
  </sheetViews>
  <sheetFormatPr defaultRowHeight="18.75"/>
  <cols>
    <col min="1" max="17" width="2.25" style="2" customWidth="1"/>
    <col min="18" max="18" width="2.625" style="2" customWidth="1"/>
    <col min="19" max="21" width="2.25" style="2" customWidth="1"/>
    <col min="22" max="22" width="3" style="2" customWidth="1"/>
    <col min="23" max="32" width="2.25" style="2" customWidth="1"/>
    <col min="33" max="33" width="2.625" style="2" customWidth="1"/>
    <col min="34" max="45" width="2.25" style="2" customWidth="1"/>
    <col min="46" max="51" width="3.625" style="2" customWidth="1"/>
    <col min="52" max="66" width="3.625" style="1" customWidth="1"/>
    <col min="67" max="93" width="3.625" customWidth="1"/>
  </cols>
  <sheetData>
    <row r="1" spans="1:71">
      <c r="A1" s="2" t="s">
        <v>281</v>
      </c>
    </row>
    <row r="2" spans="1:71">
      <c r="A2" s="334" t="s">
        <v>321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</row>
    <row r="3" spans="1:71" ht="15" customHeight="1">
      <c r="A3" s="149" t="s">
        <v>280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</row>
    <row r="4" spans="1:71" ht="15" customHeight="1">
      <c r="A4" s="149"/>
      <c r="B4" s="149" t="s">
        <v>279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</row>
    <row r="5" spans="1:71" ht="15" customHeight="1">
      <c r="A5" s="158"/>
      <c r="B5" s="335" t="s">
        <v>278</v>
      </c>
      <c r="C5" s="336"/>
      <c r="D5" s="336"/>
      <c r="E5" s="337"/>
      <c r="F5" s="338" t="s">
        <v>277</v>
      </c>
      <c r="G5" s="339"/>
      <c r="H5" s="339"/>
      <c r="I5" s="339"/>
      <c r="J5" s="339"/>
      <c r="K5" s="340"/>
      <c r="L5" s="341" t="s">
        <v>276</v>
      </c>
      <c r="M5" s="342"/>
      <c r="N5" s="342"/>
      <c r="O5" s="342"/>
      <c r="P5" s="342"/>
      <c r="Q5" s="342"/>
      <c r="R5" s="343"/>
      <c r="S5" s="341" t="s">
        <v>275</v>
      </c>
      <c r="T5" s="342"/>
      <c r="U5" s="343"/>
      <c r="V5" s="341" t="s">
        <v>274</v>
      </c>
      <c r="W5" s="342"/>
      <c r="X5" s="342"/>
      <c r="Y5" s="342"/>
      <c r="Z5" s="342"/>
      <c r="AA5" s="342"/>
      <c r="AB5" s="343"/>
      <c r="AC5" s="344">
        <v>200</v>
      </c>
      <c r="AD5" s="345"/>
      <c r="AE5" s="345"/>
      <c r="AF5" s="345"/>
      <c r="AG5" s="345"/>
      <c r="AH5" s="341" t="s">
        <v>273</v>
      </c>
      <c r="AI5" s="342"/>
      <c r="AJ5" s="342"/>
      <c r="AK5" s="342"/>
      <c r="AL5" s="342"/>
      <c r="AM5" s="346" t="s">
        <v>272</v>
      </c>
      <c r="AN5" s="347"/>
      <c r="AO5" s="347"/>
      <c r="AP5" s="348"/>
    </row>
    <row r="6" spans="1:71" ht="7.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</row>
    <row r="7" spans="1:71" ht="15" customHeight="1">
      <c r="A7" s="149"/>
      <c r="B7" s="149" t="s">
        <v>271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</row>
    <row r="8" spans="1:71" ht="15" customHeight="1">
      <c r="A8" s="149"/>
      <c r="B8" s="359" t="s">
        <v>206</v>
      </c>
      <c r="C8" s="360"/>
      <c r="D8" s="361"/>
      <c r="E8" s="359" t="s">
        <v>270</v>
      </c>
      <c r="F8" s="360"/>
      <c r="G8" s="360"/>
      <c r="H8" s="360"/>
      <c r="I8" s="360"/>
      <c r="J8" s="360"/>
      <c r="K8" s="360"/>
      <c r="L8" s="360"/>
      <c r="M8" s="360"/>
      <c r="N8" s="360"/>
      <c r="O8" s="361"/>
      <c r="P8" s="365" t="s">
        <v>46</v>
      </c>
      <c r="Q8" s="365"/>
      <c r="R8" s="365"/>
      <c r="S8" s="365"/>
      <c r="T8" s="365"/>
      <c r="U8" s="341" t="s">
        <v>269</v>
      </c>
      <c r="V8" s="342"/>
      <c r="W8" s="342"/>
      <c r="X8" s="342"/>
      <c r="Y8" s="342"/>
      <c r="Z8" s="342"/>
      <c r="AA8" s="342"/>
      <c r="AB8" s="342"/>
      <c r="AC8" s="342"/>
      <c r="AD8" s="342"/>
      <c r="AE8" s="343"/>
      <c r="AF8" s="341" t="s">
        <v>268</v>
      </c>
      <c r="AG8" s="342"/>
      <c r="AH8" s="342"/>
      <c r="AI8" s="342"/>
      <c r="AJ8" s="342"/>
      <c r="AK8" s="342"/>
      <c r="AL8" s="342"/>
      <c r="AM8" s="343"/>
      <c r="AN8" s="4"/>
      <c r="AO8" s="4"/>
      <c r="AP8" s="4"/>
      <c r="AQ8" s="4"/>
      <c r="AR8" s="2" t="s">
        <v>267</v>
      </c>
      <c r="AS8" s="4"/>
      <c r="AT8" s="4"/>
      <c r="AU8" s="4"/>
      <c r="AV8"/>
      <c r="AW8"/>
      <c r="AX8"/>
      <c r="AY8"/>
      <c r="AZ8"/>
      <c r="BC8"/>
      <c r="BD8" s="1" t="s">
        <v>266</v>
      </c>
      <c r="BG8"/>
      <c r="BO8" s="1"/>
      <c r="BP8" s="1"/>
      <c r="BQ8" s="1"/>
      <c r="BR8" s="1"/>
      <c r="BS8" s="1"/>
    </row>
    <row r="9" spans="1:71" ht="15" customHeight="1">
      <c r="A9" s="149"/>
      <c r="B9" s="362"/>
      <c r="C9" s="363"/>
      <c r="D9" s="364"/>
      <c r="E9" s="362"/>
      <c r="F9" s="363"/>
      <c r="G9" s="363"/>
      <c r="H9" s="363"/>
      <c r="I9" s="363"/>
      <c r="J9" s="363"/>
      <c r="K9" s="363"/>
      <c r="L9" s="363"/>
      <c r="M9" s="363"/>
      <c r="N9" s="363"/>
      <c r="O9" s="364"/>
      <c r="P9" s="365"/>
      <c r="Q9" s="365"/>
      <c r="R9" s="365"/>
      <c r="S9" s="365"/>
      <c r="T9" s="365"/>
      <c r="U9" s="341" t="s">
        <v>265</v>
      </c>
      <c r="V9" s="342"/>
      <c r="W9" s="342"/>
      <c r="X9" s="342"/>
      <c r="Y9" s="342"/>
      <c r="Z9" s="342"/>
      <c r="AA9" s="343"/>
      <c r="AB9" s="362" t="s">
        <v>264</v>
      </c>
      <c r="AC9" s="363"/>
      <c r="AD9" s="363"/>
      <c r="AE9" s="364"/>
      <c r="AF9" s="365" t="s">
        <v>263</v>
      </c>
      <c r="AG9" s="365"/>
      <c r="AH9" s="365"/>
      <c r="AI9" s="365"/>
      <c r="AJ9" s="365" t="s">
        <v>262</v>
      </c>
      <c r="AK9" s="365"/>
      <c r="AL9" s="365"/>
      <c r="AM9" s="365"/>
      <c r="AN9" s="4"/>
      <c r="AO9" s="4"/>
      <c r="AP9" s="4"/>
      <c r="AQ9" s="4"/>
      <c r="AR9" s="2" t="s">
        <v>259</v>
      </c>
      <c r="AU9" s="2" t="s">
        <v>261</v>
      </c>
      <c r="AV9" s="1"/>
      <c r="AW9" s="1"/>
      <c r="AX9" s="1"/>
      <c r="AY9" s="1"/>
      <c r="BD9" s="1" t="s">
        <v>258</v>
      </c>
      <c r="BO9" s="1"/>
      <c r="BP9" s="1"/>
      <c r="BQ9" s="1"/>
      <c r="BR9" s="1"/>
      <c r="BS9" s="1"/>
    </row>
    <row r="10" spans="1:71" ht="15" customHeight="1">
      <c r="A10" s="149"/>
      <c r="B10" s="341">
        <v>1</v>
      </c>
      <c r="C10" s="368"/>
      <c r="D10" s="369"/>
      <c r="E10" s="353" t="s">
        <v>260</v>
      </c>
      <c r="F10" s="350"/>
      <c r="G10" s="350"/>
      <c r="H10" s="350"/>
      <c r="I10" s="350"/>
      <c r="J10" s="350"/>
      <c r="K10" s="350"/>
      <c r="L10" s="350"/>
      <c r="M10" s="350"/>
      <c r="N10" s="350"/>
      <c r="O10" s="351"/>
      <c r="P10" s="352" t="s">
        <v>259</v>
      </c>
      <c r="Q10" s="352"/>
      <c r="R10" s="352"/>
      <c r="S10" s="352"/>
      <c r="T10" s="352"/>
      <c r="U10" s="352" t="s">
        <v>258</v>
      </c>
      <c r="V10" s="352"/>
      <c r="W10" s="352"/>
      <c r="X10" s="352"/>
      <c r="Y10" s="352"/>
      <c r="Z10" s="352"/>
      <c r="AA10" s="352"/>
      <c r="AB10" s="366"/>
      <c r="AC10" s="355"/>
      <c r="AD10" s="355"/>
      <c r="AE10" s="356"/>
      <c r="AF10" s="357"/>
      <c r="AG10" s="357"/>
      <c r="AH10" s="357"/>
      <c r="AI10" s="357"/>
      <c r="AJ10" s="358"/>
      <c r="AK10" s="358"/>
      <c r="AL10" s="358"/>
      <c r="AM10" s="358"/>
      <c r="AN10" s="4"/>
      <c r="AO10" s="4"/>
      <c r="AP10" s="4"/>
      <c r="AQ10" s="4"/>
      <c r="AR10" s="2" t="s">
        <v>255</v>
      </c>
      <c r="AU10" s="2" t="s">
        <v>257</v>
      </c>
      <c r="AV10" s="1"/>
      <c r="AW10" s="1"/>
      <c r="AX10" s="1"/>
      <c r="AY10" s="1"/>
      <c r="BD10" s="1" t="s">
        <v>254</v>
      </c>
      <c r="BO10" s="1"/>
      <c r="BP10" s="1"/>
      <c r="BQ10" s="1"/>
      <c r="BR10" s="1"/>
      <c r="BS10" s="1"/>
    </row>
    <row r="11" spans="1:71" ht="25.5" customHeight="1">
      <c r="A11" s="149"/>
      <c r="B11" s="341">
        <v>2</v>
      </c>
      <c r="C11" s="368"/>
      <c r="D11" s="369"/>
      <c r="E11" s="349" t="s">
        <v>256</v>
      </c>
      <c r="F11" s="350"/>
      <c r="G11" s="350"/>
      <c r="H11" s="350"/>
      <c r="I11" s="350"/>
      <c r="J11" s="350"/>
      <c r="K11" s="350"/>
      <c r="L11" s="350"/>
      <c r="M11" s="350"/>
      <c r="N11" s="350"/>
      <c r="O11" s="351"/>
      <c r="P11" s="352" t="s">
        <v>255</v>
      </c>
      <c r="Q11" s="352"/>
      <c r="R11" s="352"/>
      <c r="S11" s="352"/>
      <c r="T11" s="352"/>
      <c r="U11" s="353" t="s">
        <v>254</v>
      </c>
      <c r="V11" s="350"/>
      <c r="W11" s="350"/>
      <c r="X11" s="350"/>
      <c r="Y11" s="350"/>
      <c r="Z11" s="350"/>
      <c r="AA11" s="351"/>
      <c r="AB11" s="354">
        <v>46784</v>
      </c>
      <c r="AC11" s="355"/>
      <c r="AD11" s="355"/>
      <c r="AE11" s="356"/>
      <c r="AF11" s="357">
        <v>46785</v>
      </c>
      <c r="AG11" s="358"/>
      <c r="AH11" s="358"/>
      <c r="AI11" s="358"/>
      <c r="AJ11" s="357">
        <v>50437</v>
      </c>
      <c r="AK11" s="358"/>
      <c r="AL11" s="358"/>
      <c r="AM11" s="358"/>
      <c r="AN11" s="4"/>
      <c r="AO11" s="4"/>
      <c r="AP11" s="4"/>
      <c r="AQ11" s="4"/>
      <c r="AR11" s="2" t="s">
        <v>252</v>
      </c>
      <c r="AV11" s="1"/>
      <c r="AW11" s="1"/>
      <c r="AX11" s="1"/>
      <c r="AY11" s="1"/>
      <c r="BD11" s="1" t="s">
        <v>251</v>
      </c>
      <c r="BO11" s="1"/>
      <c r="BP11" s="1"/>
      <c r="BQ11" s="1"/>
      <c r="BR11" s="1"/>
      <c r="BS11" s="1"/>
    </row>
    <row r="12" spans="1:71" ht="15" customHeight="1">
      <c r="A12" s="149"/>
      <c r="B12" s="341">
        <v>3</v>
      </c>
      <c r="C12" s="368"/>
      <c r="D12" s="369"/>
      <c r="E12" s="353" t="s">
        <v>253</v>
      </c>
      <c r="F12" s="350"/>
      <c r="G12" s="350"/>
      <c r="H12" s="350"/>
      <c r="I12" s="350"/>
      <c r="J12" s="350"/>
      <c r="K12" s="350"/>
      <c r="L12" s="350"/>
      <c r="M12" s="350"/>
      <c r="N12" s="350"/>
      <c r="O12" s="351"/>
      <c r="P12" s="352" t="s">
        <v>252</v>
      </c>
      <c r="Q12" s="352"/>
      <c r="R12" s="352"/>
      <c r="S12" s="352"/>
      <c r="T12" s="352"/>
      <c r="U12" s="353" t="s">
        <v>251</v>
      </c>
      <c r="V12" s="350"/>
      <c r="W12" s="350"/>
      <c r="X12" s="350"/>
      <c r="Y12" s="350"/>
      <c r="Z12" s="350"/>
      <c r="AA12" s="351"/>
      <c r="AB12" s="366"/>
      <c r="AC12" s="355"/>
      <c r="AD12" s="355"/>
      <c r="AE12" s="356"/>
      <c r="AF12" s="358"/>
      <c r="AG12" s="358"/>
      <c r="AH12" s="358"/>
      <c r="AI12" s="358"/>
      <c r="AJ12" s="358"/>
      <c r="AK12" s="358"/>
      <c r="AL12" s="358"/>
      <c r="AM12" s="358"/>
      <c r="AN12" s="4"/>
      <c r="AO12" s="4"/>
      <c r="AP12" s="4"/>
      <c r="AQ12" s="4"/>
      <c r="AR12" s="2" t="s">
        <v>250</v>
      </c>
      <c r="AV12" s="1"/>
      <c r="AW12" s="1"/>
      <c r="AX12" s="1"/>
      <c r="AY12" s="1"/>
      <c r="BD12" s="1" t="s">
        <v>38</v>
      </c>
      <c r="BO12" s="1"/>
      <c r="BP12" s="1"/>
      <c r="BQ12" s="1"/>
      <c r="BR12" s="1"/>
      <c r="BS12" s="1"/>
    </row>
    <row r="13" spans="1:71" ht="10.5" customHeight="1">
      <c r="A13" s="149"/>
      <c r="B13" s="51" t="s">
        <v>212</v>
      </c>
      <c r="C13" s="51"/>
      <c r="D13" s="51" t="s">
        <v>249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V13" s="1"/>
      <c r="AW13" s="1"/>
      <c r="AX13" s="1"/>
      <c r="AY13" s="1"/>
      <c r="BK13"/>
      <c r="BL13"/>
      <c r="BM13"/>
      <c r="BN13"/>
    </row>
    <row r="14" spans="1:71" ht="10.5" customHeight="1">
      <c r="A14" s="149"/>
      <c r="B14" s="51"/>
      <c r="C14" s="51"/>
      <c r="D14" s="51" t="s">
        <v>248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V14" s="1"/>
      <c r="AW14" s="1"/>
      <c r="AX14" s="1"/>
      <c r="AY14" s="1"/>
      <c r="BK14"/>
      <c r="BL14"/>
      <c r="BM14"/>
      <c r="BN14"/>
    </row>
    <row r="15" spans="1:71" ht="10.5" customHeight="1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</row>
    <row r="16" spans="1:71" ht="15" customHeight="1">
      <c r="A16" s="149"/>
      <c r="B16" s="149" t="s">
        <v>247</v>
      </c>
      <c r="C16" s="157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57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332" t="s">
        <v>339</v>
      </c>
      <c r="AM16" s="332"/>
      <c r="AN16" s="332"/>
      <c r="AO16" s="332"/>
      <c r="AP16" s="332"/>
    </row>
    <row r="17" spans="1:77" ht="15" customHeight="1">
      <c r="B17" s="359" t="s">
        <v>206</v>
      </c>
      <c r="C17" s="360"/>
      <c r="D17" s="361"/>
      <c r="E17" s="365" t="s">
        <v>235</v>
      </c>
      <c r="F17" s="365"/>
      <c r="G17" s="365"/>
      <c r="H17" s="365"/>
      <c r="I17" s="365"/>
      <c r="J17" s="365"/>
      <c r="K17" s="365"/>
      <c r="L17" s="367" t="s">
        <v>246</v>
      </c>
      <c r="M17" s="367"/>
      <c r="N17" s="367"/>
      <c r="O17" s="365" t="s">
        <v>54</v>
      </c>
      <c r="P17" s="365"/>
      <c r="Q17" s="365"/>
      <c r="R17" s="365"/>
      <c r="S17" s="365"/>
      <c r="T17" s="365"/>
      <c r="U17" s="365"/>
      <c r="V17" s="365"/>
      <c r="W17" s="359" t="s">
        <v>245</v>
      </c>
      <c r="X17" s="360"/>
      <c r="Y17" s="360"/>
      <c r="Z17" s="360"/>
      <c r="AA17" s="360"/>
      <c r="AB17" s="360"/>
      <c r="AC17" s="361"/>
      <c r="AD17" s="359" t="s">
        <v>39</v>
      </c>
      <c r="AE17" s="360"/>
      <c r="AF17" s="360"/>
      <c r="AG17" s="361"/>
      <c r="AH17" s="359" t="s">
        <v>38</v>
      </c>
      <c r="AI17" s="360"/>
      <c r="AJ17" s="360"/>
      <c r="AK17" s="361"/>
      <c r="AL17" s="365" t="s">
        <v>44</v>
      </c>
      <c r="AM17" s="365"/>
      <c r="AN17" s="365"/>
      <c r="AO17" s="365"/>
      <c r="AP17" s="365"/>
      <c r="AQ17" s="4"/>
      <c r="AR17" s="4"/>
      <c r="AS17" s="359" t="s">
        <v>244</v>
      </c>
      <c r="AT17" s="360"/>
      <c r="AU17" s="360"/>
      <c r="AV17" s="360"/>
      <c r="AW17" s="361"/>
      <c r="AX17" s="359" t="s">
        <v>243</v>
      </c>
      <c r="AY17" s="370"/>
      <c r="AZ17" s="360"/>
      <c r="BA17" s="360"/>
      <c r="BB17" s="361"/>
      <c r="BO17" s="1"/>
      <c r="BP17" s="1"/>
      <c r="BQ17" s="1"/>
      <c r="BR17" s="1"/>
      <c r="BS17" s="1"/>
    </row>
    <row r="18" spans="1:77" ht="15" customHeight="1">
      <c r="B18" s="362"/>
      <c r="C18" s="363"/>
      <c r="D18" s="364"/>
      <c r="E18" s="365"/>
      <c r="F18" s="365"/>
      <c r="G18" s="365"/>
      <c r="H18" s="365"/>
      <c r="I18" s="365"/>
      <c r="J18" s="365"/>
      <c r="K18" s="365"/>
      <c r="L18" s="367"/>
      <c r="M18" s="367"/>
      <c r="N18" s="367"/>
      <c r="O18" s="362" t="s">
        <v>217</v>
      </c>
      <c r="P18" s="363"/>
      <c r="Q18" s="363"/>
      <c r="R18" s="364"/>
      <c r="S18" s="341" t="s">
        <v>50</v>
      </c>
      <c r="T18" s="342"/>
      <c r="U18" s="342"/>
      <c r="V18" s="343"/>
      <c r="W18" s="362"/>
      <c r="X18" s="363"/>
      <c r="Y18" s="363"/>
      <c r="Z18" s="363"/>
      <c r="AA18" s="363"/>
      <c r="AB18" s="363"/>
      <c r="AC18" s="364"/>
      <c r="AD18" s="362"/>
      <c r="AE18" s="363"/>
      <c r="AF18" s="363"/>
      <c r="AG18" s="364"/>
      <c r="AH18" s="362"/>
      <c r="AI18" s="363"/>
      <c r="AJ18" s="363"/>
      <c r="AK18" s="364"/>
      <c r="AL18" s="365"/>
      <c r="AM18" s="365"/>
      <c r="AN18" s="365"/>
      <c r="AO18" s="365"/>
      <c r="AP18" s="365"/>
      <c r="AS18" s="371" t="s">
        <v>242</v>
      </c>
      <c r="AT18" s="372"/>
      <c r="AU18" s="372"/>
      <c r="AV18" s="372"/>
      <c r="AW18" s="373"/>
      <c r="AX18" s="374" t="s">
        <v>241</v>
      </c>
      <c r="AY18" s="375"/>
      <c r="AZ18" s="375"/>
      <c r="BA18" s="375"/>
      <c r="BB18" s="376"/>
      <c r="BO18" s="1"/>
      <c r="BP18" s="1"/>
      <c r="BQ18" s="1"/>
      <c r="BR18" s="1"/>
      <c r="BS18" s="1"/>
    </row>
    <row r="19" spans="1:77" ht="15" customHeight="1">
      <c r="B19" s="341">
        <v>1</v>
      </c>
      <c r="C19" s="368"/>
      <c r="D19" s="369"/>
      <c r="E19" s="377" t="s">
        <v>227</v>
      </c>
      <c r="F19" s="377"/>
      <c r="G19" s="377"/>
      <c r="H19" s="377"/>
      <c r="I19" s="377"/>
      <c r="J19" s="377"/>
      <c r="K19" s="377"/>
      <c r="L19" s="378">
        <v>20</v>
      </c>
      <c r="M19" s="379"/>
      <c r="N19" s="380"/>
      <c r="O19" s="381">
        <v>718458</v>
      </c>
      <c r="P19" s="382"/>
      <c r="Q19" s="382"/>
      <c r="R19" s="383"/>
      <c r="S19" s="381">
        <v>691440</v>
      </c>
      <c r="T19" s="382"/>
      <c r="U19" s="382"/>
      <c r="V19" s="383"/>
      <c r="W19" s="384">
        <f>IF(AS19&lt;AX19,AS19,AX19)</f>
        <v>345000</v>
      </c>
      <c r="X19" s="385"/>
      <c r="Y19" s="385"/>
      <c r="Z19" s="385"/>
      <c r="AA19" s="385"/>
      <c r="AB19" s="385"/>
      <c r="AC19" s="386"/>
      <c r="AD19" s="387">
        <f>O19-W19-AH19</f>
        <v>373458</v>
      </c>
      <c r="AE19" s="388"/>
      <c r="AF19" s="388"/>
      <c r="AG19" s="389"/>
      <c r="AH19" s="390">
        <v>0</v>
      </c>
      <c r="AI19" s="391"/>
      <c r="AJ19" s="391"/>
      <c r="AK19" s="392"/>
      <c r="AL19" s="365"/>
      <c r="AM19" s="365"/>
      <c r="AN19" s="365"/>
      <c r="AO19" s="365"/>
      <c r="AP19" s="365"/>
      <c r="AS19" s="393">
        <f>ROUNDDOWN(S19/2,-3)</f>
        <v>345000</v>
      </c>
      <c r="AT19" s="394"/>
      <c r="AU19" s="394"/>
      <c r="AV19" s="394"/>
      <c r="AW19" s="395"/>
      <c r="AX19" s="393">
        <f>ROUNDDOWN(L19,0)*20000</f>
        <v>400000</v>
      </c>
      <c r="AY19" s="394"/>
      <c r="AZ19" s="394"/>
      <c r="BA19" s="394"/>
      <c r="BB19" s="395"/>
      <c r="BO19" s="1"/>
      <c r="BP19" s="1"/>
      <c r="BQ19" s="1"/>
      <c r="BR19" s="1"/>
      <c r="BS19" s="1"/>
    </row>
    <row r="20" spans="1:77" ht="15" customHeight="1">
      <c r="B20" s="341">
        <v>2</v>
      </c>
      <c r="C20" s="368"/>
      <c r="D20" s="369"/>
      <c r="E20" s="377" t="s">
        <v>240</v>
      </c>
      <c r="F20" s="377"/>
      <c r="G20" s="377"/>
      <c r="H20" s="377"/>
      <c r="I20" s="377"/>
      <c r="J20" s="377"/>
      <c r="K20" s="377"/>
      <c r="L20" s="396">
        <v>23</v>
      </c>
      <c r="M20" s="396"/>
      <c r="N20" s="396"/>
      <c r="O20" s="381">
        <v>950000</v>
      </c>
      <c r="P20" s="382"/>
      <c r="Q20" s="382"/>
      <c r="R20" s="383"/>
      <c r="S20" s="381">
        <v>950000</v>
      </c>
      <c r="T20" s="382"/>
      <c r="U20" s="382"/>
      <c r="V20" s="383"/>
      <c r="W20" s="384">
        <f>IF(AS20&lt;AX20,AS20,AX20)</f>
        <v>460000</v>
      </c>
      <c r="X20" s="385"/>
      <c r="Y20" s="385"/>
      <c r="Z20" s="385"/>
      <c r="AA20" s="385"/>
      <c r="AB20" s="385"/>
      <c r="AC20" s="386"/>
      <c r="AD20" s="387">
        <f>O20-W20-AH20</f>
        <v>490000</v>
      </c>
      <c r="AE20" s="388"/>
      <c r="AF20" s="388"/>
      <c r="AG20" s="389"/>
      <c r="AH20" s="390">
        <v>0</v>
      </c>
      <c r="AI20" s="391"/>
      <c r="AJ20" s="391"/>
      <c r="AK20" s="392"/>
      <c r="AL20" s="365"/>
      <c r="AM20" s="365"/>
      <c r="AN20" s="365"/>
      <c r="AO20" s="365"/>
      <c r="AP20" s="365"/>
      <c r="AS20" s="393">
        <f>ROUNDDOWN(S20/2,-3)</f>
        <v>475000</v>
      </c>
      <c r="AT20" s="394"/>
      <c r="AU20" s="394"/>
      <c r="AV20" s="394"/>
      <c r="AW20" s="395"/>
      <c r="AX20" s="393">
        <f>ROUNDDOWN(L20,0)*20000</f>
        <v>460000</v>
      </c>
      <c r="AY20" s="394"/>
      <c r="AZ20" s="394"/>
      <c r="BA20" s="394"/>
      <c r="BB20" s="395"/>
      <c r="BO20" s="1"/>
      <c r="BP20" s="1"/>
      <c r="BQ20" s="1"/>
      <c r="BR20" s="1"/>
      <c r="BS20" s="1"/>
    </row>
    <row r="21" spans="1:77" ht="15" customHeight="1">
      <c r="B21" s="341">
        <v>3</v>
      </c>
      <c r="C21" s="368"/>
      <c r="D21" s="369"/>
      <c r="E21" s="377" t="s">
        <v>225</v>
      </c>
      <c r="F21" s="377"/>
      <c r="G21" s="377"/>
      <c r="H21" s="377"/>
      <c r="I21" s="377"/>
      <c r="J21" s="377"/>
      <c r="K21" s="377"/>
      <c r="L21" s="396">
        <v>11</v>
      </c>
      <c r="M21" s="396"/>
      <c r="N21" s="396"/>
      <c r="O21" s="381">
        <v>204085</v>
      </c>
      <c r="P21" s="382"/>
      <c r="Q21" s="382"/>
      <c r="R21" s="383"/>
      <c r="S21" s="381">
        <v>204085</v>
      </c>
      <c r="T21" s="382"/>
      <c r="U21" s="382"/>
      <c r="V21" s="383"/>
      <c r="W21" s="384">
        <f>IF(AS21&lt;AX21,AS21,AX21)</f>
        <v>102000</v>
      </c>
      <c r="X21" s="385"/>
      <c r="Y21" s="385"/>
      <c r="Z21" s="385"/>
      <c r="AA21" s="385"/>
      <c r="AB21" s="385"/>
      <c r="AC21" s="386"/>
      <c r="AD21" s="387">
        <f>O21-W21-AH21</f>
        <v>102085</v>
      </c>
      <c r="AE21" s="388"/>
      <c r="AF21" s="388"/>
      <c r="AG21" s="389"/>
      <c r="AH21" s="390">
        <v>0</v>
      </c>
      <c r="AI21" s="391"/>
      <c r="AJ21" s="391"/>
      <c r="AK21" s="392"/>
      <c r="AL21" s="365"/>
      <c r="AM21" s="365"/>
      <c r="AN21" s="365"/>
      <c r="AO21" s="365"/>
      <c r="AP21" s="365"/>
      <c r="AS21" s="393">
        <f>ROUNDDOWN(S21/2,-3)</f>
        <v>102000</v>
      </c>
      <c r="AT21" s="394"/>
      <c r="AU21" s="394"/>
      <c r="AV21" s="394"/>
      <c r="AW21" s="395"/>
      <c r="AX21" s="393">
        <f>ROUNDDOWN(L21,0)*20000</f>
        <v>220000</v>
      </c>
      <c r="AY21" s="394"/>
      <c r="AZ21" s="394"/>
      <c r="BA21" s="394"/>
      <c r="BB21" s="395"/>
      <c r="BO21" s="1"/>
      <c r="BP21" s="1"/>
      <c r="BQ21" s="1"/>
      <c r="BR21" s="1"/>
      <c r="BS21" s="1"/>
    </row>
    <row r="22" spans="1:77" ht="15" customHeight="1">
      <c r="B22" s="341" t="s">
        <v>122</v>
      </c>
      <c r="C22" s="342"/>
      <c r="D22" s="343"/>
      <c r="E22" s="399"/>
      <c r="F22" s="399"/>
      <c r="G22" s="399"/>
      <c r="H22" s="399"/>
      <c r="I22" s="399"/>
      <c r="J22" s="399"/>
      <c r="K22" s="399"/>
      <c r="L22" s="400">
        <f>SUM(ROUNDDOWN(L19,0),ROUNDDOWN(L20,0),ROUNDDOWN(L21,0))</f>
        <v>54</v>
      </c>
      <c r="M22" s="401"/>
      <c r="N22" s="402"/>
      <c r="O22" s="403">
        <f>SUM(O19:R21)</f>
        <v>1872543</v>
      </c>
      <c r="P22" s="404"/>
      <c r="Q22" s="404"/>
      <c r="R22" s="405"/>
      <c r="S22" s="403">
        <f>SUM(S19:V21)</f>
        <v>1845525</v>
      </c>
      <c r="T22" s="404"/>
      <c r="U22" s="404"/>
      <c r="V22" s="405"/>
      <c r="W22" s="403">
        <f>SUM(W19:AC21)</f>
        <v>907000</v>
      </c>
      <c r="X22" s="404"/>
      <c r="Y22" s="404"/>
      <c r="Z22" s="404"/>
      <c r="AA22" s="404"/>
      <c r="AB22" s="404"/>
      <c r="AC22" s="405"/>
      <c r="AD22" s="403">
        <f>SUM(AD19:AG21)</f>
        <v>965543</v>
      </c>
      <c r="AE22" s="404"/>
      <c r="AF22" s="404"/>
      <c r="AG22" s="405"/>
      <c r="AH22" s="390">
        <v>0</v>
      </c>
      <c r="AI22" s="391"/>
      <c r="AJ22" s="391"/>
      <c r="AK22" s="392"/>
      <c r="AL22" s="365"/>
      <c r="AM22" s="365"/>
      <c r="AN22" s="365"/>
      <c r="AO22" s="365"/>
      <c r="AP22" s="365"/>
      <c r="AQ22" s="3"/>
      <c r="AR22" s="3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151"/>
      <c r="BO22" s="1"/>
      <c r="BP22" s="1"/>
      <c r="BQ22" s="1"/>
      <c r="BR22" s="1"/>
      <c r="BS22" s="1"/>
    </row>
    <row r="23" spans="1:77" s="152" customFormat="1" ht="10.5" customHeight="1">
      <c r="A23" s="149"/>
      <c r="B23" s="156" t="s">
        <v>212</v>
      </c>
      <c r="C23" s="51"/>
      <c r="D23" s="51"/>
      <c r="E23" s="398" t="s">
        <v>239</v>
      </c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8"/>
      <c r="AO23" s="398"/>
      <c r="AP23" s="398"/>
      <c r="AQ23" s="398"/>
      <c r="AR23" s="155"/>
      <c r="AS23" s="149"/>
      <c r="AT23" s="149"/>
      <c r="AU23" s="149"/>
      <c r="AV23" s="149"/>
      <c r="AW23" s="149"/>
      <c r="AX23" s="149"/>
      <c r="AY23" s="154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</row>
    <row r="24" spans="1:77" s="152" customFormat="1" ht="10.5" customHeight="1">
      <c r="A24" s="149"/>
      <c r="B24" s="51"/>
      <c r="C24" s="51"/>
      <c r="D24" s="51"/>
      <c r="E24" s="51" t="s">
        <v>238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149"/>
      <c r="AS24" s="149"/>
      <c r="AT24" s="149"/>
      <c r="AU24" s="149"/>
      <c r="AV24" s="149"/>
      <c r="AW24" s="149"/>
      <c r="AX24" s="149"/>
      <c r="AY24" s="149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</row>
    <row r="25" spans="1:77" s="152" customFormat="1" ht="10.5" customHeight="1">
      <c r="A25" s="149"/>
      <c r="B25" s="51"/>
      <c r="C25" s="51"/>
      <c r="D25" s="51"/>
      <c r="E25" s="51" t="s">
        <v>237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149"/>
      <c r="AS25" s="149"/>
      <c r="AT25" s="149"/>
      <c r="AU25" s="149"/>
      <c r="AV25" s="149"/>
      <c r="AW25" s="149"/>
      <c r="AX25" s="149"/>
      <c r="AY25" s="149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</row>
    <row r="26" spans="1:77" s="152" customFormat="1" ht="10.5" customHeight="1">
      <c r="A26" s="14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149"/>
      <c r="AS26" s="149"/>
      <c r="AT26" s="149"/>
      <c r="AU26" s="149"/>
      <c r="AV26" s="149"/>
      <c r="AW26" s="149"/>
      <c r="AX26" s="149"/>
      <c r="AY26" s="149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</row>
    <row r="27" spans="1:77">
      <c r="B27" s="149" t="s">
        <v>236</v>
      </c>
      <c r="C27" s="149"/>
      <c r="D27" s="149"/>
      <c r="E27" s="149"/>
      <c r="F27" s="149"/>
      <c r="G27" s="149"/>
      <c r="H27" s="149"/>
      <c r="I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333" t="s">
        <v>340</v>
      </c>
      <c r="AB27" s="333"/>
      <c r="AC27" s="333"/>
      <c r="AD27" s="333"/>
      <c r="AE27" s="333"/>
      <c r="AF27" s="333"/>
    </row>
    <row r="28" spans="1:77" ht="15" customHeight="1">
      <c r="B28" s="359" t="s">
        <v>235</v>
      </c>
      <c r="C28" s="360"/>
      <c r="D28" s="360"/>
      <c r="E28" s="360"/>
      <c r="F28" s="361"/>
      <c r="G28" s="341" t="s">
        <v>234</v>
      </c>
      <c r="H28" s="342"/>
      <c r="I28" s="342"/>
      <c r="J28" s="342"/>
      <c r="K28" s="342"/>
      <c r="L28" s="343"/>
      <c r="M28" s="341" t="s">
        <v>233</v>
      </c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3"/>
      <c r="AA28" s="341" t="s">
        <v>232</v>
      </c>
      <c r="AB28" s="342"/>
      <c r="AC28" s="342"/>
      <c r="AD28" s="342"/>
      <c r="AE28" s="342"/>
      <c r="AF28" s="343"/>
      <c r="AG28" s="4"/>
      <c r="AH28" s="4"/>
      <c r="AI28" s="4"/>
      <c r="AJ28" s="4"/>
      <c r="AK28" s="4"/>
      <c r="AL28" s="4"/>
      <c r="AM28" s="4"/>
      <c r="AN28" s="4"/>
      <c r="AO28" s="4"/>
      <c r="AP28" s="4"/>
      <c r="AS28"/>
      <c r="AT28"/>
      <c r="AU28"/>
      <c r="AV28"/>
      <c r="AW28"/>
      <c r="AX28"/>
      <c r="AZ28" s="2"/>
      <c r="BA28" s="2"/>
      <c r="BB28" s="2"/>
      <c r="BC28" s="2"/>
      <c r="BD28" s="2"/>
      <c r="BE28" s="2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15" customHeight="1">
      <c r="B29" s="362"/>
      <c r="C29" s="363"/>
      <c r="D29" s="363"/>
      <c r="E29" s="363"/>
      <c r="F29" s="364"/>
      <c r="G29" s="341" t="s">
        <v>231</v>
      </c>
      <c r="H29" s="342"/>
      <c r="I29" s="342"/>
      <c r="J29" s="342"/>
      <c r="K29" s="342"/>
      <c r="L29" s="343"/>
      <c r="M29" s="341" t="s">
        <v>230</v>
      </c>
      <c r="N29" s="342"/>
      <c r="O29" s="342"/>
      <c r="P29" s="342"/>
      <c r="Q29" s="342"/>
      <c r="R29" s="343"/>
      <c r="S29" s="341" t="s">
        <v>229</v>
      </c>
      <c r="T29" s="342"/>
      <c r="U29" s="342"/>
      <c r="V29" s="342"/>
      <c r="W29" s="342"/>
      <c r="X29" s="342"/>
      <c r="Y29" s="342"/>
      <c r="Z29" s="343"/>
      <c r="AA29" s="341" t="s">
        <v>228</v>
      </c>
      <c r="AB29" s="342"/>
      <c r="AC29" s="342"/>
      <c r="AD29" s="342"/>
      <c r="AE29" s="342"/>
      <c r="AF29" s="343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3"/>
      <c r="AZ29" s="2"/>
      <c r="BA29" s="2"/>
      <c r="BB29" s="2"/>
      <c r="BC29" s="2"/>
      <c r="BD29" s="2"/>
      <c r="BE29" s="2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ht="15" customHeight="1">
      <c r="B30" s="406" t="s">
        <v>227</v>
      </c>
      <c r="C30" s="407"/>
      <c r="D30" s="407"/>
      <c r="E30" s="407"/>
      <c r="F30" s="408"/>
      <c r="G30" s="346">
        <v>80</v>
      </c>
      <c r="H30" s="347"/>
      <c r="I30" s="347"/>
      <c r="J30" s="347"/>
      <c r="K30" s="347"/>
      <c r="L30" s="348"/>
      <c r="M30" s="346">
        <v>110</v>
      </c>
      <c r="N30" s="347"/>
      <c r="O30" s="347"/>
      <c r="P30" s="347"/>
      <c r="Q30" s="347"/>
      <c r="R30" s="348"/>
      <c r="S30" s="346"/>
      <c r="T30" s="347"/>
      <c r="U30" s="347"/>
      <c r="V30" s="347"/>
      <c r="W30" s="347"/>
      <c r="X30" s="347"/>
      <c r="Y30" s="347"/>
      <c r="Z30" s="348"/>
      <c r="AA30" s="346">
        <v>150</v>
      </c>
      <c r="AB30" s="347"/>
      <c r="AC30" s="347"/>
      <c r="AD30" s="347"/>
      <c r="AE30" s="347"/>
      <c r="AF30" s="348"/>
      <c r="AG30" s="4"/>
      <c r="AH30" s="4"/>
      <c r="AI30" s="4"/>
      <c r="AJ30" s="4"/>
      <c r="AK30" s="4"/>
      <c r="AL30" s="4"/>
      <c r="AM30" s="4"/>
      <c r="AN30" s="4"/>
      <c r="AO30" s="4"/>
      <c r="AP30" s="4"/>
      <c r="AZ30" s="2"/>
      <c r="BA30" s="2"/>
      <c r="BB30" s="2"/>
      <c r="BC30" s="2"/>
      <c r="BD30" s="2"/>
      <c r="BE30" s="2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ht="15" customHeight="1">
      <c r="B31" s="406" t="s">
        <v>226</v>
      </c>
      <c r="C31" s="407"/>
      <c r="D31" s="407"/>
      <c r="E31" s="407"/>
      <c r="F31" s="408"/>
      <c r="G31" s="346">
        <v>30</v>
      </c>
      <c r="H31" s="347"/>
      <c r="I31" s="347"/>
      <c r="J31" s="347"/>
      <c r="K31" s="347"/>
      <c r="L31" s="348"/>
      <c r="M31" s="346">
        <v>43</v>
      </c>
      <c r="N31" s="347"/>
      <c r="O31" s="347"/>
      <c r="P31" s="347"/>
      <c r="Q31" s="347"/>
      <c r="R31" s="348"/>
      <c r="S31" s="346"/>
      <c r="T31" s="347"/>
      <c r="U31" s="347"/>
      <c r="V31" s="347"/>
      <c r="W31" s="347"/>
      <c r="X31" s="347"/>
      <c r="Y31" s="347"/>
      <c r="Z31" s="348"/>
      <c r="AA31" s="346">
        <v>43</v>
      </c>
      <c r="AB31" s="347"/>
      <c r="AC31" s="347"/>
      <c r="AD31" s="347"/>
      <c r="AE31" s="347"/>
      <c r="AF31" s="348"/>
      <c r="AG31" s="4"/>
      <c r="AH31" s="4"/>
      <c r="AI31" s="4"/>
      <c r="AJ31" s="4"/>
      <c r="AK31" s="4"/>
      <c r="AL31" s="4"/>
      <c r="AM31" s="4"/>
      <c r="AN31" s="4"/>
      <c r="AO31" s="4"/>
      <c r="AP31" s="4"/>
      <c r="AZ31" s="2"/>
      <c r="BA31" s="2"/>
      <c r="BB31" s="2"/>
      <c r="BC31" s="2"/>
      <c r="BD31" s="2"/>
      <c r="BE31" s="2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ht="15" customHeight="1">
      <c r="B32" s="406" t="s">
        <v>225</v>
      </c>
      <c r="C32" s="407"/>
      <c r="D32" s="407"/>
      <c r="E32" s="407"/>
      <c r="F32" s="408"/>
      <c r="G32" s="346">
        <v>30</v>
      </c>
      <c r="H32" s="347"/>
      <c r="I32" s="347"/>
      <c r="J32" s="347"/>
      <c r="K32" s="347"/>
      <c r="L32" s="348"/>
      <c r="M32" s="346">
        <v>30</v>
      </c>
      <c r="N32" s="347"/>
      <c r="O32" s="347"/>
      <c r="P32" s="347"/>
      <c r="Q32" s="347"/>
      <c r="R32" s="348"/>
      <c r="S32" s="346">
        <v>11</v>
      </c>
      <c r="T32" s="347"/>
      <c r="U32" s="347"/>
      <c r="V32" s="347"/>
      <c r="W32" s="347"/>
      <c r="X32" s="347"/>
      <c r="Y32" s="347"/>
      <c r="Z32" s="348"/>
      <c r="AA32" s="346">
        <v>30</v>
      </c>
      <c r="AB32" s="347"/>
      <c r="AC32" s="347"/>
      <c r="AD32" s="347"/>
      <c r="AE32" s="347"/>
      <c r="AF32" s="348"/>
      <c r="AG32" s="4"/>
      <c r="AH32" s="4"/>
      <c r="AI32" s="4"/>
      <c r="AJ32" s="4"/>
      <c r="AK32" s="4"/>
      <c r="AL32" s="4"/>
      <c r="AM32" s="4"/>
      <c r="AN32" s="4"/>
      <c r="AO32" s="4"/>
      <c r="AP32" s="4"/>
      <c r="AZ32" s="2"/>
      <c r="BA32" s="2"/>
      <c r="BB32" s="2"/>
      <c r="BC32" s="2"/>
      <c r="BD32" s="2"/>
      <c r="BE32" s="2"/>
      <c r="BO32" s="1"/>
      <c r="BP32" s="1"/>
      <c r="BQ32" s="1"/>
      <c r="BR32" s="1"/>
      <c r="BS32" s="1"/>
      <c r="BT32" s="1"/>
    </row>
    <row r="33" spans="1:72" ht="15" customHeight="1">
      <c r="B33" s="406" t="s">
        <v>38</v>
      </c>
      <c r="C33" s="407"/>
      <c r="D33" s="407"/>
      <c r="E33" s="407"/>
      <c r="F33" s="408"/>
      <c r="G33" s="346">
        <v>60</v>
      </c>
      <c r="H33" s="347"/>
      <c r="I33" s="347"/>
      <c r="J33" s="347"/>
      <c r="K33" s="347"/>
      <c r="L33" s="348"/>
      <c r="M33" s="346">
        <v>60</v>
      </c>
      <c r="N33" s="347"/>
      <c r="O33" s="347"/>
      <c r="P33" s="347"/>
      <c r="Q33" s="347"/>
      <c r="R33" s="348"/>
      <c r="S33" s="346"/>
      <c r="T33" s="347"/>
      <c r="U33" s="347"/>
      <c r="V33" s="347"/>
      <c r="W33" s="347"/>
      <c r="X33" s="347"/>
      <c r="Y33" s="347"/>
      <c r="Z33" s="348"/>
      <c r="AA33" s="346">
        <v>60</v>
      </c>
      <c r="AB33" s="347"/>
      <c r="AC33" s="347"/>
      <c r="AD33" s="347"/>
      <c r="AE33" s="347"/>
      <c r="AF33" s="348"/>
      <c r="AG33" s="4"/>
      <c r="AH33" s="4"/>
      <c r="AI33" s="4"/>
      <c r="AJ33" s="4"/>
      <c r="AK33" s="4"/>
      <c r="AL33" s="4"/>
      <c r="AM33" s="4"/>
      <c r="AN33" s="4"/>
      <c r="AO33" s="4"/>
      <c r="AP33" s="4"/>
      <c r="AZ33" s="2"/>
      <c r="BA33" s="2"/>
      <c r="BB33" s="2"/>
      <c r="BC33" s="2"/>
      <c r="BD33" s="2"/>
      <c r="BE33" s="2"/>
      <c r="BO33" s="1"/>
      <c r="BP33" s="1"/>
      <c r="BQ33" s="1"/>
      <c r="BR33" s="1"/>
      <c r="BS33" s="1"/>
      <c r="BT33" s="1"/>
    </row>
    <row r="34" spans="1:72" ht="15" customHeight="1">
      <c r="B34" s="341" t="s">
        <v>122</v>
      </c>
      <c r="C34" s="342"/>
      <c r="D34" s="342"/>
      <c r="E34" s="342"/>
      <c r="F34" s="343"/>
      <c r="G34" s="409">
        <f>SUM(G30:L33)</f>
        <v>200</v>
      </c>
      <c r="H34" s="410"/>
      <c r="I34" s="410"/>
      <c r="J34" s="410"/>
      <c r="K34" s="410"/>
      <c r="L34" s="411"/>
      <c r="M34" s="409">
        <f>SUM(M30:R33)</f>
        <v>243</v>
      </c>
      <c r="N34" s="410"/>
      <c r="O34" s="410"/>
      <c r="P34" s="410"/>
      <c r="Q34" s="410"/>
      <c r="R34" s="411"/>
      <c r="S34" s="409">
        <f>SUM(S30:Z32)</f>
        <v>11</v>
      </c>
      <c r="T34" s="410"/>
      <c r="U34" s="410"/>
      <c r="V34" s="410"/>
      <c r="W34" s="410"/>
      <c r="X34" s="410"/>
      <c r="Y34" s="410"/>
      <c r="Z34" s="411"/>
      <c r="AA34" s="409">
        <f>SUM(AA30:AF33)</f>
        <v>283</v>
      </c>
      <c r="AB34" s="410"/>
      <c r="AC34" s="410"/>
      <c r="AD34" s="410"/>
      <c r="AE34" s="410"/>
      <c r="AF34" s="411"/>
      <c r="AG34" s="4"/>
      <c r="AH34" s="4"/>
      <c r="AI34" s="4"/>
      <c r="AJ34" s="4"/>
      <c r="AK34" s="4"/>
      <c r="AL34" s="4"/>
      <c r="AM34" s="4"/>
      <c r="AN34" s="4"/>
      <c r="AO34" s="4"/>
      <c r="AP34" s="4"/>
      <c r="AZ34" s="2"/>
      <c r="BA34" s="2"/>
      <c r="BB34" s="2"/>
      <c r="BC34" s="2"/>
      <c r="BD34" s="2"/>
      <c r="BE34" s="2"/>
      <c r="BO34" s="1"/>
      <c r="BP34" s="1"/>
      <c r="BQ34" s="1"/>
      <c r="BR34" s="1"/>
      <c r="BS34" s="1"/>
      <c r="BT34" s="1"/>
    </row>
    <row r="35" spans="1:72" s="152" customFormat="1" ht="10.5" customHeight="1">
      <c r="A35" s="149"/>
      <c r="B35" s="44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</row>
    <row r="36" spans="1:72" ht="7.5" customHeight="1"/>
    <row r="37" spans="1:72" ht="12.75" customHeight="1">
      <c r="A37" s="149" t="s">
        <v>81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1:72">
      <c r="A38" s="149"/>
      <c r="B38" s="149" t="s">
        <v>224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AL38" s="332" t="s">
        <v>339</v>
      </c>
      <c r="AM38" s="332"/>
      <c r="AN38" s="332"/>
      <c r="AO38" s="332"/>
      <c r="AP38" s="332"/>
      <c r="AS38" s="3"/>
      <c r="AT38" s="3"/>
      <c r="AU38" s="10"/>
      <c r="AV38" s="10"/>
      <c r="AW38" s="10"/>
      <c r="AX38" s="3"/>
      <c r="AY38" s="3"/>
      <c r="AZ38" s="151"/>
      <c r="BA38" s="151"/>
      <c r="BB38" s="151"/>
    </row>
    <row r="39" spans="1:72" ht="15" customHeight="1">
      <c r="A39" s="149"/>
      <c r="B39" s="359" t="s">
        <v>223</v>
      </c>
      <c r="C39" s="360"/>
      <c r="D39" s="360"/>
      <c r="E39" s="360"/>
      <c r="F39" s="360"/>
      <c r="G39" s="360"/>
      <c r="H39" s="360"/>
      <c r="I39" s="360"/>
      <c r="J39" s="360"/>
      <c r="K39" s="361"/>
      <c r="L39" s="359" t="s">
        <v>222</v>
      </c>
      <c r="M39" s="360"/>
      <c r="N39" s="361"/>
      <c r="O39" s="341" t="s">
        <v>221</v>
      </c>
      <c r="P39" s="342"/>
      <c r="Q39" s="342"/>
      <c r="R39" s="342"/>
      <c r="S39" s="342"/>
      <c r="T39" s="342"/>
      <c r="U39" s="342"/>
      <c r="V39" s="343"/>
      <c r="W39" s="359" t="s">
        <v>43</v>
      </c>
      <c r="X39" s="360"/>
      <c r="Y39" s="360"/>
      <c r="Z39" s="360"/>
      <c r="AA39" s="360"/>
      <c r="AB39" s="360"/>
      <c r="AC39" s="361"/>
      <c r="AD39" s="359" t="s">
        <v>39</v>
      </c>
      <c r="AE39" s="360"/>
      <c r="AF39" s="360"/>
      <c r="AG39" s="361"/>
      <c r="AH39" s="359" t="s">
        <v>38</v>
      </c>
      <c r="AI39" s="360"/>
      <c r="AJ39" s="360"/>
      <c r="AK39" s="361"/>
      <c r="AL39" s="365" t="s">
        <v>44</v>
      </c>
      <c r="AM39" s="365"/>
      <c r="AN39" s="365"/>
      <c r="AO39" s="365"/>
      <c r="AP39" s="365"/>
      <c r="AQ39" s="150"/>
      <c r="AS39" s="168" t="s">
        <v>220</v>
      </c>
      <c r="AT39" s="169"/>
      <c r="AU39" s="169"/>
      <c r="AV39" s="169"/>
      <c r="AW39" s="170"/>
      <c r="AX39"/>
      <c r="AY39"/>
      <c r="AZ39"/>
      <c r="BA39"/>
      <c r="BB39"/>
      <c r="BO39" s="1"/>
      <c r="BP39" s="1"/>
      <c r="BQ39" s="1"/>
    </row>
    <row r="40" spans="1:72" ht="15" customHeight="1">
      <c r="A40" s="149"/>
      <c r="B40" s="362" t="s">
        <v>219</v>
      </c>
      <c r="C40" s="363"/>
      <c r="D40" s="363"/>
      <c r="E40" s="363"/>
      <c r="F40" s="363"/>
      <c r="G40" s="363"/>
      <c r="H40" s="363"/>
      <c r="I40" s="363"/>
      <c r="J40" s="363"/>
      <c r="K40" s="364"/>
      <c r="L40" s="362" t="s">
        <v>218</v>
      </c>
      <c r="M40" s="363"/>
      <c r="N40" s="364"/>
      <c r="O40" s="341" t="s">
        <v>217</v>
      </c>
      <c r="P40" s="342"/>
      <c r="Q40" s="342"/>
      <c r="R40" s="343"/>
      <c r="S40" s="341" t="s">
        <v>50</v>
      </c>
      <c r="T40" s="342"/>
      <c r="U40" s="342"/>
      <c r="V40" s="343"/>
      <c r="W40" s="371" t="s">
        <v>216</v>
      </c>
      <c r="X40" s="372"/>
      <c r="Y40" s="372"/>
      <c r="Z40" s="372"/>
      <c r="AA40" s="372"/>
      <c r="AB40" s="372"/>
      <c r="AC40" s="373"/>
      <c r="AD40" s="362"/>
      <c r="AE40" s="363"/>
      <c r="AF40" s="363"/>
      <c r="AG40" s="364"/>
      <c r="AH40" s="362"/>
      <c r="AI40" s="363"/>
      <c r="AJ40" s="363"/>
      <c r="AK40" s="364"/>
      <c r="AL40" s="365"/>
      <c r="AM40" s="365"/>
      <c r="AN40" s="365"/>
      <c r="AO40" s="365"/>
      <c r="AP40" s="365"/>
      <c r="AQ40" s="150"/>
      <c r="AS40" s="171" t="s">
        <v>215</v>
      </c>
      <c r="AT40" s="172"/>
      <c r="AU40" s="172"/>
      <c r="AV40" s="172"/>
      <c r="AW40" s="173"/>
      <c r="AX40"/>
      <c r="AY40"/>
      <c r="AZ40"/>
      <c r="BA40"/>
      <c r="BB40"/>
      <c r="BC40" s="151"/>
      <c r="BO40" s="1"/>
      <c r="BP40" s="1"/>
      <c r="BQ40" s="1"/>
    </row>
    <row r="41" spans="1:72" ht="15" customHeight="1">
      <c r="A41" s="149"/>
      <c r="B41" s="406" t="s">
        <v>214</v>
      </c>
      <c r="C41" s="407"/>
      <c r="D41" s="407"/>
      <c r="E41" s="407"/>
      <c r="F41" s="407"/>
      <c r="G41" s="407"/>
      <c r="H41" s="407"/>
      <c r="I41" s="407"/>
      <c r="J41" s="407"/>
      <c r="K41" s="408"/>
      <c r="L41" s="346">
        <v>1</v>
      </c>
      <c r="M41" s="347"/>
      <c r="N41" s="348"/>
      <c r="O41" s="415">
        <v>1100000</v>
      </c>
      <c r="P41" s="416"/>
      <c r="Q41" s="416"/>
      <c r="R41" s="417"/>
      <c r="S41" s="415">
        <v>1000000</v>
      </c>
      <c r="T41" s="416"/>
      <c r="U41" s="416"/>
      <c r="V41" s="417"/>
      <c r="W41" s="418">
        <v>500000</v>
      </c>
      <c r="X41" s="419"/>
      <c r="Y41" s="419"/>
      <c r="Z41" s="419"/>
      <c r="AA41" s="419"/>
      <c r="AB41" s="419"/>
      <c r="AC41" s="420"/>
      <c r="AD41" s="421">
        <v>600000</v>
      </c>
      <c r="AE41" s="422"/>
      <c r="AF41" s="422"/>
      <c r="AG41" s="423"/>
      <c r="AH41" s="390">
        <v>0</v>
      </c>
      <c r="AI41" s="391"/>
      <c r="AJ41" s="391"/>
      <c r="AK41" s="392"/>
      <c r="AL41" s="365"/>
      <c r="AM41" s="365"/>
      <c r="AN41" s="365"/>
      <c r="AO41" s="365"/>
      <c r="AP41" s="365"/>
      <c r="AQ41" s="150"/>
      <c r="AS41" s="412">
        <f>ROUNDDOWN(S41/2,-3)</f>
        <v>500000</v>
      </c>
      <c r="AT41" s="413"/>
      <c r="AU41" s="413"/>
      <c r="AV41" s="413"/>
      <c r="AW41" s="414"/>
      <c r="AX41"/>
      <c r="AY41"/>
      <c r="AZ41"/>
      <c r="BA41"/>
      <c r="BB41"/>
      <c r="BO41" s="1"/>
      <c r="BP41" s="1"/>
      <c r="BQ41" s="1"/>
    </row>
    <row r="42" spans="1:72" ht="15" customHeight="1">
      <c r="A42" s="149"/>
      <c r="B42" s="406" t="s">
        <v>213</v>
      </c>
      <c r="C42" s="407"/>
      <c r="D42" s="407"/>
      <c r="E42" s="407"/>
      <c r="F42" s="407"/>
      <c r="G42" s="407"/>
      <c r="H42" s="407"/>
      <c r="I42" s="407"/>
      <c r="J42" s="407"/>
      <c r="K42" s="408"/>
      <c r="L42" s="346">
        <v>1</v>
      </c>
      <c r="M42" s="347"/>
      <c r="N42" s="348"/>
      <c r="O42" s="415">
        <v>2230000</v>
      </c>
      <c r="P42" s="416"/>
      <c r="Q42" s="416"/>
      <c r="R42" s="417"/>
      <c r="S42" s="415">
        <v>2027272</v>
      </c>
      <c r="T42" s="416"/>
      <c r="U42" s="416"/>
      <c r="V42" s="417"/>
      <c r="W42" s="418">
        <v>1000000</v>
      </c>
      <c r="X42" s="419"/>
      <c r="Y42" s="419"/>
      <c r="Z42" s="419"/>
      <c r="AA42" s="419"/>
      <c r="AB42" s="419"/>
      <c r="AC42" s="420"/>
      <c r="AD42" s="421">
        <v>1230000</v>
      </c>
      <c r="AE42" s="422"/>
      <c r="AF42" s="422"/>
      <c r="AG42" s="423"/>
      <c r="AH42" s="390">
        <v>0</v>
      </c>
      <c r="AI42" s="391"/>
      <c r="AJ42" s="391"/>
      <c r="AK42" s="392"/>
      <c r="AL42" s="365"/>
      <c r="AM42" s="365"/>
      <c r="AN42" s="365"/>
      <c r="AO42" s="365"/>
      <c r="AP42" s="365"/>
      <c r="AQ42" s="150"/>
      <c r="AS42" s="412">
        <f>ROUNDDOWN(S42/2,-3)</f>
        <v>1013000</v>
      </c>
      <c r="AT42" s="413"/>
      <c r="AU42" s="413"/>
      <c r="AV42" s="413"/>
      <c r="AW42" s="414"/>
      <c r="AX42"/>
      <c r="AY42"/>
      <c r="AZ42"/>
      <c r="BA42"/>
      <c r="BB42"/>
      <c r="BO42" s="1"/>
      <c r="BP42" s="1"/>
      <c r="BQ42" s="1"/>
    </row>
    <row r="43" spans="1:72" ht="15" customHeight="1">
      <c r="A43" s="149"/>
      <c r="B43" s="341" t="s">
        <v>122</v>
      </c>
      <c r="C43" s="342"/>
      <c r="D43" s="342"/>
      <c r="E43" s="342"/>
      <c r="F43" s="342"/>
      <c r="G43" s="342"/>
      <c r="H43" s="342"/>
      <c r="I43" s="342"/>
      <c r="J43" s="342"/>
      <c r="K43" s="343"/>
      <c r="L43" s="400">
        <f>SUM(L41:N42)</f>
        <v>2</v>
      </c>
      <c r="M43" s="401"/>
      <c r="N43" s="402"/>
      <c r="O43" s="403">
        <f>SUM(O41:R42)</f>
        <v>3330000</v>
      </c>
      <c r="P43" s="404"/>
      <c r="Q43" s="404"/>
      <c r="R43" s="405"/>
      <c r="S43" s="403">
        <f>SUM(S41:V42)</f>
        <v>3027272</v>
      </c>
      <c r="T43" s="404"/>
      <c r="U43" s="404"/>
      <c r="V43" s="405"/>
      <c r="W43" s="424">
        <f>SUM(W41:AC42)</f>
        <v>1500000</v>
      </c>
      <c r="X43" s="425"/>
      <c r="Y43" s="425"/>
      <c r="Z43" s="425"/>
      <c r="AA43" s="425"/>
      <c r="AB43" s="425"/>
      <c r="AC43" s="426"/>
      <c r="AD43" s="403">
        <f>SUM(AD41:AG42)</f>
        <v>1830000</v>
      </c>
      <c r="AE43" s="404"/>
      <c r="AF43" s="404"/>
      <c r="AG43" s="405"/>
      <c r="AH43" s="390">
        <v>0</v>
      </c>
      <c r="AI43" s="391"/>
      <c r="AJ43" s="391"/>
      <c r="AK43" s="392"/>
      <c r="AL43" s="365"/>
      <c r="AM43" s="365"/>
      <c r="AN43" s="365"/>
      <c r="AO43" s="365"/>
      <c r="AP43" s="365"/>
      <c r="AQ43" s="148"/>
      <c r="AR43" s="3"/>
      <c r="BO43" s="1"/>
      <c r="BP43" s="1"/>
      <c r="BQ43" s="1"/>
    </row>
    <row r="44" spans="1:72" s="45" customFormat="1" ht="10.5" customHeight="1">
      <c r="A44" s="44"/>
      <c r="B44" s="44" t="s">
        <v>212</v>
      </c>
      <c r="C44" s="44"/>
      <c r="D44" s="44"/>
      <c r="E44" s="44" t="s">
        <v>211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"/>
      <c r="AM44" s="4"/>
      <c r="AN44" s="4"/>
      <c r="AO44" s="4"/>
      <c r="AP44" s="4"/>
      <c r="AQ44" s="147"/>
      <c r="AR44" s="44"/>
      <c r="AS44" s="44"/>
      <c r="AT44" s="44"/>
      <c r="AU44" s="44"/>
      <c r="AV44" s="44"/>
      <c r="AW44" s="44"/>
      <c r="AX44" s="44"/>
      <c r="AY44" s="44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</row>
    <row r="45" spans="1:72" s="45" customFormat="1" ht="10.5" customHeight="1">
      <c r="A45" s="44"/>
      <c r="B45" s="44"/>
      <c r="C45" s="44"/>
      <c r="D45" s="44"/>
      <c r="E45" s="44" t="s">
        <v>210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</row>
    <row r="46" spans="1:72" ht="7.5" customHeight="1"/>
  </sheetData>
  <mergeCells count="174">
    <mergeCell ref="B43:K43"/>
    <mergeCell ref="L43:N43"/>
    <mergeCell ref="O43:R43"/>
    <mergeCell ref="S43:V43"/>
    <mergeCell ref="W43:AC43"/>
    <mergeCell ref="AD43:AG43"/>
    <mergeCell ref="AH43:AK43"/>
    <mergeCell ref="AL43:AP43"/>
    <mergeCell ref="B42:K42"/>
    <mergeCell ref="L42:N42"/>
    <mergeCell ref="O42:R42"/>
    <mergeCell ref="S42:V42"/>
    <mergeCell ref="W42:AC42"/>
    <mergeCell ref="AD42:AG42"/>
    <mergeCell ref="AH42:AK42"/>
    <mergeCell ref="AL42:AP42"/>
    <mergeCell ref="AS42:AW42"/>
    <mergeCell ref="B41:K41"/>
    <mergeCell ref="L41:N41"/>
    <mergeCell ref="O41:R41"/>
    <mergeCell ref="S41:V41"/>
    <mergeCell ref="W41:AC41"/>
    <mergeCell ref="AD41:AG41"/>
    <mergeCell ref="AH41:AK41"/>
    <mergeCell ref="AL41:AP41"/>
    <mergeCell ref="AS41:AW41"/>
    <mergeCell ref="AH39:AK40"/>
    <mergeCell ref="AL39:AP40"/>
    <mergeCell ref="AS39:AW39"/>
    <mergeCell ref="B40:K40"/>
    <mergeCell ref="L40:N40"/>
    <mergeCell ref="O40:R40"/>
    <mergeCell ref="S40:V40"/>
    <mergeCell ref="W40:AC40"/>
    <mergeCell ref="AS40:AW40"/>
    <mergeCell ref="B34:F34"/>
    <mergeCell ref="G34:L34"/>
    <mergeCell ref="M34:R34"/>
    <mergeCell ref="S34:Z34"/>
    <mergeCell ref="AA34:AF34"/>
    <mergeCell ref="B39:K39"/>
    <mergeCell ref="L39:N39"/>
    <mergeCell ref="O39:V39"/>
    <mergeCell ref="W39:AC39"/>
    <mergeCell ref="AD39:AG40"/>
    <mergeCell ref="B32:F32"/>
    <mergeCell ref="G32:L32"/>
    <mergeCell ref="M32:R32"/>
    <mergeCell ref="S32:Z32"/>
    <mergeCell ref="AA32:AF32"/>
    <mergeCell ref="B33:F33"/>
    <mergeCell ref="G33:L33"/>
    <mergeCell ref="M33:R33"/>
    <mergeCell ref="S33:Z33"/>
    <mergeCell ref="AA33:AF33"/>
    <mergeCell ref="B30:F30"/>
    <mergeCell ref="G30:L30"/>
    <mergeCell ref="M30:R30"/>
    <mergeCell ref="S30:Z30"/>
    <mergeCell ref="AA30:AF30"/>
    <mergeCell ref="B31:F31"/>
    <mergeCell ref="G31:L31"/>
    <mergeCell ref="M31:R31"/>
    <mergeCell ref="S31:Z31"/>
    <mergeCell ref="AA31:AF31"/>
    <mergeCell ref="AS22:AW22"/>
    <mergeCell ref="AX22:BB22"/>
    <mergeCell ref="E23:AQ23"/>
    <mergeCell ref="B28:F29"/>
    <mergeCell ref="G28:L28"/>
    <mergeCell ref="M28:Z28"/>
    <mergeCell ref="AA28:AF28"/>
    <mergeCell ref="G29:L29"/>
    <mergeCell ref="M29:R29"/>
    <mergeCell ref="S29:Z29"/>
    <mergeCell ref="AA29:AF29"/>
    <mergeCell ref="B22:D22"/>
    <mergeCell ref="E22:K22"/>
    <mergeCell ref="L22:N22"/>
    <mergeCell ref="O22:R22"/>
    <mergeCell ref="S22:V22"/>
    <mergeCell ref="W22:AC22"/>
    <mergeCell ref="AD22:AG22"/>
    <mergeCell ref="AH22:AK22"/>
    <mergeCell ref="AL22:AP22"/>
    <mergeCell ref="AS20:AW20"/>
    <mergeCell ref="AX20:BB20"/>
    <mergeCell ref="B21:D21"/>
    <mergeCell ref="E21:K21"/>
    <mergeCell ref="L21:N21"/>
    <mergeCell ref="O21:R21"/>
    <mergeCell ref="S21:V21"/>
    <mergeCell ref="W21:AC21"/>
    <mergeCell ref="AD21:AG21"/>
    <mergeCell ref="AH21:AK21"/>
    <mergeCell ref="AL21:AP21"/>
    <mergeCell ref="AS21:AW21"/>
    <mergeCell ref="AX21:BB21"/>
    <mergeCell ref="B20:D20"/>
    <mergeCell ref="E20:K20"/>
    <mergeCell ref="L20:N20"/>
    <mergeCell ref="O20:R20"/>
    <mergeCell ref="S20:V20"/>
    <mergeCell ref="W20:AC20"/>
    <mergeCell ref="AD20:AG20"/>
    <mergeCell ref="AH20:AK20"/>
    <mergeCell ref="AL20:AP20"/>
    <mergeCell ref="AS18:AW18"/>
    <mergeCell ref="AX18:BB18"/>
    <mergeCell ref="B19:D19"/>
    <mergeCell ref="E19:K19"/>
    <mergeCell ref="L19:N19"/>
    <mergeCell ref="O19:R19"/>
    <mergeCell ref="S19:V19"/>
    <mergeCell ref="W19:AC19"/>
    <mergeCell ref="AD19:AG19"/>
    <mergeCell ref="AH19:AK19"/>
    <mergeCell ref="AL19:AP19"/>
    <mergeCell ref="AS19:AW19"/>
    <mergeCell ref="AX19:BB19"/>
    <mergeCell ref="B10:D10"/>
    <mergeCell ref="E10:O10"/>
    <mergeCell ref="P10:T10"/>
    <mergeCell ref="U10:AA10"/>
    <mergeCell ref="AB10:AE10"/>
    <mergeCell ref="AF10:AI10"/>
    <mergeCell ref="B11:D11"/>
    <mergeCell ref="AS17:AW17"/>
    <mergeCell ref="AX17:BB17"/>
    <mergeCell ref="B17:D18"/>
    <mergeCell ref="E17:K18"/>
    <mergeCell ref="L17:N18"/>
    <mergeCell ref="O17:V17"/>
    <mergeCell ref="W17:AC18"/>
    <mergeCell ref="AD17:AG18"/>
    <mergeCell ref="AH17:AK18"/>
    <mergeCell ref="AL17:AP18"/>
    <mergeCell ref="B12:D12"/>
    <mergeCell ref="O18:R18"/>
    <mergeCell ref="S18:V18"/>
    <mergeCell ref="AF9:AI9"/>
    <mergeCell ref="AJ9:AM9"/>
    <mergeCell ref="E12:O12"/>
    <mergeCell ref="P12:T12"/>
    <mergeCell ref="U12:AA12"/>
    <mergeCell ref="AB12:AE12"/>
    <mergeCell ref="AF12:AI12"/>
    <mergeCell ref="AJ10:AM10"/>
    <mergeCell ref="AJ11:AM11"/>
    <mergeCell ref="AJ12:AM12"/>
    <mergeCell ref="AL16:AP16"/>
    <mergeCell ref="AA27:AF27"/>
    <mergeCell ref="AL38:AP38"/>
    <mergeCell ref="A2:AQ2"/>
    <mergeCell ref="B5:E5"/>
    <mergeCell ref="F5:K5"/>
    <mergeCell ref="L5:R5"/>
    <mergeCell ref="S5:U5"/>
    <mergeCell ref="V5:AB5"/>
    <mergeCell ref="AC5:AG5"/>
    <mergeCell ref="AH5:AL5"/>
    <mergeCell ref="AM5:AP5"/>
    <mergeCell ref="E11:O11"/>
    <mergeCell ref="P11:T11"/>
    <mergeCell ref="U11:AA11"/>
    <mergeCell ref="AB11:AE11"/>
    <mergeCell ref="AF11:AI11"/>
    <mergeCell ref="B8:D9"/>
    <mergeCell ref="E8:O9"/>
    <mergeCell ref="P8:T9"/>
    <mergeCell ref="U8:AE8"/>
    <mergeCell ref="AF8:AM8"/>
    <mergeCell ref="U9:AA9"/>
    <mergeCell ref="AB9:AE9"/>
  </mergeCells>
  <phoneticPr fontId="2"/>
  <dataValidations count="2">
    <dataValidation type="list" allowBlank="1" showInputMessage="1" showErrorMessage="1" sqref="P10:S12" xr:uid="{00000000-0002-0000-0500-000000000000}">
      <formula1>$AR$9:$AR$12</formula1>
    </dataValidation>
    <dataValidation type="list" allowBlank="1" showInputMessage="1" showErrorMessage="1" sqref="U10:AA12" xr:uid="{00000000-0002-0000-0500-000001000000}">
      <formula1>$BD$9:$BD$12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cellComments="asDisplayed" r:id="rId1"/>
  <rowBreaks count="1" manualBreakCount="1">
    <brk id="50" max="40" man="1"/>
  </rowBreaks>
  <colBreaks count="1" manualBreakCount="1">
    <brk id="43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6"/>
  <sheetViews>
    <sheetView showGridLines="0" view="pageBreakPreview" topLeftCell="A31" zoomScaleNormal="100" zoomScaleSheetLayoutView="100" workbookViewId="0">
      <selection activeCell="K8" sqref="K8:T8"/>
    </sheetView>
  </sheetViews>
  <sheetFormatPr defaultRowHeight="18.75"/>
  <cols>
    <col min="1" max="12" width="4.5" style="2" customWidth="1"/>
    <col min="13" max="13" width="5.25" style="2" customWidth="1"/>
    <col min="14" max="20" width="4.5" style="2" customWidth="1"/>
    <col min="21" max="38" width="5.375" customWidth="1"/>
  </cols>
  <sheetData>
    <row r="1" spans="1:32">
      <c r="A1" s="2" t="s">
        <v>316</v>
      </c>
    </row>
    <row r="3" spans="1:32" ht="18.75" customHeight="1">
      <c r="A3" s="432" t="s">
        <v>315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1:32" ht="18.75" customHeight="1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32" ht="20.25" customHeight="1">
      <c r="A5" s="429" t="s">
        <v>314</v>
      </c>
      <c r="B5" s="430"/>
      <c r="C5" s="431"/>
      <c r="D5" s="204" t="s">
        <v>291</v>
      </c>
      <c r="E5" s="205"/>
      <c r="F5" s="205"/>
      <c r="G5" s="205"/>
      <c r="H5" s="205"/>
      <c r="I5" s="205"/>
      <c r="J5" s="206"/>
      <c r="K5" s="429" t="s">
        <v>312</v>
      </c>
      <c r="L5" s="430"/>
      <c r="M5" s="431"/>
      <c r="N5" s="433">
        <v>45940</v>
      </c>
      <c r="O5" s="434"/>
      <c r="P5" s="434"/>
      <c r="Q5" s="434"/>
      <c r="R5" s="434"/>
      <c r="S5" s="434"/>
      <c r="T5" s="434"/>
      <c r="U5" s="164"/>
    </row>
    <row r="6" spans="1:32" ht="20.25" customHeight="1">
      <c r="A6" s="429" t="s">
        <v>311</v>
      </c>
      <c r="B6" s="430"/>
      <c r="C6" s="431"/>
      <c r="D6" s="204" t="s">
        <v>298</v>
      </c>
      <c r="E6" s="205"/>
      <c r="F6" s="205"/>
      <c r="G6" s="205"/>
      <c r="H6" s="205"/>
      <c r="I6" s="205"/>
      <c r="J6" s="206"/>
      <c r="K6" s="429" t="s">
        <v>310</v>
      </c>
      <c r="L6" s="430"/>
      <c r="M6" s="431"/>
      <c r="N6" s="433">
        <v>46042</v>
      </c>
      <c r="O6" s="434"/>
      <c r="P6" s="434"/>
      <c r="Q6" s="434"/>
      <c r="R6" s="434"/>
      <c r="S6" s="434"/>
      <c r="T6" s="434"/>
    </row>
    <row r="7" spans="1:32" ht="18.75" customHeight="1">
      <c r="A7" s="428" t="s">
        <v>309</v>
      </c>
      <c r="B7" s="428"/>
      <c r="C7" s="428"/>
      <c r="D7" s="428"/>
      <c r="E7" s="428"/>
      <c r="F7" s="428"/>
      <c r="G7" s="428"/>
      <c r="H7" s="428"/>
      <c r="I7" s="428"/>
      <c r="J7" s="428"/>
      <c r="K7" s="428" t="s">
        <v>308</v>
      </c>
      <c r="L7" s="428"/>
      <c r="M7" s="428"/>
      <c r="N7" s="428"/>
      <c r="O7" s="428"/>
      <c r="P7" s="428"/>
      <c r="Q7" s="428"/>
      <c r="R7" s="428"/>
      <c r="S7" s="428"/>
      <c r="T7" s="428"/>
    </row>
    <row r="8" spans="1:32" ht="195" customHeight="1">
      <c r="A8" s="428" t="s">
        <v>94</v>
      </c>
      <c r="B8" s="428"/>
      <c r="C8" s="428"/>
      <c r="D8" s="428"/>
      <c r="E8" s="428"/>
      <c r="F8" s="428"/>
      <c r="G8" s="428"/>
      <c r="H8" s="428"/>
      <c r="I8" s="428"/>
      <c r="J8" s="428"/>
      <c r="K8" s="428" t="s">
        <v>94</v>
      </c>
      <c r="L8" s="428"/>
      <c r="M8" s="428"/>
      <c r="N8" s="428"/>
      <c r="O8" s="428"/>
      <c r="P8" s="428"/>
      <c r="Q8" s="428"/>
      <c r="R8" s="428"/>
      <c r="S8" s="428"/>
      <c r="T8" s="428"/>
    </row>
    <row r="9" spans="1:32" ht="18" customHeight="1">
      <c r="A9" s="428" t="s">
        <v>307</v>
      </c>
      <c r="B9" s="428"/>
      <c r="C9" s="428"/>
      <c r="D9" s="428"/>
      <c r="E9" s="428"/>
      <c r="F9" s="428"/>
      <c r="G9" s="428"/>
      <c r="H9" s="428"/>
      <c r="I9" s="428"/>
      <c r="J9" s="428"/>
      <c r="K9" s="429" t="s">
        <v>306</v>
      </c>
      <c r="L9" s="430"/>
      <c r="M9" s="430"/>
      <c r="N9" s="430"/>
      <c r="O9" s="430"/>
      <c r="P9" s="430"/>
      <c r="Q9" s="430"/>
      <c r="R9" s="430"/>
      <c r="S9" s="430"/>
      <c r="T9" s="431"/>
      <c r="AF9" s="58"/>
    </row>
    <row r="10" spans="1:32" ht="195" customHeight="1">
      <c r="A10" s="428" t="s">
        <v>94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 t="s">
        <v>94</v>
      </c>
      <c r="L10" s="428"/>
      <c r="M10" s="428"/>
      <c r="N10" s="428"/>
      <c r="O10" s="428"/>
      <c r="P10" s="428"/>
      <c r="Q10" s="428"/>
      <c r="R10" s="428"/>
      <c r="S10" s="428"/>
      <c r="T10" s="428"/>
    </row>
    <row r="11" spans="1:32">
      <c r="A11" s="2" t="s">
        <v>305</v>
      </c>
    </row>
    <row r="14" spans="1:32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</row>
    <row r="15" spans="1:32" s="41" customFormat="1" ht="31.5" customHeight="1">
      <c r="A15" s="160" t="s">
        <v>304</v>
      </c>
      <c r="B15" s="160"/>
      <c r="C15" s="160"/>
      <c r="D15" s="160"/>
      <c r="E15" s="160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0"/>
      <c r="U15" s="163"/>
    </row>
    <row r="16" spans="1:32" ht="19.5" customHeight="1">
      <c r="B16" s="427" t="s">
        <v>303</v>
      </c>
      <c r="C16" s="427"/>
      <c r="D16" s="427"/>
      <c r="E16" s="9"/>
      <c r="F16" s="17" t="s">
        <v>302</v>
      </c>
      <c r="G16" s="435">
        <v>45940</v>
      </c>
      <c r="H16" s="435"/>
      <c r="I16" s="435"/>
      <c r="J16" s="435"/>
      <c r="K16" s="2" t="s">
        <v>301</v>
      </c>
      <c r="M16" s="17" t="s">
        <v>300</v>
      </c>
      <c r="N16" s="435">
        <v>46042</v>
      </c>
      <c r="O16" s="205"/>
      <c r="P16" s="205"/>
      <c r="Q16" s="205"/>
      <c r="T16" s="159"/>
      <c r="U16" s="1"/>
      <c r="V16" s="1"/>
    </row>
    <row r="17" spans="1:35">
      <c r="A17" s="3"/>
      <c r="B17" s="176" t="s">
        <v>299</v>
      </c>
      <c r="C17" s="177"/>
      <c r="D17" s="178"/>
      <c r="E17" s="204" t="s">
        <v>298</v>
      </c>
      <c r="F17" s="205"/>
      <c r="G17" s="205"/>
      <c r="H17" s="205"/>
      <c r="I17" s="205"/>
      <c r="J17" s="206"/>
      <c r="K17" s="176" t="s">
        <v>297</v>
      </c>
      <c r="L17" s="177"/>
      <c r="M17" s="178"/>
      <c r="N17" s="204" t="s">
        <v>91</v>
      </c>
      <c r="O17" s="205"/>
      <c r="P17" s="205"/>
      <c r="Q17" s="205"/>
      <c r="R17" s="205"/>
      <c r="S17" s="206"/>
      <c r="U17" s="1"/>
      <c r="V17" s="1"/>
      <c r="AI17" s="4"/>
    </row>
    <row r="18" spans="1:35">
      <c r="B18" s="427" t="s">
        <v>223</v>
      </c>
      <c r="C18" s="427"/>
      <c r="D18" s="427"/>
      <c r="E18" s="427" t="s">
        <v>296</v>
      </c>
      <c r="F18" s="427"/>
      <c r="G18" s="427"/>
      <c r="H18" s="427" t="s">
        <v>295</v>
      </c>
      <c r="I18" s="427"/>
      <c r="J18" s="427"/>
      <c r="K18" s="427" t="s">
        <v>294</v>
      </c>
      <c r="L18" s="427"/>
      <c r="M18" s="427"/>
      <c r="N18" s="427" t="s">
        <v>318</v>
      </c>
      <c r="O18" s="427"/>
      <c r="P18" s="427"/>
      <c r="Q18" s="427" t="s">
        <v>317</v>
      </c>
      <c r="R18" s="427"/>
      <c r="S18" s="427"/>
      <c r="U18" s="1"/>
      <c r="V18" s="1"/>
    </row>
    <row r="19" spans="1:35" ht="30" customHeight="1">
      <c r="B19" s="204" t="s">
        <v>291</v>
      </c>
      <c r="C19" s="205"/>
      <c r="D19" s="206"/>
      <c r="E19" s="204" t="s">
        <v>290</v>
      </c>
      <c r="F19" s="205"/>
      <c r="G19" s="206"/>
      <c r="H19" s="204" t="s">
        <v>289</v>
      </c>
      <c r="I19" s="205"/>
      <c r="J19" s="206"/>
      <c r="K19" s="204" t="s">
        <v>288</v>
      </c>
      <c r="L19" s="205"/>
      <c r="M19" s="206"/>
      <c r="N19" s="179">
        <v>1100000</v>
      </c>
      <c r="O19" s="180"/>
      <c r="P19" s="181"/>
      <c r="Q19" s="179">
        <v>1000000</v>
      </c>
      <c r="R19" s="180"/>
      <c r="S19" s="181"/>
      <c r="T19" s="5"/>
      <c r="U19" s="1"/>
      <c r="V19" s="1"/>
    </row>
    <row r="20" spans="1:35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U20" s="1"/>
      <c r="V20" s="1"/>
    </row>
    <row r="21" spans="1:35">
      <c r="B21" s="2" t="s">
        <v>287</v>
      </c>
      <c r="D21" s="17"/>
      <c r="E21" s="5"/>
      <c r="F21" s="5"/>
      <c r="G21" s="5"/>
      <c r="H21" s="5"/>
      <c r="I21" s="5"/>
      <c r="J21" s="5"/>
      <c r="L21" s="5"/>
      <c r="M21" s="5"/>
      <c r="N21" s="17" t="s">
        <v>286</v>
      </c>
      <c r="O21" s="436">
        <v>46050</v>
      </c>
      <c r="P21" s="436"/>
      <c r="Q21" s="436"/>
      <c r="R21" s="436"/>
      <c r="U21" s="1"/>
      <c r="V21" s="1"/>
    </row>
    <row r="22" spans="1:35">
      <c r="N22" s="2" t="s">
        <v>285</v>
      </c>
      <c r="O22" s="437" t="s">
        <v>284</v>
      </c>
      <c r="P22" s="437"/>
      <c r="Q22" s="437"/>
      <c r="R22" s="437"/>
      <c r="U22" s="1"/>
      <c r="V22" s="1"/>
    </row>
    <row r="23" spans="1:35">
      <c r="N23" s="17" t="s">
        <v>283</v>
      </c>
      <c r="O23" s="437" t="s">
        <v>282</v>
      </c>
      <c r="P23" s="437"/>
      <c r="Q23" s="437"/>
      <c r="R23" s="437"/>
      <c r="U23" s="1"/>
      <c r="V23" s="1"/>
    </row>
    <row r="24" spans="1:35">
      <c r="A24" s="2" t="s">
        <v>316</v>
      </c>
      <c r="V24" s="1"/>
    </row>
    <row r="26" spans="1:35">
      <c r="A26" s="432" t="s">
        <v>315</v>
      </c>
      <c r="B26" s="432"/>
      <c r="C26" s="432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</row>
    <row r="27" spans="1:35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35">
      <c r="A28" s="429" t="s">
        <v>314</v>
      </c>
      <c r="B28" s="430"/>
      <c r="C28" s="431"/>
      <c r="D28" s="204" t="s">
        <v>313</v>
      </c>
      <c r="E28" s="205"/>
      <c r="F28" s="205"/>
      <c r="G28" s="205"/>
      <c r="H28" s="205"/>
      <c r="I28" s="205"/>
      <c r="J28" s="206"/>
      <c r="K28" s="429" t="s">
        <v>312</v>
      </c>
      <c r="L28" s="430"/>
      <c r="M28" s="431"/>
      <c r="N28" s="433">
        <v>45940</v>
      </c>
      <c r="O28" s="434"/>
      <c r="P28" s="434"/>
      <c r="Q28" s="434"/>
      <c r="R28" s="434"/>
      <c r="S28" s="434"/>
      <c r="T28" s="434"/>
    </row>
    <row r="29" spans="1:35">
      <c r="A29" s="429" t="s">
        <v>311</v>
      </c>
      <c r="B29" s="430"/>
      <c r="C29" s="431"/>
      <c r="D29" s="204" t="s">
        <v>298</v>
      </c>
      <c r="E29" s="205"/>
      <c r="F29" s="205"/>
      <c r="G29" s="205"/>
      <c r="H29" s="205"/>
      <c r="I29" s="205"/>
      <c r="J29" s="206"/>
      <c r="K29" s="429" t="s">
        <v>310</v>
      </c>
      <c r="L29" s="430"/>
      <c r="M29" s="431"/>
      <c r="N29" s="433">
        <v>46042</v>
      </c>
      <c r="O29" s="434"/>
      <c r="P29" s="434"/>
      <c r="Q29" s="434"/>
      <c r="R29" s="434"/>
      <c r="S29" s="434"/>
      <c r="T29" s="434"/>
    </row>
    <row r="30" spans="1:35">
      <c r="A30" s="428" t="s">
        <v>309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 t="s">
        <v>308</v>
      </c>
      <c r="L30" s="428"/>
      <c r="M30" s="428"/>
      <c r="N30" s="428"/>
      <c r="O30" s="428"/>
      <c r="P30" s="428"/>
      <c r="Q30" s="428"/>
      <c r="R30" s="428"/>
      <c r="S30" s="428"/>
      <c r="T30" s="428"/>
    </row>
    <row r="31" spans="1:35" ht="195" customHeight="1">
      <c r="A31" s="428" t="s">
        <v>94</v>
      </c>
      <c r="B31" s="428"/>
      <c r="C31" s="428"/>
      <c r="D31" s="428"/>
      <c r="E31" s="428"/>
      <c r="F31" s="428"/>
      <c r="G31" s="428"/>
      <c r="H31" s="428"/>
      <c r="I31" s="428"/>
      <c r="J31" s="428"/>
      <c r="K31" s="428" t="s">
        <v>94</v>
      </c>
      <c r="L31" s="428"/>
      <c r="M31" s="428"/>
      <c r="N31" s="428"/>
      <c r="O31" s="428"/>
      <c r="P31" s="428"/>
      <c r="Q31" s="428"/>
      <c r="R31" s="428"/>
      <c r="S31" s="428"/>
      <c r="T31" s="428"/>
    </row>
    <row r="32" spans="1:35">
      <c r="A32" s="428" t="s">
        <v>307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9" t="s">
        <v>306</v>
      </c>
      <c r="L32" s="430"/>
      <c r="M32" s="430"/>
      <c r="N32" s="430"/>
      <c r="O32" s="430"/>
      <c r="P32" s="430"/>
      <c r="Q32" s="430"/>
      <c r="R32" s="430"/>
      <c r="S32" s="430"/>
      <c r="T32" s="431"/>
    </row>
    <row r="33" spans="1:20" ht="195" customHeight="1">
      <c r="A33" s="428" t="s">
        <v>94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8" t="s">
        <v>94</v>
      </c>
      <c r="L33" s="428"/>
      <c r="M33" s="428"/>
      <c r="N33" s="428"/>
      <c r="O33" s="428"/>
      <c r="P33" s="428"/>
      <c r="Q33" s="428"/>
      <c r="R33" s="428"/>
      <c r="S33" s="428"/>
      <c r="T33" s="428"/>
    </row>
    <row r="34" spans="1:20">
      <c r="A34" s="2" t="s">
        <v>305</v>
      </c>
    </row>
    <row r="37" spans="1:20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</row>
    <row r="38" spans="1:20">
      <c r="A38" s="160" t="s">
        <v>304</v>
      </c>
      <c r="B38" s="160"/>
      <c r="C38" s="160"/>
      <c r="D38" s="160"/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0"/>
    </row>
    <row r="39" spans="1:20">
      <c r="B39" s="427" t="s">
        <v>303</v>
      </c>
      <c r="C39" s="427"/>
      <c r="D39" s="427"/>
      <c r="E39" s="9"/>
      <c r="F39" s="17" t="s">
        <v>302</v>
      </c>
      <c r="G39" s="435">
        <v>45940</v>
      </c>
      <c r="H39" s="435"/>
      <c r="I39" s="435"/>
      <c r="J39" s="435"/>
      <c r="K39" s="2" t="s">
        <v>301</v>
      </c>
      <c r="M39" s="17" t="s">
        <v>300</v>
      </c>
      <c r="N39" s="435">
        <v>46042</v>
      </c>
      <c r="O39" s="205"/>
      <c r="P39" s="205"/>
      <c r="Q39" s="205"/>
      <c r="T39" s="159"/>
    </row>
    <row r="40" spans="1:20">
      <c r="A40" s="3"/>
      <c r="B40" s="176" t="s">
        <v>299</v>
      </c>
      <c r="C40" s="177"/>
      <c r="D40" s="178"/>
      <c r="E40" s="204" t="s">
        <v>298</v>
      </c>
      <c r="F40" s="205"/>
      <c r="G40" s="205"/>
      <c r="H40" s="205"/>
      <c r="I40" s="205"/>
      <c r="J40" s="206"/>
      <c r="K40" s="176" t="s">
        <v>297</v>
      </c>
      <c r="L40" s="177"/>
      <c r="M40" s="178"/>
      <c r="N40" s="204" t="s">
        <v>91</v>
      </c>
      <c r="O40" s="205"/>
      <c r="P40" s="205"/>
      <c r="Q40" s="205"/>
      <c r="R40" s="205"/>
      <c r="S40" s="206"/>
    </row>
    <row r="41" spans="1:20">
      <c r="B41" s="427" t="s">
        <v>223</v>
      </c>
      <c r="C41" s="427"/>
      <c r="D41" s="427"/>
      <c r="E41" s="427" t="s">
        <v>296</v>
      </c>
      <c r="F41" s="427"/>
      <c r="G41" s="427"/>
      <c r="H41" s="427" t="s">
        <v>295</v>
      </c>
      <c r="I41" s="427"/>
      <c r="J41" s="427"/>
      <c r="K41" s="427" t="s">
        <v>294</v>
      </c>
      <c r="L41" s="427"/>
      <c r="M41" s="427"/>
      <c r="N41" s="427" t="s">
        <v>293</v>
      </c>
      <c r="O41" s="427"/>
      <c r="P41" s="427"/>
      <c r="Q41" s="427" t="s">
        <v>292</v>
      </c>
      <c r="R41" s="427"/>
      <c r="S41" s="427"/>
    </row>
    <row r="42" spans="1:20">
      <c r="B42" s="204" t="s">
        <v>313</v>
      </c>
      <c r="C42" s="205"/>
      <c r="D42" s="206"/>
      <c r="E42" s="204" t="s">
        <v>290</v>
      </c>
      <c r="F42" s="205"/>
      <c r="G42" s="206"/>
      <c r="H42" s="204" t="s">
        <v>334</v>
      </c>
      <c r="I42" s="205"/>
      <c r="J42" s="206"/>
      <c r="K42" s="204" t="s">
        <v>288</v>
      </c>
      <c r="L42" s="205"/>
      <c r="M42" s="206"/>
      <c r="N42" s="179">
        <v>2027272</v>
      </c>
      <c r="O42" s="180"/>
      <c r="P42" s="181"/>
      <c r="Q42" s="179">
        <v>2230000</v>
      </c>
      <c r="R42" s="180"/>
      <c r="S42" s="181"/>
      <c r="T42" s="5"/>
    </row>
    <row r="43" spans="1:20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20">
      <c r="B44" s="2" t="s">
        <v>287</v>
      </c>
      <c r="D44" s="17"/>
      <c r="E44" s="5"/>
      <c r="F44" s="5"/>
      <c r="G44" s="5"/>
      <c r="H44" s="5"/>
      <c r="I44" s="5"/>
      <c r="J44" s="5"/>
      <c r="L44" s="5"/>
      <c r="M44" s="5"/>
      <c r="N44" s="17" t="s">
        <v>286</v>
      </c>
      <c r="O44" s="436">
        <v>46050</v>
      </c>
      <c r="P44" s="436"/>
      <c r="Q44" s="436"/>
      <c r="R44" s="436"/>
    </row>
    <row r="45" spans="1:20">
      <c r="N45" s="2" t="s">
        <v>285</v>
      </c>
      <c r="O45" s="437" t="s">
        <v>284</v>
      </c>
      <c r="P45" s="437"/>
      <c r="Q45" s="437"/>
      <c r="R45" s="437"/>
    </row>
    <row r="46" spans="1:20">
      <c r="N46" s="17" t="s">
        <v>283</v>
      </c>
      <c r="O46" s="437" t="s">
        <v>282</v>
      </c>
      <c r="P46" s="437"/>
      <c r="Q46" s="437"/>
      <c r="R46" s="437"/>
    </row>
  </sheetData>
  <mergeCells count="78">
    <mergeCell ref="O44:R44"/>
    <mergeCell ref="O45:R45"/>
    <mergeCell ref="O46:R46"/>
    <mergeCell ref="O22:R22"/>
    <mergeCell ref="O21:R21"/>
    <mergeCell ref="O23:R23"/>
    <mergeCell ref="Q42:S42"/>
    <mergeCell ref="K30:T30"/>
    <mergeCell ref="A26:T26"/>
    <mergeCell ref="A28:C28"/>
    <mergeCell ref="D28:J28"/>
    <mergeCell ref="K28:M28"/>
    <mergeCell ref="N28:T28"/>
    <mergeCell ref="A31:J31"/>
    <mergeCell ref="K31:T31"/>
    <mergeCell ref="A32:J32"/>
    <mergeCell ref="G16:J16"/>
    <mergeCell ref="N16:Q16"/>
    <mergeCell ref="E17:J17"/>
    <mergeCell ref="B17:D17"/>
    <mergeCell ref="K17:M17"/>
    <mergeCell ref="N17:S17"/>
    <mergeCell ref="B16:D16"/>
    <mergeCell ref="K32:T32"/>
    <mergeCell ref="A33:J33"/>
    <mergeCell ref="K33:T33"/>
    <mergeCell ref="B42:D42"/>
    <mergeCell ref="E42:G42"/>
    <mergeCell ref="H42:J42"/>
    <mergeCell ref="K42:M42"/>
    <mergeCell ref="N42:P42"/>
    <mergeCell ref="K41:M41"/>
    <mergeCell ref="N41:P41"/>
    <mergeCell ref="B39:D39"/>
    <mergeCell ref="B40:D40"/>
    <mergeCell ref="E40:J40"/>
    <mergeCell ref="K40:M40"/>
    <mergeCell ref="N40:S40"/>
    <mergeCell ref="Q41:S41"/>
    <mergeCell ref="A29:C29"/>
    <mergeCell ref="D29:J29"/>
    <mergeCell ref="K29:M29"/>
    <mergeCell ref="N29:T29"/>
    <mergeCell ref="A30:J30"/>
    <mergeCell ref="B41:D41"/>
    <mergeCell ref="E41:G41"/>
    <mergeCell ref="H41:J41"/>
    <mergeCell ref="G39:J39"/>
    <mergeCell ref="N39:Q39"/>
    <mergeCell ref="A3:T3"/>
    <mergeCell ref="A5:C5"/>
    <mergeCell ref="A6:C6"/>
    <mergeCell ref="K5:M5"/>
    <mergeCell ref="K6:M6"/>
    <mergeCell ref="D5:J5"/>
    <mergeCell ref="D6:J6"/>
    <mergeCell ref="N6:T6"/>
    <mergeCell ref="N5:T5"/>
    <mergeCell ref="A9:J9"/>
    <mergeCell ref="K9:T9"/>
    <mergeCell ref="A7:J7"/>
    <mergeCell ref="A8:J8"/>
    <mergeCell ref="A10:J10"/>
    <mergeCell ref="K8:T8"/>
    <mergeCell ref="K10:T10"/>
    <mergeCell ref="K7:T7"/>
    <mergeCell ref="H18:J18"/>
    <mergeCell ref="K18:M18"/>
    <mergeCell ref="Q18:S18"/>
    <mergeCell ref="Q19:S19"/>
    <mergeCell ref="B19:D19"/>
    <mergeCell ref="E19:G19"/>
    <mergeCell ref="H19:J19"/>
    <mergeCell ref="K19:M19"/>
    <mergeCell ref="N18:P18"/>
    <mergeCell ref="N19:P19"/>
    <mergeCell ref="B18:D18"/>
    <mergeCell ref="E18:G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6" orientation="portrait" cellComments="asDisplayed" r:id="rId1"/>
  <rowBreaks count="1" manualBreakCount="1">
    <brk id="23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様式８号（実績報告書）</vt:lpstr>
      <vt:lpstr>様式８号別添１（着工前価格確認書）</vt:lpstr>
      <vt:lpstr>様式８号別添２-１（荒廃農地等再生支援）</vt:lpstr>
      <vt:lpstr>様式８号別添２-２（荒廃農地等再生支援・圃場No.1）</vt:lpstr>
      <vt:lpstr>参考様式１（圃場No.1 ）（実績）</vt:lpstr>
      <vt:lpstr>様式１号別添（実施計画書） (実績)</vt:lpstr>
      <vt:lpstr>様式８号別添３（生産体制強化支援・機械名）</vt:lpstr>
      <vt:lpstr>'参考様式１（圃場No.1 ）（実績）'!Print_Area</vt:lpstr>
      <vt:lpstr>'様式１号別添（実施計画書） (実績)'!Print_Area</vt:lpstr>
      <vt:lpstr>'様式８号（実績報告書）'!Print_Area</vt:lpstr>
      <vt:lpstr>'様式８号別添１（着工前価格確認書）'!Print_Area</vt:lpstr>
      <vt:lpstr>'様式８号別添２-１（荒廃農地等再生支援）'!Print_Area</vt:lpstr>
      <vt:lpstr>'様式８号別添２-２（荒廃農地等再生支援・圃場No.1）'!Print_Area</vt:lpstr>
      <vt:lpstr>'様式８号別添３（生産体制強化支援・機械名）'!Print_Area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　万鈴</cp:lastModifiedBy>
  <cp:lastPrinted>2025-08-29T02:25:47Z</cp:lastPrinted>
  <dcterms:created xsi:type="dcterms:W3CDTF">2025-05-16T04:52:41Z</dcterms:created>
  <dcterms:modified xsi:type="dcterms:W3CDTF">2025-09-03T06:36:21Z</dcterms:modified>
</cp:coreProperties>
</file>