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施設野菜・果樹花き\R7年度\K 花き（R7）\02　いばらきの枝物トップランナー産地拡大事業\02 募集時の資料（要綱以外の資料）\06 様式記載例\"/>
    </mc:Choice>
  </mc:AlternateContent>
  <bookViews>
    <workbookView xWindow="0" yWindow="0" windowWidth="20490" windowHeight="6780" tabRatio="637"/>
  </bookViews>
  <sheets>
    <sheet name="様式１号（交付申請書）" sheetId="24" r:id="rId1"/>
    <sheet name="様式１号別添（実施計画書）" sheetId="23" r:id="rId2"/>
    <sheet name="参考様式１（圃場No.1 ）（計画）" sheetId="27" r:id="rId3"/>
    <sheet name="参考様式１　リスト（編集不可）" sheetId="28" r:id="rId4"/>
    <sheet name="参考様式２（圃場No.２）" sheetId="30" r:id="rId5"/>
    <sheet name="参考様式３" sheetId="31" r:id="rId6"/>
  </sheets>
  <definedNames>
    <definedName name="_xlnm.Print_Area" localSheetId="3">'参考様式１　リスト（編集不可）'!$A$1:$C$71</definedName>
    <definedName name="_xlnm.Print_Area" localSheetId="2">'参考様式１（圃場No.1 ）（計画）'!$A$1:$T$41</definedName>
    <definedName name="_xlnm.Print_Area" localSheetId="4">'参考様式２（圃場No.２）'!$A$1:$AF$27</definedName>
    <definedName name="_xlnm.Print_Area" localSheetId="5">参考様式３!$A$1:$J$32</definedName>
    <definedName name="_xlnm.Print_Area" localSheetId="0">'様式１号（交付申請書）'!$A$1:$AJ$54</definedName>
    <definedName name="_xlnm.Print_Area" localSheetId="1">'様式１号別添（実施計画書）'!$A$1:$AQ$46</definedName>
  </definedNames>
  <calcPr calcId="162913"/>
</workbook>
</file>

<file path=xl/calcChain.xml><?xml version="1.0" encoding="utf-8"?>
<calcChain xmlns="http://schemas.openxmlformats.org/spreadsheetml/2006/main">
  <c r="A27" i="27" l="1"/>
  <c r="B27" i="27" s="1"/>
  <c r="A29" i="27"/>
  <c r="B29" i="27" s="1"/>
  <c r="A30" i="27"/>
  <c r="B30" i="27" s="1"/>
  <c r="A32" i="27"/>
  <c r="B32" i="27"/>
  <c r="J26" i="24"/>
  <c r="N26" i="24"/>
  <c r="AD21" i="23"/>
  <c r="AA34" i="23" l="1"/>
  <c r="G34" i="23"/>
  <c r="I17" i="31" l="1"/>
  <c r="E17" i="31"/>
  <c r="E16" i="31"/>
  <c r="I16" i="31"/>
  <c r="I11" i="31"/>
  <c r="E11" i="31"/>
  <c r="J17" i="31" l="1"/>
  <c r="J11" i="31"/>
  <c r="J34" i="24" l="1"/>
  <c r="J16" i="31" l="1"/>
  <c r="I10" i="31"/>
  <c r="E10" i="31"/>
  <c r="J10" i="31" l="1"/>
  <c r="S34" i="23"/>
  <c r="M34" i="23"/>
  <c r="S22" i="23"/>
  <c r="O22" i="23"/>
  <c r="S43" i="23"/>
  <c r="AD43" i="23"/>
  <c r="W43" i="23"/>
  <c r="AS42" i="23" l="1"/>
  <c r="L22" i="23" l="1"/>
  <c r="AX20" i="23"/>
  <c r="AX21" i="23"/>
  <c r="AX19" i="23"/>
  <c r="AS21" i="23"/>
  <c r="AS41" i="23"/>
  <c r="AS19" i="23"/>
  <c r="Z32" i="24"/>
  <c r="Z31" i="24"/>
  <c r="J31" i="24"/>
  <c r="W19" i="23" l="1"/>
  <c r="AD19" i="23" s="1"/>
  <c r="W21" i="23"/>
  <c r="AS20" i="23" l="1"/>
  <c r="W20" i="23" s="1"/>
  <c r="W22" i="23" s="1"/>
  <c r="AD20" i="23" l="1"/>
  <c r="AD22" i="23" s="1"/>
  <c r="J37" i="27"/>
  <c r="R35" i="27" s="1"/>
  <c r="K37" i="27" l="1"/>
  <c r="R36" i="27" s="1"/>
  <c r="E37" i="27"/>
  <c r="T35" i="27" s="1"/>
  <c r="F37" i="27"/>
  <c r="T36" i="27" s="1"/>
  <c r="C36" i="27"/>
  <c r="D36" i="27" s="1"/>
  <c r="I36" i="27" s="1"/>
  <c r="A36" i="27"/>
  <c r="B36" i="27" s="1"/>
  <c r="H36" i="27" s="1"/>
  <c r="C35" i="27"/>
  <c r="D35" i="27" s="1"/>
  <c r="I35" i="27" s="1"/>
  <c r="A35" i="27"/>
  <c r="B35" i="27" s="1"/>
  <c r="H35" i="27" s="1"/>
  <c r="C34" i="27"/>
  <c r="D34" i="27" s="1"/>
  <c r="I34" i="27" s="1"/>
  <c r="A34" i="27"/>
  <c r="B34" i="27" s="1"/>
  <c r="H34" i="27" s="1"/>
  <c r="C33" i="27"/>
  <c r="D33" i="27" s="1"/>
  <c r="I33" i="27" s="1"/>
  <c r="A33" i="27"/>
  <c r="B33" i="27" s="1"/>
  <c r="H33" i="27" s="1"/>
  <c r="C32" i="27"/>
  <c r="D32" i="27" s="1"/>
  <c r="I32" i="27" s="1"/>
  <c r="H32" i="27"/>
  <c r="C31" i="27"/>
  <c r="D31" i="27" s="1"/>
  <c r="I31" i="27" s="1"/>
  <c r="C30" i="27"/>
  <c r="D30" i="27" s="1"/>
  <c r="I30" i="27" s="1"/>
  <c r="H30" i="27"/>
  <c r="C29" i="27"/>
  <c r="D29" i="27" s="1"/>
  <c r="I29" i="27" s="1"/>
  <c r="H29" i="27"/>
  <c r="C28" i="27"/>
  <c r="D28" i="27" s="1"/>
  <c r="I28" i="27" s="1"/>
  <c r="H28" i="27"/>
  <c r="C27" i="27"/>
  <c r="D27" i="27" s="1"/>
  <c r="I27" i="27" s="1"/>
  <c r="H27" i="27"/>
  <c r="C26" i="27"/>
  <c r="D26" i="27" s="1"/>
  <c r="I26" i="27" s="1"/>
  <c r="A26" i="27"/>
  <c r="B26" i="27" s="1"/>
  <c r="H26" i="27" s="1"/>
  <c r="N21" i="27"/>
  <c r="Q20" i="27"/>
  <c r="K20" i="27"/>
  <c r="H20" i="27"/>
  <c r="Q19" i="27"/>
  <c r="K19" i="27"/>
  <c r="H19" i="27"/>
  <c r="Q18" i="27"/>
  <c r="K18" i="27"/>
  <c r="H18" i="27"/>
  <c r="Q17" i="27"/>
  <c r="K17" i="27"/>
  <c r="H17" i="27"/>
  <c r="Q16" i="27"/>
  <c r="K16" i="27"/>
  <c r="H16" i="27"/>
  <c r="Q15" i="27"/>
  <c r="K15" i="27"/>
  <c r="H15" i="27"/>
  <c r="Q14" i="27"/>
  <c r="K14" i="27"/>
  <c r="H14" i="27"/>
  <c r="Q13" i="27"/>
  <c r="K13" i="27"/>
  <c r="H13" i="27"/>
  <c r="Q12" i="27"/>
  <c r="K12" i="27"/>
  <c r="H12" i="27"/>
  <c r="Q11" i="27"/>
  <c r="K11" i="27"/>
  <c r="H11" i="27"/>
  <c r="Q10" i="27"/>
  <c r="K10" i="27"/>
  <c r="H10" i="27"/>
  <c r="H31" i="27" l="1"/>
  <c r="H37" i="27" s="1"/>
  <c r="R33" i="27" s="1"/>
  <c r="I37" i="27"/>
  <c r="R34" i="27" s="1"/>
  <c r="L30" i="27"/>
  <c r="G28" i="27"/>
  <c r="L26" i="27"/>
  <c r="L31" i="27"/>
  <c r="G33" i="27"/>
  <c r="L33" i="27"/>
  <c r="D37" i="27"/>
  <c r="T34" i="27" s="1"/>
  <c r="L29" i="27"/>
  <c r="G29" i="27"/>
  <c r="L32" i="27"/>
  <c r="G32" i="27"/>
  <c r="L34" i="27"/>
  <c r="G34" i="27"/>
  <c r="L36" i="27"/>
  <c r="G36" i="27"/>
  <c r="G35" i="27"/>
  <c r="L35" i="27"/>
  <c r="B37" i="27"/>
  <c r="T33" i="27" s="1"/>
  <c r="G27" i="27"/>
  <c r="L27" i="27"/>
  <c r="G26" i="27"/>
  <c r="G30" i="27"/>
  <c r="L28" i="27"/>
  <c r="G31" i="27" l="1"/>
  <c r="L37" i="27"/>
  <c r="R37" i="27" s="1"/>
  <c r="G37" i="27"/>
  <c r="T37" i="27" s="1"/>
  <c r="R26" i="24"/>
  <c r="Z33" i="24" l="1"/>
  <c r="U26" i="24"/>
  <c r="O19" i="24" s="1"/>
  <c r="X26" i="24"/>
  <c r="J33" i="24" s="1"/>
  <c r="L43" i="23"/>
  <c r="O43" i="23"/>
  <c r="J32" i="24" l="1"/>
  <c r="J35" i="24" s="1"/>
</calcChain>
</file>

<file path=xl/comments1.xml><?xml version="1.0" encoding="utf-8"?>
<comments xmlns="http://schemas.openxmlformats.org/spreadsheetml/2006/main">
  <authors>
    <author>Administrator</author>
  </authors>
  <commentList>
    <comment ref="AH4" authorId="0" shapeId="0">
      <text>
        <r>
          <rPr>
            <sz val="8"/>
            <color indexed="81"/>
            <rFont val="MS P ゴシック"/>
            <family val="3"/>
            <charset val="128"/>
          </rPr>
          <t>期日以降の日付になっていないか確認</t>
        </r>
      </text>
    </comment>
    <comment ref="Y10" authorId="0" shapeId="0">
      <text>
        <r>
          <rPr>
            <sz val="8"/>
            <color indexed="81"/>
            <rFont val="MS P ゴシック"/>
            <family val="3"/>
            <charset val="128"/>
          </rPr>
          <t>事業実施主体名が代表者と同一の場合は空欄</t>
        </r>
      </text>
    </comment>
    <comment ref="I21" authorId="0" shapeId="0">
      <text>
        <r>
          <rPr>
            <sz val="8"/>
            <color indexed="81"/>
            <rFont val="MS P ゴシック"/>
            <family val="3"/>
            <charset val="128"/>
          </rPr>
          <t>実施計画書（様式１号別添）をもとに記載</t>
        </r>
      </text>
    </comment>
    <comment ref="R23" authorId="0" shapeId="0">
      <text>
        <r>
          <rPr>
            <sz val="8"/>
            <color indexed="81"/>
            <rFont val="MS P ゴシック"/>
            <family val="3"/>
            <charset val="128"/>
          </rPr>
          <t>生産体制強化支援の補助金は「国費」の欄に記載</t>
        </r>
      </text>
    </comment>
  </commentList>
</comments>
</file>

<file path=xl/comments2.xml><?xml version="1.0" encoding="utf-8"?>
<comments xmlns="http://schemas.openxmlformats.org/spreadsheetml/2006/main">
  <authors>
    <author>Administrator</author>
  </authors>
  <commentList>
    <comment ref="AC5" authorId="0" shapeId="0">
      <text>
        <r>
          <rPr>
            <sz val="8"/>
            <color indexed="81"/>
            <rFont val="MS P ゴシック"/>
            <family val="3"/>
            <charset val="128"/>
          </rPr>
          <t>〇a表記で記載</t>
        </r>
      </text>
    </comment>
    <comment ref="E11" authorId="0" shapeId="0">
      <text>
        <r>
          <rPr>
            <sz val="8"/>
            <color indexed="81"/>
            <rFont val="MS P ゴシック"/>
            <family val="3"/>
            <charset val="128"/>
          </rPr>
          <t>隣接する複数筆の圃場を同時に再生する場合は、同行に記載</t>
        </r>
      </text>
    </comment>
    <comment ref="AB11" authorId="0" shapeId="0">
      <text>
        <r>
          <rPr>
            <sz val="8"/>
            <color indexed="81"/>
            <rFont val="MS P ゴシック"/>
            <family val="3"/>
            <charset val="128"/>
          </rPr>
          <t>「農地法第３条/利用権設定」を選択する場合のみ、「満了日」以降を記載</t>
        </r>
      </text>
    </comment>
    <comment ref="AJ11" authorId="0" shapeId="0">
      <text>
        <r>
          <rPr>
            <sz val="8"/>
            <color indexed="81"/>
            <rFont val="MS P ゴシック"/>
            <family val="3"/>
            <charset val="128"/>
          </rPr>
          <t>契約始期から原則10年後の日付を記載</t>
        </r>
      </text>
    </comment>
    <comment ref="L17" authorId="0" shapeId="0">
      <text>
        <r>
          <rPr>
            <sz val="8"/>
            <color indexed="81"/>
            <rFont val="MS P ゴシック"/>
            <family val="3"/>
            <charset val="128"/>
          </rPr>
          <t xml:space="preserve">小数点以下は切捨て
</t>
        </r>
      </text>
    </comment>
    <comment ref="O17" authorId="0" shapeId="0">
      <text>
        <r>
          <rPr>
            <sz val="8"/>
            <color indexed="81"/>
            <rFont val="MS P ゴシック"/>
            <family val="3"/>
            <charset val="128"/>
          </rPr>
          <t>参考様式１で算出した事業費（税込）Aと同じ額を記載</t>
        </r>
      </text>
    </comment>
    <comment ref="B19" authorId="0" shapeId="0">
      <text>
        <r>
          <rPr>
            <sz val="8"/>
            <color indexed="81"/>
            <rFont val="MS P ゴシック"/>
            <family val="3"/>
            <charset val="128"/>
          </rPr>
          <t>上表の「圃場No.」に対応させて記載</t>
        </r>
      </text>
    </comment>
    <comment ref="W19" authorId="0" shapeId="0">
      <text>
        <r>
          <rPr>
            <sz val="8"/>
            <color indexed="81"/>
            <rFont val="MS P ゴシック"/>
            <family val="3"/>
            <charset val="128"/>
          </rPr>
          <t>欄外のC・Dのうち小さい額が記載されているか確認</t>
        </r>
      </text>
    </comment>
    <comment ref="S32" authorId="0" shapeId="0">
      <text>
        <r>
          <rPr>
            <sz val="8"/>
            <color indexed="81"/>
            <rFont val="MS P ゴシック"/>
            <family val="3"/>
            <charset val="128"/>
          </rPr>
          <t>改植面積は、「本事業で改植する面積」に記載</t>
        </r>
      </text>
    </comment>
    <comment ref="B33" authorId="0" shapeId="0">
      <text>
        <r>
          <rPr>
            <sz val="8"/>
            <color indexed="81"/>
            <rFont val="MS P ゴシック"/>
            <family val="3"/>
            <charset val="128"/>
          </rPr>
          <t>事業で栽植予定のない品目は、「その他」としてまとめて記載</t>
        </r>
      </text>
    </comment>
    <comment ref="G34" authorId="0" shapeId="0">
      <text>
        <r>
          <rPr>
            <sz val="8"/>
            <color indexed="81"/>
            <rFont val="MS P ゴシック"/>
            <family val="3"/>
            <charset val="128"/>
          </rPr>
          <t>この値が１（１）の「枝物の栽培面積」と一致するか確認</t>
        </r>
      </text>
    </comment>
    <comment ref="W41" authorId="0" shapeId="0">
      <text>
        <r>
          <rPr>
            <sz val="8"/>
            <color indexed="81"/>
            <rFont val="MS P ゴシック"/>
            <family val="3"/>
            <charset val="128"/>
          </rPr>
          <t>欄外のCを参考に記載</t>
        </r>
      </text>
    </comment>
    <comment ref="AD42" authorId="0" shapeId="0">
      <text>
        <r>
          <rPr>
            <sz val="8"/>
            <color indexed="81"/>
            <rFont val="MS P ゴシック"/>
            <family val="3"/>
            <charset val="128"/>
          </rPr>
          <t>補助上限額の１５０万円を上回る場合は自己負担</t>
        </r>
      </text>
    </comment>
  </commentList>
</comments>
</file>

<file path=xl/comments3.xml><?xml version="1.0" encoding="utf-8"?>
<comments xmlns="http://schemas.openxmlformats.org/spreadsheetml/2006/main">
  <authors>
    <author>Administrator</author>
  </authors>
  <commentList>
    <comment ref="G5" authorId="0" shapeId="0">
      <text>
        <r>
          <rPr>
            <sz val="10"/>
            <color indexed="81"/>
            <rFont val="MS P ゴシック"/>
            <family val="3"/>
            <charset val="128"/>
          </rPr>
          <t>様式第1号の再生作業予定日以降の日付で記載</t>
        </r>
      </text>
    </comment>
    <comment ref="J5" authorId="0" shapeId="0">
      <text>
        <r>
          <rPr>
            <sz val="10"/>
            <color indexed="81"/>
            <rFont val="MS P ゴシック"/>
            <family val="3"/>
            <charset val="128"/>
          </rPr>
          <t>令和9年3月19日までに栽植完了させる</t>
        </r>
      </text>
    </comment>
    <comment ref="F10" authorId="0" shapeId="0">
      <text>
        <r>
          <rPr>
            <sz val="10"/>
            <color indexed="81"/>
            <rFont val="MS P ゴシック"/>
            <family val="3"/>
            <charset val="128"/>
          </rPr>
          <t>K,L列の規格・能力と同様に、
実際に使用する機械の規格・能力を記載</t>
        </r>
      </text>
    </comment>
    <comment ref="D12" authorId="0" shapeId="0">
      <text>
        <r>
          <rPr>
            <sz val="10"/>
            <color indexed="81"/>
            <rFont val="MS P ゴシック"/>
            <family val="3"/>
            <charset val="128"/>
          </rPr>
          <t>機械を借りる場合は、機械名の後ろに「（借用）」と記載</t>
        </r>
      </text>
    </comment>
    <comment ref="D13" authorId="0" shapeId="0">
      <text>
        <r>
          <rPr>
            <sz val="10"/>
            <color indexed="81"/>
            <rFont val="MS P ゴシック"/>
            <family val="3"/>
            <charset val="128"/>
          </rPr>
          <t>アタッチメントを使用する場合は、トラクターなど一緒に使用する機械のすぐ下の行に記載</t>
        </r>
      </text>
    </comment>
    <comment ref="G14" authorId="0" shapeId="0">
      <text>
        <r>
          <rPr>
            <sz val="10"/>
            <color indexed="81"/>
            <rFont val="MS P ゴシック"/>
            <family val="3"/>
            <charset val="128"/>
          </rPr>
          <t>機械を使用しない軽作業を行う場合は、「71」の「作業補助」を選択</t>
        </r>
      </text>
    </comment>
    <comment ref="F27" authorId="0" shapeId="0">
      <text>
        <r>
          <rPr>
            <sz val="10"/>
            <color indexed="81"/>
            <rFont val="MS P ゴシック"/>
            <family val="3"/>
            <charset val="128"/>
          </rPr>
          <t>工事雑費・委託費を計上する場合は、税抜・税込金額を記載</t>
        </r>
      </text>
    </comment>
    <comment ref="B28" authorId="0" shapeId="0">
      <text>
        <r>
          <rPr>
            <sz val="10"/>
            <color indexed="81"/>
            <rFont val="MS P ゴシック"/>
            <family val="3"/>
            <charset val="128"/>
          </rPr>
          <t>機械を借りる場合は、該当行の「単価」を空欄、「金額」に見積額を記載
同じ機械を複数行に分けて使う場合は、上の方の欄にまとめて記載</t>
        </r>
      </text>
    </comment>
    <comment ref="R37" authorId="0" shapeId="0">
      <text>
        <r>
          <rPr>
            <sz val="10"/>
            <color indexed="81"/>
            <rFont val="MS P ゴシック"/>
            <family val="3"/>
            <charset val="128"/>
          </rPr>
          <t>交付申請書に転記する額</t>
        </r>
      </text>
    </comment>
  </commentList>
</comments>
</file>

<file path=xl/comments4.xml><?xml version="1.0" encoding="utf-8"?>
<comments xmlns="http://schemas.openxmlformats.org/spreadsheetml/2006/main">
  <authors>
    <author>Administrator</author>
  </authors>
  <commentList>
    <comment ref="X14" authorId="0" shapeId="0">
      <text>
        <r>
          <rPr>
            <sz val="8"/>
            <color indexed="81"/>
            <rFont val="MS P ゴシック"/>
            <family val="3"/>
            <charset val="128"/>
          </rPr>
          <t>実施計画書（様式第1号別添）の１（２）の表と同様に記載</t>
        </r>
      </text>
    </comment>
    <comment ref="J19" authorId="0" shapeId="0">
      <text>
        <r>
          <rPr>
            <sz val="8"/>
            <color indexed="81"/>
            <rFont val="MS P ゴシック"/>
            <family val="3"/>
            <charset val="128"/>
          </rPr>
          <t>交付申請日以前の日付</t>
        </r>
      </text>
    </comment>
    <comment ref="U19" authorId="0" shapeId="0">
      <text>
        <r>
          <rPr>
            <sz val="8"/>
            <color indexed="81"/>
            <rFont val="MS P ゴシック"/>
            <family val="3"/>
            <charset val="128"/>
          </rPr>
          <t>貸主が複数名の場合は、
原則全員の署名</t>
        </r>
      </text>
    </comment>
    <comment ref="U23" authorId="0" shapeId="0">
      <text>
        <r>
          <rPr>
            <sz val="8"/>
            <color indexed="81"/>
            <rFont val="MS P ゴシック"/>
            <family val="3"/>
            <charset val="128"/>
          </rPr>
          <t>事業実施主体が団体・企業等の場合は、契約予定の代表者名を記載</t>
        </r>
      </text>
    </comment>
  </commentList>
</comments>
</file>

<file path=xl/comments5.xml><?xml version="1.0" encoding="utf-8"?>
<comments xmlns="http://schemas.openxmlformats.org/spreadsheetml/2006/main">
  <authors>
    <author>Administrator</author>
  </authors>
  <commentList>
    <comment ref="B11" authorId="0" shapeId="0">
      <text>
        <r>
          <rPr>
            <sz val="8"/>
            <color indexed="81"/>
            <rFont val="MS P ゴシック"/>
            <family val="3"/>
            <charset val="128"/>
          </rPr>
          <t>列が足りない場合は欄を追加</t>
        </r>
      </text>
    </comment>
    <comment ref="C11" authorId="0" shapeId="0">
      <text>
        <r>
          <rPr>
            <sz val="8"/>
            <color indexed="81"/>
            <rFont val="MS P ゴシック"/>
            <family val="3"/>
            <charset val="128"/>
          </rPr>
          <t>実施計画書（様式第1号別添）の計画（R10）面積を記載</t>
        </r>
      </text>
    </comment>
    <comment ref="C13" authorId="0" shapeId="0">
      <text>
        <r>
          <rPr>
            <sz val="8"/>
            <color indexed="81"/>
            <rFont val="MS P ゴシック"/>
            <family val="3"/>
            <charset val="128"/>
          </rPr>
          <t>機械の内容に合わせ、②以降の項目と単位は適宜変更</t>
        </r>
      </text>
    </comment>
    <comment ref="B29" authorId="0" shapeId="0">
      <text>
        <r>
          <rPr>
            <sz val="8"/>
            <color indexed="81"/>
            <rFont val="MS P ゴシック"/>
            <family val="3"/>
            <charset val="128"/>
          </rPr>
          <t>確認の上チェックを入力</t>
        </r>
      </text>
    </comment>
  </commentList>
</comments>
</file>

<file path=xl/sharedStrings.xml><?xml version="1.0" encoding="utf-8"?>
<sst xmlns="http://schemas.openxmlformats.org/spreadsheetml/2006/main" count="571" uniqueCount="406">
  <si>
    <t>軽作業員</t>
  </si>
  <si>
    <t>合計</t>
    <rPh sb="0" eb="2">
      <t>ゴウケイ</t>
    </rPh>
    <phoneticPr fontId="21"/>
  </si>
  <si>
    <t>円</t>
    <rPh sb="0" eb="1">
      <t>エン</t>
    </rPh>
    <phoneticPr fontId="21"/>
  </si>
  <si>
    <t>銀行</t>
    <rPh sb="0" eb="2">
      <t>ギンコウ</t>
    </rPh>
    <phoneticPr fontId="21"/>
  </si>
  <si>
    <t>支店</t>
    <rPh sb="0" eb="2">
      <t>シテン</t>
    </rPh>
    <phoneticPr fontId="21"/>
  </si>
  <si>
    <t>自己負担</t>
    <rPh sb="0" eb="4">
      <t>ジコフタン</t>
    </rPh>
    <phoneticPr fontId="21"/>
  </si>
  <si>
    <t>２　生産体制強化支援</t>
    <rPh sb="2" eb="8">
      <t>セイサンタイセイキョウカ</t>
    </rPh>
    <rPh sb="8" eb="10">
      <t>シエン</t>
    </rPh>
    <phoneticPr fontId="21"/>
  </si>
  <si>
    <t>記</t>
    <rPh sb="0" eb="1">
      <t>キ</t>
    </rPh>
    <phoneticPr fontId="21"/>
  </si>
  <si>
    <t>面積</t>
    <rPh sb="0" eb="2">
      <t>メンセキ</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</si>
  <si>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</si>
  <si>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</si>
  <si>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</si>
  <si>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</si>
  <si>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</si>
  <si>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</si>
  <si>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</si>
  <si>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</si>
  <si>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</si>
  <si>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</si>
  <si>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</si>
  <si>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</si>
  <si>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</si>
  <si>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</si>
  <si>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</si>
  <si>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</si>
  <si>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</si>
  <si>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</si>
  <si>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</si>
  <si>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</si>
  <si>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</si>
  <si>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</si>
  <si>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</si>
  <si>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</si>
  <si>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</si>
  <si>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</si>
  <si>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</si>
  <si>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</si>
  <si>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</si>
  <si>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</si>
  <si>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</si>
  <si>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</si>
  <si>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</si>
  <si>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</si>
  <si>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</si>
  <si>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</si>
  <si>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</si>
  <si>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</si>
  <si>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</si>
  <si>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</si>
  <si>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</si>
  <si>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</si>
  <si>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</si>
  <si>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</si>
  <si>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</si>
  <si>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</si>
  <si>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</si>
  <si>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</si>
  <si>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</si>
  <si>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</si>
  <si>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</si>
  <si>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</si>
  <si>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</si>
  <si>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</si>
  <si>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</si>
  <si>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</si>
  <si>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</si>
  <si>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</si>
  <si>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</si>
  <si>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</si>
  <si>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</si>
  <si>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</si>
  <si>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</si>
  <si>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備考</t>
    <rPh sb="0" eb="1">
      <t>ビ</t>
    </rPh>
    <rPh sb="1" eb="2">
      <t>コウ</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</si>
  <si>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</si>
  <si>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</si>
  <si>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</si>
  <si>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</si>
  <si>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</si>
  <si>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</si>
  <si>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</si>
  <si>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</si>
  <si>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</si>
  <si>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</si>
  <si>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</si>
  <si>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</si>
  <si>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</si>
  <si>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</si>
  <si>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</si>
  <si>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</si>
  <si>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</si>
  <si>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</si>
  <si>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</si>
  <si>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</si>
  <si>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</si>
  <si>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</si>
  <si>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</si>
  <si>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</si>
  <si>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</si>
  <si>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</si>
  <si>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</si>
  <si>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</si>
  <si>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</si>
  <si>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</si>
  <si>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</si>
  <si>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</si>
  <si>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</si>
  <si>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</si>
  <si>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</si>
  <si>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</si>
  <si>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</si>
  <si>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</si>
  <si>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</si>
  <si>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</si>
  <si>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</si>
  <si>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</si>
  <si>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</si>
  <si>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</si>
  <si>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</si>
  <si>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</si>
  <si>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</si>
  <si>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</si>
  <si>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</si>
  <si>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</si>
  <si>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</si>
  <si>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</si>
  <si>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</si>
  <si>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</si>
  <si>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</si>
  <si>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</si>
  <si>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</si>
  <si>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</si>
  <si>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</si>
  <si>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</si>
  <si>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</si>
  <si>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</si>
  <si>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</si>
  <si>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</si>
  <si>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</si>
  <si>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</si>
  <si>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</si>
  <si>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</si>
  <si>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</si>
  <si>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</si>
  <si>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</si>
  <si>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</si>
  <si>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</si>
  <si>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</si>
  <si>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</si>
  <si>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</si>
  <si>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</si>
  <si>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</si>
  <si>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</si>
  <si>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</si>
  <si>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</si>
  <si>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</si>
  <si>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</si>
  <si>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</si>
  <si>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</si>
  <si>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</si>
  <si>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</si>
  <si>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</si>
  <si>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</si>
  <si>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</si>
  <si>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</si>
  <si>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</si>
  <si>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</si>
  <si>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</si>
  <si>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</si>
  <si>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</si>
  <si>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</si>
  <si>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</si>
  <si>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</si>
  <si>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</si>
  <si>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</si>
  <si>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</si>
  <si>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</si>
  <si>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</si>
  <si>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</si>
  <si>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</si>
  <si>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</si>
  <si>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</si>
  <si>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</si>
  <si>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</si>
  <si>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</si>
  <si>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</si>
  <si>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</si>
  <si>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</si>
  <si>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</si>
  <si>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</si>
  <si>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</si>
  <si>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</si>
  <si>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</si>
  <si>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</si>
  <si>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</si>
  <si>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</si>
  <si>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</si>
  <si>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</si>
  <si>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</si>
  <si>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</si>
  <si>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</si>
  <si>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</si>
  <si>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</si>
  <si>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</si>
  <si>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</si>
  <si>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</si>
  <si>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</si>
  <si>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</si>
  <si>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</si>
  <si>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</si>
  <si>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</si>
  <si>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</si>
  <si>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</si>
  <si>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</si>
  <si>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</si>
  <si>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</si>
  <si>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様式第１号（要綱第７条）</t>
    <rPh sb="0" eb="2">
      <t>ヨウシキ</t>
    </rPh>
    <rPh sb="2" eb="3">
      <t>ダイ</t>
    </rPh>
    <rPh sb="4" eb="5">
      <t>ゴウ</t>
    </rPh>
    <rPh sb="6" eb="8">
      <t>ヨウコウ</t>
    </rPh>
    <rPh sb="8" eb="9">
      <t>ダイ</t>
    </rPh>
    <rPh sb="10" eb="11">
      <t>ジョウ</t>
    </rPh>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</si>
  <si>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</si>
  <si>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</si>
  <si>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</si>
  <si>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</si>
  <si>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</si>
  <si>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</si>
  <si>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</si>
  <si>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</si>
  <si>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</si>
  <si>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</si>
  <si>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</si>
  <si>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</si>
  <si>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</si>
  <si>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</si>
  <si>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</si>
  <si>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</si>
  <si>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</si>
  <si>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</si>
  <si>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</si>
  <si>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</si>
  <si>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</si>
  <si>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</si>
  <si>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</si>
  <si>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</si>
  <si>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</si>
  <si>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</si>
  <si>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</si>
  <si>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</si>
  <si>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</si>
  <si>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</si>
  <si>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</si>
  <si>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</si>
  <si>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</si>
  <si>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</si>
  <si>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</si>
  <si>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</si>
  <si>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</si>
  <si>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</si>
  <si>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</si>
  <si>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</si>
  <si>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</si>
  <si>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</si>
  <si>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</si>
  <si>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</si>
  <si>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</si>
  <si>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</si>
  <si>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</si>
  <si>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</si>
  <si>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</si>
  <si>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</si>
  <si>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</si>
  <si>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</si>
  <si>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</si>
  <si>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</si>
  <si>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</si>
  <si>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</si>
  <si>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</si>
  <si>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</si>
  <si>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</si>
  <si>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</si>
  <si>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</si>
  <si>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</si>
  <si>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</si>
  <si>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</si>
  <si>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</si>
  <si>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</si>
  <si>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</si>
  <si>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</si>
  <si>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</si>
  <si>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</si>
  <si>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</si>
  <si>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</si>
  <si>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</si>
  <si>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</si>
  <si>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</si>
  <si>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</si>
  <si>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</si>
  <si>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</si>
  <si>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</si>
  <si>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</si>
  <si>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</si>
  <si>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</si>
  <si>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</si>
  <si>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</si>
  <si>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</si>
  <si>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</si>
  <si>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</si>
  <si>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</si>
  <si>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</si>
  <si>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</si>
  <si>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</si>
  <si>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</si>
  <si>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</si>
  <si>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</si>
  <si>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</si>
  <si>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</si>
  <si>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</si>
  <si>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</si>
  <si>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</si>
  <si>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</si>
  <si>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</si>
  <si>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</si>
  <si>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</si>
  <si>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</si>
  <si>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</si>
  <si>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</si>
  <si>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</si>
  <si>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</si>
  <si>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</si>
  <si>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</si>
  <si>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</si>
  <si>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</si>
  <si>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</si>
  <si>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</si>
  <si>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</si>
  <si>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</si>
  <si>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</si>
  <si>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</si>
  <si>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</si>
  <si>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令和</t>
    <rPh sb="0" eb="2">
      <t>レイワ</t>
    </rPh>
    <phoneticPr fontId="21"/>
  </si>
  <si>
    <t>年</t>
    <rPh sb="0" eb="1">
      <t>ネン</t>
    </rPh>
    <phoneticPr fontId="21"/>
  </si>
  <si>
    <t>月</t>
    <rPh sb="0" eb="1">
      <t>ツキ</t>
    </rPh>
    <phoneticPr fontId="21"/>
  </si>
  <si>
    <t>日</t>
    <rPh sb="0" eb="1">
      <t>ヒ</t>
    </rPh>
    <phoneticPr fontId="21"/>
  </si>
  <si>
    <t>310-8555</t>
    <phoneticPr fontId="21"/>
  </si>
  <si>
    <t>茨城県水戸市笠原町978番6</t>
    <rPh sb="0" eb="3">
      <t>イバラキケン</t>
    </rPh>
    <rPh sb="3" eb="6">
      <t>ミトシ</t>
    </rPh>
    <rPh sb="6" eb="9">
      <t>カサハラチョウ</t>
    </rPh>
    <rPh sb="12" eb="13">
      <t>バン</t>
    </rPh>
    <phoneticPr fontId="21"/>
  </si>
  <si>
    <t>（住所）〒</t>
    <rPh sb="1" eb="3">
      <t>ジュウショ</t>
    </rPh>
    <phoneticPr fontId="21"/>
  </si>
  <si>
    <r>
      <t>（連絡先）</t>
    </r>
    <r>
      <rPr>
        <b/>
        <u/>
        <sz val="11"/>
        <color rgb="FFFF0000"/>
        <rFont val="ＭＳ 明朝"/>
        <family val="1"/>
        <charset val="128"/>
      </rPr>
      <t>029-301-3954</t>
    </r>
    <rPh sb="1" eb="4">
      <t>レンラクサキ</t>
    </rPh>
    <phoneticPr fontId="21"/>
  </si>
  <si>
    <r>
      <t>（事業実施主体名）</t>
    </r>
    <r>
      <rPr>
        <b/>
        <u/>
        <sz val="11"/>
        <color rgb="FFFF0000"/>
        <rFont val="ＭＳ 明朝"/>
        <family val="1"/>
        <charset val="128"/>
      </rPr>
      <t>茨城県産地振興課</t>
    </r>
    <rPh sb="1" eb="3">
      <t>ジギョウ</t>
    </rPh>
    <rPh sb="3" eb="5">
      <t>ジッシ</t>
    </rPh>
    <rPh sb="5" eb="7">
      <t>シュタイ</t>
    </rPh>
    <rPh sb="7" eb="8">
      <t>メイ</t>
    </rPh>
    <rPh sb="9" eb="11">
      <t>イバラキ</t>
    </rPh>
    <rPh sb="11" eb="12">
      <t>ケン</t>
    </rPh>
    <rPh sb="12" eb="14">
      <t>サンチ</t>
    </rPh>
    <rPh sb="14" eb="16">
      <t>シンコウ</t>
    </rPh>
    <rPh sb="16" eb="17">
      <t>カ</t>
    </rPh>
    <phoneticPr fontId="21"/>
  </si>
  <si>
    <r>
      <t>４　事業着手・完了</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Ph sb="2" eb="4">
      <t>ジギョウ</t>
    </rPh>
    <rPh sb="4" eb="6">
      <t>チャクシュ</t>
    </rPh>
    <rPh sb="7" eb="9">
      <t>カンリョウ</t>
    </rPh>
    <rPh sb="10" eb="12">
      <t>ヨテイ</t>
    </rPh>
    <phoneticPr fontId="21"/>
  </si>
  <si>
    <r>
      <t>事業着手</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
      <rPr>
        <sz val="11"/>
        <rFont val="ＭＳ 明朝"/>
        <family val="1"/>
        <charset val="128"/>
      </rPr>
      <t>日</t>
    </r>
    <rPh sb="0" eb="4">
      <t>ジギョウチャクシュ</t>
    </rPh>
    <rPh sb="5" eb="7">
      <t>ヨテイ</t>
    </rPh>
    <rPh sb="8" eb="9">
      <t>ヒ</t>
    </rPh>
    <phoneticPr fontId="21"/>
  </si>
  <si>
    <r>
      <t>事業完了</t>
    </r>
    <r>
      <rPr>
        <strike/>
        <sz val="10.5"/>
        <color rgb="FFFF0000"/>
        <rFont val="ＭＳ 明朝"/>
        <family val="1"/>
        <charset val="128"/>
      </rPr>
      <t>(</t>
    </r>
    <r>
      <rPr>
        <sz val="10.5"/>
        <rFont val="ＭＳ 明朝"/>
        <family val="1"/>
        <charset val="128"/>
      </rPr>
      <t>予定</t>
    </r>
    <r>
      <rPr>
        <strike/>
        <sz val="10.5"/>
        <color rgb="FFFF0000"/>
        <rFont val="ＭＳ 明朝"/>
        <family val="1"/>
        <charset val="128"/>
      </rPr>
      <t>)</t>
    </r>
    <r>
      <rPr>
        <sz val="10.5"/>
        <rFont val="ＭＳ 明朝"/>
        <family val="1"/>
        <charset val="128"/>
      </rPr>
      <t>日</t>
    </r>
    <rPh sb="0" eb="2">
      <t>ジギョウ</t>
    </rPh>
    <rPh sb="2" eb="4">
      <t>カンリョウ</t>
    </rPh>
    <rPh sb="5" eb="7">
      <t>ヨテイ</t>
    </rPh>
    <rPh sb="8" eb="9">
      <t>ヒ</t>
    </rPh>
    <phoneticPr fontId="21"/>
  </si>
  <si>
    <t>茨城</t>
    <rPh sb="0" eb="2">
      <t>イバラキ</t>
    </rPh>
    <phoneticPr fontId="21"/>
  </si>
  <si>
    <t>水戸</t>
    <rPh sb="0" eb="2">
      <t>ミト</t>
    </rPh>
    <phoneticPr fontId="21"/>
  </si>
  <si>
    <t>茨城　太郎（イバラキ　タロウ）</t>
    <rPh sb="0" eb="2">
      <t>イバラキ</t>
    </rPh>
    <rPh sb="3" eb="5">
      <t>タロウ</t>
    </rPh>
    <phoneticPr fontId="21"/>
  </si>
  <si>
    <t>水稲</t>
    <rPh sb="0" eb="2">
      <t>スイトウ</t>
    </rPh>
    <phoneticPr fontId="21"/>
  </si>
  <si>
    <t>自己所有地</t>
    <rPh sb="0" eb="5">
      <t>ジコショユウチ</t>
    </rPh>
    <phoneticPr fontId="21"/>
  </si>
  <si>
    <t>ユーカリ</t>
    <phoneticPr fontId="21"/>
  </si>
  <si>
    <t>ユーカリ・ハナモモ</t>
    <phoneticPr fontId="21"/>
  </si>
  <si>
    <t>ハナモモ</t>
    <phoneticPr fontId="21"/>
  </si>
  <si>
    <t>アカメヤナギ</t>
    <phoneticPr fontId="21"/>
  </si>
  <si>
    <t>R7.10.1～R7.11.30</t>
    <phoneticPr fontId="21"/>
  </si>
  <si>
    <t>R9.3.10～R9.3.15</t>
    <phoneticPr fontId="21"/>
  </si>
  <si>
    <t>抜根</t>
    <rPh sb="0" eb="2">
      <t>バッコン</t>
    </rPh>
    <phoneticPr fontId="21"/>
  </si>
  <si>
    <t>ユンボ</t>
    <phoneticPr fontId="21"/>
  </si>
  <si>
    <t>2t</t>
    <phoneticPr fontId="21"/>
  </si>
  <si>
    <t>株搬出</t>
    <rPh sb="0" eb="1">
      <t>カブ</t>
    </rPh>
    <rPh sb="1" eb="3">
      <t>ハンシュツ</t>
    </rPh>
    <phoneticPr fontId="21"/>
  </si>
  <si>
    <t>軽トラ</t>
    <rPh sb="0" eb="1">
      <t>ケイ</t>
    </rPh>
    <phoneticPr fontId="21"/>
  </si>
  <si>
    <t>1.5t</t>
    <phoneticPr fontId="21"/>
  </si>
  <si>
    <t>耕起</t>
    <rPh sb="0" eb="2">
      <t>コウキ</t>
    </rPh>
    <phoneticPr fontId="21"/>
  </si>
  <si>
    <t>40PS</t>
    <phoneticPr fontId="21"/>
  </si>
  <si>
    <t>石灰散布</t>
    <phoneticPr fontId="21"/>
  </si>
  <si>
    <t>〃</t>
    <phoneticPr fontId="21"/>
  </si>
  <si>
    <t>ロータリー</t>
    <phoneticPr fontId="21"/>
  </si>
  <si>
    <t>1.6m</t>
    <phoneticPr fontId="21"/>
  </si>
  <si>
    <t>マニュアスプレッダ</t>
    <phoneticPr fontId="21"/>
  </si>
  <si>
    <t>事業費A(税込)</t>
    <rPh sb="0" eb="3">
      <t>ジギョウヒ</t>
    </rPh>
    <rPh sb="5" eb="7">
      <t>ゼイコミ</t>
    </rPh>
    <phoneticPr fontId="25"/>
  </si>
  <si>
    <t>事業費B(税抜)</t>
    <rPh sb="0" eb="3">
      <t>ジギョウヒ</t>
    </rPh>
    <rPh sb="5" eb="7">
      <t>ゼイヌキ</t>
    </rPh>
    <phoneticPr fontId="25"/>
  </si>
  <si>
    <t>トラクター（借用）</t>
    <rPh sb="6" eb="8">
      <t>シャクヨウ</t>
    </rPh>
    <phoneticPr fontId="21"/>
  </si>
  <si>
    <t>水戸市笠原１２３５、１２３６</t>
    <phoneticPr fontId="21"/>
  </si>
  <si>
    <t>水戸市笠原町１２３４</t>
    <rPh sb="0" eb="3">
      <t>ミトシ</t>
    </rPh>
    <rPh sb="3" eb="5">
      <t>カサハラ</t>
    </rPh>
    <rPh sb="5" eb="6">
      <t>マチ</t>
    </rPh>
    <phoneticPr fontId="21"/>
  </si>
  <si>
    <t>水戸市笠原町１２３５
　　〃　　１２３６</t>
    <rPh sb="0" eb="3">
      <t>ミトシ</t>
    </rPh>
    <rPh sb="3" eb="5">
      <t>カサハラ</t>
    </rPh>
    <rPh sb="5" eb="6">
      <t>マチ</t>
    </rPh>
    <phoneticPr fontId="21"/>
  </si>
  <si>
    <t>水戸市笠原町２２２２</t>
    <rPh sb="0" eb="3">
      <t>ミトシ</t>
    </rPh>
    <rPh sb="3" eb="5">
      <t>カサハラ</t>
    </rPh>
    <rPh sb="5" eb="6">
      <t>マチ</t>
    </rPh>
    <phoneticPr fontId="21"/>
  </si>
  <si>
    <t>水戸市笠原町１２３４</t>
    <rPh sb="5" eb="6">
      <t>マチ</t>
    </rPh>
    <phoneticPr fontId="21"/>
  </si>
  <si>
    <t>○○　○○</t>
    <phoneticPr fontId="21"/>
  </si>
  <si>
    <t>水戸市笠原町○○</t>
    <rPh sb="0" eb="3">
      <t>ミトシ</t>
    </rPh>
    <rPh sb="3" eb="6">
      <t>カサハラチョウ</t>
    </rPh>
    <phoneticPr fontId="21"/>
  </si>
  <si>
    <t>○○〇-○○〇-○○○○</t>
    <phoneticPr fontId="21"/>
  </si>
  <si>
    <t>茨城　太郎</t>
    <rPh sb="0" eb="2">
      <t>イバラキ</t>
    </rPh>
    <rPh sb="3" eb="5">
      <t>タロウ</t>
    </rPh>
    <phoneticPr fontId="21"/>
  </si>
  <si>
    <t>茨城県水戸市笠原町978番6</t>
  </si>
  <si>
    <t>029-301-3954</t>
    <phoneticPr fontId="21"/>
  </si>
  <si>
    <r>
      <t>（代表者職氏名）</t>
    </r>
    <r>
      <rPr>
        <b/>
        <u/>
        <sz val="11"/>
        <color rgb="FFFF0000"/>
        <rFont val="ＭＳ 明朝"/>
        <family val="1"/>
        <charset val="128"/>
      </rPr>
      <t>代表　茨城　太郎</t>
    </r>
    <rPh sb="1" eb="4">
      <t>ダイヒョウシャ</t>
    </rPh>
    <rPh sb="4" eb="7">
      <t>ショクシメイ</t>
    </rPh>
    <rPh sb="8" eb="10">
      <t>ダイヒョウ</t>
    </rPh>
    <rPh sb="11" eb="13">
      <t>イバラキ</t>
    </rPh>
    <rPh sb="14" eb="16">
      <t>タロウ</t>
    </rPh>
    <phoneticPr fontId="21"/>
  </si>
  <si>
    <t>茨城県産地振興課</t>
    <rPh sb="0" eb="2">
      <t>イバラキ</t>
    </rPh>
    <rPh sb="2" eb="3">
      <t>ケン</t>
    </rPh>
    <rPh sb="3" eb="5">
      <t>サンチ</t>
    </rPh>
    <rPh sb="5" eb="7">
      <t>シンコウ</t>
    </rPh>
    <rPh sb="7" eb="8">
      <t>カ</t>
    </rPh>
    <phoneticPr fontId="21"/>
  </si>
  <si>
    <t>茨城県産地振興課</t>
    <rPh sb="0" eb="2">
      <t>イバラキ</t>
    </rPh>
    <rPh sb="2" eb="3">
      <t>ケン</t>
    </rPh>
    <rPh sb="3" eb="8">
      <t>サンチシンコウカ</t>
    </rPh>
    <phoneticPr fontId="21"/>
  </si>
  <si>
    <t>乗用モア</t>
    <rPh sb="0" eb="2">
      <t>ジョウヨウ</t>
    </rPh>
    <phoneticPr fontId="21"/>
  </si>
  <si>
    <t>チッパー（ABC-123）</t>
    <phoneticPr fontId="21"/>
  </si>
  <si>
    <t>チッパー</t>
    <phoneticPr fontId="21"/>
  </si>
  <si>
    <t>（注）機械毎に作成する。</t>
    <rPh sb="1" eb="2">
      <t>チュウ</t>
    </rPh>
    <rPh sb="3" eb="6">
      <t>キカイゴト</t>
    </rPh>
    <rPh sb="7" eb="9">
      <t>サクセイ</t>
    </rPh>
    <phoneticPr fontId="21"/>
  </si>
  <si>
    <t>肩掛け式草刈機</t>
    <rPh sb="0" eb="2">
      <t>カタカ</t>
    </rPh>
    <rPh sb="3" eb="4">
      <t>シキ</t>
    </rPh>
    <rPh sb="4" eb="7">
      <t>クサカリキ</t>
    </rPh>
    <phoneticPr fontId="21"/>
  </si>
  <si>
    <t>乗用草刈機</t>
    <rPh sb="0" eb="2">
      <t>ジョウヨウ</t>
    </rPh>
    <rPh sb="2" eb="5">
      <t>クサカリキ</t>
    </rPh>
    <phoneticPr fontId="21"/>
  </si>
  <si>
    <t>乗用草刈機（ABC-111・20PS）</t>
    <rPh sb="0" eb="2">
      <t>ジョウヨウ</t>
    </rPh>
    <rPh sb="2" eb="5">
      <t>クサカリキ</t>
    </rPh>
    <phoneticPr fontId="21"/>
  </si>
  <si>
    <t>枝物の栽培面積</t>
    <rPh sb="0" eb="2">
      <t>エダモノ</t>
    </rPh>
    <rPh sb="3" eb="5">
      <t>サイバイ</t>
    </rPh>
    <rPh sb="5" eb="7">
      <t>メンセキ</t>
    </rPh>
    <phoneticPr fontId="21"/>
  </si>
  <si>
    <t>-</t>
    <phoneticPr fontId="21"/>
  </si>
  <si>
    <t>200a</t>
    <phoneticPr fontId="21"/>
  </si>
  <si>
    <t>283a</t>
    <phoneticPr fontId="21"/>
  </si>
  <si>
    <t>約4時間</t>
    <rPh sb="0" eb="1">
      <t>ヤク</t>
    </rPh>
    <rPh sb="2" eb="4">
      <t>ジカン</t>
    </rPh>
    <phoneticPr fontId="21"/>
  </si>
  <si>
    <t>約3時間</t>
    <rPh sb="0" eb="1">
      <t>ヤク</t>
    </rPh>
    <rPh sb="2" eb="4">
      <t>ジカン</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</si>
  <si>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</si>
  <si>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r>
      <t>乗用草刈機70a,チッパー10a</t>
    </r>
    <r>
      <rPr>
        <sz val="11"/>
        <rFont val="ＭＳ 明朝"/>
        <family val="1"/>
        <charset val="128"/>
      </rPr>
      <t>)</t>
    </r>
    <rPh sb="0" eb="5">
      <t>ジョウヨウクサカリキ</t>
    </rPh>
    <phoneticPr fontId="21"/>
  </si>
  <si>
    <t>枝等片付け</t>
    <rPh sb="0" eb="1">
      <t>エダ</t>
    </rPh>
    <rPh sb="1" eb="2">
      <t>トウ</t>
    </rPh>
    <rPh sb="2" eb="4">
      <t>カタヅケ</t>
    </rPh>
    <phoneticPr fontId="21"/>
  </si>
  <si>
    <r>
      <t>令和７年度いばらきの枝物トップランナー産地拡大事業実施</t>
    </r>
    <r>
      <rPr>
        <b/>
        <strike/>
        <sz val="11"/>
        <color rgb="FFFF0000"/>
        <rFont val="ＭＳ 明朝"/>
        <family val="1"/>
        <charset val="128"/>
      </rPr>
      <t>（変更）</t>
    </r>
    <r>
      <rPr>
        <sz val="11"/>
        <rFont val="ＭＳ 明朝"/>
        <family val="1"/>
        <charset val="128"/>
      </rPr>
      <t>計画書</t>
    </r>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</si>
  <si>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記載例（以下同じ）</t>
    <rPh sb="0" eb="3">
      <t>キサイレイ</t>
    </rPh>
    <rPh sb="4" eb="6">
      <t>イカ</t>
    </rPh>
    <rPh sb="6" eb="7">
      <t>オナ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</si>
</sst>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8"/>
      <name val="ＭＳ 明朝"/>
      <family val="1"/>
      <charset val="128"/>
    </font>
    <font>
      <b/>
      <u/>
      <sz val="11"/>
      <color rgb="FFFF0000"/>
      <name val="ＭＳ 明朝"/>
      <family val="1"/>
      <charset val="128"/>
    </font>
    <font>
      <strike/>
      <sz val="11"/>
      <color rgb="FFFF0000"/>
      <name val="ＭＳ 明朝"/>
      <family val="1"/>
      <charset val="128"/>
    </font>
    <font>
      <strike/>
      <sz val="10.5"/>
      <color rgb="FFFF0000"/>
      <name val="ＭＳ 明朝"/>
      <family val="1"/>
      <charset val="128"/>
    </font>
    <font>
      <b/>
      <u/>
      <sz val="10"/>
      <color rgb="FFFF0000"/>
      <name val="ＭＳ 明朝"/>
      <family val="1"/>
      <charset val="128"/>
    </font>
    <font>
      <b/>
      <u/>
      <sz val="9"/>
      <color rgb="FFFF0000"/>
      <name val="ＭＳ 明朝"/>
      <family val="1"/>
      <charset val="128"/>
    </font>
    <font>
      <sz val="8"/>
      <color indexed="81"/>
      <name val="MS P ゴシック"/>
      <family val="3"/>
      <charset val="128"/>
    </font>
    <font>
      <b/>
      <u/>
      <sz val="14"/>
      <color rgb="FFFF0000"/>
      <name val="ＭＳ 明朝"/>
      <family val="1"/>
      <charset val="128"/>
    </font>
    <font>
      <b/>
      <u/>
      <sz val="16"/>
      <color rgb="FFFF0000"/>
      <name val="ＭＳ 明朝"/>
      <family val="1"/>
      <charset val="128"/>
    </font>
    <font>
      <sz val="10"/>
      <color indexed="81"/>
      <name val="MS P ゴシック"/>
      <family val="3"/>
      <charset val="128"/>
    </font>
    <font>
      <b/>
      <strike/>
      <sz val="11"/>
      <color rgb="FFFF0000"/>
      <name val="ＭＳ 明朝"/>
      <family val="1"/>
      <charset val="128"/>
    </font>
    <font>
      <sz val="16"/>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403">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0" fillId="0" borderId="0" xfId="0">
      <alignment vertical="center"/>
    </xf>
    <xf numFmtId="0" fontId="26" fillId="0" borderId="0" xfId="43" applyFont="1">
      <alignment vertical="center"/>
    </xf>
    <xf numFmtId="0" fontId="27" fillId="34"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14" xfId="0" applyFont="1" applyBorder="1">
      <alignment vertical="center"/>
    </xf>
    <xf numFmtId="0" fontId="36" fillId="0" borderId="0" xfId="0" applyFont="1">
      <alignment vertical="center"/>
    </xf>
    <xf numFmtId="0" fontId="35" fillId="0" borderId="22" xfId="0" applyFont="1" applyBorder="1">
      <alignment vertical="center"/>
    </xf>
    <xf numFmtId="0" fontId="36" fillId="0" borderId="0" xfId="0" applyFont="1" applyAlignment="1">
      <alignment horizontal="left" vertical="top"/>
    </xf>
    <xf numFmtId="0" fontId="35" fillId="0" borderId="0" xfId="0" applyFont="1" applyAlignment="1">
      <alignment vertical="top" wrapText="1"/>
    </xf>
    <xf numFmtId="0" fontId="36" fillId="0" borderId="0" xfId="0" applyFont="1" applyAlignment="1">
      <alignment vertical="top"/>
    </xf>
    <xf numFmtId="0" fontId="27" fillId="0" borderId="0" xfId="0" applyFont="1" applyAlignment="1">
      <alignment vertical="center"/>
    </xf>
    <xf numFmtId="0" fontId="34" fillId="0" borderId="0" xfId="43" applyFont="1">
      <alignment vertical="center"/>
    </xf>
    <xf numFmtId="0" fontId="27" fillId="0" borderId="0" xfId="43" applyFont="1">
      <alignment vertical="center"/>
    </xf>
    <xf numFmtId="0" fontId="27" fillId="0" borderId="0" xfId="43" applyFont="1" applyBorder="1">
      <alignment vertical="center"/>
    </xf>
    <xf numFmtId="0" fontId="28" fillId="34" borderId="71" xfId="43" applyFont="1" applyFill="1" applyBorder="1" applyAlignment="1">
      <alignment vertical="center"/>
    </xf>
    <xf numFmtId="0" fontId="28" fillId="34" borderId="61" xfId="43" applyFont="1" applyFill="1" applyBorder="1" applyAlignment="1">
      <alignment horizontal="center" vertical="center"/>
    </xf>
    <xf numFmtId="49" fontId="27" fillId="0" borderId="0" xfId="0" applyNumberFormat="1" applyFont="1">
      <alignment vertical="center"/>
    </xf>
    <xf numFmtId="0" fontId="38"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39" fillId="0" borderId="0" xfId="43" applyFont="1">
      <alignment vertical="center"/>
    </xf>
    <xf numFmtId="0" fontId="28" fillId="0" borderId="0" xfId="43" applyFont="1">
      <alignment vertical="center"/>
    </xf>
    <xf numFmtId="0" fontId="27" fillId="0" borderId="0" xfId="43" applyFont="1" applyFill="1">
      <alignment vertical="center"/>
    </xf>
    <xf numFmtId="0" fontId="40" fillId="0" borderId="0" xfId="43" applyFont="1" applyFill="1" applyAlignment="1">
      <alignment vertical="center"/>
    </xf>
    <xf numFmtId="0" fontId="39" fillId="0" borderId="0" xfId="43" applyFont="1" applyFill="1">
      <alignment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5" xfId="43" applyNumberFormat="1" applyFont="1" applyBorder="1" applyAlignment="1">
      <alignment horizontal="center" vertical="center"/>
    </xf>
    <xf numFmtId="0" fontId="35" fillId="0" borderId="34" xfId="43" applyFont="1" applyBorder="1">
      <alignment vertical="center"/>
    </xf>
    <xf numFmtId="38" fontId="27" fillId="0" borderId="34" xfId="44" applyFont="1" applyFill="1" applyBorder="1" applyAlignment="1">
      <alignment horizontal="center" vertical="center"/>
    </xf>
    <xf numFmtId="0" fontId="27" fillId="0" borderId="34" xfId="43" applyFont="1" applyBorder="1">
      <alignment vertical="center"/>
    </xf>
    <xf numFmtId="0" fontId="36" fillId="0" borderId="34" xfId="43" applyFont="1" applyBorder="1">
      <alignment vertical="center"/>
    </xf>
    <xf numFmtId="0" fontId="35" fillId="0" borderId="39" xfId="43" applyFont="1" applyBorder="1">
      <alignment vertical="center"/>
    </xf>
    <xf numFmtId="0" fontId="27" fillId="0" borderId="39" xfId="43" applyFont="1" applyBorder="1" applyAlignment="1">
      <alignment horizontal="center" vertical="center"/>
    </xf>
    <xf numFmtId="38" fontId="27" fillId="0" borderId="39" xfId="44" applyFont="1" applyFill="1" applyBorder="1" applyAlignment="1">
      <alignment horizontal="center" vertical="center"/>
    </xf>
    <xf numFmtId="0" fontId="27" fillId="0" borderId="0" xfId="43" applyFont="1" applyAlignment="1">
      <alignment horizontal="left" vertical="center"/>
    </xf>
    <xf numFmtId="0" fontId="27" fillId="0" borderId="45" xfId="43" applyFont="1" applyBorder="1">
      <alignment vertical="center"/>
    </xf>
    <xf numFmtId="0" fontId="41" fillId="0" borderId="0" xfId="43" applyFont="1">
      <alignment vertical="center"/>
    </xf>
    <xf numFmtId="38" fontId="27" fillId="0" borderId="51" xfId="44" applyNumberFormat="1" applyFont="1" applyFill="1" applyBorder="1" applyAlignment="1" applyProtection="1">
      <alignment horizontal="right" vertical="center"/>
    </xf>
    <xf numFmtId="38" fontId="27" fillId="35" borderId="51" xfId="44" applyFont="1" applyFill="1" applyBorder="1" applyAlignment="1" applyProtection="1">
      <alignment horizontal="right" vertical="center"/>
    </xf>
    <xf numFmtId="38" fontId="27" fillId="35" borderId="51" xfId="44" applyNumberFormat="1" applyFont="1" applyFill="1" applyBorder="1" applyAlignment="1" applyProtection="1">
      <alignment horizontal="right" vertical="center"/>
    </xf>
    <xf numFmtId="38" fontId="27" fillId="0" borderId="52" xfId="44" applyFont="1" applyFill="1" applyBorder="1">
      <alignment vertical="center"/>
    </xf>
    <xf numFmtId="38" fontId="27" fillId="0" borderId="51" xfId="44" applyFont="1" applyFill="1" applyBorder="1">
      <alignment vertical="center"/>
    </xf>
    <xf numFmtId="38" fontId="27" fillId="35" borderId="53" xfId="43" applyNumberFormat="1" applyFont="1" applyFill="1" applyBorder="1" applyAlignment="1" applyProtection="1">
      <alignment horizontal="right" vertical="center"/>
    </xf>
    <xf numFmtId="38" fontId="27" fillId="0" borderId="55" xfId="44" applyNumberFormat="1" applyFont="1" applyFill="1" applyBorder="1" applyAlignment="1" applyProtection="1">
      <alignment horizontal="right" vertical="center"/>
    </xf>
    <xf numFmtId="38" fontId="27" fillId="35" borderId="55" xfId="44" applyFont="1" applyFill="1" applyBorder="1" applyAlignment="1" applyProtection="1">
      <alignment horizontal="right" vertical="center"/>
    </xf>
    <xf numFmtId="38" fontId="27" fillId="35" borderId="55" xfId="44" applyNumberFormat="1" applyFont="1" applyFill="1" applyBorder="1" applyAlignment="1" applyProtection="1">
      <alignment horizontal="right" vertical="center"/>
    </xf>
    <xf numFmtId="38" fontId="27" fillId="0" borderId="55" xfId="44" applyFont="1" applyFill="1" applyBorder="1">
      <alignment vertical="center"/>
    </xf>
    <xf numFmtId="0" fontId="28" fillId="0" borderId="45" xfId="43" applyFont="1" applyBorder="1">
      <alignment vertical="center"/>
    </xf>
    <xf numFmtId="0" fontId="41" fillId="0" borderId="45" xfId="43" applyFont="1" applyBorder="1">
      <alignment vertical="center"/>
    </xf>
    <xf numFmtId="38" fontId="28" fillId="0" borderId="46" xfId="43" applyNumberFormat="1" applyFont="1" applyBorder="1" applyAlignment="1">
      <alignment vertical="center"/>
    </xf>
    <xf numFmtId="38" fontId="28" fillId="0" borderId="57" xfId="43" applyNumberFormat="1" applyFont="1" applyBorder="1" applyAlignment="1">
      <alignment vertical="center"/>
    </xf>
    <xf numFmtId="38" fontId="27" fillId="0" borderId="56" xfId="44" applyNumberFormat="1" applyFont="1" applyFill="1" applyBorder="1" applyAlignment="1" applyProtection="1">
      <alignment horizontal="right" vertical="center"/>
    </xf>
    <xf numFmtId="38" fontId="27" fillId="35" borderId="56" xfId="44" applyFont="1" applyFill="1" applyBorder="1" applyAlignment="1" applyProtection="1">
      <alignment horizontal="right" vertical="center"/>
    </xf>
    <xf numFmtId="38" fontId="27" fillId="35" borderId="56" xfId="44" applyNumberFormat="1" applyFont="1" applyFill="1" applyBorder="1" applyAlignment="1" applyProtection="1">
      <alignment horizontal="right" vertical="center"/>
    </xf>
    <xf numFmtId="38" fontId="27" fillId="0" borderId="56" xfId="44" applyFont="1" applyFill="1" applyBorder="1">
      <alignment vertical="center"/>
    </xf>
    <xf numFmtId="38" fontId="27" fillId="35" borderId="57" xfId="43" applyNumberFormat="1" applyFont="1" applyFill="1" applyBorder="1" applyAlignment="1" applyProtection="1">
      <alignment horizontal="right" vertical="center"/>
    </xf>
    <xf numFmtId="38" fontId="28" fillId="0" borderId="48" xfId="43" applyNumberFormat="1" applyFont="1" applyBorder="1" applyAlignment="1">
      <alignment vertical="center"/>
    </xf>
    <xf numFmtId="38" fontId="29" fillId="35" borderId="11" xfId="44" applyFont="1" applyFill="1" applyBorder="1">
      <alignment vertical="center"/>
    </xf>
    <xf numFmtId="38" fontId="29" fillId="0" borderId="0" xfId="44" applyFont="1" applyFill="1" applyBorder="1">
      <alignment vertical="center"/>
    </xf>
    <xf numFmtId="38" fontId="29" fillId="35" borderId="41" xfId="44" applyFont="1" applyFill="1" applyBorder="1">
      <alignment vertical="center"/>
    </xf>
    <xf numFmtId="38" fontId="27" fillId="35" borderId="58" xfId="44" applyFont="1" applyFill="1" applyBorder="1">
      <alignment vertical="center"/>
    </xf>
    <xf numFmtId="38" fontId="27" fillId="35" borderId="72" xfId="44" applyFont="1" applyFill="1" applyBorder="1">
      <alignment vertical="center"/>
    </xf>
    <xf numFmtId="38" fontId="27" fillId="35" borderId="73" xfId="44" applyFont="1" applyFill="1" applyBorder="1">
      <alignment vertical="center"/>
    </xf>
    <xf numFmtId="38" fontId="27" fillId="35" borderId="59" xfId="44" applyFont="1" applyFill="1" applyBorder="1">
      <alignment vertical="center"/>
    </xf>
    <xf numFmtId="38" fontId="42" fillId="0" borderId="60" xfId="43" applyNumberFormat="1" applyFont="1" applyBorder="1" applyAlignment="1">
      <alignment vertical="center"/>
    </xf>
    <xf numFmtId="0" fontId="42" fillId="0" borderId="68" xfId="43" applyFont="1" applyBorder="1" applyAlignment="1">
      <alignment horizontal="center" vertical="center"/>
    </xf>
    <xf numFmtId="0" fontId="27" fillId="0" borderId="0" xfId="43" applyFont="1" applyAlignment="1">
      <alignment horizontal="center" vertical="center" wrapText="1"/>
    </xf>
    <xf numFmtId="38" fontId="41" fillId="0" borderId="0" xfId="42" applyFont="1">
      <alignment vertical="center"/>
    </xf>
    <xf numFmtId="0" fontId="28" fillId="34" borderId="82" xfId="43" applyFont="1" applyFill="1" applyBorder="1" applyAlignment="1">
      <alignment horizontal="center" vertical="center"/>
    </xf>
    <xf numFmtId="38" fontId="28" fillId="0" borderId="46" xfId="42" applyFont="1" applyBorder="1" applyAlignment="1">
      <alignment horizontal="right" vertical="center"/>
    </xf>
    <xf numFmtId="38" fontId="28" fillId="0" borderId="57" xfId="42" applyFont="1" applyBorder="1" applyAlignment="1">
      <alignment horizontal="right" vertical="center"/>
    </xf>
    <xf numFmtId="38" fontId="28" fillId="0" borderId="48" xfId="42" applyFont="1" applyBorder="1" applyAlignment="1">
      <alignment horizontal="right" vertical="center"/>
    </xf>
    <xf numFmtId="38" fontId="42" fillId="0" borderId="83" xfId="42" applyFont="1" applyBorder="1" applyAlignment="1">
      <alignment horizontal="right" vertical="center"/>
    </xf>
    <xf numFmtId="0" fontId="27" fillId="0" borderId="10" xfId="43" applyFont="1" applyBorder="1" applyAlignment="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7" fillId="34" borderId="10" xfId="43" applyFont="1" applyFill="1" applyBorder="1" applyAlignment="1">
      <alignment horizontal="center" vertical="center" wrapText="1"/>
    </xf>
    <xf numFmtId="0" fontId="27" fillId="0" borderId="36" xfId="43" applyFont="1" applyBorder="1" applyAlignment="1">
      <alignment horizontal="center" vertical="center"/>
    </xf>
    <xf numFmtId="0" fontId="28" fillId="0" borderId="70" xfId="43" applyFont="1" applyBorder="1" applyAlignment="1">
      <alignment horizontal="center" vertical="center"/>
    </xf>
    <xf numFmtId="0" fontId="28" fillId="0" borderId="44" xfId="43" applyFont="1" applyBorder="1" applyAlignment="1">
      <alignment horizontal="center" vertical="center"/>
    </xf>
    <xf numFmtId="0" fontId="28" fillId="0" borderId="49" xfId="43" applyFont="1" applyBorder="1" applyAlignment="1">
      <alignment horizontal="center" vertical="center"/>
    </xf>
    <xf numFmtId="0" fontId="35"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0" fontId="35" fillId="0" borderId="19"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27" fillId="0" borderId="0" xfId="0" applyFont="1" applyBorder="1" applyAlignment="1">
      <alignment horizontal="right" vertical="center"/>
    </xf>
    <xf numFmtId="0" fontId="27" fillId="0" borderId="10" xfId="0" applyFont="1" applyBorder="1" applyAlignment="1">
      <alignment horizontal="center" vertical="top" wrapText="1"/>
    </xf>
    <xf numFmtId="0" fontId="35"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5"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27" fillId="0" borderId="0" xfId="0" applyFont="1" applyBorder="1" applyAlignment="1">
      <alignment horizontal="right" vertical="center"/>
    </xf>
    <xf numFmtId="0" fontId="27" fillId="0" borderId="0" xfId="0" applyNumberFormat="1" applyFont="1">
      <alignment vertical="center"/>
    </xf>
    <xf numFmtId="0" fontId="27" fillId="0" borderId="0" xfId="0" applyNumberFormat="1" applyFont="1" applyAlignment="1">
      <alignment horizontal="right" vertical="center"/>
    </xf>
    <xf numFmtId="0" fontId="27" fillId="0" borderId="0" xfId="0" applyNumberFormat="1" applyFont="1" applyAlignment="1">
      <alignment vertical="center"/>
    </xf>
    <xf numFmtId="0" fontId="45" fillId="0" borderId="0" xfId="0" applyFont="1">
      <alignment vertical="center"/>
    </xf>
    <xf numFmtId="0" fontId="45" fillId="0" borderId="0" xfId="0" applyNumberFormat="1" applyFont="1" applyAlignment="1">
      <alignment vertical="center"/>
    </xf>
    <xf numFmtId="0" fontId="45" fillId="0" borderId="0" xfId="0" applyNumberFormat="1" applyFont="1">
      <alignment vertical="center"/>
    </xf>
    <xf numFmtId="0" fontId="45" fillId="0" borderId="0" xfId="0" applyFont="1" applyAlignment="1">
      <alignment horizontal="right" vertical="center"/>
    </xf>
    <xf numFmtId="0" fontId="45" fillId="0" borderId="0" xfId="0" applyFont="1" applyBorder="1">
      <alignment vertical="center"/>
    </xf>
    <xf numFmtId="0" fontId="51" fillId="0" borderId="10" xfId="43" quotePrefix="1" applyFont="1" applyBorder="1" applyAlignment="1">
      <alignment horizontal="center" vertical="center"/>
    </xf>
    <xf numFmtId="176" fontId="52" fillId="0" borderId="10" xfId="43" applyNumberFormat="1" applyFont="1" applyBorder="1" applyAlignment="1">
      <alignment horizontal="center" vertical="center"/>
    </xf>
    <xf numFmtId="0" fontId="45" fillId="0" borderId="28" xfId="43" applyFont="1" applyBorder="1">
      <alignment vertical="center"/>
    </xf>
    <xf numFmtId="0" fontId="45" fillId="0" borderId="28" xfId="43" applyFont="1" applyBorder="1" applyAlignment="1">
      <alignment horizontal="center" vertical="center"/>
    </xf>
    <xf numFmtId="0" fontId="48" fillId="0" borderId="34" xfId="43" applyFont="1" applyBorder="1">
      <alignment vertical="center"/>
    </xf>
    <xf numFmtId="0" fontId="45" fillId="0" borderId="34" xfId="43" applyFont="1" applyBorder="1" applyAlignment="1">
      <alignment horizontal="center" vertical="center"/>
    </xf>
    <xf numFmtId="38" fontId="45" fillId="0" borderId="32" xfId="44" applyFont="1" applyFill="1" applyBorder="1" applyAlignment="1">
      <alignment horizontal="center" vertical="center"/>
    </xf>
    <xf numFmtId="0" fontId="45" fillId="0" borderId="32" xfId="43" applyFont="1" applyBorder="1" applyAlignment="1">
      <alignment horizontal="center" vertical="center"/>
    </xf>
    <xf numFmtId="38" fontId="45" fillId="0" borderId="34" xfId="44" applyFont="1" applyFill="1" applyBorder="1" applyAlignment="1">
      <alignment horizontal="center" vertical="center"/>
    </xf>
    <xf numFmtId="38" fontId="45" fillId="0" borderId="55" xfId="44" applyFont="1" applyFill="1" applyBorder="1">
      <alignment vertical="center"/>
    </xf>
    <xf numFmtId="0" fontId="45" fillId="0" borderId="0" xfId="0" applyFont="1" applyAlignment="1">
      <alignment vertical="center"/>
    </xf>
    <xf numFmtId="0" fontId="45" fillId="0" borderId="10" xfId="43" applyFont="1" applyBorder="1">
      <alignment vertical="center"/>
    </xf>
    <xf numFmtId="0" fontId="45" fillId="0" borderId="10" xfId="0" applyFont="1" applyBorder="1">
      <alignment vertical="center"/>
    </xf>
    <xf numFmtId="0" fontId="45" fillId="0" borderId="0" xfId="43" applyFont="1" applyBorder="1">
      <alignment vertical="center"/>
    </xf>
    <xf numFmtId="0" fontId="27" fillId="0" borderId="34" xfId="43" applyFont="1" applyBorder="1" applyAlignment="1">
      <alignment horizontal="center" vertical="center"/>
    </xf>
    <xf numFmtId="0" fontId="45" fillId="0" borderId="34" xfId="43" applyFont="1" applyBorder="1" applyAlignment="1">
      <alignment horizontal="center" vertical="center"/>
    </xf>
    <xf numFmtId="0" fontId="45" fillId="0" borderId="0" xfId="43" applyFont="1">
      <alignment vertical="center"/>
    </xf>
    <xf numFmtId="38" fontId="45" fillId="35" borderId="51" xfId="44" applyFont="1" applyFill="1" applyBorder="1" applyAlignment="1" applyProtection="1">
      <alignment horizontal="right" vertical="center"/>
    </xf>
    <xf numFmtId="0" fontId="55" fillId="0" borderId="0" xfId="0" applyFont="1" applyBorder="1" applyAlignment="1">
      <alignment horizontal="center"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86" xfId="0" applyFont="1" applyBorder="1" applyAlignment="1">
      <alignment horizontal="center" vertical="center"/>
    </xf>
    <xf numFmtId="0" fontId="33" fillId="0" borderId="0" xfId="0" applyFont="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xf>
    <xf numFmtId="38" fontId="45" fillId="0" borderId="18" xfId="42" applyFont="1" applyBorder="1" applyAlignment="1">
      <alignment horizontal="right" vertical="center"/>
    </xf>
    <xf numFmtId="38" fontId="45" fillId="0" borderId="24" xfId="42" applyFont="1" applyBorder="1" applyAlignment="1">
      <alignment horizontal="right" vertical="center"/>
    </xf>
    <xf numFmtId="38" fontId="45" fillId="0" borderId="23" xfId="42" applyFont="1" applyBorder="1" applyAlignment="1">
      <alignment horizontal="right"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38" fontId="45" fillId="0" borderId="64" xfId="42" applyFont="1" applyBorder="1" applyAlignment="1">
      <alignment horizontal="right" vertical="center"/>
    </xf>
    <xf numFmtId="38" fontId="45" fillId="0" borderId="65" xfId="42" applyFont="1" applyBorder="1" applyAlignment="1">
      <alignment horizontal="right" vertical="center"/>
    </xf>
    <xf numFmtId="38" fontId="45" fillId="0" borderId="66" xfId="42" applyFont="1" applyBorder="1" applyAlignment="1">
      <alignment horizontal="right" vertical="center"/>
    </xf>
    <xf numFmtId="0" fontId="33" fillId="0" borderId="0" xfId="0" applyFont="1" applyAlignment="1">
      <alignment horizontal="left" vertical="top" wrapText="1"/>
    </xf>
    <xf numFmtId="0" fontId="27" fillId="0" borderId="0" xfId="0" applyFont="1" applyBorder="1" applyAlignment="1">
      <alignment horizontal="right" vertical="center"/>
    </xf>
    <xf numFmtId="0" fontId="45" fillId="0" borderId="18" xfId="0" applyFont="1" applyBorder="1" applyAlignment="1">
      <alignment horizontal="center"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181" fontId="27" fillId="36" borderId="18" xfId="42" applyNumberFormat="1" applyFont="1" applyFill="1" applyBorder="1" applyAlignment="1">
      <alignment horizontal="right" vertical="center"/>
    </xf>
    <xf numFmtId="181" fontId="27" fillId="36" borderId="24" xfId="42" applyNumberFormat="1" applyFont="1" applyFill="1" applyBorder="1" applyAlignment="1">
      <alignment horizontal="right" vertical="center"/>
    </xf>
    <xf numFmtId="181" fontId="27" fillId="36" borderId="23" xfId="42" applyNumberFormat="1" applyFont="1" applyFill="1" applyBorder="1" applyAlignment="1">
      <alignment horizontal="right" vertical="center"/>
    </xf>
    <xf numFmtId="38" fontId="45" fillId="0" borderId="18" xfId="42" applyFont="1" applyFill="1" applyBorder="1" applyAlignment="1">
      <alignment horizontal="right" vertical="center"/>
    </xf>
    <xf numFmtId="38" fontId="45" fillId="0" borderId="24" xfId="42" applyFont="1" applyFill="1" applyBorder="1" applyAlignment="1">
      <alignment horizontal="right" vertical="center"/>
    </xf>
    <xf numFmtId="38" fontId="45" fillId="0" borderId="23" xfId="42" applyFont="1" applyFill="1" applyBorder="1" applyAlignment="1">
      <alignment horizontal="right" vertical="center"/>
    </xf>
    <xf numFmtId="181" fontId="45" fillId="0" borderId="18" xfId="42" applyNumberFormat="1" applyFont="1" applyFill="1" applyBorder="1" applyAlignment="1">
      <alignment horizontal="center" vertical="center"/>
    </xf>
    <xf numFmtId="181" fontId="45" fillId="0" borderId="24" xfId="42" applyNumberFormat="1" applyFont="1" applyFill="1" applyBorder="1" applyAlignment="1">
      <alignment horizontal="center" vertical="center"/>
    </xf>
    <xf numFmtId="181" fontId="45" fillId="0" borderId="23" xfId="42" applyNumberFormat="1" applyFont="1" applyFill="1" applyBorder="1" applyAlignment="1">
      <alignment horizontal="center" vertical="center"/>
    </xf>
    <xf numFmtId="181" fontId="27" fillId="36" borderId="18" xfId="42" applyNumberFormat="1" applyFont="1" applyFill="1" applyBorder="1" applyAlignment="1">
      <alignment horizontal="center" vertical="center"/>
    </xf>
    <xf numFmtId="181" fontId="27" fillId="36" borderId="24" xfId="42" applyNumberFormat="1" applyFont="1" applyFill="1" applyBorder="1" applyAlignment="1">
      <alignment horizontal="center" vertical="center"/>
    </xf>
    <xf numFmtId="181" fontId="27" fillId="36" borderId="23" xfId="42" applyNumberFormat="1" applyFont="1" applyFill="1" applyBorder="1" applyAlignment="1">
      <alignment horizontal="center" vertical="center"/>
    </xf>
    <xf numFmtId="0" fontId="45" fillId="0" borderId="16" xfId="0" applyFont="1" applyBorder="1" applyAlignment="1">
      <alignment horizontal="center" vertical="center"/>
    </xf>
    <xf numFmtId="0" fontId="45" fillId="0" borderId="22" xfId="0" applyFont="1" applyBorder="1" applyAlignment="1">
      <alignment horizontal="center" vertical="center"/>
    </xf>
    <xf numFmtId="0" fontId="45" fillId="0" borderId="13" xfId="0" applyFont="1" applyBorder="1" applyAlignment="1">
      <alignment horizontal="center" vertical="center"/>
    </xf>
    <xf numFmtId="181" fontId="27" fillId="36" borderId="0" xfId="42" applyNumberFormat="1" applyFont="1" applyFill="1" applyAlignment="1">
      <alignment horizontal="right"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38" fillId="0" borderId="18" xfId="0" applyFont="1" applyBorder="1" applyAlignment="1">
      <alignment horizontal="center" vertical="center"/>
    </xf>
    <xf numFmtId="0" fontId="38" fillId="0" borderId="24" xfId="0" applyFont="1" applyBorder="1" applyAlignment="1">
      <alignment horizontal="center" vertical="center"/>
    </xf>
    <xf numFmtId="0" fontId="38" fillId="0" borderId="23" xfId="0" applyFont="1" applyBorder="1" applyAlignment="1">
      <alignment horizontal="center" vertical="center"/>
    </xf>
    <xf numFmtId="0" fontId="35" fillId="0" borderId="18"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0" fontId="48" fillId="0" borderId="18" xfId="0" applyFont="1" applyBorder="1" applyAlignment="1">
      <alignment horizontal="center" vertical="center"/>
    </xf>
    <xf numFmtId="0" fontId="48" fillId="0" borderId="24" xfId="0" applyFont="1" applyBorder="1" applyAlignment="1">
      <alignment horizontal="center" vertical="center"/>
    </xf>
    <xf numFmtId="0" fontId="48" fillId="0" borderId="23" xfId="0" applyFont="1" applyBorder="1" applyAlignment="1">
      <alignment horizontal="center" vertical="center"/>
    </xf>
    <xf numFmtId="182" fontId="43" fillId="36" borderId="18" xfId="0" applyNumberFormat="1" applyFont="1" applyFill="1" applyBorder="1" applyAlignment="1">
      <alignment horizontal="center" vertical="center"/>
    </xf>
    <xf numFmtId="182" fontId="43" fillId="36" borderId="24" xfId="0" applyNumberFormat="1" applyFont="1" applyFill="1" applyBorder="1" applyAlignment="1">
      <alignment horizontal="center" vertical="center"/>
    </xf>
    <xf numFmtId="182" fontId="43" fillId="36" borderId="23" xfId="0" applyNumberFormat="1" applyFont="1" applyFill="1" applyBorder="1" applyAlignment="1">
      <alignment horizontal="center" vertical="center"/>
    </xf>
    <xf numFmtId="38" fontId="35" fillId="36" borderId="18" xfId="42" applyFont="1" applyFill="1" applyBorder="1" applyAlignment="1">
      <alignment horizontal="right" vertical="center"/>
    </xf>
    <xf numFmtId="38" fontId="35" fillId="36" borderId="24" xfId="42" applyFont="1" applyFill="1" applyBorder="1" applyAlignment="1">
      <alignment horizontal="right" vertical="center"/>
    </xf>
    <xf numFmtId="38" fontId="35" fillId="36" borderId="23" xfId="42" applyFont="1" applyFill="1" applyBorder="1" applyAlignment="1">
      <alignment horizontal="right" vertical="center"/>
    </xf>
    <xf numFmtId="38" fontId="35" fillId="0" borderId="20" xfId="42" applyFont="1" applyFill="1" applyBorder="1" applyAlignment="1">
      <alignment horizontal="right"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181" fontId="35" fillId="36" borderId="18" xfId="42" applyNumberFormat="1" applyFont="1" applyFill="1" applyBorder="1" applyAlignment="1">
      <alignment horizontal="right" vertical="center"/>
    </xf>
    <xf numFmtId="181" fontId="35" fillId="36" borderId="24" xfId="42" applyNumberFormat="1" applyFont="1" applyFill="1" applyBorder="1" applyAlignment="1">
      <alignment horizontal="right" vertical="center"/>
    </xf>
    <xf numFmtId="181" fontId="35" fillId="36" borderId="23" xfId="42" applyNumberFormat="1" applyFont="1" applyFill="1" applyBorder="1" applyAlignment="1">
      <alignment horizontal="right" vertical="center"/>
    </xf>
    <xf numFmtId="0" fontId="35" fillId="0" borderId="10" xfId="0" applyFont="1" applyBorder="1" applyAlignment="1">
      <alignment horizontal="center" vertical="center"/>
    </xf>
    <xf numFmtId="0" fontId="48" fillId="0" borderId="18" xfId="42" applyNumberFormat="1" applyFont="1" applyFill="1" applyBorder="1" applyAlignment="1">
      <alignment horizontal="right" vertical="center"/>
    </xf>
    <xf numFmtId="0" fontId="48" fillId="0" borderId="24" xfId="42" applyNumberFormat="1" applyFont="1" applyFill="1" applyBorder="1" applyAlignment="1">
      <alignment horizontal="right" vertical="center"/>
    </xf>
    <xf numFmtId="0" fontId="48" fillId="0" borderId="23" xfId="42" applyNumberFormat="1" applyFont="1" applyFill="1" applyBorder="1" applyAlignment="1">
      <alignment horizontal="right" vertical="center"/>
    </xf>
    <xf numFmtId="57" fontId="48" fillId="0" borderId="10" xfId="0" applyNumberFormat="1" applyFont="1" applyFill="1" applyBorder="1" applyAlignment="1">
      <alignment horizontal="center" vertical="center"/>
    </xf>
    <xf numFmtId="0" fontId="48" fillId="0" borderId="10" xfId="0" applyFont="1" applyFill="1" applyBorder="1" applyAlignment="1">
      <alignment horizontal="center"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181" fontId="43" fillId="36" borderId="18" xfId="42" applyNumberFormat="1" applyFont="1" applyFill="1" applyBorder="1" applyAlignment="1">
      <alignment horizontal="right" vertical="center"/>
    </xf>
    <xf numFmtId="181" fontId="43" fillId="36" borderId="24" xfId="42" applyNumberFormat="1" applyFont="1" applyFill="1" applyBorder="1" applyAlignment="1">
      <alignment horizontal="right" vertical="center"/>
    </xf>
    <xf numFmtId="181" fontId="43" fillId="36" borderId="23" xfId="42" applyNumberFormat="1" applyFont="1" applyFill="1" applyBorder="1" applyAlignment="1">
      <alignment horizontal="right" vertical="center"/>
    </xf>
    <xf numFmtId="0" fontId="48" fillId="0" borderId="10" xfId="0" applyFont="1" applyBorder="1" applyAlignment="1">
      <alignment horizontal="center" vertical="center" shrinkToFit="1"/>
    </xf>
    <xf numFmtId="0" fontId="35" fillId="36" borderId="10" xfId="0" applyFont="1" applyFill="1" applyBorder="1" applyAlignment="1">
      <alignment horizontal="center" vertical="center"/>
    </xf>
    <xf numFmtId="0" fontId="35" fillId="0" borderId="10" xfId="0" applyFont="1" applyBorder="1" applyAlignment="1">
      <alignment horizontal="center" vertical="center" wrapText="1"/>
    </xf>
    <xf numFmtId="0" fontId="45" fillId="0" borderId="18" xfId="0" applyNumberFormat="1" applyFont="1" applyBorder="1" applyAlignment="1">
      <alignment horizontal="center" vertical="center"/>
    </xf>
    <xf numFmtId="0" fontId="45" fillId="0" borderId="24" xfId="0" applyNumberFormat="1" applyFont="1" applyBorder="1" applyAlignment="1">
      <alignment horizontal="center" vertical="center"/>
    </xf>
    <xf numFmtId="0" fontId="45" fillId="0" borderId="23" xfId="0" applyNumberFormat="1" applyFont="1" applyBorder="1" applyAlignment="1">
      <alignment horizontal="center" vertical="center"/>
    </xf>
    <xf numFmtId="0" fontId="45" fillId="0" borderId="10" xfId="0" applyNumberFormat="1" applyFont="1" applyBorder="1" applyAlignment="1">
      <alignment horizontal="center" vertical="center"/>
    </xf>
    <xf numFmtId="181" fontId="43" fillId="36" borderId="18" xfId="0" applyNumberFormat="1" applyFont="1" applyFill="1" applyBorder="1" applyAlignment="1">
      <alignment horizontal="center" vertical="center"/>
    </xf>
    <xf numFmtId="181" fontId="43" fillId="36" borderId="24" xfId="0" applyNumberFormat="1" applyFont="1" applyFill="1" applyBorder="1" applyAlignment="1">
      <alignment horizontal="center" vertical="center"/>
    </xf>
    <xf numFmtId="181" fontId="43" fillId="36" borderId="23" xfId="0" applyNumberFormat="1" applyFont="1" applyFill="1" applyBorder="1" applyAlignment="1">
      <alignment horizontal="center" vertical="center"/>
    </xf>
    <xf numFmtId="0" fontId="49" fillId="0" borderId="18"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23" xfId="0" applyFont="1" applyBorder="1" applyAlignment="1">
      <alignment horizontal="center" vertical="center" shrinkToFit="1"/>
    </xf>
    <xf numFmtId="0" fontId="34" fillId="0" borderId="20" xfId="0" applyFont="1" applyBorder="1" applyAlignment="1">
      <alignment horizontal="center" vertical="center"/>
    </xf>
    <xf numFmtId="0" fontId="36" fillId="0" borderId="16"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3" xfId="0" applyFont="1" applyBorder="1" applyAlignment="1">
      <alignment horizontal="center" vertical="center" shrinkToFit="1"/>
    </xf>
    <xf numFmtId="185" fontId="48" fillId="0" borderId="18" xfId="0" applyNumberFormat="1" applyFont="1" applyBorder="1" applyAlignment="1">
      <alignment horizontal="center" vertical="center"/>
    </xf>
    <xf numFmtId="185" fontId="48" fillId="0" borderId="24" xfId="0" applyNumberFormat="1" applyFont="1" applyBorder="1" applyAlignment="1">
      <alignment horizontal="center" vertical="center"/>
    </xf>
    <xf numFmtId="0" fontId="48" fillId="0" borderId="18"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23" xfId="0" applyFont="1" applyFill="1" applyBorder="1" applyAlignment="1">
      <alignment horizontal="center" vertical="center"/>
    </xf>
    <xf numFmtId="57" fontId="48" fillId="0" borderId="18" xfId="0" applyNumberFormat="1" applyFont="1" applyFill="1" applyBorder="1" applyAlignment="1">
      <alignment horizontal="center" vertical="center"/>
    </xf>
    <xf numFmtId="181" fontId="48" fillId="0" borderId="18" xfId="42" applyNumberFormat="1" applyFont="1" applyFill="1" applyBorder="1" applyAlignment="1">
      <alignment horizontal="center" vertical="center" shrinkToFit="1"/>
    </xf>
    <xf numFmtId="181" fontId="48" fillId="0" borderId="24" xfId="42" applyNumberFormat="1" applyFont="1" applyFill="1" applyBorder="1" applyAlignment="1">
      <alignment horizontal="center" vertical="center" shrinkToFit="1"/>
    </xf>
    <xf numFmtId="181" fontId="48" fillId="0" borderId="23" xfId="42" applyNumberFormat="1" applyFont="1" applyFill="1" applyBorder="1" applyAlignment="1">
      <alignment horizontal="center" vertical="center" shrinkToFit="1"/>
    </xf>
    <xf numFmtId="181" fontId="43" fillId="36" borderId="18" xfId="42" applyNumberFormat="1" applyFont="1" applyFill="1" applyBorder="1" applyAlignment="1">
      <alignment horizontal="center" vertical="center"/>
    </xf>
    <xf numFmtId="181" fontId="43" fillId="36" borderId="24" xfId="42" applyNumberFormat="1" applyFont="1" applyFill="1" applyBorder="1" applyAlignment="1">
      <alignment horizontal="center" vertical="center"/>
    </xf>
    <xf numFmtId="181" fontId="43" fillId="36" borderId="23" xfId="42" applyNumberFormat="1" applyFont="1" applyFill="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38" fontId="48" fillId="0" borderId="18" xfId="42" applyFont="1" applyBorder="1" applyAlignment="1">
      <alignment horizontal="right" vertical="center"/>
    </xf>
    <xf numFmtId="38" fontId="48" fillId="0" borderId="24" xfId="42" applyFont="1" applyBorder="1" applyAlignment="1">
      <alignment horizontal="right" vertical="center"/>
    </xf>
    <xf numFmtId="38" fontId="48" fillId="0" borderId="23" xfId="42" applyFont="1" applyBorder="1" applyAlignment="1">
      <alignment horizontal="right" vertical="center"/>
    </xf>
    <xf numFmtId="181" fontId="48" fillId="0" borderId="18" xfId="42" applyNumberFormat="1" applyFont="1" applyFill="1" applyBorder="1" applyAlignment="1">
      <alignment horizontal="right" vertical="center"/>
    </xf>
    <xf numFmtId="181" fontId="48" fillId="0" borderId="24" xfId="42" applyNumberFormat="1" applyFont="1" applyFill="1" applyBorder="1" applyAlignment="1">
      <alignment horizontal="right" vertical="center"/>
    </xf>
    <xf numFmtId="181" fontId="48" fillId="0" borderId="23" xfId="42" applyNumberFormat="1" applyFont="1" applyFill="1" applyBorder="1" applyAlignment="1">
      <alignment horizontal="right" vertical="center"/>
    </xf>
    <xf numFmtId="0" fontId="36" fillId="0" borderId="0" xfId="0" applyFont="1" applyBorder="1" applyAlignment="1">
      <alignment horizontal="left" vertical="top" wrapText="1"/>
    </xf>
    <xf numFmtId="0" fontId="48" fillId="0" borderId="18"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3" xfId="0" applyFont="1" applyBorder="1" applyAlignment="1">
      <alignment horizontal="center" vertical="center" shrinkToFit="1"/>
    </xf>
    <xf numFmtId="38" fontId="48" fillId="0" borderId="18" xfId="42" applyFont="1" applyBorder="1" applyAlignment="1">
      <alignment horizontal="right" vertical="center" shrinkToFit="1"/>
    </xf>
    <xf numFmtId="38" fontId="48" fillId="0" borderId="24" xfId="42" applyFont="1" applyBorder="1" applyAlignment="1">
      <alignment horizontal="right" vertical="center" shrinkToFit="1"/>
    </xf>
    <xf numFmtId="38" fontId="48" fillId="0" borderId="23" xfId="42" applyFont="1" applyBorder="1" applyAlignment="1">
      <alignment horizontal="right" vertical="center" shrinkToFit="1"/>
    </xf>
    <xf numFmtId="181" fontId="48" fillId="0" borderId="18" xfId="42" applyNumberFormat="1" applyFont="1" applyFill="1" applyBorder="1" applyAlignment="1">
      <alignment horizontal="right" vertical="center" shrinkToFit="1"/>
    </xf>
    <xf numFmtId="181" fontId="48" fillId="0" borderId="24" xfId="42" applyNumberFormat="1" applyFont="1" applyFill="1" applyBorder="1" applyAlignment="1">
      <alignment horizontal="right" vertical="center" shrinkToFit="1"/>
    </xf>
    <xf numFmtId="181" fontId="48" fillId="0" borderId="23" xfId="42" applyNumberFormat="1" applyFont="1" applyFill="1" applyBorder="1" applyAlignment="1">
      <alignment horizontal="right" vertical="center" shrinkToFit="1"/>
    </xf>
    <xf numFmtId="178" fontId="35" fillId="0" borderId="18" xfId="42" applyNumberFormat="1" applyFont="1" applyBorder="1" applyAlignment="1">
      <alignment horizontal="right" vertical="center"/>
    </xf>
    <xf numFmtId="178" fontId="35" fillId="0" borderId="24" xfId="42" applyNumberFormat="1" applyFont="1" applyBorder="1" applyAlignment="1">
      <alignment horizontal="right" vertical="center"/>
    </xf>
    <xf numFmtId="178" fontId="35" fillId="0" borderId="23" xfId="42" applyNumberFormat="1" applyFont="1" applyBorder="1" applyAlignment="1">
      <alignment horizontal="right" vertical="center"/>
    </xf>
    <xf numFmtId="0" fontId="44" fillId="0" borderId="18"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0" fontId="49" fillId="0" borderId="18" xfId="0" applyFont="1" applyBorder="1" applyAlignment="1">
      <alignment horizontal="center" vertical="center"/>
    </xf>
    <xf numFmtId="0" fontId="49" fillId="0" borderId="24" xfId="0" applyFont="1" applyBorder="1" applyAlignment="1">
      <alignment horizontal="center" vertical="center"/>
    </xf>
    <xf numFmtId="0" fontId="49" fillId="0" borderId="23" xfId="0" applyFont="1" applyBorder="1" applyAlignment="1">
      <alignment horizontal="center" vertical="center"/>
    </xf>
    <xf numFmtId="0" fontId="49" fillId="0" borderId="10" xfId="0" applyFont="1" applyBorder="1" applyAlignment="1">
      <alignment horizontal="center" vertical="center" shrinkToFit="1"/>
    </xf>
    <xf numFmtId="0" fontId="49" fillId="0" borderId="18" xfId="0" applyFont="1" applyBorder="1" applyAlignment="1">
      <alignment horizontal="center" vertical="center" wrapText="1" shrinkToFit="1"/>
    </xf>
    <xf numFmtId="40" fontId="27" fillId="35" borderId="29" xfId="44" applyNumberFormat="1" applyFont="1" applyFill="1" applyBorder="1" applyAlignment="1" applyProtection="1">
      <alignment horizontal="center" vertical="center"/>
    </xf>
    <xf numFmtId="40" fontId="27" fillId="35" borderId="31" xfId="44" applyNumberFormat="1" applyFont="1" applyFill="1" applyBorder="1" applyAlignment="1" applyProtection="1">
      <alignment horizontal="center" vertical="center"/>
    </xf>
    <xf numFmtId="0" fontId="45" fillId="0" borderId="33" xfId="43" applyFont="1" applyBorder="1" applyAlignment="1">
      <alignment horizontal="center" vertical="center"/>
    </xf>
    <xf numFmtId="0" fontId="45" fillId="0" borderId="34" xfId="43" applyFont="1" applyBorder="1" applyAlignment="1">
      <alignment horizontal="center" vertical="center"/>
    </xf>
    <xf numFmtId="0" fontId="27" fillId="0" borderId="10" xfId="43" applyFont="1" applyBorder="1" applyAlignment="1">
      <alignment horizontal="center" vertical="center"/>
    </xf>
    <xf numFmtId="0" fontId="45" fillId="0" borderId="18" xfId="43" quotePrefix="1" applyFont="1" applyBorder="1" applyAlignment="1">
      <alignment horizontal="left" vertical="center"/>
    </xf>
    <xf numFmtId="0" fontId="45" fillId="0" borderId="24" xfId="43" quotePrefix="1" applyFont="1" applyBorder="1" applyAlignment="1">
      <alignment horizontal="left" vertical="center"/>
    </xf>
    <xf numFmtId="0" fontId="45" fillId="0" borderId="23" xfId="43" quotePrefix="1" applyFont="1" applyBorder="1" applyAlignment="1">
      <alignment horizontal="left" vertical="center"/>
    </xf>
    <xf numFmtId="57" fontId="51" fillId="0" borderId="18" xfId="43" applyNumberFormat="1" applyFont="1" applyBorder="1" applyAlignment="1">
      <alignment horizontal="center" vertical="center"/>
    </xf>
    <xf numFmtId="57" fontId="51" fillId="0" borderId="24" xfId="43" applyNumberFormat="1" applyFont="1" applyBorder="1" applyAlignment="1">
      <alignment horizontal="center" vertical="center"/>
    </xf>
    <xf numFmtId="57" fontId="51" fillId="0" borderId="23" xfId="43" applyNumberFormat="1" applyFont="1" applyBorder="1" applyAlignment="1">
      <alignment horizontal="center" vertical="center"/>
    </xf>
    <xf numFmtId="0" fontId="45" fillId="0" borderId="25" xfId="43" applyFont="1" applyBorder="1" applyAlignment="1">
      <alignment horizontal="center" vertical="center"/>
    </xf>
    <xf numFmtId="0" fontId="45" fillId="0" borderId="26" xfId="43" applyFont="1" applyBorder="1" applyAlignment="1">
      <alignment horizontal="center" vertical="center"/>
    </xf>
    <xf numFmtId="0" fontId="45" fillId="0" borderId="27" xfId="43" applyFont="1" applyBorder="1" applyAlignment="1">
      <alignment horizontal="center" vertical="center"/>
    </xf>
    <xf numFmtId="177" fontId="27" fillId="35" borderId="29" xfId="44" applyNumberFormat="1" applyFont="1" applyFill="1" applyBorder="1" applyAlignment="1" applyProtection="1">
      <alignment horizontal="center" vertical="center" shrinkToFit="1"/>
    </xf>
    <xf numFmtId="177" fontId="27" fillId="35" borderId="30" xfId="44" applyNumberFormat="1" applyFont="1" applyFill="1" applyBorder="1" applyAlignment="1" applyProtection="1">
      <alignment horizontal="center" vertical="center" shrinkToFit="1"/>
    </xf>
    <xf numFmtId="177" fontId="27" fillId="35" borderId="31" xfId="44" applyNumberFormat="1" applyFont="1" applyFill="1" applyBorder="1" applyAlignment="1" applyProtection="1">
      <alignment horizontal="center" vertical="center" shrinkToFit="1"/>
    </xf>
    <xf numFmtId="40" fontId="27" fillId="35" borderId="29" xfId="44" applyNumberFormat="1" applyFont="1" applyFill="1" applyBorder="1" applyAlignment="1" applyProtection="1">
      <alignment horizontal="center" vertical="center" shrinkToFit="1"/>
    </xf>
    <xf numFmtId="40" fontId="27" fillId="35" borderId="31"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shrinkToFit="1"/>
    </xf>
    <xf numFmtId="40" fontId="27" fillId="35" borderId="34"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xf>
    <xf numFmtId="40" fontId="27" fillId="35" borderId="34" xfId="44" applyNumberFormat="1" applyFont="1" applyFill="1" applyBorder="1" applyAlignment="1" applyProtection="1">
      <alignment horizontal="center" vertical="center"/>
    </xf>
    <xf numFmtId="0" fontId="27" fillId="34" borderId="17" xfId="43" applyFont="1" applyFill="1" applyBorder="1" applyAlignment="1">
      <alignment horizontal="center" vertical="center" wrapText="1"/>
    </xf>
    <xf numFmtId="0" fontId="27" fillId="34" borderId="16" xfId="43" applyFont="1" applyFill="1" applyBorder="1" applyAlignment="1">
      <alignment horizontal="center" vertical="center"/>
    </xf>
    <xf numFmtId="0" fontId="27" fillId="34" borderId="17" xfId="43" applyFont="1" applyFill="1" applyBorder="1" applyAlignment="1">
      <alignment horizontal="center" vertical="center"/>
    </xf>
    <xf numFmtId="0" fontId="27" fillId="34" borderId="21" xfId="43" applyFont="1" applyFill="1" applyBorder="1" applyAlignment="1">
      <alignment horizontal="center" vertical="center"/>
    </xf>
    <xf numFmtId="0" fontId="27" fillId="34" borderId="13" xfId="43" applyFont="1" applyFill="1" applyBorder="1" applyAlignment="1">
      <alignment horizontal="center" vertical="center"/>
    </xf>
    <xf numFmtId="0" fontId="27" fillId="34" borderId="18" xfId="43" applyFont="1" applyFill="1" applyBorder="1" applyAlignment="1">
      <alignment horizontal="center" vertical="center"/>
    </xf>
    <xf numFmtId="0" fontId="27" fillId="34" borderId="24" xfId="43" applyFont="1" applyFill="1" applyBorder="1" applyAlignment="1">
      <alignment horizontal="center" vertical="center"/>
    </xf>
    <xf numFmtId="0" fontId="27" fillId="34" borderId="23" xfId="43" applyFont="1" applyFill="1" applyBorder="1" applyAlignment="1">
      <alignment horizontal="center" vertical="center"/>
    </xf>
    <xf numFmtId="0" fontId="27" fillId="34" borderId="18" xfId="43" applyFont="1" applyFill="1" applyBorder="1" applyAlignment="1">
      <alignment horizontal="center" vertical="center" wrapText="1"/>
    </xf>
    <xf numFmtId="0" fontId="27" fillId="34" borderId="24" xfId="43" applyFont="1" applyFill="1" applyBorder="1" applyAlignment="1">
      <alignment horizontal="center" vertical="center" wrapText="1"/>
    </xf>
    <xf numFmtId="0" fontId="27" fillId="34" borderId="23" xfId="43" applyFont="1" applyFill="1" applyBorder="1" applyAlignment="1">
      <alignment horizontal="center" vertical="center" wrapText="1"/>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177" fontId="27" fillId="35" borderId="33" xfId="44" applyNumberFormat="1" applyFont="1" applyFill="1" applyBorder="1" applyAlignment="1" applyProtection="1">
      <alignment horizontal="center" vertical="center" shrinkToFit="1"/>
    </xf>
    <xf numFmtId="177" fontId="27" fillId="35" borderId="35" xfId="44" applyNumberFormat="1" applyFont="1" applyFill="1" applyBorder="1" applyAlignment="1" applyProtection="1">
      <alignment horizontal="center" vertical="center" shrinkToFit="1"/>
    </xf>
    <xf numFmtId="177" fontId="27" fillId="35" borderId="34" xfId="44" applyNumberFormat="1" applyFont="1" applyFill="1" applyBorder="1" applyAlignment="1" applyProtection="1">
      <alignment horizontal="center" vertical="center" shrinkToFit="1"/>
    </xf>
    <xf numFmtId="0" fontId="28" fillId="34" borderId="42" xfId="43" applyFont="1" applyFill="1" applyBorder="1" applyAlignment="1">
      <alignment horizontal="center" vertical="center"/>
    </xf>
    <xf numFmtId="0" fontId="28" fillId="34" borderId="43" xfId="43" applyFont="1" applyFill="1" applyBorder="1" applyAlignment="1">
      <alignment horizontal="center" vertical="center"/>
    </xf>
    <xf numFmtId="0" fontId="28" fillId="34" borderId="47" xfId="43" applyFont="1" applyFill="1" applyBorder="1" applyAlignment="1">
      <alignment horizontal="center" vertical="center"/>
    </xf>
    <xf numFmtId="0" fontId="42" fillId="0" borderId="80" xfId="43" applyFont="1" applyBorder="1" applyAlignment="1">
      <alignment horizontal="center" vertical="center"/>
    </xf>
    <xf numFmtId="0" fontId="42" fillId="0" borderId="81" xfId="43" applyFont="1" applyBorder="1" applyAlignment="1">
      <alignment horizontal="center" vertical="center"/>
    </xf>
    <xf numFmtId="0" fontId="42" fillId="0" borderId="73" xfId="43" applyFont="1" applyBorder="1" applyAlignment="1">
      <alignment horizontal="center" vertical="center"/>
    </xf>
    <xf numFmtId="0" fontId="28" fillId="0" borderId="70"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4"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49"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4" borderId="10" xfId="43" applyFont="1" applyFill="1" applyBorder="1" applyAlignment="1">
      <alignment horizontal="center" vertical="center" wrapText="1"/>
    </xf>
    <xf numFmtId="0" fontId="27" fillId="34" borderId="12" xfId="43" applyFont="1" applyFill="1" applyBorder="1" applyAlignment="1">
      <alignment horizontal="center" vertical="center"/>
    </xf>
    <xf numFmtId="0" fontId="27" fillId="34" borderId="11" xfId="43" applyFont="1" applyFill="1" applyBorder="1" applyAlignment="1">
      <alignment horizontal="center" vertical="center"/>
    </xf>
    <xf numFmtId="0" fontId="27" fillId="34" borderId="41" xfId="43" applyFont="1" applyFill="1" applyBorder="1" applyAlignment="1">
      <alignment horizontal="center" vertical="center" wrapText="1"/>
    </xf>
    <xf numFmtId="0" fontId="27" fillId="34" borderId="41" xfId="43" applyFont="1" applyFill="1" applyBorder="1" applyAlignment="1">
      <alignment horizontal="center" vertical="center"/>
    </xf>
    <xf numFmtId="0" fontId="27" fillId="0" borderId="36" xfId="43" applyFont="1" applyBorder="1" applyAlignment="1">
      <alignment horizontal="center" vertical="center"/>
    </xf>
    <xf numFmtId="0" fontId="27" fillId="0" borderId="37" xfId="43" applyFont="1" applyBorder="1" applyAlignment="1">
      <alignment horizontal="center" vertical="center"/>
    </xf>
    <xf numFmtId="0" fontId="27" fillId="0" borderId="38" xfId="43" applyFont="1" applyBorder="1" applyAlignment="1">
      <alignment horizontal="center" vertical="center"/>
    </xf>
    <xf numFmtId="177" fontId="27" fillId="35" borderId="38" xfId="44" applyNumberFormat="1" applyFont="1" applyFill="1" applyBorder="1" applyAlignment="1" applyProtection="1">
      <alignment horizontal="center" vertical="center" shrinkToFit="1"/>
    </xf>
    <xf numFmtId="177" fontId="27" fillId="35" borderId="40" xfId="44" applyNumberFormat="1" applyFont="1" applyFill="1" applyBorder="1" applyAlignment="1" applyProtection="1">
      <alignment horizontal="center" vertical="center" shrinkToFit="1"/>
    </xf>
    <xf numFmtId="177" fontId="27" fillId="35" borderId="37" xfId="44" applyNumberFormat="1" applyFont="1" applyFill="1" applyBorder="1" applyAlignment="1" applyProtection="1">
      <alignment horizontal="center" vertical="center" shrinkToFit="1"/>
    </xf>
    <xf numFmtId="40" fontId="27" fillId="35" borderId="38" xfId="44" applyNumberFormat="1" applyFont="1" applyFill="1" applyBorder="1" applyAlignment="1" applyProtection="1">
      <alignment horizontal="center" vertical="center" shrinkToFit="1"/>
    </xf>
    <xf numFmtId="40" fontId="27" fillId="35" borderId="37" xfId="44" applyNumberFormat="1" applyFont="1" applyFill="1" applyBorder="1" applyAlignment="1" applyProtection="1">
      <alignment horizontal="center" vertical="center" shrinkToFit="1"/>
    </xf>
    <xf numFmtId="0" fontId="40" fillId="33" borderId="0" xfId="43" applyFont="1" applyFill="1" applyAlignment="1">
      <alignment horizontal="center" vertical="center"/>
    </xf>
    <xf numFmtId="38" fontId="27" fillId="35" borderId="67" xfId="43" applyNumberFormat="1" applyFont="1" applyFill="1" applyBorder="1" applyAlignment="1" applyProtection="1">
      <alignment horizontal="center" vertical="center"/>
    </xf>
    <xf numFmtId="38" fontId="27" fillId="35" borderId="76" xfId="43" applyNumberFormat="1" applyFont="1" applyFill="1" applyBorder="1" applyAlignment="1" applyProtection="1">
      <alignment horizontal="center" vertical="center"/>
    </xf>
    <xf numFmtId="38" fontId="27" fillId="35" borderId="19" xfId="43" applyNumberFormat="1" applyFont="1" applyFill="1" applyBorder="1" applyAlignment="1" applyProtection="1">
      <alignment horizontal="center" vertical="center"/>
    </xf>
    <xf numFmtId="38" fontId="27" fillId="35" borderId="54" xfId="43" applyNumberFormat="1" applyFont="1" applyFill="1" applyBorder="1" applyAlignment="1" applyProtection="1">
      <alignment horizontal="center" vertical="center"/>
    </xf>
    <xf numFmtId="38" fontId="29" fillId="35" borderId="78" xfId="44" applyFont="1" applyFill="1" applyBorder="1" applyAlignment="1">
      <alignment horizontal="center" vertical="center"/>
    </xf>
    <xf numFmtId="38" fontId="29" fillId="35" borderId="79" xfId="44" applyFont="1" applyFill="1" applyBorder="1" applyAlignment="1">
      <alignment horizontal="center" vertical="center"/>
    </xf>
    <xf numFmtId="0" fontId="27" fillId="34" borderId="50" xfId="43" applyFont="1" applyFill="1" applyBorder="1" applyAlignment="1">
      <alignment horizontal="center" vertical="center" wrapText="1"/>
    </xf>
    <xf numFmtId="0" fontId="27" fillId="34" borderId="16" xfId="43" applyFont="1" applyFill="1" applyBorder="1" applyAlignment="1">
      <alignment horizontal="center" vertical="center" wrapText="1"/>
    </xf>
    <xf numFmtId="0" fontId="27" fillId="34" borderId="69" xfId="43" applyFont="1" applyFill="1" applyBorder="1" applyAlignment="1">
      <alignment horizontal="center" vertical="center" wrapText="1"/>
    </xf>
    <xf numFmtId="0" fontId="27" fillId="34" borderId="61" xfId="43" applyFont="1" applyFill="1" applyBorder="1" applyAlignment="1">
      <alignment horizontal="center" vertical="center"/>
    </xf>
    <xf numFmtId="0" fontId="27" fillId="34" borderId="62" xfId="43" applyFont="1" applyFill="1" applyBorder="1" applyAlignment="1">
      <alignment horizontal="center" vertical="center"/>
    </xf>
    <xf numFmtId="0" fontId="27" fillId="34" borderId="63" xfId="43" applyFont="1" applyFill="1" applyBorder="1" applyAlignment="1">
      <alignment horizontal="center" vertical="center"/>
    </xf>
    <xf numFmtId="38" fontId="27" fillId="35" borderId="74" xfId="43" applyNumberFormat="1" applyFont="1" applyFill="1" applyBorder="1" applyAlignment="1" applyProtection="1">
      <alignment horizontal="center" vertical="center"/>
    </xf>
    <xf numFmtId="38" fontId="27" fillId="35" borderId="75" xfId="43" applyNumberFormat="1" applyFont="1" applyFill="1" applyBorder="1" applyAlignment="1" applyProtection="1">
      <alignment horizontal="center" vertical="center"/>
    </xf>
    <xf numFmtId="38" fontId="27" fillId="35" borderId="33" xfId="43" applyNumberFormat="1" applyFont="1" applyFill="1" applyBorder="1" applyAlignment="1" applyProtection="1">
      <alignment horizontal="center" vertical="center"/>
    </xf>
    <xf numFmtId="38" fontId="27" fillId="35" borderId="77" xfId="43" applyNumberFormat="1" applyFont="1" applyFill="1" applyBorder="1" applyAlignment="1" applyProtection="1">
      <alignment horizontal="center" vertical="center"/>
    </xf>
    <xf numFmtId="0" fontId="29" fillId="35" borderId="11" xfId="43" applyFont="1" applyFill="1" applyBorder="1" applyAlignment="1">
      <alignment horizontal="center" vertical="center"/>
    </xf>
    <xf numFmtId="40" fontId="27" fillId="35" borderId="38" xfId="44" applyNumberFormat="1" applyFont="1" applyFill="1" applyBorder="1" applyAlignment="1" applyProtection="1">
      <alignment horizontal="center" vertical="center"/>
    </xf>
    <xf numFmtId="40" fontId="27" fillId="35" borderId="37" xfId="44" applyNumberFormat="1" applyFont="1" applyFill="1" applyBorder="1" applyAlignment="1" applyProtection="1">
      <alignment horizontal="center" vertical="center"/>
    </xf>
    <xf numFmtId="0" fontId="45" fillId="0" borderId="29" xfId="43" applyFont="1" applyBorder="1" applyAlignment="1">
      <alignment horizontal="center" vertical="center"/>
    </xf>
    <xf numFmtId="0" fontId="45" fillId="0" borderId="31" xfId="43"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57" fontId="45" fillId="0" borderId="10" xfId="0" applyNumberFormat="1" applyFont="1" applyBorder="1" applyAlignment="1">
      <alignment horizontal="center" vertical="center"/>
    </xf>
    <xf numFmtId="0" fontId="45" fillId="0" borderId="10" xfId="0" applyFont="1" applyBorder="1" applyAlignment="1">
      <alignment horizontal="center" vertical="center"/>
    </xf>
    <xf numFmtId="0" fontId="27" fillId="0" borderId="10" xfId="0" applyFont="1" applyBorder="1" applyAlignment="1">
      <alignment horizontal="center" vertical="center"/>
    </xf>
    <xf numFmtId="0" fontId="45" fillId="0" borderId="10" xfId="0" quotePrefix="1" applyFont="1" applyBorder="1" applyAlignment="1">
      <alignment horizontal="center" vertical="center" shrinkToFit="1"/>
    </xf>
    <xf numFmtId="0" fontId="45" fillId="0" borderId="10" xfId="0" applyFont="1" applyBorder="1" applyAlignment="1">
      <alignment horizontal="center" vertical="center" shrinkToFit="1"/>
    </xf>
    <xf numFmtId="0" fontId="27" fillId="0" borderId="10" xfId="0" applyFont="1" applyBorder="1" applyAlignment="1">
      <alignment horizontal="center" vertical="center" shrinkToFit="1"/>
    </xf>
    <xf numFmtId="0" fontId="37"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33"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197069</xdr:colOff>
      <xdr:row>41</xdr:row>
      <xdr:rowOff>19707</xdr:rowOff>
    </xdr:from>
    <xdr:to>
      <xdr:col>22</xdr:col>
      <xdr:colOff>170793</xdr:colOff>
      <xdr:row>41</xdr:row>
      <xdr:rowOff>223345</xdr:rowOff>
    </xdr:to>
    <xdr:sp macro="" textlink="">
      <xdr:nvSpPr>
        <xdr:cNvPr id="2" name="楕円 1"/>
        <xdr:cNvSpPr/>
      </xdr:nvSpPr>
      <xdr:spPr bwMode="auto">
        <a:xfrm>
          <a:off x="4532586" y="8966638"/>
          <a:ext cx="407276"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16566</xdr:colOff>
      <xdr:row>4</xdr:row>
      <xdr:rowOff>0</xdr:rowOff>
    </xdr:from>
    <xdr:to>
      <xdr:col>19</xdr:col>
      <xdr:colOff>75182</xdr:colOff>
      <xdr:row>5</xdr:row>
      <xdr:rowOff>13138</xdr:rowOff>
    </xdr:to>
    <xdr:sp macro="" textlink="">
      <xdr:nvSpPr>
        <xdr:cNvPr id="2" name="楕円 1"/>
        <xdr:cNvSpPr/>
      </xdr:nvSpPr>
      <xdr:spPr bwMode="auto">
        <a:xfrm>
          <a:off x="3147392" y="861391"/>
          <a:ext cx="232551"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704432</xdr:colOff>
      <xdr:row>21</xdr:row>
      <xdr:rowOff>107810</xdr:rowOff>
    </xdr:from>
    <xdr:to>
      <xdr:col>10</xdr:col>
      <xdr:colOff>33130</xdr:colOff>
      <xdr:row>26</xdr:row>
      <xdr:rowOff>8283</xdr:rowOff>
    </xdr:to>
    <xdr:cxnSp macro="">
      <xdr:nvCxnSpPr>
        <xdr:cNvPr id="2" name="直線矢印コネクタ 1"/>
        <xdr:cNvCxnSpPr/>
      </xdr:nvCxnSpPr>
      <xdr:spPr bwMode="auto">
        <a:xfrm>
          <a:off x="7156584" y="5690288"/>
          <a:ext cx="943807" cy="1209125"/>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1608364</xdr:colOff>
      <xdr:row>35</xdr:row>
      <xdr:rowOff>247650</xdr:rowOff>
    </xdr:from>
    <xdr:to>
      <xdr:col>19</xdr:col>
      <xdr:colOff>19050</xdr:colOff>
      <xdr:row>37</xdr:row>
      <xdr:rowOff>202747</xdr:rowOff>
    </xdr:to>
    <xdr:cxnSp macro="">
      <xdr:nvCxnSpPr>
        <xdr:cNvPr id="5" name="直線矢印コネクタ 4"/>
        <xdr:cNvCxnSpPr/>
      </xdr:nvCxnSpPr>
      <xdr:spPr bwMode="auto">
        <a:xfrm flipV="1">
          <a:off x="14409964" y="9553575"/>
          <a:ext cx="68036" cy="488497"/>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604345</xdr:colOff>
      <xdr:row>0</xdr:row>
      <xdr:rowOff>52552</xdr:rowOff>
    </xdr:from>
    <xdr:to>
      <xdr:col>2</xdr:col>
      <xdr:colOff>2174328</xdr:colOff>
      <xdr:row>2</xdr:row>
      <xdr:rowOff>6569</xdr:rowOff>
    </xdr:to>
    <xdr:sp macro="" textlink="">
      <xdr:nvSpPr>
        <xdr:cNvPr id="2" name="正方形/長方形 1"/>
        <xdr:cNvSpPr/>
      </xdr:nvSpPr>
      <xdr:spPr bwMode="auto">
        <a:xfrm>
          <a:off x="3133397" y="52552"/>
          <a:ext cx="1569983" cy="29560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latin typeface="ＭＳ Ｐゴシック" panose="020B0600070205080204" pitchFamily="50" charset="-128"/>
              <a:ea typeface="ＭＳ Ｐゴシック" panose="020B0600070205080204" pitchFamily="50" charset="-128"/>
            </a:rPr>
            <a:t>使用予定の機械に近い規格を選び、</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en-US" altLang="ja-JP" sz="800">
              <a:latin typeface="ＭＳ Ｐゴシック" panose="020B0600070205080204" pitchFamily="50" charset="-128"/>
              <a:ea typeface="ＭＳ Ｐゴシック" panose="020B0600070205080204" pitchFamily="50" charset="-128"/>
            </a:rPr>
            <a:t>A</a:t>
          </a:r>
          <a:r>
            <a:rPr kumimoji="1" lang="ja-JP" altLang="en-US" sz="800">
              <a:latin typeface="ＭＳ Ｐゴシック" panose="020B0600070205080204" pitchFamily="50" charset="-128"/>
              <a:ea typeface="ＭＳ Ｐゴシック" panose="020B0600070205080204" pitchFamily="50" charset="-128"/>
            </a:rPr>
            <a:t>列の番号を実施計画書に記載</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28</xdr:row>
          <xdr:rowOff>238125</xdr:rowOff>
        </xdr:from>
        <xdr:to>
          <xdr:col>1</xdr:col>
          <xdr:colOff>133350</xdr:colOff>
          <xdr:row>30</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0</xdr:rowOff>
        </xdr:from>
        <xdr:to>
          <xdr:col>1</xdr:col>
          <xdr:colOff>142875</xdr:colOff>
          <xdr:row>31</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4"/>
  <sheetViews>
    <sheetView tabSelected="1" view="pageBreakPreview" zoomScaleNormal="100" zoomScaleSheetLayoutView="100" workbookViewId="0">
      <selection activeCell="J4" sqref="J4"/>
    </sheetView>
  </sheetViews>
  <sheetFormatPr defaultRowHeight="18.75"/>
  <cols>
    <col min="1" max="17" width="2.875" style="24" customWidth="1"/>
    <col min="18" max="20" width="3.25" style="24" customWidth="1"/>
    <col min="21" max="24" width="2.875" style="24" customWidth="1"/>
    <col min="25" max="25" width="4.125" style="24" customWidth="1"/>
    <col min="26" max="55" width="2.875" style="24" customWidth="1"/>
    <col min="56" max="62" width="2.875" style="1" customWidth="1"/>
    <col min="63" max="64" width="9" style="1"/>
  </cols>
  <sheetData>
    <row r="1" spans="1:64" s="8" customFormat="1" ht="19.5" thickBot="1">
      <c r="A1" s="159" t="s">
        <v>405</v>
      </c>
      <c r="B1" s="160"/>
      <c r="C1" s="160"/>
      <c r="D1" s="160"/>
      <c r="E1" s="160"/>
      <c r="F1" s="160"/>
      <c r="G1" s="160"/>
      <c r="H1" s="160"/>
      <c r="I1" s="161"/>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1"/>
      <c r="BE1" s="1"/>
      <c r="BF1" s="1"/>
      <c r="BG1" s="1"/>
      <c r="BH1" s="1"/>
      <c r="BI1" s="1"/>
      <c r="BJ1" s="1"/>
      <c r="BK1" s="1"/>
      <c r="BL1" s="1"/>
    </row>
    <row r="2" spans="1:64" s="8" customFormat="1">
      <c r="A2" s="158"/>
      <c r="B2" s="158"/>
      <c r="C2" s="158"/>
      <c r="D2" s="158"/>
      <c r="E2" s="158"/>
      <c r="F2" s="158"/>
      <c r="G2" s="158"/>
      <c r="H2" s="158"/>
      <c r="I2" s="158"/>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1"/>
      <c r="BE2" s="1"/>
      <c r="BF2" s="1"/>
      <c r="BG2" s="1"/>
      <c r="BH2" s="1"/>
      <c r="BI2" s="1"/>
      <c r="BJ2" s="1"/>
      <c r="BK2" s="1"/>
      <c r="BL2" s="1"/>
    </row>
    <row r="3" spans="1:64">
      <c r="A3" s="24" t="s">
        <v>215</v>
      </c>
    </row>
    <row r="4" spans="1:64">
      <c r="AB4" s="132"/>
      <c r="AC4" s="133" t="s">
        <v>335</v>
      </c>
      <c r="AD4" s="136">
        <v>7</v>
      </c>
      <c r="AE4" s="134" t="s">
        <v>336</v>
      </c>
      <c r="AF4" s="136">
        <v>6</v>
      </c>
      <c r="AG4" s="132" t="s">
        <v>337</v>
      </c>
      <c r="AH4" s="137">
        <v>1</v>
      </c>
      <c r="AI4" s="132" t="s">
        <v>338</v>
      </c>
    </row>
    <row r="5" spans="1:64">
      <c r="B5" s="24" t="s">
        <v>214</v>
      </c>
    </row>
    <row r="6" spans="1:64">
      <c r="AF6" s="25" t="s">
        <v>341</v>
      </c>
      <c r="AG6" s="135" t="s">
        <v>339</v>
      </c>
    </row>
    <row r="7" spans="1:64">
      <c r="AI7" s="138" t="s">
        <v>340</v>
      </c>
    </row>
    <row r="8" spans="1:64">
      <c r="AI8" s="25" t="s">
        <v>342</v>
      </c>
    </row>
    <row r="9" spans="1:64">
      <c r="AI9" s="25" t="s">
        <v>343</v>
      </c>
    </row>
    <row r="10" spans="1:64">
      <c r="AI10" s="25" t="s">
        <v>385</v>
      </c>
    </row>
    <row r="12" spans="1:64">
      <c r="B12" s="162" t="s">
        <v>52</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4" spans="1:64">
      <c r="B14" s="179" t="s">
        <v>53</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64">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row>
    <row r="16" spans="1:64" ht="15" customHeight="1"/>
    <row r="17" spans="1:68">
      <c r="B17" s="163" t="s">
        <v>7</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row>
    <row r="18" spans="1:68" ht="15" customHeight="1"/>
    <row r="19" spans="1:68">
      <c r="B19" s="24" t="s">
        <v>271</v>
      </c>
      <c r="O19" s="199">
        <f>SUM(R26:W26)</f>
        <v>2399000</v>
      </c>
      <c r="P19" s="199"/>
      <c r="Q19" s="199"/>
      <c r="R19" s="199"/>
      <c r="S19" s="199"/>
      <c r="T19" s="199"/>
      <c r="U19" s="24" t="s">
        <v>2</v>
      </c>
      <c r="AI19" s="27"/>
    </row>
    <row r="21" spans="1:68">
      <c r="B21" s="24" t="s">
        <v>54</v>
      </c>
    </row>
    <row r="22" spans="1:68" ht="18.75" customHeight="1">
      <c r="C22" s="170" t="s">
        <v>15</v>
      </c>
      <c r="D22" s="171"/>
      <c r="E22" s="171"/>
      <c r="F22" s="171"/>
      <c r="G22" s="171"/>
      <c r="H22" s="171"/>
      <c r="I22" s="172"/>
      <c r="J22" s="200" t="s">
        <v>23</v>
      </c>
      <c r="K22" s="201"/>
      <c r="L22" s="201"/>
      <c r="M22" s="201"/>
      <c r="N22" s="201"/>
      <c r="O22" s="201"/>
      <c r="P22" s="201"/>
      <c r="Q22" s="201"/>
      <c r="R22" s="173" t="s">
        <v>59</v>
      </c>
      <c r="S22" s="174"/>
      <c r="T22" s="174"/>
      <c r="U22" s="174"/>
      <c r="V22" s="174"/>
      <c r="W22" s="174"/>
      <c r="X22" s="174"/>
      <c r="Y22" s="174"/>
      <c r="Z22" s="174"/>
      <c r="AA22" s="174"/>
      <c r="AB22" s="174"/>
      <c r="AC22" s="175"/>
      <c r="AD22" s="170" t="s">
        <v>72</v>
      </c>
      <c r="AE22" s="171"/>
      <c r="AF22" s="171"/>
      <c r="AG22" s="171"/>
      <c r="AH22" s="171"/>
      <c r="AI22" s="172"/>
      <c r="BD22" s="24"/>
      <c r="BE22" s="24"/>
      <c r="BF22" s="24"/>
      <c r="BG22" s="24"/>
      <c r="BM22" s="1"/>
      <c r="BN22" s="1"/>
      <c r="BO22" s="1"/>
      <c r="BP22" s="1"/>
    </row>
    <row r="23" spans="1:68" s="4" customFormat="1">
      <c r="A23" s="24"/>
      <c r="B23" s="24"/>
      <c r="C23" s="164"/>
      <c r="D23" s="165"/>
      <c r="E23" s="165"/>
      <c r="F23" s="165"/>
      <c r="G23" s="165"/>
      <c r="H23" s="165"/>
      <c r="I23" s="166"/>
      <c r="J23" s="164" t="s">
        <v>283</v>
      </c>
      <c r="K23" s="165"/>
      <c r="L23" s="165"/>
      <c r="M23" s="165"/>
      <c r="N23" s="173" t="s">
        <v>284</v>
      </c>
      <c r="O23" s="174"/>
      <c r="P23" s="174"/>
      <c r="Q23" s="175"/>
      <c r="R23" s="164" t="s">
        <v>75</v>
      </c>
      <c r="S23" s="165"/>
      <c r="T23" s="166"/>
      <c r="U23" s="164" t="s">
        <v>74</v>
      </c>
      <c r="V23" s="165"/>
      <c r="W23" s="166"/>
      <c r="X23" s="164" t="s">
        <v>5</v>
      </c>
      <c r="Y23" s="165"/>
      <c r="Z23" s="166"/>
      <c r="AA23" s="164" t="s">
        <v>48</v>
      </c>
      <c r="AB23" s="165"/>
      <c r="AC23" s="166"/>
      <c r="AD23" s="164"/>
      <c r="AE23" s="165"/>
      <c r="AF23" s="165"/>
      <c r="AG23" s="165"/>
      <c r="AH23" s="165"/>
      <c r="AI23" s="166"/>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1"/>
      <c r="BI23" s="1"/>
      <c r="BJ23" s="1"/>
      <c r="BK23" s="1"/>
      <c r="BL23" s="1"/>
      <c r="BM23" s="1"/>
      <c r="BN23" s="1"/>
      <c r="BO23" s="1"/>
      <c r="BP23" s="1"/>
    </row>
    <row r="24" spans="1:68">
      <c r="C24" s="173" t="s">
        <v>273</v>
      </c>
      <c r="D24" s="174"/>
      <c r="E24" s="174"/>
      <c r="F24" s="174"/>
      <c r="G24" s="174"/>
      <c r="H24" s="174"/>
      <c r="I24" s="175"/>
      <c r="J24" s="190">
        <v>1830225</v>
      </c>
      <c r="K24" s="191"/>
      <c r="L24" s="191"/>
      <c r="M24" s="192"/>
      <c r="N24" s="190">
        <v>1828725</v>
      </c>
      <c r="O24" s="191"/>
      <c r="P24" s="191"/>
      <c r="Q24" s="192"/>
      <c r="R24" s="176"/>
      <c r="S24" s="177"/>
      <c r="T24" s="178"/>
      <c r="U24" s="167">
        <v>899000</v>
      </c>
      <c r="V24" s="168"/>
      <c r="W24" s="169"/>
      <c r="X24" s="167">
        <v>931225</v>
      </c>
      <c r="Y24" s="168"/>
      <c r="Z24" s="169"/>
      <c r="AA24" s="167">
        <v>0</v>
      </c>
      <c r="AB24" s="168"/>
      <c r="AC24" s="169"/>
      <c r="AD24" s="173"/>
      <c r="AE24" s="174"/>
      <c r="AF24" s="174"/>
      <c r="AG24" s="174"/>
      <c r="AH24" s="174"/>
      <c r="AI24" s="175"/>
      <c r="BD24" s="24"/>
      <c r="BE24" s="24"/>
      <c r="BF24" s="24"/>
      <c r="BG24" s="24"/>
      <c r="BM24" s="1"/>
      <c r="BN24" s="1"/>
      <c r="BO24" s="1"/>
      <c r="BP24" s="1"/>
    </row>
    <row r="25" spans="1:68">
      <c r="C25" s="173" t="s">
        <v>274</v>
      </c>
      <c r="D25" s="174"/>
      <c r="E25" s="174"/>
      <c r="F25" s="174"/>
      <c r="G25" s="174"/>
      <c r="H25" s="174"/>
      <c r="I25" s="175"/>
      <c r="J25" s="190">
        <v>3330000</v>
      </c>
      <c r="K25" s="191"/>
      <c r="L25" s="191"/>
      <c r="M25" s="192"/>
      <c r="N25" s="190">
        <v>3027272</v>
      </c>
      <c r="O25" s="191"/>
      <c r="P25" s="191"/>
      <c r="Q25" s="192"/>
      <c r="R25" s="167">
        <v>1500000</v>
      </c>
      <c r="S25" s="168"/>
      <c r="T25" s="169"/>
      <c r="U25" s="176"/>
      <c r="V25" s="177"/>
      <c r="W25" s="178"/>
      <c r="X25" s="167">
        <v>1830000</v>
      </c>
      <c r="Y25" s="168"/>
      <c r="Z25" s="169"/>
      <c r="AA25" s="167">
        <v>0</v>
      </c>
      <c r="AB25" s="168"/>
      <c r="AC25" s="169"/>
      <c r="AD25" s="173"/>
      <c r="AE25" s="174"/>
      <c r="AF25" s="174"/>
      <c r="AG25" s="174"/>
      <c r="AH25" s="174"/>
      <c r="AI25" s="175"/>
      <c r="BD25" s="24"/>
      <c r="BE25" s="24"/>
      <c r="BF25" s="24"/>
      <c r="BG25" s="24"/>
      <c r="BM25" s="1"/>
      <c r="BN25" s="1"/>
      <c r="BO25" s="1"/>
      <c r="BP25" s="1"/>
    </row>
    <row r="26" spans="1:68">
      <c r="C26" s="173" t="s">
        <v>1</v>
      </c>
      <c r="D26" s="174"/>
      <c r="E26" s="174"/>
      <c r="F26" s="174"/>
      <c r="G26" s="174"/>
      <c r="H26" s="174"/>
      <c r="I26" s="175"/>
      <c r="J26" s="193">
        <f>SUM(J24:M25)</f>
        <v>5160225</v>
      </c>
      <c r="K26" s="194"/>
      <c r="L26" s="194"/>
      <c r="M26" s="195"/>
      <c r="N26" s="193">
        <f>SUM(N24:Q25)</f>
        <v>4855997</v>
      </c>
      <c r="O26" s="194"/>
      <c r="P26" s="194"/>
      <c r="Q26" s="195"/>
      <c r="R26" s="184">
        <f>SUM(R24:T25)</f>
        <v>1500000</v>
      </c>
      <c r="S26" s="185"/>
      <c r="T26" s="186"/>
      <c r="U26" s="184">
        <f>SUM(U24:W25)</f>
        <v>899000</v>
      </c>
      <c r="V26" s="185"/>
      <c r="W26" s="186"/>
      <c r="X26" s="184">
        <f>SUM(X24:Z25)</f>
        <v>2761225</v>
      </c>
      <c r="Y26" s="185"/>
      <c r="Z26" s="186"/>
      <c r="AA26" s="167">
        <v>0</v>
      </c>
      <c r="AB26" s="168"/>
      <c r="AC26" s="169"/>
      <c r="AD26" s="173"/>
      <c r="AE26" s="174"/>
      <c r="AF26" s="174"/>
      <c r="AG26" s="174"/>
      <c r="AH26" s="174"/>
      <c r="AI26" s="175"/>
      <c r="BD26" s="24"/>
      <c r="BE26" s="24"/>
      <c r="BF26" s="24"/>
      <c r="BG26" s="24"/>
      <c r="BM26" s="1"/>
      <c r="BN26" s="1"/>
      <c r="BO26" s="1"/>
      <c r="BP26" s="1"/>
    </row>
    <row r="27" spans="1:68" ht="15" customHeight="1"/>
    <row r="28" spans="1:68">
      <c r="B28" s="24" t="s">
        <v>55</v>
      </c>
    </row>
    <row r="29" spans="1:68">
      <c r="C29" s="24" t="s">
        <v>56</v>
      </c>
      <c r="T29" s="24" t="s">
        <v>58</v>
      </c>
    </row>
    <row r="30" spans="1:68">
      <c r="C30" s="173" t="s">
        <v>15</v>
      </c>
      <c r="D30" s="174"/>
      <c r="E30" s="174"/>
      <c r="F30" s="174"/>
      <c r="G30" s="174"/>
      <c r="H30" s="174"/>
      <c r="I30" s="175"/>
      <c r="J30" s="173" t="s">
        <v>57</v>
      </c>
      <c r="K30" s="174"/>
      <c r="L30" s="174"/>
      <c r="M30" s="174"/>
      <c r="N30" s="174"/>
      <c r="O30" s="175"/>
      <c r="P30" s="173" t="s">
        <v>27</v>
      </c>
      <c r="Q30" s="174"/>
      <c r="R30" s="175"/>
      <c r="T30" s="173" t="s">
        <v>15</v>
      </c>
      <c r="U30" s="174"/>
      <c r="V30" s="174"/>
      <c r="W30" s="174"/>
      <c r="X30" s="174"/>
      <c r="Y30" s="175"/>
      <c r="Z30" s="173" t="s">
        <v>57</v>
      </c>
      <c r="AA30" s="174"/>
      <c r="AB30" s="174"/>
      <c r="AC30" s="174"/>
      <c r="AD30" s="174"/>
      <c r="AE30" s="174"/>
      <c r="AF30" s="175"/>
      <c r="AG30" s="173" t="s">
        <v>27</v>
      </c>
      <c r="AH30" s="174"/>
      <c r="AI30" s="175"/>
      <c r="BJ30"/>
      <c r="BK30"/>
      <c r="BL30"/>
    </row>
    <row r="31" spans="1:68" s="8" customFormat="1">
      <c r="A31" s="24"/>
      <c r="B31" s="24"/>
      <c r="C31" s="173" t="s">
        <v>75</v>
      </c>
      <c r="D31" s="174"/>
      <c r="E31" s="174"/>
      <c r="F31" s="174"/>
      <c r="G31" s="174"/>
      <c r="H31" s="174"/>
      <c r="I31" s="175"/>
      <c r="J31" s="184">
        <f>R25</f>
        <v>1500000</v>
      </c>
      <c r="K31" s="185"/>
      <c r="L31" s="185"/>
      <c r="M31" s="185"/>
      <c r="N31" s="185"/>
      <c r="O31" s="186"/>
      <c r="P31" s="173"/>
      <c r="Q31" s="174"/>
      <c r="R31" s="175"/>
      <c r="S31" s="24"/>
      <c r="T31" s="202" t="s">
        <v>273</v>
      </c>
      <c r="U31" s="203"/>
      <c r="V31" s="203"/>
      <c r="W31" s="203"/>
      <c r="X31" s="203"/>
      <c r="Y31" s="204"/>
      <c r="Z31" s="184">
        <f>J24</f>
        <v>1830225</v>
      </c>
      <c r="AA31" s="185"/>
      <c r="AB31" s="185"/>
      <c r="AC31" s="185"/>
      <c r="AD31" s="185"/>
      <c r="AE31" s="185"/>
      <c r="AF31" s="186"/>
      <c r="AG31" s="173"/>
      <c r="AH31" s="174"/>
      <c r="AI31" s="175"/>
      <c r="AJ31" s="24"/>
      <c r="AK31" s="24"/>
      <c r="AL31" s="24"/>
      <c r="AM31" s="24"/>
      <c r="AN31" s="24"/>
      <c r="AO31" s="24"/>
      <c r="AP31" s="24"/>
      <c r="AQ31" s="24"/>
      <c r="AR31" s="24"/>
      <c r="AS31" s="24"/>
      <c r="AT31" s="24"/>
      <c r="AU31" s="24"/>
      <c r="AV31" s="24"/>
      <c r="AW31" s="24"/>
      <c r="AX31" s="24"/>
      <c r="AY31" s="24"/>
      <c r="AZ31" s="24"/>
      <c r="BA31" s="24"/>
      <c r="BB31" s="24"/>
      <c r="BC31" s="24"/>
      <c r="BD31" s="1"/>
      <c r="BE31" s="1"/>
      <c r="BF31" s="1"/>
      <c r="BG31" s="1"/>
      <c r="BH31" s="1"/>
      <c r="BI31" s="1"/>
    </row>
    <row r="32" spans="1:68">
      <c r="C32" s="173" t="s">
        <v>76</v>
      </c>
      <c r="D32" s="174"/>
      <c r="E32" s="174"/>
      <c r="F32" s="174"/>
      <c r="G32" s="174"/>
      <c r="H32" s="174"/>
      <c r="I32" s="175"/>
      <c r="J32" s="184">
        <f>U26</f>
        <v>899000</v>
      </c>
      <c r="K32" s="185"/>
      <c r="L32" s="185"/>
      <c r="M32" s="185"/>
      <c r="N32" s="185"/>
      <c r="O32" s="186"/>
      <c r="P32" s="173"/>
      <c r="Q32" s="174"/>
      <c r="R32" s="175"/>
      <c r="T32" s="173" t="s">
        <v>274</v>
      </c>
      <c r="U32" s="174"/>
      <c r="V32" s="174"/>
      <c r="W32" s="174"/>
      <c r="X32" s="174"/>
      <c r="Y32" s="175"/>
      <c r="Z32" s="184">
        <f>J25</f>
        <v>3330000</v>
      </c>
      <c r="AA32" s="185"/>
      <c r="AB32" s="185"/>
      <c r="AC32" s="185"/>
      <c r="AD32" s="185"/>
      <c r="AE32" s="185"/>
      <c r="AF32" s="186"/>
      <c r="AG32" s="173"/>
      <c r="AH32" s="174"/>
      <c r="AI32" s="175"/>
      <c r="BJ32"/>
      <c r="BK32"/>
      <c r="BL32"/>
    </row>
    <row r="33" spans="1:64">
      <c r="C33" s="173" t="s">
        <v>5</v>
      </c>
      <c r="D33" s="174"/>
      <c r="E33" s="174"/>
      <c r="F33" s="174"/>
      <c r="G33" s="174"/>
      <c r="H33" s="174"/>
      <c r="I33" s="175"/>
      <c r="J33" s="184">
        <f>X26</f>
        <v>2761225</v>
      </c>
      <c r="K33" s="185"/>
      <c r="L33" s="185"/>
      <c r="M33" s="185"/>
      <c r="N33" s="185"/>
      <c r="O33" s="186"/>
      <c r="P33" s="173"/>
      <c r="Q33" s="174"/>
      <c r="R33" s="175"/>
      <c r="T33" s="173" t="s">
        <v>1</v>
      </c>
      <c r="U33" s="174"/>
      <c r="V33" s="174"/>
      <c r="W33" s="174"/>
      <c r="X33" s="174"/>
      <c r="Y33" s="175"/>
      <c r="Z33" s="184">
        <f>SUM(Z31:AF32)</f>
        <v>5160225</v>
      </c>
      <c r="AA33" s="185"/>
      <c r="AB33" s="185"/>
      <c r="AC33" s="185"/>
      <c r="AD33" s="185"/>
      <c r="AE33" s="185"/>
      <c r="AF33" s="186"/>
      <c r="AG33" s="173"/>
      <c r="AH33" s="174"/>
      <c r="AI33" s="175"/>
      <c r="BJ33"/>
      <c r="BK33"/>
      <c r="BL33"/>
    </row>
    <row r="34" spans="1:64">
      <c r="C34" s="173" t="s">
        <v>48</v>
      </c>
      <c r="D34" s="174"/>
      <c r="E34" s="174"/>
      <c r="F34" s="174"/>
      <c r="G34" s="174"/>
      <c r="H34" s="174"/>
      <c r="I34" s="175"/>
      <c r="J34" s="187">
        <f>AA26</f>
        <v>0</v>
      </c>
      <c r="K34" s="188"/>
      <c r="L34" s="188"/>
      <c r="M34" s="188"/>
      <c r="N34" s="188"/>
      <c r="O34" s="189"/>
      <c r="P34" s="173"/>
      <c r="Q34" s="174"/>
      <c r="R34" s="175"/>
      <c r="BJ34"/>
      <c r="BK34"/>
      <c r="BL34"/>
    </row>
    <row r="35" spans="1:64" s="4" customFormat="1">
      <c r="A35" s="24"/>
      <c r="B35" s="24"/>
      <c r="C35" s="173" t="s">
        <v>1</v>
      </c>
      <c r="D35" s="174"/>
      <c r="E35" s="174"/>
      <c r="F35" s="174"/>
      <c r="G35" s="174"/>
      <c r="H35" s="174"/>
      <c r="I35" s="175"/>
      <c r="J35" s="184">
        <f>SUM(J31:O34)</f>
        <v>5160225</v>
      </c>
      <c r="K35" s="185"/>
      <c r="L35" s="185"/>
      <c r="M35" s="185"/>
      <c r="N35" s="185"/>
      <c r="O35" s="186"/>
      <c r="P35" s="173"/>
      <c r="Q35" s="174"/>
      <c r="R35" s="175"/>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1"/>
      <c r="BE35" s="1"/>
      <c r="BF35" s="1"/>
      <c r="BG35" s="1"/>
      <c r="BH35" s="1"/>
      <c r="BI35" s="1"/>
      <c r="BJ35" s="1"/>
      <c r="BK35" s="1"/>
      <c r="BL35" s="1"/>
    </row>
    <row r="36" spans="1:64" s="4" customFormat="1" ht="15" customHeight="1">
      <c r="A36" s="24"/>
      <c r="B36" s="24"/>
      <c r="C36" s="24" t="s">
        <v>220</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1"/>
      <c r="BE36" s="1"/>
      <c r="BF36" s="1"/>
      <c r="BG36" s="1"/>
      <c r="BH36" s="1"/>
      <c r="BI36" s="1"/>
      <c r="BJ36" s="1"/>
      <c r="BK36" s="1"/>
      <c r="BL36" s="1"/>
    </row>
    <row r="37" spans="1:64" s="8" customFormat="1"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1"/>
      <c r="BE37" s="1"/>
      <c r="BF37" s="1"/>
      <c r="BG37" s="1"/>
      <c r="BH37" s="1"/>
      <c r="BI37" s="1"/>
      <c r="BJ37" s="1"/>
      <c r="BK37" s="1"/>
      <c r="BL37" s="1"/>
    </row>
    <row r="38" spans="1:64">
      <c r="B38" s="41" t="s">
        <v>344</v>
      </c>
      <c r="AD38" s="26"/>
      <c r="AE38" s="26"/>
    </row>
    <row r="39" spans="1:64" s="4" customFormat="1">
      <c r="A39" s="24"/>
      <c r="B39" s="41"/>
      <c r="C39" s="27"/>
      <c r="D39" s="26"/>
      <c r="E39" s="26"/>
      <c r="F39" s="26"/>
      <c r="G39" s="120" t="s">
        <v>345</v>
      </c>
      <c r="I39" s="131" t="s">
        <v>64</v>
      </c>
      <c r="J39" s="139">
        <v>7</v>
      </c>
      <c r="K39" s="26" t="s">
        <v>65</v>
      </c>
      <c r="L39" s="139">
        <v>10</v>
      </c>
      <c r="M39" s="26" t="s">
        <v>66</v>
      </c>
      <c r="N39" s="139">
        <v>1</v>
      </c>
      <c r="O39" s="26" t="s">
        <v>67</v>
      </c>
      <c r="P39" s="27"/>
      <c r="Q39" s="24"/>
      <c r="R39" s="24"/>
      <c r="S39" s="24"/>
      <c r="T39" s="26"/>
      <c r="U39" s="42" t="s">
        <v>346</v>
      </c>
      <c r="V39" s="26"/>
      <c r="W39" s="131" t="s">
        <v>64</v>
      </c>
      <c r="X39" s="139">
        <v>8</v>
      </c>
      <c r="Y39" s="26" t="s">
        <v>65</v>
      </c>
      <c r="Z39" s="139">
        <v>2</v>
      </c>
      <c r="AA39" s="26" t="s">
        <v>66</v>
      </c>
      <c r="AB39" s="139">
        <v>1</v>
      </c>
      <c r="AC39" s="26" t="s">
        <v>67</v>
      </c>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1"/>
      <c r="BE39" s="1"/>
      <c r="BF39" s="1"/>
      <c r="BG39" s="1"/>
      <c r="BH39" s="1"/>
      <c r="BI39" s="1"/>
      <c r="BJ39" s="1"/>
      <c r="BK39" s="1"/>
      <c r="BL39" s="1"/>
    </row>
    <row r="40" spans="1:64" ht="15" customHeight="1"/>
    <row r="41" spans="1:64">
      <c r="B41" s="24" t="s">
        <v>60</v>
      </c>
      <c r="W41" s="110"/>
    </row>
    <row r="42" spans="1:64">
      <c r="C42" s="181" t="s">
        <v>347</v>
      </c>
      <c r="D42" s="182"/>
      <c r="E42" s="182"/>
      <c r="F42" s="182"/>
      <c r="G42" s="182"/>
      <c r="H42" s="182"/>
      <c r="I42" s="43" t="s">
        <v>3</v>
      </c>
      <c r="J42" s="43"/>
      <c r="K42" s="182" t="s">
        <v>348</v>
      </c>
      <c r="L42" s="182"/>
      <c r="M42" s="182"/>
      <c r="N42" s="182"/>
      <c r="O42" s="182"/>
      <c r="P42" s="182"/>
      <c r="Q42" s="43" t="s">
        <v>4</v>
      </c>
      <c r="R42" s="44"/>
      <c r="S42" s="45" t="s">
        <v>61</v>
      </c>
      <c r="T42" s="43"/>
      <c r="U42" s="44"/>
      <c r="V42" s="45" t="s">
        <v>82</v>
      </c>
      <c r="W42" s="43"/>
      <c r="X42" s="43" t="s">
        <v>83</v>
      </c>
      <c r="Y42" s="43"/>
      <c r="Z42" s="43" t="s">
        <v>68</v>
      </c>
      <c r="AA42" s="43"/>
      <c r="AB42" s="43"/>
      <c r="AC42" s="43"/>
      <c r="AD42" s="43"/>
      <c r="AE42" s="43"/>
      <c r="AF42" s="44"/>
    </row>
    <row r="43" spans="1:64">
      <c r="C43" s="173" t="s">
        <v>62</v>
      </c>
      <c r="D43" s="174"/>
      <c r="E43" s="175"/>
      <c r="F43" s="181">
        <v>1234567</v>
      </c>
      <c r="G43" s="182"/>
      <c r="H43" s="182"/>
      <c r="I43" s="182"/>
      <c r="J43" s="182"/>
      <c r="K43" s="183"/>
      <c r="L43" s="173" t="s">
        <v>63</v>
      </c>
      <c r="M43" s="174"/>
      <c r="N43" s="174"/>
      <c r="O43" s="174"/>
      <c r="P43" s="174"/>
      <c r="Q43" s="175"/>
      <c r="R43" s="196" t="s">
        <v>349</v>
      </c>
      <c r="S43" s="197"/>
      <c r="T43" s="197"/>
      <c r="U43" s="197"/>
      <c r="V43" s="197"/>
      <c r="W43" s="197"/>
      <c r="X43" s="197"/>
      <c r="Y43" s="197"/>
      <c r="Z43" s="197"/>
      <c r="AA43" s="197"/>
      <c r="AB43" s="197"/>
      <c r="AC43" s="197"/>
      <c r="AD43" s="197"/>
      <c r="AE43" s="197"/>
      <c r="AF43" s="198"/>
    </row>
    <row r="44" spans="1:64" ht="15" customHeight="1"/>
    <row r="45" spans="1:64">
      <c r="B45" s="24" t="s">
        <v>280</v>
      </c>
    </row>
    <row r="46" spans="1:64" s="4" customFormat="1">
      <c r="A46" s="24"/>
      <c r="B46" s="24"/>
      <c r="C46" s="24" t="s">
        <v>70</v>
      </c>
      <c r="D46" s="24"/>
      <c r="E46" s="24"/>
      <c r="F46" s="24"/>
      <c r="G46" s="24"/>
      <c r="H46" s="27"/>
      <c r="I46" s="24"/>
      <c r="J46" s="24"/>
      <c r="K46" s="24"/>
      <c r="L46" s="24"/>
      <c r="M46" s="24"/>
      <c r="N46" s="24"/>
      <c r="O46" s="24"/>
      <c r="P46" s="24"/>
      <c r="Q46" s="24"/>
      <c r="R46" s="24"/>
      <c r="S46" s="24"/>
      <c r="T46" s="26"/>
      <c r="U46" s="26"/>
      <c r="V46" s="26"/>
      <c r="W46" s="26"/>
      <c r="X46" s="26"/>
      <c r="Y46" s="26"/>
      <c r="Z46" s="26"/>
      <c r="AA46" s="26"/>
      <c r="AB46" s="26"/>
      <c r="AC46" s="26"/>
      <c r="AD46" s="26"/>
      <c r="AE46" s="26"/>
      <c r="AF46" s="26"/>
      <c r="AG46" s="26"/>
      <c r="AH46" s="26"/>
      <c r="AI46" s="26"/>
      <c r="AJ46" s="24"/>
      <c r="AK46" s="24"/>
      <c r="AL46" s="24"/>
      <c r="AM46" s="24"/>
      <c r="AN46" s="24"/>
      <c r="AO46" s="24"/>
      <c r="AP46" s="24"/>
      <c r="AQ46" s="24"/>
      <c r="AR46" s="24"/>
      <c r="AS46" s="24"/>
      <c r="AT46" s="24"/>
      <c r="AU46" s="24"/>
      <c r="AV46" s="24"/>
      <c r="AW46" s="24"/>
      <c r="AX46" s="24"/>
      <c r="AY46" s="24"/>
      <c r="AZ46" s="24"/>
      <c r="BA46" s="24"/>
      <c r="BB46" s="24"/>
      <c r="BC46" s="24"/>
      <c r="BD46" s="1"/>
      <c r="BE46" s="1"/>
      <c r="BF46" s="1"/>
      <c r="BG46" s="1"/>
      <c r="BH46" s="1"/>
      <c r="BI46" s="1"/>
      <c r="BJ46" s="1"/>
      <c r="BK46" s="1"/>
      <c r="BL46" s="1"/>
    </row>
    <row r="47" spans="1:64" s="4" customFormat="1">
      <c r="A47" s="24"/>
      <c r="B47" s="24"/>
      <c r="C47" s="24"/>
      <c r="D47" s="26" t="s">
        <v>81</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4"/>
      <c r="AK47" s="24"/>
      <c r="AL47" s="24"/>
      <c r="AM47" s="24"/>
      <c r="AN47" s="24"/>
      <c r="AO47" s="24"/>
      <c r="AP47" s="24"/>
      <c r="AQ47" s="24"/>
      <c r="AR47" s="24"/>
      <c r="AS47" s="24"/>
      <c r="AT47" s="24"/>
      <c r="AU47" s="24"/>
      <c r="AV47" s="24"/>
      <c r="AW47" s="24"/>
      <c r="AX47" s="24"/>
      <c r="AY47" s="24"/>
      <c r="AZ47" s="24"/>
      <c r="BA47" s="24"/>
      <c r="BB47" s="24"/>
      <c r="BC47" s="24"/>
      <c r="BD47" s="1"/>
      <c r="BE47" s="1"/>
      <c r="BF47" s="1"/>
      <c r="BG47" s="1"/>
      <c r="BH47" s="1"/>
      <c r="BI47" s="1"/>
      <c r="BJ47" s="1"/>
      <c r="BK47" s="1"/>
      <c r="BL47" s="1"/>
    </row>
    <row r="48" spans="1:64">
      <c r="C48" s="24" t="s">
        <v>69</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64">
      <c r="D49" s="180" t="s">
        <v>77</v>
      </c>
      <c r="E49" s="180"/>
      <c r="F49" s="180"/>
      <c r="G49" s="180"/>
      <c r="H49" s="26" t="s">
        <v>275</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64">
      <c r="D50" s="180" t="s">
        <v>73</v>
      </c>
      <c r="E50" s="180"/>
      <c r="F50" s="180"/>
      <c r="G50" s="180"/>
      <c r="H50" s="26" t="s">
        <v>216</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64" s="8" customFormat="1">
      <c r="A51" s="24"/>
      <c r="B51" s="24"/>
      <c r="C51" s="24"/>
      <c r="D51" s="120"/>
      <c r="E51" s="120"/>
      <c r="F51" s="120"/>
      <c r="G51" s="120"/>
      <c r="H51" s="26" t="s">
        <v>276</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4"/>
      <c r="AL51" s="24"/>
      <c r="AM51" s="24"/>
      <c r="AN51" s="24"/>
      <c r="AO51" s="24"/>
      <c r="AP51" s="24"/>
      <c r="AQ51" s="24"/>
      <c r="AR51" s="24"/>
      <c r="AS51" s="24"/>
      <c r="AT51" s="24"/>
      <c r="AU51" s="24"/>
      <c r="AV51" s="24"/>
      <c r="AW51" s="24"/>
      <c r="AX51" s="24"/>
      <c r="AY51" s="24"/>
      <c r="AZ51" s="24"/>
      <c r="BA51" s="24"/>
      <c r="BB51" s="24"/>
      <c r="BC51" s="24"/>
      <c r="BD51" s="1"/>
      <c r="BE51" s="1"/>
      <c r="BF51" s="1"/>
      <c r="BG51" s="1"/>
      <c r="BH51" s="1"/>
      <c r="BI51" s="1"/>
      <c r="BJ51" s="1"/>
      <c r="BK51" s="1"/>
      <c r="BL51" s="1"/>
    </row>
    <row r="52" spans="1:64" s="8" customFormat="1">
      <c r="A52" s="24"/>
      <c r="B52" s="24"/>
      <c r="C52" s="24"/>
      <c r="D52" s="120"/>
      <c r="E52" s="120"/>
      <c r="F52" s="120"/>
      <c r="G52" s="120"/>
      <c r="H52" s="26" t="s">
        <v>281</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4"/>
      <c r="AL52" s="24"/>
      <c r="AM52" s="24"/>
      <c r="AN52" s="24"/>
      <c r="AO52" s="24"/>
      <c r="AP52" s="24"/>
      <c r="AQ52" s="24"/>
      <c r="AR52" s="24"/>
      <c r="AS52" s="24"/>
      <c r="AT52" s="24"/>
      <c r="AU52" s="24"/>
      <c r="AV52" s="24"/>
      <c r="AW52" s="24"/>
      <c r="AX52" s="24"/>
      <c r="AY52" s="24"/>
      <c r="AZ52" s="24"/>
      <c r="BA52" s="24"/>
      <c r="BB52" s="24"/>
      <c r="BC52" s="24"/>
      <c r="BD52" s="1"/>
      <c r="BE52" s="1"/>
      <c r="BF52" s="1"/>
      <c r="BG52" s="1"/>
      <c r="BH52" s="1"/>
      <c r="BI52" s="1"/>
      <c r="BJ52" s="1"/>
      <c r="BK52" s="1"/>
      <c r="BL52" s="1"/>
    </row>
    <row r="53" spans="1:64">
      <c r="C53" s="24" t="s">
        <v>71</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64">
      <c r="D54" s="180" t="s">
        <v>77</v>
      </c>
      <c r="E54" s="180"/>
      <c r="F54" s="180"/>
      <c r="G54" s="180"/>
      <c r="H54" s="26" t="s">
        <v>223</v>
      </c>
      <c r="I54" s="26"/>
      <c r="J54" s="26"/>
      <c r="K54" s="26"/>
      <c r="L54" s="26"/>
      <c r="M54" s="26"/>
      <c r="N54" s="26"/>
      <c r="O54" s="26"/>
      <c r="P54" s="26"/>
      <c r="Q54" s="26"/>
      <c r="R54" s="26"/>
      <c r="S54" s="26"/>
    </row>
  </sheetData>
  <mergeCells count="78">
    <mergeCell ref="R43:AF43"/>
    <mergeCell ref="N25:Q25"/>
    <mergeCell ref="N26:Q26"/>
    <mergeCell ref="O19:T19"/>
    <mergeCell ref="J23:M23"/>
    <mergeCell ref="J22:Q22"/>
    <mergeCell ref="N23:Q23"/>
    <mergeCell ref="R22:AC22"/>
    <mergeCell ref="N24:Q24"/>
    <mergeCell ref="P34:R34"/>
    <mergeCell ref="T31:Y31"/>
    <mergeCell ref="T32:Y32"/>
    <mergeCell ref="T33:Y33"/>
    <mergeCell ref="P33:R33"/>
    <mergeCell ref="C25:I25"/>
    <mergeCell ref="C26:I26"/>
    <mergeCell ref="J24:M24"/>
    <mergeCell ref="J25:M25"/>
    <mergeCell ref="J26:M26"/>
    <mergeCell ref="AG30:AI30"/>
    <mergeCell ref="X25:Z25"/>
    <mergeCell ref="U26:W26"/>
    <mergeCell ref="X26:Z26"/>
    <mergeCell ref="R25:T25"/>
    <mergeCell ref="R26:T26"/>
    <mergeCell ref="AA25:AC25"/>
    <mergeCell ref="AA26:AC26"/>
    <mergeCell ref="AD25:AI25"/>
    <mergeCell ref="AD26:AI26"/>
    <mergeCell ref="U25:W25"/>
    <mergeCell ref="C30:I30"/>
    <mergeCell ref="J30:O30"/>
    <mergeCell ref="P30:R30"/>
    <mergeCell ref="T30:Y30"/>
    <mergeCell ref="Z30:AF30"/>
    <mergeCell ref="AG31:AI31"/>
    <mergeCell ref="AG32:AI32"/>
    <mergeCell ref="AG33:AI33"/>
    <mergeCell ref="Z31:AF31"/>
    <mergeCell ref="Z32:AF32"/>
    <mergeCell ref="Z33:AF33"/>
    <mergeCell ref="C31:I31"/>
    <mergeCell ref="D54:G54"/>
    <mergeCell ref="D50:G50"/>
    <mergeCell ref="C42:H42"/>
    <mergeCell ref="K42:P42"/>
    <mergeCell ref="C43:E43"/>
    <mergeCell ref="F43:K43"/>
    <mergeCell ref="L43:Q43"/>
    <mergeCell ref="J31:O31"/>
    <mergeCell ref="P31:R31"/>
    <mergeCell ref="P35:R35"/>
    <mergeCell ref="J32:O32"/>
    <mergeCell ref="J33:O33"/>
    <mergeCell ref="J34:O34"/>
    <mergeCell ref="J35:O35"/>
    <mergeCell ref="P32:R32"/>
    <mergeCell ref="D49:G49"/>
    <mergeCell ref="C32:I32"/>
    <mergeCell ref="C33:I33"/>
    <mergeCell ref="C34:I34"/>
    <mergeCell ref="C35:I35"/>
    <mergeCell ref="A1:I1"/>
    <mergeCell ref="B12:AI12"/>
    <mergeCell ref="B17:AI17"/>
    <mergeCell ref="AA23:AC23"/>
    <mergeCell ref="AA24:AC24"/>
    <mergeCell ref="AD22:AI23"/>
    <mergeCell ref="AD24:AI24"/>
    <mergeCell ref="C24:I24"/>
    <mergeCell ref="R24:T24"/>
    <mergeCell ref="U24:W24"/>
    <mergeCell ref="X24:Z24"/>
    <mergeCell ref="B14:AI15"/>
    <mergeCell ref="C22:I23"/>
    <mergeCell ref="X23:Z23"/>
    <mergeCell ref="U23:W23"/>
    <mergeCell ref="R23:T23"/>
  </mergeCells>
  <phoneticPr fontId="21"/>
  <printOptions horizontalCentered="1"/>
  <pageMargins left="0.23622047244094491" right="0.23622047244094491" top="0.74803149606299213" bottom="0.74803149606299213" header="0.31496062992125984" footer="0.31496062992125984"/>
  <pageSetup paperSize="9" scale="7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6"/>
  <sheetViews>
    <sheetView view="pageBreakPreview" zoomScale="130" zoomScaleNormal="100" zoomScaleSheetLayoutView="130" workbookViewId="0">
      <selection activeCell="AP16" sqref="AP16"/>
    </sheetView>
  </sheetViews>
  <sheetFormatPr defaultRowHeight="18.75"/>
  <cols>
    <col min="1" max="45" width="2.25" style="24" customWidth="1"/>
    <col min="46" max="51" width="3.625" style="24" customWidth="1"/>
    <col min="52" max="66" width="3.625" style="1" customWidth="1"/>
    <col min="67" max="93" width="3.625" customWidth="1"/>
  </cols>
  <sheetData>
    <row r="1" spans="1:71">
      <c r="A1" s="24" t="s">
        <v>212</v>
      </c>
    </row>
    <row r="2" spans="1:71">
      <c r="A2" s="163" t="s">
        <v>404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row>
    <row r="3" spans="1:71" ht="15" customHeight="1">
      <c r="A3" s="28" t="s">
        <v>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4" spans="1:71" ht="15" customHeight="1">
      <c r="A4" s="28"/>
      <c r="B4" s="28" t="s">
        <v>333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1:71" ht="15" customHeight="1">
      <c r="A5" s="29"/>
      <c r="B5" s="289" t="s">
        <v>334</v>
      </c>
      <c r="C5" s="290"/>
      <c r="D5" s="290"/>
      <c r="E5" s="291"/>
      <c r="F5" s="292" t="s">
        <v>386</v>
      </c>
      <c r="G5" s="293"/>
      <c r="H5" s="293"/>
      <c r="I5" s="293"/>
      <c r="J5" s="293"/>
      <c r="K5" s="294"/>
      <c r="L5" s="205" t="s">
        <v>10</v>
      </c>
      <c r="M5" s="206"/>
      <c r="N5" s="206"/>
      <c r="O5" s="206"/>
      <c r="P5" s="206"/>
      <c r="Q5" s="206"/>
      <c r="R5" s="207"/>
      <c r="S5" s="205" t="s">
        <v>11</v>
      </c>
      <c r="T5" s="206"/>
      <c r="U5" s="207"/>
      <c r="V5" s="205" t="s">
        <v>12</v>
      </c>
      <c r="W5" s="206"/>
      <c r="X5" s="206"/>
      <c r="Y5" s="206"/>
      <c r="Z5" s="206"/>
      <c r="AA5" s="206"/>
      <c r="AB5" s="207"/>
      <c r="AC5" s="255">
        <v>200</v>
      </c>
      <c r="AD5" s="256"/>
      <c r="AE5" s="256"/>
      <c r="AF5" s="256"/>
      <c r="AG5" s="256"/>
      <c r="AH5" s="205" t="s">
        <v>50</v>
      </c>
      <c r="AI5" s="206"/>
      <c r="AJ5" s="206"/>
      <c r="AK5" s="206"/>
      <c r="AL5" s="206"/>
      <c r="AM5" s="208" t="s">
        <v>350</v>
      </c>
      <c r="AN5" s="209"/>
      <c r="AO5" s="209"/>
      <c r="AP5" s="210"/>
    </row>
    <row r="6" spans="1:71" ht="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1:71" ht="15" customHeight="1">
      <c r="A7" s="28"/>
      <c r="B7" s="28" t="s">
        <v>16</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1:71" s="4" customFormat="1" ht="15" customHeight="1">
      <c r="A8" s="28"/>
      <c r="B8" s="230" t="s">
        <v>255</v>
      </c>
      <c r="C8" s="231"/>
      <c r="D8" s="232"/>
      <c r="E8" s="230" t="s">
        <v>13</v>
      </c>
      <c r="F8" s="231"/>
      <c r="G8" s="231"/>
      <c r="H8" s="231"/>
      <c r="I8" s="231"/>
      <c r="J8" s="231"/>
      <c r="K8" s="231"/>
      <c r="L8" s="231"/>
      <c r="M8" s="231"/>
      <c r="N8" s="231"/>
      <c r="O8" s="232"/>
      <c r="P8" s="224" t="s">
        <v>15</v>
      </c>
      <c r="Q8" s="224"/>
      <c r="R8" s="224"/>
      <c r="S8" s="224"/>
      <c r="T8" s="224"/>
      <c r="U8" s="205" t="s">
        <v>17</v>
      </c>
      <c r="V8" s="206"/>
      <c r="W8" s="206"/>
      <c r="X8" s="206"/>
      <c r="Y8" s="206"/>
      <c r="Z8" s="206"/>
      <c r="AA8" s="206"/>
      <c r="AB8" s="206"/>
      <c r="AC8" s="206"/>
      <c r="AD8" s="206"/>
      <c r="AE8" s="207"/>
      <c r="AF8" s="205" t="s">
        <v>22</v>
      </c>
      <c r="AG8" s="206"/>
      <c r="AH8" s="206"/>
      <c r="AI8" s="206"/>
      <c r="AJ8" s="206"/>
      <c r="AK8" s="206"/>
      <c r="AL8" s="206"/>
      <c r="AM8" s="207"/>
      <c r="AN8" s="27"/>
      <c r="AO8" s="27"/>
      <c r="AP8" s="27"/>
      <c r="AQ8" s="27"/>
      <c r="AR8" s="24" t="s">
        <v>41</v>
      </c>
      <c r="AS8" s="27"/>
      <c r="AT8" s="27"/>
      <c r="AU8" s="27"/>
      <c r="BA8" s="1"/>
      <c r="BB8" s="1"/>
      <c r="BD8" s="1" t="s">
        <v>42</v>
      </c>
      <c r="BE8" s="1"/>
      <c r="BF8" s="1"/>
      <c r="BH8" s="1"/>
      <c r="BI8" s="1"/>
      <c r="BJ8" s="1"/>
      <c r="BK8" s="1"/>
      <c r="BL8" s="1"/>
      <c r="BM8" s="1"/>
      <c r="BN8" s="1"/>
      <c r="BO8" s="1"/>
      <c r="BP8" s="1"/>
      <c r="BQ8" s="1"/>
      <c r="BR8" s="1"/>
      <c r="BS8" s="1"/>
    </row>
    <row r="9" spans="1:71" ht="15" customHeight="1">
      <c r="A9" s="28"/>
      <c r="B9" s="218"/>
      <c r="C9" s="219"/>
      <c r="D9" s="220"/>
      <c r="E9" s="218"/>
      <c r="F9" s="219"/>
      <c r="G9" s="219"/>
      <c r="H9" s="219"/>
      <c r="I9" s="219"/>
      <c r="J9" s="219"/>
      <c r="K9" s="219"/>
      <c r="L9" s="219"/>
      <c r="M9" s="219"/>
      <c r="N9" s="219"/>
      <c r="O9" s="220"/>
      <c r="P9" s="224"/>
      <c r="Q9" s="224"/>
      <c r="R9" s="224"/>
      <c r="S9" s="224"/>
      <c r="T9" s="224"/>
      <c r="U9" s="205" t="s">
        <v>19</v>
      </c>
      <c r="V9" s="206"/>
      <c r="W9" s="206"/>
      <c r="X9" s="206"/>
      <c r="Y9" s="206"/>
      <c r="Z9" s="206"/>
      <c r="AA9" s="207"/>
      <c r="AB9" s="218" t="s">
        <v>18</v>
      </c>
      <c r="AC9" s="219"/>
      <c r="AD9" s="219"/>
      <c r="AE9" s="220"/>
      <c r="AF9" s="224" t="s">
        <v>20</v>
      </c>
      <c r="AG9" s="224"/>
      <c r="AH9" s="224"/>
      <c r="AI9" s="224"/>
      <c r="AJ9" s="224" t="s">
        <v>21</v>
      </c>
      <c r="AK9" s="224"/>
      <c r="AL9" s="224"/>
      <c r="AM9" s="224"/>
      <c r="AN9" s="27"/>
      <c r="AO9" s="27"/>
      <c r="AP9" s="27"/>
      <c r="AQ9" s="27"/>
      <c r="AR9" s="24" t="s">
        <v>43</v>
      </c>
      <c r="AU9" s="24" t="s">
        <v>31</v>
      </c>
      <c r="AV9" s="1"/>
      <c r="AW9" s="1"/>
      <c r="AX9" s="1"/>
      <c r="AY9" s="1"/>
      <c r="BD9" s="1" t="s">
        <v>51</v>
      </c>
      <c r="BO9" s="1"/>
      <c r="BP9" s="1"/>
      <c r="BQ9" s="1"/>
      <c r="BR9" s="1"/>
      <c r="BS9" s="1"/>
    </row>
    <row r="10" spans="1:71" ht="15" customHeight="1">
      <c r="A10" s="28"/>
      <c r="B10" s="205">
        <v>1</v>
      </c>
      <c r="C10" s="233"/>
      <c r="D10" s="234"/>
      <c r="E10" s="248" t="s">
        <v>375</v>
      </c>
      <c r="F10" s="249"/>
      <c r="G10" s="249"/>
      <c r="H10" s="249"/>
      <c r="I10" s="249"/>
      <c r="J10" s="249"/>
      <c r="K10" s="249"/>
      <c r="L10" s="249"/>
      <c r="M10" s="249"/>
      <c r="N10" s="249"/>
      <c r="O10" s="250"/>
      <c r="P10" s="295" t="s">
        <v>43</v>
      </c>
      <c r="Q10" s="295"/>
      <c r="R10" s="295"/>
      <c r="S10" s="295"/>
      <c r="T10" s="295"/>
      <c r="U10" s="295" t="s">
        <v>51</v>
      </c>
      <c r="V10" s="295"/>
      <c r="W10" s="295"/>
      <c r="X10" s="295"/>
      <c r="Y10" s="295"/>
      <c r="Z10" s="295"/>
      <c r="AA10" s="295"/>
      <c r="AB10" s="257"/>
      <c r="AC10" s="258"/>
      <c r="AD10" s="258"/>
      <c r="AE10" s="259"/>
      <c r="AF10" s="228"/>
      <c r="AG10" s="228"/>
      <c r="AH10" s="228"/>
      <c r="AI10" s="228"/>
      <c r="AJ10" s="229"/>
      <c r="AK10" s="229"/>
      <c r="AL10" s="229"/>
      <c r="AM10" s="229"/>
      <c r="AN10" s="27"/>
      <c r="AO10" s="27"/>
      <c r="AP10" s="27"/>
      <c r="AQ10" s="27"/>
      <c r="AR10" s="24" t="s">
        <v>44</v>
      </c>
      <c r="AU10" s="24" t="s">
        <v>32</v>
      </c>
      <c r="AV10" s="1"/>
      <c r="AW10" s="1"/>
      <c r="AX10" s="1"/>
      <c r="AY10" s="1"/>
      <c r="BD10" s="1" t="s">
        <v>47</v>
      </c>
      <c r="BO10" s="1"/>
      <c r="BP10" s="1"/>
      <c r="BQ10" s="1"/>
      <c r="BR10" s="1"/>
      <c r="BS10" s="1"/>
    </row>
    <row r="11" spans="1:71" ht="25.5" customHeight="1">
      <c r="A11" s="28"/>
      <c r="B11" s="205">
        <v>2</v>
      </c>
      <c r="C11" s="233"/>
      <c r="D11" s="234"/>
      <c r="E11" s="296" t="s">
        <v>376</v>
      </c>
      <c r="F11" s="249"/>
      <c r="G11" s="249"/>
      <c r="H11" s="249"/>
      <c r="I11" s="249"/>
      <c r="J11" s="249"/>
      <c r="K11" s="249"/>
      <c r="L11" s="249"/>
      <c r="M11" s="249"/>
      <c r="N11" s="249"/>
      <c r="O11" s="250"/>
      <c r="P11" s="295" t="s">
        <v>44</v>
      </c>
      <c r="Q11" s="295"/>
      <c r="R11" s="295"/>
      <c r="S11" s="295"/>
      <c r="T11" s="295"/>
      <c r="U11" s="248" t="s">
        <v>47</v>
      </c>
      <c r="V11" s="249"/>
      <c r="W11" s="249"/>
      <c r="X11" s="249"/>
      <c r="Y11" s="249"/>
      <c r="Z11" s="249"/>
      <c r="AA11" s="250"/>
      <c r="AB11" s="260">
        <v>46784</v>
      </c>
      <c r="AC11" s="258"/>
      <c r="AD11" s="258"/>
      <c r="AE11" s="259"/>
      <c r="AF11" s="228">
        <v>46785</v>
      </c>
      <c r="AG11" s="229"/>
      <c r="AH11" s="229"/>
      <c r="AI11" s="229"/>
      <c r="AJ11" s="228">
        <v>50437</v>
      </c>
      <c r="AK11" s="229"/>
      <c r="AL11" s="229"/>
      <c r="AM11" s="229"/>
      <c r="AN11" s="27"/>
      <c r="AO11" s="27"/>
      <c r="AP11" s="27"/>
      <c r="AQ11" s="27"/>
      <c r="AR11" s="24" t="s">
        <v>45</v>
      </c>
      <c r="AV11" s="1"/>
      <c r="AW11" s="1"/>
      <c r="AX11" s="1"/>
      <c r="AY11" s="1"/>
      <c r="BD11" s="1" t="s">
        <v>351</v>
      </c>
      <c r="BO11" s="1"/>
      <c r="BP11" s="1"/>
      <c r="BQ11" s="1"/>
      <c r="BR11" s="1"/>
      <c r="BS11" s="1"/>
    </row>
    <row r="12" spans="1:71" ht="15" customHeight="1">
      <c r="A12" s="28"/>
      <c r="B12" s="205">
        <v>3</v>
      </c>
      <c r="C12" s="233"/>
      <c r="D12" s="234"/>
      <c r="E12" s="248" t="s">
        <v>377</v>
      </c>
      <c r="F12" s="249"/>
      <c r="G12" s="249"/>
      <c r="H12" s="249"/>
      <c r="I12" s="249"/>
      <c r="J12" s="249"/>
      <c r="K12" s="249"/>
      <c r="L12" s="249"/>
      <c r="M12" s="249"/>
      <c r="N12" s="249"/>
      <c r="O12" s="250"/>
      <c r="P12" s="295" t="s">
        <v>45</v>
      </c>
      <c r="Q12" s="295"/>
      <c r="R12" s="295"/>
      <c r="S12" s="295"/>
      <c r="T12" s="295"/>
      <c r="U12" s="248" t="s">
        <v>351</v>
      </c>
      <c r="V12" s="249"/>
      <c r="W12" s="249"/>
      <c r="X12" s="249"/>
      <c r="Y12" s="249"/>
      <c r="Z12" s="249"/>
      <c r="AA12" s="250"/>
      <c r="AB12" s="257"/>
      <c r="AC12" s="258"/>
      <c r="AD12" s="258"/>
      <c r="AE12" s="259"/>
      <c r="AF12" s="229"/>
      <c r="AG12" s="229"/>
      <c r="AH12" s="229"/>
      <c r="AI12" s="229"/>
      <c r="AJ12" s="229"/>
      <c r="AK12" s="229"/>
      <c r="AL12" s="229"/>
      <c r="AM12" s="229"/>
      <c r="AN12" s="27"/>
      <c r="AO12" s="27"/>
      <c r="AP12" s="27"/>
      <c r="AQ12" s="27"/>
      <c r="AR12" s="24" t="s">
        <v>46</v>
      </c>
      <c r="AV12" s="1"/>
      <c r="AW12" s="1"/>
      <c r="AX12" s="1"/>
      <c r="AY12" s="1"/>
      <c r="BD12" s="1" t="s">
        <v>48</v>
      </c>
      <c r="BO12" s="1"/>
      <c r="BP12" s="1"/>
      <c r="BQ12" s="1"/>
      <c r="BR12" s="1"/>
      <c r="BS12" s="1"/>
    </row>
    <row r="13" spans="1:71" ht="10.5" customHeight="1">
      <c r="A13" s="28"/>
      <c r="B13" s="30" t="s">
        <v>80</v>
      </c>
      <c r="C13" s="30"/>
      <c r="D13" s="30" t="s">
        <v>221</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V13" s="1"/>
      <c r="AW13" s="1"/>
      <c r="AX13" s="1"/>
      <c r="AY13" s="1"/>
      <c r="BK13"/>
      <c r="BL13"/>
      <c r="BM13"/>
      <c r="BN13"/>
    </row>
    <row r="14" spans="1:71" s="8" customFormat="1" ht="10.5" customHeight="1">
      <c r="A14" s="28"/>
      <c r="B14" s="30"/>
      <c r="C14" s="30"/>
      <c r="D14" s="30" t="s">
        <v>222</v>
      </c>
      <c r="E14" s="24"/>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24"/>
      <c r="AS14" s="24"/>
      <c r="AT14" s="24"/>
      <c r="AU14" s="24"/>
      <c r="AV14" s="1"/>
      <c r="AW14" s="1"/>
      <c r="AX14" s="1"/>
      <c r="AY14" s="1"/>
      <c r="AZ14" s="1"/>
      <c r="BA14" s="1"/>
      <c r="BB14" s="1"/>
      <c r="BC14" s="1"/>
      <c r="BD14" s="1"/>
      <c r="BE14" s="1"/>
      <c r="BF14" s="1"/>
      <c r="BG14" s="1"/>
      <c r="BH14" s="1"/>
      <c r="BI14" s="1"/>
      <c r="BJ14" s="1"/>
    </row>
    <row r="15" spans="1:71" s="8" customFormat="1" ht="10.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4"/>
      <c r="AR15" s="24"/>
      <c r="AS15" s="24"/>
      <c r="AT15" s="24"/>
      <c r="AU15" s="24"/>
      <c r="AV15" s="24"/>
      <c r="AW15" s="24"/>
      <c r="AX15" s="24"/>
      <c r="AY15" s="24"/>
      <c r="AZ15" s="1"/>
      <c r="BA15" s="1"/>
      <c r="BB15" s="1"/>
      <c r="BC15" s="1"/>
      <c r="BD15" s="1"/>
      <c r="BE15" s="1"/>
      <c r="BF15" s="1"/>
      <c r="BG15" s="1"/>
      <c r="BH15" s="1"/>
      <c r="BI15" s="1"/>
      <c r="BJ15" s="1"/>
      <c r="BK15" s="1"/>
      <c r="BL15" s="1"/>
      <c r="BM15" s="1"/>
      <c r="BN15" s="1"/>
    </row>
    <row r="16" spans="1:71" ht="15" customHeight="1">
      <c r="A16" s="28"/>
      <c r="B16" s="28" t="s">
        <v>33</v>
      </c>
      <c r="C16" s="31"/>
      <c r="D16" s="28"/>
      <c r="E16" s="28"/>
      <c r="F16" s="28"/>
      <c r="G16" s="28"/>
      <c r="H16" s="28"/>
      <c r="I16" s="28"/>
      <c r="J16" s="28"/>
      <c r="K16" s="28"/>
      <c r="L16" s="28"/>
      <c r="M16" s="28"/>
      <c r="N16" s="28"/>
      <c r="O16" s="28"/>
      <c r="P16" s="28"/>
      <c r="Q16" s="28"/>
      <c r="R16" s="28"/>
      <c r="S16" s="31"/>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77" s="4" customFormat="1" ht="15" customHeight="1">
      <c r="A17" s="24"/>
      <c r="B17" s="230" t="s">
        <v>255</v>
      </c>
      <c r="C17" s="231"/>
      <c r="D17" s="232"/>
      <c r="E17" s="224" t="s">
        <v>14</v>
      </c>
      <c r="F17" s="224"/>
      <c r="G17" s="224"/>
      <c r="H17" s="224"/>
      <c r="I17" s="224"/>
      <c r="J17" s="224"/>
      <c r="K17" s="224"/>
      <c r="L17" s="240" t="s">
        <v>227</v>
      </c>
      <c r="M17" s="240"/>
      <c r="N17" s="240"/>
      <c r="O17" s="224" t="s">
        <v>23</v>
      </c>
      <c r="P17" s="224"/>
      <c r="Q17" s="224"/>
      <c r="R17" s="224"/>
      <c r="S17" s="224"/>
      <c r="T17" s="224"/>
      <c r="U17" s="224"/>
      <c r="V17" s="224"/>
      <c r="W17" s="230" t="s">
        <v>26</v>
      </c>
      <c r="X17" s="231"/>
      <c r="Y17" s="231"/>
      <c r="Z17" s="231"/>
      <c r="AA17" s="231"/>
      <c r="AB17" s="231"/>
      <c r="AC17" s="232"/>
      <c r="AD17" s="230" t="s">
        <v>5</v>
      </c>
      <c r="AE17" s="231"/>
      <c r="AF17" s="231"/>
      <c r="AG17" s="232"/>
      <c r="AH17" s="230" t="s">
        <v>285</v>
      </c>
      <c r="AI17" s="231"/>
      <c r="AJ17" s="231"/>
      <c r="AK17" s="232"/>
      <c r="AL17" s="224" t="s">
        <v>27</v>
      </c>
      <c r="AM17" s="224"/>
      <c r="AN17" s="224"/>
      <c r="AO17" s="224"/>
      <c r="AP17" s="224"/>
      <c r="AQ17" s="27"/>
      <c r="AR17" s="27"/>
      <c r="AS17" s="230" t="s">
        <v>24</v>
      </c>
      <c r="AT17" s="231"/>
      <c r="AU17" s="231"/>
      <c r="AV17" s="231"/>
      <c r="AW17" s="232"/>
      <c r="AX17" s="230" t="s">
        <v>25</v>
      </c>
      <c r="AY17" s="251"/>
      <c r="AZ17" s="231"/>
      <c r="BA17" s="231"/>
      <c r="BB17" s="232"/>
      <c r="BC17" s="1"/>
      <c r="BD17" s="1"/>
      <c r="BE17" s="1"/>
      <c r="BF17" s="1"/>
      <c r="BG17" s="1"/>
      <c r="BH17" s="1"/>
      <c r="BI17" s="1"/>
      <c r="BJ17" s="1"/>
      <c r="BK17" s="1"/>
      <c r="BL17" s="1"/>
      <c r="BM17" s="1"/>
      <c r="BN17" s="1"/>
      <c r="BO17" s="1"/>
      <c r="BP17" s="1"/>
      <c r="BQ17" s="1"/>
      <c r="BR17" s="1"/>
      <c r="BS17" s="1"/>
    </row>
    <row r="18" spans="1:77" ht="15" customHeight="1">
      <c r="B18" s="218"/>
      <c r="C18" s="219"/>
      <c r="D18" s="220"/>
      <c r="E18" s="224"/>
      <c r="F18" s="224"/>
      <c r="G18" s="224"/>
      <c r="H18" s="224"/>
      <c r="I18" s="224"/>
      <c r="J18" s="224"/>
      <c r="K18" s="224"/>
      <c r="L18" s="240"/>
      <c r="M18" s="240"/>
      <c r="N18" s="240"/>
      <c r="O18" s="218" t="s">
        <v>224</v>
      </c>
      <c r="P18" s="219"/>
      <c r="Q18" s="219"/>
      <c r="R18" s="220"/>
      <c r="S18" s="205" t="s">
        <v>277</v>
      </c>
      <c r="T18" s="206"/>
      <c r="U18" s="206"/>
      <c r="V18" s="207"/>
      <c r="W18" s="218"/>
      <c r="X18" s="219"/>
      <c r="Y18" s="219"/>
      <c r="Z18" s="219"/>
      <c r="AA18" s="219"/>
      <c r="AB18" s="219"/>
      <c r="AC18" s="220"/>
      <c r="AD18" s="218"/>
      <c r="AE18" s="219"/>
      <c r="AF18" s="219"/>
      <c r="AG18" s="220"/>
      <c r="AH18" s="218"/>
      <c r="AI18" s="219"/>
      <c r="AJ18" s="219"/>
      <c r="AK18" s="220"/>
      <c r="AL18" s="224"/>
      <c r="AM18" s="224"/>
      <c r="AN18" s="224"/>
      <c r="AO18" s="224"/>
      <c r="AP18" s="224"/>
      <c r="AS18" s="267" t="s">
        <v>49</v>
      </c>
      <c r="AT18" s="268"/>
      <c r="AU18" s="268"/>
      <c r="AV18" s="268"/>
      <c r="AW18" s="269"/>
      <c r="AX18" s="252" t="s">
        <v>225</v>
      </c>
      <c r="AY18" s="253"/>
      <c r="AZ18" s="253"/>
      <c r="BA18" s="253"/>
      <c r="BB18" s="254"/>
      <c r="BO18" s="1"/>
      <c r="BP18" s="1"/>
      <c r="BQ18" s="1"/>
      <c r="BR18" s="1"/>
      <c r="BS18" s="1"/>
    </row>
    <row r="19" spans="1:77" ht="15" customHeight="1">
      <c r="B19" s="205">
        <v>1</v>
      </c>
      <c r="C19" s="233"/>
      <c r="D19" s="234"/>
      <c r="E19" s="238" t="s">
        <v>354</v>
      </c>
      <c r="F19" s="238"/>
      <c r="G19" s="238"/>
      <c r="H19" s="238"/>
      <c r="I19" s="238"/>
      <c r="J19" s="238"/>
      <c r="K19" s="238"/>
      <c r="L19" s="241">
        <v>20</v>
      </c>
      <c r="M19" s="242"/>
      <c r="N19" s="243"/>
      <c r="O19" s="270">
        <v>676140</v>
      </c>
      <c r="P19" s="271"/>
      <c r="Q19" s="271"/>
      <c r="R19" s="272"/>
      <c r="S19" s="270">
        <v>674640</v>
      </c>
      <c r="T19" s="271"/>
      <c r="U19" s="271"/>
      <c r="V19" s="272"/>
      <c r="W19" s="221">
        <f>IF(AS19&lt;AX19,AS19,AX19)</f>
        <v>337000</v>
      </c>
      <c r="X19" s="222"/>
      <c r="Y19" s="222"/>
      <c r="Z19" s="222"/>
      <c r="AA19" s="222"/>
      <c r="AB19" s="222"/>
      <c r="AC19" s="223"/>
      <c r="AD19" s="273">
        <f>O19-W19-AH19</f>
        <v>339140</v>
      </c>
      <c r="AE19" s="274"/>
      <c r="AF19" s="274"/>
      <c r="AG19" s="275"/>
      <c r="AH19" s="225">
        <v>0</v>
      </c>
      <c r="AI19" s="226"/>
      <c r="AJ19" s="226"/>
      <c r="AK19" s="227"/>
      <c r="AL19" s="224"/>
      <c r="AM19" s="224"/>
      <c r="AN19" s="224"/>
      <c r="AO19" s="224"/>
      <c r="AP19" s="224"/>
      <c r="AS19" s="214">
        <f>ROUNDDOWN(S19/2,-3)</f>
        <v>337000</v>
      </c>
      <c r="AT19" s="215"/>
      <c r="AU19" s="215"/>
      <c r="AV19" s="215"/>
      <c r="AW19" s="216"/>
      <c r="AX19" s="214">
        <f>ROUNDDOWN(L19,0)*20000</f>
        <v>400000</v>
      </c>
      <c r="AY19" s="215"/>
      <c r="AZ19" s="215"/>
      <c r="BA19" s="215"/>
      <c r="BB19" s="216"/>
      <c r="BO19" s="1"/>
      <c r="BP19" s="1"/>
      <c r="BQ19" s="1"/>
      <c r="BR19" s="1"/>
      <c r="BS19" s="1"/>
    </row>
    <row r="20" spans="1:77" ht="15" customHeight="1">
      <c r="B20" s="205">
        <v>2</v>
      </c>
      <c r="C20" s="233"/>
      <c r="D20" s="234"/>
      <c r="E20" s="238" t="s">
        <v>353</v>
      </c>
      <c r="F20" s="238"/>
      <c r="G20" s="238"/>
      <c r="H20" s="238"/>
      <c r="I20" s="238"/>
      <c r="J20" s="238"/>
      <c r="K20" s="238"/>
      <c r="L20" s="244">
        <v>23</v>
      </c>
      <c r="M20" s="244"/>
      <c r="N20" s="244"/>
      <c r="O20" s="270">
        <v>950000</v>
      </c>
      <c r="P20" s="271"/>
      <c r="Q20" s="271"/>
      <c r="R20" s="272"/>
      <c r="S20" s="270">
        <v>950000</v>
      </c>
      <c r="T20" s="271"/>
      <c r="U20" s="271"/>
      <c r="V20" s="272"/>
      <c r="W20" s="221">
        <f>IF(AS20&lt;AX20,AS20,AX20)</f>
        <v>460000</v>
      </c>
      <c r="X20" s="222"/>
      <c r="Y20" s="222"/>
      <c r="Z20" s="222"/>
      <c r="AA20" s="222"/>
      <c r="AB20" s="222"/>
      <c r="AC20" s="223"/>
      <c r="AD20" s="273">
        <f>O20-W20-AH20</f>
        <v>490000</v>
      </c>
      <c r="AE20" s="274"/>
      <c r="AF20" s="274"/>
      <c r="AG20" s="275"/>
      <c r="AH20" s="225">
        <v>0</v>
      </c>
      <c r="AI20" s="226"/>
      <c r="AJ20" s="226"/>
      <c r="AK20" s="227"/>
      <c r="AL20" s="224"/>
      <c r="AM20" s="224"/>
      <c r="AN20" s="224"/>
      <c r="AO20" s="224"/>
      <c r="AP20" s="224"/>
      <c r="AS20" s="214">
        <f>ROUNDDOWN(S20/2,-3)</f>
        <v>475000</v>
      </c>
      <c r="AT20" s="215"/>
      <c r="AU20" s="215"/>
      <c r="AV20" s="215"/>
      <c r="AW20" s="216"/>
      <c r="AX20" s="214">
        <f>ROUNDDOWN(L20,0)*20000</f>
        <v>460000</v>
      </c>
      <c r="AY20" s="215"/>
      <c r="AZ20" s="215"/>
      <c r="BA20" s="215"/>
      <c r="BB20" s="216"/>
      <c r="BO20" s="1"/>
      <c r="BP20" s="1"/>
      <c r="BQ20" s="1"/>
      <c r="BR20" s="1"/>
      <c r="BS20" s="1"/>
    </row>
    <row r="21" spans="1:77" ht="15" customHeight="1">
      <c r="B21" s="205">
        <v>3</v>
      </c>
      <c r="C21" s="233"/>
      <c r="D21" s="234"/>
      <c r="E21" s="238" t="s">
        <v>355</v>
      </c>
      <c r="F21" s="238"/>
      <c r="G21" s="238"/>
      <c r="H21" s="238"/>
      <c r="I21" s="238"/>
      <c r="J21" s="238"/>
      <c r="K21" s="238"/>
      <c r="L21" s="244">
        <v>11</v>
      </c>
      <c r="M21" s="244"/>
      <c r="N21" s="244"/>
      <c r="O21" s="270">
        <v>204085</v>
      </c>
      <c r="P21" s="271"/>
      <c r="Q21" s="271"/>
      <c r="R21" s="272"/>
      <c r="S21" s="270">
        <v>204085</v>
      </c>
      <c r="T21" s="271"/>
      <c r="U21" s="271"/>
      <c r="V21" s="272"/>
      <c r="W21" s="221">
        <f>IF(AS21&lt;AX21,AS21,AX21)</f>
        <v>102000</v>
      </c>
      <c r="X21" s="222"/>
      <c r="Y21" s="222"/>
      <c r="Z21" s="222"/>
      <c r="AA21" s="222"/>
      <c r="AB21" s="222"/>
      <c r="AC21" s="223"/>
      <c r="AD21" s="273">
        <f>O21-W21-AH21</f>
        <v>102085</v>
      </c>
      <c r="AE21" s="274"/>
      <c r="AF21" s="274"/>
      <c r="AG21" s="275"/>
      <c r="AH21" s="225">
        <v>0</v>
      </c>
      <c r="AI21" s="226"/>
      <c r="AJ21" s="226"/>
      <c r="AK21" s="227"/>
      <c r="AL21" s="224"/>
      <c r="AM21" s="224"/>
      <c r="AN21" s="224"/>
      <c r="AO21" s="224"/>
      <c r="AP21" s="224"/>
      <c r="AS21" s="214">
        <f>ROUNDDOWN(S21/2,-3)</f>
        <v>102000</v>
      </c>
      <c r="AT21" s="215"/>
      <c r="AU21" s="215"/>
      <c r="AV21" s="215"/>
      <c r="AW21" s="216"/>
      <c r="AX21" s="214">
        <f>ROUNDDOWN(L21,0)*20000</f>
        <v>220000</v>
      </c>
      <c r="AY21" s="215"/>
      <c r="AZ21" s="215"/>
      <c r="BA21" s="215"/>
      <c r="BB21" s="216"/>
      <c r="BO21" s="1"/>
      <c r="BP21" s="1"/>
      <c r="BQ21" s="1"/>
      <c r="BR21" s="1"/>
      <c r="BS21" s="1"/>
    </row>
    <row r="22" spans="1:77" ht="15" customHeight="1">
      <c r="B22" s="205" t="s">
        <v>28</v>
      </c>
      <c r="C22" s="206"/>
      <c r="D22" s="207"/>
      <c r="E22" s="239"/>
      <c r="F22" s="239"/>
      <c r="G22" s="239"/>
      <c r="H22" s="239"/>
      <c r="I22" s="239"/>
      <c r="J22" s="239"/>
      <c r="K22" s="239"/>
      <c r="L22" s="245">
        <f>SUM(ROUNDDOWN(L19,0),ROUNDDOWN(L20,0),ROUNDDOWN(L21,0))</f>
        <v>54</v>
      </c>
      <c r="M22" s="246"/>
      <c r="N22" s="247"/>
      <c r="O22" s="235">
        <f>SUM(O19:R21)</f>
        <v>1830225</v>
      </c>
      <c r="P22" s="236"/>
      <c r="Q22" s="236"/>
      <c r="R22" s="237"/>
      <c r="S22" s="235">
        <f>SUM(S19:V21)</f>
        <v>1828725</v>
      </c>
      <c r="T22" s="236"/>
      <c r="U22" s="236"/>
      <c r="V22" s="237"/>
      <c r="W22" s="235">
        <f>SUM(W19:AC21)</f>
        <v>899000</v>
      </c>
      <c r="X22" s="236"/>
      <c r="Y22" s="236"/>
      <c r="Z22" s="236"/>
      <c r="AA22" s="236"/>
      <c r="AB22" s="236"/>
      <c r="AC22" s="237"/>
      <c r="AD22" s="235">
        <f>SUM(AD19:AG21)</f>
        <v>931225</v>
      </c>
      <c r="AE22" s="236"/>
      <c r="AF22" s="236"/>
      <c r="AG22" s="237"/>
      <c r="AH22" s="225">
        <v>0</v>
      </c>
      <c r="AI22" s="226"/>
      <c r="AJ22" s="226"/>
      <c r="AK22" s="227"/>
      <c r="AL22" s="224"/>
      <c r="AM22" s="224"/>
      <c r="AN22" s="224"/>
      <c r="AO22" s="224"/>
      <c r="AP22" s="224"/>
      <c r="AQ22" s="26"/>
      <c r="AR22" s="26"/>
      <c r="AS22" s="217"/>
      <c r="AT22" s="217"/>
      <c r="AU22" s="217"/>
      <c r="AV22" s="217"/>
      <c r="AW22" s="217"/>
      <c r="AX22" s="217"/>
      <c r="AY22" s="217"/>
      <c r="AZ22" s="217"/>
      <c r="BA22" s="217"/>
      <c r="BB22" s="217"/>
      <c r="BC22" s="109"/>
      <c r="BO22" s="1"/>
      <c r="BP22" s="1"/>
      <c r="BQ22" s="1"/>
      <c r="BR22" s="1"/>
      <c r="BS22" s="1"/>
    </row>
    <row r="23" spans="1:77" s="5" customFormat="1" ht="10.5" customHeight="1">
      <c r="A23" s="28"/>
      <c r="B23" s="32" t="s">
        <v>29</v>
      </c>
      <c r="C23" s="30"/>
      <c r="D23" s="30"/>
      <c r="E23" s="276" t="s">
        <v>226</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33"/>
      <c r="AS23" s="28"/>
      <c r="AT23" s="28"/>
      <c r="AU23" s="28"/>
      <c r="AV23" s="28"/>
      <c r="AW23" s="28"/>
      <c r="AX23" s="28"/>
      <c r="AY23" s="108"/>
      <c r="AZ23" s="2"/>
      <c r="BA23" s="2"/>
      <c r="BB23" s="2"/>
      <c r="BC23" s="2"/>
      <c r="BD23" s="2"/>
      <c r="BE23" s="2"/>
      <c r="BF23" s="2"/>
      <c r="BG23" s="2"/>
      <c r="BH23" s="2"/>
      <c r="BI23" s="2"/>
      <c r="BJ23" s="2"/>
      <c r="BK23" s="2"/>
      <c r="BL23" s="2"/>
      <c r="BM23" s="2"/>
      <c r="BN23" s="2"/>
    </row>
    <row r="24" spans="1:77" s="5" customFormat="1" ht="10.5" customHeight="1">
      <c r="A24" s="28"/>
      <c r="B24" s="30"/>
      <c r="C24" s="30"/>
      <c r="D24" s="30"/>
      <c r="E24" s="30" t="s">
        <v>30</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28"/>
      <c r="AS24" s="28"/>
      <c r="AT24" s="28"/>
      <c r="AU24" s="28"/>
      <c r="AV24" s="28"/>
      <c r="AW24" s="28"/>
      <c r="AX24" s="28"/>
      <c r="AY24" s="28"/>
      <c r="AZ24" s="2"/>
      <c r="BA24" s="2"/>
      <c r="BB24" s="2"/>
      <c r="BC24" s="2"/>
      <c r="BD24" s="2"/>
      <c r="BE24" s="2"/>
      <c r="BF24" s="2"/>
      <c r="BG24" s="2"/>
      <c r="BH24" s="2"/>
      <c r="BI24" s="2"/>
      <c r="BJ24" s="2"/>
      <c r="BK24" s="2"/>
      <c r="BL24" s="2"/>
      <c r="BM24" s="2"/>
      <c r="BN24" s="2"/>
    </row>
    <row r="25" spans="1:77" s="5" customFormat="1" ht="10.5" customHeight="1">
      <c r="A25" s="28"/>
      <c r="B25" s="30"/>
      <c r="C25" s="30"/>
      <c r="D25" s="30"/>
      <c r="E25" s="30" t="s">
        <v>38</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28"/>
      <c r="AS25" s="28"/>
      <c r="AT25" s="28"/>
      <c r="AU25" s="28"/>
      <c r="AV25" s="28"/>
      <c r="AW25" s="28"/>
      <c r="AX25" s="28"/>
      <c r="AY25" s="28"/>
      <c r="AZ25" s="2"/>
      <c r="BA25" s="2"/>
      <c r="BB25" s="2"/>
      <c r="BC25" s="2"/>
      <c r="BD25" s="2"/>
      <c r="BE25" s="2"/>
      <c r="BF25" s="2"/>
      <c r="BG25" s="2"/>
      <c r="BH25" s="2"/>
      <c r="BI25" s="2"/>
      <c r="BJ25" s="2"/>
      <c r="BK25" s="2"/>
      <c r="BL25" s="2"/>
      <c r="BM25" s="2"/>
      <c r="BN25" s="2"/>
    </row>
    <row r="26" spans="1:77" s="5" customFormat="1" ht="10.5" customHeight="1">
      <c r="A26" s="28"/>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28"/>
      <c r="AS26" s="28"/>
      <c r="AT26" s="28"/>
      <c r="AU26" s="28"/>
      <c r="AV26" s="28"/>
      <c r="AW26" s="28"/>
      <c r="AX26" s="28"/>
      <c r="AY26" s="28"/>
      <c r="AZ26" s="2"/>
      <c r="BA26" s="2"/>
      <c r="BB26" s="2"/>
      <c r="BC26" s="2"/>
      <c r="BD26" s="2"/>
      <c r="BE26" s="2"/>
      <c r="BF26" s="2"/>
      <c r="BG26" s="2"/>
      <c r="BH26" s="2"/>
      <c r="BI26" s="2"/>
      <c r="BJ26" s="2"/>
      <c r="BK26" s="2"/>
      <c r="BL26" s="2"/>
      <c r="BM26" s="2"/>
      <c r="BN26" s="2"/>
    </row>
    <row r="27" spans="1:77">
      <c r="B27" s="28" t="s">
        <v>326</v>
      </c>
      <c r="C27" s="28"/>
      <c r="D27" s="28"/>
      <c r="E27" s="28"/>
      <c r="F27" s="28"/>
      <c r="G27" s="28"/>
      <c r="H27" s="28"/>
      <c r="I27" s="28"/>
      <c r="M27" s="28"/>
      <c r="N27" s="28"/>
      <c r="O27" s="28"/>
      <c r="P27" s="28"/>
      <c r="Q27" s="28"/>
      <c r="R27" s="28"/>
      <c r="S27" s="28"/>
      <c r="T27" s="28"/>
      <c r="U27" s="28"/>
      <c r="V27" s="28"/>
      <c r="W27" s="28"/>
      <c r="X27" s="28"/>
      <c r="Y27" s="28"/>
      <c r="Z27" s="28"/>
      <c r="AA27" s="28"/>
      <c r="AB27" s="28"/>
      <c r="AC27" s="28"/>
      <c r="AF27" s="24" t="s">
        <v>327</v>
      </c>
    </row>
    <row r="28" spans="1:77" ht="15" customHeight="1">
      <c r="B28" s="230" t="s">
        <v>14</v>
      </c>
      <c r="C28" s="231"/>
      <c r="D28" s="231"/>
      <c r="E28" s="231"/>
      <c r="F28" s="232"/>
      <c r="G28" s="205" t="s">
        <v>288</v>
      </c>
      <c r="H28" s="206"/>
      <c r="I28" s="206"/>
      <c r="J28" s="206"/>
      <c r="K28" s="206"/>
      <c r="L28" s="207"/>
      <c r="M28" s="205" t="s">
        <v>289</v>
      </c>
      <c r="N28" s="206"/>
      <c r="O28" s="206"/>
      <c r="P28" s="206"/>
      <c r="Q28" s="206"/>
      <c r="R28" s="206"/>
      <c r="S28" s="206"/>
      <c r="T28" s="206"/>
      <c r="U28" s="206"/>
      <c r="V28" s="206"/>
      <c r="W28" s="206"/>
      <c r="X28" s="206"/>
      <c r="Y28" s="206"/>
      <c r="Z28" s="207"/>
      <c r="AA28" s="205" t="s">
        <v>328</v>
      </c>
      <c r="AB28" s="206"/>
      <c r="AC28" s="206"/>
      <c r="AD28" s="206"/>
      <c r="AE28" s="206"/>
      <c r="AF28" s="207"/>
      <c r="AG28" s="27"/>
      <c r="AH28" s="27"/>
      <c r="AI28" s="27"/>
      <c r="AJ28" s="27"/>
      <c r="AK28" s="27"/>
      <c r="AL28" s="27"/>
      <c r="AM28" s="27"/>
      <c r="AN28" s="27"/>
      <c r="AO28" s="27"/>
      <c r="AP28" s="27"/>
      <c r="AS28"/>
      <c r="AT28"/>
      <c r="AU28"/>
      <c r="AV28"/>
      <c r="AW28"/>
      <c r="AX28"/>
      <c r="AZ28" s="24"/>
      <c r="BA28" s="24"/>
      <c r="BB28" s="24"/>
      <c r="BC28" s="24"/>
      <c r="BD28" s="24"/>
      <c r="BE28" s="24"/>
      <c r="BO28" s="1"/>
      <c r="BP28" s="1"/>
      <c r="BQ28" s="1"/>
      <c r="BR28" s="1"/>
      <c r="BS28" s="1"/>
      <c r="BT28" s="1"/>
      <c r="BU28" s="1"/>
      <c r="BV28" s="1"/>
      <c r="BW28" s="1"/>
      <c r="BX28" s="1"/>
      <c r="BY28" s="1"/>
    </row>
    <row r="29" spans="1:77" ht="15" customHeight="1">
      <c r="B29" s="218"/>
      <c r="C29" s="219"/>
      <c r="D29" s="219"/>
      <c r="E29" s="219"/>
      <c r="F29" s="220"/>
      <c r="G29" s="205" t="s">
        <v>8</v>
      </c>
      <c r="H29" s="206"/>
      <c r="I29" s="206"/>
      <c r="J29" s="206"/>
      <c r="K29" s="206"/>
      <c r="L29" s="207"/>
      <c r="M29" s="205" t="s">
        <v>290</v>
      </c>
      <c r="N29" s="206"/>
      <c r="O29" s="206"/>
      <c r="P29" s="206"/>
      <c r="Q29" s="206"/>
      <c r="R29" s="207"/>
      <c r="S29" s="205" t="s">
        <v>287</v>
      </c>
      <c r="T29" s="206"/>
      <c r="U29" s="206"/>
      <c r="V29" s="206"/>
      <c r="W29" s="206"/>
      <c r="X29" s="206"/>
      <c r="Y29" s="206"/>
      <c r="Z29" s="207"/>
      <c r="AA29" s="205" t="s">
        <v>395</v>
      </c>
      <c r="AB29" s="206"/>
      <c r="AC29" s="206"/>
      <c r="AD29" s="206"/>
      <c r="AE29" s="206"/>
      <c r="AF29" s="207"/>
      <c r="AG29" s="27"/>
      <c r="AH29" s="27"/>
      <c r="AI29" s="27"/>
      <c r="AJ29" s="27"/>
      <c r="AK29" s="27"/>
      <c r="AL29" s="27"/>
      <c r="AM29" s="27"/>
      <c r="AN29" s="27"/>
      <c r="AO29" s="27"/>
      <c r="AP29" s="27"/>
      <c r="AQ29" s="26"/>
      <c r="AZ29" s="24"/>
      <c r="BA29" s="24"/>
      <c r="BB29" s="24"/>
      <c r="BC29" s="24"/>
      <c r="BD29" s="24"/>
      <c r="BE29" s="24"/>
      <c r="BO29" s="1"/>
      <c r="BP29" s="1"/>
      <c r="BQ29" s="1"/>
      <c r="BR29" s="1"/>
      <c r="BS29" s="1"/>
      <c r="BT29" s="1"/>
      <c r="BU29" s="1"/>
      <c r="BV29" s="1"/>
      <c r="BW29" s="1"/>
      <c r="BX29" s="1"/>
      <c r="BY29" s="1"/>
    </row>
    <row r="30" spans="1:77" ht="15" customHeight="1">
      <c r="B30" s="277" t="s">
        <v>354</v>
      </c>
      <c r="C30" s="278"/>
      <c r="D30" s="278"/>
      <c r="E30" s="278"/>
      <c r="F30" s="279"/>
      <c r="G30" s="208">
        <v>80</v>
      </c>
      <c r="H30" s="209"/>
      <c r="I30" s="209"/>
      <c r="J30" s="209"/>
      <c r="K30" s="209"/>
      <c r="L30" s="210"/>
      <c r="M30" s="208">
        <v>110</v>
      </c>
      <c r="N30" s="209"/>
      <c r="O30" s="209"/>
      <c r="P30" s="209"/>
      <c r="Q30" s="209"/>
      <c r="R30" s="210"/>
      <c r="S30" s="208"/>
      <c r="T30" s="209"/>
      <c r="U30" s="209"/>
      <c r="V30" s="209"/>
      <c r="W30" s="209"/>
      <c r="X30" s="209"/>
      <c r="Y30" s="209"/>
      <c r="Z30" s="210"/>
      <c r="AA30" s="208">
        <v>150</v>
      </c>
      <c r="AB30" s="209"/>
      <c r="AC30" s="209"/>
      <c r="AD30" s="209"/>
      <c r="AE30" s="209"/>
      <c r="AF30" s="210"/>
      <c r="AG30" s="27"/>
      <c r="AH30" s="27"/>
      <c r="AI30" s="27"/>
      <c r="AJ30" s="27"/>
      <c r="AK30" s="27"/>
      <c r="AL30" s="27"/>
      <c r="AM30" s="27"/>
      <c r="AN30" s="27"/>
      <c r="AO30" s="27"/>
      <c r="AP30" s="27"/>
      <c r="AZ30" s="24"/>
      <c r="BA30" s="24"/>
      <c r="BB30" s="24"/>
      <c r="BC30" s="24"/>
      <c r="BD30" s="24"/>
      <c r="BE30" s="24"/>
      <c r="BO30" s="1"/>
      <c r="BP30" s="1"/>
      <c r="BQ30" s="1"/>
      <c r="BR30" s="1"/>
      <c r="BS30" s="1"/>
      <c r="BT30" s="1"/>
      <c r="BU30" s="1"/>
      <c r="BV30" s="1"/>
      <c r="BW30" s="1"/>
      <c r="BX30" s="1"/>
      <c r="BY30" s="1"/>
    </row>
    <row r="31" spans="1:77" ht="15" customHeight="1">
      <c r="B31" s="277" t="s">
        <v>352</v>
      </c>
      <c r="C31" s="278"/>
      <c r="D31" s="278"/>
      <c r="E31" s="278"/>
      <c r="F31" s="279"/>
      <c r="G31" s="208">
        <v>30</v>
      </c>
      <c r="H31" s="209"/>
      <c r="I31" s="209"/>
      <c r="J31" s="209"/>
      <c r="K31" s="209"/>
      <c r="L31" s="210"/>
      <c r="M31" s="208">
        <v>43</v>
      </c>
      <c r="N31" s="209"/>
      <c r="O31" s="209"/>
      <c r="P31" s="209"/>
      <c r="Q31" s="209"/>
      <c r="R31" s="210"/>
      <c r="S31" s="208"/>
      <c r="T31" s="209"/>
      <c r="U31" s="209"/>
      <c r="V31" s="209"/>
      <c r="W31" s="209"/>
      <c r="X31" s="209"/>
      <c r="Y31" s="209"/>
      <c r="Z31" s="210"/>
      <c r="AA31" s="208">
        <v>43</v>
      </c>
      <c r="AB31" s="209"/>
      <c r="AC31" s="209"/>
      <c r="AD31" s="209"/>
      <c r="AE31" s="209"/>
      <c r="AF31" s="210"/>
      <c r="AG31" s="27"/>
      <c r="AH31" s="27"/>
      <c r="AI31" s="27"/>
      <c r="AJ31" s="27"/>
      <c r="AK31" s="27"/>
      <c r="AL31" s="27"/>
      <c r="AM31" s="27"/>
      <c r="AN31" s="27"/>
      <c r="AO31" s="27"/>
      <c r="AP31" s="27"/>
      <c r="AZ31" s="24"/>
      <c r="BA31" s="24"/>
      <c r="BB31" s="24"/>
      <c r="BC31" s="24"/>
      <c r="BD31" s="24"/>
      <c r="BE31" s="24"/>
      <c r="BO31" s="1"/>
      <c r="BP31" s="1"/>
      <c r="BQ31" s="1"/>
      <c r="BR31" s="1"/>
      <c r="BS31" s="1"/>
      <c r="BT31" s="1"/>
      <c r="BU31" s="1"/>
      <c r="BV31" s="1"/>
      <c r="BW31" s="1"/>
      <c r="BX31" s="1"/>
      <c r="BY31" s="1"/>
    </row>
    <row r="32" spans="1:77" ht="15" customHeight="1">
      <c r="B32" s="277" t="s">
        <v>355</v>
      </c>
      <c r="C32" s="278"/>
      <c r="D32" s="278"/>
      <c r="E32" s="278"/>
      <c r="F32" s="279"/>
      <c r="G32" s="208">
        <v>30</v>
      </c>
      <c r="H32" s="209"/>
      <c r="I32" s="209"/>
      <c r="J32" s="209"/>
      <c r="K32" s="209"/>
      <c r="L32" s="210"/>
      <c r="M32" s="208">
        <v>30</v>
      </c>
      <c r="N32" s="209"/>
      <c r="O32" s="209"/>
      <c r="P32" s="209"/>
      <c r="Q32" s="209"/>
      <c r="R32" s="210"/>
      <c r="S32" s="208">
        <v>11</v>
      </c>
      <c r="T32" s="209"/>
      <c r="U32" s="209"/>
      <c r="V32" s="209"/>
      <c r="W32" s="209"/>
      <c r="X32" s="209"/>
      <c r="Y32" s="209"/>
      <c r="Z32" s="210"/>
      <c r="AA32" s="208">
        <v>30</v>
      </c>
      <c r="AB32" s="209"/>
      <c r="AC32" s="209"/>
      <c r="AD32" s="209"/>
      <c r="AE32" s="209"/>
      <c r="AF32" s="210"/>
      <c r="AG32" s="27"/>
      <c r="AH32" s="27"/>
      <c r="AI32" s="27"/>
      <c r="AJ32" s="27"/>
      <c r="AK32" s="27"/>
      <c r="AL32" s="27"/>
      <c r="AM32" s="27"/>
      <c r="AN32" s="27"/>
      <c r="AO32" s="27"/>
      <c r="AP32" s="27"/>
      <c r="AZ32" s="24"/>
      <c r="BA32" s="24"/>
      <c r="BB32" s="24"/>
      <c r="BC32" s="24"/>
      <c r="BD32" s="24"/>
      <c r="BE32" s="24"/>
      <c r="BO32" s="1"/>
      <c r="BP32" s="1"/>
      <c r="BQ32" s="1"/>
      <c r="BR32" s="1"/>
      <c r="BS32" s="1"/>
      <c r="BT32" s="1"/>
    </row>
    <row r="33" spans="1:72" s="8" customFormat="1" ht="15" customHeight="1">
      <c r="A33" s="24"/>
      <c r="B33" s="277" t="s">
        <v>48</v>
      </c>
      <c r="C33" s="278"/>
      <c r="D33" s="278"/>
      <c r="E33" s="278"/>
      <c r="F33" s="279"/>
      <c r="G33" s="208">
        <v>60</v>
      </c>
      <c r="H33" s="209"/>
      <c r="I33" s="209"/>
      <c r="J33" s="209"/>
      <c r="K33" s="209"/>
      <c r="L33" s="210"/>
      <c r="M33" s="208" t="s">
        <v>396</v>
      </c>
      <c r="N33" s="209"/>
      <c r="O33" s="209"/>
      <c r="P33" s="209"/>
      <c r="Q33" s="209"/>
      <c r="R33" s="210"/>
      <c r="S33" s="208" t="s">
        <v>396</v>
      </c>
      <c r="T33" s="209"/>
      <c r="U33" s="209"/>
      <c r="V33" s="209"/>
      <c r="W33" s="209"/>
      <c r="X33" s="209"/>
      <c r="Y33" s="209"/>
      <c r="Z33" s="210"/>
      <c r="AA33" s="208">
        <v>60</v>
      </c>
      <c r="AB33" s="209"/>
      <c r="AC33" s="209"/>
      <c r="AD33" s="209"/>
      <c r="AE33" s="209"/>
      <c r="AF33" s="210"/>
      <c r="AG33" s="27"/>
      <c r="AH33" s="27"/>
      <c r="AI33" s="27"/>
      <c r="AJ33" s="27"/>
      <c r="AK33" s="27"/>
      <c r="AL33" s="27"/>
      <c r="AM33" s="27"/>
      <c r="AN33" s="27"/>
      <c r="AO33" s="27"/>
      <c r="AP33" s="27"/>
      <c r="AQ33" s="24"/>
      <c r="AR33" s="24"/>
      <c r="AS33" s="24"/>
      <c r="AT33" s="24"/>
      <c r="AU33" s="24"/>
      <c r="AV33" s="24"/>
      <c r="AW33" s="24"/>
      <c r="AX33" s="24"/>
      <c r="AY33" s="24"/>
      <c r="AZ33" s="24"/>
      <c r="BA33" s="24"/>
      <c r="BB33" s="24"/>
      <c r="BC33" s="24"/>
      <c r="BD33" s="24"/>
      <c r="BE33" s="24"/>
      <c r="BF33" s="1"/>
      <c r="BG33" s="1"/>
      <c r="BH33" s="1"/>
      <c r="BI33" s="1"/>
      <c r="BJ33" s="1"/>
      <c r="BK33" s="1"/>
      <c r="BL33" s="1"/>
      <c r="BM33" s="1"/>
      <c r="BN33" s="1"/>
      <c r="BO33" s="1"/>
      <c r="BP33" s="1"/>
      <c r="BQ33" s="1"/>
      <c r="BR33" s="1"/>
      <c r="BS33" s="1"/>
      <c r="BT33" s="1"/>
    </row>
    <row r="34" spans="1:72" s="8" customFormat="1" ht="15" customHeight="1">
      <c r="A34" s="24"/>
      <c r="B34" s="205" t="s">
        <v>28</v>
      </c>
      <c r="C34" s="206"/>
      <c r="D34" s="206"/>
      <c r="E34" s="206"/>
      <c r="F34" s="207"/>
      <c r="G34" s="211">
        <f>SUM(G30:L33)</f>
        <v>200</v>
      </c>
      <c r="H34" s="212"/>
      <c r="I34" s="212"/>
      <c r="J34" s="212"/>
      <c r="K34" s="212"/>
      <c r="L34" s="213"/>
      <c r="M34" s="211">
        <f>SUM(M30:R32)</f>
        <v>183</v>
      </c>
      <c r="N34" s="212"/>
      <c r="O34" s="212"/>
      <c r="P34" s="212"/>
      <c r="Q34" s="212"/>
      <c r="R34" s="213"/>
      <c r="S34" s="211">
        <f>SUM(S30:Z32)</f>
        <v>11</v>
      </c>
      <c r="T34" s="212"/>
      <c r="U34" s="212"/>
      <c r="V34" s="212"/>
      <c r="W34" s="212"/>
      <c r="X34" s="212"/>
      <c r="Y34" s="212"/>
      <c r="Z34" s="213"/>
      <c r="AA34" s="211">
        <f>SUM(AA30:AF33)</f>
        <v>283</v>
      </c>
      <c r="AB34" s="212"/>
      <c r="AC34" s="212"/>
      <c r="AD34" s="212"/>
      <c r="AE34" s="212"/>
      <c r="AF34" s="213"/>
      <c r="AG34" s="27"/>
      <c r="AH34" s="27"/>
      <c r="AI34" s="27"/>
      <c r="AJ34" s="27"/>
      <c r="AK34" s="27"/>
      <c r="AL34" s="27"/>
      <c r="AM34" s="27"/>
      <c r="AN34" s="27"/>
      <c r="AO34" s="27"/>
      <c r="AP34" s="27"/>
      <c r="AQ34" s="24"/>
      <c r="AR34" s="24"/>
      <c r="AS34" s="24"/>
      <c r="AT34" s="24"/>
      <c r="AU34" s="24"/>
      <c r="AV34" s="24"/>
      <c r="AW34" s="24"/>
      <c r="AX34" s="24"/>
      <c r="AY34" s="24"/>
      <c r="AZ34" s="24"/>
      <c r="BA34" s="24"/>
      <c r="BB34" s="24"/>
      <c r="BC34" s="24"/>
      <c r="BD34" s="24"/>
      <c r="BE34" s="24"/>
      <c r="BF34" s="1"/>
      <c r="BG34" s="1"/>
      <c r="BH34" s="1"/>
      <c r="BI34" s="1"/>
      <c r="BJ34" s="1"/>
      <c r="BK34" s="1"/>
      <c r="BL34" s="1"/>
      <c r="BM34" s="1"/>
      <c r="BN34" s="1"/>
      <c r="BO34" s="1"/>
      <c r="BP34" s="1"/>
      <c r="BQ34" s="1"/>
      <c r="BR34" s="1"/>
      <c r="BS34" s="1"/>
      <c r="BT34" s="1"/>
    </row>
    <row r="35" spans="1:72" s="5" customFormat="1" ht="10.5" customHeight="1">
      <c r="A35" s="28"/>
      <c r="B35" s="34"/>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
      <c r="BA35" s="2"/>
      <c r="BB35" s="2"/>
      <c r="BC35" s="2"/>
      <c r="BD35" s="2"/>
      <c r="BE35" s="2"/>
      <c r="BF35" s="2"/>
      <c r="BG35" s="2"/>
      <c r="BH35" s="2"/>
      <c r="BI35" s="2"/>
      <c r="BJ35" s="2"/>
      <c r="BK35" s="2"/>
      <c r="BL35" s="2"/>
      <c r="BM35" s="2"/>
      <c r="BN35" s="2"/>
    </row>
    <row r="36" spans="1:72" ht="7.5" customHeight="1"/>
    <row r="37" spans="1:72" ht="12.75" customHeight="1">
      <c r="A37" s="28" t="s">
        <v>6</v>
      </c>
      <c r="B37" s="28"/>
      <c r="C37" s="28"/>
      <c r="D37" s="28"/>
      <c r="E37" s="28"/>
      <c r="F37" s="28"/>
      <c r="G37" s="28"/>
      <c r="H37" s="28"/>
      <c r="I37" s="28"/>
      <c r="J37" s="28"/>
      <c r="K37" s="28"/>
      <c r="L37" s="28"/>
      <c r="M37" s="28"/>
      <c r="N37" s="28"/>
      <c r="O37" s="28"/>
      <c r="P37" s="28"/>
      <c r="Q37" s="28"/>
      <c r="R37" s="28"/>
      <c r="S37" s="28"/>
      <c r="T37" s="28"/>
      <c r="U37" s="28"/>
      <c r="V37" s="28"/>
    </row>
    <row r="38" spans="1:72">
      <c r="A38" s="28"/>
      <c r="B38" s="28" t="s">
        <v>34</v>
      </c>
      <c r="C38" s="28"/>
      <c r="D38" s="28"/>
      <c r="E38" s="28"/>
      <c r="F38" s="28"/>
      <c r="G38" s="28"/>
      <c r="H38" s="28"/>
      <c r="I38" s="28"/>
      <c r="J38" s="28"/>
      <c r="K38" s="28"/>
      <c r="L38" s="28"/>
      <c r="M38" s="28"/>
      <c r="N38" s="28"/>
      <c r="O38" s="28"/>
      <c r="P38" s="28"/>
      <c r="Q38" s="28"/>
      <c r="R38" s="28"/>
      <c r="S38" s="28"/>
      <c r="T38" s="28"/>
      <c r="U38" s="28"/>
      <c r="V38" s="28"/>
      <c r="AS38" s="26"/>
      <c r="AT38" s="26"/>
      <c r="AU38" s="110"/>
      <c r="AV38" s="110"/>
      <c r="AW38" s="110"/>
      <c r="AX38" s="26"/>
      <c r="AY38" s="26"/>
      <c r="AZ38" s="109"/>
      <c r="BA38" s="109"/>
      <c r="BB38" s="109"/>
    </row>
    <row r="39" spans="1:72" ht="15" customHeight="1">
      <c r="A39" s="28"/>
      <c r="B39" s="230" t="s">
        <v>35</v>
      </c>
      <c r="C39" s="231"/>
      <c r="D39" s="231"/>
      <c r="E39" s="231"/>
      <c r="F39" s="231"/>
      <c r="G39" s="231"/>
      <c r="H39" s="231"/>
      <c r="I39" s="231"/>
      <c r="J39" s="231"/>
      <c r="K39" s="232"/>
      <c r="L39" s="230" t="s">
        <v>36</v>
      </c>
      <c r="M39" s="231"/>
      <c r="N39" s="232"/>
      <c r="O39" s="205" t="s">
        <v>37</v>
      </c>
      <c r="P39" s="206"/>
      <c r="Q39" s="206"/>
      <c r="R39" s="206"/>
      <c r="S39" s="206"/>
      <c r="T39" s="206"/>
      <c r="U39" s="206"/>
      <c r="V39" s="207"/>
      <c r="W39" s="230" t="s">
        <v>75</v>
      </c>
      <c r="X39" s="231"/>
      <c r="Y39" s="231"/>
      <c r="Z39" s="231"/>
      <c r="AA39" s="231"/>
      <c r="AB39" s="231"/>
      <c r="AC39" s="232"/>
      <c r="AD39" s="230" t="s">
        <v>5</v>
      </c>
      <c r="AE39" s="231"/>
      <c r="AF39" s="231"/>
      <c r="AG39" s="232"/>
      <c r="AH39" s="230" t="s">
        <v>48</v>
      </c>
      <c r="AI39" s="231"/>
      <c r="AJ39" s="231"/>
      <c r="AK39" s="232"/>
      <c r="AL39" s="224" t="s">
        <v>27</v>
      </c>
      <c r="AM39" s="224"/>
      <c r="AN39" s="224"/>
      <c r="AO39" s="224"/>
      <c r="AP39" s="224"/>
      <c r="AQ39" s="111"/>
      <c r="AS39" s="170" t="s">
        <v>282</v>
      </c>
      <c r="AT39" s="171"/>
      <c r="AU39" s="171"/>
      <c r="AV39" s="171"/>
      <c r="AW39" s="172"/>
      <c r="AX39"/>
      <c r="AY39"/>
      <c r="AZ39"/>
      <c r="BA39"/>
      <c r="BB39"/>
      <c r="BO39" s="1"/>
      <c r="BP39" s="1"/>
      <c r="BQ39" s="1"/>
    </row>
    <row r="40" spans="1:72" ht="15" customHeight="1">
      <c r="A40" s="28"/>
      <c r="B40" s="218" t="s">
        <v>78</v>
      </c>
      <c r="C40" s="219"/>
      <c r="D40" s="219"/>
      <c r="E40" s="219"/>
      <c r="F40" s="219"/>
      <c r="G40" s="219"/>
      <c r="H40" s="219"/>
      <c r="I40" s="219"/>
      <c r="J40" s="219"/>
      <c r="K40" s="220"/>
      <c r="L40" s="218" t="s">
        <v>79</v>
      </c>
      <c r="M40" s="219"/>
      <c r="N40" s="220"/>
      <c r="O40" s="205" t="s">
        <v>224</v>
      </c>
      <c r="P40" s="206"/>
      <c r="Q40" s="206"/>
      <c r="R40" s="207"/>
      <c r="S40" s="205" t="s">
        <v>277</v>
      </c>
      <c r="T40" s="206"/>
      <c r="U40" s="206"/>
      <c r="V40" s="207"/>
      <c r="W40" s="267" t="s">
        <v>286</v>
      </c>
      <c r="X40" s="268"/>
      <c r="Y40" s="268"/>
      <c r="Z40" s="268"/>
      <c r="AA40" s="268"/>
      <c r="AB40" s="268"/>
      <c r="AC40" s="269"/>
      <c r="AD40" s="218"/>
      <c r="AE40" s="219"/>
      <c r="AF40" s="219"/>
      <c r="AG40" s="220"/>
      <c r="AH40" s="218"/>
      <c r="AI40" s="219"/>
      <c r="AJ40" s="219"/>
      <c r="AK40" s="220"/>
      <c r="AL40" s="224"/>
      <c r="AM40" s="224"/>
      <c r="AN40" s="224"/>
      <c r="AO40" s="224"/>
      <c r="AP40" s="224"/>
      <c r="AQ40" s="111"/>
      <c r="AS40" s="164" t="s">
        <v>279</v>
      </c>
      <c r="AT40" s="165"/>
      <c r="AU40" s="165"/>
      <c r="AV40" s="165"/>
      <c r="AW40" s="166"/>
      <c r="AX40"/>
      <c r="AY40"/>
      <c r="AZ40"/>
      <c r="BA40"/>
      <c r="BB40"/>
      <c r="BC40" s="109"/>
      <c r="BO40" s="1"/>
      <c r="BP40" s="1"/>
      <c r="BQ40" s="1"/>
    </row>
    <row r="41" spans="1:72" ht="15" customHeight="1">
      <c r="A41" s="28"/>
      <c r="B41" s="277" t="s">
        <v>389</v>
      </c>
      <c r="C41" s="278"/>
      <c r="D41" s="278"/>
      <c r="E41" s="278"/>
      <c r="F41" s="278"/>
      <c r="G41" s="278"/>
      <c r="H41" s="278"/>
      <c r="I41" s="278"/>
      <c r="J41" s="278"/>
      <c r="K41" s="279"/>
      <c r="L41" s="208">
        <v>1</v>
      </c>
      <c r="M41" s="209"/>
      <c r="N41" s="210"/>
      <c r="O41" s="280">
        <v>1100000</v>
      </c>
      <c r="P41" s="281"/>
      <c r="Q41" s="281"/>
      <c r="R41" s="282"/>
      <c r="S41" s="280">
        <v>1000000</v>
      </c>
      <c r="T41" s="281"/>
      <c r="U41" s="281"/>
      <c r="V41" s="282"/>
      <c r="W41" s="261">
        <v>500000</v>
      </c>
      <c r="X41" s="262"/>
      <c r="Y41" s="262"/>
      <c r="Z41" s="262"/>
      <c r="AA41" s="262"/>
      <c r="AB41" s="262"/>
      <c r="AC41" s="263"/>
      <c r="AD41" s="283">
        <v>600000</v>
      </c>
      <c r="AE41" s="284"/>
      <c r="AF41" s="284"/>
      <c r="AG41" s="285"/>
      <c r="AH41" s="225">
        <v>0</v>
      </c>
      <c r="AI41" s="226"/>
      <c r="AJ41" s="226"/>
      <c r="AK41" s="227"/>
      <c r="AL41" s="224"/>
      <c r="AM41" s="224"/>
      <c r="AN41" s="224"/>
      <c r="AO41" s="224"/>
      <c r="AP41" s="224"/>
      <c r="AQ41" s="111"/>
      <c r="AS41" s="286">
        <f>ROUNDDOWN(S41/2,-3)</f>
        <v>500000</v>
      </c>
      <c r="AT41" s="287"/>
      <c r="AU41" s="287"/>
      <c r="AV41" s="287"/>
      <c r="AW41" s="288"/>
      <c r="AX41"/>
      <c r="AY41"/>
      <c r="AZ41"/>
      <c r="BA41"/>
      <c r="BB41"/>
      <c r="BO41" s="1"/>
      <c r="BP41" s="1"/>
      <c r="BQ41" s="1"/>
    </row>
    <row r="42" spans="1:72" ht="15" customHeight="1">
      <c r="A42" s="28"/>
      <c r="B42" s="277" t="s">
        <v>394</v>
      </c>
      <c r="C42" s="278"/>
      <c r="D42" s="278"/>
      <c r="E42" s="278"/>
      <c r="F42" s="278"/>
      <c r="G42" s="278"/>
      <c r="H42" s="278"/>
      <c r="I42" s="278"/>
      <c r="J42" s="278"/>
      <c r="K42" s="279"/>
      <c r="L42" s="208">
        <v>1</v>
      </c>
      <c r="M42" s="209"/>
      <c r="N42" s="210"/>
      <c r="O42" s="280">
        <v>2230000</v>
      </c>
      <c r="P42" s="281"/>
      <c r="Q42" s="281"/>
      <c r="R42" s="282"/>
      <c r="S42" s="280">
        <v>2027272</v>
      </c>
      <c r="T42" s="281"/>
      <c r="U42" s="281"/>
      <c r="V42" s="282"/>
      <c r="W42" s="261">
        <v>1000000</v>
      </c>
      <c r="X42" s="262"/>
      <c r="Y42" s="262"/>
      <c r="Z42" s="262"/>
      <c r="AA42" s="262"/>
      <c r="AB42" s="262"/>
      <c r="AC42" s="263"/>
      <c r="AD42" s="283">
        <v>1230000</v>
      </c>
      <c r="AE42" s="284"/>
      <c r="AF42" s="284"/>
      <c r="AG42" s="285"/>
      <c r="AH42" s="225">
        <v>0</v>
      </c>
      <c r="AI42" s="226"/>
      <c r="AJ42" s="226"/>
      <c r="AK42" s="227"/>
      <c r="AL42" s="224"/>
      <c r="AM42" s="224"/>
      <c r="AN42" s="224"/>
      <c r="AO42" s="224"/>
      <c r="AP42" s="224"/>
      <c r="AQ42" s="111"/>
      <c r="AS42" s="286">
        <f>ROUNDDOWN(S42/2,-3)</f>
        <v>1013000</v>
      </c>
      <c r="AT42" s="287"/>
      <c r="AU42" s="287"/>
      <c r="AV42" s="287"/>
      <c r="AW42" s="288"/>
      <c r="AX42"/>
      <c r="AY42"/>
      <c r="AZ42"/>
      <c r="BA42"/>
      <c r="BB42"/>
      <c r="BO42" s="1"/>
      <c r="BP42" s="1"/>
      <c r="BQ42" s="1"/>
    </row>
    <row r="43" spans="1:72" ht="15" customHeight="1">
      <c r="A43" s="28"/>
      <c r="B43" s="205" t="s">
        <v>28</v>
      </c>
      <c r="C43" s="206"/>
      <c r="D43" s="206"/>
      <c r="E43" s="206"/>
      <c r="F43" s="206"/>
      <c r="G43" s="206"/>
      <c r="H43" s="206"/>
      <c r="I43" s="206"/>
      <c r="J43" s="206"/>
      <c r="K43" s="207"/>
      <c r="L43" s="245">
        <f>SUM(L41:N42)</f>
        <v>2</v>
      </c>
      <c r="M43" s="246"/>
      <c r="N43" s="247"/>
      <c r="O43" s="235">
        <f>SUM(O41:R42)</f>
        <v>3330000</v>
      </c>
      <c r="P43" s="236"/>
      <c r="Q43" s="236"/>
      <c r="R43" s="237"/>
      <c r="S43" s="235">
        <f>SUM(S41:V42)</f>
        <v>3027272</v>
      </c>
      <c r="T43" s="236"/>
      <c r="U43" s="236"/>
      <c r="V43" s="237"/>
      <c r="W43" s="264">
        <f>SUM(W41:AC42)</f>
        <v>1500000</v>
      </c>
      <c r="X43" s="265"/>
      <c r="Y43" s="265"/>
      <c r="Z43" s="265"/>
      <c r="AA43" s="265"/>
      <c r="AB43" s="265"/>
      <c r="AC43" s="266"/>
      <c r="AD43" s="235">
        <f>SUM(AD41:AG42)</f>
        <v>1830000</v>
      </c>
      <c r="AE43" s="236"/>
      <c r="AF43" s="236"/>
      <c r="AG43" s="237"/>
      <c r="AH43" s="225">
        <v>0</v>
      </c>
      <c r="AI43" s="226"/>
      <c r="AJ43" s="226"/>
      <c r="AK43" s="227"/>
      <c r="AL43" s="224"/>
      <c r="AM43" s="224"/>
      <c r="AN43" s="224"/>
      <c r="AO43" s="224"/>
      <c r="AP43" s="224"/>
      <c r="AQ43" s="112"/>
      <c r="AR43" s="26"/>
      <c r="BO43" s="1"/>
      <c r="BP43" s="1"/>
      <c r="BQ43" s="1"/>
    </row>
    <row r="44" spans="1:72" s="7" customFormat="1" ht="10.5" customHeight="1">
      <c r="A44" s="34"/>
      <c r="B44" s="34" t="s">
        <v>29</v>
      </c>
      <c r="C44" s="34"/>
      <c r="D44" s="34"/>
      <c r="E44" s="34" t="s">
        <v>39</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27"/>
      <c r="AM44" s="27"/>
      <c r="AN44" s="27"/>
      <c r="AO44" s="27"/>
      <c r="AP44" s="27"/>
      <c r="AQ44" s="113"/>
      <c r="AR44" s="34"/>
      <c r="AS44" s="34"/>
      <c r="AT44" s="34"/>
      <c r="AU44" s="34"/>
      <c r="AV44" s="34"/>
      <c r="AW44" s="34"/>
      <c r="AX44" s="34"/>
      <c r="AY44" s="34"/>
      <c r="AZ44" s="6"/>
      <c r="BA44" s="6"/>
      <c r="BB44" s="6"/>
      <c r="BC44" s="6"/>
      <c r="BD44" s="6"/>
      <c r="BE44" s="6"/>
      <c r="BF44" s="6"/>
      <c r="BG44" s="6"/>
      <c r="BH44" s="6"/>
      <c r="BI44" s="6"/>
      <c r="BJ44" s="6"/>
      <c r="BK44" s="6"/>
      <c r="BL44" s="6"/>
      <c r="BM44" s="6"/>
      <c r="BN44" s="6"/>
    </row>
    <row r="45" spans="1:72" s="7" customFormat="1" ht="10.5" customHeight="1">
      <c r="A45" s="34"/>
      <c r="B45" s="34"/>
      <c r="C45" s="34"/>
      <c r="D45" s="34"/>
      <c r="E45" s="34" t="s">
        <v>40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6"/>
      <c r="BA45" s="6"/>
      <c r="BB45" s="6"/>
      <c r="BC45" s="6"/>
      <c r="BD45" s="6"/>
      <c r="BE45" s="6"/>
      <c r="BF45" s="6"/>
      <c r="BG45" s="6"/>
      <c r="BH45" s="6"/>
      <c r="BI45" s="6"/>
      <c r="BJ45" s="6"/>
      <c r="BK45" s="6"/>
      <c r="BL45" s="6"/>
      <c r="BM45" s="6"/>
      <c r="BN45" s="6"/>
    </row>
    <row r="46" spans="1:72" ht="7.5" customHeight="1"/>
  </sheetData>
  <mergeCells count="171">
    <mergeCell ref="B33:F33"/>
    <mergeCell ref="G33:L33"/>
    <mergeCell ref="M33:R33"/>
    <mergeCell ref="S33:Z33"/>
    <mergeCell ref="AA33:AF33"/>
    <mergeCell ref="A2:AQ2"/>
    <mergeCell ref="B34:F34"/>
    <mergeCell ref="AS41:AW41"/>
    <mergeCell ref="B40:K40"/>
    <mergeCell ref="B30:F30"/>
    <mergeCell ref="B28:F29"/>
    <mergeCell ref="B19:D19"/>
    <mergeCell ref="S18:V18"/>
    <mergeCell ref="P11:T11"/>
    <mergeCell ref="P12:T12"/>
    <mergeCell ref="B8:D9"/>
    <mergeCell ref="B10:D10"/>
    <mergeCell ref="B11:D11"/>
    <mergeCell ref="U9:AA9"/>
    <mergeCell ref="U10:AA10"/>
    <mergeCell ref="U11:AA11"/>
    <mergeCell ref="U12:AA12"/>
    <mergeCell ref="U8:AE8"/>
    <mergeCell ref="E8:O9"/>
    <mergeCell ref="AS42:AW42"/>
    <mergeCell ref="AS39:AW39"/>
    <mergeCell ref="AS40:AW40"/>
    <mergeCell ref="AL39:AP40"/>
    <mergeCell ref="AL41:AP41"/>
    <mergeCell ref="AL42:AP42"/>
    <mergeCell ref="S40:V40"/>
    <mergeCell ref="O40:R40"/>
    <mergeCell ref="B5:E5"/>
    <mergeCell ref="F5:K5"/>
    <mergeCell ref="L5:R5"/>
    <mergeCell ref="S5:U5"/>
    <mergeCell ref="O22:R22"/>
    <mergeCell ref="O19:R19"/>
    <mergeCell ref="O20:R20"/>
    <mergeCell ref="O21:R21"/>
    <mergeCell ref="B31:F31"/>
    <mergeCell ref="B32:F32"/>
    <mergeCell ref="P8:T9"/>
    <mergeCell ref="P10:T10"/>
    <mergeCell ref="B12:D12"/>
    <mergeCell ref="E11:O11"/>
    <mergeCell ref="E12:O12"/>
    <mergeCell ref="B17:D18"/>
    <mergeCell ref="AL43:AP43"/>
    <mergeCell ref="O39:V39"/>
    <mergeCell ref="L39:N39"/>
    <mergeCell ref="L40:N40"/>
    <mergeCell ref="B39:K39"/>
    <mergeCell ref="B41:K41"/>
    <mergeCell ref="B42:K42"/>
    <mergeCell ref="B43:K43"/>
    <mergeCell ref="L41:N41"/>
    <mergeCell ref="L42:N42"/>
    <mergeCell ref="AH39:AK40"/>
    <mergeCell ref="AH41:AK41"/>
    <mergeCell ref="AH42:AK42"/>
    <mergeCell ref="AH43:AK43"/>
    <mergeCell ref="W39:AC39"/>
    <mergeCell ref="W40:AC40"/>
    <mergeCell ref="L43:N43"/>
    <mergeCell ref="O41:R41"/>
    <mergeCell ref="O42:R42"/>
    <mergeCell ref="O43:R43"/>
    <mergeCell ref="S41:V41"/>
    <mergeCell ref="AD41:AG41"/>
    <mergeCell ref="S42:V42"/>
    <mergeCell ref="AD42:AG42"/>
    <mergeCell ref="S43:V43"/>
    <mergeCell ref="W41:AC41"/>
    <mergeCell ref="W42:AC42"/>
    <mergeCell ref="W43:AC43"/>
    <mergeCell ref="AS17:AW17"/>
    <mergeCell ref="AS18:AW18"/>
    <mergeCell ref="AS19:AW19"/>
    <mergeCell ref="AS20:AW20"/>
    <mergeCell ref="AS21:AW21"/>
    <mergeCell ref="AS22:AW22"/>
    <mergeCell ref="S21:V21"/>
    <mergeCell ref="S22:V22"/>
    <mergeCell ref="AD19:AG19"/>
    <mergeCell ref="AD20:AG20"/>
    <mergeCell ref="S19:V19"/>
    <mergeCell ref="S20:V20"/>
    <mergeCell ref="AD43:AG43"/>
    <mergeCell ref="AD39:AG40"/>
    <mergeCell ref="AD21:AG21"/>
    <mergeCell ref="AD22:AG22"/>
    <mergeCell ref="E23:AQ23"/>
    <mergeCell ref="G28:L28"/>
    <mergeCell ref="G29:L29"/>
    <mergeCell ref="G30:L30"/>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M28:Z28"/>
    <mergeCell ref="AA28:AF28"/>
    <mergeCell ref="AA29:AF29"/>
    <mergeCell ref="AA30:AF30"/>
    <mergeCell ref="AA31:AF31"/>
    <mergeCell ref="AA32:AF32"/>
    <mergeCell ref="AA34:AF34"/>
    <mergeCell ref="G31:L31"/>
    <mergeCell ref="G32:L32"/>
    <mergeCell ref="G34:L34"/>
    <mergeCell ref="M29:R29"/>
    <mergeCell ref="M30:R30"/>
    <mergeCell ref="M31:R31"/>
    <mergeCell ref="M32:R32"/>
    <mergeCell ref="M34:R34"/>
    <mergeCell ref="S29:Z29"/>
    <mergeCell ref="S30:Z30"/>
    <mergeCell ref="S31:Z31"/>
    <mergeCell ref="S32:Z32"/>
    <mergeCell ref="S34:Z34"/>
  </mergeCells>
  <phoneticPr fontId="21"/>
  <dataValidations disablePrompts="1"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3622047244094491" right="0.23622047244094491" top="0.74803149606299213" bottom="0.74803149606299213" header="0.31496062992125984" footer="0.31496062992125984"/>
  <pageSetup paperSize="9" scale="94" orientation="portrait" cellComments="asDisplayed" r:id="rId1"/>
  <rowBreaks count="1" manualBreakCount="1">
    <brk id="50" max="40" man="1"/>
  </rowBreaks>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97"/>
  <sheetViews>
    <sheetView view="pageBreakPreview" zoomScaleNormal="100" zoomScaleSheetLayoutView="100" workbookViewId="0">
      <selection activeCell="T37" sqref="T37"/>
    </sheetView>
  </sheetViews>
  <sheetFormatPr defaultColWidth="9" defaultRowHeight="13.5"/>
  <cols>
    <col min="1" max="2" width="10.5" style="37" customWidth="1"/>
    <col min="3" max="3" width="9.125" style="37" customWidth="1"/>
    <col min="4" max="4" width="8.5" style="37" customWidth="1"/>
    <col min="5" max="5" width="16.875" style="37" customWidth="1"/>
    <col min="6" max="6" width="10.875" style="37" customWidth="1"/>
    <col min="7" max="7" width="9.25" style="37" customWidth="1"/>
    <col min="8" max="8" width="9" style="37" customWidth="1"/>
    <col min="9" max="9" width="10.375" style="37" customWidth="1"/>
    <col min="10" max="10" width="10.875" style="37" customWidth="1"/>
    <col min="11" max="11" width="12.25" style="37" customWidth="1"/>
    <col min="12" max="12" width="6.125" style="37" customWidth="1"/>
    <col min="13" max="13" width="4.75" style="37" customWidth="1"/>
    <col min="14" max="14" width="4.625" style="37" customWidth="1"/>
    <col min="15" max="15" width="8.375" style="37" customWidth="1"/>
    <col min="16" max="16" width="6.375" style="37" customWidth="1"/>
    <col min="17" max="17" width="8.125" style="37" customWidth="1"/>
    <col min="18" max="18" width="11.5" style="37" customWidth="1"/>
    <col min="19" max="19" width="21.75" style="46" customWidth="1"/>
    <col min="20" max="20" width="12.375" style="46" customWidth="1"/>
    <col min="21" max="21" width="10.5" style="46" bestFit="1" customWidth="1"/>
    <col min="22" max="22" width="9" style="46"/>
    <col min="23" max="16384" width="9" style="9"/>
  </cols>
  <sheetData>
    <row r="1" spans="1:20" ht="18.75" customHeight="1">
      <c r="A1" s="47" t="s">
        <v>272</v>
      </c>
      <c r="P1" s="48"/>
      <c r="Q1" s="49"/>
      <c r="R1" s="49"/>
      <c r="S1" s="364" t="s">
        <v>84</v>
      </c>
      <c r="T1" s="364"/>
    </row>
    <row r="2" spans="1:20" ht="6.75" customHeight="1">
      <c r="A2" s="47"/>
      <c r="P2" s="49"/>
      <c r="Q2" s="49"/>
      <c r="R2" s="49"/>
      <c r="S2" s="364"/>
      <c r="T2" s="364"/>
    </row>
    <row r="3" spans="1:20" ht="18.75" customHeight="1">
      <c r="A3" s="37" t="s">
        <v>85</v>
      </c>
      <c r="S3" s="50"/>
    </row>
    <row r="4" spans="1:20" ht="18.75" customHeight="1">
      <c r="A4" s="100" t="s">
        <v>256</v>
      </c>
      <c r="B4" s="301" t="s">
        <v>86</v>
      </c>
      <c r="C4" s="301"/>
      <c r="D4" s="301"/>
      <c r="E4" s="301"/>
      <c r="F4" s="100" t="s">
        <v>87</v>
      </c>
      <c r="G4" s="301" t="s">
        <v>88</v>
      </c>
      <c r="H4" s="301"/>
      <c r="I4" s="301"/>
      <c r="J4" s="301" t="s">
        <v>89</v>
      </c>
      <c r="K4" s="301"/>
      <c r="L4" s="301"/>
    </row>
    <row r="5" spans="1:20" ht="31.5" customHeight="1">
      <c r="A5" s="140">
        <v>1</v>
      </c>
      <c r="B5" s="302" t="s">
        <v>378</v>
      </c>
      <c r="C5" s="303"/>
      <c r="D5" s="303"/>
      <c r="E5" s="304"/>
      <c r="F5" s="141">
        <v>20</v>
      </c>
      <c r="G5" s="305" t="s">
        <v>356</v>
      </c>
      <c r="H5" s="306"/>
      <c r="I5" s="307"/>
      <c r="J5" s="305" t="s">
        <v>357</v>
      </c>
      <c r="K5" s="306"/>
      <c r="L5" s="307"/>
    </row>
    <row r="6" spans="1:20" ht="11.25" customHeight="1">
      <c r="A6" s="51"/>
      <c r="B6" s="51"/>
      <c r="D6" s="52"/>
      <c r="E6" s="52"/>
      <c r="F6" s="52"/>
      <c r="I6" s="52"/>
      <c r="J6" s="52"/>
      <c r="K6" s="52"/>
      <c r="L6" s="52"/>
      <c r="M6" s="52"/>
    </row>
    <row r="7" spans="1:20" ht="18.75" customHeight="1">
      <c r="A7" s="51" t="s">
        <v>90</v>
      </c>
      <c r="B7" s="46"/>
      <c r="C7" s="51"/>
      <c r="K7" s="52"/>
      <c r="L7" s="52"/>
      <c r="M7" s="52"/>
      <c r="S7" s="37"/>
    </row>
    <row r="8" spans="1:20" ht="18.75" customHeight="1">
      <c r="A8" s="320" t="s">
        <v>91</v>
      </c>
      <c r="B8" s="322" t="s">
        <v>92</v>
      </c>
      <c r="C8" s="323"/>
      <c r="D8" s="325" t="s">
        <v>93</v>
      </c>
      <c r="E8" s="326"/>
      <c r="F8" s="326"/>
      <c r="G8" s="326"/>
      <c r="H8" s="326"/>
      <c r="I8" s="326"/>
      <c r="J8" s="326"/>
      <c r="K8" s="326"/>
      <c r="L8" s="326"/>
      <c r="M8" s="327"/>
      <c r="N8" s="328" t="s">
        <v>94</v>
      </c>
      <c r="O8" s="329"/>
      <c r="P8" s="329"/>
      <c r="Q8" s="329"/>
      <c r="R8" s="330"/>
      <c r="S8" s="37"/>
    </row>
    <row r="9" spans="1:20" ht="45.75" customHeight="1">
      <c r="A9" s="321"/>
      <c r="B9" s="321"/>
      <c r="C9" s="324"/>
      <c r="D9" s="325" t="s">
        <v>95</v>
      </c>
      <c r="E9" s="327"/>
      <c r="F9" s="10" t="s">
        <v>96</v>
      </c>
      <c r="G9" s="328" t="s">
        <v>97</v>
      </c>
      <c r="H9" s="329"/>
      <c r="I9" s="329"/>
      <c r="J9" s="329"/>
      <c r="K9" s="329"/>
      <c r="L9" s="330"/>
      <c r="M9" s="103" t="s">
        <v>98</v>
      </c>
      <c r="N9" s="328" t="s">
        <v>99</v>
      </c>
      <c r="O9" s="330"/>
      <c r="P9" s="103" t="s">
        <v>100</v>
      </c>
      <c r="Q9" s="328" t="s">
        <v>101</v>
      </c>
      <c r="R9" s="330"/>
      <c r="S9" s="37"/>
    </row>
    <row r="10" spans="1:20" ht="21" customHeight="1">
      <c r="A10" s="53"/>
      <c r="B10" s="308" t="s">
        <v>358</v>
      </c>
      <c r="C10" s="309"/>
      <c r="D10" s="310" t="s">
        <v>359</v>
      </c>
      <c r="E10" s="309"/>
      <c r="F10" s="142" t="s">
        <v>360</v>
      </c>
      <c r="G10" s="143">
        <v>20</v>
      </c>
      <c r="H10" s="311" t="str">
        <f>IFERROR(VLOOKUP($G10,'参考様式１　リスト（編集不可）'!$A$1:$G$71,2),"")</f>
        <v>バックホウ</v>
      </c>
      <c r="I10" s="312"/>
      <c r="J10" s="313"/>
      <c r="K10" s="314" t="str">
        <f>IFERROR(VLOOKUP($G10,'参考様式１　リスト（編集不可）'!$A$1:$G$71,3),"")</f>
        <v>小型山積0.08m3</v>
      </c>
      <c r="L10" s="315"/>
      <c r="M10" s="146">
        <v>1</v>
      </c>
      <c r="N10" s="384">
        <v>60</v>
      </c>
      <c r="O10" s="385"/>
      <c r="P10" s="147">
        <v>1</v>
      </c>
      <c r="Q10" s="297" t="str">
        <f>VLOOKUP($G10,'参考様式１　リスト（編集不可）'!$A$1:$G$71,7)</f>
        <v>特殊作業員</v>
      </c>
      <c r="R10" s="298"/>
      <c r="S10" s="37"/>
    </row>
    <row r="11" spans="1:20" ht="21" customHeight="1">
      <c r="A11" s="101"/>
      <c r="B11" s="299" t="s">
        <v>361</v>
      </c>
      <c r="C11" s="300"/>
      <c r="D11" s="299" t="s">
        <v>362</v>
      </c>
      <c r="E11" s="300"/>
      <c r="F11" s="144" t="s">
        <v>363</v>
      </c>
      <c r="G11" s="145">
        <v>33</v>
      </c>
      <c r="H11" s="311" t="str">
        <f>IFERROR(VLOOKUP($G11,'参考様式１　リスト（編集不可）'!$A$1:$G$71,2),"")</f>
        <v>トラック</v>
      </c>
      <c r="I11" s="312"/>
      <c r="J11" s="313"/>
      <c r="K11" s="316" t="str">
        <f>IFERROR(VLOOKUP($G11,'参考様式１　リスト（編集不可）'!$A$1:$G$71,3),"")</f>
        <v>1.5t</v>
      </c>
      <c r="L11" s="317"/>
      <c r="M11" s="148">
        <v>1</v>
      </c>
      <c r="N11" s="299">
        <v>30</v>
      </c>
      <c r="O11" s="300"/>
      <c r="P11" s="147">
        <v>1</v>
      </c>
      <c r="Q11" s="318" t="str">
        <f>VLOOKUP($G11,'参考様式１　リスト（編集不可）'!$A$1:$G$71,7)</f>
        <v>一般運転手</v>
      </c>
      <c r="R11" s="319"/>
      <c r="S11" s="37"/>
    </row>
    <row r="12" spans="1:20" ht="21" customHeight="1">
      <c r="A12" s="101"/>
      <c r="B12" s="299" t="s">
        <v>364</v>
      </c>
      <c r="C12" s="300"/>
      <c r="D12" s="299" t="s">
        <v>373</v>
      </c>
      <c r="E12" s="300"/>
      <c r="F12" s="144" t="s">
        <v>365</v>
      </c>
      <c r="G12" s="145">
        <v>41</v>
      </c>
      <c r="H12" s="311" t="str">
        <f>IFERROR(VLOOKUP($G12,'参考様式１　リスト（編集不可）'!$A$1:$G$71,2),"")</f>
        <v>農用トラクタ（乗用・ホイール）</v>
      </c>
      <c r="I12" s="312"/>
      <c r="J12" s="313"/>
      <c r="K12" s="316" t="str">
        <f>IFERROR(VLOOKUP($G12,'参考様式１　リスト（編集不可）'!$A$1:$G$71,3),"")</f>
        <v>四輪駆動30〜44kW(40〜60PS）</v>
      </c>
      <c r="L12" s="317"/>
      <c r="M12" s="148">
        <v>1</v>
      </c>
      <c r="N12" s="299">
        <v>60</v>
      </c>
      <c r="O12" s="300"/>
      <c r="P12" s="147">
        <v>1</v>
      </c>
      <c r="Q12" s="318" t="str">
        <f>VLOOKUP($G12,'参考様式１　リスト（編集不可）'!$A$1:$G$71,7)</f>
        <v>一般運転手</v>
      </c>
      <c r="R12" s="319"/>
      <c r="S12" s="37"/>
    </row>
    <row r="13" spans="1:20" ht="21" customHeight="1">
      <c r="A13" s="101"/>
      <c r="B13" s="299" t="s">
        <v>367</v>
      </c>
      <c r="C13" s="300"/>
      <c r="D13" s="299" t="s">
        <v>368</v>
      </c>
      <c r="E13" s="300"/>
      <c r="F13" s="144" t="s">
        <v>369</v>
      </c>
      <c r="G13" s="145">
        <v>47</v>
      </c>
      <c r="H13" s="311" t="str">
        <f>IFERROR(VLOOKUP($G13,'参考様式１　リスト（編集不可）'!$A$1:$G$71,2),"")</f>
        <v>ロータリーティラー</v>
      </c>
      <c r="I13" s="312"/>
      <c r="J13" s="313"/>
      <c r="K13" s="316" t="str">
        <f>IFERROR(VLOOKUP($G13,'参考様式１　リスト（編集不可）'!$A$1:$G$71,3),"")</f>
        <v>作業幅1.6〜1.8m級</v>
      </c>
      <c r="L13" s="317"/>
      <c r="M13" s="148">
        <v>1</v>
      </c>
      <c r="N13" s="299">
        <v>60</v>
      </c>
      <c r="O13" s="300"/>
      <c r="P13" s="147">
        <v>1</v>
      </c>
      <c r="Q13" s="318">
        <f>VLOOKUP($G13,'参考様式１　リスト（編集不可）'!$A$1:$G$71,7)</f>
        <v>0</v>
      </c>
      <c r="R13" s="319"/>
      <c r="S13" s="37"/>
    </row>
    <row r="14" spans="1:20" ht="21" customHeight="1">
      <c r="A14" s="101"/>
      <c r="B14" s="299" t="s">
        <v>403</v>
      </c>
      <c r="C14" s="300"/>
      <c r="D14" s="299"/>
      <c r="E14" s="300"/>
      <c r="F14" s="144"/>
      <c r="G14" s="145">
        <v>71</v>
      </c>
      <c r="H14" s="311" t="str">
        <f>IFERROR(VLOOKUP($G14,'参考様式１　リスト（編集不可）'!$A$1:$G$71,2),"")</f>
        <v>作業補助</v>
      </c>
      <c r="I14" s="312"/>
      <c r="J14" s="313"/>
      <c r="K14" s="316">
        <f>IFERROR(VLOOKUP($G14,'参考様式１　リスト（編集不可）'!$A$1:$G$71,3),"")</f>
        <v>0</v>
      </c>
      <c r="L14" s="317"/>
      <c r="M14" s="148">
        <v>1</v>
      </c>
      <c r="N14" s="299">
        <v>8</v>
      </c>
      <c r="O14" s="300"/>
      <c r="P14" s="147">
        <v>1</v>
      </c>
      <c r="Q14" s="318" t="str">
        <f>VLOOKUP($G14,'参考様式１　リスト（編集不可）'!$A$1:$G$71,7)</f>
        <v>軽作業員</v>
      </c>
      <c r="R14" s="319"/>
      <c r="S14" s="37"/>
    </row>
    <row r="15" spans="1:20" ht="21" customHeight="1">
      <c r="A15" s="101"/>
      <c r="B15" s="299" t="s">
        <v>366</v>
      </c>
      <c r="C15" s="300"/>
      <c r="D15" s="299" t="s">
        <v>373</v>
      </c>
      <c r="E15" s="300"/>
      <c r="F15" s="144" t="s">
        <v>365</v>
      </c>
      <c r="G15" s="155">
        <v>41</v>
      </c>
      <c r="H15" s="311" t="str">
        <f>IFERROR(VLOOKUP($G15,'参考様式１　リスト（編集不可）'!$A$1:$G$71,2),"")</f>
        <v>農用トラクタ（乗用・ホイール）</v>
      </c>
      <c r="I15" s="312"/>
      <c r="J15" s="313"/>
      <c r="K15" s="316" t="str">
        <f>IFERROR(VLOOKUP($G15,'参考様式１　リスト（編集不可）'!$A$1:$G$71,3),"")</f>
        <v>四輪駆動30〜44kW(40〜60PS）</v>
      </c>
      <c r="L15" s="317"/>
      <c r="M15" s="148">
        <v>1</v>
      </c>
      <c r="N15" s="299">
        <v>10</v>
      </c>
      <c r="O15" s="300"/>
      <c r="P15" s="147">
        <v>1</v>
      </c>
      <c r="Q15" s="318" t="str">
        <f>VLOOKUP($G15,'参考様式１　リスト（編集不可）'!$A$1:$G$71,7)</f>
        <v>一般運転手</v>
      </c>
      <c r="R15" s="319"/>
      <c r="S15" s="37"/>
    </row>
    <row r="16" spans="1:20" ht="21" customHeight="1">
      <c r="A16" s="101"/>
      <c r="B16" s="299" t="s">
        <v>367</v>
      </c>
      <c r="C16" s="300"/>
      <c r="D16" s="299" t="s">
        <v>370</v>
      </c>
      <c r="E16" s="300"/>
      <c r="F16" s="144" t="s">
        <v>360</v>
      </c>
      <c r="G16" s="155">
        <v>55</v>
      </c>
      <c r="H16" s="311" t="str">
        <f>IFERROR(VLOOKUP($G16,'参考様式１　リスト（編集不可）'!$A$1:$G$71,2),"")</f>
        <v>マニュアスプレッダ（牽引式）</v>
      </c>
      <c r="I16" s="312"/>
      <c r="J16" s="313"/>
      <c r="K16" s="316" t="str">
        <f>IFERROR(VLOOKUP($G16,'参考様式１　リスト（編集不可）'!$A$1:$G$71,3),"")</f>
        <v>積載質量2t級</v>
      </c>
      <c r="L16" s="317"/>
      <c r="M16" s="148">
        <v>1</v>
      </c>
      <c r="N16" s="299">
        <v>10</v>
      </c>
      <c r="O16" s="300"/>
      <c r="P16" s="147">
        <v>1</v>
      </c>
      <c r="Q16" s="318">
        <f>VLOOKUP($G16,'参考様式１　リスト（編集不可）'!$A$1:$G$71,7)</f>
        <v>0</v>
      </c>
      <c r="R16" s="319"/>
      <c r="S16" s="37"/>
    </row>
    <row r="17" spans="1:30" ht="21" customHeight="1">
      <c r="A17" s="101"/>
      <c r="B17" s="331"/>
      <c r="C17" s="332"/>
      <c r="D17" s="331"/>
      <c r="E17" s="332"/>
      <c r="F17" s="54"/>
      <c r="G17" s="154"/>
      <c r="H17" s="333" t="str">
        <f>IFERROR(VLOOKUP($G17,'参考様式１　リスト（編集不可）'!$A$1:$G$71,2),"")</f>
        <v/>
      </c>
      <c r="I17" s="334"/>
      <c r="J17" s="335"/>
      <c r="K17" s="316" t="str">
        <f>IFERROR(VLOOKUP($G17,'参考様式１　リスト（編集不可）'!$A$1:$G$71,3),"")</f>
        <v/>
      </c>
      <c r="L17" s="317"/>
      <c r="M17" s="55"/>
      <c r="N17" s="331"/>
      <c r="O17" s="332"/>
      <c r="P17" s="102"/>
      <c r="Q17" s="318" t="e">
        <f>VLOOKUP($G17,'参考様式１　リスト（編集不可）'!$A$1:$G$71,7)</f>
        <v>#N/A</v>
      </c>
      <c r="R17" s="319"/>
      <c r="S17" s="37"/>
      <c r="AD17" s="36"/>
    </row>
    <row r="18" spans="1:30" ht="21" customHeight="1">
      <c r="A18" s="101"/>
      <c r="B18" s="331"/>
      <c r="C18" s="332"/>
      <c r="D18" s="331"/>
      <c r="E18" s="332"/>
      <c r="F18" s="57"/>
      <c r="G18" s="102"/>
      <c r="H18" s="333" t="str">
        <f>IFERROR(VLOOKUP($G18,'参考様式１　リスト（編集不可）'!$A$1:$G$71,2),"")</f>
        <v/>
      </c>
      <c r="I18" s="334"/>
      <c r="J18" s="335"/>
      <c r="K18" s="316" t="str">
        <f>IFERROR(VLOOKUP($G18,'参考様式１　リスト（編集不可）'!$A$1:$G$71,3),"")</f>
        <v/>
      </c>
      <c r="L18" s="317"/>
      <c r="M18" s="55"/>
      <c r="N18" s="331"/>
      <c r="O18" s="332"/>
      <c r="P18" s="102"/>
      <c r="Q18" s="318" t="e">
        <f>VLOOKUP($G18,'参考様式１　リスト（編集不可）'!$A$1:$G$71,7)</f>
        <v>#N/A</v>
      </c>
      <c r="R18" s="319"/>
      <c r="S18" s="37"/>
    </row>
    <row r="19" spans="1:30" ht="21" customHeight="1">
      <c r="A19" s="101"/>
      <c r="B19" s="331"/>
      <c r="C19" s="332"/>
      <c r="D19" s="331"/>
      <c r="E19" s="332"/>
      <c r="F19" s="56"/>
      <c r="G19" s="102"/>
      <c r="H19" s="333" t="str">
        <f>IFERROR(VLOOKUP($G19,'参考様式１　リスト（編集不可）'!$A$1:$G$71,2),"")</f>
        <v/>
      </c>
      <c r="I19" s="334"/>
      <c r="J19" s="335"/>
      <c r="K19" s="316" t="str">
        <f>IFERROR(VLOOKUP($G19,'参考様式１　リスト（編集不可）'!$A$1:$G$71,3),"")</f>
        <v/>
      </c>
      <c r="L19" s="317"/>
      <c r="M19" s="55"/>
      <c r="N19" s="331"/>
      <c r="O19" s="332"/>
      <c r="P19" s="102"/>
      <c r="Q19" s="318" t="e">
        <f>VLOOKUP($G19,'参考様式１　リスト（編集不可）'!$A$1:$G$71,7)</f>
        <v>#N/A</v>
      </c>
      <c r="R19" s="319"/>
      <c r="S19" s="37"/>
    </row>
    <row r="20" spans="1:30" ht="21" customHeight="1">
      <c r="A20" s="104"/>
      <c r="B20" s="356"/>
      <c r="C20" s="357"/>
      <c r="D20" s="358"/>
      <c r="E20" s="357"/>
      <c r="F20" s="58"/>
      <c r="G20" s="59"/>
      <c r="H20" s="359" t="str">
        <f>IFERROR(VLOOKUP($G20,'参考様式１　リスト（編集不可）'!$A$1:$G$71,2),"")</f>
        <v/>
      </c>
      <c r="I20" s="360"/>
      <c r="J20" s="361"/>
      <c r="K20" s="362" t="str">
        <f>IFERROR(VLOOKUP($G20,'参考様式１　リスト（編集不可）'!$A$1:$G$71,3),"")</f>
        <v/>
      </c>
      <c r="L20" s="363"/>
      <c r="M20" s="60"/>
      <c r="N20" s="358"/>
      <c r="O20" s="357"/>
      <c r="P20" s="59"/>
      <c r="Q20" s="382" t="e">
        <f>VLOOKUP($G20,'参考様式１　リスト（編集不可）'!$A$1:$G$71,7)</f>
        <v>#N/A</v>
      </c>
      <c r="R20" s="383"/>
      <c r="S20" s="37"/>
    </row>
    <row r="21" spans="1:30" ht="21" customHeight="1">
      <c r="A21" s="37" t="s">
        <v>102</v>
      </c>
      <c r="N21" s="381">
        <f>SUM(N10:O20)</f>
        <v>238</v>
      </c>
      <c r="O21" s="381"/>
      <c r="S21" s="37"/>
      <c r="Y21" s="11"/>
    </row>
    <row r="22" spans="1:30" ht="9" customHeight="1" thickBot="1">
      <c r="A22" s="61"/>
      <c r="B22" s="61"/>
      <c r="H22" s="38"/>
      <c r="I22" s="38"/>
      <c r="J22" s="38"/>
      <c r="K22" s="62"/>
      <c r="L22" s="62"/>
      <c r="M22" s="62"/>
      <c r="N22" s="38"/>
      <c r="O22" s="38"/>
      <c r="P22" s="38"/>
      <c r="Q22" s="38"/>
    </row>
    <row r="23" spans="1:30" ht="18.75" customHeight="1">
      <c r="A23" s="351" t="s">
        <v>217</v>
      </c>
      <c r="B23" s="351"/>
      <c r="C23" s="322" t="s">
        <v>104</v>
      </c>
      <c r="D23" s="323"/>
      <c r="E23" s="352" t="s">
        <v>105</v>
      </c>
      <c r="F23" s="352" t="s">
        <v>103</v>
      </c>
      <c r="G23" s="354" t="s">
        <v>242</v>
      </c>
      <c r="H23" s="374" t="s">
        <v>106</v>
      </c>
      <c r="I23" s="375"/>
      <c r="J23" s="375"/>
      <c r="K23" s="375"/>
      <c r="L23" s="375"/>
      <c r="M23" s="376"/>
      <c r="N23" s="27"/>
      <c r="S23" s="37"/>
    </row>
    <row r="24" spans="1:30" s="12" customFormat="1" ht="18.75" customHeight="1">
      <c r="A24" s="351"/>
      <c r="B24" s="351"/>
      <c r="C24" s="321"/>
      <c r="D24" s="324"/>
      <c r="E24" s="353"/>
      <c r="F24" s="353"/>
      <c r="G24" s="355"/>
      <c r="H24" s="10" t="s">
        <v>233</v>
      </c>
      <c r="I24" s="10" t="s">
        <v>234</v>
      </c>
      <c r="J24" s="10" t="s">
        <v>232</v>
      </c>
      <c r="K24" s="10" t="s">
        <v>108</v>
      </c>
      <c r="L24" s="320" t="s">
        <v>241</v>
      </c>
      <c r="M24" s="371"/>
      <c r="N24" s="27"/>
      <c r="O24" s="63"/>
      <c r="P24" s="63"/>
      <c r="Q24" s="63"/>
      <c r="R24" s="63"/>
      <c r="S24" s="63"/>
      <c r="T24" s="63"/>
      <c r="U24" s="63"/>
      <c r="V24" s="63"/>
    </row>
    <row r="25" spans="1:30" s="12" customFormat="1" ht="35.25" customHeight="1">
      <c r="A25" s="103" t="s">
        <v>111</v>
      </c>
      <c r="B25" s="10" t="s">
        <v>112</v>
      </c>
      <c r="C25" s="103" t="s">
        <v>114</v>
      </c>
      <c r="D25" s="10" t="s">
        <v>112</v>
      </c>
      <c r="E25" s="10" t="s">
        <v>113</v>
      </c>
      <c r="F25" s="10" t="s">
        <v>113</v>
      </c>
      <c r="G25" s="355"/>
      <c r="H25" s="103" t="s">
        <v>235</v>
      </c>
      <c r="I25" s="103" t="s">
        <v>235</v>
      </c>
      <c r="J25" s="103" t="s">
        <v>115</v>
      </c>
      <c r="K25" s="103" t="s">
        <v>115</v>
      </c>
      <c r="L25" s="372"/>
      <c r="M25" s="373"/>
      <c r="N25" s="27"/>
      <c r="O25" s="63"/>
      <c r="P25" s="63"/>
      <c r="Q25" s="63"/>
      <c r="R25" s="63"/>
      <c r="S25" s="63"/>
      <c r="T25" s="63"/>
      <c r="U25" s="63"/>
      <c r="V25" s="63"/>
    </row>
    <row r="26" spans="1:30" s="12" customFormat="1" ht="21" customHeight="1">
      <c r="A26" s="64">
        <f>ROUNDDOWN(VLOOKUP($G10,'参考様式１　リスト（編集不可）'!$A$1:$G$71,4),0)</f>
        <v>978</v>
      </c>
      <c r="B26" s="65">
        <f t="shared" ref="B26:B36" si="0">ROUNDDOWN(M10*N10*A26,0)</f>
        <v>58680</v>
      </c>
      <c r="C26" s="65">
        <f>VLOOKUP($G10,'参考様式１　リスト（編集不可）'!$A$1:$G$71,6)</f>
        <v>3275</v>
      </c>
      <c r="D26" s="66">
        <f t="shared" ref="D26:D36" si="1">ROUNDDOWN(N10*P10*C26,0)</f>
        <v>196500</v>
      </c>
      <c r="E26" s="67"/>
      <c r="F26" s="68"/>
      <c r="G26" s="69">
        <f t="shared" ref="G26:G36" si="2">ROUNDDOWN(B26+F26+D26+E26,0)</f>
        <v>255180</v>
      </c>
      <c r="H26" s="68">
        <f>B26</f>
        <v>58680</v>
      </c>
      <c r="I26" s="68">
        <f>D26</f>
        <v>196500</v>
      </c>
      <c r="J26" s="68"/>
      <c r="K26" s="68"/>
      <c r="L26" s="377">
        <f t="shared" ref="L26:L36" si="3">B26+D26+K26+E26</f>
        <v>255180</v>
      </c>
      <c r="M26" s="378"/>
      <c r="N26" s="27"/>
      <c r="O26" s="63"/>
      <c r="P26" s="63"/>
      <c r="Q26" s="63"/>
      <c r="R26" s="63"/>
      <c r="S26" s="63"/>
      <c r="T26" s="63"/>
      <c r="U26" s="63"/>
      <c r="V26" s="63"/>
    </row>
    <row r="27" spans="1:30" s="12" customFormat="1" ht="21" customHeight="1">
      <c r="A27" s="64">
        <f>ROUNDDOWN(VLOOKUP($G11,'参考様式１　リスト（編集不可）'!$A$1:$G$71,4),0)</f>
        <v>493</v>
      </c>
      <c r="B27" s="65">
        <f t="shared" ref="B27:B32" si="4">ROUNDDOWN(M11*N11*A27,0)</f>
        <v>14790</v>
      </c>
      <c r="C27" s="71">
        <f>VLOOKUP($G11,'参考様式１　リスト（編集不可）'!$A$1:$G$71,6)</f>
        <v>3050</v>
      </c>
      <c r="D27" s="72">
        <f t="shared" si="1"/>
        <v>91500</v>
      </c>
      <c r="E27" s="73"/>
      <c r="F27" s="149">
        <v>15000</v>
      </c>
      <c r="G27" s="69">
        <f t="shared" si="2"/>
        <v>121290</v>
      </c>
      <c r="H27" s="68">
        <f t="shared" ref="H27:H36" si="5">B27</f>
        <v>14790</v>
      </c>
      <c r="I27" s="68">
        <f t="shared" ref="I27:I36" si="6">D27</f>
        <v>91500</v>
      </c>
      <c r="J27" s="73"/>
      <c r="K27" s="149">
        <v>16500</v>
      </c>
      <c r="L27" s="367">
        <f t="shared" si="3"/>
        <v>122790</v>
      </c>
      <c r="M27" s="368"/>
      <c r="N27" s="27"/>
      <c r="O27" s="63"/>
      <c r="P27" s="63"/>
      <c r="Q27" s="63"/>
      <c r="R27" s="63"/>
      <c r="S27" s="63"/>
      <c r="T27" s="63"/>
      <c r="U27" s="63"/>
      <c r="V27" s="63"/>
    </row>
    <row r="28" spans="1:30" s="12" customFormat="1" ht="21" customHeight="1">
      <c r="A28" s="64"/>
      <c r="B28" s="157">
        <v>30000</v>
      </c>
      <c r="C28" s="71">
        <f>VLOOKUP($G12,'参考様式１　リスト（編集不可）'!$A$1:$G$71,6)</f>
        <v>3050</v>
      </c>
      <c r="D28" s="72">
        <f t="shared" si="1"/>
        <v>183000</v>
      </c>
      <c r="E28" s="73"/>
      <c r="F28" s="73"/>
      <c r="G28" s="69">
        <f t="shared" si="2"/>
        <v>213000</v>
      </c>
      <c r="H28" s="68">
        <f t="shared" si="5"/>
        <v>30000</v>
      </c>
      <c r="I28" s="68">
        <f t="shared" si="6"/>
        <v>183000</v>
      </c>
      <c r="J28" s="73"/>
      <c r="K28" s="73"/>
      <c r="L28" s="379">
        <f t="shared" si="3"/>
        <v>213000</v>
      </c>
      <c r="M28" s="380"/>
      <c r="N28" s="27"/>
      <c r="O28" s="63"/>
      <c r="P28" s="63"/>
      <c r="Q28" s="63"/>
      <c r="R28" s="63"/>
      <c r="S28" s="63"/>
      <c r="T28" s="63"/>
      <c r="U28" s="27"/>
      <c r="V28" s="27"/>
    </row>
    <row r="29" spans="1:30" s="12" customFormat="1" ht="21" customHeight="1">
      <c r="A29" s="64">
        <f>ROUNDDOWN(VLOOKUP($G13,'参考様式１　リスト（編集不可）'!$A$1:$G$71,4),0)</f>
        <v>402</v>
      </c>
      <c r="B29" s="65">
        <f t="shared" si="4"/>
        <v>24120</v>
      </c>
      <c r="C29" s="71">
        <f>VLOOKUP($G13,'参考様式１　リスト（編集不可）'!$A$1:$G$71,6)</f>
        <v>0</v>
      </c>
      <c r="D29" s="72">
        <f t="shared" si="1"/>
        <v>0</v>
      </c>
      <c r="E29" s="73"/>
      <c r="F29" s="73"/>
      <c r="G29" s="69">
        <f t="shared" si="2"/>
        <v>24120</v>
      </c>
      <c r="H29" s="68">
        <f t="shared" si="5"/>
        <v>24120</v>
      </c>
      <c r="I29" s="68">
        <f t="shared" si="6"/>
        <v>0</v>
      </c>
      <c r="J29" s="73"/>
      <c r="K29" s="73"/>
      <c r="L29" s="379">
        <f t="shared" si="3"/>
        <v>24120</v>
      </c>
      <c r="M29" s="380"/>
      <c r="N29" s="27"/>
      <c r="O29" s="63"/>
      <c r="P29" s="63"/>
      <c r="Q29" s="63"/>
      <c r="R29" s="63"/>
      <c r="S29" s="63"/>
      <c r="T29" s="63"/>
      <c r="U29" s="27"/>
      <c r="V29" s="27"/>
    </row>
    <row r="30" spans="1:30" s="12" customFormat="1" ht="21" customHeight="1">
      <c r="A30" s="64">
        <f>ROUNDDOWN(VLOOKUP($G14,'参考様式１　リスト（編集不可）'!$A$1:$G$71,4),0)</f>
        <v>0</v>
      </c>
      <c r="B30" s="65">
        <f t="shared" si="4"/>
        <v>0</v>
      </c>
      <c r="C30" s="71">
        <f>VLOOKUP($G14,'参考様式１　リスト（編集不可）'!$A$1:$G$71,6)</f>
        <v>2100</v>
      </c>
      <c r="D30" s="72">
        <f t="shared" si="1"/>
        <v>16800</v>
      </c>
      <c r="E30" s="73"/>
      <c r="F30" s="73"/>
      <c r="G30" s="69">
        <f t="shared" si="2"/>
        <v>16800</v>
      </c>
      <c r="H30" s="68">
        <f t="shared" si="5"/>
        <v>0</v>
      </c>
      <c r="I30" s="68">
        <f t="shared" si="6"/>
        <v>16800</v>
      </c>
      <c r="J30" s="73"/>
      <c r="K30" s="73"/>
      <c r="L30" s="365">
        <f t="shared" si="3"/>
        <v>16800</v>
      </c>
      <c r="M30" s="366"/>
      <c r="N30" s="27"/>
      <c r="O30" s="63"/>
      <c r="P30" s="63"/>
      <c r="Q30" s="63"/>
      <c r="R30" s="63"/>
      <c r="S30" s="63"/>
      <c r="T30" s="63"/>
      <c r="U30" s="27"/>
      <c r="V30" s="27"/>
    </row>
    <row r="31" spans="1:30" s="12" customFormat="1" ht="21" customHeight="1" thickBot="1">
      <c r="A31" s="64"/>
      <c r="B31" s="157">
        <v>0</v>
      </c>
      <c r="C31" s="71">
        <f>VLOOKUP($G15,'参考様式１　リスト（編集不可）'!$A$1:$G$71,6)</f>
        <v>3050</v>
      </c>
      <c r="D31" s="72">
        <f t="shared" si="1"/>
        <v>30500</v>
      </c>
      <c r="E31" s="73"/>
      <c r="F31" s="73"/>
      <c r="G31" s="69">
        <f t="shared" si="2"/>
        <v>30500</v>
      </c>
      <c r="H31" s="68">
        <f t="shared" si="5"/>
        <v>0</v>
      </c>
      <c r="I31" s="68">
        <f t="shared" si="6"/>
        <v>30500</v>
      </c>
      <c r="J31" s="73"/>
      <c r="K31" s="73"/>
      <c r="L31" s="365">
        <f t="shared" si="3"/>
        <v>30500</v>
      </c>
      <c r="M31" s="366"/>
      <c r="N31" s="27"/>
      <c r="O31" s="74" t="s">
        <v>107</v>
      </c>
      <c r="P31" s="62"/>
      <c r="Q31" s="74"/>
      <c r="R31" s="75"/>
      <c r="S31" s="62"/>
      <c r="T31" s="63"/>
      <c r="U31" s="27"/>
      <c r="V31" s="27"/>
    </row>
    <row r="32" spans="1:30" s="12" customFormat="1" ht="21" customHeight="1">
      <c r="A32" s="64">
        <f>ROUNDDOWN(VLOOKUP($G16,'参考様式１　リスト（編集不可）'!$A$1:$G$71,4),0)</f>
        <v>1375</v>
      </c>
      <c r="B32" s="65">
        <f t="shared" si="4"/>
        <v>13750</v>
      </c>
      <c r="C32" s="71">
        <f>VLOOKUP($G16,'参考様式１　リスト（編集不可）'!$A$1:$G$71,6)</f>
        <v>0</v>
      </c>
      <c r="D32" s="72">
        <f t="shared" si="1"/>
        <v>0</v>
      </c>
      <c r="E32" s="73"/>
      <c r="F32" s="73"/>
      <c r="G32" s="69">
        <f t="shared" si="2"/>
        <v>13750</v>
      </c>
      <c r="H32" s="68">
        <f t="shared" si="5"/>
        <v>13750</v>
      </c>
      <c r="I32" s="68">
        <f t="shared" si="6"/>
        <v>0</v>
      </c>
      <c r="J32" s="73"/>
      <c r="K32" s="73"/>
      <c r="L32" s="365">
        <f t="shared" si="3"/>
        <v>13750</v>
      </c>
      <c r="M32" s="366"/>
      <c r="N32" s="27"/>
      <c r="O32" s="336" t="s">
        <v>109</v>
      </c>
      <c r="P32" s="337"/>
      <c r="Q32" s="338"/>
      <c r="R32" s="39" t="s">
        <v>236</v>
      </c>
      <c r="S32" s="40" t="s">
        <v>109</v>
      </c>
      <c r="T32" s="95" t="s">
        <v>110</v>
      </c>
      <c r="U32" s="27"/>
      <c r="V32" s="63"/>
    </row>
    <row r="33" spans="1:22" s="12" customFormat="1" ht="21" customHeight="1">
      <c r="A33" s="70" t="e">
        <f>ROUNDDOWN(VLOOKUP($G17,'参考様式１　リスト（編集不可）'!$A$1:$G$71,4),0)</f>
        <v>#N/A</v>
      </c>
      <c r="B33" s="71" t="e">
        <f t="shared" si="0"/>
        <v>#N/A</v>
      </c>
      <c r="C33" s="71" t="e">
        <f>VLOOKUP($G17,'参考様式１　リスト（編集不可）'!$A$1:$G$71,6)</f>
        <v>#N/A</v>
      </c>
      <c r="D33" s="72" t="e">
        <f t="shared" si="1"/>
        <v>#N/A</v>
      </c>
      <c r="E33" s="73"/>
      <c r="F33" s="73"/>
      <c r="G33" s="69" t="e">
        <f t="shared" si="2"/>
        <v>#N/A</v>
      </c>
      <c r="H33" s="68" t="e">
        <f t="shared" si="5"/>
        <v>#N/A</v>
      </c>
      <c r="I33" s="68" t="e">
        <f t="shared" si="6"/>
        <v>#N/A</v>
      </c>
      <c r="J33" s="73"/>
      <c r="K33" s="73"/>
      <c r="L33" s="365" t="e">
        <f t="shared" si="3"/>
        <v>#N/A</v>
      </c>
      <c r="M33" s="366"/>
      <c r="N33" s="27"/>
      <c r="O33" s="348" t="s">
        <v>239</v>
      </c>
      <c r="P33" s="349"/>
      <c r="Q33" s="350"/>
      <c r="R33" s="76">
        <f>SUM(H37)</f>
        <v>141340</v>
      </c>
      <c r="S33" s="107" t="s">
        <v>228</v>
      </c>
      <c r="T33" s="96">
        <f>B37</f>
        <v>141340</v>
      </c>
      <c r="U33" s="27"/>
      <c r="V33" s="63"/>
    </row>
    <row r="34" spans="1:22" s="12" customFormat="1" ht="21" customHeight="1">
      <c r="A34" s="70" t="e">
        <f>ROUNDDOWN(VLOOKUP($G18,'参考様式１　リスト（編集不可）'!$A$1:$G$71,4),0)</f>
        <v>#N/A</v>
      </c>
      <c r="B34" s="71" t="e">
        <f t="shared" si="0"/>
        <v>#N/A</v>
      </c>
      <c r="C34" s="71" t="e">
        <f>VLOOKUP($G18,'参考様式１　リスト（編集不可）'!$A$1:$G$71,6)</f>
        <v>#N/A</v>
      </c>
      <c r="D34" s="72" t="e">
        <f t="shared" si="1"/>
        <v>#N/A</v>
      </c>
      <c r="E34" s="73"/>
      <c r="F34" s="73"/>
      <c r="G34" s="69" t="e">
        <f t="shared" si="2"/>
        <v>#N/A</v>
      </c>
      <c r="H34" s="68" t="e">
        <f t="shared" si="5"/>
        <v>#N/A</v>
      </c>
      <c r="I34" s="68" t="e">
        <f t="shared" si="6"/>
        <v>#N/A</v>
      </c>
      <c r="J34" s="73"/>
      <c r="K34" s="73"/>
      <c r="L34" s="365" t="e">
        <f t="shared" si="3"/>
        <v>#N/A</v>
      </c>
      <c r="M34" s="366"/>
      <c r="N34" s="27"/>
      <c r="O34" s="345" t="s">
        <v>240</v>
      </c>
      <c r="P34" s="346"/>
      <c r="Q34" s="347"/>
      <c r="R34" s="77">
        <f>SUM(I37)</f>
        <v>518300</v>
      </c>
      <c r="S34" s="106" t="s">
        <v>229</v>
      </c>
      <c r="T34" s="97">
        <f>D37</f>
        <v>518300</v>
      </c>
      <c r="U34" s="63"/>
      <c r="V34" s="63"/>
    </row>
    <row r="35" spans="1:22" s="12" customFormat="1" ht="21" customHeight="1">
      <c r="A35" s="70" t="e">
        <f>ROUNDDOWN(VLOOKUP($G19,'参考様式１　リスト（編集不可）'!$A$1:$G$71,4),0)</f>
        <v>#N/A</v>
      </c>
      <c r="B35" s="71" t="e">
        <f t="shared" si="0"/>
        <v>#N/A</v>
      </c>
      <c r="C35" s="71" t="e">
        <f>VLOOKUP($G19,'参考様式１　リスト（編集不可）'!$A$1:$G$71,6)</f>
        <v>#N/A</v>
      </c>
      <c r="D35" s="72" t="e">
        <f t="shared" si="1"/>
        <v>#N/A</v>
      </c>
      <c r="E35" s="73"/>
      <c r="F35" s="73"/>
      <c r="G35" s="69" t="e">
        <f t="shared" si="2"/>
        <v>#N/A</v>
      </c>
      <c r="H35" s="68" t="e">
        <f t="shared" si="5"/>
        <v>#N/A</v>
      </c>
      <c r="I35" s="68" t="e">
        <f t="shared" si="6"/>
        <v>#N/A</v>
      </c>
      <c r="J35" s="73"/>
      <c r="K35" s="73"/>
      <c r="L35" s="365" t="e">
        <f t="shared" si="3"/>
        <v>#N/A</v>
      </c>
      <c r="M35" s="366"/>
      <c r="N35" s="27"/>
      <c r="O35" s="345" t="s">
        <v>237</v>
      </c>
      <c r="P35" s="346"/>
      <c r="Q35" s="347"/>
      <c r="R35" s="77">
        <f>SUM(J37)</f>
        <v>0</v>
      </c>
      <c r="S35" s="106" t="s">
        <v>231</v>
      </c>
      <c r="T35" s="97">
        <f>E37</f>
        <v>0</v>
      </c>
      <c r="U35" s="63"/>
      <c r="V35" s="63"/>
    </row>
    <row r="36" spans="1:22" s="12" customFormat="1" ht="21" customHeight="1">
      <c r="A36" s="78" t="e">
        <f>ROUNDDOWN(VLOOKUP($G20,'参考様式１　リスト（編集不可）'!$A$1:$G$71,4),0)</f>
        <v>#N/A</v>
      </c>
      <c r="B36" s="79" t="e">
        <f t="shared" si="0"/>
        <v>#N/A</v>
      </c>
      <c r="C36" s="79" t="e">
        <f>VLOOKUP($G20,'参考様式１　リスト（編集不可）'!$A$1:$G$71,6)</f>
        <v>#N/A</v>
      </c>
      <c r="D36" s="80" t="e">
        <f t="shared" si="1"/>
        <v>#N/A</v>
      </c>
      <c r="E36" s="81"/>
      <c r="F36" s="81"/>
      <c r="G36" s="82" t="e">
        <f t="shared" si="2"/>
        <v>#N/A</v>
      </c>
      <c r="H36" s="68" t="e">
        <f t="shared" si="5"/>
        <v>#N/A</v>
      </c>
      <c r="I36" s="68" t="e">
        <f t="shared" si="6"/>
        <v>#N/A</v>
      </c>
      <c r="J36" s="81"/>
      <c r="K36" s="81"/>
      <c r="L36" s="367" t="e">
        <f t="shared" si="3"/>
        <v>#N/A</v>
      </c>
      <c r="M36" s="368"/>
      <c r="N36" s="27"/>
      <c r="O36" s="342" t="s">
        <v>238</v>
      </c>
      <c r="P36" s="343"/>
      <c r="Q36" s="344"/>
      <c r="R36" s="83">
        <f>SUM(K37)</f>
        <v>16500</v>
      </c>
      <c r="S36" s="105" t="s">
        <v>230</v>
      </c>
      <c r="T36" s="98">
        <f>F37</f>
        <v>15000</v>
      </c>
      <c r="U36" s="63"/>
      <c r="V36" s="63"/>
    </row>
    <row r="37" spans="1:22" s="12" customFormat="1" ht="21" customHeight="1" thickBot="1">
      <c r="A37" s="37" t="s">
        <v>102</v>
      </c>
      <c r="B37" s="84">
        <f>ROUNDDOWN((SUMIF(B26:B36,"&lt;&gt;#n/A")),0)</f>
        <v>141340</v>
      </c>
      <c r="C37" s="85"/>
      <c r="D37" s="84">
        <f t="shared" ref="D37:L37" si="7">ROUNDDOWN((SUMIF(D26:D36,"&lt;&gt;#n/A")),0)</f>
        <v>518300</v>
      </c>
      <c r="E37" s="84">
        <f t="shared" si="7"/>
        <v>0</v>
      </c>
      <c r="F37" s="84">
        <f t="shared" si="7"/>
        <v>15000</v>
      </c>
      <c r="G37" s="86">
        <f t="shared" si="7"/>
        <v>674640</v>
      </c>
      <c r="H37" s="87">
        <f t="shared" si="7"/>
        <v>141340</v>
      </c>
      <c r="I37" s="88">
        <f t="shared" si="7"/>
        <v>518300</v>
      </c>
      <c r="J37" s="89">
        <f t="shared" si="7"/>
        <v>0</v>
      </c>
      <c r="K37" s="90">
        <f t="shared" si="7"/>
        <v>16500</v>
      </c>
      <c r="L37" s="369">
        <f t="shared" si="7"/>
        <v>676140</v>
      </c>
      <c r="M37" s="370"/>
      <c r="N37" s="27"/>
      <c r="O37" s="339" t="s">
        <v>371</v>
      </c>
      <c r="P37" s="340"/>
      <c r="Q37" s="341"/>
      <c r="R37" s="91">
        <f>SUM(L37)</f>
        <v>676140</v>
      </c>
      <c r="S37" s="92" t="s">
        <v>372</v>
      </c>
      <c r="T37" s="99">
        <f>G37</f>
        <v>674640</v>
      </c>
      <c r="U37" s="63"/>
      <c r="V37" s="63"/>
    </row>
    <row r="38" spans="1:22" s="12" customFormat="1" ht="18.75" customHeight="1">
      <c r="A38" s="37" t="s">
        <v>218</v>
      </c>
      <c r="B38" s="37"/>
      <c r="C38" s="37"/>
      <c r="D38" s="37"/>
      <c r="E38" s="37"/>
      <c r="F38" s="37"/>
      <c r="G38" s="37"/>
      <c r="H38" s="37"/>
      <c r="I38" s="37"/>
      <c r="J38" s="37"/>
      <c r="K38" s="37"/>
      <c r="L38" s="37"/>
      <c r="M38" s="37"/>
      <c r="N38" s="37"/>
      <c r="O38" s="27"/>
      <c r="P38" s="27"/>
      <c r="Q38" s="27"/>
      <c r="R38" s="27"/>
      <c r="S38" s="27"/>
      <c r="T38" s="63"/>
      <c r="U38" s="63"/>
      <c r="V38" s="63"/>
    </row>
    <row r="39" spans="1:22" s="12" customFormat="1" ht="18.75" customHeight="1">
      <c r="A39" s="37" t="s">
        <v>213</v>
      </c>
      <c r="B39" s="37"/>
      <c r="C39" s="37"/>
      <c r="D39" s="37"/>
      <c r="E39" s="37"/>
      <c r="F39" s="37"/>
      <c r="G39" s="37"/>
      <c r="H39" s="37"/>
      <c r="I39" s="37"/>
      <c r="J39" s="37"/>
      <c r="K39" s="37"/>
      <c r="L39" s="37"/>
      <c r="M39" s="93"/>
      <c r="N39" s="13"/>
      <c r="O39" s="63"/>
      <c r="P39" s="63"/>
      <c r="Q39" s="63"/>
      <c r="R39" s="94"/>
      <c r="S39" s="94"/>
      <c r="T39" s="63"/>
      <c r="U39" s="63"/>
      <c r="V39" s="63"/>
    </row>
    <row r="40" spans="1:22" ht="18.75">
      <c r="A40" s="37" t="s">
        <v>219</v>
      </c>
      <c r="O40" s="63"/>
    </row>
    <row r="41" spans="1:22" ht="18.75">
      <c r="A41" s="37" t="s">
        <v>278</v>
      </c>
      <c r="O41" s="63"/>
    </row>
    <row r="42" spans="1:22" s="12" customFormat="1" ht="18.75">
      <c r="A42" s="37"/>
      <c r="B42" s="37"/>
      <c r="C42" s="37"/>
      <c r="D42" s="37"/>
      <c r="E42" s="37"/>
      <c r="F42" s="37"/>
      <c r="G42" s="37"/>
      <c r="H42" s="37"/>
      <c r="I42" s="37"/>
      <c r="J42" s="37"/>
      <c r="K42" s="37"/>
      <c r="L42" s="37"/>
      <c r="M42" s="37"/>
      <c r="N42" s="37"/>
      <c r="O42" s="37"/>
      <c r="P42" s="63"/>
      <c r="Q42" s="63"/>
      <c r="R42" s="63"/>
      <c r="S42" s="63"/>
      <c r="T42" s="63"/>
      <c r="U42" s="63"/>
      <c r="V42" s="63"/>
    </row>
    <row r="43" spans="1:22" s="12" customFormat="1" ht="18.75">
      <c r="A43" s="37"/>
      <c r="B43" s="37"/>
      <c r="C43" s="37"/>
      <c r="D43" s="37"/>
      <c r="E43" s="37"/>
      <c r="F43" s="37"/>
      <c r="G43" s="37"/>
      <c r="H43" s="37"/>
      <c r="I43" s="37"/>
      <c r="J43" s="37"/>
      <c r="K43" s="37"/>
      <c r="L43" s="37"/>
      <c r="M43" s="37"/>
      <c r="N43" s="37"/>
      <c r="O43" s="37"/>
      <c r="P43" s="63"/>
      <c r="Q43" s="63"/>
      <c r="R43" s="63"/>
      <c r="S43" s="63"/>
      <c r="T43" s="63"/>
      <c r="U43" s="63"/>
      <c r="V43" s="63"/>
    </row>
    <row r="44" spans="1:22" s="12" customFormat="1" ht="18.75">
      <c r="A44" s="37"/>
      <c r="B44" s="37"/>
      <c r="C44" s="37"/>
      <c r="D44" s="37"/>
      <c r="E44" s="37"/>
      <c r="F44" s="37"/>
      <c r="G44" s="37"/>
      <c r="H44" s="37"/>
      <c r="I44" s="37"/>
      <c r="J44" s="37"/>
      <c r="K44" s="37"/>
      <c r="L44" s="37"/>
      <c r="M44" s="37"/>
      <c r="N44" s="37"/>
      <c r="O44" s="37"/>
      <c r="P44" s="63"/>
      <c r="Q44" s="63"/>
      <c r="R44" s="63"/>
      <c r="S44" s="63"/>
      <c r="T44" s="63"/>
      <c r="U44" s="63"/>
      <c r="V44" s="63"/>
    </row>
    <row r="45" spans="1:22" s="12" customFormat="1" ht="18.75">
      <c r="A45" s="37"/>
      <c r="B45" s="37"/>
      <c r="C45" s="37"/>
      <c r="D45" s="37"/>
      <c r="E45" s="37"/>
      <c r="F45" s="37"/>
      <c r="G45" s="37"/>
      <c r="H45" s="37"/>
      <c r="I45" s="37"/>
      <c r="J45" s="37"/>
      <c r="K45" s="37"/>
      <c r="L45" s="37"/>
      <c r="M45" s="37"/>
      <c r="N45" s="37"/>
      <c r="O45" s="37"/>
      <c r="P45" s="63"/>
      <c r="Q45" s="63"/>
      <c r="R45" s="63"/>
      <c r="S45" s="63"/>
      <c r="T45" s="63"/>
      <c r="U45" s="63"/>
      <c r="V45" s="63"/>
    </row>
    <row r="46" spans="1:22" s="12" customFormat="1" ht="18.75">
      <c r="A46" s="37"/>
      <c r="B46" s="37"/>
      <c r="C46" s="37"/>
      <c r="D46" s="37"/>
      <c r="E46" s="37"/>
      <c r="F46" s="37"/>
      <c r="G46" s="37"/>
      <c r="H46" s="37"/>
      <c r="I46" s="37"/>
      <c r="J46" s="37"/>
      <c r="K46" s="37"/>
      <c r="L46" s="37"/>
      <c r="M46" s="37"/>
      <c r="N46" s="37"/>
      <c r="O46" s="37"/>
      <c r="P46" s="37"/>
      <c r="Q46" s="37"/>
      <c r="R46" s="37"/>
      <c r="S46" s="63"/>
      <c r="T46" s="63"/>
      <c r="U46" s="63"/>
      <c r="V46" s="63"/>
    </row>
    <row r="47" spans="1:22" s="12" customFormat="1" ht="18.75">
      <c r="A47" s="37"/>
      <c r="B47" s="37"/>
      <c r="C47" s="37"/>
      <c r="D47" s="37"/>
      <c r="E47" s="37"/>
      <c r="F47" s="37"/>
      <c r="G47" s="37"/>
      <c r="H47" s="37"/>
      <c r="I47" s="37"/>
      <c r="J47" s="37"/>
      <c r="K47" s="37"/>
      <c r="L47" s="37"/>
      <c r="M47" s="37"/>
      <c r="N47" s="37"/>
      <c r="O47" s="37"/>
      <c r="P47" s="37"/>
      <c r="Q47" s="37"/>
      <c r="R47" s="37"/>
      <c r="S47" s="63"/>
      <c r="T47" s="63"/>
      <c r="U47" s="63"/>
      <c r="V47" s="63"/>
    </row>
    <row r="48" spans="1:22" s="12" customFormat="1" ht="18.75">
      <c r="A48" s="37"/>
      <c r="B48" s="37"/>
      <c r="C48" s="37"/>
      <c r="D48" s="37"/>
      <c r="E48" s="37"/>
      <c r="F48" s="37"/>
      <c r="G48" s="37"/>
      <c r="H48" s="37"/>
      <c r="I48" s="37"/>
      <c r="J48" s="37"/>
      <c r="K48" s="37"/>
      <c r="L48" s="37"/>
      <c r="M48" s="37"/>
      <c r="N48" s="37"/>
      <c r="O48" s="37"/>
      <c r="P48" s="37"/>
      <c r="Q48" s="37"/>
      <c r="R48" s="37"/>
      <c r="S48" s="63"/>
      <c r="T48" s="63"/>
      <c r="U48" s="63"/>
      <c r="V48" s="63"/>
    </row>
    <row r="49" spans="1:22" s="12" customFormat="1" ht="18.75">
      <c r="A49" s="37"/>
      <c r="B49" s="37"/>
      <c r="C49" s="37"/>
      <c r="D49" s="37"/>
      <c r="E49" s="37"/>
      <c r="F49" s="37"/>
      <c r="G49" s="37"/>
      <c r="H49" s="37"/>
      <c r="I49" s="37"/>
      <c r="J49" s="37"/>
      <c r="K49" s="37"/>
      <c r="L49" s="37"/>
      <c r="M49" s="37"/>
      <c r="N49" s="37"/>
      <c r="O49" s="37"/>
      <c r="P49" s="37"/>
      <c r="Q49" s="37"/>
      <c r="R49" s="37"/>
      <c r="S49" s="63"/>
      <c r="T49" s="63"/>
      <c r="U49" s="63"/>
      <c r="V49" s="63"/>
    </row>
    <row r="50" spans="1:22" s="12" customFormat="1" ht="18.75">
      <c r="A50" s="37"/>
      <c r="B50" s="37"/>
      <c r="C50" s="37"/>
      <c r="D50" s="37"/>
      <c r="E50" s="37"/>
      <c r="F50" s="37"/>
      <c r="G50" s="37"/>
      <c r="H50" s="37"/>
      <c r="I50" s="37"/>
      <c r="J50" s="37"/>
      <c r="K50" s="37"/>
      <c r="L50" s="37"/>
      <c r="M50" s="37"/>
      <c r="N50" s="37"/>
      <c r="O50" s="37"/>
      <c r="P50" s="37"/>
      <c r="Q50" s="37"/>
      <c r="R50" s="37"/>
      <c r="S50" s="63"/>
      <c r="T50" s="63"/>
      <c r="U50" s="63"/>
      <c r="V50" s="63"/>
    </row>
    <row r="51" spans="1:22" s="12" customFormat="1" ht="18.75">
      <c r="A51" s="37"/>
      <c r="B51" s="37"/>
      <c r="C51" s="37"/>
      <c r="D51" s="37"/>
      <c r="E51" s="37"/>
      <c r="F51" s="37"/>
      <c r="G51" s="37"/>
      <c r="H51" s="37"/>
      <c r="I51" s="37"/>
      <c r="J51" s="37"/>
      <c r="K51" s="37"/>
      <c r="L51" s="37"/>
      <c r="M51" s="37"/>
      <c r="N51" s="37"/>
      <c r="O51" s="37"/>
      <c r="P51" s="37"/>
      <c r="Q51" s="37"/>
      <c r="R51" s="37"/>
      <c r="S51" s="63"/>
      <c r="T51" s="63"/>
      <c r="U51" s="63"/>
      <c r="V51" s="63"/>
    </row>
    <row r="52" spans="1:22" s="12" customFormat="1" ht="18.75">
      <c r="A52" s="37"/>
      <c r="B52" s="37"/>
      <c r="C52" s="37"/>
      <c r="D52" s="37"/>
      <c r="E52" s="37"/>
      <c r="F52" s="37"/>
      <c r="G52" s="37"/>
      <c r="H52" s="37"/>
      <c r="I52" s="37"/>
      <c r="J52" s="37"/>
      <c r="K52" s="37"/>
      <c r="L52" s="37"/>
      <c r="M52" s="37"/>
      <c r="N52" s="37"/>
      <c r="O52" s="37"/>
      <c r="P52" s="37"/>
      <c r="Q52" s="37"/>
      <c r="R52" s="37"/>
      <c r="S52" s="63"/>
      <c r="T52" s="63"/>
      <c r="U52" s="63"/>
      <c r="V52" s="63"/>
    </row>
    <row r="53" spans="1:22" s="12" customFormat="1" ht="7.5" customHeight="1">
      <c r="A53" s="37"/>
      <c r="B53" s="37"/>
      <c r="C53" s="37"/>
      <c r="D53" s="37"/>
      <c r="E53" s="37"/>
      <c r="F53" s="37"/>
      <c r="G53" s="37"/>
      <c r="H53" s="37"/>
      <c r="I53" s="37"/>
      <c r="J53" s="37"/>
      <c r="K53" s="37"/>
      <c r="L53" s="37"/>
      <c r="M53" s="37"/>
      <c r="N53" s="37"/>
      <c r="O53" s="37"/>
      <c r="P53" s="37"/>
      <c r="Q53" s="37"/>
      <c r="R53" s="37"/>
      <c r="S53" s="63"/>
      <c r="T53" s="63"/>
      <c r="U53" s="63"/>
      <c r="V53" s="63"/>
    </row>
    <row r="54" spans="1:22" s="12" customFormat="1" ht="18.75">
      <c r="A54" s="37"/>
      <c r="B54" s="37"/>
      <c r="C54" s="37"/>
      <c r="D54" s="37"/>
      <c r="E54" s="37"/>
      <c r="F54" s="37"/>
      <c r="G54" s="37"/>
      <c r="H54" s="37"/>
      <c r="I54" s="37"/>
      <c r="J54" s="37"/>
      <c r="K54" s="37"/>
      <c r="L54" s="37"/>
      <c r="M54" s="37"/>
      <c r="N54" s="37"/>
      <c r="O54" s="37"/>
      <c r="P54" s="37"/>
      <c r="Q54" s="37"/>
      <c r="R54" s="37"/>
      <c r="S54" s="63"/>
      <c r="T54" s="63"/>
      <c r="U54" s="63"/>
      <c r="V54" s="63"/>
    </row>
    <row r="55" spans="1:22" s="12" customFormat="1" ht="18.75" customHeight="1">
      <c r="A55" s="37"/>
      <c r="B55" s="37"/>
      <c r="C55" s="37"/>
      <c r="D55" s="37"/>
      <c r="E55" s="37"/>
      <c r="F55" s="37"/>
      <c r="G55" s="37"/>
      <c r="H55" s="37"/>
      <c r="I55" s="37"/>
      <c r="J55" s="37"/>
      <c r="K55" s="37"/>
      <c r="L55" s="37"/>
      <c r="M55" s="37"/>
      <c r="N55" s="37"/>
      <c r="O55" s="37"/>
      <c r="P55" s="37"/>
      <c r="Q55" s="37"/>
      <c r="R55" s="37"/>
      <c r="S55" s="63"/>
      <c r="T55" s="63"/>
      <c r="U55" s="63"/>
      <c r="V55" s="63"/>
    </row>
    <row r="56" spans="1:22" s="12" customFormat="1" ht="18.75" customHeight="1">
      <c r="A56" s="37"/>
      <c r="B56" s="37"/>
      <c r="C56" s="37"/>
      <c r="D56" s="37"/>
      <c r="E56" s="37"/>
      <c r="F56" s="37"/>
      <c r="G56" s="37"/>
      <c r="H56" s="37"/>
      <c r="I56" s="37"/>
      <c r="J56" s="37"/>
      <c r="K56" s="37"/>
      <c r="L56" s="37"/>
      <c r="M56" s="37"/>
      <c r="N56" s="37"/>
      <c r="O56" s="37"/>
      <c r="P56" s="37"/>
      <c r="Q56" s="37"/>
      <c r="R56" s="37"/>
      <c r="S56" s="63"/>
      <c r="T56" s="63"/>
      <c r="U56" s="63"/>
      <c r="V56" s="63"/>
    </row>
    <row r="57" spans="1:22" s="12" customFormat="1" ht="37.5" customHeight="1">
      <c r="A57" s="37"/>
      <c r="B57" s="37"/>
      <c r="C57" s="37"/>
      <c r="D57" s="37"/>
      <c r="E57" s="37"/>
      <c r="F57" s="37"/>
      <c r="G57" s="37"/>
      <c r="H57" s="37"/>
      <c r="I57" s="37"/>
      <c r="J57" s="37"/>
      <c r="K57" s="37"/>
      <c r="L57" s="37"/>
      <c r="M57" s="37"/>
      <c r="N57" s="37"/>
      <c r="O57" s="37"/>
      <c r="P57" s="37"/>
      <c r="Q57" s="37"/>
      <c r="R57" s="37"/>
      <c r="S57" s="63"/>
      <c r="T57" s="63"/>
      <c r="U57" s="63"/>
      <c r="V57" s="63"/>
    </row>
    <row r="58" spans="1:22" s="12" customFormat="1" ht="18.75">
      <c r="A58" s="37"/>
      <c r="B58" s="37"/>
      <c r="C58" s="37"/>
      <c r="D58" s="37"/>
      <c r="E58" s="37"/>
      <c r="F58" s="37"/>
      <c r="G58" s="37"/>
      <c r="H58" s="37"/>
      <c r="I58" s="37"/>
      <c r="J58" s="37"/>
      <c r="K58" s="37"/>
      <c r="L58" s="37"/>
      <c r="M58" s="37"/>
      <c r="N58" s="37"/>
      <c r="O58" s="37"/>
      <c r="P58" s="37"/>
      <c r="Q58" s="37"/>
      <c r="R58" s="37"/>
      <c r="S58" s="63"/>
      <c r="T58" s="63"/>
      <c r="U58" s="63"/>
      <c r="V58" s="63"/>
    </row>
    <row r="59" spans="1:22" s="12" customFormat="1" ht="18.75">
      <c r="A59" s="37"/>
      <c r="B59" s="37"/>
      <c r="C59" s="37"/>
      <c r="D59" s="37"/>
      <c r="E59" s="37"/>
      <c r="F59" s="37"/>
      <c r="G59" s="37"/>
      <c r="H59" s="37"/>
      <c r="I59" s="37"/>
      <c r="J59" s="37"/>
      <c r="K59" s="37"/>
      <c r="L59" s="37"/>
      <c r="M59" s="37"/>
      <c r="N59" s="37"/>
      <c r="O59" s="37"/>
      <c r="P59" s="37"/>
      <c r="Q59" s="37"/>
      <c r="R59" s="37"/>
      <c r="S59" s="63"/>
      <c r="T59" s="63"/>
      <c r="U59" s="63"/>
      <c r="V59" s="63"/>
    </row>
    <row r="60" spans="1:22" s="12" customFormat="1" ht="18.75">
      <c r="A60" s="37"/>
      <c r="B60" s="37"/>
      <c r="C60" s="37"/>
      <c r="D60" s="37"/>
      <c r="E60" s="37"/>
      <c r="F60" s="37"/>
      <c r="G60" s="37"/>
      <c r="H60" s="37"/>
      <c r="I60" s="37"/>
      <c r="J60" s="37"/>
      <c r="K60" s="37"/>
      <c r="L60" s="37"/>
      <c r="M60" s="37"/>
      <c r="N60" s="37"/>
      <c r="O60" s="37"/>
      <c r="P60" s="37"/>
      <c r="Q60" s="37"/>
      <c r="R60" s="37"/>
      <c r="S60" s="63"/>
      <c r="T60" s="63"/>
      <c r="U60" s="63"/>
      <c r="V60" s="63"/>
    </row>
    <row r="61" spans="1:22" s="12" customFormat="1" ht="18.75">
      <c r="A61" s="37"/>
      <c r="B61" s="37"/>
      <c r="C61" s="37"/>
      <c r="D61" s="37"/>
      <c r="E61" s="37"/>
      <c r="F61" s="37"/>
      <c r="G61" s="37"/>
      <c r="H61" s="37"/>
      <c r="I61" s="37"/>
      <c r="J61" s="37"/>
      <c r="K61" s="37"/>
      <c r="L61" s="37"/>
      <c r="M61" s="37"/>
      <c r="N61" s="37"/>
      <c r="O61" s="37"/>
      <c r="P61" s="37"/>
      <c r="Q61" s="37"/>
      <c r="R61" s="37"/>
      <c r="S61" s="63"/>
      <c r="T61" s="63"/>
      <c r="U61" s="63"/>
      <c r="V61" s="63"/>
    </row>
    <row r="62" spans="1:22" s="12" customFormat="1" ht="18.75">
      <c r="A62" s="37"/>
      <c r="B62" s="37"/>
      <c r="C62" s="37"/>
      <c r="D62" s="37"/>
      <c r="E62" s="37"/>
      <c r="F62" s="37"/>
      <c r="G62" s="37"/>
      <c r="H62" s="37"/>
      <c r="I62" s="37"/>
      <c r="J62" s="37"/>
      <c r="K62" s="37"/>
      <c r="L62" s="37"/>
      <c r="M62" s="37"/>
      <c r="N62" s="37"/>
      <c r="O62" s="37"/>
      <c r="P62" s="37"/>
      <c r="Q62" s="37"/>
      <c r="R62" s="37"/>
      <c r="S62" s="63"/>
      <c r="T62" s="63"/>
      <c r="U62" s="63"/>
      <c r="V62" s="63"/>
    </row>
    <row r="63" spans="1:22" s="12" customFormat="1" ht="18.75">
      <c r="A63" s="37"/>
      <c r="B63" s="37"/>
      <c r="C63" s="37"/>
      <c r="D63" s="37"/>
      <c r="E63" s="37"/>
      <c r="F63" s="37"/>
      <c r="G63" s="37"/>
      <c r="H63" s="37"/>
      <c r="I63" s="37"/>
      <c r="J63" s="37"/>
      <c r="K63" s="37"/>
      <c r="L63" s="37"/>
      <c r="M63" s="37"/>
      <c r="N63" s="37"/>
      <c r="O63" s="37"/>
      <c r="P63" s="37"/>
      <c r="Q63" s="37"/>
      <c r="R63" s="37"/>
      <c r="S63" s="63"/>
      <c r="T63" s="63"/>
      <c r="U63" s="63"/>
      <c r="V63" s="63"/>
    </row>
    <row r="64" spans="1:22" s="12" customFormat="1" ht="18.75">
      <c r="A64" s="37"/>
      <c r="B64" s="37"/>
      <c r="C64" s="37"/>
      <c r="D64" s="37"/>
      <c r="E64" s="37"/>
      <c r="F64" s="37"/>
      <c r="G64" s="37"/>
      <c r="H64" s="37"/>
      <c r="I64" s="37"/>
      <c r="J64" s="37"/>
      <c r="K64" s="37"/>
      <c r="L64" s="37"/>
      <c r="M64" s="37"/>
      <c r="N64" s="37"/>
      <c r="O64" s="37"/>
      <c r="P64" s="37"/>
      <c r="Q64" s="37"/>
      <c r="R64" s="37"/>
      <c r="S64" s="63"/>
      <c r="T64" s="63"/>
      <c r="U64" s="63"/>
      <c r="V64" s="63"/>
    </row>
    <row r="65" spans="1:22" s="12" customFormat="1" ht="18.75">
      <c r="A65" s="37"/>
      <c r="B65" s="37"/>
      <c r="C65" s="37"/>
      <c r="D65" s="37"/>
      <c r="E65" s="37"/>
      <c r="F65" s="37"/>
      <c r="G65" s="37"/>
      <c r="H65" s="37"/>
      <c r="I65" s="37"/>
      <c r="J65" s="37"/>
      <c r="K65" s="37"/>
      <c r="L65" s="37"/>
      <c r="M65" s="37"/>
      <c r="N65" s="37"/>
      <c r="O65" s="37"/>
      <c r="P65" s="37"/>
      <c r="Q65" s="37"/>
      <c r="R65" s="37"/>
      <c r="S65" s="63"/>
      <c r="T65" s="63"/>
      <c r="U65" s="63"/>
      <c r="V65" s="63"/>
    </row>
    <row r="66" spans="1:22" s="12" customFormat="1" ht="18.75">
      <c r="A66" s="37"/>
      <c r="B66" s="37"/>
      <c r="C66" s="37"/>
      <c r="D66" s="37"/>
      <c r="E66" s="37"/>
      <c r="F66" s="37"/>
      <c r="G66" s="37"/>
      <c r="H66" s="37"/>
      <c r="I66" s="37"/>
      <c r="J66" s="37"/>
      <c r="K66" s="37"/>
      <c r="L66" s="37"/>
      <c r="M66" s="37"/>
      <c r="N66" s="37"/>
      <c r="O66" s="37"/>
      <c r="P66" s="37"/>
      <c r="Q66" s="37"/>
      <c r="R66" s="37"/>
      <c r="S66" s="63"/>
      <c r="T66" s="63"/>
      <c r="U66" s="63"/>
      <c r="V66" s="63"/>
    </row>
    <row r="67" spans="1:22" s="12" customFormat="1" ht="18.75">
      <c r="A67" s="37"/>
      <c r="B67" s="37"/>
      <c r="C67" s="37"/>
      <c r="D67" s="37"/>
      <c r="E67" s="37"/>
      <c r="F67" s="37"/>
      <c r="G67" s="37"/>
      <c r="H67" s="37"/>
      <c r="I67" s="37"/>
      <c r="J67" s="37"/>
      <c r="K67" s="37"/>
      <c r="L67" s="37"/>
      <c r="M67" s="37"/>
      <c r="N67" s="37"/>
      <c r="O67" s="37"/>
      <c r="P67" s="37"/>
      <c r="Q67" s="37"/>
      <c r="R67" s="37"/>
      <c r="S67" s="63"/>
      <c r="T67" s="63"/>
      <c r="U67" s="63"/>
      <c r="V67" s="63"/>
    </row>
    <row r="68" spans="1:22" s="12" customFormat="1" ht="18.75">
      <c r="A68" s="37"/>
      <c r="B68" s="37"/>
      <c r="C68" s="37"/>
      <c r="D68" s="37"/>
      <c r="E68" s="37"/>
      <c r="F68" s="37"/>
      <c r="G68" s="37"/>
      <c r="H68" s="37"/>
      <c r="I68" s="37"/>
      <c r="J68" s="37"/>
      <c r="K68" s="37"/>
      <c r="L68" s="37"/>
      <c r="M68" s="37"/>
      <c r="N68" s="37"/>
      <c r="O68" s="37"/>
      <c r="P68" s="37"/>
      <c r="Q68" s="37"/>
      <c r="R68" s="37"/>
      <c r="S68" s="63"/>
      <c r="T68" s="63"/>
      <c r="U68" s="63"/>
      <c r="V68" s="63"/>
    </row>
    <row r="69" spans="1:22" s="12" customFormat="1" ht="18.75">
      <c r="A69" s="37"/>
      <c r="B69" s="37"/>
      <c r="C69" s="37"/>
      <c r="D69" s="37"/>
      <c r="E69" s="37"/>
      <c r="F69" s="37"/>
      <c r="G69" s="37"/>
      <c r="H69" s="37"/>
      <c r="I69" s="37"/>
      <c r="J69" s="37"/>
      <c r="K69" s="37"/>
      <c r="L69" s="37"/>
      <c r="M69" s="37"/>
      <c r="N69" s="37"/>
      <c r="O69" s="37"/>
      <c r="P69" s="37"/>
      <c r="Q69" s="37"/>
      <c r="R69" s="37"/>
      <c r="S69" s="63"/>
      <c r="T69" s="63"/>
      <c r="U69" s="63"/>
      <c r="V69" s="63"/>
    </row>
    <row r="70" spans="1:22" s="12" customFormat="1" ht="18.75">
      <c r="A70" s="37"/>
      <c r="B70" s="37"/>
      <c r="C70" s="37"/>
      <c r="D70" s="37"/>
      <c r="E70" s="37"/>
      <c r="F70" s="37"/>
      <c r="G70" s="37"/>
      <c r="H70" s="37"/>
      <c r="I70" s="37"/>
      <c r="J70" s="37"/>
      <c r="K70" s="37"/>
      <c r="L70" s="37"/>
      <c r="M70" s="37"/>
      <c r="N70" s="37"/>
      <c r="O70" s="37"/>
      <c r="P70" s="37"/>
      <c r="Q70" s="37"/>
      <c r="R70" s="37"/>
      <c r="S70" s="63"/>
      <c r="T70" s="63"/>
      <c r="U70" s="63"/>
      <c r="V70" s="63"/>
    </row>
    <row r="71" spans="1:22" s="12" customFormat="1" ht="18.75">
      <c r="A71" s="37"/>
      <c r="B71" s="37"/>
      <c r="C71" s="37"/>
      <c r="D71" s="37"/>
      <c r="E71" s="37"/>
      <c r="F71" s="37"/>
      <c r="G71" s="37"/>
      <c r="H71" s="37"/>
      <c r="I71" s="37"/>
      <c r="J71" s="37"/>
      <c r="K71" s="37"/>
      <c r="L71" s="37"/>
      <c r="M71" s="37"/>
      <c r="N71" s="37"/>
      <c r="O71" s="37"/>
      <c r="P71" s="37"/>
      <c r="Q71" s="37"/>
      <c r="R71" s="37"/>
      <c r="S71" s="63"/>
      <c r="T71" s="63"/>
      <c r="U71" s="63"/>
      <c r="V71" s="63"/>
    </row>
    <row r="72" spans="1:22" s="12" customFormat="1" ht="18.75">
      <c r="A72" s="37"/>
      <c r="B72" s="37"/>
      <c r="C72" s="37"/>
      <c r="D72" s="37"/>
      <c r="E72" s="37"/>
      <c r="F72" s="37"/>
      <c r="G72" s="37"/>
      <c r="H72" s="37"/>
      <c r="I72" s="37"/>
      <c r="J72" s="37"/>
      <c r="K72" s="37"/>
      <c r="L72" s="37"/>
      <c r="M72" s="37"/>
      <c r="N72" s="37"/>
      <c r="O72" s="37"/>
      <c r="P72" s="37"/>
      <c r="Q72" s="37"/>
      <c r="R72" s="37"/>
      <c r="S72" s="63"/>
      <c r="T72" s="63"/>
      <c r="U72" s="63"/>
      <c r="V72" s="63"/>
    </row>
    <row r="73" spans="1:22" s="12" customFormat="1" ht="18.75">
      <c r="A73" s="37"/>
      <c r="B73" s="37"/>
      <c r="C73" s="37"/>
      <c r="D73" s="37"/>
      <c r="E73" s="37"/>
      <c r="F73" s="37"/>
      <c r="G73" s="37"/>
      <c r="H73" s="37"/>
      <c r="I73" s="37"/>
      <c r="J73" s="37"/>
      <c r="K73" s="37"/>
      <c r="L73" s="37"/>
      <c r="M73" s="37"/>
      <c r="N73" s="37"/>
      <c r="O73" s="37"/>
      <c r="P73" s="37"/>
      <c r="Q73" s="37"/>
      <c r="R73" s="37"/>
      <c r="S73" s="63"/>
      <c r="T73" s="63"/>
      <c r="U73" s="63"/>
      <c r="V73" s="63"/>
    </row>
    <row r="74" spans="1:22" s="12" customFormat="1" ht="18.75">
      <c r="A74" s="37"/>
      <c r="B74" s="37"/>
      <c r="C74" s="37"/>
      <c r="D74" s="37"/>
      <c r="E74" s="37"/>
      <c r="F74" s="37"/>
      <c r="G74" s="37"/>
      <c r="H74" s="37"/>
      <c r="I74" s="37"/>
      <c r="J74" s="37"/>
      <c r="K74" s="37"/>
      <c r="L74" s="37"/>
      <c r="M74" s="37"/>
      <c r="N74" s="37"/>
      <c r="O74" s="37"/>
      <c r="P74" s="37"/>
      <c r="Q74" s="37"/>
      <c r="R74" s="37"/>
      <c r="S74" s="63"/>
      <c r="T74" s="63"/>
      <c r="U74" s="63"/>
      <c r="V74" s="63"/>
    </row>
    <row r="75" spans="1:22" s="12" customFormat="1" ht="18.75">
      <c r="A75" s="37"/>
      <c r="B75" s="37"/>
      <c r="C75" s="37"/>
      <c r="D75" s="37"/>
      <c r="E75" s="37"/>
      <c r="F75" s="37"/>
      <c r="G75" s="37"/>
      <c r="H75" s="37"/>
      <c r="I75" s="37"/>
      <c r="J75" s="37"/>
      <c r="K75" s="37"/>
      <c r="L75" s="37"/>
      <c r="M75" s="37"/>
      <c r="N75" s="37"/>
      <c r="O75" s="37"/>
      <c r="P75" s="37"/>
      <c r="Q75" s="37"/>
      <c r="R75" s="37"/>
      <c r="S75" s="63"/>
      <c r="T75" s="63"/>
      <c r="U75" s="63"/>
      <c r="V75" s="63"/>
    </row>
    <row r="76" spans="1:22" s="12" customFormat="1" ht="18.75">
      <c r="A76" s="37"/>
      <c r="B76" s="37"/>
      <c r="C76" s="37"/>
      <c r="D76" s="37"/>
      <c r="E76" s="37"/>
      <c r="F76" s="37"/>
      <c r="G76" s="37"/>
      <c r="H76" s="37"/>
      <c r="I76" s="37"/>
      <c r="J76" s="37"/>
      <c r="K76" s="37"/>
      <c r="L76" s="37"/>
      <c r="M76" s="37"/>
      <c r="N76" s="37"/>
      <c r="O76" s="37"/>
      <c r="P76" s="37"/>
      <c r="Q76" s="37"/>
      <c r="R76" s="37"/>
      <c r="S76" s="63"/>
      <c r="T76" s="63"/>
      <c r="U76" s="63"/>
      <c r="V76" s="63"/>
    </row>
    <row r="77" spans="1:22" s="12" customFormat="1" ht="7.5" customHeight="1">
      <c r="A77" s="37"/>
      <c r="B77" s="37"/>
      <c r="C77" s="37"/>
      <c r="D77" s="37"/>
      <c r="E77" s="37"/>
      <c r="F77" s="37"/>
      <c r="G77" s="37"/>
      <c r="H77" s="37"/>
      <c r="I77" s="37"/>
      <c r="J77" s="37"/>
      <c r="K77" s="37"/>
      <c r="L77" s="37"/>
      <c r="M77" s="37"/>
      <c r="N77" s="37"/>
      <c r="O77" s="37"/>
      <c r="P77" s="37"/>
      <c r="Q77" s="37"/>
      <c r="R77" s="37"/>
      <c r="S77" s="63"/>
      <c r="T77" s="63"/>
      <c r="U77" s="63"/>
      <c r="V77" s="63"/>
    </row>
    <row r="78" spans="1:22" s="12" customFormat="1" ht="18.75">
      <c r="A78" s="37"/>
      <c r="B78" s="37"/>
      <c r="C78" s="37"/>
      <c r="D78" s="37"/>
      <c r="E78" s="37"/>
      <c r="F78" s="37"/>
      <c r="G78" s="37"/>
      <c r="H78" s="37"/>
      <c r="I78" s="37"/>
      <c r="J78" s="37"/>
      <c r="K78" s="37"/>
      <c r="L78" s="37"/>
      <c r="M78" s="37"/>
      <c r="N78" s="37"/>
      <c r="O78" s="37"/>
      <c r="P78" s="37"/>
      <c r="Q78" s="37"/>
      <c r="R78" s="37"/>
      <c r="S78" s="63"/>
      <c r="T78" s="63"/>
      <c r="U78" s="63"/>
      <c r="V78" s="63"/>
    </row>
    <row r="79" spans="1:22" s="12" customFormat="1" ht="18.75" customHeight="1">
      <c r="A79" s="37"/>
      <c r="B79" s="37"/>
      <c r="C79" s="37"/>
      <c r="D79" s="37"/>
      <c r="E79" s="37"/>
      <c r="F79" s="37"/>
      <c r="G79" s="37"/>
      <c r="H79" s="37"/>
      <c r="I79" s="37"/>
      <c r="J79" s="37"/>
      <c r="K79" s="37"/>
      <c r="L79" s="37"/>
      <c r="M79" s="37"/>
      <c r="N79" s="37"/>
      <c r="O79" s="37"/>
      <c r="P79" s="37"/>
      <c r="Q79" s="37"/>
      <c r="R79" s="37"/>
      <c r="S79" s="63"/>
      <c r="T79" s="63"/>
      <c r="U79" s="63"/>
      <c r="V79" s="63"/>
    </row>
    <row r="80" spans="1:22" s="12" customFormat="1" ht="18.75" customHeight="1">
      <c r="A80" s="37"/>
      <c r="B80" s="37"/>
      <c r="C80" s="37"/>
      <c r="D80" s="37"/>
      <c r="E80" s="37"/>
      <c r="F80" s="37"/>
      <c r="G80" s="37"/>
      <c r="H80" s="37"/>
      <c r="I80" s="37"/>
      <c r="J80" s="37"/>
      <c r="K80" s="37"/>
      <c r="L80" s="37"/>
      <c r="M80" s="37"/>
      <c r="N80" s="37"/>
      <c r="O80" s="37"/>
      <c r="P80" s="37"/>
      <c r="Q80" s="37"/>
      <c r="R80" s="37"/>
      <c r="S80" s="63"/>
      <c r="T80" s="63"/>
      <c r="U80" s="63"/>
      <c r="V80" s="63"/>
    </row>
    <row r="81" spans="1:22" s="12" customFormat="1" ht="37.5" customHeight="1">
      <c r="A81" s="37"/>
      <c r="B81" s="37"/>
      <c r="C81" s="37"/>
      <c r="D81" s="37"/>
      <c r="E81" s="37"/>
      <c r="F81" s="37"/>
      <c r="G81" s="37"/>
      <c r="H81" s="37"/>
      <c r="I81" s="37"/>
      <c r="J81" s="37"/>
      <c r="K81" s="37"/>
      <c r="L81" s="37"/>
      <c r="M81" s="37"/>
      <c r="N81" s="37"/>
      <c r="O81" s="37"/>
      <c r="P81" s="37"/>
      <c r="Q81" s="37"/>
      <c r="R81" s="37"/>
      <c r="S81" s="63"/>
      <c r="T81" s="63"/>
      <c r="U81" s="63"/>
      <c r="V81" s="63"/>
    </row>
    <row r="82" spans="1:22" s="12" customFormat="1" ht="18.75">
      <c r="A82" s="37"/>
      <c r="B82" s="37"/>
      <c r="C82" s="37"/>
      <c r="D82" s="37"/>
      <c r="E82" s="37"/>
      <c r="F82" s="37"/>
      <c r="G82" s="37"/>
      <c r="H82" s="37"/>
      <c r="I82" s="37"/>
      <c r="J82" s="37"/>
      <c r="K82" s="37"/>
      <c r="L82" s="37"/>
      <c r="M82" s="37"/>
      <c r="N82" s="37"/>
      <c r="O82" s="37"/>
      <c r="P82" s="37"/>
      <c r="Q82" s="37"/>
      <c r="R82" s="37"/>
      <c r="S82" s="63"/>
      <c r="T82" s="63"/>
      <c r="U82" s="63"/>
      <c r="V82" s="63"/>
    </row>
    <row r="83" spans="1:22" s="12" customFormat="1" ht="18.75">
      <c r="A83" s="37"/>
      <c r="B83" s="37"/>
      <c r="C83" s="37"/>
      <c r="D83" s="37"/>
      <c r="E83" s="37"/>
      <c r="F83" s="37"/>
      <c r="G83" s="37"/>
      <c r="H83" s="37"/>
      <c r="I83" s="37"/>
      <c r="J83" s="37"/>
      <c r="K83" s="37"/>
      <c r="L83" s="37"/>
      <c r="M83" s="37"/>
      <c r="N83" s="37"/>
      <c r="O83" s="37"/>
      <c r="P83" s="37"/>
      <c r="Q83" s="37"/>
      <c r="R83" s="37"/>
      <c r="S83" s="63"/>
      <c r="T83" s="63"/>
      <c r="U83" s="63"/>
      <c r="V83" s="63"/>
    </row>
    <row r="84" spans="1:22" s="12" customFormat="1" ht="18.75">
      <c r="A84" s="37"/>
      <c r="B84" s="37"/>
      <c r="C84" s="37"/>
      <c r="D84" s="37"/>
      <c r="E84" s="37"/>
      <c r="F84" s="37"/>
      <c r="G84" s="37"/>
      <c r="H84" s="37"/>
      <c r="I84" s="37"/>
      <c r="J84" s="37"/>
      <c r="K84" s="37"/>
      <c r="L84" s="37"/>
      <c r="M84" s="37"/>
      <c r="N84" s="37"/>
      <c r="O84" s="37"/>
      <c r="P84" s="37"/>
      <c r="Q84" s="37"/>
      <c r="R84" s="37"/>
      <c r="S84" s="63"/>
      <c r="T84" s="63"/>
      <c r="U84" s="63"/>
      <c r="V84" s="63"/>
    </row>
    <row r="85" spans="1:22" s="12" customFormat="1" ht="18.75">
      <c r="A85" s="37"/>
      <c r="B85" s="37"/>
      <c r="C85" s="37"/>
      <c r="D85" s="37"/>
      <c r="E85" s="37"/>
      <c r="F85" s="37"/>
      <c r="G85" s="37"/>
      <c r="H85" s="37"/>
      <c r="I85" s="37"/>
      <c r="J85" s="37"/>
      <c r="K85" s="37"/>
      <c r="L85" s="37"/>
      <c r="M85" s="37"/>
      <c r="N85" s="37"/>
      <c r="O85" s="37"/>
      <c r="P85" s="37"/>
      <c r="Q85" s="37"/>
      <c r="R85" s="37"/>
      <c r="S85" s="63"/>
      <c r="T85" s="63"/>
      <c r="U85" s="63"/>
      <c r="V85" s="63"/>
    </row>
    <row r="86" spans="1:22" s="12" customFormat="1" ht="18.75">
      <c r="A86" s="37"/>
      <c r="B86" s="37"/>
      <c r="C86" s="37"/>
      <c r="D86" s="37"/>
      <c r="E86" s="37"/>
      <c r="F86" s="37"/>
      <c r="G86" s="37"/>
      <c r="H86" s="37"/>
      <c r="I86" s="37"/>
      <c r="J86" s="37"/>
      <c r="K86" s="37"/>
      <c r="L86" s="37"/>
      <c r="M86" s="37"/>
      <c r="N86" s="37"/>
      <c r="O86" s="37"/>
      <c r="P86" s="37"/>
      <c r="Q86" s="37"/>
      <c r="R86" s="37"/>
      <c r="S86" s="63"/>
      <c r="T86" s="63"/>
      <c r="U86" s="63"/>
      <c r="V86" s="63"/>
    </row>
    <row r="87" spans="1:22" s="12" customFormat="1" ht="18.75">
      <c r="A87" s="37"/>
      <c r="B87" s="37"/>
      <c r="C87" s="37"/>
      <c r="D87" s="37"/>
      <c r="E87" s="37"/>
      <c r="F87" s="37"/>
      <c r="G87" s="37"/>
      <c r="H87" s="37"/>
      <c r="I87" s="37"/>
      <c r="J87" s="37"/>
      <c r="K87" s="37"/>
      <c r="L87" s="37"/>
      <c r="M87" s="37"/>
      <c r="N87" s="37"/>
      <c r="O87" s="37"/>
      <c r="P87" s="37"/>
      <c r="Q87" s="37"/>
      <c r="R87" s="37"/>
      <c r="S87" s="63"/>
      <c r="T87" s="63"/>
      <c r="U87" s="63"/>
      <c r="V87" s="63"/>
    </row>
    <row r="88" spans="1:22" s="12" customFormat="1" ht="18.75">
      <c r="A88" s="37"/>
      <c r="B88" s="37"/>
      <c r="C88" s="37"/>
      <c r="D88" s="37"/>
      <c r="E88" s="37"/>
      <c r="F88" s="37"/>
      <c r="G88" s="37"/>
      <c r="H88" s="37"/>
      <c r="I88" s="37"/>
      <c r="J88" s="37"/>
      <c r="K88" s="37"/>
      <c r="L88" s="37"/>
      <c r="M88" s="37"/>
      <c r="N88" s="37"/>
      <c r="O88" s="37"/>
      <c r="P88" s="37"/>
      <c r="Q88" s="37"/>
      <c r="R88" s="37"/>
      <c r="S88" s="63"/>
      <c r="T88" s="63"/>
      <c r="U88" s="63"/>
      <c r="V88" s="63"/>
    </row>
    <row r="89" spans="1:22" s="12" customFormat="1" ht="18.75">
      <c r="A89" s="37"/>
      <c r="B89" s="37"/>
      <c r="C89" s="37"/>
      <c r="D89" s="37"/>
      <c r="E89" s="37"/>
      <c r="F89" s="37"/>
      <c r="G89" s="37"/>
      <c r="H89" s="37"/>
      <c r="I89" s="37"/>
      <c r="J89" s="37"/>
      <c r="K89" s="37"/>
      <c r="L89" s="37"/>
      <c r="M89" s="37"/>
      <c r="N89" s="37"/>
      <c r="O89" s="37"/>
      <c r="P89" s="37"/>
      <c r="Q89" s="37"/>
      <c r="R89" s="37"/>
      <c r="S89" s="63"/>
      <c r="T89" s="63"/>
      <c r="U89" s="63"/>
      <c r="V89" s="63"/>
    </row>
    <row r="90" spans="1:22" s="12" customFormat="1" ht="18.75">
      <c r="A90" s="37"/>
      <c r="B90" s="37"/>
      <c r="C90" s="37"/>
      <c r="D90" s="37"/>
      <c r="E90" s="37"/>
      <c r="F90" s="37"/>
      <c r="G90" s="37"/>
      <c r="H90" s="37"/>
      <c r="I90" s="37"/>
      <c r="J90" s="37"/>
      <c r="K90" s="37"/>
      <c r="L90" s="37"/>
      <c r="M90" s="37"/>
      <c r="N90" s="37"/>
      <c r="O90" s="37"/>
      <c r="P90" s="37"/>
      <c r="Q90" s="37"/>
      <c r="R90" s="37"/>
      <c r="S90" s="63"/>
      <c r="T90" s="63"/>
      <c r="U90" s="63"/>
      <c r="V90" s="63"/>
    </row>
    <row r="91" spans="1:22" s="12" customFormat="1" ht="18.75">
      <c r="A91" s="37"/>
      <c r="B91" s="37"/>
      <c r="C91" s="37"/>
      <c r="D91" s="37"/>
      <c r="E91" s="37"/>
      <c r="F91" s="37"/>
      <c r="G91" s="37"/>
      <c r="H91" s="37"/>
      <c r="I91" s="37"/>
      <c r="J91" s="37"/>
      <c r="K91" s="37"/>
      <c r="L91" s="37"/>
      <c r="M91" s="37"/>
      <c r="N91" s="37"/>
      <c r="O91" s="37"/>
      <c r="P91" s="37"/>
      <c r="Q91" s="37"/>
      <c r="R91" s="37"/>
      <c r="S91" s="63"/>
      <c r="T91" s="63"/>
      <c r="U91" s="63"/>
      <c r="V91" s="63"/>
    </row>
    <row r="92" spans="1:22" s="12" customFormat="1" ht="18.75">
      <c r="A92" s="37"/>
      <c r="B92" s="37"/>
      <c r="C92" s="37"/>
      <c r="D92" s="37"/>
      <c r="E92" s="37"/>
      <c r="F92" s="37"/>
      <c r="G92" s="37"/>
      <c r="H92" s="37"/>
      <c r="I92" s="37"/>
      <c r="J92" s="37"/>
      <c r="K92" s="37"/>
      <c r="L92" s="37"/>
      <c r="M92" s="37"/>
      <c r="N92" s="37"/>
      <c r="O92" s="37"/>
      <c r="P92" s="37"/>
      <c r="Q92" s="37"/>
      <c r="R92" s="37"/>
      <c r="S92" s="63"/>
      <c r="T92" s="63"/>
      <c r="U92" s="63"/>
      <c r="V92" s="63"/>
    </row>
    <row r="93" spans="1:22" s="12" customFormat="1" ht="18.75">
      <c r="A93" s="37"/>
      <c r="B93" s="37"/>
      <c r="C93" s="37"/>
      <c r="D93" s="37"/>
      <c r="E93" s="37"/>
      <c r="F93" s="37"/>
      <c r="G93" s="37"/>
      <c r="H93" s="37"/>
      <c r="I93" s="37"/>
      <c r="J93" s="37"/>
      <c r="K93" s="37"/>
      <c r="L93" s="37"/>
      <c r="M93" s="37"/>
      <c r="N93" s="37"/>
      <c r="O93" s="37"/>
      <c r="P93" s="37"/>
      <c r="Q93" s="37"/>
      <c r="R93" s="37"/>
      <c r="S93" s="63"/>
      <c r="T93" s="63"/>
      <c r="U93" s="63"/>
      <c r="V93" s="63"/>
    </row>
    <row r="94" spans="1:22" s="12" customFormat="1" ht="18.75">
      <c r="A94" s="37"/>
      <c r="B94" s="37"/>
      <c r="C94" s="37"/>
      <c r="D94" s="37"/>
      <c r="E94" s="37"/>
      <c r="F94" s="37"/>
      <c r="G94" s="37"/>
      <c r="H94" s="37"/>
      <c r="I94" s="37"/>
      <c r="J94" s="37"/>
      <c r="K94" s="37"/>
      <c r="L94" s="37"/>
      <c r="M94" s="37"/>
      <c r="N94" s="37"/>
      <c r="O94" s="37"/>
      <c r="P94" s="37"/>
      <c r="Q94" s="37"/>
      <c r="R94" s="37"/>
      <c r="S94" s="63"/>
      <c r="T94" s="63"/>
      <c r="U94" s="63"/>
      <c r="V94" s="63"/>
    </row>
    <row r="95" spans="1:22" s="12" customFormat="1" ht="18.75">
      <c r="A95" s="37"/>
      <c r="B95" s="37"/>
      <c r="C95" s="37"/>
      <c r="D95" s="37"/>
      <c r="E95" s="37"/>
      <c r="F95" s="37"/>
      <c r="G95" s="37"/>
      <c r="H95" s="37"/>
      <c r="I95" s="37"/>
      <c r="J95" s="37"/>
      <c r="K95" s="37"/>
      <c r="L95" s="37"/>
      <c r="M95" s="37"/>
      <c r="N95" s="37"/>
      <c r="O95" s="37"/>
      <c r="P95" s="37"/>
      <c r="Q95" s="37"/>
      <c r="R95" s="37"/>
      <c r="S95" s="63"/>
      <c r="T95" s="63"/>
      <c r="U95" s="63"/>
      <c r="V95" s="63"/>
    </row>
    <row r="96" spans="1:22" s="12" customFormat="1" ht="18.75">
      <c r="A96" s="37"/>
      <c r="B96" s="37"/>
      <c r="C96" s="37"/>
      <c r="D96" s="37"/>
      <c r="E96" s="37"/>
      <c r="F96" s="37"/>
      <c r="G96" s="37"/>
      <c r="H96" s="37"/>
      <c r="I96" s="37"/>
      <c r="J96" s="37"/>
      <c r="K96" s="37"/>
      <c r="L96" s="37"/>
      <c r="M96" s="37"/>
      <c r="N96" s="37"/>
      <c r="O96" s="37"/>
      <c r="P96" s="37"/>
      <c r="Q96" s="37"/>
      <c r="R96" s="37"/>
      <c r="S96" s="63"/>
      <c r="T96" s="63"/>
      <c r="U96" s="63"/>
      <c r="V96" s="63"/>
    </row>
    <row r="97" spans="1:22" s="12" customFormat="1" ht="18.75">
      <c r="A97" s="37"/>
      <c r="B97" s="37"/>
      <c r="C97" s="37"/>
      <c r="D97" s="37"/>
      <c r="E97" s="37"/>
      <c r="F97" s="37"/>
      <c r="G97" s="37"/>
      <c r="H97" s="37"/>
      <c r="I97" s="37"/>
      <c r="J97" s="37"/>
      <c r="K97" s="37"/>
      <c r="L97" s="37"/>
      <c r="M97" s="37"/>
      <c r="N97" s="37"/>
      <c r="O97" s="37"/>
      <c r="P97" s="37"/>
      <c r="Q97" s="37"/>
      <c r="R97" s="37"/>
      <c r="S97" s="63"/>
      <c r="T97" s="63"/>
      <c r="U97" s="63"/>
      <c r="V97" s="63"/>
    </row>
    <row r="98" spans="1:22" s="12" customFormat="1" ht="18.75">
      <c r="A98" s="37"/>
      <c r="B98" s="37"/>
      <c r="C98" s="37"/>
      <c r="D98" s="37"/>
      <c r="E98" s="37"/>
      <c r="F98" s="37"/>
      <c r="G98" s="37"/>
      <c r="H98" s="37"/>
      <c r="I98" s="37"/>
      <c r="J98" s="37"/>
      <c r="K98" s="37"/>
      <c r="L98" s="37"/>
      <c r="M98" s="37"/>
      <c r="N98" s="37"/>
      <c r="O98" s="37"/>
      <c r="P98" s="37"/>
      <c r="Q98" s="37"/>
      <c r="R98" s="37"/>
      <c r="S98" s="63"/>
      <c r="T98" s="63"/>
      <c r="U98" s="63"/>
      <c r="V98" s="63"/>
    </row>
    <row r="99" spans="1:22" s="12" customFormat="1" ht="18.75">
      <c r="A99" s="37"/>
      <c r="B99" s="37"/>
      <c r="C99" s="37"/>
      <c r="D99" s="37"/>
      <c r="E99" s="37"/>
      <c r="F99" s="37"/>
      <c r="G99" s="37"/>
      <c r="H99" s="37"/>
      <c r="I99" s="37"/>
      <c r="J99" s="37"/>
      <c r="K99" s="37"/>
      <c r="L99" s="37"/>
      <c r="M99" s="37"/>
      <c r="N99" s="37"/>
      <c r="O99" s="37"/>
      <c r="P99" s="37"/>
      <c r="Q99" s="37"/>
      <c r="R99" s="37"/>
      <c r="S99" s="63"/>
      <c r="T99" s="63"/>
      <c r="U99" s="63"/>
      <c r="V99" s="63"/>
    </row>
    <row r="100" spans="1:22" s="12" customFormat="1" ht="18.75">
      <c r="A100" s="37"/>
      <c r="B100" s="37"/>
      <c r="C100" s="37"/>
      <c r="D100" s="37"/>
      <c r="E100" s="37"/>
      <c r="F100" s="37"/>
      <c r="G100" s="37"/>
      <c r="H100" s="37"/>
      <c r="I100" s="37"/>
      <c r="J100" s="37"/>
      <c r="K100" s="37"/>
      <c r="L100" s="37"/>
      <c r="M100" s="37"/>
      <c r="N100" s="37"/>
      <c r="O100" s="37"/>
      <c r="P100" s="37"/>
      <c r="Q100" s="37"/>
      <c r="R100" s="37"/>
      <c r="S100" s="63"/>
      <c r="T100" s="63"/>
      <c r="U100" s="63"/>
      <c r="V100" s="63"/>
    </row>
    <row r="101" spans="1:22" s="12" customFormat="1" ht="18.75">
      <c r="A101" s="37"/>
      <c r="B101" s="37"/>
      <c r="C101" s="37"/>
      <c r="D101" s="37"/>
      <c r="E101" s="37"/>
      <c r="F101" s="37"/>
      <c r="G101" s="37"/>
      <c r="H101" s="37"/>
      <c r="I101" s="37"/>
      <c r="J101" s="37"/>
      <c r="K101" s="37"/>
      <c r="L101" s="37"/>
      <c r="M101" s="37"/>
      <c r="N101" s="37"/>
      <c r="O101" s="37"/>
      <c r="P101" s="37"/>
      <c r="Q101" s="37"/>
      <c r="R101" s="37"/>
      <c r="S101" s="63"/>
      <c r="T101" s="63"/>
      <c r="U101" s="63"/>
      <c r="V101" s="63"/>
    </row>
    <row r="102" spans="1:22" s="12" customFormat="1" ht="18.75">
      <c r="A102" s="37"/>
      <c r="B102" s="37"/>
      <c r="C102" s="37"/>
      <c r="D102" s="37"/>
      <c r="E102" s="37"/>
      <c r="F102" s="37"/>
      <c r="G102" s="37"/>
      <c r="H102" s="37"/>
      <c r="I102" s="37"/>
      <c r="J102" s="37"/>
      <c r="K102" s="37"/>
      <c r="L102" s="37"/>
      <c r="M102" s="37"/>
      <c r="N102" s="37"/>
      <c r="O102" s="37"/>
      <c r="P102" s="37"/>
      <c r="Q102" s="37"/>
      <c r="R102" s="37"/>
      <c r="S102" s="63"/>
      <c r="T102" s="63"/>
      <c r="U102" s="63"/>
      <c r="V102" s="63"/>
    </row>
    <row r="103" spans="1:22" s="12" customFormat="1" ht="18.75">
      <c r="A103" s="37"/>
      <c r="B103" s="37"/>
      <c r="C103" s="37"/>
      <c r="D103" s="37"/>
      <c r="E103" s="37"/>
      <c r="F103" s="37"/>
      <c r="G103" s="37"/>
      <c r="H103" s="37"/>
      <c r="I103" s="37"/>
      <c r="J103" s="37"/>
      <c r="K103" s="37"/>
      <c r="L103" s="37"/>
      <c r="M103" s="37"/>
      <c r="N103" s="37"/>
      <c r="O103" s="37"/>
      <c r="P103" s="37"/>
      <c r="Q103" s="37"/>
      <c r="R103" s="37"/>
      <c r="S103" s="63"/>
      <c r="T103" s="63"/>
      <c r="U103" s="63"/>
      <c r="V103" s="63"/>
    </row>
    <row r="104" spans="1:22" s="12" customFormat="1" ht="18.75">
      <c r="A104" s="37"/>
      <c r="B104" s="37"/>
      <c r="C104" s="37"/>
      <c r="D104" s="37"/>
      <c r="E104" s="37"/>
      <c r="F104" s="37"/>
      <c r="G104" s="37"/>
      <c r="H104" s="37"/>
      <c r="I104" s="37"/>
      <c r="J104" s="37"/>
      <c r="K104" s="37"/>
      <c r="L104" s="37"/>
      <c r="M104" s="37"/>
      <c r="N104" s="37"/>
      <c r="O104" s="37"/>
      <c r="P104" s="37"/>
      <c r="Q104" s="37"/>
      <c r="R104" s="37"/>
      <c r="S104" s="63"/>
      <c r="T104" s="63"/>
      <c r="U104" s="63"/>
      <c r="V104" s="63"/>
    </row>
    <row r="105" spans="1:22" s="12" customFormat="1" ht="18.75">
      <c r="A105" s="37"/>
      <c r="B105" s="37"/>
      <c r="C105" s="37"/>
      <c r="D105" s="37"/>
      <c r="E105" s="37"/>
      <c r="F105" s="37"/>
      <c r="G105" s="37"/>
      <c r="H105" s="37"/>
      <c r="I105" s="37"/>
      <c r="J105" s="37"/>
      <c r="K105" s="37"/>
      <c r="L105" s="37"/>
      <c r="M105" s="37"/>
      <c r="N105" s="37"/>
      <c r="O105" s="37"/>
      <c r="P105" s="37"/>
      <c r="Q105" s="37"/>
      <c r="R105" s="37"/>
      <c r="S105" s="63"/>
      <c r="T105" s="63"/>
      <c r="U105" s="63"/>
      <c r="V105" s="63"/>
    </row>
    <row r="106" spans="1:22" s="12" customFormat="1" ht="18.75">
      <c r="A106" s="37"/>
      <c r="B106" s="37"/>
      <c r="C106" s="37"/>
      <c r="D106" s="37"/>
      <c r="E106" s="37"/>
      <c r="F106" s="37"/>
      <c r="G106" s="37"/>
      <c r="H106" s="37"/>
      <c r="I106" s="37"/>
      <c r="J106" s="37"/>
      <c r="K106" s="37"/>
      <c r="L106" s="37"/>
      <c r="M106" s="37"/>
      <c r="N106" s="37"/>
      <c r="O106" s="37"/>
      <c r="P106" s="37"/>
      <c r="Q106" s="37"/>
      <c r="R106" s="37"/>
      <c r="S106" s="63"/>
      <c r="T106" s="63"/>
      <c r="U106" s="63"/>
      <c r="V106" s="63"/>
    </row>
    <row r="107" spans="1:22" s="12" customFormat="1" ht="18.75">
      <c r="A107" s="37"/>
      <c r="B107" s="37"/>
      <c r="C107" s="37"/>
      <c r="D107" s="37"/>
      <c r="E107" s="37"/>
      <c r="F107" s="37"/>
      <c r="G107" s="37"/>
      <c r="H107" s="37"/>
      <c r="I107" s="37"/>
      <c r="J107" s="37"/>
      <c r="K107" s="37"/>
      <c r="L107" s="37"/>
      <c r="M107" s="37"/>
      <c r="N107" s="37"/>
      <c r="O107" s="37"/>
      <c r="P107" s="37"/>
      <c r="Q107" s="37"/>
      <c r="R107" s="37"/>
      <c r="S107" s="63"/>
      <c r="T107" s="63"/>
      <c r="U107" s="63"/>
      <c r="V107" s="63"/>
    </row>
    <row r="108" spans="1:22" s="12" customFormat="1" ht="18.75">
      <c r="A108" s="37"/>
      <c r="B108" s="37"/>
      <c r="C108" s="37"/>
      <c r="D108" s="37"/>
      <c r="E108" s="37"/>
      <c r="F108" s="37"/>
      <c r="G108" s="37"/>
      <c r="H108" s="37"/>
      <c r="I108" s="37"/>
      <c r="J108" s="37"/>
      <c r="K108" s="37"/>
      <c r="L108" s="37"/>
      <c r="M108" s="37"/>
      <c r="N108" s="37"/>
      <c r="O108" s="37"/>
      <c r="P108" s="37"/>
      <c r="Q108" s="37"/>
      <c r="R108" s="37"/>
      <c r="S108" s="63"/>
      <c r="T108" s="63"/>
      <c r="U108" s="63"/>
      <c r="V108" s="63"/>
    </row>
    <row r="109" spans="1:22" s="12" customFormat="1" ht="18.75">
      <c r="A109" s="37"/>
      <c r="B109" s="37"/>
      <c r="C109" s="37"/>
      <c r="D109" s="37"/>
      <c r="E109" s="37"/>
      <c r="F109" s="37"/>
      <c r="G109" s="37"/>
      <c r="H109" s="37"/>
      <c r="I109" s="37"/>
      <c r="J109" s="37"/>
      <c r="K109" s="37"/>
      <c r="L109" s="37"/>
      <c r="M109" s="37"/>
      <c r="N109" s="37"/>
      <c r="O109" s="37"/>
      <c r="P109" s="37"/>
      <c r="Q109" s="37"/>
      <c r="R109" s="37"/>
      <c r="S109" s="63"/>
      <c r="T109" s="63"/>
      <c r="U109" s="63"/>
      <c r="V109" s="63"/>
    </row>
    <row r="110" spans="1:22" s="12" customFormat="1" ht="18.75">
      <c r="A110" s="37"/>
      <c r="B110" s="37"/>
      <c r="C110" s="37"/>
      <c r="D110" s="37"/>
      <c r="E110" s="37"/>
      <c r="F110" s="37"/>
      <c r="G110" s="37"/>
      <c r="H110" s="37"/>
      <c r="I110" s="37"/>
      <c r="J110" s="37"/>
      <c r="K110" s="37"/>
      <c r="L110" s="37"/>
      <c r="M110" s="37"/>
      <c r="N110" s="37"/>
      <c r="O110" s="37"/>
      <c r="P110" s="37"/>
      <c r="Q110" s="37"/>
      <c r="R110" s="37"/>
      <c r="S110" s="63"/>
      <c r="T110" s="63"/>
      <c r="U110" s="63"/>
      <c r="V110" s="63"/>
    </row>
    <row r="111" spans="1:22" s="12" customFormat="1" ht="18.75">
      <c r="A111" s="37"/>
      <c r="B111" s="37"/>
      <c r="C111" s="37"/>
      <c r="D111" s="37"/>
      <c r="E111" s="37"/>
      <c r="F111" s="37"/>
      <c r="G111" s="37"/>
      <c r="H111" s="37"/>
      <c r="I111" s="37"/>
      <c r="J111" s="37"/>
      <c r="K111" s="37"/>
      <c r="L111" s="37"/>
      <c r="M111" s="37"/>
      <c r="N111" s="37"/>
      <c r="O111" s="37"/>
      <c r="P111" s="37"/>
      <c r="Q111" s="37"/>
      <c r="R111" s="37"/>
      <c r="S111" s="63"/>
      <c r="T111" s="63"/>
      <c r="U111" s="63"/>
      <c r="V111" s="63"/>
    </row>
    <row r="112" spans="1:22" s="12" customFormat="1" ht="18.75">
      <c r="A112" s="37"/>
      <c r="B112" s="37"/>
      <c r="C112" s="37"/>
      <c r="D112" s="37"/>
      <c r="E112" s="37"/>
      <c r="F112" s="37"/>
      <c r="G112" s="37"/>
      <c r="H112" s="37"/>
      <c r="I112" s="37"/>
      <c r="J112" s="37"/>
      <c r="K112" s="37"/>
      <c r="L112" s="37"/>
      <c r="M112" s="37"/>
      <c r="N112" s="37"/>
      <c r="O112" s="37"/>
      <c r="P112" s="37"/>
      <c r="Q112" s="37"/>
      <c r="R112" s="37"/>
      <c r="S112" s="63"/>
      <c r="T112" s="63"/>
      <c r="U112" s="63"/>
      <c r="V112" s="63"/>
    </row>
    <row r="113" spans="1:22" s="12" customFormat="1" ht="18.75">
      <c r="A113" s="37"/>
      <c r="B113" s="37"/>
      <c r="C113" s="37"/>
      <c r="D113" s="37"/>
      <c r="E113" s="37"/>
      <c r="F113" s="37"/>
      <c r="G113" s="37"/>
      <c r="H113" s="37"/>
      <c r="I113" s="37"/>
      <c r="J113" s="37"/>
      <c r="K113" s="37"/>
      <c r="L113" s="37"/>
      <c r="M113" s="37"/>
      <c r="N113" s="37"/>
      <c r="O113" s="37"/>
      <c r="P113" s="37"/>
      <c r="Q113" s="37"/>
      <c r="R113" s="37"/>
      <c r="S113" s="63"/>
      <c r="T113" s="63"/>
      <c r="U113" s="63"/>
      <c r="V113" s="63"/>
    </row>
    <row r="114" spans="1:22" s="12" customFormat="1" ht="18.75">
      <c r="A114" s="37"/>
      <c r="B114" s="37"/>
      <c r="C114" s="37"/>
      <c r="D114" s="37"/>
      <c r="E114" s="37"/>
      <c r="F114" s="37"/>
      <c r="G114" s="37"/>
      <c r="H114" s="37"/>
      <c r="I114" s="37"/>
      <c r="J114" s="37"/>
      <c r="K114" s="37"/>
      <c r="L114" s="37"/>
      <c r="M114" s="37"/>
      <c r="N114" s="37"/>
      <c r="O114" s="37"/>
      <c r="P114" s="37"/>
      <c r="Q114" s="37"/>
      <c r="R114" s="37"/>
      <c r="S114" s="63"/>
      <c r="T114" s="63"/>
      <c r="U114" s="63"/>
      <c r="V114" s="63"/>
    </row>
    <row r="115" spans="1:22" s="12" customFormat="1" ht="18.75">
      <c r="A115" s="37"/>
      <c r="B115" s="37"/>
      <c r="C115" s="37"/>
      <c r="D115" s="37"/>
      <c r="E115" s="37"/>
      <c r="F115" s="37"/>
      <c r="G115" s="37"/>
      <c r="H115" s="37"/>
      <c r="I115" s="37"/>
      <c r="J115" s="37"/>
      <c r="K115" s="37"/>
      <c r="L115" s="37"/>
      <c r="M115" s="37"/>
      <c r="N115" s="37"/>
      <c r="O115" s="37"/>
      <c r="P115" s="37"/>
      <c r="Q115" s="37"/>
      <c r="R115" s="37"/>
      <c r="S115" s="63"/>
      <c r="T115" s="63"/>
      <c r="U115" s="63"/>
      <c r="V115" s="63"/>
    </row>
    <row r="116" spans="1:22" s="12" customFormat="1" ht="18.75">
      <c r="A116" s="37"/>
      <c r="B116" s="37"/>
      <c r="C116" s="37"/>
      <c r="D116" s="37"/>
      <c r="E116" s="37"/>
      <c r="F116" s="37"/>
      <c r="G116" s="37"/>
      <c r="H116" s="37"/>
      <c r="I116" s="37"/>
      <c r="J116" s="37"/>
      <c r="K116" s="37"/>
      <c r="L116" s="37"/>
      <c r="M116" s="37"/>
      <c r="N116" s="37"/>
      <c r="O116" s="37"/>
      <c r="P116" s="37"/>
      <c r="Q116" s="37"/>
      <c r="R116" s="37"/>
      <c r="S116" s="63"/>
      <c r="T116" s="63"/>
      <c r="U116" s="63"/>
      <c r="V116" s="63"/>
    </row>
    <row r="117" spans="1:22" s="12" customFormat="1" ht="18.75">
      <c r="A117" s="37"/>
      <c r="B117" s="37"/>
      <c r="C117" s="37"/>
      <c r="D117" s="37"/>
      <c r="E117" s="37"/>
      <c r="F117" s="37"/>
      <c r="G117" s="37"/>
      <c r="H117" s="37"/>
      <c r="I117" s="37"/>
      <c r="J117" s="37"/>
      <c r="K117" s="37"/>
      <c r="L117" s="37"/>
      <c r="M117" s="37"/>
      <c r="N117" s="37"/>
      <c r="O117" s="37"/>
      <c r="P117" s="37"/>
      <c r="Q117" s="37"/>
      <c r="R117" s="37"/>
      <c r="S117" s="63"/>
      <c r="T117" s="63"/>
      <c r="U117" s="63"/>
      <c r="V117" s="63"/>
    </row>
    <row r="118" spans="1:22" s="12" customFormat="1" ht="18.75">
      <c r="A118" s="37"/>
      <c r="B118" s="37"/>
      <c r="C118" s="37"/>
      <c r="D118" s="37"/>
      <c r="E118" s="37"/>
      <c r="F118" s="37"/>
      <c r="G118" s="37"/>
      <c r="H118" s="37"/>
      <c r="I118" s="37"/>
      <c r="J118" s="37"/>
      <c r="K118" s="37"/>
      <c r="L118" s="37"/>
      <c r="M118" s="37"/>
      <c r="N118" s="37"/>
      <c r="O118" s="37"/>
      <c r="P118" s="37"/>
      <c r="Q118" s="37"/>
      <c r="R118" s="37"/>
      <c r="S118" s="63"/>
      <c r="T118" s="63"/>
      <c r="U118" s="63"/>
      <c r="V118" s="63"/>
    </row>
    <row r="119" spans="1:22" s="12" customFormat="1" ht="18.75">
      <c r="A119" s="37"/>
      <c r="B119" s="37"/>
      <c r="C119" s="37"/>
      <c r="D119" s="37"/>
      <c r="E119" s="37"/>
      <c r="F119" s="37"/>
      <c r="G119" s="37"/>
      <c r="H119" s="37"/>
      <c r="I119" s="37"/>
      <c r="J119" s="37"/>
      <c r="K119" s="37"/>
      <c r="L119" s="37"/>
      <c r="M119" s="37"/>
      <c r="N119" s="37"/>
      <c r="O119" s="37"/>
      <c r="P119" s="37"/>
      <c r="Q119" s="37"/>
      <c r="R119" s="37"/>
      <c r="S119" s="63"/>
      <c r="T119" s="63"/>
      <c r="U119" s="63"/>
      <c r="V119" s="63"/>
    </row>
    <row r="120" spans="1:22" s="12" customFormat="1" ht="18.75">
      <c r="A120" s="37"/>
      <c r="B120" s="37"/>
      <c r="C120" s="37"/>
      <c r="D120" s="37"/>
      <c r="E120" s="37"/>
      <c r="F120" s="37"/>
      <c r="G120" s="37"/>
      <c r="H120" s="37"/>
      <c r="I120" s="37"/>
      <c r="J120" s="37"/>
      <c r="K120" s="37"/>
      <c r="L120" s="37"/>
      <c r="M120" s="37"/>
      <c r="N120" s="37"/>
      <c r="O120" s="37"/>
      <c r="P120" s="37"/>
      <c r="Q120" s="37"/>
      <c r="R120" s="37"/>
      <c r="S120" s="63"/>
      <c r="T120" s="63"/>
      <c r="U120" s="63"/>
      <c r="V120" s="63"/>
    </row>
    <row r="121" spans="1:22" s="12" customFormat="1" ht="18.75">
      <c r="A121" s="37"/>
      <c r="B121" s="37"/>
      <c r="C121" s="37"/>
      <c r="D121" s="37"/>
      <c r="E121" s="37"/>
      <c r="F121" s="37"/>
      <c r="G121" s="37"/>
      <c r="H121" s="37"/>
      <c r="I121" s="37"/>
      <c r="J121" s="37"/>
      <c r="K121" s="37"/>
      <c r="L121" s="37"/>
      <c r="M121" s="37"/>
      <c r="N121" s="37"/>
      <c r="O121" s="37"/>
      <c r="P121" s="37"/>
      <c r="Q121" s="37"/>
      <c r="R121" s="37"/>
      <c r="S121" s="63"/>
      <c r="T121" s="63"/>
      <c r="U121" s="63"/>
      <c r="V121" s="63"/>
    </row>
    <row r="122" spans="1:22" s="12" customFormat="1" ht="18.75">
      <c r="A122" s="37"/>
      <c r="B122" s="37"/>
      <c r="C122" s="37"/>
      <c r="D122" s="37"/>
      <c r="E122" s="37"/>
      <c r="F122" s="37"/>
      <c r="G122" s="37"/>
      <c r="H122" s="37"/>
      <c r="I122" s="37"/>
      <c r="J122" s="37"/>
      <c r="K122" s="37"/>
      <c r="L122" s="37"/>
      <c r="M122" s="37"/>
      <c r="N122" s="37"/>
      <c r="O122" s="37"/>
      <c r="P122" s="37"/>
      <c r="Q122" s="37"/>
      <c r="R122" s="37"/>
      <c r="S122" s="63"/>
      <c r="T122" s="63"/>
      <c r="U122" s="63"/>
      <c r="V122" s="63"/>
    </row>
    <row r="123" spans="1:22" s="12" customFormat="1" ht="18.75">
      <c r="A123" s="37"/>
      <c r="B123" s="37"/>
      <c r="C123" s="37"/>
      <c r="D123" s="37"/>
      <c r="E123" s="37"/>
      <c r="F123" s="37"/>
      <c r="G123" s="37"/>
      <c r="H123" s="37"/>
      <c r="I123" s="37"/>
      <c r="J123" s="37"/>
      <c r="K123" s="37"/>
      <c r="L123" s="37"/>
      <c r="M123" s="37"/>
      <c r="N123" s="37"/>
      <c r="O123" s="37"/>
      <c r="P123" s="37"/>
      <c r="Q123" s="37"/>
      <c r="R123" s="37"/>
      <c r="S123" s="63"/>
      <c r="T123" s="63"/>
      <c r="U123" s="63"/>
      <c r="V123" s="63"/>
    </row>
    <row r="124" spans="1:22" s="12" customFormat="1" ht="18.75">
      <c r="A124" s="37"/>
      <c r="B124" s="37"/>
      <c r="C124" s="37"/>
      <c r="D124" s="37"/>
      <c r="E124" s="37"/>
      <c r="F124" s="37"/>
      <c r="G124" s="37"/>
      <c r="H124" s="37"/>
      <c r="I124" s="37"/>
      <c r="J124" s="37"/>
      <c r="K124" s="37"/>
      <c r="L124" s="37"/>
      <c r="M124" s="37"/>
      <c r="N124" s="37"/>
      <c r="O124" s="37"/>
      <c r="P124" s="37"/>
      <c r="Q124" s="37"/>
      <c r="R124" s="37"/>
      <c r="S124" s="63"/>
      <c r="T124" s="63"/>
      <c r="U124" s="63"/>
      <c r="V124" s="63"/>
    </row>
    <row r="125" spans="1:22" s="12" customFormat="1" ht="18.75">
      <c r="A125" s="37"/>
      <c r="B125" s="37"/>
      <c r="C125" s="37"/>
      <c r="D125" s="37"/>
      <c r="E125" s="37"/>
      <c r="F125" s="37"/>
      <c r="G125" s="37"/>
      <c r="H125" s="37"/>
      <c r="I125" s="37"/>
      <c r="J125" s="37"/>
      <c r="K125" s="37"/>
      <c r="L125" s="37"/>
      <c r="M125" s="37"/>
      <c r="N125" s="37"/>
      <c r="O125" s="37"/>
      <c r="P125" s="37"/>
      <c r="Q125" s="37"/>
      <c r="R125" s="37"/>
      <c r="S125" s="63"/>
      <c r="T125" s="63"/>
      <c r="U125" s="63"/>
      <c r="V125" s="63"/>
    </row>
    <row r="126" spans="1:22" s="12" customFormat="1" ht="18.75">
      <c r="A126" s="37"/>
      <c r="B126" s="37"/>
      <c r="C126" s="37"/>
      <c r="D126" s="37"/>
      <c r="E126" s="37"/>
      <c r="F126" s="37"/>
      <c r="G126" s="37"/>
      <c r="H126" s="37"/>
      <c r="I126" s="37"/>
      <c r="J126" s="37"/>
      <c r="K126" s="37"/>
      <c r="L126" s="37"/>
      <c r="M126" s="37"/>
      <c r="N126" s="37"/>
      <c r="O126" s="37"/>
      <c r="P126" s="37"/>
      <c r="Q126" s="37"/>
      <c r="R126" s="37"/>
      <c r="S126" s="63"/>
      <c r="T126" s="63"/>
      <c r="U126" s="63"/>
      <c r="V126" s="63"/>
    </row>
    <row r="127" spans="1:22" s="12" customFormat="1" ht="18.75">
      <c r="A127" s="37"/>
      <c r="B127" s="37"/>
      <c r="C127" s="37"/>
      <c r="D127" s="37"/>
      <c r="E127" s="37"/>
      <c r="F127" s="37"/>
      <c r="G127" s="37"/>
      <c r="H127" s="37"/>
      <c r="I127" s="37"/>
      <c r="J127" s="37"/>
      <c r="K127" s="37"/>
      <c r="L127" s="37"/>
      <c r="M127" s="37"/>
      <c r="N127" s="37"/>
      <c r="O127" s="37"/>
      <c r="P127" s="37"/>
      <c r="Q127" s="37"/>
      <c r="R127" s="37"/>
      <c r="S127" s="63"/>
      <c r="T127" s="63"/>
      <c r="U127" s="63"/>
      <c r="V127" s="63"/>
    </row>
    <row r="128" spans="1:22" s="12" customFormat="1" ht="18.75">
      <c r="A128" s="37"/>
      <c r="B128" s="37"/>
      <c r="C128" s="37"/>
      <c r="D128" s="37"/>
      <c r="E128" s="37"/>
      <c r="F128" s="37"/>
      <c r="G128" s="37"/>
      <c r="H128" s="37"/>
      <c r="I128" s="37"/>
      <c r="J128" s="37"/>
      <c r="K128" s="37"/>
      <c r="L128" s="37"/>
      <c r="M128" s="37"/>
      <c r="N128" s="37"/>
      <c r="O128" s="37"/>
      <c r="P128" s="37"/>
      <c r="Q128" s="37"/>
      <c r="R128" s="37"/>
      <c r="S128" s="63"/>
      <c r="T128" s="63"/>
      <c r="U128" s="63"/>
      <c r="V128" s="63"/>
    </row>
    <row r="129" spans="1:22" s="12" customFormat="1" ht="18.75">
      <c r="A129" s="37"/>
      <c r="B129" s="37"/>
      <c r="C129" s="37"/>
      <c r="D129" s="37"/>
      <c r="E129" s="37"/>
      <c r="F129" s="37"/>
      <c r="G129" s="37"/>
      <c r="H129" s="37"/>
      <c r="I129" s="37"/>
      <c r="J129" s="37"/>
      <c r="K129" s="37"/>
      <c r="L129" s="37"/>
      <c r="M129" s="37"/>
      <c r="N129" s="37"/>
      <c r="O129" s="37"/>
      <c r="P129" s="37"/>
      <c r="Q129" s="37"/>
      <c r="R129" s="37"/>
      <c r="S129" s="63"/>
      <c r="T129" s="63"/>
      <c r="U129" s="63"/>
      <c r="V129" s="63"/>
    </row>
    <row r="130" spans="1:22" s="12" customFormat="1" ht="18.75">
      <c r="A130" s="37"/>
      <c r="B130" s="37"/>
      <c r="C130" s="37"/>
      <c r="D130" s="37"/>
      <c r="E130" s="37"/>
      <c r="F130" s="37"/>
      <c r="G130" s="37"/>
      <c r="H130" s="37"/>
      <c r="I130" s="37"/>
      <c r="J130" s="37"/>
      <c r="K130" s="37"/>
      <c r="L130" s="37"/>
      <c r="M130" s="37"/>
      <c r="N130" s="37"/>
      <c r="O130" s="37"/>
      <c r="P130" s="37"/>
      <c r="Q130" s="37"/>
      <c r="R130" s="37"/>
      <c r="S130" s="63"/>
      <c r="T130" s="63"/>
      <c r="U130" s="63"/>
      <c r="V130" s="63"/>
    </row>
    <row r="131" spans="1:22" s="12" customFormat="1" ht="18.75">
      <c r="A131" s="37"/>
      <c r="B131" s="37"/>
      <c r="C131" s="37"/>
      <c r="D131" s="37"/>
      <c r="E131" s="37"/>
      <c r="F131" s="37"/>
      <c r="G131" s="37"/>
      <c r="H131" s="37"/>
      <c r="I131" s="37"/>
      <c r="J131" s="37"/>
      <c r="K131" s="37"/>
      <c r="L131" s="37"/>
      <c r="M131" s="37"/>
      <c r="N131" s="37"/>
      <c r="O131" s="37"/>
      <c r="P131" s="37"/>
      <c r="Q131" s="37"/>
      <c r="R131" s="37"/>
      <c r="S131" s="63"/>
      <c r="T131" s="63"/>
      <c r="U131" s="63"/>
      <c r="V131" s="63"/>
    </row>
    <row r="132" spans="1:22" s="12" customFormat="1" ht="18.75">
      <c r="A132" s="37"/>
      <c r="B132" s="37"/>
      <c r="C132" s="37"/>
      <c r="D132" s="37"/>
      <c r="E132" s="37"/>
      <c r="F132" s="37"/>
      <c r="G132" s="37"/>
      <c r="H132" s="37"/>
      <c r="I132" s="37"/>
      <c r="J132" s="37"/>
      <c r="K132" s="37"/>
      <c r="L132" s="37"/>
      <c r="M132" s="37"/>
      <c r="N132" s="37"/>
      <c r="O132" s="37"/>
      <c r="P132" s="37"/>
      <c r="Q132" s="37"/>
      <c r="R132" s="37"/>
      <c r="S132" s="63"/>
      <c r="T132" s="63"/>
      <c r="U132" s="63"/>
      <c r="V132" s="63"/>
    </row>
    <row r="133" spans="1:22" s="12" customFormat="1" ht="18.75">
      <c r="A133" s="37"/>
      <c r="B133" s="37"/>
      <c r="C133" s="37"/>
      <c r="D133" s="37"/>
      <c r="E133" s="37"/>
      <c r="F133" s="37"/>
      <c r="G133" s="37"/>
      <c r="H133" s="37"/>
      <c r="I133" s="37"/>
      <c r="J133" s="37"/>
      <c r="K133" s="37"/>
      <c r="L133" s="37"/>
      <c r="M133" s="37"/>
      <c r="N133" s="37"/>
      <c r="O133" s="37"/>
      <c r="P133" s="37"/>
      <c r="Q133" s="37"/>
      <c r="R133" s="37"/>
      <c r="S133" s="63"/>
      <c r="T133" s="63"/>
      <c r="U133" s="63"/>
      <c r="V133" s="63"/>
    </row>
    <row r="134" spans="1:22" s="12" customFormat="1" ht="18.75">
      <c r="A134" s="37"/>
      <c r="B134" s="37"/>
      <c r="C134" s="37"/>
      <c r="D134" s="37"/>
      <c r="E134" s="37"/>
      <c r="F134" s="37"/>
      <c r="G134" s="37"/>
      <c r="H134" s="37"/>
      <c r="I134" s="37"/>
      <c r="J134" s="37"/>
      <c r="K134" s="37"/>
      <c r="L134" s="37"/>
      <c r="M134" s="37"/>
      <c r="N134" s="37"/>
      <c r="O134" s="37"/>
      <c r="P134" s="37"/>
      <c r="Q134" s="37"/>
      <c r="R134" s="37"/>
      <c r="S134" s="63"/>
      <c r="T134" s="63"/>
      <c r="U134" s="63"/>
      <c r="V134" s="63"/>
    </row>
    <row r="135" spans="1:22" s="12" customFormat="1" ht="18.75">
      <c r="A135" s="37"/>
      <c r="B135" s="37"/>
      <c r="C135" s="37"/>
      <c r="D135" s="37"/>
      <c r="E135" s="37"/>
      <c r="F135" s="37"/>
      <c r="G135" s="37"/>
      <c r="H135" s="37"/>
      <c r="I135" s="37"/>
      <c r="J135" s="37"/>
      <c r="K135" s="37"/>
      <c r="L135" s="37"/>
      <c r="M135" s="37"/>
      <c r="N135" s="37"/>
      <c r="O135" s="37"/>
      <c r="P135" s="37"/>
      <c r="Q135" s="37"/>
      <c r="R135" s="37"/>
      <c r="S135" s="63"/>
      <c r="T135" s="63"/>
      <c r="U135" s="63"/>
      <c r="V135" s="63"/>
    </row>
    <row r="136" spans="1:22" s="12" customFormat="1" ht="18.75">
      <c r="A136" s="37"/>
      <c r="B136" s="37"/>
      <c r="C136" s="37"/>
      <c r="D136" s="37"/>
      <c r="E136" s="37"/>
      <c r="F136" s="37"/>
      <c r="G136" s="37"/>
      <c r="H136" s="37"/>
      <c r="I136" s="37"/>
      <c r="J136" s="37"/>
      <c r="K136" s="37"/>
      <c r="L136" s="37"/>
      <c r="M136" s="37"/>
      <c r="N136" s="37"/>
      <c r="O136" s="37"/>
      <c r="P136" s="37"/>
      <c r="Q136" s="37"/>
      <c r="R136" s="37"/>
      <c r="S136" s="63"/>
      <c r="T136" s="63"/>
      <c r="U136" s="63"/>
      <c r="V136" s="63"/>
    </row>
    <row r="137" spans="1:22" s="12" customFormat="1" ht="18.75">
      <c r="A137" s="37"/>
      <c r="B137" s="37"/>
      <c r="C137" s="37"/>
      <c r="D137" s="37"/>
      <c r="E137" s="37"/>
      <c r="F137" s="37"/>
      <c r="G137" s="37"/>
      <c r="H137" s="37"/>
      <c r="I137" s="37"/>
      <c r="J137" s="37"/>
      <c r="K137" s="37"/>
      <c r="L137" s="37"/>
      <c r="M137" s="37"/>
      <c r="N137" s="37"/>
      <c r="O137" s="37"/>
      <c r="P137" s="37"/>
      <c r="Q137" s="37"/>
      <c r="R137" s="37"/>
      <c r="S137" s="63"/>
      <c r="T137" s="63"/>
      <c r="U137" s="63"/>
      <c r="V137" s="63"/>
    </row>
    <row r="138" spans="1:22" s="12" customFormat="1" ht="18.75">
      <c r="A138" s="37"/>
      <c r="B138" s="37"/>
      <c r="C138" s="37"/>
      <c r="D138" s="37"/>
      <c r="E138" s="37"/>
      <c r="F138" s="37"/>
      <c r="G138" s="37"/>
      <c r="H138" s="37"/>
      <c r="I138" s="37"/>
      <c r="J138" s="37"/>
      <c r="K138" s="37"/>
      <c r="L138" s="37"/>
      <c r="M138" s="37"/>
      <c r="N138" s="37"/>
      <c r="O138" s="37"/>
      <c r="P138" s="37"/>
      <c r="Q138" s="37"/>
      <c r="R138" s="37"/>
      <c r="S138" s="63"/>
      <c r="T138" s="63"/>
      <c r="U138" s="63"/>
      <c r="V138" s="63"/>
    </row>
    <row r="139" spans="1:22" s="12" customFormat="1" ht="18.75">
      <c r="A139" s="37"/>
      <c r="B139" s="37"/>
      <c r="C139" s="37"/>
      <c r="D139" s="37"/>
      <c r="E139" s="37"/>
      <c r="F139" s="37"/>
      <c r="G139" s="37"/>
      <c r="H139" s="37"/>
      <c r="I139" s="37"/>
      <c r="J139" s="37"/>
      <c r="K139" s="37"/>
      <c r="L139" s="37"/>
      <c r="M139" s="37"/>
      <c r="N139" s="37"/>
      <c r="O139" s="37"/>
      <c r="P139" s="37"/>
      <c r="Q139" s="37"/>
      <c r="R139" s="37"/>
      <c r="S139" s="63"/>
      <c r="T139" s="63"/>
      <c r="U139" s="63"/>
      <c r="V139" s="63"/>
    </row>
    <row r="140" spans="1:22" s="12" customFormat="1" ht="18.75">
      <c r="A140" s="37"/>
      <c r="B140" s="37"/>
      <c r="C140" s="37"/>
      <c r="D140" s="37"/>
      <c r="E140" s="37"/>
      <c r="F140" s="37"/>
      <c r="G140" s="37"/>
      <c r="H140" s="37"/>
      <c r="I140" s="37"/>
      <c r="J140" s="37"/>
      <c r="K140" s="37"/>
      <c r="L140" s="37"/>
      <c r="M140" s="37"/>
      <c r="N140" s="37"/>
      <c r="O140" s="37"/>
      <c r="P140" s="37"/>
      <c r="Q140" s="37"/>
      <c r="R140" s="37"/>
      <c r="S140" s="63"/>
      <c r="T140" s="63"/>
      <c r="U140" s="63"/>
      <c r="V140" s="63"/>
    </row>
    <row r="141" spans="1:22" s="12" customFormat="1" ht="18.75">
      <c r="A141" s="37"/>
      <c r="B141" s="37"/>
      <c r="C141" s="37"/>
      <c r="D141" s="37"/>
      <c r="E141" s="37"/>
      <c r="F141" s="37"/>
      <c r="G141" s="37"/>
      <c r="H141" s="37"/>
      <c r="I141" s="37"/>
      <c r="J141" s="37"/>
      <c r="K141" s="37"/>
      <c r="L141" s="37"/>
      <c r="M141" s="37"/>
      <c r="N141" s="37"/>
      <c r="O141" s="37"/>
      <c r="P141" s="37"/>
      <c r="Q141" s="37"/>
      <c r="R141" s="37"/>
      <c r="S141" s="63"/>
      <c r="T141" s="63"/>
      <c r="U141" s="63"/>
      <c r="V141" s="63"/>
    </row>
    <row r="142" spans="1:22" s="12" customFormat="1" ht="18.75">
      <c r="A142" s="37"/>
      <c r="B142" s="37"/>
      <c r="C142" s="37"/>
      <c r="D142" s="37"/>
      <c r="E142" s="37"/>
      <c r="F142" s="37"/>
      <c r="G142" s="37"/>
      <c r="H142" s="37"/>
      <c r="I142" s="37"/>
      <c r="J142" s="37"/>
      <c r="K142" s="37"/>
      <c r="L142" s="37"/>
      <c r="M142" s="37"/>
      <c r="N142" s="37"/>
      <c r="O142" s="37"/>
      <c r="P142" s="37"/>
      <c r="Q142" s="37"/>
      <c r="R142" s="37"/>
      <c r="S142" s="63"/>
      <c r="T142" s="63"/>
      <c r="U142" s="63"/>
      <c r="V142" s="63"/>
    </row>
    <row r="143" spans="1:22" s="12" customFormat="1" ht="18.75">
      <c r="A143" s="37"/>
      <c r="B143" s="37"/>
      <c r="C143" s="37"/>
      <c r="D143" s="37"/>
      <c r="E143" s="37"/>
      <c r="F143" s="37"/>
      <c r="G143" s="37"/>
      <c r="H143" s="37"/>
      <c r="I143" s="37"/>
      <c r="J143" s="37"/>
      <c r="K143" s="37"/>
      <c r="L143" s="37"/>
      <c r="M143" s="37"/>
      <c r="N143" s="37"/>
      <c r="O143" s="37"/>
      <c r="P143" s="37"/>
      <c r="Q143" s="37"/>
      <c r="R143" s="37"/>
      <c r="S143" s="63"/>
      <c r="T143" s="63"/>
      <c r="U143" s="63"/>
      <c r="V143" s="63"/>
    </row>
    <row r="144" spans="1:22" s="12" customFormat="1" ht="18.75">
      <c r="A144" s="37"/>
      <c r="B144" s="37"/>
      <c r="C144" s="37"/>
      <c r="D144" s="37"/>
      <c r="E144" s="37"/>
      <c r="F144" s="37"/>
      <c r="G144" s="37"/>
      <c r="H144" s="37"/>
      <c r="I144" s="37"/>
      <c r="J144" s="37"/>
      <c r="K144" s="37"/>
      <c r="L144" s="37"/>
      <c r="M144" s="37"/>
      <c r="N144" s="37"/>
      <c r="O144" s="37"/>
      <c r="P144" s="37"/>
      <c r="Q144" s="37"/>
      <c r="R144" s="37"/>
      <c r="S144" s="63"/>
      <c r="T144" s="63"/>
      <c r="U144" s="63"/>
      <c r="V144" s="63"/>
    </row>
    <row r="145" spans="1:22" s="12" customFormat="1" ht="18.75">
      <c r="A145" s="37"/>
      <c r="B145" s="37"/>
      <c r="C145" s="37"/>
      <c r="D145" s="37"/>
      <c r="E145" s="37"/>
      <c r="F145" s="37"/>
      <c r="G145" s="37"/>
      <c r="H145" s="37"/>
      <c r="I145" s="37"/>
      <c r="J145" s="37"/>
      <c r="K145" s="37"/>
      <c r="L145" s="37"/>
      <c r="M145" s="37"/>
      <c r="N145" s="37"/>
      <c r="O145" s="37"/>
      <c r="P145" s="37"/>
      <c r="Q145" s="37"/>
      <c r="R145" s="37"/>
      <c r="S145" s="63"/>
      <c r="T145" s="63"/>
      <c r="U145" s="63"/>
      <c r="V145" s="63"/>
    </row>
    <row r="146" spans="1:22" s="12" customFormat="1" ht="18.75">
      <c r="A146" s="37"/>
      <c r="B146" s="37"/>
      <c r="C146" s="37"/>
      <c r="D146" s="37"/>
      <c r="E146" s="37"/>
      <c r="F146" s="37"/>
      <c r="G146" s="37"/>
      <c r="H146" s="37"/>
      <c r="I146" s="37"/>
      <c r="J146" s="37"/>
      <c r="K146" s="37"/>
      <c r="L146" s="37"/>
      <c r="M146" s="37"/>
      <c r="N146" s="37"/>
      <c r="O146" s="37"/>
      <c r="P146" s="37"/>
      <c r="Q146" s="37"/>
      <c r="R146" s="37"/>
      <c r="S146" s="63"/>
      <c r="T146" s="63"/>
      <c r="U146" s="63"/>
      <c r="V146" s="63"/>
    </row>
    <row r="147" spans="1:22" s="12" customFormat="1" ht="18.75">
      <c r="A147" s="37"/>
      <c r="B147" s="37"/>
      <c r="C147" s="37"/>
      <c r="D147" s="37"/>
      <c r="E147" s="37"/>
      <c r="F147" s="37"/>
      <c r="G147" s="37"/>
      <c r="H147" s="37"/>
      <c r="I147" s="37"/>
      <c r="J147" s="37"/>
      <c r="K147" s="37"/>
      <c r="L147" s="37"/>
      <c r="M147" s="37"/>
      <c r="N147" s="37"/>
      <c r="O147" s="37"/>
      <c r="P147" s="37"/>
      <c r="Q147" s="37"/>
      <c r="R147" s="37"/>
      <c r="S147" s="63"/>
      <c r="T147" s="63"/>
      <c r="U147" s="63"/>
      <c r="V147" s="63"/>
    </row>
    <row r="148" spans="1:22" s="12" customFormat="1" ht="18.75">
      <c r="A148" s="37"/>
      <c r="B148" s="37"/>
      <c r="C148" s="37"/>
      <c r="D148" s="37"/>
      <c r="E148" s="37"/>
      <c r="F148" s="37"/>
      <c r="G148" s="37"/>
      <c r="H148" s="37"/>
      <c r="I148" s="37"/>
      <c r="J148" s="37"/>
      <c r="K148" s="37"/>
      <c r="L148" s="37"/>
      <c r="M148" s="37"/>
      <c r="N148" s="37"/>
      <c r="O148" s="37"/>
      <c r="P148" s="37"/>
      <c r="Q148" s="37"/>
      <c r="R148" s="37"/>
      <c r="S148" s="63"/>
      <c r="T148" s="63"/>
      <c r="U148" s="63"/>
      <c r="V148" s="63"/>
    </row>
    <row r="149" spans="1:22" s="12" customFormat="1" ht="18.75">
      <c r="A149" s="37"/>
      <c r="B149" s="37"/>
      <c r="C149" s="37"/>
      <c r="D149" s="37"/>
      <c r="E149" s="37"/>
      <c r="F149" s="37"/>
      <c r="G149" s="37"/>
      <c r="H149" s="37"/>
      <c r="I149" s="37"/>
      <c r="J149" s="37"/>
      <c r="K149" s="37"/>
      <c r="L149" s="37"/>
      <c r="M149" s="37"/>
      <c r="N149" s="37"/>
      <c r="O149" s="37"/>
      <c r="P149" s="37"/>
      <c r="Q149" s="37"/>
      <c r="R149" s="37"/>
      <c r="S149" s="63"/>
      <c r="T149" s="63"/>
      <c r="U149" s="63"/>
      <c r="V149" s="63"/>
    </row>
    <row r="150" spans="1:22" s="12" customFormat="1" ht="18.75">
      <c r="A150" s="37"/>
      <c r="B150" s="37"/>
      <c r="C150" s="37"/>
      <c r="D150" s="37"/>
      <c r="E150" s="37"/>
      <c r="F150" s="37"/>
      <c r="G150" s="37"/>
      <c r="H150" s="37"/>
      <c r="I150" s="37"/>
      <c r="J150" s="37"/>
      <c r="K150" s="37"/>
      <c r="L150" s="37"/>
      <c r="M150" s="37"/>
      <c r="N150" s="37"/>
      <c r="O150" s="37"/>
      <c r="P150" s="37"/>
      <c r="Q150" s="37"/>
      <c r="R150" s="37"/>
      <c r="S150" s="63"/>
      <c r="T150" s="63"/>
      <c r="U150" s="63"/>
      <c r="V150" s="63"/>
    </row>
    <row r="151" spans="1:22" s="12" customFormat="1" ht="18.75">
      <c r="A151" s="37"/>
      <c r="B151" s="37"/>
      <c r="C151" s="37"/>
      <c r="D151" s="37"/>
      <c r="E151" s="37"/>
      <c r="F151" s="37"/>
      <c r="G151" s="37"/>
      <c r="H151" s="37"/>
      <c r="I151" s="37"/>
      <c r="J151" s="37"/>
      <c r="K151" s="37"/>
      <c r="L151" s="37"/>
      <c r="M151" s="37"/>
      <c r="N151" s="37"/>
      <c r="O151" s="37"/>
      <c r="P151" s="37"/>
      <c r="Q151" s="37"/>
      <c r="R151" s="37"/>
      <c r="S151" s="63"/>
      <c r="T151" s="63"/>
      <c r="U151" s="63"/>
      <c r="V151" s="63"/>
    </row>
    <row r="152" spans="1:22" s="12" customFormat="1" ht="18.75">
      <c r="A152" s="37"/>
      <c r="B152" s="37"/>
      <c r="C152" s="37"/>
      <c r="D152" s="37"/>
      <c r="E152" s="37"/>
      <c r="F152" s="37"/>
      <c r="G152" s="37"/>
      <c r="H152" s="37"/>
      <c r="I152" s="37"/>
      <c r="J152" s="37"/>
      <c r="K152" s="37"/>
      <c r="L152" s="37"/>
      <c r="M152" s="37"/>
      <c r="N152" s="37"/>
      <c r="O152" s="37"/>
      <c r="P152" s="37"/>
      <c r="Q152" s="37"/>
      <c r="R152" s="37"/>
      <c r="S152" s="63"/>
      <c r="T152" s="63"/>
      <c r="U152" s="63"/>
      <c r="V152" s="63"/>
    </row>
    <row r="153" spans="1:22" s="12" customFormat="1" ht="18.75">
      <c r="A153" s="37"/>
      <c r="B153" s="37"/>
      <c r="C153" s="37"/>
      <c r="D153" s="37"/>
      <c r="E153" s="37"/>
      <c r="F153" s="37"/>
      <c r="G153" s="37"/>
      <c r="H153" s="37"/>
      <c r="I153" s="37"/>
      <c r="J153" s="37"/>
      <c r="K153" s="37"/>
      <c r="L153" s="37"/>
      <c r="M153" s="37"/>
      <c r="N153" s="37"/>
      <c r="O153" s="37"/>
      <c r="P153" s="37"/>
      <c r="Q153" s="37"/>
      <c r="R153" s="37"/>
      <c r="S153" s="63"/>
      <c r="T153" s="63"/>
      <c r="U153" s="63"/>
      <c r="V153" s="63"/>
    </row>
    <row r="154" spans="1:22" s="12" customFormat="1" ht="18.75">
      <c r="A154" s="37"/>
      <c r="B154" s="37"/>
      <c r="C154" s="37"/>
      <c r="D154" s="37"/>
      <c r="E154" s="37"/>
      <c r="F154" s="37"/>
      <c r="G154" s="37"/>
      <c r="H154" s="37"/>
      <c r="I154" s="37"/>
      <c r="J154" s="37"/>
      <c r="K154" s="37"/>
      <c r="L154" s="37"/>
      <c r="M154" s="37"/>
      <c r="N154" s="37"/>
      <c r="O154" s="37"/>
      <c r="P154" s="37"/>
      <c r="Q154" s="37"/>
      <c r="R154" s="37"/>
      <c r="S154" s="63"/>
      <c r="T154" s="63"/>
      <c r="U154" s="63"/>
      <c r="V154" s="63"/>
    </row>
    <row r="155" spans="1:22" s="12" customFormat="1" ht="18.75">
      <c r="A155" s="37"/>
      <c r="B155" s="37"/>
      <c r="C155" s="37"/>
      <c r="D155" s="37"/>
      <c r="E155" s="37"/>
      <c r="F155" s="37"/>
      <c r="G155" s="37"/>
      <c r="H155" s="37"/>
      <c r="I155" s="37"/>
      <c r="J155" s="37"/>
      <c r="K155" s="37"/>
      <c r="L155" s="37"/>
      <c r="M155" s="37"/>
      <c r="N155" s="37"/>
      <c r="O155" s="37"/>
      <c r="P155" s="37"/>
      <c r="Q155" s="37"/>
      <c r="R155" s="37"/>
      <c r="S155" s="63"/>
      <c r="T155" s="63"/>
      <c r="U155" s="63"/>
      <c r="V155" s="63"/>
    </row>
    <row r="156" spans="1:22" s="12" customFormat="1" ht="18.75">
      <c r="A156" s="37"/>
      <c r="B156" s="37"/>
      <c r="C156" s="37"/>
      <c r="D156" s="37"/>
      <c r="E156" s="37"/>
      <c r="F156" s="37"/>
      <c r="G156" s="37"/>
      <c r="H156" s="37"/>
      <c r="I156" s="37"/>
      <c r="J156" s="37"/>
      <c r="K156" s="37"/>
      <c r="L156" s="37"/>
      <c r="M156" s="37"/>
      <c r="N156" s="37"/>
      <c r="O156" s="37"/>
      <c r="P156" s="37"/>
      <c r="Q156" s="37"/>
      <c r="R156" s="37"/>
      <c r="S156" s="63"/>
      <c r="T156" s="63"/>
      <c r="U156" s="63"/>
      <c r="V156" s="63"/>
    </row>
    <row r="157" spans="1:22" s="12" customFormat="1" ht="18.75">
      <c r="A157" s="37"/>
      <c r="B157" s="37"/>
      <c r="C157" s="37"/>
      <c r="D157" s="37"/>
      <c r="E157" s="37"/>
      <c r="F157" s="37"/>
      <c r="G157" s="37"/>
      <c r="H157" s="37"/>
      <c r="I157" s="37"/>
      <c r="J157" s="37"/>
      <c r="K157" s="37"/>
      <c r="L157" s="37"/>
      <c r="M157" s="37"/>
      <c r="N157" s="37"/>
      <c r="O157" s="37"/>
      <c r="P157" s="37"/>
      <c r="Q157" s="37"/>
      <c r="R157" s="37"/>
      <c r="S157" s="63"/>
      <c r="T157" s="63"/>
      <c r="U157" s="63"/>
      <c r="V157" s="63"/>
    </row>
    <row r="158" spans="1:22" s="12" customFormat="1" ht="18.75">
      <c r="A158" s="37"/>
      <c r="B158" s="37"/>
      <c r="C158" s="37"/>
      <c r="D158" s="37"/>
      <c r="E158" s="37"/>
      <c r="F158" s="37"/>
      <c r="G158" s="37"/>
      <c r="H158" s="37"/>
      <c r="I158" s="37"/>
      <c r="J158" s="37"/>
      <c r="K158" s="37"/>
      <c r="L158" s="37"/>
      <c r="M158" s="37"/>
      <c r="N158" s="37"/>
      <c r="O158" s="37"/>
      <c r="P158" s="37"/>
      <c r="Q158" s="37"/>
      <c r="R158" s="37"/>
      <c r="S158" s="63"/>
      <c r="T158" s="63"/>
      <c r="U158" s="63"/>
      <c r="V158" s="63"/>
    </row>
    <row r="159" spans="1:22" s="12" customFormat="1" ht="18.75">
      <c r="A159" s="37"/>
      <c r="B159" s="37"/>
      <c r="C159" s="37"/>
      <c r="D159" s="37"/>
      <c r="E159" s="37"/>
      <c r="F159" s="37"/>
      <c r="G159" s="37"/>
      <c r="H159" s="37"/>
      <c r="I159" s="37"/>
      <c r="J159" s="37"/>
      <c r="K159" s="37"/>
      <c r="L159" s="37"/>
      <c r="M159" s="37"/>
      <c r="N159" s="37"/>
      <c r="O159" s="37"/>
      <c r="P159" s="37"/>
      <c r="Q159" s="37"/>
      <c r="R159" s="37"/>
      <c r="S159" s="63"/>
      <c r="T159" s="63"/>
      <c r="U159" s="63"/>
      <c r="V159" s="63"/>
    </row>
    <row r="160" spans="1:22" s="12" customFormat="1" ht="18.75">
      <c r="A160" s="37"/>
      <c r="B160" s="37"/>
      <c r="C160" s="37"/>
      <c r="D160" s="37"/>
      <c r="E160" s="37"/>
      <c r="F160" s="37"/>
      <c r="G160" s="37"/>
      <c r="H160" s="37"/>
      <c r="I160" s="37"/>
      <c r="J160" s="37"/>
      <c r="K160" s="37"/>
      <c r="L160" s="37"/>
      <c r="M160" s="37"/>
      <c r="N160" s="37"/>
      <c r="O160" s="37"/>
      <c r="P160" s="37"/>
      <c r="Q160" s="37"/>
      <c r="R160" s="37"/>
      <c r="S160" s="63"/>
      <c r="T160" s="63"/>
      <c r="U160" s="63"/>
      <c r="V160" s="63"/>
    </row>
    <row r="161" spans="1:22" s="12" customFormat="1" ht="18.75">
      <c r="A161" s="37"/>
      <c r="B161" s="37"/>
      <c r="C161" s="37"/>
      <c r="D161" s="37"/>
      <c r="E161" s="37"/>
      <c r="F161" s="37"/>
      <c r="G161" s="37"/>
      <c r="H161" s="37"/>
      <c r="I161" s="37"/>
      <c r="J161" s="37"/>
      <c r="K161" s="37"/>
      <c r="L161" s="37"/>
      <c r="M161" s="37"/>
      <c r="N161" s="37"/>
      <c r="O161" s="37"/>
      <c r="P161" s="37"/>
      <c r="Q161" s="37"/>
      <c r="R161" s="37"/>
      <c r="S161" s="63"/>
      <c r="T161" s="63"/>
      <c r="U161" s="63"/>
      <c r="V161" s="63"/>
    </row>
    <row r="162" spans="1:22" s="12" customFormat="1" ht="18.75">
      <c r="A162" s="37"/>
      <c r="B162" s="37"/>
      <c r="C162" s="37"/>
      <c r="D162" s="37"/>
      <c r="E162" s="37"/>
      <c r="F162" s="37"/>
      <c r="G162" s="37"/>
      <c r="H162" s="37"/>
      <c r="I162" s="37"/>
      <c r="J162" s="37"/>
      <c r="K162" s="37"/>
      <c r="L162" s="37"/>
      <c r="M162" s="37"/>
      <c r="N162" s="37"/>
      <c r="O162" s="37"/>
      <c r="P162" s="37"/>
      <c r="Q162" s="37"/>
      <c r="R162" s="37"/>
      <c r="S162" s="63"/>
      <c r="T162" s="63"/>
      <c r="U162" s="63"/>
      <c r="V162" s="63"/>
    </row>
    <row r="163" spans="1:22" s="12" customFormat="1" ht="18.75">
      <c r="A163" s="37"/>
      <c r="B163" s="37"/>
      <c r="C163" s="37"/>
      <c r="D163" s="37"/>
      <c r="E163" s="37"/>
      <c r="F163" s="37"/>
      <c r="G163" s="37"/>
      <c r="H163" s="37"/>
      <c r="I163" s="37"/>
      <c r="J163" s="37"/>
      <c r="K163" s="37"/>
      <c r="L163" s="37"/>
      <c r="M163" s="37"/>
      <c r="N163" s="37"/>
      <c r="O163" s="37"/>
      <c r="P163" s="37"/>
      <c r="Q163" s="37"/>
      <c r="R163" s="37"/>
      <c r="S163" s="63"/>
      <c r="T163" s="63"/>
      <c r="U163" s="63"/>
      <c r="V163" s="63"/>
    </row>
    <row r="164" spans="1:22" s="12" customFormat="1" ht="18.75">
      <c r="A164" s="37"/>
      <c r="B164" s="37"/>
      <c r="C164" s="37"/>
      <c r="D164" s="37"/>
      <c r="E164" s="37"/>
      <c r="F164" s="37"/>
      <c r="G164" s="37"/>
      <c r="H164" s="37"/>
      <c r="I164" s="37"/>
      <c r="J164" s="37"/>
      <c r="K164" s="37"/>
      <c r="L164" s="37"/>
      <c r="M164" s="37"/>
      <c r="N164" s="37"/>
      <c r="O164" s="37"/>
      <c r="P164" s="37"/>
      <c r="Q164" s="37"/>
      <c r="R164" s="37"/>
      <c r="S164" s="63"/>
      <c r="T164" s="63"/>
      <c r="U164" s="63"/>
      <c r="V164" s="63"/>
    </row>
    <row r="165" spans="1:22" s="12" customFormat="1" ht="18.75">
      <c r="A165" s="37"/>
      <c r="B165" s="37"/>
      <c r="C165" s="37"/>
      <c r="D165" s="37"/>
      <c r="E165" s="37"/>
      <c r="F165" s="37"/>
      <c r="G165" s="37"/>
      <c r="H165" s="37"/>
      <c r="I165" s="37"/>
      <c r="J165" s="37"/>
      <c r="K165" s="37"/>
      <c r="L165" s="37"/>
      <c r="M165" s="37"/>
      <c r="N165" s="37"/>
      <c r="O165" s="37"/>
      <c r="P165" s="37"/>
      <c r="Q165" s="37"/>
      <c r="R165" s="37"/>
      <c r="S165" s="63"/>
      <c r="T165" s="63"/>
      <c r="U165" s="63"/>
      <c r="V165" s="63"/>
    </row>
    <row r="166" spans="1:22" s="12" customFormat="1" ht="18.75">
      <c r="A166" s="37"/>
      <c r="B166" s="37"/>
      <c r="C166" s="37"/>
      <c r="D166" s="37"/>
      <c r="E166" s="37"/>
      <c r="F166" s="37"/>
      <c r="G166" s="37"/>
      <c r="H166" s="37"/>
      <c r="I166" s="37"/>
      <c r="J166" s="37"/>
      <c r="K166" s="37"/>
      <c r="L166" s="37"/>
      <c r="M166" s="37"/>
      <c r="N166" s="37"/>
      <c r="O166" s="37"/>
      <c r="P166" s="37"/>
      <c r="Q166" s="37"/>
      <c r="R166" s="37"/>
      <c r="S166" s="63"/>
      <c r="T166" s="63"/>
      <c r="U166" s="63"/>
      <c r="V166" s="63"/>
    </row>
    <row r="167" spans="1:22" s="12" customFormat="1" ht="18.75">
      <c r="A167" s="37"/>
      <c r="B167" s="37"/>
      <c r="C167" s="37"/>
      <c r="D167" s="37"/>
      <c r="E167" s="37"/>
      <c r="F167" s="37"/>
      <c r="G167" s="37"/>
      <c r="H167" s="37"/>
      <c r="I167" s="37"/>
      <c r="J167" s="37"/>
      <c r="K167" s="37"/>
      <c r="L167" s="37"/>
      <c r="M167" s="37"/>
      <c r="N167" s="37"/>
      <c r="O167" s="37"/>
      <c r="P167" s="37"/>
      <c r="Q167" s="37"/>
      <c r="R167" s="37"/>
      <c r="S167" s="63"/>
      <c r="T167" s="63"/>
      <c r="U167" s="63"/>
      <c r="V167" s="63"/>
    </row>
    <row r="168" spans="1:22" s="12" customFormat="1" ht="18.75">
      <c r="A168" s="37"/>
      <c r="B168" s="37"/>
      <c r="C168" s="37"/>
      <c r="D168" s="37"/>
      <c r="E168" s="37"/>
      <c r="F168" s="37"/>
      <c r="G168" s="37"/>
      <c r="H168" s="37"/>
      <c r="I168" s="37"/>
      <c r="J168" s="37"/>
      <c r="K168" s="37"/>
      <c r="L168" s="37"/>
      <c r="M168" s="37"/>
      <c r="N168" s="37"/>
      <c r="O168" s="37"/>
      <c r="P168" s="37"/>
      <c r="Q168" s="37"/>
      <c r="R168" s="37"/>
      <c r="S168" s="63"/>
      <c r="T168" s="63"/>
      <c r="U168" s="63"/>
      <c r="V168" s="63"/>
    </row>
    <row r="169" spans="1:22" s="12" customFormat="1" ht="18.75">
      <c r="A169" s="37"/>
      <c r="B169" s="37"/>
      <c r="C169" s="37"/>
      <c r="D169" s="37"/>
      <c r="E169" s="37"/>
      <c r="F169" s="37"/>
      <c r="G169" s="37"/>
      <c r="H169" s="37"/>
      <c r="I169" s="37"/>
      <c r="J169" s="37"/>
      <c r="K169" s="37"/>
      <c r="L169" s="37"/>
      <c r="M169" s="37"/>
      <c r="N169" s="37"/>
      <c r="O169" s="37"/>
      <c r="P169" s="37"/>
      <c r="Q169" s="37"/>
      <c r="R169" s="37"/>
      <c r="S169" s="63"/>
      <c r="T169" s="63"/>
      <c r="U169" s="63"/>
      <c r="V169" s="63"/>
    </row>
    <row r="170" spans="1:22" s="12" customFormat="1" ht="18.75">
      <c r="A170" s="37"/>
      <c r="B170" s="37"/>
      <c r="C170" s="37"/>
      <c r="D170" s="37"/>
      <c r="E170" s="37"/>
      <c r="F170" s="37"/>
      <c r="G170" s="37"/>
      <c r="H170" s="37"/>
      <c r="I170" s="37"/>
      <c r="J170" s="37"/>
      <c r="K170" s="37"/>
      <c r="L170" s="37"/>
      <c r="M170" s="37"/>
      <c r="N170" s="37"/>
      <c r="O170" s="37"/>
      <c r="P170" s="37"/>
      <c r="Q170" s="37"/>
      <c r="R170" s="37"/>
      <c r="S170" s="63"/>
      <c r="T170" s="63"/>
      <c r="U170" s="63"/>
      <c r="V170" s="63"/>
    </row>
    <row r="171" spans="1:22" s="12" customFormat="1" ht="18.75">
      <c r="A171" s="37"/>
      <c r="B171" s="37"/>
      <c r="C171" s="37"/>
      <c r="D171" s="37"/>
      <c r="E171" s="37"/>
      <c r="F171" s="37"/>
      <c r="G171" s="37"/>
      <c r="H171" s="37"/>
      <c r="I171" s="37"/>
      <c r="J171" s="37"/>
      <c r="K171" s="37"/>
      <c r="L171" s="37"/>
      <c r="M171" s="37"/>
      <c r="N171" s="37"/>
      <c r="O171" s="37"/>
      <c r="P171" s="37"/>
      <c r="Q171" s="37"/>
      <c r="R171" s="37"/>
      <c r="S171" s="63"/>
      <c r="T171" s="63"/>
      <c r="U171" s="63"/>
      <c r="V171" s="63"/>
    </row>
    <row r="172" spans="1:22" s="12" customFormat="1" ht="18.75">
      <c r="A172" s="37"/>
      <c r="B172" s="37"/>
      <c r="C172" s="37"/>
      <c r="D172" s="37"/>
      <c r="E172" s="37"/>
      <c r="F172" s="37"/>
      <c r="G172" s="37"/>
      <c r="H172" s="37"/>
      <c r="I172" s="37"/>
      <c r="J172" s="37"/>
      <c r="K172" s="37"/>
      <c r="L172" s="37"/>
      <c r="M172" s="37"/>
      <c r="N172" s="37"/>
      <c r="O172" s="37"/>
      <c r="P172" s="37"/>
      <c r="Q172" s="37"/>
      <c r="R172" s="37"/>
      <c r="S172" s="63"/>
      <c r="T172" s="63"/>
      <c r="U172" s="63"/>
      <c r="V172" s="63"/>
    </row>
    <row r="173" spans="1:22" s="12" customFormat="1" ht="18.75">
      <c r="A173" s="37"/>
      <c r="B173" s="37"/>
      <c r="C173" s="37"/>
      <c r="D173" s="37"/>
      <c r="E173" s="37"/>
      <c r="F173" s="37"/>
      <c r="G173" s="37"/>
      <c r="H173" s="37"/>
      <c r="I173" s="37"/>
      <c r="J173" s="37"/>
      <c r="K173" s="37"/>
      <c r="L173" s="37"/>
      <c r="M173" s="37"/>
      <c r="N173" s="37"/>
      <c r="O173" s="37"/>
      <c r="P173" s="37"/>
      <c r="Q173" s="37"/>
      <c r="R173" s="37"/>
      <c r="S173" s="63"/>
      <c r="T173" s="63"/>
      <c r="U173" s="63"/>
      <c r="V173" s="63"/>
    </row>
    <row r="174" spans="1:22" s="12" customFormat="1" ht="18.75">
      <c r="A174" s="37"/>
      <c r="B174" s="37"/>
      <c r="C174" s="37"/>
      <c r="D174" s="37"/>
      <c r="E174" s="37"/>
      <c r="F174" s="37"/>
      <c r="G174" s="37"/>
      <c r="H174" s="37"/>
      <c r="I174" s="37"/>
      <c r="J174" s="37"/>
      <c r="K174" s="37"/>
      <c r="L174" s="37"/>
      <c r="M174" s="37"/>
      <c r="N174" s="37"/>
      <c r="O174" s="37"/>
      <c r="P174" s="37"/>
      <c r="Q174" s="37"/>
      <c r="R174" s="37"/>
      <c r="S174" s="63"/>
      <c r="T174" s="63"/>
      <c r="U174" s="63"/>
      <c r="V174" s="63"/>
    </row>
    <row r="175" spans="1:22" s="12" customFormat="1" ht="18.75">
      <c r="A175" s="37"/>
      <c r="B175" s="37"/>
      <c r="C175" s="37"/>
      <c r="D175" s="37"/>
      <c r="E175" s="37"/>
      <c r="F175" s="37"/>
      <c r="G175" s="37"/>
      <c r="H175" s="37"/>
      <c r="I175" s="37"/>
      <c r="J175" s="37"/>
      <c r="K175" s="37"/>
      <c r="L175" s="37"/>
      <c r="M175" s="37"/>
      <c r="N175" s="37"/>
      <c r="O175" s="37"/>
      <c r="P175" s="37"/>
      <c r="Q175" s="37"/>
      <c r="R175" s="37"/>
      <c r="S175" s="63"/>
      <c r="T175" s="63"/>
      <c r="U175" s="63"/>
      <c r="V175" s="63"/>
    </row>
    <row r="176" spans="1:22" s="12" customFormat="1" ht="18.75">
      <c r="A176" s="37"/>
      <c r="B176" s="37"/>
      <c r="C176" s="37"/>
      <c r="D176" s="37"/>
      <c r="E176" s="37"/>
      <c r="F176" s="37"/>
      <c r="G176" s="37"/>
      <c r="H176" s="37"/>
      <c r="I176" s="37"/>
      <c r="J176" s="37"/>
      <c r="K176" s="37"/>
      <c r="L176" s="37"/>
      <c r="M176" s="37"/>
      <c r="N176" s="37"/>
      <c r="O176" s="37"/>
      <c r="P176" s="37"/>
      <c r="Q176" s="37"/>
      <c r="R176" s="37"/>
      <c r="S176" s="63"/>
      <c r="T176" s="63"/>
      <c r="U176" s="63"/>
      <c r="V176" s="63"/>
    </row>
    <row r="177" spans="1:22" s="12" customFormat="1" ht="18.75">
      <c r="A177" s="37"/>
      <c r="B177" s="37"/>
      <c r="C177" s="37"/>
      <c r="D177" s="37"/>
      <c r="E177" s="37"/>
      <c r="F177" s="37"/>
      <c r="G177" s="37"/>
      <c r="H177" s="37"/>
      <c r="I177" s="37"/>
      <c r="J177" s="37"/>
      <c r="K177" s="37"/>
      <c r="L177" s="37"/>
      <c r="M177" s="37"/>
      <c r="N177" s="37"/>
      <c r="O177" s="37"/>
      <c r="P177" s="37"/>
      <c r="Q177" s="37"/>
      <c r="R177" s="37"/>
      <c r="S177" s="63"/>
      <c r="T177" s="63"/>
      <c r="U177" s="63"/>
      <c r="V177" s="63"/>
    </row>
    <row r="178" spans="1:22" s="12" customFormat="1" ht="18.75">
      <c r="A178" s="37"/>
      <c r="B178" s="37"/>
      <c r="C178" s="37"/>
      <c r="D178" s="37"/>
      <c r="E178" s="37"/>
      <c r="F178" s="37"/>
      <c r="G178" s="37"/>
      <c r="H178" s="37"/>
      <c r="I178" s="37"/>
      <c r="J178" s="37"/>
      <c r="K178" s="37"/>
      <c r="L178" s="37"/>
      <c r="M178" s="37"/>
      <c r="N178" s="37"/>
      <c r="O178" s="37"/>
      <c r="P178" s="37"/>
      <c r="Q178" s="37"/>
      <c r="R178" s="37"/>
      <c r="S178" s="63"/>
      <c r="T178" s="63"/>
      <c r="U178" s="63"/>
      <c r="V178" s="63"/>
    </row>
    <row r="179" spans="1:22" s="12" customFormat="1" ht="18.75">
      <c r="A179" s="37"/>
      <c r="B179" s="37"/>
      <c r="C179" s="37"/>
      <c r="D179" s="37"/>
      <c r="E179" s="37"/>
      <c r="F179" s="37"/>
      <c r="G179" s="37"/>
      <c r="H179" s="37"/>
      <c r="I179" s="37"/>
      <c r="J179" s="37"/>
      <c r="K179" s="37"/>
      <c r="L179" s="37"/>
      <c r="M179" s="37"/>
      <c r="N179" s="37"/>
      <c r="O179" s="37"/>
      <c r="P179" s="37"/>
      <c r="Q179" s="37"/>
      <c r="R179" s="37"/>
      <c r="S179" s="63"/>
      <c r="T179" s="63"/>
      <c r="U179" s="63"/>
      <c r="V179" s="63"/>
    </row>
    <row r="180" spans="1:22" s="12" customFormat="1" ht="18.75">
      <c r="A180" s="37"/>
      <c r="B180" s="37"/>
      <c r="C180" s="37"/>
      <c r="D180" s="37"/>
      <c r="E180" s="37"/>
      <c r="F180" s="37"/>
      <c r="G180" s="37"/>
      <c r="H180" s="37"/>
      <c r="I180" s="37"/>
      <c r="J180" s="37"/>
      <c r="K180" s="37"/>
      <c r="L180" s="37"/>
      <c r="M180" s="37"/>
      <c r="N180" s="37"/>
      <c r="O180" s="37"/>
      <c r="P180" s="37"/>
      <c r="Q180" s="37"/>
      <c r="R180" s="37"/>
      <c r="S180" s="63"/>
      <c r="T180" s="63"/>
      <c r="U180" s="63"/>
      <c r="V180" s="63"/>
    </row>
    <row r="181" spans="1:22" s="12" customFormat="1" ht="18.75">
      <c r="A181" s="37"/>
      <c r="B181" s="37"/>
      <c r="C181" s="37"/>
      <c r="D181" s="37"/>
      <c r="E181" s="37"/>
      <c r="F181" s="37"/>
      <c r="G181" s="37"/>
      <c r="H181" s="37"/>
      <c r="I181" s="37"/>
      <c r="J181" s="37"/>
      <c r="K181" s="37"/>
      <c r="L181" s="37"/>
      <c r="M181" s="37"/>
      <c r="N181" s="37"/>
      <c r="O181" s="37"/>
      <c r="P181" s="37"/>
      <c r="Q181" s="37"/>
      <c r="R181" s="37"/>
      <c r="S181" s="63"/>
      <c r="T181" s="63"/>
      <c r="U181" s="63"/>
      <c r="V181" s="63"/>
    </row>
    <row r="182" spans="1:22" s="12" customFormat="1" ht="18.75">
      <c r="A182" s="37"/>
      <c r="B182" s="37"/>
      <c r="C182" s="37"/>
      <c r="D182" s="37"/>
      <c r="E182" s="37"/>
      <c r="F182" s="37"/>
      <c r="G182" s="37"/>
      <c r="H182" s="37"/>
      <c r="I182" s="37"/>
      <c r="J182" s="37"/>
      <c r="K182" s="37"/>
      <c r="L182" s="37"/>
      <c r="M182" s="37"/>
      <c r="N182" s="37"/>
      <c r="O182" s="37"/>
      <c r="P182" s="37"/>
      <c r="Q182" s="37"/>
      <c r="R182" s="37"/>
      <c r="S182" s="63"/>
      <c r="T182" s="63"/>
      <c r="U182" s="63"/>
      <c r="V182" s="63"/>
    </row>
    <row r="183" spans="1:22" s="12" customFormat="1" ht="18.75">
      <c r="A183" s="37"/>
      <c r="B183" s="37"/>
      <c r="C183" s="37"/>
      <c r="D183" s="37"/>
      <c r="E183" s="37"/>
      <c r="F183" s="37"/>
      <c r="G183" s="37"/>
      <c r="H183" s="37"/>
      <c r="I183" s="37"/>
      <c r="J183" s="37"/>
      <c r="K183" s="37"/>
      <c r="L183" s="37"/>
      <c r="M183" s="37"/>
      <c r="N183" s="37"/>
      <c r="O183" s="37"/>
      <c r="P183" s="37"/>
      <c r="Q183" s="37"/>
      <c r="R183" s="37"/>
      <c r="S183" s="63"/>
      <c r="T183" s="63"/>
      <c r="U183" s="63"/>
      <c r="V183" s="63"/>
    </row>
    <row r="184" spans="1:22" s="12" customFormat="1" ht="18.75">
      <c r="A184" s="37"/>
      <c r="B184" s="37"/>
      <c r="C184" s="37"/>
      <c r="D184" s="37"/>
      <c r="E184" s="37"/>
      <c r="F184" s="37"/>
      <c r="G184" s="37"/>
      <c r="H184" s="37"/>
      <c r="I184" s="37"/>
      <c r="J184" s="37"/>
      <c r="K184" s="37"/>
      <c r="L184" s="37"/>
      <c r="M184" s="37"/>
      <c r="N184" s="37"/>
      <c r="O184" s="37"/>
      <c r="P184" s="37"/>
      <c r="Q184" s="37"/>
      <c r="R184" s="37"/>
      <c r="S184" s="63"/>
      <c r="T184" s="63"/>
      <c r="U184" s="63"/>
      <c r="V184" s="63"/>
    </row>
    <row r="185" spans="1:22" s="12" customFormat="1" ht="18.75">
      <c r="A185" s="37"/>
      <c r="B185" s="37"/>
      <c r="C185" s="37"/>
      <c r="D185" s="37"/>
      <c r="E185" s="37"/>
      <c r="F185" s="37"/>
      <c r="G185" s="37"/>
      <c r="H185" s="37"/>
      <c r="I185" s="37"/>
      <c r="J185" s="37"/>
      <c r="K185" s="37"/>
      <c r="L185" s="37"/>
      <c r="M185" s="37"/>
      <c r="N185" s="37"/>
      <c r="O185" s="37"/>
      <c r="P185" s="37"/>
      <c r="Q185" s="37"/>
      <c r="R185" s="37"/>
      <c r="S185" s="63"/>
      <c r="T185" s="63"/>
      <c r="U185" s="63"/>
      <c r="V185" s="63"/>
    </row>
    <row r="186" spans="1:22" s="12" customFormat="1" ht="18.75">
      <c r="A186" s="37"/>
      <c r="B186" s="37"/>
      <c r="C186" s="37"/>
      <c r="D186" s="37"/>
      <c r="E186" s="37"/>
      <c r="F186" s="37"/>
      <c r="G186" s="37"/>
      <c r="H186" s="37"/>
      <c r="I186" s="37"/>
      <c r="J186" s="37"/>
      <c r="K186" s="37"/>
      <c r="L186" s="37"/>
      <c r="M186" s="37"/>
      <c r="N186" s="37"/>
      <c r="O186" s="37"/>
      <c r="P186" s="37"/>
      <c r="Q186" s="37"/>
      <c r="R186" s="37"/>
      <c r="S186" s="63"/>
      <c r="T186" s="63"/>
      <c r="U186" s="63"/>
      <c r="V186" s="63"/>
    </row>
    <row r="187" spans="1:22" s="12" customFormat="1" ht="18.75">
      <c r="A187" s="37"/>
      <c r="B187" s="37"/>
      <c r="C187" s="37"/>
      <c r="D187" s="37"/>
      <c r="E187" s="37"/>
      <c r="F187" s="37"/>
      <c r="G187" s="37"/>
      <c r="H187" s="37"/>
      <c r="I187" s="37"/>
      <c r="J187" s="37"/>
      <c r="K187" s="37"/>
      <c r="L187" s="37"/>
      <c r="M187" s="37"/>
      <c r="N187" s="37"/>
      <c r="O187" s="37"/>
      <c r="P187" s="37"/>
      <c r="Q187" s="37"/>
      <c r="R187" s="37"/>
      <c r="S187" s="63"/>
      <c r="T187" s="63"/>
      <c r="U187" s="63"/>
      <c r="V187" s="63"/>
    </row>
    <row r="188" spans="1:22" s="12" customFormat="1" ht="18.75">
      <c r="A188" s="37"/>
      <c r="B188" s="37"/>
      <c r="C188" s="37"/>
      <c r="D188" s="37"/>
      <c r="E188" s="37"/>
      <c r="F188" s="37"/>
      <c r="G188" s="37"/>
      <c r="H188" s="37"/>
      <c r="I188" s="37"/>
      <c r="J188" s="37"/>
      <c r="K188" s="37"/>
      <c r="L188" s="37"/>
      <c r="M188" s="37"/>
      <c r="N188" s="37"/>
      <c r="O188" s="37"/>
      <c r="P188" s="37"/>
      <c r="Q188" s="37"/>
      <c r="R188" s="37"/>
      <c r="S188" s="63"/>
      <c r="T188" s="63"/>
      <c r="U188" s="63"/>
      <c r="V188" s="63"/>
    </row>
    <row r="189" spans="1:22" s="12" customFormat="1" ht="18.75">
      <c r="A189" s="37"/>
      <c r="B189" s="37"/>
      <c r="C189" s="37"/>
      <c r="D189" s="37"/>
      <c r="E189" s="37"/>
      <c r="F189" s="37"/>
      <c r="G189" s="37"/>
      <c r="H189" s="37"/>
      <c r="I189" s="37"/>
      <c r="J189" s="37"/>
      <c r="K189" s="37"/>
      <c r="L189" s="37"/>
      <c r="M189" s="37"/>
      <c r="N189" s="37"/>
      <c r="O189" s="37"/>
      <c r="P189" s="37"/>
      <c r="Q189" s="37"/>
      <c r="R189" s="37"/>
      <c r="S189" s="63"/>
      <c r="T189" s="63"/>
      <c r="U189" s="63"/>
      <c r="V189" s="63"/>
    </row>
    <row r="190" spans="1:22" s="12" customFormat="1" ht="18.75">
      <c r="A190" s="37"/>
      <c r="B190" s="37"/>
      <c r="C190" s="37"/>
      <c r="D190" s="37"/>
      <c r="E190" s="37"/>
      <c r="F190" s="37"/>
      <c r="G190" s="37"/>
      <c r="H190" s="37"/>
      <c r="I190" s="37"/>
      <c r="J190" s="37"/>
      <c r="K190" s="37"/>
      <c r="L190" s="37"/>
      <c r="M190" s="37"/>
      <c r="N190" s="37"/>
      <c r="O190" s="37"/>
      <c r="P190" s="37"/>
      <c r="Q190" s="37"/>
      <c r="R190" s="37"/>
      <c r="S190" s="63"/>
      <c r="T190" s="63"/>
      <c r="U190" s="63"/>
      <c r="V190" s="63"/>
    </row>
    <row r="191" spans="1:22" s="12" customFormat="1" ht="18.75">
      <c r="A191" s="37"/>
      <c r="B191" s="37"/>
      <c r="C191" s="37"/>
      <c r="D191" s="37"/>
      <c r="E191" s="37"/>
      <c r="F191" s="37"/>
      <c r="G191" s="37"/>
      <c r="H191" s="37"/>
      <c r="I191" s="37"/>
      <c r="J191" s="37"/>
      <c r="K191" s="37"/>
      <c r="L191" s="37"/>
      <c r="M191" s="37"/>
      <c r="N191" s="37"/>
      <c r="O191" s="37"/>
      <c r="P191" s="37"/>
      <c r="Q191" s="37"/>
      <c r="R191" s="37"/>
      <c r="S191" s="63"/>
      <c r="T191" s="63"/>
      <c r="U191" s="63"/>
      <c r="V191" s="63"/>
    </row>
    <row r="192" spans="1:22" s="12" customFormat="1" ht="18.75">
      <c r="A192" s="37"/>
      <c r="B192" s="37"/>
      <c r="C192" s="37"/>
      <c r="D192" s="37"/>
      <c r="E192" s="37"/>
      <c r="F192" s="37"/>
      <c r="G192" s="37"/>
      <c r="H192" s="37"/>
      <c r="I192" s="37"/>
      <c r="J192" s="37"/>
      <c r="K192" s="37"/>
      <c r="L192" s="37"/>
      <c r="M192" s="37"/>
      <c r="N192" s="37"/>
      <c r="O192" s="37"/>
      <c r="P192" s="37"/>
      <c r="Q192" s="37"/>
      <c r="R192" s="37"/>
      <c r="S192" s="63"/>
      <c r="T192" s="63"/>
      <c r="U192" s="63"/>
      <c r="V192" s="63"/>
    </row>
    <row r="193" spans="1:22" s="12" customFormat="1" ht="18.75">
      <c r="A193" s="37"/>
      <c r="B193" s="37"/>
      <c r="C193" s="37"/>
      <c r="D193" s="37"/>
      <c r="E193" s="37"/>
      <c r="F193" s="37"/>
      <c r="G193" s="37"/>
      <c r="H193" s="37"/>
      <c r="I193" s="37"/>
      <c r="J193" s="37"/>
      <c r="K193" s="37"/>
      <c r="L193" s="37"/>
      <c r="M193" s="37"/>
      <c r="N193" s="37"/>
      <c r="O193" s="37"/>
      <c r="P193" s="37"/>
      <c r="Q193" s="37"/>
      <c r="R193" s="37"/>
      <c r="S193" s="63"/>
      <c r="T193" s="63"/>
      <c r="U193" s="63"/>
      <c r="V193" s="63"/>
    </row>
    <row r="194" spans="1:22" ht="18.75">
      <c r="S194" s="63"/>
      <c r="T194" s="63"/>
    </row>
    <row r="195" spans="1:22" ht="18.75">
      <c r="S195" s="63"/>
      <c r="T195" s="63"/>
    </row>
    <row r="196" spans="1:22" ht="18.75">
      <c r="S196" s="63"/>
      <c r="T196" s="63"/>
    </row>
    <row r="197" spans="1:22" ht="18.75">
      <c r="S197" s="63"/>
      <c r="T197" s="63"/>
    </row>
  </sheetData>
  <sheetProtection insertColumns="0" insertRows="0" deleteColumns="0" deleteRows="0"/>
  <mergeCells count="107">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B17:C17"/>
    <mergeCell ref="D17:E17"/>
    <mergeCell ref="H17:J17"/>
    <mergeCell ref="K17:L17"/>
    <mergeCell ref="N17:O17"/>
    <mergeCell ref="Q17:R17"/>
    <mergeCell ref="B19:C19"/>
    <mergeCell ref="D19:E19"/>
    <mergeCell ref="H19:J19"/>
    <mergeCell ref="K19:L19"/>
    <mergeCell ref="N19:O19"/>
    <mergeCell ref="B15:C15"/>
    <mergeCell ref="D15:E15"/>
    <mergeCell ref="H15:J15"/>
    <mergeCell ref="K15:L15"/>
    <mergeCell ref="N15:O15"/>
    <mergeCell ref="Q15:R15"/>
    <mergeCell ref="B14:C14"/>
    <mergeCell ref="D14:E14"/>
    <mergeCell ref="H14:J14"/>
    <mergeCell ref="K14:L14"/>
    <mergeCell ref="N14:O14"/>
    <mergeCell ref="Q14:R14"/>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Q10:R10"/>
    <mergeCell ref="N11:O11"/>
    <mergeCell ref="B4:E4"/>
    <mergeCell ref="G4:I4"/>
    <mergeCell ref="J4:L4"/>
    <mergeCell ref="B5:E5"/>
    <mergeCell ref="G5:I5"/>
    <mergeCell ref="J5:L5"/>
    <mergeCell ref="B10:C10"/>
    <mergeCell ref="D10:E10"/>
    <mergeCell ref="H10:J10"/>
    <mergeCell ref="K10:L10"/>
  </mergeCells>
  <phoneticPr fontId="21"/>
  <printOptions horizontalCentered="1"/>
  <pageMargins left="0.23622047244094491" right="0.23622047244094491" top="0.74803149606299213" bottom="0.74803149606299213" header="0.31496062992125984" footer="0.31496062992125984"/>
  <pageSetup paperSize="9" scale="58"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view="pageBreakPreview" topLeftCell="A38" zoomScale="190" zoomScaleNormal="190" zoomScaleSheetLayoutView="190" workbookViewId="0">
      <selection activeCell="C44" sqref="C44"/>
    </sheetView>
  </sheetViews>
  <sheetFormatPr defaultColWidth="9" defaultRowHeight="13.5"/>
  <cols>
    <col min="1" max="1" width="4.25" style="16" customWidth="1"/>
    <col min="2" max="2" width="29" style="16" customWidth="1"/>
    <col min="3" max="3" width="29.5" style="16" customWidth="1"/>
    <col min="4" max="4" width="9.75" style="16" hidden="1" customWidth="1"/>
    <col min="5" max="5" width="10.125" style="16" hidden="1" customWidth="1"/>
    <col min="6" max="6" width="9.125" style="16" hidden="1" customWidth="1"/>
    <col min="7" max="7" width="13" style="16" hidden="1" customWidth="1"/>
    <col min="8" max="16384" width="9" style="16"/>
  </cols>
  <sheetData>
    <row r="1" spans="1:7">
      <c r="A1" s="14"/>
      <c r="B1" s="14" t="s">
        <v>116</v>
      </c>
      <c r="C1" s="14" t="s">
        <v>117</v>
      </c>
      <c r="D1" s="14" t="s">
        <v>118</v>
      </c>
      <c r="E1" s="14" t="s">
        <v>119</v>
      </c>
      <c r="F1" s="14" t="s">
        <v>120</v>
      </c>
      <c r="G1" s="15" t="s">
        <v>121</v>
      </c>
    </row>
    <row r="2" spans="1:7">
      <c r="A2" s="14">
        <v>1</v>
      </c>
      <c r="B2" s="14" t="s">
        <v>122</v>
      </c>
      <c r="C2" s="14" t="s">
        <v>123</v>
      </c>
      <c r="D2" s="17">
        <v>1880</v>
      </c>
      <c r="E2" s="18">
        <v>4.2</v>
      </c>
      <c r="F2" s="17">
        <v>3675</v>
      </c>
      <c r="G2" s="14" t="s">
        <v>124</v>
      </c>
    </row>
    <row r="3" spans="1:7">
      <c r="A3" s="14">
        <v>2</v>
      </c>
      <c r="B3" s="14" t="s">
        <v>122</v>
      </c>
      <c r="C3" s="14" t="s">
        <v>125</v>
      </c>
      <c r="D3" s="17">
        <v>3190</v>
      </c>
      <c r="E3" s="18">
        <v>7.6</v>
      </c>
      <c r="F3" s="17">
        <v>3675</v>
      </c>
      <c r="G3" s="14" t="s">
        <v>124</v>
      </c>
    </row>
    <row r="4" spans="1:7">
      <c r="A4" s="14">
        <v>3</v>
      </c>
      <c r="B4" s="14" t="s">
        <v>122</v>
      </c>
      <c r="C4" s="14" t="s">
        <v>126</v>
      </c>
      <c r="D4" s="17">
        <v>3890</v>
      </c>
      <c r="E4" s="18">
        <v>9.6</v>
      </c>
      <c r="F4" s="17">
        <v>3675</v>
      </c>
      <c r="G4" s="14" t="s">
        <v>124</v>
      </c>
    </row>
    <row r="5" spans="1:7">
      <c r="A5" s="14">
        <v>4</v>
      </c>
      <c r="B5" s="14" t="s">
        <v>122</v>
      </c>
      <c r="C5" s="14" t="s">
        <v>127</v>
      </c>
      <c r="D5" s="17">
        <v>5030</v>
      </c>
      <c r="E5" s="18">
        <v>11.2</v>
      </c>
      <c r="F5" s="17">
        <v>3675</v>
      </c>
      <c r="G5" s="14" t="s">
        <v>124</v>
      </c>
    </row>
    <row r="6" spans="1:7">
      <c r="A6" s="14">
        <v>5</v>
      </c>
      <c r="B6" s="14" t="s">
        <v>122</v>
      </c>
      <c r="C6" s="14" t="s">
        <v>128</v>
      </c>
      <c r="D6" s="17">
        <v>2090</v>
      </c>
      <c r="E6" s="18">
        <v>4.2</v>
      </c>
      <c r="F6" s="17">
        <v>3675</v>
      </c>
      <c r="G6" s="14" t="s">
        <v>124</v>
      </c>
    </row>
    <row r="7" spans="1:7">
      <c r="A7" s="14">
        <v>6</v>
      </c>
      <c r="B7" s="14" t="s">
        <v>122</v>
      </c>
      <c r="C7" s="14" t="s">
        <v>129</v>
      </c>
      <c r="D7" s="17">
        <v>3350</v>
      </c>
      <c r="E7" s="18">
        <v>7.8</v>
      </c>
      <c r="F7" s="17">
        <v>3675</v>
      </c>
      <c r="G7" s="14" t="s">
        <v>124</v>
      </c>
    </row>
    <row r="8" spans="1:7">
      <c r="A8" s="14">
        <v>7</v>
      </c>
      <c r="B8" s="14" t="s">
        <v>122</v>
      </c>
      <c r="C8" s="14" t="s">
        <v>130</v>
      </c>
      <c r="D8" s="17">
        <v>4260</v>
      </c>
      <c r="E8" s="18">
        <v>10.199999999999999</v>
      </c>
      <c r="F8" s="17">
        <v>3675</v>
      </c>
      <c r="G8" s="14" t="s">
        <v>124</v>
      </c>
    </row>
    <row r="9" spans="1:7">
      <c r="A9" s="14">
        <v>8</v>
      </c>
      <c r="B9" s="14" t="s">
        <v>122</v>
      </c>
      <c r="C9" s="14" t="s">
        <v>131</v>
      </c>
      <c r="D9" s="17">
        <v>5570</v>
      </c>
      <c r="E9" s="18">
        <v>11.2</v>
      </c>
      <c r="F9" s="17">
        <v>3675</v>
      </c>
      <c r="G9" s="14" t="s">
        <v>124</v>
      </c>
    </row>
    <row r="10" spans="1:7">
      <c r="A10" s="14">
        <v>9</v>
      </c>
      <c r="B10" s="14" t="s">
        <v>132</v>
      </c>
      <c r="C10" s="14" t="s">
        <v>133</v>
      </c>
      <c r="D10" s="17">
        <v>1130</v>
      </c>
      <c r="E10" s="18">
        <v>2.2999999999999998</v>
      </c>
      <c r="F10" s="17">
        <v>3050</v>
      </c>
      <c r="G10" s="14" t="s">
        <v>134</v>
      </c>
    </row>
    <row r="11" spans="1:7">
      <c r="A11" s="14">
        <v>10</v>
      </c>
      <c r="B11" s="14" t="s">
        <v>132</v>
      </c>
      <c r="C11" s="14" t="s">
        <v>135</v>
      </c>
      <c r="D11" s="17">
        <v>1380</v>
      </c>
      <c r="E11" s="18">
        <v>3</v>
      </c>
      <c r="F11" s="17">
        <v>3050</v>
      </c>
      <c r="G11" s="14" t="s">
        <v>134</v>
      </c>
    </row>
    <row r="12" spans="1:7">
      <c r="A12" s="14">
        <v>11</v>
      </c>
      <c r="B12" s="14" t="s">
        <v>132</v>
      </c>
      <c r="C12" s="14" t="s">
        <v>136</v>
      </c>
      <c r="D12" s="17">
        <v>1670</v>
      </c>
      <c r="E12" s="18">
        <v>3.9</v>
      </c>
      <c r="F12" s="17">
        <v>3525</v>
      </c>
      <c r="G12" s="14" t="s">
        <v>124</v>
      </c>
    </row>
    <row r="13" spans="1:7">
      <c r="A13" s="14">
        <v>12</v>
      </c>
      <c r="B13" s="14" t="s">
        <v>132</v>
      </c>
      <c r="C13" s="14" t="s">
        <v>137</v>
      </c>
      <c r="D13" s="17">
        <v>1720</v>
      </c>
      <c r="E13" s="18">
        <v>4</v>
      </c>
      <c r="F13" s="17">
        <v>3675</v>
      </c>
      <c r="G13" s="14" t="s">
        <v>124</v>
      </c>
    </row>
    <row r="14" spans="1:7">
      <c r="A14" s="14">
        <v>13</v>
      </c>
      <c r="B14" s="14" t="s">
        <v>132</v>
      </c>
      <c r="C14" s="14" t="s">
        <v>138</v>
      </c>
      <c r="D14" s="17">
        <v>2040</v>
      </c>
      <c r="E14" s="18">
        <v>6</v>
      </c>
      <c r="F14" s="17">
        <v>3675</v>
      </c>
      <c r="G14" s="14" t="s">
        <v>124</v>
      </c>
    </row>
    <row r="15" spans="1:7">
      <c r="A15" s="14">
        <v>14</v>
      </c>
      <c r="B15" s="14" t="s">
        <v>132</v>
      </c>
      <c r="C15" s="14" t="s">
        <v>139</v>
      </c>
      <c r="D15" s="17">
        <v>2320</v>
      </c>
      <c r="E15" s="18">
        <v>7.9</v>
      </c>
      <c r="F15" s="17">
        <v>3675</v>
      </c>
      <c r="G15" s="14" t="s">
        <v>124</v>
      </c>
    </row>
    <row r="16" spans="1:7">
      <c r="A16" s="14">
        <v>15</v>
      </c>
      <c r="B16" s="14" t="s">
        <v>132</v>
      </c>
      <c r="C16" s="14" t="s">
        <v>140</v>
      </c>
      <c r="D16" s="17">
        <v>2500</v>
      </c>
      <c r="E16" s="18">
        <v>8.9</v>
      </c>
      <c r="F16" s="17">
        <v>3675</v>
      </c>
      <c r="G16" s="14" t="s">
        <v>124</v>
      </c>
    </row>
    <row r="17" spans="1:7">
      <c r="A17" s="14">
        <v>16</v>
      </c>
      <c r="B17" s="14" t="s">
        <v>132</v>
      </c>
      <c r="C17" s="14" t="s">
        <v>141</v>
      </c>
      <c r="D17" s="17">
        <v>2770</v>
      </c>
      <c r="E17" s="18">
        <v>9.1</v>
      </c>
      <c r="F17" s="17">
        <v>3675</v>
      </c>
      <c r="G17" s="14" t="s">
        <v>124</v>
      </c>
    </row>
    <row r="18" spans="1:7">
      <c r="A18" s="14">
        <v>17</v>
      </c>
      <c r="B18" s="14" t="s">
        <v>132</v>
      </c>
      <c r="C18" s="14" t="s">
        <v>142</v>
      </c>
      <c r="D18" s="17">
        <v>4260</v>
      </c>
      <c r="E18" s="18">
        <v>11.7</v>
      </c>
      <c r="F18" s="17">
        <v>3675</v>
      </c>
      <c r="G18" s="14" t="s">
        <v>124</v>
      </c>
    </row>
    <row r="19" spans="1:7">
      <c r="A19" s="14">
        <v>18</v>
      </c>
      <c r="B19" s="14" t="s">
        <v>143</v>
      </c>
      <c r="C19" s="14" t="s">
        <v>144</v>
      </c>
      <c r="D19" s="17">
        <v>591</v>
      </c>
      <c r="E19" s="18">
        <v>1.6</v>
      </c>
      <c r="F19" s="17">
        <v>3275</v>
      </c>
      <c r="G19" s="14" t="s">
        <v>145</v>
      </c>
    </row>
    <row r="20" spans="1:7">
      <c r="A20" s="14">
        <v>19</v>
      </c>
      <c r="B20" s="14" t="s">
        <v>143</v>
      </c>
      <c r="C20" s="14" t="s">
        <v>146</v>
      </c>
      <c r="D20" s="17">
        <v>752</v>
      </c>
      <c r="E20" s="18">
        <v>1.9</v>
      </c>
      <c r="F20" s="17">
        <v>3275</v>
      </c>
      <c r="G20" s="14" t="s">
        <v>145</v>
      </c>
    </row>
    <row r="21" spans="1:7">
      <c r="A21" s="14">
        <v>20</v>
      </c>
      <c r="B21" s="14" t="s">
        <v>143</v>
      </c>
      <c r="C21" s="14" t="s">
        <v>147</v>
      </c>
      <c r="D21" s="17">
        <v>978</v>
      </c>
      <c r="E21" s="18">
        <v>2.6</v>
      </c>
      <c r="F21" s="17">
        <v>3275</v>
      </c>
      <c r="G21" s="14" t="s">
        <v>145</v>
      </c>
    </row>
    <row r="22" spans="1:7">
      <c r="A22" s="14">
        <v>21</v>
      </c>
      <c r="B22" s="14" t="s">
        <v>143</v>
      </c>
      <c r="C22" s="14" t="s">
        <v>148</v>
      </c>
      <c r="D22" s="17">
        <v>1096</v>
      </c>
      <c r="E22" s="18">
        <v>2.9</v>
      </c>
      <c r="F22" s="17">
        <v>3675</v>
      </c>
      <c r="G22" s="14" t="s">
        <v>124</v>
      </c>
    </row>
    <row r="23" spans="1:7">
      <c r="A23" s="14">
        <v>22</v>
      </c>
      <c r="B23" s="14" t="s">
        <v>143</v>
      </c>
      <c r="C23" s="14" t="s">
        <v>149</v>
      </c>
      <c r="D23" s="17">
        <v>1262</v>
      </c>
      <c r="E23" s="18">
        <v>3.6</v>
      </c>
      <c r="F23" s="17">
        <v>3675</v>
      </c>
      <c r="G23" s="14" t="s">
        <v>124</v>
      </c>
    </row>
    <row r="24" spans="1:7">
      <c r="A24" s="14">
        <v>23</v>
      </c>
      <c r="B24" s="14" t="s">
        <v>143</v>
      </c>
      <c r="C24" s="14" t="s">
        <v>150</v>
      </c>
      <c r="D24" s="17">
        <v>1375</v>
      </c>
      <c r="E24" s="18">
        <v>3.9</v>
      </c>
      <c r="F24" s="17">
        <v>3675</v>
      </c>
      <c r="G24" s="14" t="s">
        <v>124</v>
      </c>
    </row>
    <row r="25" spans="1:7">
      <c r="A25" s="14">
        <v>24</v>
      </c>
      <c r="B25" s="14" t="s">
        <v>143</v>
      </c>
      <c r="C25" s="14" t="s">
        <v>151</v>
      </c>
      <c r="D25" s="17">
        <v>1770</v>
      </c>
      <c r="E25" s="18">
        <v>5.9</v>
      </c>
      <c r="F25" s="17">
        <v>3675</v>
      </c>
      <c r="G25" s="14" t="s">
        <v>124</v>
      </c>
    </row>
    <row r="26" spans="1:7">
      <c r="A26" s="14">
        <v>25</v>
      </c>
      <c r="B26" s="14" t="s">
        <v>143</v>
      </c>
      <c r="C26" s="14" t="s">
        <v>152</v>
      </c>
      <c r="D26" s="17">
        <v>2530</v>
      </c>
      <c r="E26" s="18">
        <v>8.6</v>
      </c>
      <c r="F26" s="17">
        <v>3675</v>
      </c>
      <c r="G26" s="14" t="s">
        <v>124</v>
      </c>
    </row>
    <row r="27" spans="1:7">
      <c r="A27" s="14">
        <v>26</v>
      </c>
      <c r="B27" s="14" t="s">
        <v>143</v>
      </c>
      <c r="C27" s="14" t="s">
        <v>153</v>
      </c>
      <c r="D27" s="17">
        <v>2740</v>
      </c>
      <c r="E27" s="18">
        <v>9.1999999999999993</v>
      </c>
      <c r="F27" s="17">
        <v>3675</v>
      </c>
      <c r="G27" s="14" t="s">
        <v>124</v>
      </c>
    </row>
    <row r="28" spans="1:7">
      <c r="A28" s="14">
        <v>27</v>
      </c>
      <c r="B28" s="14" t="s">
        <v>143</v>
      </c>
      <c r="C28" s="14" t="s">
        <v>154</v>
      </c>
      <c r="D28" s="17">
        <v>2990</v>
      </c>
      <c r="E28" s="18">
        <v>10.7</v>
      </c>
      <c r="F28" s="17">
        <v>3675</v>
      </c>
      <c r="G28" s="14" t="s">
        <v>124</v>
      </c>
    </row>
    <row r="29" spans="1:7">
      <c r="A29" s="14">
        <v>28</v>
      </c>
      <c r="B29" s="14" t="s">
        <v>143</v>
      </c>
      <c r="C29" s="14" t="s">
        <v>155</v>
      </c>
      <c r="D29" s="17">
        <v>4390</v>
      </c>
      <c r="E29" s="18">
        <v>15</v>
      </c>
      <c r="F29" s="17">
        <v>3675</v>
      </c>
      <c r="G29" s="14" t="s">
        <v>124</v>
      </c>
    </row>
    <row r="30" spans="1:7">
      <c r="A30" s="14">
        <v>29</v>
      </c>
      <c r="B30" s="14" t="s">
        <v>143</v>
      </c>
      <c r="C30" s="14" t="s">
        <v>156</v>
      </c>
      <c r="D30" s="17">
        <v>4620</v>
      </c>
      <c r="E30" s="18">
        <v>16.7</v>
      </c>
      <c r="F30" s="17">
        <v>3675</v>
      </c>
      <c r="G30" s="14" t="s">
        <v>124</v>
      </c>
    </row>
    <row r="31" spans="1:7">
      <c r="A31" s="14">
        <v>30</v>
      </c>
      <c r="B31" s="14" t="s">
        <v>157</v>
      </c>
      <c r="C31" s="14" t="s">
        <v>158</v>
      </c>
      <c r="D31" s="17">
        <v>1020</v>
      </c>
      <c r="E31" s="18">
        <v>3.5</v>
      </c>
      <c r="F31" s="17">
        <v>3050</v>
      </c>
      <c r="G31" s="14" t="s">
        <v>134</v>
      </c>
    </row>
    <row r="32" spans="1:7">
      <c r="A32" s="14">
        <v>31</v>
      </c>
      <c r="B32" s="14" t="s">
        <v>157</v>
      </c>
      <c r="C32" s="14" t="s">
        <v>159</v>
      </c>
      <c r="D32" s="17">
        <v>1540</v>
      </c>
      <c r="E32" s="18">
        <v>5.4</v>
      </c>
      <c r="F32" s="17">
        <v>3050</v>
      </c>
      <c r="G32" s="14" t="s">
        <v>134</v>
      </c>
    </row>
    <row r="33" spans="1:7">
      <c r="A33" s="14">
        <v>32</v>
      </c>
      <c r="B33" s="14" t="s">
        <v>157</v>
      </c>
      <c r="C33" s="14" t="s">
        <v>160</v>
      </c>
      <c r="D33" s="17">
        <v>4330</v>
      </c>
      <c r="E33" s="18">
        <v>9.8000000000000007</v>
      </c>
      <c r="F33" s="17">
        <v>3050</v>
      </c>
      <c r="G33" s="14" t="s">
        <v>134</v>
      </c>
    </row>
    <row r="34" spans="1:7">
      <c r="A34" s="14">
        <v>33</v>
      </c>
      <c r="B34" s="14" t="s">
        <v>161</v>
      </c>
      <c r="C34" s="14" t="s">
        <v>162</v>
      </c>
      <c r="D34" s="17">
        <v>493</v>
      </c>
      <c r="E34" s="18">
        <v>2.5</v>
      </c>
      <c r="F34" s="17">
        <v>3050</v>
      </c>
      <c r="G34" s="14" t="s">
        <v>134</v>
      </c>
    </row>
    <row r="35" spans="1:7">
      <c r="A35" s="14">
        <v>34</v>
      </c>
      <c r="B35" s="14" t="s">
        <v>161</v>
      </c>
      <c r="C35" s="14" t="s">
        <v>158</v>
      </c>
      <c r="D35" s="17">
        <v>854</v>
      </c>
      <c r="E35" s="18">
        <v>3.9</v>
      </c>
      <c r="F35" s="17">
        <v>3050</v>
      </c>
      <c r="G35" s="14" t="s">
        <v>134</v>
      </c>
    </row>
    <row r="36" spans="1:7">
      <c r="A36" s="14">
        <v>35</v>
      </c>
      <c r="B36" s="14" t="s">
        <v>161</v>
      </c>
      <c r="C36" s="14" t="s">
        <v>163</v>
      </c>
      <c r="D36" s="17">
        <v>1080</v>
      </c>
      <c r="E36" s="18">
        <v>4.2</v>
      </c>
      <c r="F36" s="17">
        <v>3050</v>
      </c>
      <c r="G36" s="14" t="s">
        <v>134</v>
      </c>
    </row>
    <row r="37" spans="1:7">
      <c r="A37" s="14">
        <v>36</v>
      </c>
      <c r="B37" s="14" t="s">
        <v>161</v>
      </c>
      <c r="C37" s="14" t="s">
        <v>164</v>
      </c>
      <c r="D37" s="17">
        <v>1430</v>
      </c>
      <c r="E37" s="18">
        <v>5.5</v>
      </c>
      <c r="F37" s="17">
        <v>3050</v>
      </c>
      <c r="G37" s="14" t="s">
        <v>134</v>
      </c>
    </row>
    <row r="38" spans="1:7">
      <c r="A38" s="14">
        <v>37</v>
      </c>
      <c r="B38" s="14" t="s">
        <v>165</v>
      </c>
      <c r="C38" s="14" t="s">
        <v>166</v>
      </c>
      <c r="D38" s="17">
        <v>527</v>
      </c>
      <c r="E38" s="18">
        <v>2.7</v>
      </c>
      <c r="F38" s="17">
        <v>3050</v>
      </c>
      <c r="G38" s="14" t="s">
        <v>134</v>
      </c>
    </row>
    <row r="39" spans="1:7">
      <c r="A39" s="14">
        <v>38</v>
      </c>
      <c r="B39" s="14" t="s">
        <v>165</v>
      </c>
      <c r="C39" s="14" t="s">
        <v>167</v>
      </c>
      <c r="D39" s="17">
        <v>785</v>
      </c>
      <c r="E39" s="18">
        <v>3.4</v>
      </c>
      <c r="F39" s="17">
        <v>3050</v>
      </c>
      <c r="G39" s="14" t="s">
        <v>134</v>
      </c>
    </row>
    <row r="40" spans="1:7">
      <c r="A40" s="14">
        <v>39</v>
      </c>
      <c r="B40" s="14" t="s">
        <v>168</v>
      </c>
      <c r="C40" s="14" t="s">
        <v>169</v>
      </c>
      <c r="D40" s="17">
        <v>1200</v>
      </c>
      <c r="E40" s="19">
        <v>1.3</v>
      </c>
      <c r="F40" s="17">
        <v>3050</v>
      </c>
      <c r="G40" s="14" t="s">
        <v>134</v>
      </c>
    </row>
    <row r="41" spans="1:7">
      <c r="A41" s="14">
        <v>40</v>
      </c>
      <c r="B41" s="14" t="s">
        <v>168</v>
      </c>
      <c r="C41" s="14" t="s">
        <v>170</v>
      </c>
      <c r="D41" s="17">
        <v>2330</v>
      </c>
      <c r="E41" s="19">
        <v>2.6</v>
      </c>
      <c r="F41" s="17">
        <v>3050</v>
      </c>
      <c r="G41" s="14" t="s">
        <v>134</v>
      </c>
    </row>
    <row r="42" spans="1:7">
      <c r="A42" s="14">
        <v>41</v>
      </c>
      <c r="B42" s="14" t="s">
        <v>168</v>
      </c>
      <c r="C42" s="14" t="s">
        <v>171</v>
      </c>
      <c r="D42" s="17">
        <v>2900</v>
      </c>
      <c r="E42" s="19">
        <v>5.2</v>
      </c>
      <c r="F42" s="17">
        <v>3050</v>
      </c>
      <c r="G42" s="14" t="s">
        <v>134</v>
      </c>
    </row>
    <row r="43" spans="1:7">
      <c r="A43" s="14">
        <v>42</v>
      </c>
      <c r="B43" s="14" t="s">
        <v>168</v>
      </c>
      <c r="C43" s="14" t="s">
        <v>172</v>
      </c>
      <c r="D43" s="17">
        <v>5860</v>
      </c>
      <c r="E43" s="19">
        <v>7</v>
      </c>
      <c r="F43" s="17">
        <v>3050</v>
      </c>
      <c r="G43" s="14" t="s">
        <v>134</v>
      </c>
    </row>
    <row r="44" spans="1:7">
      <c r="A44" s="14">
        <v>43</v>
      </c>
      <c r="B44" s="14" t="s">
        <v>168</v>
      </c>
      <c r="C44" s="14" t="s">
        <v>173</v>
      </c>
      <c r="D44" s="17">
        <v>6440</v>
      </c>
      <c r="E44" s="19">
        <v>10.5</v>
      </c>
      <c r="F44" s="17">
        <v>3675</v>
      </c>
      <c r="G44" s="14" t="s">
        <v>174</v>
      </c>
    </row>
    <row r="45" spans="1:7">
      <c r="A45" s="14">
        <v>44</v>
      </c>
      <c r="B45" s="14" t="s">
        <v>175</v>
      </c>
      <c r="C45" s="14" t="s">
        <v>176</v>
      </c>
      <c r="D45" s="17">
        <v>3220</v>
      </c>
      <c r="E45" s="19">
        <v>5.2</v>
      </c>
      <c r="F45" s="17">
        <v>3675</v>
      </c>
      <c r="G45" s="14" t="s">
        <v>124</v>
      </c>
    </row>
    <row r="46" spans="1:7">
      <c r="A46" s="14">
        <v>45</v>
      </c>
      <c r="B46" s="14" t="s">
        <v>175</v>
      </c>
      <c r="C46" s="14" t="s">
        <v>177</v>
      </c>
      <c r="D46" s="17">
        <v>4570</v>
      </c>
      <c r="E46" s="19">
        <v>7</v>
      </c>
      <c r="F46" s="17">
        <v>3675</v>
      </c>
      <c r="G46" s="14" t="s">
        <v>124</v>
      </c>
    </row>
    <row r="47" spans="1:7">
      <c r="A47" s="14">
        <v>46</v>
      </c>
      <c r="B47" s="14" t="s">
        <v>175</v>
      </c>
      <c r="C47" s="14" t="s">
        <v>178</v>
      </c>
      <c r="D47" s="17">
        <v>6880</v>
      </c>
      <c r="E47" s="19">
        <v>10.5</v>
      </c>
      <c r="F47" s="17">
        <v>3675</v>
      </c>
      <c r="G47" s="14" t="s">
        <v>124</v>
      </c>
    </row>
    <row r="48" spans="1:7">
      <c r="A48" s="14">
        <v>47</v>
      </c>
      <c r="B48" s="14" t="s">
        <v>179</v>
      </c>
      <c r="C48" s="14" t="s">
        <v>180</v>
      </c>
      <c r="D48" s="17">
        <v>402</v>
      </c>
      <c r="E48" s="20"/>
      <c r="F48" s="21"/>
      <c r="G48" s="21"/>
    </row>
    <row r="49" spans="1:7">
      <c r="A49" s="14">
        <v>48</v>
      </c>
      <c r="B49" s="14" t="s">
        <v>179</v>
      </c>
      <c r="C49" s="14" t="s">
        <v>181</v>
      </c>
      <c r="D49" s="17">
        <v>393</v>
      </c>
      <c r="E49" s="20"/>
      <c r="F49" s="21"/>
      <c r="G49" s="21"/>
    </row>
    <row r="50" spans="1:7">
      <c r="A50" s="14">
        <v>49</v>
      </c>
      <c r="B50" s="14" t="s">
        <v>179</v>
      </c>
      <c r="C50" s="14" t="s">
        <v>182</v>
      </c>
      <c r="D50" s="17">
        <v>493</v>
      </c>
      <c r="E50" s="20"/>
      <c r="F50" s="21"/>
      <c r="G50" s="21"/>
    </row>
    <row r="51" spans="1:7">
      <c r="A51" s="14">
        <v>50</v>
      </c>
      <c r="B51" s="14" t="s">
        <v>183</v>
      </c>
      <c r="C51" s="14" t="s">
        <v>184</v>
      </c>
      <c r="D51" s="17">
        <v>11300</v>
      </c>
      <c r="E51" s="20"/>
      <c r="F51" s="21"/>
      <c r="G51" s="21"/>
    </row>
    <row r="52" spans="1:7">
      <c r="A52" s="14">
        <v>51</v>
      </c>
      <c r="B52" s="14" t="s">
        <v>183</v>
      </c>
      <c r="C52" s="14" t="s">
        <v>185</v>
      </c>
      <c r="D52" s="17">
        <v>6360</v>
      </c>
      <c r="E52" s="20"/>
      <c r="F52" s="21"/>
      <c r="G52" s="21"/>
    </row>
    <row r="53" spans="1:7">
      <c r="A53" s="14">
        <v>52</v>
      </c>
      <c r="B53" s="14" t="s">
        <v>183</v>
      </c>
      <c r="C53" s="14" t="s">
        <v>186</v>
      </c>
      <c r="D53" s="17">
        <v>10200</v>
      </c>
      <c r="E53" s="20"/>
      <c r="F53" s="21"/>
      <c r="G53" s="21"/>
    </row>
    <row r="54" spans="1:7">
      <c r="A54" s="14">
        <v>54</v>
      </c>
      <c r="B54" s="14" t="s">
        <v>187</v>
      </c>
      <c r="C54" s="14" t="s">
        <v>188</v>
      </c>
      <c r="D54" s="17">
        <v>811</v>
      </c>
      <c r="E54" s="20"/>
      <c r="F54" s="21"/>
      <c r="G54" s="21"/>
    </row>
    <row r="55" spans="1:7">
      <c r="A55" s="14">
        <v>55</v>
      </c>
      <c r="B55" s="14" t="s">
        <v>187</v>
      </c>
      <c r="C55" s="14" t="s">
        <v>189</v>
      </c>
      <c r="D55" s="17">
        <v>1375</v>
      </c>
      <c r="E55" s="20"/>
      <c r="F55" s="21"/>
      <c r="G55" s="21"/>
    </row>
    <row r="56" spans="1:7">
      <c r="A56" s="14">
        <v>56</v>
      </c>
      <c r="B56" s="14" t="s">
        <v>187</v>
      </c>
      <c r="C56" s="14" t="s">
        <v>190</v>
      </c>
      <c r="D56" s="17">
        <v>1837</v>
      </c>
      <c r="E56" s="20"/>
      <c r="F56" s="21"/>
      <c r="G56" s="21"/>
    </row>
    <row r="57" spans="1:7">
      <c r="A57" s="14">
        <v>57</v>
      </c>
      <c r="B57" s="14" t="s">
        <v>191</v>
      </c>
      <c r="C57" s="14" t="s">
        <v>192</v>
      </c>
      <c r="D57" s="17">
        <v>448</v>
      </c>
      <c r="E57" s="20"/>
      <c r="F57" s="21"/>
      <c r="G57" s="21"/>
    </row>
    <row r="58" spans="1:7">
      <c r="A58" s="14">
        <v>58</v>
      </c>
      <c r="B58" s="14" t="s">
        <v>191</v>
      </c>
      <c r="C58" s="14" t="s">
        <v>193</v>
      </c>
      <c r="D58" s="17">
        <v>758</v>
      </c>
      <c r="E58" s="20"/>
      <c r="F58" s="21"/>
      <c r="G58" s="21"/>
    </row>
    <row r="59" spans="1:7">
      <c r="A59" s="14">
        <v>59</v>
      </c>
      <c r="B59" s="14" t="s">
        <v>191</v>
      </c>
      <c r="C59" s="14" t="s">
        <v>194</v>
      </c>
      <c r="D59" s="17">
        <v>750</v>
      </c>
      <c r="E59" s="20"/>
      <c r="F59" s="21"/>
      <c r="G59" s="21"/>
    </row>
    <row r="60" spans="1:7">
      <c r="A60" s="14">
        <v>60</v>
      </c>
      <c r="B60" s="14" t="s">
        <v>195</v>
      </c>
      <c r="C60" s="14" t="s">
        <v>196</v>
      </c>
      <c r="D60" s="17">
        <v>28</v>
      </c>
      <c r="E60" s="18">
        <v>0.4</v>
      </c>
      <c r="F60" s="17">
        <v>3275</v>
      </c>
      <c r="G60" s="14" t="s">
        <v>197</v>
      </c>
    </row>
    <row r="61" spans="1:7">
      <c r="A61" s="14">
        <v>61</v>
      </c>
      <c r="B61" s="14" t="s">
        <v>195</v>
      </c>
      <c r="C61" s="14" t="s">
        <v>198</v>
      </c>
      <c r="D61" s="17">
        <v>31</v>
      </c>
      <c r="E61" s="18">
        <v>0.8</v>
      </c>
      <c r="F61" s="17">
        <v>3275</v>
      </c>
      <c r="G61" s="14" t="s">
        <v>197</v>
      </c>
    </row>
    <row r="62" spans="1:7">
      <c r="A62" s="14">
        <v>62</v>
      </c>
      <c r="B62" s="14" t="s">
        <v>199</v>
      </c>
      <c r="C62" s="14" t="s">
        <v>200</v>
      </c>
      <c r="D62" s="17">
        <v>226</v>
      </c>
      <c r="E62" s="18">
        <v>1.1000000000000001</v>
      </c>
      <c r="F62" s="17">
        <v>3275</v>
      </c>
      <c r="G62" s="14" t="s">
        <v>197</v>
      </c>
    </row>
    <row r="63" spans="1:7">
      <c r="A63" s="14">
        <v>63</v>
      </c>
      <c r="B63" s="14" t="s">
        <v>199</v>
      </c>
      <c r="C63" s="14" t="s">
        <v>201</v>
      </c>
      <c r="D63" s="17">
        <v>410</v>
      </c>
      <c r="E63" s="18">
        <v>1.6</v>
      </c>
      <c r="F63" s="17">
        <v>3275</v>
      </c>
      <c r="G63" s="14" t="s">
        <v>197</v>
      </c>
    </row>
    <row r="64" spans="1:7">
      <c r="A64" s="14">
        <v>64</v>
      </c>
      <c r="B64" s="14" t="s">
        <v>199</v>
      </c>
      <c r="C64" s="14" t="s">
        <v>202</v>
      </c>
      <c r="D64" s="17">
        <v>1900</v>
      </c>
      <c r="E64" s="18">
        <v>4.5999999999999996</v>
      </c>
      <c r="F64" s="17">
        <v>3275</v>
      </c>
      <c r="G64" s="14" t="s">
        <v>197</v>
      </c>
    </row>
    <row r="65" spans="1:7">
      <c r="A65" s="14">
        <v>65</v>
      </c>
      <c r="B65" s="14" t="s">
        <v>199</v>
      </c>
      <c r="C65" s="14" t="s">
        <v>203</v>
      </c>
      <c r="D65" s="17">
        <v>2100</v>
      </c>
      <c r="E65" s="18">
        <v>4.5999999999999996</v>
      </c>
      <c r="F65" s="17">
        <v>3275</v>
      </c>
      <c r="G65" s="14" t="s">
        <v>197</v>
      </c>
    </row>
    <row r="66" spans="1:7">
      <c r="A66" s="14">
        <v>66</v>
      </c>
      <c r="B66" s="14" t="s">
        <v>204</v>
      </c>
      <c r="C66" s="14" t="s">
        <v>205</v>
      </c>
      <c r="D66" s="17">
        <v>49</v>
      </c>
      <c r="E66" s="22">
        <v>0.38</v>
      </c>
      <c r="F66" s="17">
        <v>3275</v>
      </c>
      <c r="G66" s="14" t="s">
        <v>197</v>
      </c>
    </row>
    <row r="67" spans="1:7">
      <c r="A67" s="14">
        <v>67</v>
      </c>
      <c r="B67" s="14" t="s">
        <v>204</v>
      </c>
      <c r="C67" s="14" t="s">
        <v>206</v>
      </c>
      <c r="D67" s="17">
        <v>122</v>
      </c>
      <c r="E67" s="22">
        <v>0.38</v>
      </c>
      <c r="F67" s="17">
        <v>3275</v>
      </c>
      <c r="G67" s="14" t="s">
        <v>197</v>
      </c>
    </row>
    <row r="68" spans="1:7">
      <c r="A68" s="14">
        <v>68</v>
      </c>
      <c r="B68" s="14" t="s">
        <v>204</v>
      </c>
      <c r="C68" s="14" t="s">
        <v>207</v>
      </c>
      <c r="D68" s="17">
        <v>135</v>
      </c>
      <c r="E68" s="22">
        <v>0.38</v>
      </c>
      <c r="F68" s="17">
        <v>3275</v>
      </c>
      <c r="G68" s="14" t="s">
        <v>197</v>
      </c>
    </row>
    <row r="69" spans="1:7">
      <c r="A69" s="14">
        <v>69</v>
      </c>
      <c r="B69" s="14" t="s">
        <v>208</v>
      </c>
      <c r="C69" s="14" t="s">
        <v>209</v>
      </c>
      <c r="D69" s="17">
        <v>40</v>
      </c>
      <c r="E69" s="18">
        <v>0.39</v>
      </c>
      <c r="F69" s="17">
        <v>3275</v>
      </c>
      <c r="G69" s="14" t="s">
        <v>197</v>
      </c>
    </row>
    <row r="70" spans="1:7">
      <c r="A70" s="14">
        <v>70</v>
      </c>
      <c r="B70" s="14" t="s">
        <v>208</v>
      </c>
      <c r="C70" s="14" t="s">
        <v>210</v>
      </c>
      <c r="D70" s="17">
        <v>47</v>
      </c>
      <c r="E70" s="18">
        <v>0.56999999999999995</v>
      </c>
      <c r="F70" s="17">
        <v>3275</v>
      </c>
      <c r="G70" s="14" t="s">
        <v>197</v>
      </c>
    </row>
    <row r="71" spans="1:7">
      <c r="A71" s="14">
        <v>71</v>
      </c>
      <c r="B71" s="14" t="s">
        <v>211</v>
      </c>
      <c r="C71" s="14"/>
      <c r="D71" s="21"/>
      <c r="E71" s="20"/>
      <c r="F71" s="17">
        <v>2100</v>
      </c>
      <c r="G71" s="14" t="s">
        <v>0</v>
      </c>
    </row>
  </sheetData>
  <sheetProtection password="EB2E" sheet="1" objects="1" scenarios="1"/>
  <phoneticPr fontId="21"/>
  <printOptions horizontalCentered="1"/>
  <pageMargins left="0.23622047244094491" right="0.23622047244094491" top="0.74803149606299213" bottom="0.74803149606299213" header="0.31496062992125984" footer="0.31496062992125984"/>
  <pageSetup paperSize="9" scale="77"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5"/>
  <sheetViews>
    <sheetView view="pageBreakPreview" zoomScale="130" zoomScaleNormal="100" zoomScaleSheetLayoutView="130" workbookViewId="0"/>
  </sheetViews>
  <sheetFormatPr defaultRowHeight="18.75"/>
  <cols>
    <col min="1" max="4" width="3.75" style="24" customWidth="1"/>
    <col min="5" max="5" width="4.375" style="24" customWidth="1"/>
    <col min="6" max="32" width="3.75" style="24" customWidth="1"/>
    <col min="33" max="47" width="3.75" customWidth="1"/>
  </cols>
  <sheetData>
    <row r="1" spans="1:33">
      <c r="A1" s="24" t="s">
        <v>298</v>
      </c>
    </row>
    <row r="2" spans="1:33" s="8" customForma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s="8" customForma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3">
      <c r="A4" s="395" t="s">
        <v>244</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6" spans="1:33" ht="14.25" customHeight="1">
      <c r="D6" s="396" t="s">
        <v>245</v>
      </c>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row>
    <row r="7" spans="1:33" ht="14.25" customHeight="1">
      <c r="D7" s="24" t="s">
        <v>246</v>
      </c>
    </row>
    <row r="9" spans="1:33">
      <c r="A9" s="163" t="s">
        <v>247</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row>
    <row r="11" spans="1:33">
      <c r="E11" s="398" t="s">
        <v>257</v>
      </c>
      <c r="F11" s="391"/>
      <c r="G11" s="391" t="s">
        <v>248</v>
      </c>
      <c r="H11" s="391"/>
      <c r="I11" s="391"/>
      <c r="J11" s="391"/>
      <c r="K11" s="391"/>
      <c r="L11" s="391" t="s">
        <v>249</v>
      </c>
      <c r="M11" s="391"/>
      <c r="N11" s="397" t="s">
        <v>250</v>
      </c>
      <c r="O11" s="397"/>
      <c r="P11" s="397"/>
      <c r="Q11" s="397"/>
      <c r="R11" s="397"/>
      <c r="S11" s="397" t="s">
        <v>252</v>
      </c>
      <c r="T11" s="397"/>
      <c r="U11" s="397"/>
      <c r="V11" s="397"/>
      <c r="W11" s="397"/>
      <c r="X11" s="397" t="s">
        <v>253</v>
      </c>
      <c r="Y11" s="397"/>
      <c r="Z11" s="397"/>
      <c r="AA11" s="397"/>
      <c r="AB11" s="397"/>
      <c r="AG11" s="1"/>
    </row>
    <row r="12" spans="1:33">
      <c r="E12" s="391"/>
      <c r="F12" s="391"/>
      <c r="G12" s="391"/>
      <c r="H12" s="391"/>
      <c r="I12" s="391"/>
      <c r="J12" s="391"/>
      <c r="K12" s="391"/>
      <c r="L12" s="391"/>
      <c r="M12" s="391"/>
      <c r="N12" s="399" t="s">
        <v>251</v>
      </c>
      <c r="O12" s="399"/>
      <c r="P12" s="399"/>
      <c r="Q12" s="399"/>
      <c r="R12" s="399"/>
      <c r="S12" s="399" t="s">
        <v>258</v>
      </c>
      <c r="T12" s="399"/>
      <c r="U12" s="399"/>
      <c r="V12" s="399"/>
      <c r="W12" s="399"/>
      <c r="X12" s="399" t="s">
        <v>254</v>
      </c>
      <c r="Y12" s="399"/>
      <c r="Z12" s="399"/>
      <c r="AA12" s="399"/>
      <c r="AB12" s="399"/>
      <c r="AG12" s="1"/>
    </row>
    <row r="13" spans="1:33" s="8" customFormat="1">
      <c r="A13" s="24"/>
      <c r="B13" s="24"/>
      <c r="C13" s="24"/>
      <c r="D13" s="24"/>
      <c r="E13" s="391" t="s">
        <v>269</v>
      </c>
      <c r="F13" s="391"/>
      <c r="G13" s="391" t="s">
        <v>270</v>
      </c>
      <c r="H13" s="391"/>
      <c r="I13" s="391"/>
      <c r="J13" s="391"/>
      <c r="K13" s="391"/>
      <c r="L13" s="391">
        <v>12</v>
      </c>
      <c r="M13" s="391"/>
      <c r="N13" s="386">
        <v>47097</v>
      </c>
      <c r="O13" s="387"/>
      <c r="P13" s="387"/>
      <c r="Q13" s="387"/>
      <c r="R13" s="388"/>
      <c r="S13" s="386">
        <v>47098</v>
      </c>
      <c r="T13" s="387"/>
      <c r="U13" s="387"/>
      <c r="V13" s="387"/>
      <c r="W13" s="388"/>
      <c r="X13" s="386">
        <v>50749</v>
      </c>
      <c r="Y13" s="387"/>
      <c r="Z13" s="387"/>
      <c r="AA13" s="387"/>
      <c r="AB13" s="388"/>
      <c r="AC13" s="24"/>
      <c r="AD13" s="24"/>
      <c r="AE13" s="24"/>
      <c r="AF13" s="24"/>
      <c r="AG13" s="1"/>
    </row>
    <row r="14" spans="1:33">
      <c r="E14" s="390">
        <v>2</v>
      </c>
      <c r="F14" s="390"/>
      <c r="G14" s="392" t="s">
        <v>374</v>
      </c>
      <c r="H14" s="393"/>
      <c r="I14" s="393"/>
      <c r="J14" s="393"/>
      <c r="K14" s="393"/>
      <c r="L14" s="390">
        <v>23</v>
      </c>
      <c r="M14" s="390"/>
      <c r="N14" s="389">
        <v>46784</v>
      </c>
      <c r="O14" s="390"/>
      <c r="P14" s="390"/>
      <c r="Q14" s="390"/>
      <c r="R14" s="390"/>
      <c r="S14" s="389">
        <v>46785</v>
      </c>
      <c r="T14" s="390"/>
      <c r="U14" s="390"/>
      <c r="V14" s="390"/>
      <c r="W14" s="390"/>
      <c r="X14" s="389">
        <v>50437</v>
      </c>
      <c r="Y14" s="390"/>
      <c r="Z14" s="390"/>
      <c r="AA14" s="390"/>
      <c r="AB14" s="390"/>
      <c r="AG14" s="1"/>
    </row>
    <row r="15" spans="1:33">
      <c r="E15" s="391"/>
      <c r="F15" s="391"/>
      <c r="G15" s="394"/>
      <c r="H15" s="394"/>
      <c r="I15" s="394"/>
      <c r="J15" s="394"/>
      <c r="K15" s="394"/>
      <c r="L15" s="391"/>
      <c r="M15" s="391"/>
      <c r="N15" s="386"/>
      <c r="O15" s="387"/>
      <c r="P15" s="387"/>
      <c r="Q15" s="387"/>
      <c r="R15" s="388"/>
      <c r="S15" s="386"/>
      <c r="T15" s="387"/>
      <c r="U15" s="387"/>
      <c r="V15" s="387"/>
      <c r="W15" s="388"/>
      <c r="X15" s="386"/>
      <c r="Y15" s="387"/>
      <c r="Z15" s="387"/>
      <c r="AA15" s="387"/>
      <c r="AB15" s="388"/>
      <c r="AG15" s="1"/>
    </row>
    <row r="16" spans="1:33">
      <c r="E16" s="391"/>
      <c r="F16" s="391"/>
      <c r="G16" s="394"/>
      <c r="H16" s="394"/>
      <c r="I16" s="394"/>
      <c r="J16" s="394"/>
      <c r="K16" s="394"/>
      <c r="L16" s="391"/>
      <c r="M16" s="391"/>
      <c r="N16" s="386"/>
      <c r="O16" s="387"/>
      <c r="P16" s="387"/>
      <c r="Q16" s="387"/>
      <c r="R16" s="388"/>
      <c r="S16" s="386"/>
      <c r="T16" s="387"/>
      <c r="U16" s="387"/>
      <c r="V16" s="387"/>
      <c r="W16" s="388"/>
      <c r="X16" s="386"/>
      <c r="Y16" s="387"/>
      <c r="Z16" s="387"/>
      <c r="AA16" s="387"/>
      <c r="AB16" s="388"/>
      <c r="AG16" s="1"/>
    </row>
    <row r="17" spans="1:32">
      <c r="D17" s="35" t="s">
        <v>259</v>
      </c>
    </row>
    <row r="19" spans="1:32">
      <c r="E19" s="24" t="s">
        <v>260</v>
      </c>
      <c r="F19" s="135">
        <v>7</v>
      </c>
      <c r="G19" s="24" t="s">
        <v>261</v>
      </c>
      <c r="H19" s="135">
        <v>5</v>
      </c>
      <c r="I19" s="24" t="s">
        <v>262</v>
      </c>
      <c r="J19" s="135">
        <v>25</v>
      </c>
      <c r="K19" s="24" t="s">
        <v>263</v>
      </c>
      <c r="U19" s="24" t="s">
        <v>264</v>
      </c>
      <c r="Y19" s="135" t="s">
        <v>379</v>
      </c>
      <c r="AD19" s="24" t="s">
        <v>268</v>
      </c>
    </row>
    <row r="20" spans="1:32">
      <c r="U20" s="24" t="s">
        <v>265</v>
      </c>
      <c r="Y20" s="135" t="s">
        <v>380</v>
      </c>
    </row>
    <row r="21" spans="1:32">
      <c r="U21" s="24" t="s">
        <v>266</v>
      </c>
      <c r="Y21" s="135" t="s">
        <v>381</v>
      </c>
    </row>
    <row r="22" spans="1:32" s="8" customFormat="1" ht="4.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c r="U23" s="24" t="s">
        <v>267</v>
      </c>
      <c r="Y23" s="135" t="s">
        <v>382</v>
      </c>
      <c r="AD23" s="24" t="s">
        <v>268</v>
      </c>
    </row>
    <row r="24" spans="1:32">
      <c r="U24" s="24" t="s">
        <v>265</v>
      </c>
      <c r="Y24" s="135" t="s">
        <v>383</v>
      </c>
    </row>
    <row r="25" spans="1:32">
      <c r="U25" s="24" t="s">
        <v>266</v>
      </c>
      <c r="Y25" s="135" t="s">
        <v>384</v>
      </c>
    </row>
  </sheetData>
  <mergeCells count="3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 ref="E14:F14"/>
    <mergeCell ref="E15:F15"/>
    <mergeCell ref="E16:F16"/>
    <mergeCell ref="G14:K14"/>
    <mergeCell ref="G15:K15"/>
    <mergeCell ref="G16:K16"/>
    <mergeCell ref="S16:W16"/>
    <mergeCell ref="X14:AB14"/>
    <mergeCell ref="X15:AB15"/>
    <mergeCell ref="X16:AB16"/>
    <mergeCell ref="L15:M15"/>
    <mergeCell ref="L16:M16"/>
    <mergeCell ref="N15:R15"/>
    <mergeCell ref="N14:R14"/>
    <mergeCell ref="N16:R16"/>
    <mergeCell ref="S13:W13"/>
    <mergeCell ref="X13:AB13"/>
    <mergeCell ref="S14:W14"/>
    <mergeCell ref="L14:M14"/>
    <mergeCell ref="S15:W15"/>
  </mergeCells>
  <phoneticPr fontId="21"/>
  <printOptions horizontalCentered="1"/>
  <pageMargins left="0.23622047244094491" right="0.23622047244094491" top="0.74803149606299213" bottom="0.74803149606299213" header="0.31496062992125984" footer="0.31496062992125984"/>
  <pageSetup paperSize="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0"/>
  <sheetViews>
    <sheetView view="pageBreakPreview" zoomScale="85" zoomScaleNormal="100" zoomScaleSheetLayoutView="85" workbookViewId="0">
      <selection activeCell="G5" sqref="G5"/>
    </sheetView>
  </sheetViews>
  <sheetFormatPr defaultRowHeight="18.75"/>
  <cols>
    <col min="1" max="1" width="2.875" style="37" customWidth="1"/>
    <col min="2" max="2" width="17.25" style="37" customWidth="1"/>
    <col min="3" max="3" width="10.75" style="37" customWidth="1"/>
    <col min="4" max="4" width="11.125" style="37" customWidth="1"/>
    <col min="5" max="5" width="9.375" style="37" customWidth="1"/>
    <col min="6" max="6" width="10.875" style="37" customWidth="1"/>
    <col min="7" max="7" width="9.5" style="37" customWidth="1"/>
    <col min="8" max="8" width="9.75" style="37" customWidth="1"/>
    <col min="9" max="9" width="11" style="37" customWidth="1"/>
    <col min="10" max="10" width="8.625" style="37" customWidth="1"/>
    <col min="11" max="14" width="4.375" style="37" customWidth="1"/>
    <col min="15" max="36" width="4.375" style="12" customWidth="1"/>
    <col min="37" max="16384" width="9" style="12"/>
  </cols>
  <sheetData>
    <row r="1" spans="1:17" ht="18" customHeight="1">
      <c r="A1" s="37" t="s">
        <v>299</v>
      </c>
    </row>
    <row r="2" spans="1:17" ht="18" customHeight="1"/>
    <row r="3" spans="1:17" ht="36.75" customHeight="1">
      <c r="A3" s="400" t="s">
        <v>291</v>
      </c>
      <c r="B3" s="400"/>
      <c r="C3" s="400"/>
      <c r="D3" s="400"/>
      <c r="E3" s="400"/>
      <c r="F3" s="400"/>
      <c r="G3" s="400"/>
      <c r="H3" s="400"/>
      <c r="I3" s="400"/>
      <c r="J3" s="400"/>
      <c r="K3" s="3"/>
      <c r="L3" s="3"/>
      <c r="M3" s="3"/>
      <c r="N3" s="3"/>
    </row>
    <row r="4" spans="1:17" ht="18" customHeight="1">
      <c r="A4" s="35" t="s">
        <v>304</v>
      </c>
      <c r="B4" s="35"/>
      <c r="C4" s="150" t="s">
        <v>387</v>
      </c>
      <c r="D4" s="35"/>
      <c r="E4" s="35"/>
      <c r="F4" s="35"/>
      <c r="G4" s="35"/>
      <c r="H4" s="35"/>
      <c r="I4" s="35"/>
      <c r="J4" s="35"/>
      <c r="K4" s="3"/>
      <c r="L4" s="3"/>
      <c r="M4" s="3"/>
      <c r="N4" s="3"/>
    </row>
    <row r="5" spans="1:17" ht="18" customHeight="1">
      <c r="A5" s="35"/>
      <c r="B5" s="35"/>
      <c r="C5" s="35"/>
      <c r="D5" s="35"/>
      <c r="E5" s="35"/>
      <c r="F5" s="35"/>
      <c r="G5" s="35"/>
      <c r="H5" s="35"/>
      <c r="I5" s="35"/>
      <c r="J5" s="35"/>
      <c r="K5" s="3"/>
      <c r="L5" s="3"/>
      <c r="M5" s="3"/>
      <c r="N5" s="3"/>
    </row>
    <row r="6" spans="1:17" ht="18" customHeight="1">
      <c r="A6" s="24" t="s">
        <v>292</v>
      </c>
      <c r="B6" s="24"/>
      <c r="C6" s="24"/>
      <c r="D6" s="24"/>
      <c r="E6" s="24"/>
      <c r="F6" s="24"/>
      <c r="G6" s="24"/>
      <c r="H6" s="24"/>
      <c r="I6" s="24"/>
      <c r="J6" s="24"/>
      <c r="K6"/>
      <c r="L6"/>
      <c r="M6"/>
      <c r="N6"/>
    </row>
    <row r="7" spans="1:17" ht="18" customHeight="1">
      <c r="A7" s="24"/>
      <c r="B7" s="24" t="s">
        <v>315</v>
      </c>
      <c r="C7" s="24"/>
      <c r="D7" s="24"/>
      <c r="E7" s="24"/>
      <c r="F7" s="24"/>
      <c r="G7" s="24"/>
      <c r="H7" s="24"/>
      <c r="I7" s="24"/>
      <c r="J7" s="24"/>
      <c r="K7" s="8"/>
      <c r="L7" s="8"/>
      <c r="M7" s="8"/>
      <c r="N7" s="8"/>
    </row>
    <row r="8" spans="1:17" ht="18" customHeight="1">
      <c r="B8" s="401" t="s">
        <v>35</v>
      </c>
      <c r="C8" s="391" t="s">
        <v>300</v>
      </c>
      <c r="D8" s="391"/>
      <c r="E8" s="391"/>
      <c r="F8" s="391" t="s">
        <v>301</v>
      </c>
      <c r="G8" s="391"/>
      <c r="H8" s="391"/>
      <c r="I8" s="391"/>
      <c r="J8" s="240" t="s">
        <v>305</v>
      </c>
      <c r="K8" s="8"/>
      <c r="L8" s="8"/>
      <c r="M8" s="8"/>
      <c r="N8" s="8"/>
      <c r="O8" s="8"/>
    </row>
    <row r="9" spans="1:17" ht="84.75" customHeight="1">
      <c r="B9" s="402"/>
      <c r="C9" s="121" t="s">
        <v>314</v>
      </c>
      <c r="D9" s="121" t="s">
        <v>331</v>
      </c>
      <c r="E9" s="121" t="s">
        <v>296</v>
      </c>
      <c r="F9" s="121" t="s">
        <v>293</v>
      </c>
      <c r="G9" s="121" t="s">
        <v>330</v>
      </c>
      <c r="H9" s="121" t="s">
        <v>294</v>
      </c>
      <c r="I9" s="121" t="s">
        <v>295</v>
      </c>
      <c r="J9" s="240"/>
      <c r="K9" s="116"/>
      <c r="L9" s="116"/>
      <c r="M9" s="116"/>
      <c r="N9" s="116"/>
      <c r="O9" s="116"/>
    </row>
    <row r="10" spans="1:17" ht="18" customHeight="1">
      <c r="B10" s="122" t="s">
        <v>306</v>
      </c>
      <c r="C10" s="123">
        <v>0.7</v>
      </c>
      <c r="D10" s="123">
        <v>13</v>
      </c>
      <c r="E10" s="124">
        <f>C10*D10</f>
        <v>9.1</v>
      </c>
      <c r="F10" s="123">
        <v>5</v>
      </c>
      <c r="G10" s="123">
        <v>13</v>
      </c>
      <c r="H10" s="123">
        <v>3.5</v>
      </c>
      <c r="I10" s="125">
        <f>G10*H10/F10</f>
        <v>9.1</v>
      </c>
      <c r="J10" s="123">
        <f>E10/I10</f>
        <v>1</v>
      </c>
      <c r="K10"/>
      <c r="L10"/>
      <c r="M10"/>
      <c r="N10"/>
      <c r="O10"/>
    </row>
    <row r="11" spans="1:17" ht="18" customHeight="1">
      <c r="B11" s="151" t="s">
        <v>388</v>
      </c>
      <c r="C11" s="152">
        <v>2.83</v>
      </c>
      <c r="D11" s="152">
        <v>13</v>
      </c>
      <c r="E11" s="152">
        <f>C11*D11</f>
        <v>36.79</v>
      </c>
      <c r="F11" s="152">
        <v>5</v>
      </c>
      <c r="G11" s="152">
        <v>40</v>
      </c>
      <c r="H11" s="152">
        <v>3.5</v>
      </c>
      <c r="I11" s="152">
        <f>G11*H11/F11</f>
        <v>28</v>
      </c>
      <c r="J11" s="152">
        <f>E11/I11</f>
        <v>1.3139285714285713</v>
      </c>
      <c r="K11" s="8"/>
      <c r="L11" s="8"/>
      <c r="M11" s="8"/>
      <c r="N11" s="8"/>
      <c r="O11" s="8"/>
    </row>
    <row r="12" spans="1:17" ht="18" customHeight="1">
      <c r="B12" s="153"/>
      <c r="C12" s="139"/>
      <c r="D12" s="139"/>
      <c r="E12" s="139"/>
      <c r="F12" s="139"/>
      <c r="G12" s="139"/>
      <c r="H12" s="139"/>
      <c r="I12" s="139"/>
      <c r="J12" s="139"/>
      <c r="K12" s="8"/>
      <c r="L12" s="8"/>
      <c r="M12" s="8"/>
      <c r="N12" s="8"/>
      <c r="O12" s="8"/>
    </row>
    <row r="13" spans="1:17">
      <c r="A13" s="24"/>
      <c r="B13" s="126" t="s">
        <v>316</v>
      </c>
      <c r="C13" s="127"/>
      <c r="D13" s="127"/>
      <c r="E13" s="127"/>
      <c r="F13" s="128"/>
      <c r="G13" s="127"/>
      <c r="H13" s="127"/>
      <c r="I13" s="127"/>
      <c r="J13" s="127"/>
      <c r="K13" s="8"/>
      <c r="L13" s="8"/>
      <c r="M13" s="8"/>
      <c r="N13" s="8"/>
      <c r="P13" s="8"/>
      <c r="Q13" s="8"/>
    </row>
    <row r="14" spans="1:17" ht="18.75" customHeight="1">
      <c r="A14" s="24"/>
      <c r="B14" s="401" t="s">
        <v>35</v>
      </c>
      <c r="C14" s="391" t="s">
        <v>302</v>
      </c>
      <c r="D14" s="391"/>
      <c r="E14" s="391"/>
      <c r="F14" s="391" t="s">
        <v>303</v>
      </c>
      <c r="G14" s="391"/>
      <c r="H14" s="391"/>
      <c r="I14" s="391"/>
      <c r="J14" s="240" t="s">
        <v>332</v>
      </c>
      <c r="K14" s="8"/>
      <c r="L14" s="8"/>
      <c r="M14" s="8"/>
      <c r="N14" s="8"/>
      <c r="P14" s="8"/>
      <c r="Q14" s="8"/>
    </row>
    <row r="15" spans="1:17" ht="94.5">
      <c r="A15" s="63"/>
      <c r="B15" s="402"/>
      <c r="C15" s="121" t="s">
        <v>313</v>
      </c>
      <c r="D15" s="121" t="s">
        <v>309</v>
      </c>
      <c r="E15" s="121" t="s">
        <v>308</v>
      </c>
      <c r="F15" s="121" t="s">
        <v>310</v>
      </c>
      <c r="G15" s="121" t="s">
        <v>330</v>
      </c>
      <c r="H15" s="121" t="s">
        <v>294</v>
      </c>
      <c r="I15" s="121" t="s">
        <v>311</v>
      </c>
      <c r="J15" s="240"/>
      <c r="K15" s="38"/>
      <c r="L15" s="38"/>
      <c r="M15" s="38"/>
      <c r="N15"/>
      <c r="P15" s="8"/>
      <c r="Q15" s="8"/>
    </row>
    <row r="16" spans="1:17">
      <c r="A16" s="24" t="s">
        <v>297</v>
      </c>
      <c r="B16" s="123" t="s">
        <v>307</v>
      </c>
      <c r="C16" s="123">
        <v>12</v>
      </c>
      <c r="D16" s="123">
        <v>5</v>
      </c>
      <c r="E16" s="123">
        <f>C16*D16*7</f>
        <v>420</v>
      </c>
      <c r="F16" s="123">
        <v>2.8</v>
      </c>
      <c r="G16" s="123">
        <v>1</v>
      </c>
      <c r="H16" s="123">
        <v>0.5</v>
      </c>
      <c r="I16" s="123">
        <f>F16*300*G16*H16</f>
        <v>420</v>
      </c>
      <c r="J16" s="123">
        <f>E16/I16</f>
        <v>1</v>
      </c>
      <c r="K16" s="117"/>
      <c r="L16" s="117"/>
      <c r="M16" s="117"/>
      <c r="N16"/>
      <c r="P16" s="8"/>
      <c r="Q16" s="8"/>
    </row>
    <row r="17" spans="1:19" ht="18" customHeight="1">
      <c r="A17" s="24"/>
      <c r="B17" s="151" t="s">
        <v>390</v>
      </c>
      <c r="C17" s="152">
        <v>283</v>
      </c>
      <c r="D17" s="152">
        <v>7</v>
      </c>
      <c r="E17" s="152">
        <f>C17*D17*7</f>
        <v>13867</v>
      </c>
      <c r="F17" s="152">
        <v>3</v>
      </c>
      <c r="G17" s="152">
        <v>10</v>
      </c>
      <c r="H17" s="152">
        <v>1.5</v>
      </c>
      <c r="I17" s="152">
        <f>F17*G17*H17*300</f>
        <v>13500</v>
      </c>
      <c r="J17" s="152">
        <f>E17/I17</f>
        <v>1.0271851851851852</v>
      </c>
      <c r="K17" s="117"/>
      <c r="L17" s="117"/>
      <c r="M17" s="117"/>
      <c r="N17" s="8"/>
      <c r="P17" s="8"/>
      <c r="Q17" s="8"/>
    </row>
    <row r="18" spans="1:19">
      <c r="B18" s="126" t="s">
        <v>317</v>
      </c>
      <c r="C18" s="127"/>
      <c r="D18" s="127"/>
      <c r="E18" s="127"/>
      <c r="F18" s="128"/>
      <c r="G18" s="127"/>
      <c r="H18" s="127"/>
      <c r="I18" s="127"/>
      <c r="J18" s="127"/>
      <c r="N18" s="8"/>
      <c r="P18" s="8"/>
      <c r="Q18" s="8"/>
    </row>
    <row r="19" spans="1:19">
      <c r="B19" s="126" t="s">
        <v>329</v>
      </c>
      <c r="C19" s="127"/>
      <c r="D19" s="127"/>
      <c r="E19" s="127"/>
      <c r="F19" s="128"/>
      <c r="G19" s="127"/>
      <c r="H19" s="127"/>
      <c r="I19" s="127"/>
      <c r="J19" s="127"/>
      <c r="N19" s="8"/>
      <c r="P19" s="8"/>
      <c r="Q19" s="8"/>
    </row>
    <row r="20" spans="1:19">
      <c r="B20" s="126"/>
      <c r="C20" s="127"/>
      <c r="D20" s="127"/>
      <c r="E20" s="127"/>
      <c r="F20" s="128"/>
      <c r="G20" s="127"/>
      <c r="H20" s="127"/>
      <c r="I20" s="127"/>
      <c r="J20" s="127"/>
      <c r="N20" s="8"/>
      <c r="P20" s="8"/>
      <c r="Q20" s="8"/>
    </row>
    <row r="21" spans="1:19">
      <c r="A21" s="126" t="s">
        <v>312</v>
      </c>
      <c r="B21" s="129"/>
      <c r="C21" s="129"/>
      <c r="D21" s="126"/>
      <c r="E21" s="126"/>
      <c r="F21" s="126"/>
      <c r="G21" s="126"/>
      <c r="H21" s="126"/>
      <c r="I21" s="126"/>
      <c r="J21" s="126"/>
      <c r="K21" s="114"/>
      <c r="L21" s="114"/>
      <c r="M21" s="114"/>
      <c r="N21"/>
      <c r="P21" s="8"/>
      <c r="Q21" s="8"/>
    </row>
    <row r="22" spans="1:19">
      <c r="A22" s="130"/>
      <c r="B22" s="170"/>
      <c r="C22" s="172"/>
      <c r="D22" s="173" t="s">
        <v>320</v>
      </c>
      <c r="E22" s="174"/>
      <c r="F22" s="175"/>
      <c r="G22" s="173" t="s">
        <v>321</v>
      </c>
      <c r="H22" s="174"/>
      <c r="I22" s="175"/>
      <c r="J22" s="126"/>
      <c r="K22" s="119"/>
      <c r="L22" s="119"/>
      <c r="M22" s="115"/>
      <c r="N22" s="115"/>
      <c r="O22" s="115"/>
      <c r="P22" s="8"/>
      <c r="R22" s="8"/>
      <c r="S22" s="8"/>
    </row>
    <row r="23" spans="1:19">
      <c r="A23" s="130"/>
      <c r="B23" s="164"/>
      <c r="C23" s="166"/>
      <c r="D23" s="173" t="s">
        <v>322</v>
      </c>
      <c r="E23" s="174"/>
      <c r="F23" s="175"/>
      <c r="G23" s="173" t="s">
        <v>323</v>
      </c>
      <c r="H23" s="174"/>
      <c r="I23" s="175"/>
      <c r="J23" s="126"/>
      <c r="K23" s="119"/>
      <c r="L23" s="119"/>
      <c r="M23" s="118"/>
      <c r="N23" s="118"/>
      <c r="O23" s="118"/>
      <c r="P23" s="8"/>
      <c r="R23" s="8"/>
      <c r="S23" s="8"/>
    </row>
    <row r="24" spans="1:19">
      <c r="A24" s="126"/>
      <c r="B24" s="391" t="s">
        <v>324</v>
      </c>
      <c r="C24" s="391"/>
      <c r="D24" s="181" t="s">
        <v>392</v>
      </c>
      <c r="E24" s="182"/>
      <c r="F24" s="183"/>
      <c r="G24" s="181" t="s">
        <v>393</v>
      </c>
      <c r="H24" s="182"/>
      <c r="I24" s="183"/>
      <c r="J24" s="126"/>
      <c r="K24" s="119"/>
      <c r="L24" s="119"/>
      <c r="M24" s="115"/>
      <c r="N24" s="115"/>
      <c r="O24" s="115"/>
      <c r="P24" s="8"/>
      <c r="R24" s="8"/>
      <c r="S24" s="8"/>
    </row>
    <row r="25" spans="1:19">
      <c r="A25" s="126"/>
      <c r="B25" s="391" t="s">
        <v>318</v>
      </c>
      <c r="C25" s="391"/>
      <c r="D25" s="181" t="s">
        <v>397</v>
      </c>
      <c r="E25" s="182"/>
      <c r="F25" s="183"/>
      <c r="G25" s="181" t="s">
        <v>398</v>
      </c>
      <c r="H25" s="182"/>
      <c r="I25" s="183"/>
      <c r="J25" s="126"/>
      <c r="K25" s="119"/>
      <c r="L25" s="119"/>
      <c r="M25" s="115"/>
      <c r="N25" s="115"/>
      <c r="O25" s="115"/>
      <c r="P25" s="8"/>
      <c r="R25" s="8"/>
      <c r="S25" s="8"/>
    </row>
    <row r="26" spans="1:19">
      <c r="A26" s="126"/>
      <c r="B26" s="391" t="s">
        <v>319</v>
      </c>
      <c r="C26" s="391"/>
      <c r="D26" s="181" t="s">
        <v>399</v>
      </c>
      <c r="E26" s="182"/>
      <c r="F26" s="183"/>
      <c r="G26" s="181" t="s">
        <v>400</v>
      </c>
      <c r="H26" s="182"/>
      <c r="I26" s="183"/>
      <c r="J26" s="126"/>
      <c r="K26" s="119"/>
      <c r="L26" s="119"/>
      <c r="M26" s="115"/>
      <c r="N26" s="115"/>
      <c r="O26" s="115"/>
      <c r="P26" s="8"/>
      <c r="R26" s="8"/>
      <c r="S26" s="8"/>
    </row>
    <row r="27" spans="1:19">
      <c r="A27" s="126"/>
      <c r="B27" s="126" t="s">
        <v>391</v>
      </c>
      <c r="C27" s="126"/>
      <c r="D27" s="126"/>
      <c r="E27" s="126"/>
      <c r="F27" s="126"/>
      <c r="G27" s="126"/>
      <c r="H27" s="126"/>
      <c r="I27" s="126"/>
      <c r="J27" s="118"/>
    </row>
    <row r="28" spans="1:19">
      <c r="A28" s="126"/>
      <c r="B28" s="126"/>
      <c r="C28" s="126"/>
      <c r="D28" s="126"/>
      <c r="E28" s="126"/>
      <c r="F28" s="126"/>
      <c r="G28" s="126"/>
      <c r="H28" s="126"/>
      <c r="I28" s="126"/>
    </row>
    <row r="29" spans="1:19">
      <c r="A29" s="37" t="s">
        <v>325</v>
      </c>
      <c r="B29" s="117"/>
      <c r="C29" s="117"/>
      <c r="D29" s="117"/>
      <c r="E29" s="117"/>
      <c r="F29" s="117"/>
      <c r="G29" s="117"/>
      <c r="H29" s="117"/>
      <c r="I29" s="117"/>
    </row>
    <row r="30" spans="1:19">
      <c r="B30" s="37" t="s">
        <v>243</v>
      </c>
      <c r="C30" s="118"/>
      <c r="D30" s="118"/>
      <c r="E30" s="118"/>
      <c r="F30" s="118"/>
      <c r="G30" s="118"/>
      <c r="H30" s="118"/>
      <c r="I30" s="118"/>
    </row>
    <row r="31" spans="1:19">
      <c r="B31" s="37" t="s">
        <v>401</v>
      </c>
      <c r="I31" s="156" t="s">
        <v>402</v>
      </c>
    </row>
    <row r="32" spans="1:19">
      <c r="B32" s="118"/>
      <c r="C32" s="118"/>
      <c r="D32" s="118"/>
      <c r="E32" s="118"/>
      <c r="F32" s="118"/>
      <c r="G32" s="118"/>
      <c r="H32" s="118"/>
      <c r="I32" s="118"/>
    </row>
    <row r="34" spans="2:17">
      <c r="B34" s="63"/>
    </row>
    <row r="35" spans="2:17">
      <c r="B35" s="63"/>
    </row>
    <row r="40" spans="2:17">
      <c r="Q40" s="23"/>
    </row>
  </sheetData>
  <mergeCells count="23">
    <mergeCell ref="D23:F23"/>
    <mergeCell ref="D24:F24"/>
    <mergeCell ref="D25:F25"/>
    <mergeCell ref="D26:F26"/>
    <mergeCell ref="G22:I22"/>
    <mergeCell ref="G23:I23"/>
    <mergeCell ref="G24:I24"/>
    <mergeCell ref="B24:C24"/>
    <mergeCell ref="B25:C25"/>
    <mergeCell ref="B26:C26"/>
    <mergeCell ref="B22:C23"/>
    <mergeCell ref="A3:J3"/>
    <mergeCell ref="C8:E8"/>
    <mergeCell ref="F8:I8"/>
    <mergeCell ref="J8:J9"/>
    <mergeCell ref="B8:B9"/>
    <mergeCell ref="B14:B15"/>
    <mergeCell ref="C14:E14"/>
    <mergeCell ref="F14:I14"/>
    <mergeCell ref="J14:J15"/>
    <mergeCell ref="G25:I25"/>
    <mergeCell ref="G26:I26"/>
    <mergeCell ref="D22:F22"/>
  </mergeCells>
  <phoneticPr fontId="21"/>
  <conditionalFormatting sqref="J16:J17 J10:J12">
    <cfRule type="cellIs" dxfId="0" priority="2" operator="lessThan">
      <formula>1</formula>
    </cfRule>
  </conditionalFormatting>
  <printOptions horizontalCentered="1"/>
  <pageMargins left="0.23622047244094491" right="0.23622047244094491" top="0.74803149606299213" bottom="0.74803149606299213" header="0.31496062992125984" footer="0.31496062992125984"/>
  <pageSetup paperSize="9" scale="90" orientation="portrait" cellComments="asDisplayed" r:id="rId1"/>
  <colBreaks count="1" manualBreakCount="1">
    <brk id="14" min="2" max="26"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47625</xdr:colOff>
                    <xdr:row>28</xdr:row>
                    <xdr:rowOff>238125</xdr:rowOff>
                  </from>
                  <to>
                    <xdr:col>1</xdr:col>
                    <xdr:colOff>133350</xdr:colOff>
                    <xdr:row>30</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57150</xdr:colOff>
                    <xdr:row>30</xdr:row>
                    <xdr:rowOff>0</xdr:rowOff>
                  </from>
                  <to>
                    <xdr:col>1</xdr:col>
                    <xdr:colOff>142875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様式１号（交付申請書）</vt:lpstr>
      <vt:lpstr>様式１号別添（実施計画書）</vt:lpstr>
      <vt:lpstr>参考様式１（圃場No.1 ）（計画）</vt:lpstr>
      <vt:lpstr>参考様式１　リスト（編集不可）</vt:lpstr>
      <vt:lpstr>参考様式２（圃場No.２）</vt:lpstr>
      <vt:lpstr>参考様式３</vt:lpstr>
      <vt:lpstr>'参考様式１　リスト（編集不可）'!Print_Area</vt:lpstr>
      <vt:lpstr>'参考様式１（圃場No.1 ）（計画）'!Print_Area</vt:lpstr>
      <vt:lpstr>'参考様式２（圃場No.２）'!Print_Area</vt:lpstr>
      <vt:lpstr>参考様式３!Print_Area</vt:lpstr>
      <vt:lpstr>'様式１号（交付申請書）'!Print_Area</vt:lpstr>
      <vt:lpstr>'様式１号別添（実施計画書）'!Print_Area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2025-05-22T00:42:24Z</cp:lastPrinted>
  <dcterms:created xsi:type="dcterms:W3CDTF">2025-01-09T06:33:00Z</dcterms:created>
  <dcterms:modified xsi:type="dcterms:W3CDTF">2025-05-30T09:40:08Z</dcterms:modified>
</cp:coreProperties>
</file>