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技能振興\10_離職者訓練\03 年度別各種業務★\R08\03_R8プロポ実施依頼［学院］★\_R8プロポ実施依頼【県→学院】\01_【作業中】\01_作業中★\02_一式\05_R8仕様書\R7仕様書様式\②実施状況等20～49\"/>
    </mc:Choice>
  </mc:AlternateContent>
  <xr:revisionPtr revIDLastSave="0" documentId="13_ncr:1_{76701480-4F29-478C-A5E2-F5E44578BBF5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集計結果【県】" sheetId="5" r:id="rId1"/>
    <sheet name="集計【県ｎ】" sheetId="1" r:id="rId2"/>
    <sheet name="集計【国】" sheetId="6" r:id="rId3"/>
  </sheets>
  <definedNames>
    <definedName name="_xlnm.Print_Area" localSheetId="1">集計【県ｎ】!$A$1:$AV$39</definedName>
    <definedName name="_xlnm.Print_Area" localSheetId="0">集計結果【県】!$A$1:$J$185</definedName>
    <definedName name="_xlnm.Print_Titles" localSheetId="1">集計【県ｎ】!$B:$C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1" l="1"/>
  <c r="J25" i="1"/>
  <c r="I25" i="1"/>
  <c r="H25" i="1"/>
  <c r="G25" i="1"/>
  <c r="Z27" i="6" l="1"/>
  <c r="AA27" i="6" s="1"/>
  <c r="Z26" i="6"/>
  <c r="AA26" i="6" s="1"/>
  <c r="Z25" i="6"/>
  <c r="AA25" i="6" s="1"/>
  <c r="Z24" i="6"/>
  <c r="AA24" i="6" s="1"/>
  <c r="Z23" i="6"/>
  <c r="AA23" i="6" s="1"/>
  <c r="Z22" i="6"/>
  <c r="AA22" i="6" s="1"/>
  <c r="Z21" i="6"/>
  <c r="AA21" i="6" s="1"/>
  <c r="Z20" i="6"/>
  <c r="AA20" i="6" s="1"/>
  <c r="Z19" i="6"/>
  <c r="AA19" i="6" s="1"/>
  <c r="Z18" i="6"/>
  <c r="AA18" i="6" s="1"/>
  <c r="Z17" i="6"/>
  <c r="AA17" i="6" s="1"/>
  <c r="Z16" i="6"/>
  <c r="AA16" i="6" s="1"/>
  <c r="Z15" i="6"/>
  <c r="AA15" i="6" s="1"/>
  <c r="Z14" i="6"/>
  <c r="AA14" i="6" s="1"/>
  <c r="Z13" i="6"/>
  <c r="AA13" i="6" s="1"/>
  <c r="Z12" i="6"/>
  <c r="AA12" i="6" s="1"/>
  <c r="Z11" i="6"/>
  <c r="AA11" i="6" s="1"/>
  <c r="Z10" i="6"/>
  <c r="AA10" i="6" s="1"/>
  <c r="Z9" i="6"/>
  <c r="AA9" i="6" s="1"/>
  <c r="Z8" i="6"/>
  <c r="AA8" i="6" s="1"/>
  <c r="U27" i="6"/>
  <c r="V27" i="6" s="1"/>
  <c r="U26" i="6"/>
  <c r="V26" i="6" s="1"/>
  <c r="U25" i="6"/>
  <c r="V25" i="6" s="1"/>
  <c r="U24" i="6"/>
  <c r="V24" i="6" s="1"/>
  <c r="U23" i="6"/>
  <c r="V23" i="6" s="1"/>
  <c r="U22" i="6"/>
  <c r="V22" i="6" s="1"/>
  <c r="U21" i="6"/>
  <c r="V21" i="6" s="1"/>
  <c r="U20" i="6"/>
  <c r="V20" i="6" s="1"/>
  <c r="U19" i="6"/>
  <c r="V19" i="6" s="1"/>
  <c r="U18" i="6"/>
  <c r="V18" i="6" s="1"/>
  <c r="U17" i="6"/>
  <c r="V17" i="6" s="1"/>
  <c r="U16" i="6"/>
  <c r="V16" i="6" s="1"/>
  <c r="U15" i="6"/>
  <c r="V15" i="6" s="1"/>
  <c r="U14" i="6"/>
  <c r="V14" i="6" s="1"/>
  <c r="U13" i="6"/>
  <c r="V13" i="6" s="1"/>
  <c r="U12" i="6"/>
  <c r="V12" i="6" s="1"/>
  <c r="U11" i="6"/>
  <c r="V11" i="6" s="1"/>
  <c r="U10" i="6"/>
  <c r="V10" i="6" s="1"/>
  <c r="U9" i="6"/>
  <c r="V9" i="6" s="1"/>
  <c r="U8" i="6"/>
  <c r="V8" i="6" s="1"/>
  <c r="P27" i="6"/>
  <c r="Q27" i="6" s="1"/>
  <c r="P26" i="6"/>
  <c r="Q26" i="6" s="1"/>
  <c r="P25" i="6"/>
  <c r="Q25" i="6" s="1"/>
  <c r="P24" i="6"/>
  <c r="Q24" i="6" s="1"/>
  <c r="P23" i="6"/>
  <c r="Q23" i="6" s="1"/>
  <c r="P22" i="6"/>
  <c r="Q22" i="6" s="1"/>
  <c r="P21" i="6"/>
  <c r="Q21" i="6" s="1"/>
  <c r="P20" i="6"/>
  <c r="Q20" i="6" s="1"/>
  <c r="P19" i="6"/>
  <c r="Q19" i="6" s="1"/>
  <c r="P18" i="6"/>
  <c r="Q18" i="6" s="1"/>
  <c r="P17" i="6"/>
  <c r="Q17" i="6" s="1"/>
  <c r="P16" i="6"/>
  <c r="Q16" i="6" s="1"/>
  <c r="P15" i="6"/>
  <c r="Q15" i="6" s="1"/>
  <c r="P14" i="6"/>
  <c r="Q14" i="6" s="1"/>
  <c r="P13" i="6"/>
  <c r="Q13" i="6" s="1"/>
  <c r="P12" i="6"/>
  <c r="Q12" i="6" s="1"/>
  <c r="P11" i="6"/>
  <c r="Q11" i="6" s="1"/>
  <c r="P10" i="6"/>
  <c r="Q10" i="6" s="1"/>
  <c r="P9" i="6"/>
  <c r="Q9" i="6" s="1"/>
  <c r="P8" i="6"/>
  <c r="Q8" i="6" s="1"/>
  <c r="K9" i="6"/>
  <c r="L9" i="6" s="1"/>
  <c r="K10" i="6"/>
  <c r="L10" i="6" s="1"/>
  <c r="K11" i="6"/>
  <c r="L11" i="6" s="1"/>
  <c r="K12" i="6"/>
  <c r="L12" i="6" s="1"/>
  <c r="K13" i="6"/>
  <c r="L13" i="6" s="1"/>
  <c r="K14" i="6"/>
  <c r="L14" i="6" s="1"/>
  <c r="K15" i="6"/>
  <c r="L15" i="6" s="1"/>
  <c r="K16" i="6"/>
  <c r="L16" i="6" s="1"/>
  <c r="K17" i="6"/>
  <c r="L17" i="6" s="1"/>
  <c r="K18" i="6"/>
  <c r="L18" i="6" s="1"/>
  <c r="K19" i="6"/>
  <c r="L19" i="6" s="1"/>
  <c r="K20" i="6"/>
  <c r="L20" i="6" s="1"/>
  <c r="K21" i="6"/>
  <c r="L21" i="6" s="1"/>
  <c r="K22" i="6"/>
  <c r="L22" i="6" s="1"/>
  <c r="K23" i="6"/>
  <c r="L23" i="6" s="1"/>
  <c r="K24" i="6"/>
  <c r="L24" i="6" s="1"/>
  <c r="K25" i="6"/>
  <c r="L25" i="6" s="1"/>
  <c r="K26" i="6"/>
  <c r="L26" i="6" s="1"/>
  <c r="K27" i="6"/>
  <c r="L27" i="6" s="1"/>
  <c r="K8" i="6"/>
  <c r="L8" i="6" s="1"/>
  <c r="F9" i="6"/>
  <c r="G9" i="6" s="1"/>
  <c r="F10" i="6"/>
  <c r="G10" i="6" s="1"/>
  <c r="F11" i="6"/>
  <c r="G11" i="6" s="1"/>
  <c r="F12" i="6"/>
  <c r="G12" i="6" s="1"/>
  <c r="F13" i="6"/>
  <c r="G13" i="6" s="1"/>
  <c r="F14" i="6"/>
  <c r="G14" i="6" s="1"/>
  <c r="F15" i="6"/>
  <c r="G15" i="6" s="1"/>
  <c r="F16" i="6"/>
  <c r="G16" i="6" s="1"/>
  <c r="F17" i="6"/>
  <c r="G17" i="6" s="1"/>
  <c r="F18" i="6"/>
  <c r="G18" i="6" s="1"/>
  <c r="F19" i="6"/>
  <c r="G19" i="6" s="1"/>
  <c r="F20" i="6"/>
  <c r="G20" i="6" s="1"/>
  <c r="F21" i="6"/>
  <c r="G21" i="6" s="1"/>
  <c r="F22" i="6"/>
  <c r="G22" i="6" s="1"/>
  <c r="F23" i="6"/>
  <c r="G23" i="6" s="1"/>
  <c r="F24" i="6"/>
  <c r="G24" i="6" s="1"/>
  <c r="F25" i="6"/>
  <c r="G25" i="6" s="1"/>
  <c r="F26" i="6"/>
  <c r="G26" i="6" s="1"/>
  <c r="F27" i="6"/>
  <c r="G27" i="6" s="1"/>
  <c r="F8" i="6"/>
  <c r="G8" i="6" s="1"/>
  <c r="AB8" i="6" l="1"/>
  <c r="AB23" i="6"/>
  <c r="AB10" i="6"/>
  <c r="AB9" i="6"/>
  <c r="AB11" i="6"/>
  <c r="AB27" i="6"/>
  <c r="AB15" i="6"/>
  <c r="AB19" i="6"/>
  <c r="AB25" i="6"/>
  <c r="AB21" i="6"/>
  <c r="AB17" i="6"/>
  <c r="AB24" i="6"/>
  <c r="AB20" i="6"/>
  <c r="AB16" i="6"/>
  <c r="AB14" i="6"/>
  <c r="AB26" i="6"/>
  <c r="AB22" i="6"/>
  <c r="AB18" i="6"/>
  <c r="AB13" i="6"/>
  <c r="AB12" i="6"/>
  <c r="C39" i="1"/>
  <c r="AB28" i="6" l="1"/>
  <c r="E39" i="1"/>
  <c r="G24" i="5" s="1"/>
  <c r="G39" i="1"/>
  <c r="G27" i="5" s="1"/>
  <c r="H39" i="1"/>
  <c r="G30" i="5" s="1"/>
  <c r="I39" i="1"/>
  <c r="G35" i="5" s="1"/>
  <c r="J39" i="1"/>
  <c r="G43" i="5" s="1"/>
  <c r="L39" i="1"/>
  <c r="G58" i="5" s="1"/>
  <c r="N39" i="1"/>
  <c r="G69" i="5" s="1"/>
  <c r="P39" i="1"/>
  <c r="G74" i="5" s="1"/>
  <c r="R39" i="1"/>
  <c r="G84" i="5" s="1"/>
  <c r="T39" i="1"/>
  <c r="G89" i="5" s="1"/>
  <c r="U39" i="1"/>
  <c r="G94" i="5" s="1"/>
  <c r="V39" i="1"/>
  <c r="G99" i="5" s="1"/>
  <c r="W39" i="1"/>
  <c r="G104" i="5" s="1"/>
  <c r="X39" i="1"/>
  <c r="G109" i="5" s="1"/>
  <c r="Y39" i="1"/>
  <c r="G114" i="5"/>
  <c r="Z39" i="1"/>
  <c r="G123" i="5" s="1"/>
  <c r="AB39" i="1"/>
  <c r="G129" i="5" s="1"/>
  <c r="AC39" i="1"/>
  <c r="G135" i="5" s="1"/>
  <c r="AD39" i="1"/>
  <c r="G141" i="5" s="1"/>
  <c r="AE39" i="1"/>
  <c r="G147" i="5" s="1"/>
  <c r="AF39" i="1"/>
  <c r="G153" i="5" s="1"/>
  <c r="AG39" i="1"/>
  <c r="G159" i="5" s="1"/>
  <c r="AH39" i="1"/>
  <c r="G165" i="5" s="1"/>
  <c r="AI39" i="1"/>
  <c r="G171" i="5" s="1"/>
  <c r="AS39" i="1"/>
  <c r="G177" i="5" s="1"/>
  <c r="AT39" i="1"/>
  <c r="G184" i="5" s="1"/>
  <c r="D39" i="1"/>
  <c r="G14" i="5" s="1"/>
  <c r="I28" i="1"/>
  <c r="G34" i="5" s="1"/>
  <c r="I27" i="1"/>
  <c r="G33" i="5" s="1"/>
  <c r="AT25" i="1"/>
  <c r="G178" i="5" s="1"/>
  <c r="AT30" i="1"/>
  <c r="G183" i="5" s="1"/>
  <c r="AT29" i="1"/>
  <c r="G182" i="5" s="1"/>
  <c r="AT28" i="1"/>
  <c r="G181" i="5" s="1"/>
  <c r="AT27" i="1"/>
  <c r="G180" i="5" s="1"/>
  <c r="AT26" i="1"/>
  <c r="G179" i="5" s="1"/>
  <c r="AS28" i="1"/>
  <c r="G176" i="5" s="1"/>
  <c r="AS27" i="1"/>
  <c r="G175" i="5" s="1"/>
  <c r="AS26" i="1"/>
  <c r="G174" i="5" s="1"/>
  <c r="AS25" i="1"/>
  <c r="G173" i="5" s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I26" i="1"/>
  <c r="G32" i="5" s="1"/>
  <c r="G31" i="5"/>
  <c r="AE26" i="1"/>
  <c r="G143" i="5" s="1"/>
  <c r="AI29" i="1"/>
  <c r="G170" i="5" s="1"/>
  <c r="AH29" i="1"/>
  <c r="G164" i="5" s="1"/>
  <c r="AG29" i="1"/>
  <c r="G158" i="5" s="1"/>
  <c r="AF29" i="1"/>
  <c r="G152" i="5" s="1"/>
  <c r="AE29" i="1"/>
  <c r="G146" i="5" s="1"/>
  <c r="AI28" i="1"/>
  <c r="G169" i="5" s="1"/>
  <c r="AH28" i="1"/>
  <c r="G163" i="5" s="1"/>
  <c r="AG28" i="1"/>
  <c r="G157" i="5" s="1"/>
  <c r="AF28" i="1"/>
  <c r="G151" i="5" s="1"/>
  <c r="AE28" i="1"/>
  <c r="G145" i="5" s="1"/>
  <c r="AI27" i="1"/>
  <c r="G168" i="5" s="1"/>
  <c r="AH27" i="1"/>
  <c r="G162" i="5" s="1"/>
  <c r="AG27" i="1"/>
  <c r="G156" i="5" s="1"/>
  <c r="AF27" i="1"/>
  <c r="G150" i="5" s="1"/>
  <c r="AE27" i="1"/>
  <c r="G144" i="5" s="1"/>
  <c r="AI26" i="1"/>
  <c r="G167" i="5" s="1"/>
  <c r="AH26" i="1"/>
  <c r="G161" i="5" s="1"/>
  <c r="AG26" i="1"/>
  <c r="G155" i="5" s="1"/>
  <c r="AF26" i="1"/>
  <c r="G149" i="5" s="1"/>
  <c r="AD29" i="1"/>
  <c r="G140" i="5" s="1"/>
  <c r="AD28" i="1"/>
  <c r="G139" i="5" s="1"/>
  <c r="AD27" i="1"/>
  <c r="G138" i="5" s="1"/>
  <c r="AD26" i="1"/>
  <c r="G137" i="5" s="1"/>
  <c r="AC29" i="1"/>
  <c r="G134" i="5" s="1"/>
  <c r="AC28" i="1"/>
  <c r="G133" i="5" s="1"/>
  <c r="AC27" i="1"/>
  <c r="G132" i="5" s="1"/>
  <c r="AC26" i="1"/>
  <c r="G131" i="5" s="1"/>
  <c r="AC25" i="1"/>
  <c r="G130" i="5" s="1"/>
  <c r="AB29" i="1"/>
  <c r="G128" i="5" s="1"/>
  <c r="AB28" i="1"/>
  <c r="G127" i="5" s="1"/>
  <c r="AB27" i="1"/>
  <c r="G126" i="5" s="1"/>
  <c r="AB26" i="1"/>
  <c r="G125" i="5" s="1"/>
  <c r="AB25" i="1"/>
  <c r="G124" i="5" s="1"/>
  <c r="Z32" i="1"/>
  <c r="G122" i="5" s="1"/>
  <c r="Z31" i="1"/>
  <c r="G121" i="5" s="1"/>
  <c r="Z30" i="1"/>
  <c r="G120" i="5" s="1"/>
  <c r="Z29" i="1"/>
  <c r="G119" i="5" s="1"/>
  <c r="Z28" i="1"/>
  <c r="G118" i="5" s="1"/>
  <c r="Z27" i="1"/>
  <c r="G117" i="5" s="1"/>
  <c r="Z26" i="1"/>
  <c r="G116" i="5" s="1"/>
  <c r="Z25" i="1"/>
  <c r="G115" i="5" s="1"/>
  <c r="G113" i="5"/>
  <c r="G112" i="5"/>
  <c r="G111" i="5"/>
  <c r="G110" i="5"/>
  <c r="Y28" i="1"/>
  <c r="Y27" i="1"/>
  <c r="Y26" i="1"/>
  <c r="Y25" i="1"/>
  <c r="X28" i="1"/>
  <c r="G108" i="5" s="1"/>
  <c r="X27" i="1"/>
  <c r="G107" i="5" s="1"/>
  <c r="X26" i="1"/>
  <c r="G106" i="5" s="1"/>
  <c r="X25" i="1"/>
  <c r="G105" i="5" s="1"/>
  <c r="T28" i="1"/>
  <c r="G88" i="5" s="1"/>
  <c r="T27" i="1"/>
  <c r="G87" i="5" s="1"/>
  <c r="T26" i="1"/>
  <c r="G86" i="5" s="1"/>
  <c r="T25" i="1"/>
  <c r="G85" i="5" s="1"/>
  <c r="W25" i="1"/>
  <c r="G100" i="5" s="1"/>
  <c r="W28" i="1"/>
  <c r="G103" i="5" s="1"/>
  <c r="W27" i="1"/>
  <c r="G102" i="5" s="1"/>
  <c r="W26" i="1"/>
  <c r="G101" i="5" s="1"/>
  <c r="V28" i="1"/>
  <c r="G98" i="5" s="1"/>
  <c r="V27" i="1"/>
  <c r="G97" i="5" s="1"/>
  <c r="V26" i="1"/>
  <c r="G96" i="5" s="1"/>
  <c r="V25" i="1"/>
  <c r="G95" i="5" s="1"/>
  <c r="U28" i="1"/>
  <c r="G93" i="5" s="1"/>
  <c r="U27" i="1"/>
  <c r="G92" i="5" s="1"/>
  <c r="U26" i="1"/>
  <c r="G91" i="5" s="1"/>
  <c r="U25" i="1"/>
  <c r="G90" i="5" s="1"/>
  <c r="R33" i="1"/>
  <c r="G83" i="5" s="1"/>
  <c r="R32" i="1"/>
  <c r="G82" i="5" s="1"/>
  <c r="R31" i="1"/>
  <c r="G81" i="5" s="1"/>
  <c r="R30" i="1"/>
  <c r="G80" i="5" s="1"/>
  <c r="R29" i="1"/>
  <c r="G79" i="5" s="1"/>
  <c r="R28" i="1"/>
  <c r="G78" i="5" s="1"/>
  <c r="R27" i="1"/>
  <c r="G77" i="5" s="1"/>
  <c r="R26" i="1"/>
  <c r="G76" i="5" s="1"/>
  <c r="R25" i="1"/>
  <c r="G75" i="5" s="1"/>
  <c r="P28" i="1"/>
  <c r="G73" i="5" s="1"/>
  <c r="P27" i="1"/>
  <c r="G72" i="5" s="1"/>
  <c r="P26" i="1"/>
  <c r="G71" i="5" s="1"/>
  <c r="P25" i="1"/>
  <c r="G70" i="5" s="1"/>
  <c r="L33" i="1"/>
  <c r="G52" i="5" s="1"/>
  <c r="L38" i="1"/>
  <c r="G57" i="5" s="1"/>
  <c r="L37" i="1"/>
  <c r="G56" i="5" s="1"/>
  <c r="L36" i="1"/>
  <c r="G55" i="5" s="1"/>
  <c r="L35" i="1"/>
  <c r="G54" i="5" s="1"/>
  <c r="L34" i="1"/>
  <c r="G53" i="5" s="1"/>
  <c r="L32" i="1"/>
  <c r="G51" i="5" s="1"/>
  <c r="L31" i="1"/>
  <c r="G50" i="5" s="1"/>
  <c r="L30" i="1"/>
  <c r="G49" i="5" s="1"/>
  <c r="L29" i="1"/>
  <c r="G48" i="5" s="1"/>
  <c r="L28" i="1"/>
  <c r="G47" i="5" s="1"/>
  <c r="L27" i="1"/>
  <c r="G46" i="5" s="1"/>
  <c r="L26" i="1"/>
  <c r="G45" i="5" s="1"/>
  <c r="L25" i="1"/>
  <c r="G44" i="5" s="1"/>
  <c r="J29" i="1"/>
  <c r="G40" i="5" s="1"/>
  <c r="J28" i="1"/>
  <c r="G39" i="5" s="1"/>
  <c r="J27" i="1"/>
  <c r="G38" i="5" s="1"/>
  <c r="G37" i="5"/>
  <c r="G36" i="5"/>
  <c r="AI25" i="1"/>
  <c r="G166" i="5" s="1"/>
  <c r="AH25" i="1"/>
  <c r="G160" i="5" s="1"/>
  <c r="AG25" i="1"/>
  <c r="G154" i="5" s="1"/>
  <c r="AF25" i="1"/>
  <c r="G148" i="5" s="1"/>
  <c r="AD25" i="1"/>
  <c r="G136" i="5" s="1"/>
  <c r="AE25" i="1"/>
  <c r="G142" i="5" s="1"/>
  <c r="N34" i="1"/>
  <c r="G68" i="5" s="1"/>
  <c r="N33" i="1"/>
  <c r="G67" i="5" s="1"/>
  <c r="N32" i="1"/>
  <c r="G66" i="5" s="1"/>
  <c r="N31" i="1"/>
  <c r="G65" i="5" s="1"/>
  <c r="N30" i="1"/>
  <c r="G64" i="5" s="1"/>
  <c r="N29" i="1"/>
  <c r="G63" i="5" s="1"/>
  <c r="N28" i="1"/>
  <c r="G62" i="5" s="1"/>
  <c r="N27" i="1"/>
  <c r="G61" i="5" s="1"/>
  <c r="N26" i="1"/>
  <c r="G60" i="5" s="1"/>
  <c r="N25" i="1"/>
  <c r="G59" i="5" s="1"/>
  <c r="I159" i="5" l="1"/>
  <c r="H156" i="5" s="1"/>
  <c r="I184" i="5"/>
  <c r="H181" i="5" s="1"/>
  <c r="I165" i="5"/>
  <c r="H164" i="5" s="1"/>
  <c r="I153" i="5"/>
  <c r="H152" i="5" s="1"/>
  <c r="I123" i="5"/>
  <c r="H117" i="5" s="1"/>
  <c r="I99" i="5"/>
  <c r="H95" i="5" s="1"/>
  <c r="I89" i="5"/>
  <c r="H85" i="5" s="1"/>
  <c r="I58" i="5"/>
  <c r="H57" i="5" s="1"/>
  <c r="I109" i="5"/>
  <c r="H106" i="5" s="1"/>
  <c r="I114" i="5"/>
  <c r="H113" i="5" s="1"/>
  <c r="I135" i="5"/>
  <c r="H133" i="5" s="1"/>
  <c r="I129" i="5"/>
  <c r="H125" i="5" s="1"/>
  <c r="I171" i="5"/>
  <c r="H168" i="5" s="1"/>
  <c r="I69" i="5"/>
  <c r="H63" i="5" s="1"/>
  <c r="I94" i="5"/>
  <c r="H93" i="5" s="1"/>
  <c r="I141" i="5"/>
  <c r="H139" i="5" s="1"/>
  <c r="I74" i="5"/>
  <c r="H70" i="5" s="1"/>
  <c r="I84" i="5"/>
  <c r="H84" i="5" s="1"/>
  <c r="I104" i="5"/>
  <c r="H101" i="5" s="1"/>
  <c r="I147" i="5"/>
  <c r="H144" i="5" s="1"/>
  <c r="I177" i="5"/>
  <c r="H175" i="5" s="1"/>
  <c r="I35" i="5"/>
  <c r="H33" i="5" s="1"/>
  <c r="F28" i="1"/>
  <c r="G18" i="5" s="1"/>
  <c r="F33" i="1"/>
  <c r="G23" i="5" s="1"/>
  <c r="F25" i="1"/>
  <c r="G15" i="5" s="1"/>
  <c r="F29" i="1"/>
  <c r="G19" i="5" s="1"/>
  <c r="F26" i="1"/>
  <c r="G16" i="5" s="1"/>
  <c r="F30" i="1"/>
  <c r="G20" i="5" s="1"/>
  <c r="F27" i="1"/>
  <c r="G17" i="5" s="1"/>
  <c r="F31" i="1"/>
  <c r="G21" i="5" s="1"/>
  <c r="F32" i="1"/>
  <c r="G22" i="5" s="1"/>
  <c r="J31" i="1"/>
  <c r="G42" i="5" s="1"/>
  <c r="J30" i="1"/>
  <c r="G41" i="5" s="1"/>
  <c r="H26" i="1"/>
  <c r="G29" i="5" s="1"/>
  <c r="G26" i="1"/>
  <c r="G26" i="5" s="1"/>
  <c r="G28" i="5"/>
  <c r="G25" i="5"/>
  <c r="D26" i="1"/>
  <c r="G13" i="5" s="1"/>
  <c r="D25" i="1"/>
  <c r="G12" i="5" s="1"/>
  <c r="H116" i="5" l="1"/>
  <c r="H115" i="5"/>
  <c r="H136" i="5"/>
  <c r="H137" i="5"/>
  <c r="H141" i="5"/>
  <c r="H140" i="5"/>
  <c r="H138" i="5"/>
  <c r="H134" i="5"/>
  <c r="H121" i="5"/>
  <c r="H132" i="5"/>
  <c r="H89" i="5"/>
  <c r="H56" i="5"/>
  <c r="H50" i="5"/>
  <c r="H165" i="5"/>
  <c r="H127" i="5"/>
  <c r="H131" i="5"/>
  <c r="H135" i="5"/>
  <c r="H130" i="5"/>
  <c r="H122" i="5"/>
  <c r="H129" i="5"/>
  <c r="H126" i="5"/>
  <c r="H162" i="5"/>
  <c r="H179" i="5"/>
  <c r="H46" i="5"/>
  <c r="H170" i="5"/>
  <c r="H155" i="5"/>
  <c r="H123" i="5"/>
  <c r="H119" i="5"/>
  <c r="H118" i="5"/>
  <c r="H31" i="5"/>
  <c r="H53" i="5"/>
  <c r="H58" i="5"/>
  <c r="H160" i="5"/>
  <c r="H173" i="5"/>
  <c r="H159" i="5"/>
  <c r="H184" i="5"/>
  <c r="H180" i="5"/>
  <c r="H48" i="5"/>
  <c r="H52" i="5"/>
  <c r="H44" i="5"/>
  <c r="H158" i="5"/>
  <c r="H178" i="5"/>
  <c r="H34" i="5"/>
  <c r="H55" i="5"/>
  <c r="H54" i="5"/>
  <c r="H120" i="5"/>
  <c r="H154" i="5"/>
  <c r="H163" i="5"/>
  <c r="H176" i="5"/>
  <c r="H157" i="5"/>
  <c r="H182" i="5"/>
  <c r="H183" i="5"/>
  <c r="H177" i="5"/>
  <c r="H174" i="5"/>
  <c r="H59" i="5"/>
  <c r="H68" i="5"/>
  <c r="H65" i="5"/>
  <c r="H66" i="5"/>
  <c r="H60" i="5"/>
  <c r="H62" i="5"/>
  <c r="H67" i="5"/>
  <c r="H171" i="5"/>
  <c r="H169" i="5"/>
  <c r="H167" i="5"/>
  <c r="H166" i="5"/>
  <c r="H161" i="5"/>
  <c r="H148" i="5"/>
  <c r="H153" i="5"/>
  <c r="H150" i="5"/>
  <c r="H151" i="5"/>
  <c r="H149" i="5"/>
  <c r="H146" i="5"/>
  <c r="H145" i="5"/>
  <c r="H147" i="5"/>
  <c r="H143" i="5"/>
  <c r="H142" i="5"/>
  <c r="H97" i="5"/>
  <c r="H86" i="5"/>
  <c r="H87" i="5"/>
  <c r="H88" i="5"/>
  <c r="H96" i="5"/>
  <c r="H103" i="5"/>
  <c r="H99" i="5"/>
  <c r="H98" i="5"/>
  <c r="H108" i="5"/>
  <c r="I24" i="5"/>
  <c r="H24" i="5" s="1"/>
  <c r="H76" i="5"/>
  <c r="H80" i="5"/>
  <c r="H82" i="5"/>
  <c r="H78" i="5"/>
  <c r="I30" i="5"/>
  <c r="H30" i="5" s="1"/>
  <c r="H100" i="5"/>
  <c r="H83" i="5"/>
  <c r="H73" i="5"/>
  <c r="H71" i="5"/>
  <c r="H72" i="5"/>
  <c r="H107" i="5"/>
  <c r="H109" i="5"/>
  <c r="H105" i="5"/>
  <c r="H51" i="5"/>
  <c r="H47" i="5"/>
  <c r="H49" i="5"/>
  <c r="H45" i="5"/>
  <c r="H64" i="5"/>
  <c r="H77" i="5"/>
  <c r="I14" i="5"/>
  <c r="H14" i="5" s="1"/>
  <c r="H79" i="5"/>
  <c r="H90" i="5"/>
  <c r="H92" i="5"/>
  <c r="H74" i="5"/>
  <c r="H94" i="5"/>
  <c r="H114" i="5"/>
  <c r="H110" i="5"/>
  <c r="H102" i="5"/>
  <c r="I27" i="5"/>
  <c r="H27" i="5" s="1"/>
  <c r="I43" i="5"/>
  <c r="H104" i="5"/>
  <c r="H32" i="5"/>
  <c r="H75" i="5"/>
  <c r="H91" i="5"/>
  <c r="H35" i="5"/>
  <c r="H112" i="5"/>
  <c r="H61" i="5"/>
  <c r="H69" i="5"/>
  <c r="H128" i="5"/>
  <c r="H124" i="5"/>
  <c r="H111" i="5"/>
  <c r="H81" i="5"/>
  <c r="H26" i="5" l="1"/>
  <c r="J135" i="5"/>
  <c r="H12" i="5"/>
  <c r="J99" i="5"/>
  <c r="J165" i="5"/>
  <c r="J84" i="5"/>
  <c r="J89" i="5"/>
  <c r="J123" i="5"/>
  <c r="H25" i="5"/>
  <c r="J27" i="5" s="1"/>
  <c r="J74" i="5"/>
  <c r="J35" i="5"/>
  <c r="H13" i="5"/>
  <c r="J58" i="5"/>
  <c r="J141" i="5"/>
  <c r="J159" i="5"/>
  <c r="J184" i="5"/>
  <c r="J177" i="5"/>
  <c r="H18" i="5"/>
  <c r="H19" i="5"/>
  <c r="H22" i="5"/>
  <c r="H23" i="5"/>
  <c r="H21" i="5"/>
  <c r="H16" i="5"/>
  <c r="H29" i="5"/>
  <c r="H28" i="5"/>
  <c r="J69" i="5"/>
  <c r="J171" i="5"/>
  <c r="J153" i="5"/>
  <c r="J147" i="5"/>
  <c r="J114" i="5"/>
  <c r="H37" i="5"/>
  <c r="H40" i="5"/>
  <c r="H36" i="5"/>
  <c r="H38" i="5"/>
  <c r="H39" i="5"/>
  <c r="H43" i="5"/>
  <c r="J94" i="5"/>
  <c r="H20" i="5"/>
  <c r="H15" i="5"/>
  <c r="J109" i="5"/>
  <c r="H42" i="5"/>
  <c r="J129" i="5"/>
  <c r="H41" i="5"/>
  <c r="J104" i="5"/>
  <c r="H17" i="5"/>
  <c r="J14" i="5" l="1"/>
  <c r="J30" i="5"/>
  <c r="J24" i="5"/>
  <c r="J4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政策企画部情報システム課</author>
  </authors>
  <commentList>
    <comment ref="G11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 xml:space="preserve">集計表からリンク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政策企画部情報システム課</author>
  </authors>
  <commentList>
    <comment ref="C4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 xml:space="preserve">3ケタ
例：105
</t>
        </r>
      </text>
    </comment>
    <comment ref="F4" authorId="0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INT(E/10)*10
</t>
        </r>
      </text>
    </comment>
  </commentList>
</comments>
</file>

<file path=xl/sharedStrings.xml><?xml version="1.0" encoding="utf-8"?>
<sst xmlns="http://schemas.openxmlformats.org/spreadsheetml/2006/main" count="307" uniqueCount="195">
  <si>
    <t>№</t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</si>
  <si>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</si>
  <si>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</si>
  <si>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未就学児</t>
    <rPh sb="0" eb="4">
      <t>ミシュウガクジ</t>
    </rPh>
    <phoneticPr fontId="2"/>
  </si>
  <si>
    <t>生計</t>
    <rPh sb="0" eb="2">
      <t>セイケイ</t>
    </rPh>
    <phoneticPr fontId="2"/>
  </si>
  <si>
    <t>受講契機</t>
    <rPh sb="0" eb="2">
      <t>ジュコウ</t>
    </rPh>
    <rPh sb="2" eb="4">
      <t>ケイキ</t>
    </rPh>
    <phoneticPr fontId="2"/>
  </si>
  <si>
    <t>受講成果１</t>
    <rPh sb="0" eb="2">
      <t>ジュコウ</t>
    </rPh>
    <rPh sb="2" eb="4">
      <t>セイカ</t>
    </rPh>
    <phoneticPr fontId="2"/>
  </si>
  <si>
    <t>受講成果2</t>
    <rPh sb="0" eb="2">
      <t>ジュコウ</t>
    </rPh>
    <rPh sb="2" eb="4">
      <t>セイカ</t>
    </rPh>
    <phoneticPr fontId="2"/>
  </si>
  <si>
    <t>受講成果３</t>
    <rPh sb="0" eb="2">
      <t>ジュコウ</t>
    </rPh>
    <rPh sb="2" eb="4">
      <t>セイカ</t>
    </rPh>
    <phoneticPr fontId="2"/>
  </si>
  <si>
    <t>受講成果４</t>
    <rPh sb="0" eb="2">
      <t>ジュコウ</t>
    </rPh>
    <rPh sb="2" eb="4">
      <t>セイカ</t>
    </rPh>
    <phoneticPr fontId="2"/>
  </si>
  <si>
    <t>受講成果５</t>
    <rPh sb="0" eb="2">
      <t>ジュコウ</t>
    </rPh>
    <rPh sb="2" eb="4">
      <t>セイカ</t>
    </rPh>
    <phoneticPr fontId="2"/>
  </si>
  <si>
    <t>評価１</t>
    <rPh sb="0" eb="2">
      <t>ヒョウカ</t>
    </rPh>
    <phoneticPr fontId="2"/>
  </si>
  <si>
    <t>評価２</t>
    <rPh sb="0" eb="2">
      <t>ヒョウカ</t>
    </rPh>
    <phoneticPr fontId="2"/>
  </si>
  <si>
    <t>評価３</t>
    <rPh sb="0" eb="2">
      <t>ヒョウカ</t>
    </rPh>
    <phoneticPr fontId="2"/>
  </si>
  <si>
    <t>評価４</t>
    <rPh sb="0" eb="2">
      <t>ヒョウカ</t>
    </rPh>
    <phoneticPr fontId="2"/>
  </si>
  <si>
    <t>評価５</t>
    <rPh sb="0" eb="2">
      <t>ヒョウカ</t>
    </rPh>
    <phoneticPr fontId="2"/>
  </si>
  <si>
    <t>評価６</t>
    <rPh sb="0" eb="2">
      <t>ヒョウカ</t>
    </rPh>
    <phoneticPr fontId="2"/>
  </si>
  <si>
    <t>評価７</t>
    <rPh sb="0" eb="2">
      <t>ヒョウカ</t>
    </rPh>
    <phoneticPr fontId="2"/>
  </si>
  <si>
    <t>評価８</t>
    <rPh sb="0" eb="2">
      <t>ヒョウカ</t>
    </rPh>
    <phoneticPr fontId="2"/>
  </si>
  <si>
    <t>実施方法</t>
    <rPh sb="0" eb="2">
      <t>ジッシ</t>
    </rPh>
    <rPh sb="2" eb="4">
      <t>ホウホウ</t>
    </rPh>
    <phoneticPr fontId="2"/>
  </si>
  <si>
    <t>理由</t>
    <rPh sb="0" eb="2">
      <t>リユウ</t>
    </rPh>
    <phoneticPr fontId="2"/>
  </si>
  <si>
    <t>意見等</t>
    <rPh sb="0" eb="3">
      <t>イケントウ</t>
    </rPh>
    <phoneticPr fontId="2"/>
  </si>
  <si>
    <t>介護等</t>
    <rPh sb="0" eb="2">
      <t>カイゴ</t>
    </rPh>
    <rPh sb="2" eb="3">
      <t>トウ</t>
    </rPh>
    <phoneticPr fontId="2"/>
  </si>
  <si>
    <t>認知</t>
    <rPh sb="0" eb="2">
      <t>ニンチ</t>
    </rPh>
    <phoneticPr fontId="2"/>
  </si>
  <si>
    <t>コース番号</t>
    <rPh sb="3" eb="5">
      <t>バンゴウ</t>
    </rPh>
    <phoneticPr fontId="2"/>
  </si>
  <si>
    <t>左記その他</t>
    <rPh sb="0" eb="2">
      <t>サキ</t>
    </rPh>
    <rPh sb="4" eb="5">
      <t>タ</t>
    </rPh>
    <phoneticPr fontId="2"/>
  </si>
  <si>
    <t>項目</t>
    <rPh sb="0" eb="2">
      <t>コウモク</t>
    </rPh>
    <phoneticPr fontId="2"/>
  </si>
  <si>
    <t>年代</t>
    <rPh sb="0" eb="2">
      <t>ネンダイ</t>
    </rPh>
    <phoneticPr fontId="2"/>
  </si>
  <si>
    <t>仕事内容</t>
    <rPh sb="0" eb="2">
      <t>シゴト</t>
    </rPh>
    <rPh sb="2" eb="4">
      <t>ナイヨウ</t>
    </rPh>
    <phoneticPr fontId="2"/>
  </si>
  <si>
    <t>認知その他</t>
    <rPh sb="0" eb="2">
      <t>ニンチ</t>
    </rPh>
    <rPh sb="4" eb="5">
      <t>タ</t>
    </rPh>
    <phoneticPr fontId="2"/>
  </si>
  <si>
    <t>契機その他</t>
    <rPh sb="0" eb="2">
      <t>ケイキ</t>
    </rPh>
    <rPh sb="4" eb="5">
      <t>タ</t>
    </rPh>
    <phoneticPr fontId="2"/>
  </si>
  <si>
    <t>受講その他</t>
    <rPh sb="0" eb="2">
      <t>ジュコウ</t>
    </rPh>
    <rPh sb="4" eb="5">
      <t>タ</t>
    </rPh>
    <phoneticPr fontId="2"/>
  </si>
  <si>
    <t>受講理由</t>
    <rPh sb="0" eb="2">
      <t>ジュコウ</t>
    </rPh>
    <rPh sb="2" eb="4">
      <t>リユウ</t>
    </rPh>
    <phoneticPr fontId="2"/>
  </si>
  <si>
    <t>理解度</t>
    <rPh sb="0" eb="3">
      <t>リカイド</t>
    </rPh>
    <phoneticPr fontId="2"/>
  </si>
  <si>
    <t>公共職業訓練　受講者アンケート（茨城県）集計表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19">
      <t>イバラキケン</t>
    </rPh>
    <rPh sb="20" eb="23">
      <t>シュウケイヒョウ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</si>
  <si>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</si>
  <si>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</si>
  <si>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10代</t>
    <rPh sb="2" eb="3">
      <t>ダイ</t>
    </rPh>
    <phoneticPr fontId="2"/>
  </si>
  <si>
    <t>20代</t>
    <rPh sb="2" eb="3">
      <t>ダイ</t>
    </rPh>
    <phoneticPr fontId="2"/>
  </si>
  <si>
    <t>30代</t>
    <rPh sb="2" eb="3">
      <t>ダイ</t>
    </rPh>
    <phoneticPr fontId="2"/>
  </si>
  <si>
    <t>40代</t>
    <rPh sb="2" eb="3">
      <t>ダイ</t>
    </rPh>
    <phoneticPr fontId="2"/>
  </si>
  <si>
    <t>50代</t>
    <rPh sb="2" eb="3">
      <t>ダイ</t>
    </rPh>
    <phoneticPr fontId="2"/>
  </si>
  <si>
    <t>60代</t>
    <rPh sb="2" eb="3">
      <t>ダイ</t>
    </rPh>
    <phoneticPr fontId="2"/>
  </si>
  <si>
    <t>70代</t>
    <rPh sb="2" eb="3">
      <t>ダイ</t>
    </rPh>
    <phoneticPr fontId="2"/>
  </si>
  <si>
    <t>80代</t>
    <rPh sb="2" eb="3">
      <t>ダイ</t>
    </rPh>
    <phoneticPr fontId="2"/>
  </si>
  <si>
    <t>90代</t>
    <rPh sb="2" eb="3">
      <t>ダイ</t>
    </rPh>
    <phoneticPr fontId="2"/>
  </si>
  <si>
    <t>未就学児</t>
    <rPh sb="0" eb="3">
      <t>ミシュウガク</t>
    </rPh>
    <phoneticPr fontId="2"/>
  </si>
  <si>
    <t>いる</t>
    <phoneticPr fontId="2"/>
  </si>
  <si>
    <t>いない</t>
    <phoneticPr fontId="2"/>
  </si>
  <si>
    <t>家族の看護・介護</t>
    <rPh sb="0" eb="2">
      <t>カゾク</t>
    </rPh>
    <rPh sb="3" eb="5">
      <t>カンゴ</t>
    </rPh>
    <rPh sb="6" eb="8">
      <t>カイゴ</t>
    </rPh>
    <phoneticPr fontId="2"/>
  </si>
  <si>
    <t>はい</t>
    <phoneticPr fontId="2"/>
  </si>
  <si>
    <t>いいえ</t>
    <phoneticPr fontId="2"/>
  </si>
  <si>
    <t>生計状況</t>
    <rPh sb="0" eb="2">
      <t>セイケイ</t>
    </rPh>
    <rPh sb="2" eb="4">
      <t>ジョウキョウ</t>
    </rPh>
    <phoneticPr fontId="2"/>
  </si>
  <si>
    <t>主たる生計維持者</t>
    <rPh sb="0" eb="1">
      <t>シュ</t>
    </rPh>
    <rPh sb="3" eb="8">
      <t>セイケイイジシャ</t>
    </rPh>
    <phoneticPr fontId="2"/>
  </si>
  <si>
    <t>あなた以外の主たる生計維持者と同居</t>
    <rPh sb="3" eb="5">
      <t>イガイ</t>
    </rPh>
    <rPh sb="6" eb="7">
      <t>シュ</t>
    </rPh>
    <rPh sb="9" eb="14">
      <t>セイケイイジシャ</t>
    </rPh>
    <rPh sb="15" eb="17">
      <t>ドウキョ</t>
    </rPh>
    <phoneticPr fontId="2"/>
  </si>
  <si>
    <t>あなた以外の主たる生計維持者と別居（仕送り等）</t>
    <rPh sb="3" eb="5">
      <t>イガイ</t>
    </rPh>
    <rPh sb="6" eb="7">
      <t>シュ</t>
    </rPh>
    <rPh sb="9" eb="14">
      <t>セイケイイジシャ</t>
    </rPh>
    <rPh sb="15" eb="17">
      <t>ベッキョ</t>
    </rPh>
    <rPh sb="18" eb="20">
      <t>シオク</t>
    </rPh>
    <rPh sb="21" eb="22">
      <t>トウ</t>
    </rPh>
    <phoneticPr fontId="2"/>
  </si>
  <si>
    <t>その他</t>
    <rPh sb="2" eb="3">
      <t>タ</t>
    </rPh>
    <phoneticPr fontId="2"/>
  </si>
  <si>
    <t>直近雇用形態</t>
    <rPh sb="0" eb="2">
      <t>チョッキン</t>
    </rPh>
    <rPh sb="2" eb="4">
      <t>コヨウ</t>
    </rPh>
    <rPh sb="4" eb="6">
      <t>ケイタイ</t>
    </rPh>
    <phoneticPr fontId="2"/>
  </si>
  <si>
    <t>正社員</t>
    <rPh sb="0" eb="3">
      <t>セイシャイン</t>
    </rPh>
    <phoneticPr fontId="2"/>
  </si>
  <si>
    <t>契約社員</t>
    <rPh sb="0" eb="4">
      <t>ケイヤクシャイン</t>
    </rPh>
    <phoneticPr fontId="2"/>
  </si>
  <si>
    <t>派遣</t>
    <rPh sb="0" eb="2">
      <t>ハケン</t>
    </rPh>
    <phoneticPr fontId="2"/>
  </si>
  <si>
    <t>パート・アルバイト</t>
    <phoneticPr fontId="2"/>
  </si>
  <si>
    <t>自営業</t>
    <rPh sb="0" eb="3">
      <t>ジエイギョウ</t>
    </rPh>
    <phoneticPr fontId="2"/>
  </si>
  <si>
    <t>学生</t>
    <rPh sb="0" eb="2">
      <t>ガクセイ</t>
    </rPh>
    <phoneticPr fontId="2"/>
  </si>
  <si>
    <t>直近仕事内容</t>
    <rPh sb="0" eb="2">
      <t>チョッキン</t>
    </rPh>
    <rPh sb="2" eb="4">
      <t>シゴト</t>
    </rPh>
    <rPh sb="4" eb="6">
      <t>ナイヨウ</t>
    </rPh>
    <phoneticPr fontId="2"/>
  </si>
  <si>
    <t>一般事務</t>
    <rPh sb="0" eb="2">
      <t>イッパン</t>
    </rPh>
    <rPh sb="2" eb="4">
      <t>ジム</t>
    </rPh>
    <phoneticPr fontId="2"/>
  </si>
  <si>
    <t>営業事務</t>
    <rPh sb="0" eb="4">
      <t>エイギョウジム</t>
    </rPh>
    <phoneticPr fontId="2"/>
  </si>
  <si>
    <t>経理事務</t>
    <rPh sb="0" eb="4">
      <t>ケイリジム</t>
    </rPh>
    <phoneticPr fontId="2"/>
  </si>
  <si>
    <t>医療事務</t>
    <rPh sb="0" eb="4">
      <t>イリョウジム</t>
    </rPh>
    <phoneticPr fontId="2"/>
  </si>
  <si>
    <t>販売</t>
    <rPh sb="0" eb="2">
      <t>ハンバイ</t>
    </rPh>
    <phoneticPr fontId="2"/>
  </si>
  <si>
    <t>営業</t>
    <rPh sb="0" eb="2">
      <t>エイギョウ</t>
    </rPh>
    <phoneticPr fontId="2"/>
  </si>
  <si>
    <t>介護サービス</t>
    <rPh sb="0" eb="2">
      <t>カイゴ</t>
    </rPh>
    <phoneticPr fontId="2"/>
  </si>
  <si>
    <t>サービス</t>
    <phoneticPr fontId="2"/>
  </si>
  <si>
    <t>建設関係</t>
    <rPh sb="0" eb="2">
      <t>ケンセツ</t>
    </rPh>
    <rPh sb="2" eb="4">
      <t>カンケイ</t>
    </rPh>
    <phoneticPr fontId="2"/>
  </si>
  <si>
    <t>保安</t>
    <rPh sb="0" eb="2">
      <t>ホアン</t>
    </rPh>
    <phoneticPr fontId="2"/>
  </si>
  <si>
    <t>輸送・機械運転</t>
    <rPh sb="0" eb="2">
      <t>ユソウ</t>
    </rPh>
    <rPh sb="3" eb="7">
      <t>キカイウンテン</t>
    </rPh>
    <phoneticPr fontId="2"/>
  </si>
  <si>
    <t>IT関係の技術者</t>
    <rPh sb="2" eb="4">
      <t>カンケイ</t>
    </rPh>
    <rPh sb="5" eb="8">
      <t>ギジュツシャ</t>
    </rPh>
    <phoneticPr fontId="2"/>
  </si>
  <si>
    <t>管理的な仕事</t>
    <rPh sb="0" eb="3">
      <t>カンリテキ</t>
    </rPh>
    <rPh sb="4" eb="6">
      <t>シゴト</t>
    </rPh>
    <phoneticPr fontId="2"/>
  </si>
  <si>
    <t>訓練を知った理由</t>
    <rPh sb="0" eb="2">
      <t>クンレン</t>
    </rPh>
    <rPh sb="3" eb="4">
      <t>シ</t>
    </rPh>
    <rPh sb="6" eb="8">
      <t>リユウ</t>
    </rPh>
    <phoneticPr fontId="2"/>
  </si>
  <si>
    <t>ハローワークインターネットサービスを見て</t>
    <rPh sb="18" eb="19">
      <t>ミ</t>
    </rPh>
    <phoneticPr fontId="2"/>
  </si>
  <si>
    <t>家族や友人・知人からの案内</t>
    <rPh sb="0" eb="2">
      <t>カゾク</t>
    </rPh>
    <rPh sb="3" eb="5">
      <t>ユウジン</t>
    </rPh>
    <rPh sb="6" eb="8">
      <t>チジン</t>
    </rPh>
    <rPh sb="11" eb="13">
      <t>アンナイ</t>
    </rPh>
    <phoneticPr fontId="2"/>
  </si>
  <si>
    <t>ハローワークの発信するSNSを見て</t>
    <rPh sb="7" eb="9">
      <t>ハッシン</t>
    </rPh>
    <rPh sb="15" eb="16">
      <t>ミ</t>
    </rPh>
    <phoneticPr fontId="2"/>
  </si>
  <si>
    <t>厚生労働省のホームページを見て</t>
    <rPh sb="0" eb="5">
      <t>コウセイロウドウショウ</t>
    </rPh>
    <rPh sb="13" eb="14">
      <t>ミ</t>
    </rPh>
    <phoneticPr fontId="2"/>
  </si>
  <si>
    <t>茨城県のホームページを見て</t>
    <rPh sb="0" eb="3">
      <t>イバラキケン</t>
    </rPh>
    <rPh sb="11" eb="12">
      <t>ミ</t>
    </rPh>
    <phoneticPr fontId="2"/>
  </si>
  <si>
    <t>訓練実施施設の広報を見て</t>
    <rPh sb="0" eb="2">
      <t>クンレン</t>
    </rPh>
    <rPh sb="2" eb="4">
      <t>ジッシ</t>
    </rPh>
    <rPh sb="4" eb="6">
      <t>シセツ</t>
    </rPh>
    <rPh sb="7" eb="9">
      <t>コウホウ</t>
    </rPh>
    <rPh sb="10" eb="11">
      <t>ミ</t>
    </rPh>
    <phoneticPr fontId="2"/>
  </si>
  <si>
    <t>新聞、雑誌等を見て</t>
    <rPh sb="0" eb="2">
      <t>シンブン</t>
    </rPh>
    <rPh sb="3" eb="6">
      <t>ザッシトウ</t>
    </rPh>
    <rPh sb="7" eb="8">
      <t>ミ</t>
    </rPh>
    <phoneticPr fontId="2"/>
  </si>
  <si>
    <t>受講のきっかけ</t>
    <rPh sb="0" eb="2">
      <t>ジュコウ</t>
    </rPh>
    <phoneticPr fontId="2"/>
  </si>
  <si>
    <t>ハローワークからの勧め</t>
    <rPh sb="9" eb="10">
      <t>スス</t>
    </rPh>
    <phoneticPr fontId="2"/>
  </si>
  <si>
    <t>自ら進んで</t>
    <rPh sb="0" eb="1">
      <t>ミズカ</t>
    </rPh>
    <rPh sb="2" eb="3">
      <t>スス</t>
    </rPh>
    <phoneticPr fontId="2"/>
  </si>
  <si>
    <t>家族や友人・知人に勧められた</t>
    <rPh sb="0" eb="2">
      <t>カゾク</t>
    </rPh>
    <rPh sb="3" eb="5">
      <t>ユウジン</t>
    </rPh>
    <rPh sb="6" eb="8">
      <t>チジン</t>
    </rPh>
    <rPh sb="9" eb="10">
      <t>スス</t>
    </rPh>
    <phoneticPr fontId="2"/>
  </si>
  <si>
    <t>ハローワークでパンフレット等を見て</t>
    <rPh sb="13" eb="14">
      <t>トウ</t>
    </rPh>
    <rPh sb="15" eb="16">
      <t>ミ</t>
    </rPh>
    <phoneticPr fontId="2"/>
  </si>
  <si>
    <t>ハローワーク職員からの案内による</t>
    <rPh sb="6" eb="8">
      <t>ショクイン</t>
    </rPh>
    <rPh sb="11" eb="13">
      <t>アンナイ</t>
    </rPh>
    <phoneticPr fontId="2"/>
  </si>
  <si>
    <t>前の会社で担当（関連して）していた仕事だから</t>
  </si>
  <si>
    <t>前の会社の仕事とは関係ないが、就職に有利だと思ったから</t>
    <phoneticPr fontId="2"/>
  </si>
  <si>
    <t>今持っている知識・スキルを向上させるため</t>
    <phoneticPr fontId="2"/>
  </si>
  <si>
    <t>資格がとれるから</t>
    <phoneticPr fontId="2"/>
  </si>
  <si>
    <t>訓練と併せて就職支援も受けられるから</t>
    <phoneticPr fontId="2"/>
  </si>
  <si>
    <t>受講料が無料だから</t>
    <phoneticPr fontId="2"/>
  </si>
  <si>
    <t>失業給付等が受給できるから</t>
    <phoneticPr fontId="2"/>
  </si>
  <si>
    <t>その他</t>
    <phoneticPr fontId="2"/>
  </si>
  <si>
    <t>訓練の理解度</t>
    <rPh sb="0" eb="2">
      <t>クンレン</t>
    </rPh>
    <rPh sb="3" eb="6">
      <t>リカイド</t>
    </rPh>
    <phoneticPr fontId="2"/>
  </si>
  <si>
    <t>よく理解できた</t>
    <rPh sb="2" eb="4">
      <t>リカイ</t>
    </rPh>
    <phoneticPr fontId="2"/>
  </si>
  <si>
    <t>理解できた</t>
    <rPh sb="0" eb="2">
      <t>リカイ</t>
    </rPh>
    <phoneticPr fontId="2"/>
  </si>
  <si>
    <t>あまり理解できなかった</t>
    <rPh sb="3" eb="5">
      <t>リカイ</t>
    </rPh>
    <phoneticPr fontId="2"/>
  </si>
  <si>
    <t>理解できなかった</t>
    <rPh sb="0" eb="2">
      <t>リカイ</t>
    </rPh>
    <phoneticPr fontId="2"/>
  </si>
  <si>
    <t>身に就いた知識・技能</t>
    <rPh sb="0" eb="1">
      <t>ミ</t>
    </rPh>
    <rPh sb="2" eb="3">
      <t>ツ</t>
    </rPh>
    <rPh sb="5" eb="7">
      <t>チシキ</t>
    </rPh>
    <rPh sb="8" eb="10">
      <t>ギノウ</t>
    </rPh>
    <phoneticPr fontId="2"/>
  </si>
  <si>
    <t>仕事につながる知識が習得できた</t>
    <phoneticPr fontId="2"/>
  </si>
  <si>
    <t>今後の仕事におけるキャリア設計につながった</t>
    <phoneticPr fontId="2"/>
  </si>
  <si>
    <t>働く（就職）意欲が高まった</t>
    <phoneticPr fontId="2"/>
  </si>
  <si>
    <t>対人的コミュニケーション能力が高まった</t>
    <phoneticPr fontId="2"/>
  </si>
  <si>
    <t>資格取得につながった</t>
    <phoneticPr fontId="2"/>
  </si>
  <si>
    <t>当てはまらない</t>
    <rPh sb="0" eb="1">
      <t>ア</t>
    </rPh>
    <phoneticPr fontId="2"/>
  </si>
  <si>
    <t>やや当てはまらない</t>
    <rPh sb="2" eb="3">
      <t>ア</t>
    </rPh>
    <phoneticPr fontId="2"/>
  </si>
  <si>
    <t>やや当てはまる</t>
    <rPh sb="2" eb="3">
      <t>ア</t>
    </rPh>
    <phoneticPr fontId="2"/>
  </si>
  <si>
    <t>当てはまる</t>
    <rPh sb="0" eb="1">
      <t>ア</t>
    </rPh>
    <phoneticPr fontId="2"/>
  </si>
  <si>
    <t>訓練期間が短かったため</t>
    <phoneticPr fontId="2"/>
  </si>
  <si>
    <t>訓練期間に対して習得する内容が多すぎたため</t>
    <phoneticPr fontId="2"/>
  </si>
  <si>
    <t>訓練内容が難しかったため</t>
    <phoneticPr fontId="2"/>
  </si>
  <si>
    <t>訓練内容が易しすぎたため</t>
    <phoneticPr fontId="2"/>
  </si>
  <si>
    <t>実務に役立つ内容ではなかったため</t>
    <phoneticPr fontId="2"/>
  </si>
  <si>
    <t>１日の訓練時間が長く、復習する時間が不足したため</t>
    <phoneticPr fontId="2"/>
  </si>
  <si>
    <t>訓練評価</t>
    <rPh sb="0" eb="2">
      <t>クンレン</t>
    </rPh>
    <rPh sb="2" eb="4">
      <t>ヒョウカ</t>
    </rPh>
    <phoneticPr fontId="2"/>
  </si>
  <si>
    <t>訓練期間の長さについて</t>
    <phoneticPr fontId="2"/>
  </si>
  <si>
    <t>教室やパソコンの設備について</t>
    <phoneticPr fontId="2"/>
  </si>
  <si>
    <t>教科書など、分かりやすい教材であった</t>
    <phoneticPr fontId="2"/>
  </si>
  <si>
    <t>講師の指導方法について</t>
    <phoneticPr fontId="2"/>
  </si>
  <si>
    <t>就職支援内容について</t>
    <phoneticPr fontId="2"/>
  </si>
  <si>
    <t>質問・相談体制について</t>
    <phoneticPr fontId="2"/>
  </si>
  <si>
    <t>クラスの雰囲気について</t>
    <phoneticPr fontId="2"/>
  </si>
  <si>
    <t>訓練全体として</t>
    <phoneticPr fontId="2"/>
  </si>
  <si>
    <t>満足</t>
    <rPh sb="0" eb="2">
      <t>マンゾク</t>
    </rPh>
    <phoneticPr fontId="2"/>
  </si>
  <si>
    <t>概ね満足</t>
    <rPh sb="0" eb="1">
      <t>オオム</t>
    </rPh>
    <rPh sb="2" eb="4">
      <t>マンゾク</t>
    </rPh>
    <phoneticPr fontId="2"/>
  </si>
  <si>
    <t>普通</t>
    <rPh sb="0" eb="2">
      <t>フツウ</t>
    </rPh>
    <phoneticPr fontId="2"/>
  </si>
  <si>
    <t>不満</t>
    <rPh sb="0" eb="2">
      <t>フマン</t>
    </rPh>
    <phoneticPr fontId="2"/>
  </si>
  <si>
    <t>訓練実施方法</t>
    <rPh sb="0" eb="2">
      <t>クンレン</t>
    </rPh>
    <rPh sb="2" eb="4">
      <t>ジッシ</t>
    </rPh>
    <rPh sb="4" eb="6">
      <t>ホウホウ</t>
    </rPh>
    <phoneticPr fontId="2"/>
  </si>
  <si>
    <t>通学が良いと思う</t>
  </si>
  <si>
    <t>オンライン（同時双方向通信）が良いと思う　</t>
    <phoneticPr fontId="2"/>
  </si>
  <si>
    <t>通学とオンライン（同時双方向通信）の併用が良いと思う</t>
    <phoneticPr fontId="2"/>
  </si>
  <si>
    <t>eーラーニングが良いと思う</t>
    <phoneticPr fontId="2"/>
  </si>
  <si>
    <t>自宅の方が集中できるため</t>
  </si>
  <si>
    <t>通学に時間がかかるため</t>
    <phoneticPr fontId="2"/>
  </si>
  <si>
    <t>ご自身の体調が優れないため</t>
    <phoneticPr fontId="2"/>
  </si>
  <si>
    <t>育児、家族の看護・介護をする必要があるため</t>
    <phoneticPr fontId="2"/>
  </si>
  <si>
    <t>eーラーニングは、自分のペースで学べるため</t>
    <phoneticPr fontId="2"/>
  </si>
  <si>
    <t>別紙のとおり</t>
    <rPh sb="0" eb="2">
      <t>ベッシ</t>
    </rPh>
    <phoneticPr fontId="2"/>
  </si>
  <si>
    <t>人数(人）</t>
    <rPh sb="0" eb="2">
      <t>ニンズウ</t>
    </rPh>
    <rPh sb="3" eb="4">
      <t>ニン</t>
    </rPh>
    <phoneticPr fontId="2"/>
  </si>
  <si>
    <t>割合（％）</t>
    <rPh sb="0" eb="2">
      <t>ワリアイ</t>
    </rPh>
    <phoneticPr fontId="2"/>
  </si>
  <si>
    <t>公共職業訓練　受講者アンケート（茨城県）　結果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19">
      <t>イバラキケン</t>
    </rPh>
    <rPh sb="21" eb="23">
      <t>ケッカ</t>
    </rPh>
    <phoneticPr fontId="2"/>
  </si>
  <si>
    <t>設問</t>
    <rPh sb="0" eb="2">
      <t>セツモン</t>
    </rPh>
    <phoneticPr fontId="2"/>
  </si>
  <si>
    <t>13理由</t>
    <rPh sb="2" eb="4">
      <t>リユウ</t>
    </rPh>
    <phoneticPr fontId="2"/>
  </si>
  <si>
    <t>やや満足</t>
    <rPh sb="2" eb="4">
      <t>マンゾク</t>
    </rPh>
    <phoneticPr fontId="2"/>
  </si>
  <si>
    <t>訓練科名</t>
    <rPh sb="0" eb="4">
      <t>クンレンカメイ</t>
    </rPh>
    <phoneticPr fontId="2"/>
  </si>
  <si>
    <t>訓練実施施設名</t>
    <rPh sb="0" eb="2">
      <t>クンレン</t>
    </rPh>
    <rPh sb="2" eb="4">
      <t>ジッシ</t>
    </rPh>
    <rPh sb="4" eb="7">
      <t>シセツメイ</t>
    </rPh>
    <phoneticPr fontId="2"/>
  </si>
  <si>
    <t>無回答</t>
    <rPh sb="0" eb="3">
      <t>ムカイトウ</t>
    </rPh>
    <phoneticPr fontId="2"/>
  </si>
  <si>
    <t>無回答</t>
    <rPh sb="0" eb="3">
      <t>ムカイトウ</t>
    </rPh>
    <phoneticPr fontId="2"/>
  </si>
  <si>
    <t>前雇用形態</t>
    <rPh sb="0" eb="1">
      <t>ゼン</t>
    </rPh>
    <rPh sb="1" eb="5">
      <t>コヨウケイタイ</t>
    </rPh>
    <phoneticPr fontId="2"/>
  </si>
  <si>
    <t>令和○年○月</t>
    <rPh sb="0" eb="2">
      <t>レイワ</t>
    </rPh>
    <rPh sb="3" eb="4">
      <t>ネン</t>
    </rPh>
    <rPh sb="5" eb="6">
      <t>ガツ</t>
    </rPh>
    <phoneticPr fontId="2"/>
  </si>
  <si>
    <t>開講月</t>
    <rPh sb="0" eb="2">
      <t>カイコウ</t>
    </rPh>
    <rPh sb="2" eb="3">
      <t>ゲツ</t>
    </rPh>
    <phoneticPr fontId="2"/>
  </si>
  <si>
    <t>（訓練施設→学院→産業人材育成課）</t>
    <rPh sb="1" eb="3">
      <t>クンレン</t>
    </rPh>
    <rPh sb="3" eb="5">
      <t>シセツ</t>
    </rPh>
    <rPh sb="6" eb="8">
      <t>ガクイン</t>
    </rPh>
    <rPh sb="9" eb="11">
      <t>サンギョウ</t>
    </rPh>
    <rPh sb="11" eb="13">
      <t>ジンザイ</t>
    </rPh>
    <rPh sb="13" eb="15">
      <t>イクセイ</t>
    </rPh>
    <rPh sb="15" eb="16">
      <t>カ</t>
    </rPh>
    <phoneticPr fontId="2"/>
  </si>
  <si>
    <r>
      <t xml:space="preserve">コース番号
</t>
    </r>
    <r>
      <rPr>
        <b/>
        <sz val="9"/>
        <color theme="1"/>
        <rFont val="ＭＳ Ｐゴシック"/>
        <family val="3"/>
        <charset val="128"/>
      </rPr>
      <t>（3ケタ）</t>
    </r>
    <rPh sb="3" eb="5">
      <t>バンゴウ</t>
    </rPh>
    <phoneticPr fontId="2"/>
  </si>
  <si>
    <t>　＊無回答項目は、空欄として下さい</t>
    <rPh sb="2" eb="5">
      <t>ムカイトウ</t>
    </rPh>
    <rPh sb="5" eb="7">
      <t>コウモク</t>
    </rPh>
    <rPh sb="9" eb="11">
      <t>クウラン</t>
    </rPh>
    <rPh sb="14" eb="15">
      <t>クダ</t>
    </rPh>
    <phoneticPr fontId="2"/>
  </si>
  <si>
    <t>集計</t>
    <rPh sb="0" eb="2">
      <t>シュウケイ</t>
    </rPh>
    <phoneticPr fontId="2"/>
  </si>
  <si>
    <t>質問項目</t>
    <rPh sb="0" eb="2">
      <t>シツモン</t>
    </rPh>
    <rPh sb="2" eb="4">
      <t>コウモク</t>
    </rPh>
    <phoneticPr fontId="2"/>
  </si>
  <si>
    <t>令和○年度</t>
    <rPh sb="0" eb="2">
      <t>レイワ</t>
    </rPh>
    <rPh sb="3" eb="5">
      <t>ネンド</t>
    </rPh>
    <phoneticPr fontId="2"/>
  </si>
  <si>
    <t>回答（アンケート用紙から転記）</t>
    <rPh sb="0" eb="2">
      <t>カイトウ</t>
    </rPh>
    <rPh sb="8" eb="10">
      <t>ヨウシ</t>
    </rPh>
    <rPh sb="12" eb="14">
      <t>テンキ</t>
    </rPh>
    <phoneticPr fontId="2"/>
  </si>
  <si>
    <t>定員充足率</t>
    <rPh sb="0" eb="2">
      <t>テイイン</t>
    </rPh>
    <rPh sb="2" eb="5">
      <t>ジュウソクリツ</t>
    </rPh>
    <phoneticPr fontId="2"/>
  </si>
  <si>
    <t>就職率（統計上）</t>
    <rPh sb="0" eb="3">
      <t>シュウショクリツ</t>
    </rPh>
    <rPh sb="4" eb="7">
      <t>トウケイジョウ</t>
    </rPh>
    <phoneticPr fontId="2"/>
  </si>
  <si>
    <t>就職支援費就職率</t>
    <rPh sb="0" eb="5">
      <t>シュウショクシエンヒ</t>
    </rPh>
    <rPh sb="5" eb="8">
      <t>シュウショクリツ</t>
    </rPh>
    <phoneticPr fontId="2"/>
  </si>
  <si>
    <t>①</t>
    <phoneticPr fontId="2"/>
  </si>
  <si>
    <t>②</t>
    <phoneticPr fontId="2"/>
  </si>
  <si>
    <t>③</t>
    <phoneticPr fontId="2"/>
  </si>
  <si>
    <t>※はい：１、いいえ：0</t>
    <phoneticPr fontId="2"/>
  </si>
  <si>
    <t>得点</t>
    <rPh sb="0" eb="2">
      <t>トクテン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</si>
  <si>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</si>
  <si>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</si>
  <si>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公共職業訓練　受講者アンケート（厚生労働省）集計表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21">
      <t>コウセイロウドウショウ</t>
    </rPh>
    <rPh sb="22" eb="25">
      <t>シュウケイヒョウ</t>
    </rPh>
    <phoneticPr fontId="2"/>
  </si>
  <si>
    <t>（１）１以上で1点</t>
    <rPh sb="4" eb="6">
      <t>イジョウ</t>
    </rPh>
    <rPh sb="8" eb="9">
      <t>テン</t>
    </rPh>
    <phoneticPr fontId="2"/>
  </si>
  <si>
    <t>（２）2以上で１点</t>
    <rPh sb="4" eb="6">
      <t>イジョウ</t>
    </rPh>
    <rPh sb="8" eb="9">
      <t>テン</t>
    </rPh>
    <phoneticPr fontId="2"/>
  </si>
  <si>
    <t>（３）２以上で１点</t>
    <rPh sb="4" eb="6">
      <t>イジョウ</t>
    </rPh>
    <rPh sb="8" eb="9">
      <t>テン</t>
    </rPh>
    <phoneticPr fontId="2"/>
  </si>
  <si>
    <t>（４）２以上で１点</t>
    <rPh sb="4" eb="6">
      <t>イジョウ</t>
    </rPh>
    <rPh sb="8" eb="9">
      <t>テン</t>
    </rPh>
    <phoneticPr fontId="2"/>
  </si>
  <si>
    <t>（5）２以上で１点</t>
    <rPh sb="4" eb="6">
      <t>イジョウ</t>
    </rPh>
    <rPh sb="8" eb="9">
      <t>テン</t>
    </rPh>
    <phoneticPr fontId="2"/>
  </si>
  <si>
    <t>12の当てはまらない理由</t>
    <rPh sb="3" eb="4">
      <t>ア</t>
    </rPh>
    <rPh sb="10" eb="12">
      <t>リユウ</t>
    </rPh>
    <phoneticPr fontId="2"/>
  </si>
  <si>
    <t>14の不満理由</t>
    <rPh sb="3" eb="5">
      <t>フマン</t>
    </rPh>
    <rPh sb="5" eb="7">
      <t>リユウ</t>
    </rPh>
    <phoneticPr fontId="2"/>
  </si>
  <si>
    <t>16の理由</t>
    <rPh sb="3" eb="5">
      <t>リユウ</t>
    </rPh>
    <phoneticPr fontId="2"/>
  </si>
  <si>
    <r>
      <t>新しい分野の仕事</t>
    </r>
    <r>
      <rPr>
        <sz val="11"/>
        <color rgb="FFFF0000"/>
        <rFont val="ＭＳ Ｐゴシック"/>
        <family val="3"/>
        <charset val="128"/>
      </rPr>
      <t>(異業種)</t>
    </r>
    <r>
      <rPr>
        <sz val="11"/>
        <color theme="1"/>
        <rFont val="ＭＳ Ｐゴシック"/>
        <family val="3"/>
        <charset val="128"/>
      </rPr>
      <t>にチャレンジしたいから</t>
    </r>
    <rPh sb="9" eb="12">
      <t>イギョウシュ</t>
    </rPh>
    <phoneticPr fontId="2"/>
  </si>
  <si>
    <t>訓練内容が自分と合わなかったため</t>
    <phoneticPr fontId="2"/>
  </si>
  <si>
    <t>不満理由14-1について</t>
    <rPh sb="0" eb="2">
      <t>フマン</t>
    </rPh>
    <rPh sb="2" eb="4">
      <t>リユウ</t>
    </rPh>
    <phoneticPr fontId="2"/>
  </si>
  <si>
    <t>不満理由14-2について</t>
    <rPh sb="0" eb="2">
      <t>フマン</t>
    </rPh>
    <rPh sb="2" eb="4">
      <t>リユウ</t>
    </rPh>
    <phoneticPr fontId="2"/>
  </si>
  <si>
    <t>不満理由14-3につて</t>
    <rPh sb="0" eb="2">
      <t>フマン</t>
    </rPh>
    <rPh sb="2" eb="4">
      <t>リユウ</t>
    </rPh>
    <phoneticPr fontId="2"/>
  </si>
  <si>
    <t>不満理由14-4について</t>
    <rPh sb="0" eb="2">
      <t>フマン</t>
    </rPh>
    <rPh sb="2" eb="4">
      <t>リユウ</t>
    </rPh>
    <phoneticPr fontId="2"/>
  </si>
  <si>
    <t>不満理由14-5について</t>
    <rPh sb="0" eb="2">
      <t>フマン</t>
    </rPh>
    <rPh sb="2" eb="4">
      <t>リユウ</t>
    </rPh>
    <phoneticPr fontId="2"/>
  </si>
  <si>
    <t>不満理由14-6について</t>
    <rPh sb="0" eb="2">
      <t>フマン</t>
    </rPh>
    <rPh sb="2" eb="4">
      <t>リユウ</t>
    </rPh>
    <phoneticPr fontId="2"/>
  </si>
  <si>
    <t>不満理由14-7について</t>
    <rPh sb="0" eb="2">
      <t>フマン</t>
    </rPh>
    <rPh sb="2" eb="4">
      <t>リユウ</t>
    </rPh>
    <phoneticPr fontId="2"/>
  </si>
  <si>
    <t>不満理由14-8について</t>
    <rPh sb="0" eb="2">
      <t>フマン</t>
    </rPh>
    <rPh sb="2" eb="4">
      <t>リユウ</t>
    </rPh>
    <phoneticPr fontId="2"/>
  </si>
  <si>
    <t>様式第47号-2</t>
    <rPh sb="0" eb="2">
      <t>ヨウシキ</t>
    </rPh>
    <rPh sb="2" eb="3">
      <t>ダイ</t>
    </rPh>
    <rPh sb="5" eb="6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</si>
</sst>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23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9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E5F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dotted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dotted">
        <color theme="1" tint="0.499984740745262"/>
      </bottom>
      <diagonal/>
    </border>
    <border>
      <left/>
      <right style="thin">
        <color theme="1" tint="0.499984740745262"/>
      </right>
      <top style="dotted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dotted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dotted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dotted">
        <color theme="1" tint="0.499984740745262"/>
      </top>
      <bottom style="thin">
        <color theme="1" tint="0.499984740745262"/>
      </bottom>
      <diagonal/>
    </border>
    <border>
      <left/>
      <right/>
      <top style="dotted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dotted">
        <color theme="1" tint="0.499984740745262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5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left" vertical="center" shrinkToFit="1"/>
    </xf>
    <xf numFmtId="0" fontId="1" fillId="2" borderId="1" xfId="0" applyFont="1" applyFill="1" applyBorder="1" applyAlignment="1">
      <alignment horizontal="left" vertical="center" shrinkToFit="1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2" borderId="6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0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15" xfId="0" applyFont="1" applyFill="1" applyBorder="1">
      <alignment vertical="center"/>
    </xf>
    <xf numFmtId="0" fontId="1" fillId="0" borderId="6" xfId="0" applyFont="1" applyBorder="1" applyAlignment="1">
      <alignment vertical="center" wrapText="1"/>
    </xf>
    <xf numFmtId="38" fontId="1" fillId="0" borderId="10" xfId="1" applyFont="1" applyFill="1" applyBorder="1">
      <alignment vertical="center"/>
    </xf>
    <xf numFmtId="38" fontId="1" fillId="0" borderId="15" xfId="1" applyFont="1" applyFill="1" applyBorder="1" applyAlignment="1">
      <alignment horizontal="right" vertical="center"/>
    </xf>
    <xf numFmtId="0" fontId="1" fillId="0" borderId="20" xfId="0" applyFont="1" applyBorder="1" applyAlignment="1">
      <alignment horizontal="left" vertical="center" shrinkToFit="1"/>
    </xf>
    <xf numFmtId="0" fontId="1" fillId="0" borderId="21" xfId="0" applyFont="1" applyBorder="1" applyAlignment="1">
      <alignment horizontal="left" vertical="center" shrinkToFit="1"/>
    </xf>
    <xf numFmtId="0" fontId="1" fillId="0" borderId="22" xfId="0" applyFont="1" applyBorder="1" applyAlignment="1">
      <alignment vertical="center" shrinkToFit="1"/>
    </xf>
    <xf numFmtId="0" fontId="1" fillId="0" borderId="17" xfId="0" applyFont="1" applyFill="1" applyBorder="1">
      <alignment vertical="center"/>
    </xf>
    <xf numFmtId="0" fontId="1" fillId="0" borderId="18" xfId="0" applyFont="1" applyFill="1" applyBorder="1">
      <alignment vertical="center"/>
    </xf>
    <xf numFmtId="0" fontId="1" fillId="0" borderId="16" xfId="0" applyFont="1" applyFill="1" applyBorder="1">
      <alignment vertical="center"/>
    </xf>
    <xf numFmtId="0" fontId="1" fillId="0" borderId="12" xfId="0" applyFont="1" applyBorder="1" applyAlignment="1">
      <alignment horizontal="justify" vertical="center" shrinkToFit="1"/>
    </xf>
    <xf numFmtId="0" fontId="1" fillId="0" borderId="26" xfId="0" applyFont="1" applyBorder="1" applyAlignment="1">
      <alignment vertical="center" shrinkToFit="1"/>
    </xf>
    <xf numFmtId="0" fontId="1" fillId="0" borderId="27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0" borderId="10" xfId="0" applyFont="1" applyFill="1" applyBorder="1" applyAlignment="1">
      <alignment horizontal="left" vertical="center" shrinkToFit="1"/>
    </xf>
    <xf numFmtId="0" fontId="8" fillId="0" borderId="15" xfId="0" applyFont="1" applyFill="1" applyBorder="1" applyAlignment="1">
      <alignment horizontal="left" vertical="center" shrinkToFit="1"/>
    </xf>
    <xf numFmtId="0" fontId="8" fillId="0" borderId="23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28" xfId="0" applyFont="1" applyBorder="1">
      <alignment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1" fillId="0" borderId="20" xfId="0" applyFont="1" applyBorder="1" applyAlignment="1">
      <alignment vertical="center" shrinkToFit="1"/>
    </xf>
    <xf numFmtId="0" fontId="1" fillId="0" borderId="31" xfId="0" applyFont="1" applyBorder="1" applyAlignment="1">
      <alignment vertical="center" shrinkToFit="1"/>
    </xf>
    <xf numFmtId="0" fontId="1" fillId="0" borderId="21" xfId="0" applyFont="1" applyBorder="1" applyAlignment="1">
      <alignment vertical="center" shrinkToFit="1"/>
    </xf>
    <xf numFmtId="0" fontId="1" fillId="0" borderId="20" xfId="0" applyFont="1" applyFill="1" applyBorder="1" applyAlignment="1">
      <alignment horizontal="left" vertical="center" shrinkToFit="1"/>
    </xf>
    <xf numFmtId="0" fontId="1" fillId="0" borderId="21" xfId="0" applyFont="1" applyFill="1" applyBorder="1" applyAlignment="1">
      <alignment horizontal="left" vertical="center" shrinkToFit="1"/>
    </xf>
    <xf numFmtId="0" fontId="8" fillId="0" borderId="23" xfId="0" applyFont="1" applyBorder="1" applyAlignment="1">
      <alignment vertical="center" shrinkToFit="1"/>
    </xf>
    <xf numFmtId="0" fontId="8" fillId="0" borderId="32" xfId="0" applyFont="1" applyBorder="1" applyAlignment="1">
      <alignment vertical="center" shrinkToFit="1"/>
    </xf>
    <xf numFmtId="0" fontId="8" fillId="0" borderId="24" xfId="0" applyFont="1" applyBorder="1" applyAlignment="1">
      <alignment vertical="center" shrinkToFit="1"/>
    </xf>
    <xf numFmtId="0" fontId="8" fillId="0" borderId="23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23" xfId="0" applyFont="1" applyFill="1" applyBorder="1" applyAlignment="1">
      <alignment horizontal="left" vertical="center" shrinkToFit="1"/>
    </xf>
    <xf numFmtId="0" fontId="8" fillId="0" borderId="24" xfId="0" applyFont="1" applyFill="1" applyBorder="1" applyAlignment="1">
      <alignment horizontal="left" vertical="center" shrinkToFit="1"/>
    </xf>
    <xf numFmtId="0" fontId="3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shrinkToFit="1"/>
    </xf>
    <xf numFmtId="0" fontId="8" fillId="0" borderId="30" xfId="0" applyFont="1" applyBorder="1" applyAlignment="1">
      <alignment vertical="center" shrinkToFit="1"/>
    </xf>
    <xf numFmtId="0" fontId="8" fillId="0" borderId="28" xfId="0" applyFont="1" applyBorder="1" applyAlignment="1">
      <alignment vertical="center" shrinkToFit="1"/>
    </xf>
    <xf numFmtId="0" fontId="8" fillId="0" borderId="30" xfId="0" applyFont="1" applyBorder="1">
      <alignment vertical="center"/>
    </xf>
    <xf numFmtId="0" fontId="1" fillId="0" borderId="22" xfId="0" applyFont="1" applyFill="1" applyBorder="1" applyAlignment="1">
      <alignment vertical="center" shrinkToFit="1"/>
    </xf>
    <xf numFmtId="0" fontId="8" fillId="0" borderId="30" xfId="0" applyFont="1" applyFill="1" applyBorder="1" applyAlignment="1">
      <alignment vertical="center" shrinkToFit="1"/>
    </xf>
    <xf numFmtId="0" fontId="1" fillId="0" borderId="31" xfId="0" applyFont="1" applyFill="1" applyBorder="1" applyAlignment="1">
      <alignment vertical="center" shrinkToFit="1"/>
    </xf>
    <xf numFmtId="0" fontId="8" fillId="0" borderId="32" xfId="0" applyFont="1" applyFill="1" applyBorder="1" applyAlignment="1">
      <alignment vertical="center" shrinkToFit="1"/>
    </xf>
    <xf numFmtId="0" fontId="8" fillId="0" borderId="17" xfId="0" applyFont="1" applyFill="1" applyBorder="1" applyAlignment="1">
      <alignment horizontal="left" vertical="center" shrinkToFit="1"/>
    </xf>
    <xf numFmtId="38" fontId="1" fillId="0" borderId="17" xfId="1" applyFont="1" applyFill="1" applyBorder="1" applyAlignment="1">
      <alignment horizontal="right" vertical="center"/>
    </xf>
    <xf numFmtId="0" fontId="8" fillId="0" borderId="16" xfId="0" applyFont="1" applyFill="1" applyBorder="1" applyAlignment="1">
      <alignment horizontal="left" vertical="center" shrinkToFit="1"/>
    </xf>
    <xf numFmtId="0" fontId="8" fillId="0" borderId="19" xfId="0" applyFont="1" applyBorder="1" applyAlignment="1">
      <alignment horizontal="left" vertical="center" wrapText="1"/>
    </xf>
    <xf numFmtId="0" fontId="1" fillId="0" borderId="19" xfId="0" applyFont="1" applyFill="1" applyBorder="1">
      <alignment vertical="center"/>
    </xf>
    <xf numFmtId="0" fontId="8" fillId="0" borderId="32" xfId="0" applyFont="1" applyBorder="1" applyAlignment="1">
      <alignment horizontal="left" vertical="center" wrapText="1"/>
    </xf>
    <xf numFmtId="0" fontId="1" fillId="0" borderId="33" xfId="0" applyFont="1" applyBorder="1" applyAlignment="1">
      <alignment vertical="center" shrinkToFit="1"/>
    </xf>
    <xf numFmtId="0" fontId="8" fillId="0" borderId="33" xfId="0" applyFont="1" applyBorder="1">
      <alignment vertical="center"/>
    </xf>
    <xf numFmtId="0" fontId="1" fillId="0" borderId="32" xfId="0" applyFont="1" applyBorder="1">
      <alignment vertical="center"/>
    </xf>
    <xf numFmtId="0" fontId="8" fillId="0" borderId="32" xfId="0" applyFont="1" applyBorder="1">
      <alignment vertical="center"/>
    </xf>
    <xf numFmtId="0" fontId="1" fillId="2" borderId="5" xfId="0" applyFont="1" applyFill="1" applyBorder="1" applyAlignment="1">
      <alignment horizontal="left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176" fontId="1" fillId="0" borderId="10" xfId="0" applyNumberFormat="1" applyFont="1" applyBorder="1">
      <alignment vertical="center"/>
    </xf>
    <xf numFmtId="176" fontId="1" fillId="0" borderId="19" xfId="0" applyNumberFormat="1" applyFont="1" applyBorder="1">
      <alignment vertical="center"/>
    </xf>
    <xf numFmtId="176" fontId="1" fillId="0" borderId="16" xfId="0" applyNumberFormat="1" applyFont="1" applyBorder="1">
      <alignment vertical="center"/>
    </xf>
    <xf numFmtId="176" fontId="1" fillId="0" borderId="15" xfId="0" applyNumberFormat="1" applyFont="1" applyBorder="1">
      <alignment vertical="center"/>
    </xf>
    <xf numFmtId="176" fontId="1" fillId="0" borderId="17" xfId="0" applyNumberFormat="1" applyFont="1" applyBorder="1">
      <alignment vertical="center"/>
    </xf>
    <xf numFmtId="176" fontId="1" fillId="0" borderId="10" xfId="0" applyNumberFormat="1" applyFont="1" applyFill="1" applyBorder="1">
      <alignment vertical="center"/>
    </xf>
    <xf numFmtId="176" fontId="1" fillId="0" borderId="15" xfId="0" applyNumberFormat="1" applyFont="1" applyFill="1" applyBorder="1">
      <alignment vertical="center"/>
    </xf>
    <xf numFmtId="176" fontId="1" fillId="0" borderId="17" xfId="0" applyNumberFormat="1" applyFont="1" applyFill="1" applyBorder="1">
      <alignment vertical="center"/>
    </xf>
    <xf numFmtId="176" fontId="1" fillId="0" borderId="16" xfId="0" applyNumberFormat="1" applyFont="1" applyFill="1" applyBorder="1">
      <alignment vertical="center"/>
    </xf>
    <xf numFmtId="176" fontId="1" fillId="0" borderId="15" xfId="0" applyNumberFormat="1" applyFont="1" applyFill="1" applyBorder="1" applyAlignment="1">
      <alignment horizontal="right" vertical="center"/>
    </xf>
    <xf numFmtId="176" fontId="1" fillId="0" borderId="17" xfId="0" applyNumberFormat="1" applyFont="1" applyFill="1" applyBorder="1" applyAlignment="1">
      <alignment horizontal="right" vertical="center"/>
    </xf>
    <xf numFmtId="176" fontId="1" fillId="0" borderId="18" xfId="0" applyNumberFormat="1" applyFont="1" applyFill="1" applyBorder="1">
      <alignment vertical="center"/>
    </xf>
    <xf numFmtId="176" fontId="1" fillId="0" borderId="19" xfId="0" applyNumberFormat="1" applyFont="1" applyFill="1" applyBorder="1">
      <alignment vertical="center"/>
    </xf>
    <xf numFmtId="38" fontId="8" fillId="0" borderId="0" xfId="1" applyFont="1">
      <alignment vertical="center"/>
    </xf>
    <xf numFmtId="0" fontId="8" fillId="0" borderId="0" xfId="0" applyFont="1" applyFill="1">
      <alignment vertical="center"/>
    </xf>
    <xf numFmtId="0" fontId="8" fillId="0" borderId="22" xfId="0" applyFont="1" applyFill="1" applyBorder="1">
      <alignment vertical="center"/>
    </xf>
    <xf numFmtId="38" fontId="8" fillId="0" borderId="0" xfId="0" applyNumberFormat="1" applyFont="1">
      <alignment vertical="center"/>
    </xf>
    <xf numFmtId="176" fontId="8" fillId="0" borderId="0" xfId="0" applyNumberFormat="1" applyFont="1">
      <alignment vertical="center"/>
    </xf>
    <xf numFmtId="176" fontId="8" fillId="0" borderId="0" xfId="0" applyNumberFormat="1" applyFont="1" applyFill="1" applyBorder="1">
      <alignment vertical="center"/>
    </xf>
    <xf numFmtId="0" fontId="1" fillId="0" borderId="0" xfId="0" applyFont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3" fillId="3" borderId="36" xfId="0" applyFont="1" applyFill="1" applyBorder="1" applyAlignment="1">
      <alignment horizontal="center" vertical="center" shrinkToFit="1"/>
    </xf>
    <xf numFmtId="0" fontId="3" fillId="3" borderId="9" xfId="0" applyFont="1" applyFill="1" applyBorder="1" applyAlignment="1">
      <alignment horizontal="center" vertical="center" shrinkToFit="1"/>
    </xf>
    <xf numFmtId="0" fontId="3" fillId="3" borderId="35" xfId="0" applyFont="1" applyFill="1" applyBorder="1" applyAlignment="1">
      <alignment horizontal="center" vertical="center" shrinkToFit="1"/>
    </xf>
    <xf numFmtId="0" fontId="3" fillId="4" borderId="34" xfId="0" applyFont="1" applyFill="1" applyBorder="1" applyAlignment="1">
      <alignment horizontal="center" vertical="center" shrinkToFit="1"/>
    </xf>
    <xf numFmtId="0" fontId="3" fillId="4" borderId="9" xfId="0" applyFont="1" applyFill="1" applyBorder="1" applyAlignment="1">
      <alignment horizontal="center" vertical="center" shrinkToFit="1"/>
    </xf>
    <xf numFmtId="0" fontId="3" fillId="4" borderId="35" xfId="0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 shrinkToFit="1"/>
    </xf>
    <xf numFmtId="0" fontId="1" fillId="3" borderId="3" xfId="0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shrinkToFit="1"/>
    </xf>
    <xf numFmtId="0" fontId="1" fillId="3" borderId="5" xfId="0" applyFont="1" applyFill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vertical="center" shrinkToFit="1"/>
    </xf>
    <xf numFmtId="0" fontId="11" fillId="0" borderId="0" xfId="0" applyFont="1" applyBorder="1" applyAlignment="1">
      <alignment vertical="center"/>
    </xf>
    <xf numFmtId="0" fontId="15" fillId="0" borderId="0" xfId="0" applyFont="1">
      <alignment vertical="center"/>
    </xf>
    <xf numFmtId="0" fontId="1" fillId="0" borderId="40" xfId="0" applyFont="1" applyBorder="1">
      <alignment vertical="center"/>
    </xf>
    <xf numFmtId="0" fontId="1" fillId="3" borderId="6" xfId="0" applyFont="1" applyFill="1" applyBorder="1" applyAlignment="1">
      <alignment horizontal="left" vertical="center"/>
    </xf>
    <xf numFmtId="177" fontId="16" fillId="3" borderId="40" xfId="0" applyNumberFormat="1" applyFont="1" applyFill="1" applyBorder="1" applyAlignment="1">
      <alignment horizontal="left" vertical="center"/>
    </xf>
    <xf numFmtId="177" fontId="16" fillId="3" borderId="13" xfId="0" applyNumberFormat="1" applyFont="1" applyFill="1" applyBorder="1" applyAlignment="1">
      <alignment horizontal="left"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8" fillId="0" borderId="43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0" fontId="18" fillId="0" borderId="0" xfId="0" applyFont="1" applyAlignment="1">
      <alignment vertical="center" shrinkToFit="1"/>
    </xf>
    <xf numFmtId="0" fontId="19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20" fillId="6" borderId="43" xfId="0" applyFont="1" applyFill="1" applyBorder="1" applyAlignment="1">
      <alignment horizontal="center" vertical="center" shrinkToFit="1"/>
    </xf>
    <xf numFmtId="0" fontId="20" fillId="6" borderId="42" xfId="0" applyFont="1" applyFill="1" applyBorder="1" applyAlignment="1">
      <alignment horizontal="center" vertical="center" shrinkToFit="1"/>
    </xf>
    <xf numFmtId="0" fontId="20" fillId="6" borderId="44" xfId="0" applyFont="1" applyFill="1" applyBorder="1" applyAlignment="1">
      <alignment horizontal="center" vertical="center" shrinkToFit="1"/>
    </xf>
    <xf numFmtId="0" fontId="20" fillId="6" borderId="46" xfId="0" applyFont="1" applyFill="1" applyBorder="1" applyAlignment="1">
      <alignment horizontal="center" vertical="center" shrinkToFit="1"/>
    </xf>
    <xf numFmtId="0" fontId="20" fillId="0" borderId="0" xfId="0" applyFont="1" applyAlignment="1">
      <alignment horizontal="center" vertical="center" shrinkToFit="1"/>
    </xf>
    <xf numFmtId="0" fontId="20" fillId="0" borderId="0" xfId="0" applyFont="1" applyAlignment="1">
      <alignment vertical="center" shrinkToFit="1"/>
    </xf>
    <xf numFmtId="0" fontId="18" fillId="6" borderId="41" xfId="0" applyFont="1" applyFill="1" applyBorder="1" applyAlignment="1">
      <alignment horizontal="center" vertical="center" shrinkToFit="1"/>
    </xf>
    <xf numFmtId="0" fontId="22" fillId="0" borderId="0" xfId="0" applyFont="1" applyBorder="1" applyAlignment="1">
      <alignment vertical="center" shrinkToFit="1"/>
    </xf>
    <xf numFmtId="0" fontId="22" fillId="0" borderId="0" xfId="0" applyFont="1" applyBorder="1" applyAlignment="1">
      <alignment vertical="center"/>
    </xf>
    <xf numFmtId="0" fontId="22" fillId="0" borderId="0" xfId="0" applyFont="1">
      <alignment vertical="center"/>
    </xf>
    <xf numFmtId="0" fontId="20" fillId="0" borderId="43" xfId="0" applyFont="1" applyFill="1" applyBorder="1" applyAlignment="1">
      <alignment horizontal="center" vertical="center" shrinkToFit="1"/>
    </xf>
    <xf numFmtId="0" fontId="20" fillId="0" borderId="42" xfId="0" applyFont="1" applyFill="1" applyBorder="1" applyAlignment="1">
      <alignment horizontal="center" vertical="center" shrinkToFit="1"/>
    </xf>
    <xf numFmtId="0" fontId="20" fillId="0" borderId="44" xfId="0" applyFont="1" applyFill="1" applyBorder="1" applyAlignment="1">
      <alignment horizontal="center" vertical="center" shrinkToFit="1"/>
    </xf>
    <xf numFmtId="0" fontId="21" fillId="7" borderId="44" xfId="0" applyFont="1" applyFill="1" applyBorder="1" applyAlignment="1">
      <alignment horizontal="center" vertical="center" shrinkToFit="1"/>
    </xf>
    <xf numFmtId="0" fontId="21" fillId="7" borderId="45" xfId="0" applyFont="1" applyFill="1" applyBorder="1" applyAlignment="1">
      <alignment horizontal="center" vertical="center" shrinkToFit="1"/>
    </xf>
    <xf numFmtId="0" fontId="21" fillId="7" borderId="41" xfId="0" applyFont="1" applyFill="1" applyBorder="1" applyAlignment="1">
      <alignment horizontal="center" vertical="center" shrinkToFit="1"/>
    </xf>
    <xf numFmtId="0" fontId="21" fillId="7" borderId="47" xfId="0" applyFont="1" applyFill="1" applyBorder="1" applyAlignment="1">
      <alignment horizontal="center" vertical="center" shrinkToFit="1"/>
    </xf>
    <xf numFmtId="0" fontId="21" fillId="7" borderId="49" xfId="0" applyFont="1" applyFill="1" applyBorder="1" applyAlignment="1">
      <alignment horizontal="center" vertical="center" shrinkToFit="1"/>
    </xf>
    <xf numFmtId="0" fontId="20" fillId="0" borderId="46" xfId="0" applyFont="1" applyFill="1" applyBorder="1" applyAlignment="1">
      <alignment horizontal="center" vertical="center" shrinkToFit="1"/>
    </xf>
    <xf numFmtId="0" fontId="1" fillId="0" borderId="21" xfId="0" applyFont="1" applyFill="1" applyBorder="1">
      <alignment vertical="center"/>
    </xf>
    <xf numFmtId="0" fontId="1" fillId="0" borderId="26" xfId="0" applyFont="1" applyFill="1" applyBorder="1">
      <alignment vertical="center"/>
    </xf>
    <xf numFmtId="0" fontId="1" fillId="0" borderId="27" xfId="0" applyFont="1" applyFill="1" applyBorder="1">
      <alignment vertical="center"/>
    </xf>
    <xf numFmtId="0" fontId="1" fillId="0" borderId="31" xfId="0" applyFont="1" applyFill="1" applyBorder="1">
      <alignment vertical="center"/>
    </xf>
    <xf numFmtId="176" fontId="1" fillId="0" borderId="50" xfId="0" applyNumberFormat="1" applyFont="1" applyFill="1" applyBorder="1">
      <alignment vertical="center"/>
    </xf>
    <xf numFmtId="0" fontId="1" fillId="8" borderId="21" xfId="0" applyFont="1" applyFill="1" applyBorder="1" applyAlignment="1">
      <alignment horizontal="left" vertical="center" shrinkToFit="1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center" vertical="center" shrinkToFit="1"/>
    </xf>
    <xf numFmtId="0" fontId="1" fillId="0" borderId="10" xfId="0" applyFont="1" applyBorder="1" applyAlignment="1">
      <alignment horizontal="left" vertical="center" shrinkToFit="1"/>
    </xf>
    <xf numFmtId="0" fontId="1" fillId="0" borderId="17" xfId="0" applyFont="1" applyBorder="1" applyAlignment="1">
      <alignment horizontal="left" vertical="center" shrinkToFit="1"/>
    </xf>
    <xf numFmtId="0" fontId="1" fillId="0" borderId="11" xfId="0" applyFont="1" applyBorder="1" applyAlignment="1">
      <alignment horizontal="left" vertical="center" shrinkToFit="1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2" fillId="0" borderId="11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1" fillId="0" borderId="25" xfId="0" applyFont="1" applyBorder="1" applyAlignment="1">
      <alignment horizontal="left" vertical="center" shrinkToFi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8" borderId="10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5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1" fillId="4" borderId="17" xfId="0" applyFont="1" applyFill="1" applyBorder="1" applyAlignment="1">
      <alignment horizontal="center" vertical="center" textRotation="255"/>
    </xf>
    <xf numFmtId="0" fontId="1" fillId="4" borderId="11" xfId="0" applyFont="1" applyFill="1" applyBorder="1" applyAlignment="1">
      <alignment horizontal="center" vertical="center" textRotation="255"/>
    </xf>
    <xf numFmtId="0" fontId="1" fillId="3" borderId="38" xfId="0" applyFont="1" applyFill="1" applyBorder="1" applyAlignment="1">
      <alignment horizontal="center" vertical="center" textRotation="255"/>
    </xf>
    <xf numFmtId="0" fontId="1" fillId="3" borderId="17" xfId="0" applyFont="1" applyFill="1" applyBorder="1" applyAlignment="1">
      <alignment horizontal="center" vertical="center" textRotation="255"/>
    </xf>
    <xf numFmtId="0" fontId="1" fillId="3" borderId="39" xfId="0" applyFont="1" applyFill="1" applyBorder="1" applyAlignment="1">
      <alignment horizontal="center" vertical="center" textRotation="255"/>
    </xf>
    <xf numFmtId="0" fontId="8" fillId="5" borderId="5" xfId="0" applyFont="1" applyFill="1" applyBorder="1" applyAlignment="1">
      <alignment horizontal="center" vertical="center" wrapText="1"/>
    </xf>
    <xf numFmtId="0" fontId="8" fillId="5" borderId="37" xfId="0" applyFont="1" applyFill="1" applyBorder="1" applyAlignment="1">
      <alignment horizontal="center" vertical="center" wrapText="1"/>
    </xf>
    <xf numFmtId="0" fontId="21" fillId="7" borderId="47" xfId="0" applyFont="1" applyFill="1" applyBorder="1" applyAlignment="1">
      <alignment horizontal="center" vertical="center"/>
    </xf>
    <xf numFmtId="0" fontId="21" fillId="7" borderId="48" xfId="0" applyFont="1" applyFill="1" applyBorder="1" applyAlignment="1">
      <alignment horizontal="center" vertical="center"/>
    </xf>
    <xf numFmtId="0" fontId="18" fillId="6" borderId="47" xfId="0" applyFont="1" applyFill="1" applyBorder="1" applyAlignment="1">
      <alignment horizontal="center" vertical="center" wrapText="1" shrinkToFit="1"/>
    </xf>
    <xf numFmtId="0" fontId="18" fillId="6" borderId="48" xfId="0" applyFont="1" applyFill="1" applyBorder="1" applyAlignment="1">
      <alignment horizontal="center" vertical="center" wrapText="1" shrinkToFit="1"/>
    </xf>
    <xf numFmtId="0" fontId="18" fillId="6" borderId="41" xfId="0" applyFont="1" applyFill="1" applyBorder="1" applyAlignment="1">
      <alignment horizontal="center" vertical="center" shrinkToFit="1"/>
    </xf>
    <xf numFmtId="49" fontId="21" fillId="6" borderId="43" xfId="0" applyNumberFormat="1" applyFont="1" applyFill="1" applyBorder="1" applyAlignment="1">
      <alignment horizontal="center" vertical="center" shrinkToFit="1"/>
    </xf>
    <xf numFmtId="49" fontId="21" fillId="6" borderId="44" xfId="0" applyNumberFormat="1" applyFont="1" applyFill="1" applyBorder="1" applyAlignment="1">
      <alignment horizontal="center" vertical="center" shrinkToFit="1"/>
    </xf>
    <xf numFmtId="49" fontId="21" fillId="6" borderId="45" xfId="0" applyNumberFormat="1" applyFont="1" applyFill="1" applyBorder="1" applyAlignment="1">
      <alignment horizontal="center" vertical="center" shrinkToFit="1"/>
    </xf>
    <xf numFmtId="49" fontId="21" fillId="6" borderId="41" xfId="0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FFE5F2"/>
      <color rgb="FFCCCCFF"/>
      <color rgb="FFCCE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99"/>
  </sheetPr>
  <dimension ref="B1:K362"/>
  <sheetViews>
    <sheetView tabSelected="1" zoomScaleNormal="100" zoomScaleSheetLayoutView="84" workbookViewId="0">
      <selection activeCell="C1" sqref="C1"/>
    </sheetView>
  </sheetViews>
  <sheetFormatPr defaultRowHeight="13.5"/>
  <cols>
    <col min="1" max="1" width="2" style="1" customWidth="1"/>
    <col min="2" max="2" width="3.25" style="2" customWidth="1"/>
    <col min="3" max="3" width="14.25" style="1" customWidth="1"/>
    <col min="4" max="4" width="3.5" style="2" bestFit="1" customWidth="1"/>
    <col min="5" max="5" width="48.75" style="1" customWidth="1"/>
    <col min="6" max="6" width="13.75" style="32" customWidth="1"/>
    <col min="7" max="8" width="8.625" style="1" customWidth="1"/>
    <col min="9" max="9" width="3.5" style="32" bestFit="1" customWidth="1"/>
    <col min="10" max="10" width="4.625" style="32" bestFit="1" customWidth="1"/>
    <col min="11" max="42" width="8.625" style="1" customWidth="1"/>
    <col min="43" max="16384" width="9" style="1"/>
  </cols>
  <sheetData>
    <row r="1" spans="2:10">
      <c r="B1" s="136" t="s">
        <v>194</v>
      </c>
      <c r="D1" s="33" t="s">
        <v>158</v>
      </c>
    </row>
    <row r="2" spans="2:10" ht="6" customHeight="1">
      <c r="B2" s="136"/>
      <c r="D2" s="33"/>
    </row>
    <row r="3" spans="2:10" ht="21">
      <c r="B3" s="219" t="s">
        <v>147</v>
      </c>
      <c r="C3" s="219"/>
      <c r="D3" s="219"/>
      <c r="E3" s="219"/>
      <c r="F3" s="219"/>
      <c r="G3" s="219"/>
      <c r="H3" s="219"/>
    </row>
    <row r="4" spans="2:10" ht="9.75" customHeight="1">
      <c r="B4" s="37"/>
    </row>
    <row r="5" spans="2:10" ht="24.75">
      <c r="B5" s="222" t="s">
        <v>151</v>
      </c>
      <c r="C5" s="222"/>
      <c r="D5" s="222"/>
      <c r="E5" s="162"/>
      <c r="F5" s="137" t="s">
        <v>159</v>
      </c>
      <c r="G5" s="220"/>
      <c r="H5" s="221"/>
    </row>
    <row r="6" spans="2:10" ht="20.25" customHeight="1">
      <c r="B6" s="222" t="s">
        <v>152</v>
      </c>
      <c r="C6" s="222"/>
      <c r="D6" s="222"/>
      <c r="E6" s="162"/>
      <c r="F6" s="93" t="s">
        <v>157</v>
      </c>
      <c r="G6" s="220" t="s">
        <v>156</v>
      </c>
      <c r="H6" s="221"/>
    </row>
    <row r="8" spans="2:10">
      <c r="B8" s="217" t="s">
        <v>165</v>
      </c>
      <c r="C8" s="217"/>
      <c r="D8" s="217"/>
      <c r="E8" s="163">
        <v>1</v>
      </c>
      <c r="F8" s="161"/>
      <c r="G8" s="161"/>
      <c r="H8" s="161"/>
      <c r="I8" s="1"/>
      <c r="J8" s="1"/>
    </row>
    <row r="9" spans="2:10">
      <c r="B9" s="218" t="s">
        <v>166</v>
      </c>
      <c r="C9" s="218"/>
      <c r="D9" s="218"/>
      <c r="E9" s="164">
        <v>1</v>
      </c>
      <c r="F9" s="218" t="s">
        <v>167</v>
      </c>
      <c r="G9" s="218"/>
      <c r="H9" s="164">
        <v>1</v>
      </c>
      <c r="I9" s="1"/>
      <c r="J9" s="1"/>
    </row>
    <row r="11" spans="2:10">
      <c r="B11" s="41" t="s">
        <v>0</v>
      </c>
      <c r="C11" s="94" t="s">
        <v>26</v>
      </c>
      <c r="D11" s="200" t="s">
        <v>148</v>
      </c>
      <c r="E11" s="201"/>
      <c r="F11" s="69"/>
      <c r="G11" s="42" t="s">
        <v>145</v>
      </c>
      <c r="H11" s="42" t="s">
        <v>146</v>
      </c>
    </row>
    <row r="12" spans="2:10">
      <c r="B12" s="205">
        <v>1</v>
      </c>
      <c r="C12" s="223" t="s">
        <v>1</v>
      </c>
      <c r="D12" s="39">
        <v>1</v>
      </c>
      <c r="E12" s="81" t="s">
        <v>35</v>
      </c>
      <c r="F12" s="86"/>
      <c r="G12" s="40">
        <f>+集計【県ｎ】!D25</f>
        <v>6</v>
      </c>
      <c r="H12" s="117">
        <f>+G12/I14*100</f>
        <v>30</v>
      </c>
    </row>
    <row r="13" spans="2:10">
      <c r="B13" s="206"/>
      <c r="C13" s="224"/>
      <c r="D13" s="49">
        <v>2</v>
      </c>
      <c r="E13" s="66" t="s">
        <v>36</v>
      </c>
      <c r="F13" s="96"/>
      <c r="G13" s="50">
        <f>+集計【県ｎ】!D26</f>
        <v>12</v>
      </c>
      <c r="H13" s="118">
        <f>+G13/I14*100</f>
        <v>60</v>
      </c>
    </row>
    <row r="14" spans="2:10">
      <c r="B14" s="207"/>
      <c r="C14" s="225"/>
      <c r="D14" s="45">
        <v>3</v>
      </c>
      <c r="E14" s="82" t="s">
        <v>153</v>
      </c>
      <c r="F14" s="87"/>
      <c r="G14" s="46">
        <f>集計【県ｎ】!$D$39</f>
        <v>2</v>
      </c>
      <c r="H14" s="119">
        <f>+G14/I14*100</f>
        <v>10</v>
      </c>
      <c r="I14" s="32">
        <f>SUM(G12:G14)</f>
        <v>20</v>
      </c>
      <c r="J14" s="130">
        <f>SUM(H12:H14)</f>
        <v>100</v>
      </c>
    </row>
    <row r="15" spans="2:10">
      <c r="B15" s="205">
        <v>2</v>
      </c>
      <c r="C15" s="214" t="s">
        <v>2</v>
      </c>
      <c r="D15" s="39">
        <v>1</v>
      </c>
      <c r="E15" s="81" t="s">
        <v>37</v>
      </c>
      <c r="F15" s="86"/>
      <c r="G15" s="40">
        <f>集計【県ｎ】!F25</f>
        <v>2</v>
      </c>
      <c r="H15" s="117">
        <f>+G15/I$24*100</f>
        <v>10</v>
      </c>
    </row>
    <row r="16" spans="2:10">
      <c r="B16" s="206"/>
      <c r="C16" s="215"/>
      <c r="D16" s="43">
        <v>2</v>
      </c>
      <c r="E16" s="83" t="s">
        <v>38</v>
      </c>
      <c r="F16" s="88"/>
      <c r="G16" s="44">
        <f>集計【県ｎ】!F26</f>
        <v>3</v>
      </c>
      <c r="H16" s="120">
        <f t="shared" ref="H16:H23" si="0">+G16/I$24*100</f>
        <v>15</v>
      </c>
    </row>
    <row r="17" spans="2:10">
      <c r="B17" s="206"/>
      <c r="C17" s="215"/>
      <c r="D17" s="43">
        <v>3</v>
      </c>
      <c r="E17" s="83" t="s">
        <v>39</v>
      </c>
      <c r="F17" s="88"/>
      <c r="G17" s="44">
        <f>集計【県ｎ】!F27</f>
        <v>3</v>
      </c>
      <c r="H17" s="120">
        <f t="shared" si="0"/>
        <v>15</v>
      </c>
    </row>
    <row r="18" spans="2:10">
      <c r="B18" s="206"/>
      <c r="C18" s="215"/>
      <c r="D18" s="43">
        <v>4</v>
      </c>
      <c r="E18" s="83" t="s">
        <v>40</v>
      </c>
      <c r="F18" s="88"/>
      <c r="G18" s="44">
        <f>集計【県ｎ】!F28</f>
        <v>2</v>
      </c>
      <c r="H18" s="120">
        <f t="shared" si="0"/>
        <v>10</v>
      </c>
    </row>
    <row r="19" spans="2:10">
      <c r="B19" s="206"/>
      <c r="C19" s="215"/>
      <c r="D19" s="43">
        <v>5</v>
      </c>
      <c r="E19" s="83" t="s">
        <v>41</v>
      </c>
      <c r="F19" s="88"/>
      <c r="G19" s="44">
        <f>集計【県ｎ】!F29</f>
        <v>2</v>
      </c>
      <c r="H19" s="120">
        <f t="shared" si="0"/>
        <v>10</v>
      </c>
    </row>
    <row r="20" spans="2:10">
      <c r="B20" s="206"/>
      <c r="C20" s="215"/>
      <c r="D20" s="43">
        <v>6</v>
      </c>
      <c r="E20" s="83" t="s">
        <v>42</v>
      </c>
      <c r="F20" s="88"/>
      <c r="G20" s="44">
        <f>集計【県ｎ】!F30</f>
        <v>2</v>
      </c>
      <c r="H20" s="120">
        <f t="shared" si="0"/>
        <v>10</v>
      </c>
    </row>
    <row r="21" spans="2:10">
      <c r="B21" s="206"/>
      <c r="C21" s="215"/>
      <c r="D21" s="43">
        <v>7</v>
      </c>
      <c r="E21" s="83" t="s">
        <v>43</v>
      </c>
      <c r="F21" s="88"/>
      <c r="G21" s="44">
        <f>集計【県ｎ】!F31</f>
        <v>2</v>
      </c>
      <c r="H21" s="120">
        <f t="shared" si="0"/>
        <v>10</v>
      </c>
    </row>
    <row r="22" spans="2:10">
      <c r="B22" s="206"/>
      <c r="C22" s="215"/>
      <c r="D22" s="43">
        <v>8</v>
      </c>
      <c r="E22" s="83" t="s">
        <v>44</v>
      </c>
      <c r="F22" s="88"/>
      <c r="G22" s="44">
        <f>集計【県ｎ】!F32</f>
        <v>2</v>
      </c>
      <c r="H22" s="120">
        <f t="shared" si="0"/>
        <v>10</v>
      </c>
    </row>
    <row r="23" spans="2:10">
      <c r="B23" s="206"/>
      <c r="C23" s="215"/>
      <c r="D23" s="47">
        <v>9</v>
      </c>
      <c r="E23" s="61" t="s">
        <v>45</v>
      </c>
      <c r="F23" s="95"/>
      <c r="G23" s="48">
        <f>集計【県ｎ】!F33</f>
        <v>1</v>
      </c>
      <c r="H23" s="121">
        <f t="shared" si="0"/>
        <v>5</v>
      </c>
    </row>
    <row r="24" spans="2:10">
      <c r="B24" s="207"/>
      <c r="C24" s="216"/>
      <c r="D24" s="45">
        <v>10</v>
      </c>
      <c r="E24" s="82" t="s">
        <v>153</v>
      </c>
      <c r="F24" s="87"/>
      <c r="G24" s="46">
        <f>集計【県ｎ】!$E$39</f>
        <v>1</v>
      </c>
      <c r="H24" s="119">
        <f>+G24/I24*100</f>
        <v>5</v>
      </c>
      <c r="I24" s="32">
        <f>SUM(G15:G24)</f>
        <v>20</v>
      </c>
      <c r="J24" s="134">
        <f>SUM(H15:H24)</f>
        <v>100</v>
      </c>
    </row>
    <row r="25" spans="2:10">
      <c r="B25" s="205">
        <v>3</v>
      </c>
      <c r="C25" s="214" t="s">
        <v>46</v>
      </c>
      <c r="D25" s="39">
        <v>1</v>
      </c>
      <c r="E25" s="81" t="s">
        <v>47</v>
      </c>
      <c r="F25" s="86"/>
      <c r="G25" s="40">
        <f>集計【県ｎ】!G25</f>
        <v>0</v>
      </c>
      <c r="H25" s="117">
        <f>+G25/I27*100</f>
        <v>0</v>
      </c>
    </row>
    <row r="26" spans="2:10">
      <c r="B26" s="206"/>
      <c r="C26" s="215"/>
      <c r="D26" s="49">
        <v>2</v>
      </c>
      <c r="E26" s="66" t="s">
        <v>48</v>
      </c>
      <c r="F26" s="96"/>
      <c r="G26" s="50">
        <f>集計【県ｎ】!G26</f>
        <v>18</v>
      </c>
      <c r="H26" s="118">
        <f>+G26/I27*100</f>
        <v>90</v>
      </c>
    </row>
    <row r="27" spans="2:10">
      <c r="B27" s="207"/>
      <c r="C27" s="216"/>
      <c r="D27" s="45">
        <v>3</v>
      </c>
      <c r="E27" s="82" t="s">
        <v>153</v>
      </c>
      <c r="F27" s="87"/>
      <c r="G27" s="46">
        <f>集計【県ｎ】!$G$39</f>
        <v>2</v>
      </c>
      <c r="H27" s="119">
        <f>+G27/I27*100</f>
        <v>10</v>
      </c>
      <c r="I27" s="32">
        <f>SUM(G25:G27)</f>
        <v>20</v>
      </c>
      <c r="J27" s="134">
        <f>SUM(H25:H27)</f>
        <v>100</v>
      </c>
    </row>
    <row r="28" spans="2:10" ht="13.5" customHeight="1">
      <c r="B28" s="205">
        <v>4</v>
      </c>
      <c r="C28" s="214" t="s">
        <v>49</v>
      </c>
      <c r="D28" s="39">
        <v>1</v>
      </c>
      <c r="E28" s="81" t="s">
        <v>50</v>
      </c>
      <c r="F28" s="86"/>
      <c r="G28" s="40">
        <f>集計【県ｎ】!H25</f>
        <v>0</v>
      </c>
      <c r="H28" s="117">
        <f>+G28/I30*100</f>
        <v>0</v>
      </c>
    </row>
    <row r="29" spans="2:10">
      <c r="B29" s="206"/>
      <c r="C29" s="215"/>
      <c r="D29" s="49">
        <v>2</v>
      </c>
      <c r="E29" s="66" t="s">
        <v>51</v>
      </c>
      <c r="F29" s="96"/>
      <c r="G29" s="50">
        <f>集計【県ｎ】!H26</f>
        <v>19</v>
      </c>
      <c r="H29" s="118">
        <f>+G29/I30*100</f>
        <v>95</v>
      </c>
    </row>
    <row r="30" spans="2:10">
      <c r="B30" s="207"/>
      <c r="C30" s="216"/>
      <c r="D30" s="45">
        <v>3</v>
      </c>
      <c r="E30" s="82" t="s">
        <v>153</v>
      </c>
      <c r="F30" s="87"/>
      <c r="G30" s="46">
        <f>集計【県ｎ】!$H$39</f>
        <v>1</v>
      </c>
      <c r="H30" s="119">
        <f>+G30/I30*100</f>
        <v>5</v>
      </c>
      <c r="I30" s="32">
        <f>SUM(G28:G30)</f>
        <v>20</v>
      </c>
      <c r="J30" s="134">
        <f>SUM(H28:H30)</f>
        <v>100</v>
      </c>
    </row>
    <row r="31" spans="2:10">
      <c r="B31" s="205">
        <v>5</v>
      </c>
      <c r="C31" s="214" t="s">
        <v>52</v>
      </c>
      <c r="D31" s="39">
        <v>1</v>
      </c>
      <c r="E31" s="81" t="s">
        <v>53</v>
      </c>
      <c r="F31" s="86"/>
      <c r="G31" s="40">
        <f>集計【県ｎ】!I25</f>
        <v>0</v>
      </c>
      <c r="H31" s="117">
        <f>+G31/I$35*100</f>
        <v>0</v>
      </c>
    </row>
    <row r="32" spans="2:10">
      <c r="B32" s="206"/>
      <c r="C32" s="215"/>
      <c r="D32" s="43">
        <v>2</v>
      </c>
      <c r="E32" s="83" t="s">
        <v>54</v>
      </c>
      <c r="F32" s="88"/>
      <c r="G32" s="44">
        <f>集計【県ｎ】!I26</f>
        <v>18</v>
      </c>
      <c r="H32" s="120">
        <f t="shared" ref="H32:H35" si="1">+G32/I$35*100</f>
        <v>90</v>
      </c>
    </row>
    <row r="33" spans="2:10">
      <c r="B33" s="206"/>
      <c r="C33" s="215"/>
      <c r="D33" s="43">
        <v>3</v>
      </c>
      <c r="E33" s="83" t="s">
        <v>55</v>
      </c>
      <c r="F33" s="88"/>
      <c r="G33" s="44">
        <f>集計【県ｎ】!I27</f>
        <v>0</v>
      </c>
      <c r="H33" s="120">
        <f t="shared" si="1"/>
        <v>0</v>
      </c>
    </row>
    <row r="34" spans="2:10">
      <c r="B34" s="206"/>
      <c r="C34" s="215"/>
      <c r="D34" s="47">
        <v>4</v>
      </c>
      <c r="E34" s="61" t="s">
        <v>56</v>
      </c>
      <c r="F34" s="95"/>
      <c r="G34" s="48">
        <f>集計【県ｎ】!I28</f>
        <v>0</v>
      </c>
      <c r="H34" s="121">
        <f t="shared" si="1"/>
        <v>0</v>
      </c>
    </row>
    <row r="35" spans="2:10">
      <c r="B35" s="207"/>
      <c r="C35" s="216"/>
      <c r="D35" s="45">
        <v>5</v>
      </c>
      <c r="E35" s="82" t="s">
        <v>153</v>
      </c>
      <c r="F35" s="87"/>
      <c r="G35" s="46">
        <f>集計【県ｎ】!$I$39</f>
        <v>2</v>
      </c>
      <c r="H35" s="119">
        <f t="shared" si="1"/>
        <v>10</v>
      </c>
      <c r="I35" s="32">
        <f>SUM(G31:G35)</f>
        <v>20</v>
      </c>
      <c r="J35" s="134">
        <f>SUM(H31:H35)</f>
        <v>100</v>
      </c>
    </row>
    <row r="36" spans="2:10">
      <c r="B36" s="205">
        <v>6</v>
      </c>
      <c r="C36" s="214" t="s">
        <v>57</v>
      </c>
      <c r="D36" s="39">
        <v>1</v>
      </c>
      <c r="E36" s="81" t="s">
        <v>58</v>
      </c>
      <c r="F36" s="86"/>
      <c r="G36" s="40">
        <f>集計【県ｎ】!J25</f>
        <v>0</v>
      </c>
      <c r="H36" s="117">
        <f>+G36/I$43*100</f>
        <v>0</v>
      </c>
    </row>
    <row r="37" spans="2:10">
      <c r="B37" s="206"/>
      <c r="C37" s="215"/>
      <c r="D37" s="43">
        <v>2</v>
      </c>
      <c r="E37" s="83" t="s">
        <v>59</v>
      </c>
      <c r="F37" s="88"/>
      <c r="G37" s="44">
        <f>集計【県ｎ】!J26</f>
        <v>0</v>
      </c>
      <c r="H37" s="120">
        <f t="shared" ref="H37:H43" si="2">+G37/I$43*100</f>
        <v>0</v>
      </c>
    </row>
    <row r="38" spans="2:10">
      <c r="B38" s="206"/>
      <c r="C38" s="215"/>
      <c r="D38" s="43">
        <v>3</v>
      </c>
      <c r="E38" s="83" t="s">
        <v>60</v>
      </c>
      <c r="F38" s="88"/>
      <c r="G38" s="44">
        <f>集計【県ｎ】!J27</f>
        <v>0</v>
      </c>
      <c r="H38" s="120">
        <f t="shared" si="2"/>
        <v>0</v>
      </c>
    </row>
    <row r="39" spans="2:10">
      <c r="B39" s="206"/>
      <c r="C39" s="215"/>
      <c r="D39" s="43">
        <v>4</v>
      </c>
      <c r="E39" s="83" t="s">
        <v>61</v>
      </c>
      <c r="F39" s="88"/>
      <c r="G39" s="44">
        <f>集計【県ｎ】!J28</f>
        <v>0</v>
      </c>
      <c r="H39" s="120">
        <f t="shared" si="2"/>
        <v>0</v>
      </c>
    </row>
    <row r="40" spans="2:10">
      <c r="B40" s="206"/>
      <c r="C40" s="215"/>
      <c r="D40" s="43">
        <v>5</v>
      </c>
      <c r="E40" s="83" t="s">
        <v>62</v>
      </c>
      <c r="F40" s="88"/>
      <c r="G40" s="44">
        <f>集計【県ｎ】!J29</f>
        <v>0</v>
      </c>
      <c r="H40" s="120">
        <f t="shared" si="2"/>
        <v>0</v>
      </c>
    </row>
    <row r="41" spans="2:10">
      <c r="B41" s="206"/>
      <c r="C41" s="215"/>
      <c r="D41" s="43">
        <v>6</v>
      </c>
      <c r="E41" s="83" t="s">
        <v>63</v>
      </c>
      <c r="F41" s="88"/>
      <c r="G41" s="44">
        <f>集計【県ｎ】!J30</f>
        <v>0</v>
      </c>
      <c r="H41" s="120">
        <f t="shared" si="2"/>
        <v>0</v>
      </c>
    </row>
    <row r="42" spans="2:10">
      <c r="B42" s="206"/>
      <c r="C42" s="215"/>
      <c r="D42" s="47">
        <v>7</v>
      </c>
      <c r="E42" s="61" t="s">
        <v>56</v>
      </c>
      <c r="F42" s="95"/>
      <c r="G42" s="48">
        <f>集計【県ｎ】!J31</f>
        <v>19</v>
      </c>
      <c r="H42" s="121">
        <f t="shared" si="2"/>
        <v>95</v>
      </c>
    </row>
    <row r="43" spans="2:10">
      <c r="B43" s="207"/>
      <c r="C43" s="216"/>
      <c r="D43" s="45">
        <v>8</v>
      </c>
      <c r="E43" s="82" t="s">
        <v>153</v>
      </c>
      <c r="F43" s="87"/>
      <c r="G43" s="46">
        <f>集計【県ｎ】!$J$39</f>
        <v>1</v>
      </c>
      <c r="H43" s="119">
        <f t="shared" si="2"/>
        <v>5</v>
      </c>
      <c r="I43" s="32">
        <f>SUM(G36:G43)</f>
        <v>20</v>
      </c>
      <c r="J43" s="134">
        <f>SUM(H36:H43)</f>
        <v>100</v>
      </c>
    </row>
    <row r="44" spans="2:10">
      <c r="B44" s="205">
        <v>7</v>
      </c>
      <c r="C44" s="214" t="s">
        <v>64</v>
      </c>
      <c r="D44" s="39">
        <v>1</v>
      </c>
      <c r="E44" s="81" t="s">
        <v>65</v>
      </c>
      <c r="F44" s="86"/>
      <c r="G44" s="40">
        <f>集計【県ｎ】!L25</f>
        <v>0</v>
      </c>
      <c r="H44" s="117">
        <f>+G44/I$58*100</f>
        <v>0</v>
      </c>
    </row>
    <row r="45" spans="2:10">
      <c r="B45" s="206"/>
      <c r="C45" s="215"/>
      <c r="D45" s="43">
        <v>2</v>
      </c>
      <c r="E45" s="83" t="s">
        <v>66</v>
      </c>
      <c r="F45" s="88"/>
      <c r="G45" s="44">
        <f>集計【県ｎ】!L26</f>
        <v>0</v>
      </c>
      <c r="H45" s="120">
        <f t="shared" ref="H45:H58" si="3">+G45/I$58*100</f>
        <v>0</v>
      </c>
    </row>
    <row r="46" spans="2:10">
      <c r="B46" s="206"/>
      <c r="C46" s="215"/>
      <c r="D46" s="43">
        <v>3</v>
      </c>
      <c r="E46" s="83" t="s">
        <v>67</v>
      </c>
      <c r="F46" s="88"/>
      <c r="G46" s="44">
        <f>集計【県ｎ】!L27</f>
        <v>0</v>
      </c>
      <c r="H46" s="120">
        <f t="shared" si="3"/>
        <v>0</v>
      </c>
    </row>
    <row r="47" spans="2:10">
      <c r="B47" s="206"/>
      <c r="C47" s="215"/>
      <c r="D47" s="43">
        <v>4</v>
      </c>
      <c r="E47" s="83" t="s">
        <v>68</v>
      </c>
      <c r="F47" s="88"/>
      <c r="G47" s="44">
        <f>集計【県ｎ】!L28</f>
        <v>0</v>
      </c>
      <c r="H47" s="120">
        <f t="shared" si="3"/>
        <v>0</v>
      </c>
    </row>
    <row r="48" spans="2:10">
      <c r="B48" s="206"/>
      <c r="C48" s="215"/>
      <c r="D48" s="43">
        <v>5</v>
      </c>
      <c r="E48" s="83" t="s">
        <v>69</v>
      </c>
      <c r="F48" s="88"/>
      <c r="G48" s="44">
        <f>集計【県ｎ】!L29</f>
        <v>0</v>
      </c>
      <c r="H48" s="120">
        <f t="shared" si="3"/>
        <v>0</v>
      </c>
    </row>
    <row r="49" spans="2:10">
      <c r="B49" s="206"/>
      <c r="C49" s="215"/>
      <c r="D49" s="43">
        <v>6</v>
      </c>
      <c r="E49" s="83" t="s">
        <v>70</v>
      </c>
      <c r="F49" s="88"/>
      <c r="G49" s="44">
        <f>集計【県ｎ】!L30</f>
        <v>0</v>
      </c>
      <c r="H49" s="120">
        <f t="shared" si="3"/>
        <v>0</v>
      </c>
    </row>
    <row r="50" spans="2:10">
      <c r="B50" s="206"/>
      <c r="C50" s="215"/>
      <c r="D50" s="43">
        <v>7</v>
      </c>
      <c r="E50" s="83" t="s">
        <v>71</v>
      </c>
      <c r="F50" s="88"/>
      <c r="G50" s="44">
        <f>集計【県ｎ】!L31</f>
        <v>0</v>
      </c>
      <c r="H50" s="120">
        <f t="shared" si="3"/>
        <v>0</v>
      </c>
    </row>
    <row r="51" spans="2:10">
      <c r="B51" s="206"/>
      <c r="C51" s="215"/>
      <c r="D51" s="43">
        <v>8</v>
      </c>
      <c r="E51" s="83" t="s">
        <v>72</v>
      </c>
      <c r="F51" s="88"/>
      <c r="G51" s="44">
        <f>集計【県ｎ】!L32</f>
        <v>0</v>
      </c>
      <c r="H51" s="120">
        <f t="shared" si="3"/>
        <v>0</v>
      </c>
    </row>
    <row r="52" spans="2:10">
      <c r="B52" s="206"/>
      <c r="C52" s="215"/>
      <c r="D52" s="43">
        <v>9</v>
      </c>
      <c r="E52" s="83" t="s">
        <v>73</v>
      </c>
      <c r="F52" s="88"/>
      <c r="G52" s="44">
        <f>集計【県ｎ】!L33</f>
        <v>0</v>
      </c>
      <c r="H52" s="120">
        <f t="shared" si="3"/>
        <v>0</v>
      </c>
    </row>
    <row r="53" spans="2:10">
      <c r="B53" s="206"/>
      <c r="C53" s="215"/>
      <c r="D53" s="43">
        <v>10</v>
      </c>
      <c r="E53" s="83" t="s">
        <v>74</v>
      </c>
      <c r="F53" s="88"/>
      <c r="G53" s="44">
        <f>集計【県ｎ】!L34</f>
        <v>0</v>
      </c>
      <c r="H53" s="120">
        <f t="shared" si="3"/>
        <v>0</v>
      </c>
    </row>
    <row r="54" spans="2:10">
      <c r="B54" s="206"/>
      <c r="C54" s="215"/>
      <c r="D54" s="43">
        <v>11</v>
      </c>
      <c r="E54" s="83" t="s">
        <v>75</v>
      </c>
      <c r="F54" s="88"/>
      <c r="G54" s="44">
        <f>集計【県ｎ】!L35</f>
        <v>0</v>
      </c>
      <c r="H54" s="120">
        <f t="shared" si="3"/>
        <v>0</v>
      </c>
    </row>
    <row r="55" spans="2:10">
      <c r="B55" s="206"/>
      <c r="C55" s="215"/>
      <c r="D55" s="43">
        <v>12</v>
      </c>
      <c r="E55" s="83" t="s">
        <v>76</v>
      </c>
      <c r="F55" s="88"/>
      <c r="G55" s="44">
        <f>集計【県ｎ】!L36</f>
        <v>0</v>
      </c>
      <c r="H55" s="120">
        <f t="shared" si="3"/>
        <v>0</v>
      </c>
    </row>
    <row r="56" spans="2:10">
      <c r="B56" s="206"/>
      <c r="C56" s="215"/>
      <c r="D56" s="43">
        <v>13</v>
      </c>
      <c r="E56" s="83" t="s">
        <v>77</v>
      </c>
      <c r="F56" s="88"/>
      <c r="G56" s="44">
        <f>集計【県ｎ】!L37</f>
        <v>0</v>
      </c>
      <c r="H56" s="120">
        <f t="shared" si="3"/>
        <v>0</v>
      </c>
    </row>
    <row r="57" spans="2:10">
      <c r="B57" s="206"/>
      <c r="C57" s="215"/>
      <c r="D57" s="47">
        <v>14</v>
      </c>
      <c r="E57" s="61" t="s">
        <v>56</v>
      </c>
      <c r="F57" s="97"/>
      <c r="G57" s="48">
        <f>集計【県ｎ】!L38</f>
        <v>18</v>
      </c>
      <c r="H57" s="121">
        <f t="shared" si="3"/>
        <v>90</v>
      </c>
    </row>
    <row r="58" spans="2:10">
      <c r="B58" s="207"/>
      <c r="C58" s="216"/>
      <c r="D58" s="45">
        <v>15</v>
      </c>
      <c r="E58" s="82" t="s">
        <v>153</v>
      </c>
      <c r="F58" s="111"/>
      <c r="G58" s="46">
        <f>集計【県ｎ】!$L$39</f>
        <v>2</v>
      </c>
      <c r="H58" s="119">
        <f t="shared" si="3"/>
        <v>10</v>
      </c>
      <c r="I58" s="32">
        <f>SUM(G44:G58)</f>
        <v>20</v>
      </c>
      <c r="J58" s="134">
        <f>SUM(H44:H58)</f>
        <v>100</v>
      </c>
    </row>
    <row r="59" spans="2:10" ht="13.5" customHeight="1">
      <c r="B59" s="205">
        <v>8</v>
      </c>
      <c r="C59" s="214" t="s">
        <v>78</v>
      </c>
      <c r="D59" s="39">
        <v>1</v>
      </c>
      <c r="E59" s="81" t="s">
        <v>91</v>
      </c>
      <c r="F59" s="89"/>
      <c r="G59" s="40">
        <f>集計【県ｎ】!N25</f>
        <v>0</v>
      </c>
      <c r="H59" s="117">
        <f>+G59/I$69*100</f>
        <v>0</v>
      </c>
    </row>
    <row r="60" spans="2:10">
      <c r="B60" s="206"/>
      <c r="C60" s="215"/>
      <c r="D60" s="43">
        <v>2</v>
      </c>
      <c r="E60" s="83" t="s">
        <v>90</v>
      </c>
      <c r="F60" s="90"/>
      <c r="G60" s="44">
        <f>集計【県ｎ】!N26</f>
        <v>0</v>
      </c>
      <c r="H60" s="120">
        <f t="shared" ref="H60:H69" si="4">+G60/I$69*100</f>
        <v>0</v>
      </c>
    </row>
    <row r="61" spans="2:10">
      <c r="B61" s="206"/>
      <c r="C61" s="215"/>
      <c r="D61" s="43">
        <v>3</v>
      </c>
      <c r="E61" s="83" t="s">
        <v>79</v>
      </c>
      <c r="F61" s="90"/>
      <c r="G61" s="44">
        <f>集計【県ｎ】!N27</f>
        <v>0</v>
      </c>
      <c r="H61" s="120">
        <f t="shared" si="4"/>
        <v>0</v>
      </c>
    </row>
    <row r="62" spans="2:10">
      <c r="B62" s="206"/>
      <c r="C62" s="215"/>
      <c r="D62" s="43">
        <v>4</v>
      </c>
      <c r="E62" s="83" t="s">
        <v>80</v>
      </c>
      <c r="F62" s="90"/>
      <c r="G62" s="44">
        <f>集計【県ｎ】!N28</f>
        <v>0</v>
      </c>
      <c r="H62" s="120">
        <f t="shared" si="4"/>
        <v>0</v>
      </c>
    </row>
    <row r="63" spans="2:10">
      <c r="B63" s="206"/>
      <c r="C63" s="215"/>
      <c r="D63" s="43">
        <v>5</v>
      </c>
      <c r="E63" s="83" t="s">
        <v>83</v>
      </c>
      <c r="F63" s="90"/>
      <c r="G63" s="44">
        <f>集計【県ｎ】!N29</f>
        <v>0</v>
      </c>
      <c r="H63" s="120">
        <f t="shared" si="4"/>
        <v>0</v>
      </c>
    </row>
    <row r="64" spans="2:10">
      <c r="B64" s="206"/>
      <c r="C64" s="215"/>
      <c r="D64" s="43">
        <v>6</v>
      </c>
      <c r="E64" s="83" t="s">
        <v>82</v>
      </c>
      <c r="F64" s="90"/>
      <c r="G64" s="44">
        <f>集計【県ｎ】!N30</f>
        <v>0</v>
      </c>
      <c r="H64" s="120">
        <f t="shared" si="4"/>
        <v>0</v>
      </c>
    </row>
    <row r="65" spans="2:11">
      <c r="B65" s="206"/>
      <c r="C65" s="215"/>
      <c r="D65" s="43">
        <v>7</v>
      </c>
      <c r="E65" s="83" t="s">
        <v>81</v>
      </c>
      <c r="F65" s="90"/>
      <c r="G65" s="44">
        <f>集計【県ｎ】!N31</f>
        <v>0</v>
      </c>
      <c r="H65" s="120">
        <f t="shared" si="4"/>
        <v>0</v>
      </c>
    </row>
    <row r="66" spans="2:11">
      <c r="B66" s="206"/>
      <c r="C66" s="215"/>
      <c r="D66" s="43">
        <v>8</v>
      </c>
      <c r="E66" s="83" t="s">
        <v>84</v>
      </c>
      <c r="F66" s="90"/>
      <c r="G66" s="44">
        <f>集計【県ｎ】!N32</f>
        <v>0</v>
      </c>
      <c r="H66" s="120">
        <f t="shared" si="4"/>
        <v>0</v>
      </c>
    </row>
    <row r="67" spans="2:11">
      <c r="B67" s="206"/>
      <c r="C67" s="215"/>
      <c r="D67" s="43">
        <v>9</v>
      </c>
      <c r="E67" s="83" t="s">
        <v>85</v>
      </c>
      <c r="F67" s="90"/>
      <c r="G67" s="44">
        <f>集計【県ｎ】!N33</f>
        <v>0</v>
      </c>
      <c r="H67" s="120">
        <f t="shared" si="4"/>
        <v>0</v>
      </c>
    </row>
    <row r="68" spans="2:11">
      <c r="B68" s="206"/>
      <c r="C68" s="215"/>
      <c r="D68" s="47">
        <v>10</v>
      </c>
      <c r="E68" s="61" t="s">
        <v>56</v>
      </c>
      <c r="F68" s="97"/>
      <c r="G68" s="48">
        <f>集計【県ｎ】!N34</f>
        <v>19</v>
      </c>
      <c r="H68" s="121">
        <f t="shared" si="4"/>
        <v>95</v>
      </c>
    </row>
    <row r="69" spans="2:11">
      <c r="B69" s="207"/>
      <c r="C69" s="216"/>
      <c r="D69" s="45">
        <v>11</v>
      </c>
      <c r="E69" s="82" t="s">
        <v>153</v>
      </c>
      <c r="F69" s="111"/>
      <c r="G69" s="46">
        <f>集計【県ｎ】!$N$39</f>
        <v>1</v>
      </c>
      <c r="H69" s="119">
        <f t="shared" si="4"/>
        <v>5</v>
      </c>
      <c r="I69" s="32">
        <f>SUM(G59:G69)</f>
        <v>20</v>
      </c>
      <c r="J69" s="134">
        <f>SUM(H59:H69)</f>
        <v>100</v>
      </c>
    </row>
    <row r="70" spans="2:11">
      <c r="B70" s="205">
        <v>9</v>
      </c>
      <c r="C70" s="214" t="s">
        <v>86</v>
      </c>
      <c r="D70" s="39">
        <v>1</v>
      </c>
      <c r="E70" s="81" t="s">
        <v>87</v>
      </c>
      <c r="F70" s="89"/>
      <c r="G70" s="40">
        <f>集計【県ｎ】!P25</f>
        <v>0</v>
      </c>
      <c r="H70" s="117">
        <f>+G70/I$74*100</f>
        <v>0</v>
      </c>
    </row>
    <row r="71" spans="2:11">
      <c r="B71" s="206"/>
      <c r="C71" s="215"/>
      <c r="D71" s="43">
        <v>2</v>
      </c>
      <c r="E71" s="83" t="s">
        <v>88</v>
      </c>
      <c r="F71" s="90"/>
      <c r="G71" s="44">
        <f>集計【県ｎ】!P26</f>
        <v>0</v>
      </c>
      <c r="H71" s="120">
        <f t="shared" ref="H71:H74" si="5">+G71/I$74*100</f>
        <v>0</v>
      </c>
    </row>
    <row r="72" spans="2:11">
      <c r="B72" s="206"/>
      <c r="C72" s="215"/>
      <c r="D72" s="43">
        <v>3</v>
      </c>
      <c r="E72" s="83" t="s">
        <v>89</v>
      </c>
      <c r="F72" s="90"/>
      <c r="G72" s="44">
        <f>集計【県ｎ】!P27</f>
        <v>0</v>
      </c>
      <c r="H72" s="120">
        <f t="shared" si="5"/>
        <v>0</v>
      </c>
    </row>
    <row r="73" spans="2:11">
      <c r="B73" s="206"/>
      <c r="C73" s="215"/>
      <c r="D73" s="47">
        <v>4</v>
      </c>
      <c r="E73" s="61" t="s">
        <v>56</v>
      </c>
      <c r="F73" s="97"/>
      <c r="G73" s="48">
        <f>集計【県ｎ】!P28</f>
        <v>18</v>
      </c>
      <c r="H73" s="121">
        <f t="shared" si="5"/>
        <v>90</v>
      </c>
    </row>
    <row r="74" spans="2:11">
      <c r="B74" s="207"/>
      <c r="C74" s="216"/>
      <c r="D74" s="45">
        <v>5</v>
      </c>
      <c r="E74" s="82" t="s">
        <v>153</v>
      </c>
      <c r="F74" s="111"/>
      <c r="G74" s="46">
        <f>集計【県ｎ】!$P$39</f>
        <v>2</v>
      </c>
      <c r="H74" s="119">
        <f t="shared" si="5"/>
        <v>10</v>
      </c>
      <c r="I74" s="32">
        <f>SUM(G70:G74)</f>
        <v>20</v>
      </c>
      <c r="J74" s="134">
        <f>SUM(H70:H74)</f>
        <v>100</v>
      </c>
    </row>
    <row r="75" spans="2:11">
      <c r="B75" s="205">
        <v>10</v>
      </c>
      <c r="C75" s="214" t="s">
        <v>32</v>
      </c>
      <c r="D75" s="39">
        <v>1</v>
      </c>
      <c r="E75" s="84" t="s">
        <v>92</v>
      </c>
      <c r="F75" s="91"/>
      <c r="G75" s="53">
        <f>集計【県ｎ】!R25</f>
        <v>0</v>
      </c>
      <c r="H75" s="122">
        <f>+G75/I$84*100</f>
        <v>0</v>
      </c>
      <c r="I75" s="131"/>
      <c r="J75" s="131"/>
      <c r="K75" s="54"/>
    </row>
    <row r="76" spans="2:11">
      <c r="B76" s="206"/>
      <c r="C76" s="215"/>
      <c r="D76" s="43">
        <v>2</v>
      </c>
      <c r="E76" s="85" t="s">
        <v>93</v>
      </c>
      <c r="F76" s="92"/>
      <c r="G76" s="55">
        <f>集計【県ｎ】!R26</f>
        <v>0</v>
      </c>
      <c r="H76" s="123">
        <f t="shared" ref="H76:H84" si="6">+G76/I$84*100</f>
        <v>0</v>
      </c>
      <c r="I76" s="131"/>
      <c r="J76" s="131"/>
      <c r="K76" s="54"/>
    </row>
    <row r="77" spans="2:11">
      <c r="B77" s="206"/>
      <c r="C77" s="215"/>
      <c r="D77" s="43">
        <v>3</v>
      </c>
      <c r="E77" s="85" t="s">
        <v>94</v>
      </c>
      <c r="F77" s="92"/>
      <c r="G77" s="55">
        <f>集計【県ｎ】!R27</f>
        <v>0</v>
      </c>
      <c r="H77" s="123">
        <f t="shared" si="6"/>
        <v>0</v>
      </c>
      <c r="I77" s="131"/>
      <c r="J77" s="131"/>
      <c r="K77" s="54"/>
    </row>
    <row r="78" spans="2:11">
      <c r="B78" s="206"/>
      <c r="C78" s="215"/>
      <c r="D78" s="43">
        <v>4</v>
      </c>
      <c r="E78" s="85" t="s">
        <v>184</v>
      </c>
      <c r="F78" s="92"/>
      <c r="G78" s="55">
        <f>集計【県ｎ】!R28</f>
        <v>0</v>
      </c>
      <c r="H78" s="123">
        <f t="shared" si="6"/>
        <v>0</v>
      </c>
      <c r="I78" s="131"/>
      <c r="J78" s="131"/>
      <c r="K78" s="54"/>
    </row>
    <row r="79" spans="2:11">
      <c r="B79" s="206"/>
      <c r="C79" s="215"/>
      <c r="D79" s="43">
        <v>5</v>
      </c>
      <c r="E79" s="85" t="s">
        <v>95</v>
      </c>
      <c r="F79" s="92"/>
      <c r="G79" s="55">
        <f>集計【県ｎ】!R29</f>
        <v>0</v>
      </c>
      <c r="H79" s="123">
        <f t="shared" si="6"/>
        <v>0</v>
      </c>
      <c r="I79" s="131"/>
      <c r="J79" s="131"/>
      <c r="K79" s="54"/>
    </row>
    <row r="80" spans="2:11">
      <c r="B80" s="206"/>
      <c r="C80" s="215"/>
      <c r="D80" s="43">
        <v>6</v>
      </c>
      <c r="E80" s="85" t="s">
        <v>96</v>
      </c>
      <c r="F80" s="92"/>
      <c r="G80" s="55">
        <f>集計【県ｎ】!R30</f>
        <v>0</v>
      </c>
      <c r="H80" s="123">
        <f t="shared" si="6"/>
        <v>0</v>
      </c>
      <c r="I80" s="131"/>
      <c r="J80" s="131"/>
      <c r="K80" s="54"/>
    </row>
    <row r="81" spans="2:11">
      <c r="B81" s="206"/>
      <c r="C81" s="215"/>
      <c r="D81" s="43">
        <v>7</v>
      </c>
      <c r="E81" s="85" t="s">
        <v>97</v>
      </c>
      <c r="F81" s="92"/>
      <c r="G81" s="55">
        <f>集計【県ｎ】!R31</f>
        <v>0</v>
      </c>
      <c r="H81" s="123">
        <f t="shared" si="6"/>
        <v>0</v>
      </c>
      <c r="I81" s="131"/>
      <c r="J81" s="131"/>
      <c r="K81" s="54"/>
    </row>
    <row r="82" spans="2:11">
      <c r="B82" s="206"/>
      <c r="C82" s="215"/>
      <c r="D82" s="43">
        <v>8</v>
      </c>
      <c r="E82" s="85" t="s">
        <v>98</v>
      </c>
      <c r="F82" s="92"/>
      <c r="G82" s="55">
        <f>集計【県ｎ】!R32</f>
        <v>0</v>
      </c>
      <c r="H82" s="123">
        <f t="shared" si="6"/>
        <v>0</v>
      </c>
      <c r="I82" s="131"/>
      <c r="J82" s="131"/>
      <c r="K82" s="54"/>
    </row>
    <row r="83" spans="2:11">
      <c r="B83" s="206"/>
      <c r="C83" s="215"/>
      <c r="D83" s="47">
        <v>9</v>
      </c>
      <c r="E83" s="98" t="s">
        <v>99</v>
      </c>
      <c r="F83" s="99"/>
      <c r="G83" s="62">
        <f>集計【県ｎ】!R33</f>
        <v>18</v>
      </c>
      <c r="H83" s="124">
        <f t="shared" si="6"/>
        <v>90</v>
      </c>
      <c r="I83" s="131"/>
      <c r="J83" s="131"/>
      <c r="K83" s="54"/>
    </row>
    <row r="84" spans="2:11">
      <c r="B84" s="207"/>
      <c r="C84" s="216"/>
      <c r="D84" s="45">
        <v>10</v>
      </c>
      <c r="E84" s="100" t="s">
        <v>153</v>
      </c>
      <c r="F84" s="101"/>
      <c r="G84" s="64">
        <f>集計【県ｎ】!$R$39</f>
        <v>2</v>
      </c>
      <c r="H84" s="125">
        <f t="shared" si="6"/>
        <v>10</v>
      </c>
      <c r="I84" s="132">
        <f>SUM(G75:G84)</f>
        <v>20</v>
      </c>
      <c r="J84" s="135">
        <f>SUM(H75:H84)</f>
        <v>100</v>
      </c>
      <c r="K84" s="54"/>
    </row>
    <row r="85" spans="2:11">
      <c r="B85" s="205">
        <v>11</v>
      </c>
      <c r="C85" s="214" t="s">
        <v>100</v>
      </c>
      <c r="D85" s="39">
        <v>1</v>
      </c>
      <c r="E85" s="81" t="s">
        <v>101</v>
      </c>
      <c r="F85" s="89"/>
      <c r="G85" s="40">
        <f>集計【県ｎ】!T25</f>
        <v>6</v>
      </c>
      <c r="H85" s="117">
        <f>+G85/I$89*100</f>
        <v>30</v>
      </c>
    </row>
    <row r="86" spans="2:11">
      <c r="B86" s="206"/>
      <c r="C86" s="215"/>
      <c r="D86" s="43">
        <v>2</v>
      </c>
      <c r="E86" s="83" t="s">
        <v>102</v>
      </c>
      <c r="F86" s="90"/>
      <c r="G86" s="44">
        <f>集計【県ｎ】!T26</f>
        <v>0</v>
      </c>
      <c r="H86" s="120">
        <f t="shared" ref="H86:H89" si="7">+G86/I$89*100</f>
        <v>0</v>
      </c>
    </row>
    <row r="87" spans="2:11">
      <c r="B87" s="206"/>
      <c r="C87" s="215"/>
      <c r="D87" s="43">
        <v>3</v>
      </c>
      <c r="E87" s="83" t="s">
        <v>103</v>
      </c>
      <c r="F87" s="90"/>
      <c r="G87" s="44">
        <f>集計【県ｎ】!T27</f>
        <v>0</v>
      </c>
      <c r="H87" s="120">
        <f t="shared" si="7"/>
        <v>0</v>
      </c>
    </row>
    <row r="88" spans="2:11">
      <c r="B88" s="206"/>
      <c r="C88" s="215"/>
      <c r="D88" s="43">
        <v>4</v>
      </c>
      <c r="E88" s="83" t="s">
        <v>104</v>
      </c>
      <c r="F88" s="90"/>
      <c r="G88" s="44">
        <f>集計【県ｎ】!T28</f>
        <v>13</v>
      </c>
      <c r="H88" s="120">
        <f t="shared" si="7"/>
        <v>65</v>
      </c>
    </row>
    <row r="89" spans="2:11">
      <c r="B89" s="207"/>
      <c r="C89" s="216"/>
      <c r="D89" s="47">
        <v>5</v>
      </c>
      <c r="E89" s="61" t="s">
        <v>153</v>
      </c>
      <c r="F89" s="97"/>
      <c r="G89" s="48">
        <f>集計【県ｎ】!$T$39</f>
        <v>1</v>
      </c>
      <c r="H89" s="121">
        <f t="shared" si="7"/>
        <v>5</v>
      </c>
      <c r="I89" s="32">
        <f>SUM(G85:G89)</f>
        <v>20</v>
      </c>
      <c r="J89" s="134">
        <f>SUM(H85:H89)</f>
        <v>100</v>
      </c>
    </row>
    <row r="90" spans="2:11" ht="13.5" customHeight="1">
      <c r="B90" s="205">
        <v>12</v>
      </c>
      <c r="C90" s="214" t="s">
        <v>105</v>
      </c>
      <c r="D90" s="205">
        <v>1</v>
      </c>
      <c r="E90" s="202" t="s">
        <v>106</v>
      </c>
      <c r="F90" s="70" t="s">
        <v>114</v>
      </c>
      <c r="G90" s="57">
        <f>集計【県ｎ】!U25</f>
        <v>18</v>
      </c>
      <c r="H90" s="122">
        <f>+G90/I$94*100</f>
        <v>90</v>
      </c>
      <c r="K90" s="54"/>
    </row>
    <row r="91" spans="2:11" ht="13.5" customHeight="1">
      <c r="B91" s="206"/>
      <c r="C91" s="215"/>
      <c r="D91" s="206"/>
      <c r="E91" s="203"/>
      <c r="F91" s="71" t="s">
        <v>113</v>
      </c>
      <c r="G91" s="58">
        <f>集計【県ｎ】!U26</f>
        <v>0</v>
      </c>
      <c r="H91" s="126">
        <f t="shared" ref="H91:H94" si="8">+G91/I$94*100</f>
        <v>0</v>
      </c>
      <c r="K91" s="54"/>
    </row>
    <row r="92" spans="2:11" ht="13.5" customHeight="1">
      <c r="B92" s="206"/>
      <c r="C92" s="215"/>
      <c r="D92" s="206"/>
      <c r="E92" s="203"/>
      <c r="F92" s="71" t="s">
        <v>112</v>
      </c>
      <c r="G92" s="58">
        <f>集計【県ｎ】!U27</f>
        <v>0</v>
      </c>
      <c r="H92" s="126">
        <f t="shared" si="8"/>
        <v>0</v>
      </c>
      <c r="K92" s="54"/>
    </row>
    <row r="93" spans="2:11" ht="13.5" customHeight="1">
      <c r="B93" s="206"/>
      <c r="C93" s="215"/>
      <c r="D93" s="206"/>
      <c r="E93" s="203"/>
      <c r="F93" s="71" t="s">
        <v>111</v>
      </c>
      <c r="G93" s="58">
        <f>集計【県ｎ】!U28</f>
        <v>0</v>
      </c>
      <c r="H93" s="126">
        <f t="shared" si="8"/>
        <v>0</v>
      </c>
      <c r="I93" s="133"/>
      <c r="K93" s="54"/>
    </row>
    <row r="94" spans="2:11" ht="13.5" customHeight="1">
      <c r="B94" s="206"/>
      <c r="C94" s="215"/>
      <c r="D94" s="207"/>
      <c r="E94" s="204"/>
      <c r="F94" s="102" t="s">
        <v>153</v>
      </c>
      <c r="G94" s="103">
        <f>集計【県ｎ】!$U$39</f>
        <v>2</v>
      </c>
      <c r="H94" s="127">
        <f t="shared" si="8"/>
        <v>10</v>
      </c>
      <c r="I94" s="133">
        <f>SUM(G90:G94)</f>
        <v>20</v>
      </c>
      <c r="J94" s="134">
        <f>SUM(H90:H94)</f>
        <v>100</v>
      </c>
      <c r="K94" s="54"/>
    </row>
    <row r="95" spans="2:11">
      <c r="B95" s="206"/>
      <c r="C95" s="215"/>
      <c r="D95" s="205">
        <v>2</v>
      </c>
      <c r="E95" s="202" t="s">
        <v>107</v>
      </c>
      <c r="F95" s="70" t="s">
        <v>114</v>
      </c>
      <c r="G95" s="57">
        <f>集計【県ｎ】!V25</f>
        <v>4</v>
      </c>
      <c r="H95" s="122">
        <f>+G95/I$99*100</f>
        <v>20</v>
      </c>
      <c r="K95" s="54"/>
    </row>
    <row r="96" spans="2:11">
      <c r="B96" s="206"/>
      <c r="C96" s="215"/>
      <c r="D96" s="206"/>
      <c r="E96" s="203"/>
      <c r="F96" s="71" t="s">
        <v>113</v>
      </c>
      <c r="G96" s="58">
        <f>集計【県ｎ】!V26</f>
        <v>13</v>
      </c>
      <c r="H96" s="126">
        <f t="shared" ref="H96:H99" si="9">+G96/I$99*100</f>
        <v>65</v>
      </c>
      <c r="K96" s="54"/>
    </row>
    <row r="97" spans="2:11">
      <c r="B97" s="206"/>
      <c r="C97" s="215"/>
      <c r="D97" s="206"/>
      <c r="E97" s="203"/>
      <c r="F97" s="71" t="s">
        <v>112</v>
      </c>
      <c r="G97" s="58">
        <f>集計【県ｎ】!V27</f>
        <v>0</v>
      </c>
      <c r="H97" s="126">
        <f t="shared" si="9"/>
        <v>0</v>
      </c>
      <c r="K97" s="54"/>
    </row>
    <row r="98" spans="2:11">
      <c r="B98" s="206"/>
      <c r="C98" s="215"/>
      <c r="D98" s="206"/>
      <c r="E98" s="203"/>
      <c r="F98" s="71" t="s">
        <v>111</v>
      </c>
      <c r="G98" s="58">
        <f>集計【県ｎ】!V28</f>
        <v>0</v>
      </c>
      <c r="H98" s="126">
        <f t="shared" si="9"/>
        <v>0</v>
      </c>
      <c r="I98" s="133"/>
      <c r="K98" s="54"/>
    </row>
    <row r="99" spans="2:11">
      <c r="B99" s="206"/>
      <c r="C99" s="215"/>
      <c r="D99" s="207"/>
      <c r="E99" s="204"/>
      <c r="F99" s="102" t="s">
        <v>153</v>
      </c>
      <c r="G99" s="103">
        <f>集計【県ｎ】!$V$39</f>
        <v>3</v>
      </c>
      <c r="H99" s="127">
        <f t="shared" si="9"/>
        <v>15</v>
      </c>
      <c r="I99" s="133">
        <f>SUM(G95:G99)</f>
        <v>20</v>
      </c>
      <c r="J99" s="134">
        <f>SUM(H95:H99)</f>
        <v>100</v>
      </c>
      <c r="K99" s="54"/>
    </row>
    <row r="100" spans="2:11">
      <c r="B100" s="206"/>
      <c r="C100" s="215"/>
      <c r="D100" s="205">
        <v>3</v>
      </c>
      <c r="E100" s="202" t="s">
        <v>108</v>
      </c>
      <c r="F100" s="70" t="s">
        <v>114</v>
      </c>
      <c r="G100" s="57">
        <f>集計【県ｎ】!W25</f>
        <v>3</v>
      </c>
      <c r="H100" s="122">
        <f>+G100/I$104*100</f>
        <v>15</v>
      </c>
      <c r="K100" s="54"/>
    </row>
    <row r="101" spans="2:11">
      <c r="B101" s="206"/>
      <c r="C101" s="215"/>
      <c r="D101" s="206"/>
      <c r="E101" s="203"/>
      <c r="F101" s="71" t="s">
        <v>113</v>
      </c>
      <c r="G101" s="58">
        <f>集計【県ｎ】!W26</f>
        <v>0</v>
      </c>
      <c r="H101" s="126">
        <f t="shared" ref="H101:H104" si="10">+G101/I$104*100</f>
        <v>0</v>
      </c>
      <c r="K101" s="54"/>
    </row>
    <row r="102" spans="2:11">
      <c r="B102" s="206"/>
      <c r="C102" s="215"/>
      <c r="D102" s="206"/>
      <c r="E102" s="203"/>
      <c r="F102" s="71" t="s">
        <v>112</v>
      </c>
      <c r="G102" s="58">
        <f>集計【県ｎ】!W27</f>
        <v>13</v>
      </c>
      <c r="H102" s="126">
        <f t="shared" si="10"/>
        <v>65</v>
      </c>
      <c r="K102" s="54"/>
    </row>
    <row r="103" spans="2:11">
      <c r="B103" s="206"/>
      <c r="C103" s="215"/>
      <c r="D103" s="206"/>
      <c r="E103" s="203"/>
      <c r="F103" s="71" t="s">
        <v>111</v>
      </c>
      <c r="G103" s="58">
        <f>集計【県ｎ】!W28</f>
        <v>0</v>
      </c>
      <c r="H103" s="126">
        <f t="shared" si="10"/>
        <v>0</v>
      </c>
      <c r="I103" s="133"/>
      <c r="K103" s="54"/>
    </row>
    <row r="104" spans="2:11">
      <c r="B104" s="206"/>
      <c r="C104" s="215"/>
      <c r="D104" s="207"/>
      <c r="E104" s="204"/>
      <c r="F104" s="102" t="s">
        <v>153</v>
      </c>
      <c r="G104" s="103">
        <f>集計【県ｎ】!$W$39</f>
        <v>4</v>
      </c>
      <c r="H104" s="127">
        <f t="shared" si="10"/>
        <v>20</v>
      </c>
      <c r="I104" s="133">
        <f>SUM(G100:G104)</f>
        <v>20</v>
      </c>
      <c r="J104" s="134">
        <f>SUM(H100:H104)</f>
        <v>100</v>
      </c>
      <c r="K104" s="54"/>
    </row>
    <row r="105" spans="2:11">
      <c r="B105" s="206"/>
      <c r="C105" s="215"/>
      <c r="D105" s="205">
        <v>4</v>
      </c>
      <c r="E105" s="202" t="s">
        <v>109</v>
      </c>
      <c r="F105" s="70" t="s">
        <v>114</v>
      </c>
      <c r="G105" s="57">
        <f>集計【県ｎ】!X25</f>
        <v>2</v>
      </c>
      <c r="H105" s="122">
        <f>+G105/I$109*100</f>
        <v>10</v>
      </c>
      <c r="K105" s="54"/>
    </row>
    <row r="106" spans="2:11">
      <c r="B106" s="206"/>
      <c r="C106" s="215"/>
      <c r="D106" s="206"/>
      <c r="E106" s="203"/>
      <c r="F106" s="71" t="s">
        <v>113</v>
      </c>
      <c r="G106" s="58">
        <f>集計【県ｎ】!X26</f>
        <v>0</v>
      </c>
      <c r="H106" s="126">
        <f t="shared" ref="H106:H109" si="11">+G106/I$109*100</f>
        <v>0</v>
      </c>
      <c r="K106" s="54"/>
    </row>
    <row r="107" spans="2:11">
      <c r="B107" s="206"/>
      <c r="C107" s="215"/>
      <c r="D107" s="206"/>
      <c r="E107" s="203"/>
      <c r="F107" s="71" t="s">
        <v>112</v>
      </c>
      <c r="G107" s="58">
        <f>集計【県ｎ】!X27</f>
        <v>0</v>
      </c>
      <c r="H107" s="126">
        <f t="shared" si="11"/>
        <v>0</v>
      </c>
      <c r="K107" s="54"/>
    </row>
    <row r="108" spans="2:11">
      <c r="B108" s="206"/>
      <c r="C108" s="215"/>
      <c r="D108" s="206"/>
      <c r="E108" s="203"/>
      <c r="F108" s="71" t="s">
        <v>111</v>
      </c>
      <c r="G108" s="58">
        <f>集計【県ｎ】!X28</f>
        <v>13</v>
      </c>
      <c r="H108" s="126">
        <f t="shared" si="11"/>
        <v>65</v>
      </c>
      <c r="I108" s="133"/>
      <c r="K108" s="54"/>
    </row>
    <row r="109" spans="2:11">
      <c r="B109" s="206"/>
      <c r="C109" s="215"/>
      <c r="D109" s="207"/>
      <c r="E109" s="204"/>
      <c r="F109" s="102" t="s">
        <v>153</v>
      </c>
      <c r="G109" s="103">
        <f>集計【県ｎ】!$X$39</f>
        <v>5</v>
      </c>
      <c r="H109" s="127">
        <f t="shared" si="11"/>
        <v>25</v>
      </c>
      <c r="I109" s="133">
        <f>SUM(G105:G109)</f>
        <v>20</v>
      </c>
      <c r="J109" s="134">
        <f>SUM(H105:H109)</f>
        <v>100</v>
      </c>
      <c r="K109" s="54"/>
    </row>
    <row r="110" spans="2:11">
      <c r="B110" s="206"/>
      <c r="C110" s="215"/>
      <c r="D110" s="226">
        <v>5</v>
      </c>
      <c r="E110" s="211" t="s">
        <v>110</v>
      </c>
      <c r="F110" s="70" t="s">
        <v>114</v>
      </c>
      <c r="G110" s="57" t="e">
        <f>集計【県ｎ】!#REF!</f>
        <v>#REF!</v>
      </c>
      <c r="H110" s="122" t="e">
        <f>+G110/I$114*100</f>
        <v>#REF!</v>
      </c>
    </row>
    <row r="111" spans="2:11">
      <c r="B111" s="206"/>
      <c r="C111" s="215"/>
      <c r="D111" s="227"/>
      <c r="E111" s="212"/>
      <c r="F111" s="71" t="s">
        <v>113</v>
      </c>
      <c r="G111" s="58" t="e">
        <f>集計【県ｎ】!#REF!</f>
        <v>#REF!</v>
      </c>
      <c r="H111" s="126" t="e">
        <f t="shared" ref="H111:H114" si="12">+G111/I$114*100</f>
        <v>#REF!</v>
      </c>
    </row>
    <row r="112" spans="2:11">
      <c r="B112" s="206"/>
      <c r="C112" s="215"/>
      <c r="D112" s="227"/>
      <c r="E112" s="212"/>
      <c r="F112" s="71" t="s">
        <v>112</v>
      </c>
      <c r="G112" s="58" t="e">
        <f>集計【県ｎ】!#REF!</f>
        <v>#REF!</v>
      </c>
      <c r="H112" s="126" t="e">
        <f t="shared" si="12"/>
        <v>#REF!</v>
      </c>
    </row>
    <row r="113" spans="2:10">
      <c r="B113" s="206"/>
      <c r="C113" s="215"/>
      <c r="D113" s="227"/>
      <c r="E113" s="212"/>
      <c r="F113" s="71" t="s">
        <v>111</v>
      </c>
      <c r="G113" s="58" t="e">
        <f>集計【県ｎ】!#REF!</f>
        <v>#REF!</v>
      </c>
      <c r="H113" s="126" t="e">
        <f t="shared" si="12"/>
        <v>#REF!</v>
      </c>
      <c r="I113" s="133"/>
    </row>
    <row r="114" spans="2:10">
      <c r="B114" s="207"/>
      <c r="C114" s="216"/>
      <c r="D114" s="228"/>
      <c r="E114" s="213"/>
      <c r="F114" s="104" t="s">
        <v>153</v>
      </c>
      <c r="G114" s="103" t="e">
        <f>集計【県ｎ】!#REF!</f>
        <v>#REF!</v>
      </c>
      <c r="H114" s="127" t="e">
        <f t="shared" si="12"/>
        <v>#REF!</v>
      </c>
      <c r="I114" s="133" t="e">
        <f>SUM(G110:G114)</f>
        <v>#REF!</v>
      </c>
      <c r="J114" s="134" t="e">
        <f>SUM(H110:H114)</f>
        <v>#REF!</v>
      </c>
    </row>
    <row r="115" spans="2:10" ht="13.5" customHeight="1">
      <c r="B115" s="205">
        <v>13</v>
      </c>
      <c r="C115" s="214" t="s">
        <v>181</v>
      </c>
      <c r="D115" s="39">
        <v>1</v>
      </c>
      <c r="E115" s="59" t="s">
        <v>115</v>
      </c>
      <c r="F115" s="72"/>
      <c r="G115" s="40">
        <f>集計【県ｎ】!Z25</f>
        <v>0</v>
      </c>
      <c r="H115" s="117">
        <f>+G115/I$123*100</f>
        <v>0</v>
      </c>
    </row>
    <row r="116" spans="2:10">
      <c r="B116" s="206"/>
      <c r="C116" s="215"/>
      <c r="D116" s="43">
        <v>2</v>
      </c>
      <c r="E116" s="60" t="s">
        <v>116</v>
      </c>
      <c r="F116" s="73"/>
      <c r="G116" s="44">
        <f>集計【県ｎ】!Z26</f>
        <v>0</v>
      </c>
      <c r="H116" s="120">
        <f t="shared" ref="H116:H123" si="13">+G116/I$123*100</f>
        <v>0</v>
      </c>
    </row>
    <row r="117" spans="2:10">
      <c r="B117" s="206"/>
      <c r="C117" s="215"/>
      <c r="D117" s="43">
        <v>3</v>
      </c>
      <c r="E117" s="60" t="s">
        <v>117</v>
      </c>
      <c r="F117" s="73"/>
      <c r="G117" s="44">
        <f>集計【県ｎ】!Z27</f>
        <v>0</v>
      </c>
      <c r="H117" s="120">
        <f t="shared" si="13"/>
        <v>0</v>
      </c>
    </row>
    <row r="118" spans="2:10">
      <c r="B118" s="206"/>
      <c r="C118" s="215"/>
      <c r="D118" s="43">
        <v>4</v>
      </c>
      <c r="E118" s="60" t="s">
        <v>118</v>
      </c>
      <c r="F118" s="73"/>
      <c r="G118" s="44">
        <f>集計【県ｎ】!Z28</f>
        <v>0</v>
      </c>
      <c r="H118" s="120">
        <f t="shared" si="13"/>
        <v>0</v>
      </c>
    </row>
    <row r="119" spans="2:10">
      <c r="B119" s="206"/>
      <c r="C119" s="215"/>
      <c r="D119" s="43">
        <v>5</v>
      </c>
      <c r="E119" s="60" t="s">
        <v>119</v>
      </c>
      <c r="F119" s="73"/>
      <c r="G119" s="44">
        <f>集計【県ｎ】!Z29</f>
        <v>0</v>
      </c>
      <c r="H119" s="120">
        <f t="shared" si="13"/>
        <v>0</v>
      </c>
    </row>
    <row r="120" spans="2:10">
      <c r="B120" s="206"/>
      <c r="C120" s="215"/>
      <c r="D120" s="43">
        <v>6</v>
      </c>
      <c r="E120" s="197" t="s">
        <v>185</v>
      </c>
      <c r="F120" s="73"/>
      <c r="G120" s="44">
        <f>集計【県ｎ】!Z30</f>
        <v>12</v>
      </c>
      <c r="H120" s="120">
        <f t="shared" si="13"/>
        <v>60</v>
      </c>
    </row>
    <row r="121" spans="2:10">
      <c r="B121" s="206"/>
      <c r="C121" s="215"/>
      <c r="D121" s="43">
        <v>7</v>
      </c>
      <c r="E121" s="60" t="s">
        <v>120</v>
      </c>
      <c r="F121" s="73"/>
      <c r="G121" s="44">
        <f>集計【県ｎ】!Z31</f>
        <v>0</v>
      </c>
      <c r="H121" s="120">
        <f t="shared" si="13"/>
        <v>0</v>
      </c>
    </row>
    <row r="122" spans="2:10">
      <c r="B122" s="206"/>
      <c r="C122" s="215"/>
      <c r="D122" s="47">
        <v>8</v>
      </c>
      <c r="E122" s="61" t="s">
        <v>99</v>
      </c>
      <c r="F122" s="97"/>
      <c r="G122" s="48">
        <f>集計【県ｎ】!Z32</f>
        <v>1</v>
      </c>
      <c r="H122" s="121">
        <f t="shared" si="13"/>
        <v>5</v>
      </c>
    </row>
    <row r="123" spans="2:10">
      <c r="B123" s="207"/>
      <c r="C123" s="216"/>
      <c r="D123" s="45">
        <v>9</v>
      </c>
      <c r="E123" s="82" t="s">
        <v>153</v>
      </c>
      <c r="F123" s="107" t="s">
        <v>153</v>
      </c>
      <c r="G123" s="64">
        <f>集計【県ｎ】!$Z$39</f>
        <v>7</v>
      </c>
      <c r="H123" s="125">
        <f t="shared" si="13"/>
        <v>35</v>
      </c>
      <c r="I123" s="32">
        <f>SUM(G115:G123)</f>
        <v>20</v>
      </c>
      <c r="J123" s="134">
        <f>SUM(H115:H123)</f>
        <v>100</v>
      </c>
    </row>
    <row r="124" spans="2:10">
      <c r="B124" s="205">
        <v>14</v>
      </c>
      <c r="C124" s="229" t="s">
        <v>121</v>
      </c>
      <c r="D124" s="205">
        <v>1</v>
      </c>
      <c r="E124" s="202" t="s">
        <v>122</v>
      </c>
      <c r="F124" s="74" t="s">
        <v>130</v>
      </c>
      <c r="G124" s="63">
        <f>集計【県ｎ】!AB25</f>
        <v>18</v>
      </c>
      <c r="H124" s="128">
        <f>+G124/I$129*100</f>
        <v>90</v>
      </c>
    </row>
    <row r="125" spans="2:10">
      <c r="B125" s="206"/>
      <c r="C125" s="230"/>
      <c r="D125" s="206"/>
      <c r="E125" s="203"/>
      <c r="F125" s="75" t="s">
        <v>131</v>
      </c>
      <c r="G125" s="55">
        <f>集計【県ｎ】!AB26</f>
        <v>0</v>
      </c>
      <c r="H125" s="123">
        <f t="shared" ref="H125:H129" si="14">+G125/I$129*100</f>
        <v>0</v>
      </c>
    </row>
    <row r="126" spans="2:10">
      <c r="B126" s="206"/>
      <c r="C126" s="230"/>
      <c r="D126" s="206"/>
      <c r="E126" s="203"/>
      <c r="F126" s="75" t="s">
        <v>132</v>
      </c>
      <c r="G126" s="55">
        <f>集計【県ｎ】!AB27</f>
        <v>0</v>
      </c>
      <c r="H126" s="123">
        <f t="shared" si="14"/>
        <v>0</v>
      </c>
    </row>
    <row r="127" spans="2:10">
      <c r="B127" s="206"/>
      <c r="C127" s="230"/>
      <c r="D127" s="206"/>
      <c r="E127" s="203"/>
      <c r="F127" s="75" t="s">
        <v>150</v>
      </c>
      <c r="G127" s="55">
        <f>集計【県ｎ】!AB28</f>
        <v>0</v>
      </c>
      <c r="H127" s="123">
        <f t="shared" si="14"/>
        <v>0</v>
      </c>
    </row>
    <row r="128" spans="2:10">
      <c r="B128" s="206"/>
      <c r="C128" s="230"/>
      <c r="D128" s="206"/>
      <c r="E128" s="203"/>
      <c r="F128" s="105" t="s">
        <v>133</v>
      </c>
      <c r="G128" s="106">
        <f>集計【県ｎ】!AB29</f>
        <v>0</v>
      </c>
      <c r="H128" s="129">
        <f t="shared" si="14"/>
        <v>0</v>
      </c>
    </row>
    <row r="129" spans="2:10">
      <c r="B129" s="206"/>
      <c r="C129" s="230"/>
      <c r="D129" s="207"/>
      <c r="E129" s="204"/>
      <c r="F129" s="76" t="s">
        <v>153</v>
      </c>
      <c r="G129" s="64">
        <f>集計【県ｎ】!$AB$39</f>
        <v>2</v>
      </c>
      <c r="H129" s="125">
        <f t="shared" si="14"/>
        <v>10</v>
      </c>
      <c r="I129" s="32">
        <f>SUM(G124:G129)</f>
        <v>20</v>
      </c>
      <c r="J129" s="134">
        <f>SUM(H124:H129)</f>
        <v>100</v>
      </c>
    </row>
    <row r="130" spans="2:10">
      <c r="B130" s="206"/>
      <c r="C130" s="230"/>
      <c r="D130" s="205">
        <v>2</v>
      </c>
      <c r="E130" s="202" t="s">
        <v>123</v>
      </c>
      <c r="F130" s="74" t="s">
        <v>130</v>
      </c>
      <c r="G130" s="63">
        <f>集計【県ｎ】!AC25</f>
        <v>0</v>
      </c>
      <c r="H130" s="128">
        <f>+G130/I$135*100</f>
        <v>0</v>
      </c>
    </row>
    <row r="131" spans="2:10">
      <c r="B131" s="206"/>
      <c r="C131" s="230"/>
      <c r="D131" s="206"/>
      <c r="E131" s="203"/>
      <c r="F131" s="75" t="s">
        <v>131</v>
      </c>
      <c r="G131" s="55">
        <f>集計【県ｎ】!AC26</f>
        <v>17</v>
      </c>
      <c r="H131" s="123">
        <f t="shared" ref="H131:H135" si="15">+G131/I$135*100</f>
        <v>85</v>
      </c>
    </row>
    <row r="132" spans="2:10">
      <c r="B132" s="206"/>
      <c r="C132" s="230"/>
      <c r="D132" s="206"/>
      <c r="E132" s="203"/>
      <c r="F132" s="75" t="s">
        <v>132</v>
      </c>
      <c r="G132" s="55">
        <f>集計【県ｎ】!AC27</f>
        <v>0</v>
      </c>
      <c r="H132" s="123">
        <f t="shared" si="15"/>
        <v>0</v>
      </c>
    </row>
    <row r="133" spans="2:10">
      <c r="B133" s="206"/>
      <c r="C133" s="230"/>
      <c r="D133" s="206"/>
      <c r="E133" s="203"/>
      <c r="F133" s="75" t="s">
        <v>150</v>
      </c>
      <c r="G133" s="55">
        <f>集計【県ｎ】!AC28</f>
        <v>0</v>
      </c>
      <c r="H133" s="123">
        <f t="shared" si="15"/>
        <v>0</v>
      </c>
    </row>
    <row r="134" spans="2:10">
      <c r="B134" s="206"/>
      <c r="C134" s="230"/>
      <c r="D134" s="206"/>
      <c r="E134" s="203"/>
      <c r="F134" s="105" t="s">
        <v>133</v>
      </c>
      <c r="G134" s="106">
        <f>集計【県ｎ】!AC29</f>
        <v>0</v>
      </c>
      <c r="H134" s="129">
        <f t="shared" si="15"/>
        <v>0</v>
      </c>
    </row>
    <row r="135" spans="2:10">
      <c r="B135" s="206"/>
      <c r="C135" s="230"/>
      <c r="D135" s="207"/>
      <c r="E135" s="204"/>
      <c r="F135" s="76" t="s">
        <v>153</v>
      </c>
      <c r="G135" s="64">
        <f>集計【県ｎ】!$AC$39</f>
        <v>3</v>
      </c>
      <c r="H135" s="129">
        <f t="shared" si="15"/>
        <v>15</v>
      </c>
      <c r="I135" s="32">
        <f>SUM(G130:G135)</f>
        <v>20</v>
      </c>
      <c r="J135" s="134">
        <f>SUM(H130:H135)</f>
        <v>100</v>
      </c>
    </row>
    <row r="136" spans="2:10">
      <c r="B136" s="206"/>
      <c r="C136" s="230"/>
      <c r="D136" s="205">
        <v>3</v>
      </c>
      <c r="E136" s="202" t="s">
        <v>124</v>
      </c>
      <c r="F136" s="74" t="s">
        <v>130</v>
      </c>
      <c r="G136" s="194">
        <f>集計【県ｎ】!AD25</f>
        <v>0</v>
      </c>
      <c r="H136" s="128">
        <f t="shared" ref="H136:H141" si="16">+G136/I$141*100</f>
        <v>0</v>
      </c>
    </row>
    <row r="137" spans="2:10">
      <c r="B137" s="206"/>
      <c r="C137" s="230"/>
      <c r="D137" s="206"/>
      <c r="E137" s="203"/>
      <c r="F137" s="75" t="s">
        <v>131</v>
      </c>
      <c r="G137" s="192">
        <f>集計【県ｎ】!AD26</f>
        <v>0</v>
      </c>
      <c r="H137" s="123">
        <f>+G137/I$141*100</f>
        <v>0</v>
      </c>
    </row>
    <row r="138" spans="2:10">
      <c r="B138" s="206"/>
      <c r="C138" s="230"/>
      <c r="D138" s="206"/>
      <c r="E138" s="203"/>
      <c r="F138" s="75" t="s">
        <v>132</v>
      </c>
      <c r="G138" s="192">
        <f>集計【県ｎ】!AD27</f>
        <v>16</v>
      </c>
      <c r="H138" s="123">
        <f>+G138/I$141*100</f>
        <v>80</v>
      </c>
    </row>
    <row r="139" spans="2:10">
      <c r="B139" s="206"/>
      <c r="C139" s="230"/>
      <c r="D139" s="206"/>
      <c r="E139" s="203"/>
      <c r="F139" s="75" t="s">
        <v>150</v>
      </c>
      <c r="G139" s="192">
        <f>集計【県ｎ】!AD28</f>
        <v>0</v>
      </c>
      <c r="H139" s="123">
        <f t="shared" si="16"/>
        <v>0</v>
      </c>
    </row>
    <row r="140" spans="2:10">
      <c r="B140" s="206"/>
      <c r="C140" s="230"/>
      <c r="D140" s="206"/>
      <c r="E140" s="203"/>
      <c r="F140" s="105" t="s">
        <v>133</v>
      </c>
      <c r="G140" s="193">
        <f>集計【県ｎ】!AD29</f>
        <v>0</v>
      </c>
      <c r="H140" s="123">
        <f t="shared" si="16"/>
        <v>0</v>
      </c>
    </row>
    <row r="141" spans="2:10">
      <c r="B141" s="206"/>
      <c r="C141" s="230"/>
      <c r="D141" s="207"/>
      <c r="E141" s="204"/>
      <c r="F141" s="76" t="s">
        <v>153</v>
      </c>
      <c r="G141" s="195">
        <f>集計【県ｎ】!$AD$39</f>
        <v>4</v>
      </c>
      <c r="H141" s="125">
        <f t="shared" si="16"/>
        <v>20</v>
      </c>
      <c r="I141" s="32">
        <f>SUM(G136:G141)</f>
        <v>20</v>
      </c>
      <c r="J141" s="134">
        <f>SUM(H136:H141)</f>
        <v>100</v>
      </c>
    </row>
    <row r="142" spans="2:10">
      <c r="B142" s="206"/>
      <c r="C142" s="230"/>
      <c r="D142" s="205">
        <v>4</v>
      </c>
      <c r="E142" s="202" t="s">
        <v>125</v>
      </c>
      <c r="F142" s="74" t="s">
        <v>130</v>
      </c>
      <c r="G142" s="63">
        <f>集計【県ｎ】!AE25</f>
        <v>0</v>
      </c>
      <c r="H142" s="196">
        <f>+G142/I$147*100</f>
        <v>0</v>
      </c>
    </row>
    <row r="143" spans="2:10">
      <c r="B143" s="206"/>
      <c r="C143" s="230"/>
      <c r="D143" s="206"/>
      <c r="E143" s="203"/>
      <c r="F143" s="75" t="s">
        <v>131</v>
      </c>
      <c r="G143" s="55">
        <f>集計【県ｎ】!AE26</f>
        <v>0</v>
      </c>
      <c r="H143" s="123">
        <f t="shared" ref="H143:H147" si="17">+G143/I$147*100</f>
        <v>0</v>
      </c>
    </row>
    <row r="144" spans="2:10">
      <c r="B144" s="206"/>
      <c r="C144" s="230"/>
      <c r="D144" s="206"/>
      <c r="E144" s="203"/>
      <c r="F144" s="75" t="s">
        <v>132</v>
      </c>
      <c r="G144" s="55">
        <f>集計【県ｎ】!AE27</f>
        <v>0</v>
      </c>
      <c r="H144" s="123">
        <f t="shared" si="17"/>
        <v>0</v>
      </c>
    </row>
    <row r="145" spans="2:10">
      <c r="B145" s="206"/>
      <c r="C145" s="230"/>
      <c r="D145" s="206"/>
      <c r="E145" s="203"/>
      <c r="F145" s="75" t="s">
        <v>150</v>
      </c>
      <c r="G145" s="55">
        <f>集計【県ｎ】!AE28</f>
        <v>15</v>
      </c>
      <c r="H145" s="123">
        <f t="shared" si="17"/>
        <v>75</v>
      </c>
    </row>
    <row r="146" spans="2:10">
      <c r="B146" s="206"/>
      <c r="C146" s="230"/>
      <c r="D146" s="206"/>
      <c r="E146" s="203"/>
      <c r="F146" s="105" t="s">
        <v>133</v>
      </c>
      <c r="G146" s="106">
        <f>集計【県ｎ】!AE29</f>
        <v>0</v>
      </c>
      <c r="H146" s="129">
        <f t="shared" si="17"/>
        <v>0</v>
      </c>
    </row>
    <row r="147" spans="2:10">
      <c r="B147" s="206"/>
      <c r="C147" s="230"/>
      <c r="D147" s="207"/>
      <c r="E147" s="204"/>
      <c r="F147" s="76" t="s">
        <v>153</v>
      </c>
      <c r="G147" s="64">
        <f>集計【県ｎ】!$AE$39</f>
        <v>5</v>
      </c>
      <c r="H147" s="125">
        <f t="shared" si="17"/>
        <v>25</v>
      </c>
      <c r="I147" s="32">
        <f>SUM(G142:G147)</f>
        <v>20</v>
      </c>
      <c r="J147" s="134">
        <f>SUM(H142:H147)</f>
        <v>100</v>
      </c>
    </row>
    <row r="148" spans="2:10">
      <c r="B148" s="206"/>
      <c r="C148" s="230"/>
      <c r="D148" s="205">
        <v>5</v>
      </c>
      <c r="E148" s="202" t="s">
        <v>126</v>
      </c>
      <c r="F148" s="74" t="s">
        <v>130</v>
      </c>
      <c r="G148" s="63">
        <f>集計【県ｎ】!AF25</f>
        <v>0</v>
      </c>
      <c r="H148" s="128">
        <f>+G148/I$153*100</f>
        <v>0</v>
      </c>
    </row>
    <row r="149" spans="2:10">
      <c r="B149" s="206"/>
      <c r="C149" s="230"/>
      <c r="D149" s="206"/>
      <c r="E149" s="203"/>
      <c r="F149" s="75" t="s">
        <v>131</v>
      </c>
      <c r="G149" s="55">
        <f>集計【県ｎ】!AF26</f>
        <v>0</v>
      </c>
      <c r="H149" s="123">
        <f t="shared" ref="H149:H153" si="18">+G149/I$153*100</f>
        <v>0</v>
      </c>
    </row>
    <row r="150" spans="2:10">
      <c r="B150" s="206"/>
      <c r="C150" s="230"/>
      <c r="D150" s="206"/>
      <c r="E150" s="203"/>
      <c r="F150" s="75" t="s">
        <v>132</v>
      </c>
      <c r="G150" s="55">
        <f>集計【県ｎ】!AF27</f>
        <v>0</v>
      </c>
      <c r="H150" s="123">
        <f t="shared" si="18"/>
        <v>0</v>
      </c>
    </row>
    <row r="151" spans="2:10">
      <c r="B151" s="206"/>
      <c r="C151" s="230"/>
      <c r="D151" s="206"/>
      <c r="E151" s="203"/>
      <c r="F151" s="75" t="s">
        <v>150</v>
      </c>
      <c r="G151" s="55">
        <f>集計【県ｎ】!AF28</f>
        <v>0</v>
      </c>
      <c r="H151" s="123">
        <f t="shared" si="18"/>
        <v>0</v>
      </c>
    </row>
    <row r="152" spans="2:10">
      <c r="B152" s="206"/>
      <c r="C152" s="230"/>
      <c r="D152" s="206"/>
      <c r="E152" s="203"/>
      <c r="F152" s="105" t="s">
        <v>133</v>
      </c>
      <c r="G152" s="106">
        <f>集計【県ｎ】!AF29</f>
        <v>14</v>
      </c>
      <c r="H152" s="129">
        <f t="shared" si="18"/>
        <v>70</v>
      </c>
    </row>
    <row r="153" spans="2:10">
      <c r="B153" s="206"/>
      <c r="C153" s="230"/>
      <c r="D153" s="207"/>
      <c r="E153" s="204"/>
      <c r="F153" s="76" t="s">
        <v>153</v>
      </c>
      <c r="G153" s="64">
        <f>集計【県ｎ】!$AF$39</f>
        <v>6</v>
      </c>
      <c r="H153" s="125">
        <f t="shared" si="18"/>
        <v>30</v>
      </c>
      <c r="I153" s="32">
        <f>SUM(G148:G153)</f>
        <v>20</v>
      </c>
      <c r="J153" s="134">
        <f>SUM(H148:H153)</f>
        <v>100</v>
      </c>
    </row>
    <row r="154" spans="2:10">
      <c r="B154" s="206"/>
      <c r="C154" s="230"/>
      <c r="D154" s="205">
        <v>6</v>
      </c>
      <c r="E154" s="202" t="s">
        <v>127</v>
      </c>
      <c r="F154" s="74" t="s">
        <v>130</v>
      </c>
      <c r="G154" s="63">
        <f>集計【県ｎ】!AG25</f>
        <v>0</v>
      </c>
      <c r="H154" s="128">
        <f>+G154/I$159*100</f>
        <v>0</v>
      </c>
    </row>
    <row r="155" spans="2:10">
      <c r="B155" s="206"/>
      <c r="C155" s="230"/>
      <c r="D155" s="206"/>
      <c r="E155" s="203"/>
      <c r="F155" s="75" t="s">
        <v>131</v>
      </c>
      <c r="G155" s="55">
        <f>集計【県ｎ】!AG26</f>
        <v>0</v>
      </c>
      <c r="H155" s="123">
        <f t="shared" ref="H155:H159" si="19">+G155/I$159*100</f>
        <v>0</v>
      </c>
    </row>
    <row r="156" spans="2:10">
      <c r="B156" s="206"/>
      <c r="C156" s="230"/>
      <c r="D156" s="206"/>
      <c r="E156" s="203"/>
      <c r="F156" s="75" t="s">
        <v>132</v>
      </c>
      <c r="G156" s="55">
        <f>集計【県ｎ】!AG27</f>
        <v>13</v>
      </c>
      <c r="H156" s="123">
        <f t="shared" si="19"/>
        <v>65</v>
      </c>
    </row>
    <row r="157" spans="2:10">
      <c r="B157" s="206"/>
      <c r="C157" s="230"/>
      <c r="D157" s="206"/>
      <c r="E157" s="203"/>
      <c r="F157" s="75" t="s">
        <v>150</v>
      </c>
      <c r="G157" s="55">
        <f>集計【県ｎ】!AG28</f>
        <v>0</v>
      </c>
      <c r="H157" s="123">
        <f t="shared" si="19"/>
        <v>0</v>
      </c>
    </row>
    <row r="158" spans="2:10">
      <c r="B158" s="206"/>
      <c r="C158" s="230"/>
      <c r="D158" s="206"/>
      <c r="E158" s="203"/>
      <c r="F158" s="105" t="s">
        <v>133</v>
      </c>
      <c r="G158" s="106">
        <f>集計【県ｎ】!AG29</f>
        <v>0</v>
      </c>
      <c r="H158" s="129">
        <f t="shared" si="19"/>
        <v>0</v>
      </c>
    </row>
    <row r="159" spans="2:10">
      <c r="B159" s="206"/>
      <c r="C159" s="230"/>
      <c r="D159" s="207"/>
      <c r="E159" s="204"/>
      <c r="F159" s="76" t="s">
        <v>153</v>
      </c>
      <c r="G159" s="64">
        <f>集計【県ｎ】!$AG$39</f>
        <v>7</v>
      </c>
      <c r="H159" s="125">
        <f t="shared" si="19"/>
        <v>35</v>
      </c>
      <c r="I159" s="32">
        <f>SUM(G154:G159)</f>
        <v>20</v>
      </c>
      <c r="J159" s="134">
        <f>SUM(H154:H159)</f>
        <v>100</v>
      </c>
    </row>
    <row r="160" spans="2:10">
      <c r="B160" s="206"/>
      <c r="C160" s="230"/>
      <c r="D160" s="205">
        <v>7</v>
      </c>
      <c r="E160" s="208" t="s">
        <v>128</v>
      </c>
      <c r="F160" s="74" t="s">
        <v>130</v>
      </c>
      <c r="G160" s="63">
        <f>集計【県ｎ】!AH25</f>
        <v>0</v>
      </c>
      <c r="H160" s="128">
        <f>+G160/I$165*100</f>
        <v>0</v>
      </c>
    </row>
    <row r="161" spans="2:10">
      <c r="B161" s="206"/>
      <c r="C161" s="230"/>
      <c r="D161" s="206"/>
      <c r="E161" s="209"/>
      <c r="F161" s="75" t="s">
        <v>131</v>
      </c>
      <c r="G161" s="55">
        <f>集計【県ｎ】!AH26</f>
        <v>0</v>
      </c>
      <c r="H161" s="123">
        <f t="shared" ref="H161:H165" si="20">+G161/I$165*100</f>
        <v>0</v>
      </c>
    </row>
    <row r="162" spans="2:10">
      <c r="B162" s="206"/>
      <c r="C162" s="230"/>
      <c r="D162" s="206"/>
      <c r="E162" s="209"/>
      <c r="F162" s="75" t="s">
        <v>132</v>
      </c>
      <c r="G162" s="55">
        <f>集計【県ｎ】!AH27</f>
        <v>0</v>
      </c>
      <c r="H162" s="123">
        <f t="shared" si="20"/>
        <v>0</v>
      </c>
    </row>
    <row r="163" spans="2:10">
      <c r="B163" s="206"/>
      <c r="C163" s="230"/>
      <c r="D163" s="206"/>
      <c r="E163" s="209"/>
      <c r="F163" s="75" t="s">
        <v>150</v>
      </c>
      <c r="G163" s="55">
        <f>集計【県ｎ】!AH28</f>
        <v>12</v>
      </c>
      <c r="H163" s="123">
        <f t="shared" si="20"/>
        <v>60</v>
      </c>
    </row>
    <row r="164" spans="2:10">
      <c r="B164" s="206"/>
      <c r="C164" s="230"/>
      <c r="D164" s="206"/>
      <c r="E164" s="209"/>
      <c r="F164" s="105" t="s">
        <v>133</v>
      </c>
      <c r="G164" s="106">
        <f>集計【県ｎ】!AH29</f>
        <v>0</v>
      </c>
      <c r="H164" s="129">
        <f t="shared" si="20"/>
        <v>0</v>
      </c>
    </row>
    <row r="165" spans="2:10">
      <c r="B165" s="206"/>
      <c r="C165" s="230"/>
      <c r="D165" s="207"/>
      <c r="E165" s="210"/>
      <c r="F165" s="76" t="s">
        <v>153</v>
      </c>
      <c r="G165" s="64">
        <f>集計【県ｎ】!$AH$39</f>
        <v>8</v>
      </c>
      <c r="H165" s="125">
        <f t="shared" si="20"/>
        <v>40</v>
      </c>
      <c r="I165" s="32">
        <f>SUM(G160:G165)</f>
        <v>20</v>
      </c>
      <c r="J165" s="134">
        <f>SUM(H160:H165)</f>
        <v>100</v>
      </c>
    </row>
    <row r="166" spans="2:10">
      <c r="B166" s="206"/>
      <c r="C166" s="230"/>
      <c r="D166" s="205">
        <v>8</v>
      </c>
      <c r="E166" s="211" t="s">
        <v>129</v>
      </c>
      <c r="F166" s="74" t="s">
        <v>130</v>
      </c>
      <c r="G166" s="63">
        <f>集計【県ｎ】!AI25</f>
        <v>0</v>
      </c>
      <c r="H166" s="128">
        <f>+G166/I$171*100</f>
        <v>0</v>
      </c>
    </row>
    <row r="167" spans="2:10">
      <c r="B167" s="206"/>
      <c r="C167" s="230"/>
      <c r="D167" s="206"/>
      <c r="E167" s="212"/>
      <c r="F167" s="75" t="s">
        <v>131</v>
      </c>
      <c r="G167" s="55">
        <f>集計【県ｎ】!AI26</f>
        <v>0</v>
      </c>
      <c r="H167" s="123">
        <f t="shared" ref="H167:H171" si="21">+G167/I$171*100</f>
        <v>0</v>
      </c>
    </row>
    <row r="168" spans="2:10">
      <c r="B168" s="206"/>
      <c r="C168" s="230"/>
      <c r="D168" s="206"/>
      <c r="E168" s="212"/>
      <c r="F168" s="75" t="s">
        <v>132</v>
      </c>
      <c r="G168" s="55">
        <f>集計【県ｎ】!AI27</f>
        <v>0</v>
      </c>
      <c r="H168" s="123">
        <f t="shared" si="21"/>
        <v>0</v>
      </c>
    </row>
    <row r="169" spans="2:10">
      <c r="B169" s="206"/>
      <c r="C169" s="230"/>
      <c r="D169" s="206"/>
      <c r="E169" s="212"/>
      <c r="F169" s="75" t="s">
        <v>150</v>
      </c>
      <c r="G169" s="55">
        <f>集計【県ｎ】!AI28</f>
        <v>0</v>
      </c>
      <c r="H169" s="123">
        <f t="shared" si="21"/>
        <v>0</v>
      </c>
    </row>
    <row r="170" spans="2:10">
      <c r="B170" s="206"/>
      <c r="C170" s="230"/>
      <c r="D170" s="206"/>
      <c r="E170" s="212"/>
      <c r="F170" s="105" t="s">
        <v>133</v>
      </c>
      <c r="G170" s="106">
        <f>集計【県ｎ】!AI29</f>
        <v>11</v>
      </c>
      <c r="H170" s="129">
        <f t="shared" si="21"/>
        <v>55.000000000000007</v>
      </c>
    </row>
    <row r="171" spans="2:10">
      <c r="B171" s="207"/>
      <c r="C171" s="231"/>
      <c r="D171" s="207"/>
      <c r="E171" s="213"/>
      <c r="F171" s="76" t="s">
        <v>153</v>
      </c>
      <c r="G171" s="64">
        <f>集計【県ｎ】!$AI$39</f>
        <v>9</v>
      </c>
      <c r="H171" s="125">
        <f t="shared" si="21"/>
        <v>45</v>
      </c>
      <c r="I171" s="32">
        <f>SUM(G166:G171)</f>
        <v>20</v>
      </c>
      <c r="J171" s="134">
        <f>SUM(H166:H171)</f>
        <v>100</v>
      </c>
    </row>
    <row r="172" spans="2:10">
      <c r="B172" s="16">
        <v>15</v>
      </c>
      <c r="C172" s="56" t="s">
        <v>182</v>
      </c>
      <c r="D172" s="16"/>
      <c r="E172" s="65"/>
      <c r="F172" s="77"/>
      <c r="G172" s="198" t="s">
        <v>144</v>
      </c>
      <c r="H172" s="199"/>
    </row>
    <row r="173" spans="2:10">
      <c r="B173" s="205">
        <v>16</v>
      </c>
      <c r="C173" s="223" t="s">
        <v>134</v>
      </c>
      <c r="D173" s="39">
        <v>1</v>
      </c>
      <c r="E173" s="59" t="s">
        <v>135</v>
      </c>
      <c r="F173" s="72"/>
      <c r="G173" s="40">
        <f>集計【県ｎ】!AS25</f>
        <v>0</v>
      </c>
      <c r="H173" s="40">
        <f>+G173/I$177*100</f>
        <v>0</v>
      </c>
    </row>
    <row r="174" spans="2:10">
      <c r="B174" s="206"/>
      <c r="C174" s="224"/>
      <c r="D174" s="43">
        <v>2</v>
      </c>
      <c r="E174" s="60" t="s">
        <v>136</v>
      </c>
      <c r="F174" s="73"/>
      <c r="G174" s="44">
        <f>集計【県ｎ】!AS26</f>
        <v>0</v>
      </c>
      <c r="H174" s="44">
        <f t="shared" ref="H174:H177" si="22">+G174/I$177*100</f>
        <v>0</v>
      </c>
    </row>
    <row r="175" spans="2:10">
      <c r="B175" s="206"/>
      <c r="C175" s="224"/>
      <c r="D175" s="43">
        <v>3</v>
      </c>
      <c r="E175" s="60" t="s">
        <v>137</v>
      </c>
      <c r="F175" s="73"/>
      <c r="G175" s="44">
        <f>集計【県ｎ】!AS27</f>
        <v>0</v>
      </c>
      <c r="H175" s="44">
        <f t="shared" si="22"/>
        <v>0</v>
      </c>
    </row>
    <row r="176" spans="2:10">
      <c r="B176" s="206"/>
      <c r="C176" s="224"/>
      <c r="D176" s="49">
        <v>4</v>
      </c>
      <c r="E176" s="66" t="s">
        <v>138</v>
      </c>
      <c r="F176" s="78"/>
      <c r="G176" s="50">
        <f>集計【県ｎ】!AS28</f>
        <v>19</v>
      </c>
      <c r="H176" s="50">
        <f t="shared" si="22"/>
        <v>95</v>
      </c>
    </row>
    <row r="177" spans="2:10">
      <c r="B177" s="207"/>
      <c r="C177" s="225"/>
      <c r="D177" s="45">
        <v>5</v>
      </c>
      <c r="E177" s="82" t="s">
        <v>153</v>
      </c>
      <c r="F177" s="111"/>
      <c r="G177" s="46">
        <f>集計【県ｎ】!$AS$39</f>
        <v>1</v>
      </c>
      <c r="H177" s="46">
        <f t="shared" si="22"/>
        <v>5</v>
      </c>
      <c r="I177" s="32">
        <f>SUM(G173:G177)</f>
        <v>20</v>
      </c>
      <c r="J177" s="32">
        <f>SUM(H173:H177)</f>
        <v>100</v>
      </c>
    </row>
    <row r="178" spans="2:10">
      <c r="B178" s="232">
        <v>17</v>
      </c>
      <c r="C178" s="223" t="s">
        <v>183</v>
      </c>
      <c r="D178" s="51">
        <v>1</v>
      </c>
      <c r="E178" s="67" t="s">
        <v>139</v>
      </c>
      <c r="F178" s="79"/>
      <c r="G178" s="52">
        <f>集計【県ｎ】!AT25</f>
        <v>0</v>
      </c>
      <c r="H178" s="52">
        <f>+G178/I$184*100</f>
        <v>0</v>
      </c>
    </row>
    <row r="179" spans="2:10">
      <c r="B179" s="233"/>
      <c r="C179" s="224"/>
      <c r="D179" s="47">
        <v>2</v>
      </c>
      <c r="E179" s="68" t="s">
        <v>140</v>
      </c>
      <c r="F179" s="80"/>
      <c r="G179" s="48">
        <f>集計【県ｎ】!AT26</f>
        <v>0</v>
      </c>
      <c r="H179" s="48">
        <f t="shared" ref="H179:H184" si="23">+G179/I$184*100</f>
        <v>0</v>
      </c>
    </row>
    <row r="180" spans="2:10">
      <c r="B180" s="233"/>
      <c r="C180" s="224"/>
      <c r="D180" s="43">
        <v>3</v>
      </c>
      <c r="E180" s="60" t="s">
        <v>141</v>
      </c>
      <c r="F180" s="73"/>
      <c r="G180" s="44">
        <f>集計【県ｎ】!AT27</f>
        <v>0</v>
      </c>
      <c r="H180" s="44">
        <f t="shared" si="23"/>
        <v>0</v>
      </c>
    </row>
    <row r="181" spans="2:10">
      <c r="B181" s="233"/>
      <c r="C181" s="224"/>
      <c r="D181" s="43">
        <v>4</v>
      </c>
      <c r="E181" s="60" t="s">
        <v>142</v>
      </c>
      <c r="F181" s="73"/>
      <c r="G181" s="44">
        <f>集計【県ｎ】!AT28</f>
        <v>0</v>
      </c>
      <c r="H181" s="44">
        <f t="shared" si="23"/>
        <v>0</v>
      </c>
    </row>
    <row r="182" spans="2:10">
      <c r="B182" s="233"/>
      <c r="C182" s="224"/>
      <c r="D182" s="43">
        <v>5</v>
      </c>
      <c r="E182" s="60" t="s">
        <v>143</v>
      </c>
      <c r="F182" s="73"/>
      <c r="G182" s="44">
        <f>集計【県ｎ】!AT29</f>
        <v>0</v>
      </c>
      <c r="H182" s="44">
        <f t="shared" si="23"/>
        <v>0</v>
      </c>
    </row>
    <row r="183" spans="2:10">
      <c r="B183" s="233"/>
      <c r="C183" s="224"/>
      <c r="D183" s="47">
        <v>6</v>
      </c>
      <c r="E183" s="61" t="s">
        <v>56</v>
      </c>
      <c r="F183" s="97"/>
      <c r="G183" s="48">
        <f>集計【県ｎ】!AT30</f>
        <v>18</v>
      </c>
      <c r="H183" s="48">
        <f t="shared" si="23"/>
        <v>90</v>
      </c>
    </row>
    <row r="184" spans="2:10">
      <c r="B184" s="234"/>
      <c r="C184" s="225"/>
      <c r="D184" s="45">
        <v>7</v>
      </c>
      <c r="E184" s="108" t="s">
        <v>153</v>
      </c>
      <c r="F184" s="109"/>
      <c r="G184" s="46">
        <f>集計【県ｎ】!$AT$39</f>
        <v>2</v>
      </c>
      <c r="H184" s="110">
        <f t="shared" si="23"/>
        <v>10</v>
      </c>
      <c r="I184" s="32">
        <f>SUM(G178:G184)</f>
        <v>20</v>
      </c>
      <c r="J184" s="32">
        <f>SUM(H178:H184)</f>
        <v>100</v>
      </c>
    </row>
    <row r="185" spans="2:10">
      <c r="C185" s="38"/>
    </row>
    <row r="186" spans="2:10">
      <c r="C186" s="38"/>
    </row>
    <row r="187" spans="2:10">
      <c r="C187" s="38"/>
    </row>
    <row r="188" spans="2:10">
      <c r="C188" s="38"/>
    </row>
    <row r="189" spans="2:10">
      <c r="C189" s="38"/>
    </row>
    <row r="190" spans="2:10">
      <c r="C190" s="38"/>
    </row>
    <row r="191" spans="2:10">
      <c r="C191" s="38"/>
    </row>
    <row r="192" spans="2:10">
      <c r="C192" s="38"/>
    </row>
    <row r="193" spans="2:4">
      <c r="C193" s="38"/>
    </row>
    <row r="194" spans="2:4">
      <c r="B194" s="1"/>
      <c r="C194" s="38"/>
      <c r="D194" s="1"/>
    </row>
    <row r="195" spans="2:4">
      <c r="B195" s="1"/>
      <c r="C195" s="38"/>
      <c r="D195" s="1"/>
    </row>
    <row r="196" spans="2:4">
      <c r="B196" s="1"/>
      <c r="C196" s="38"/>
      <c r="D196" s="1"/>
    </row>
    <row r="197" spans="2:4">
      <c r="B197" s="1"/>
      <c r="C197" s="38"/>
      <c r="D197" s="1"/>
    </row>
    <row r="198" spans="2:4">
      <c r="B198" s="1"/>
      <c r="C198" s="38"/>
      <c r="D198" s="1"/>
    </row>
    <row r="199" spans="2:4">
      <c r="B199" s="1"/>
      <c r="C199" s="38"/>
      <c r="D199" s="1"/>
    </row>
    <row r="200" spans="2:4">
      <c r="B200" s="1"/>
      <c r="C200" s="38"/>
      <c r="D200" s="1"/>
    </row>
    <row r="201" spans="2:4">
      <c r="B201" s="1"/>
      <c r="C201" s="38"/>
      <c r="D201" s="1"/>
    </row>
    <row r="202" spans="2:4">
      <c r="B202" s="1"/>
      <c r="C202" s="38"/>
      <c r="D202" s="1"/>
    </row>
    <row r="203" spans="2:4">
      <c r="B203" s="1"/>
      <c r="C203" s="38"/>
      <c r="D203" s="1"/>
    </row>
    <row r="204" spans="2:4">
      <c r="B204" s="1"/>
      <c r="C204" s="38"/>
      <c r="D204" s="1"/>
    </row>
    <row r="205" spans="2:4">
      <c r="B205" s="1"/>
      <c r="C205" s="38"/>
      <c r="D205" s="1"/>
    </row>
    <row r="206" spans="2:4">
      <c r="B206" s="1"/>
      <c r="C206" s="38"/>
      <c r="D206" s="1"/>
    </row>
    <row r="207" spans="2:4">
      <c r="B207" s="1"/>
      <c r="C207" s="38"/>
      <c r="D207" s="1"/>
    </row>
    <row r="208" spans="2:4">
      <c r="B208" s="1"/>
      <c r="C208" s="38"/>
      <c r="D208" s="1"/>
    </row>
    <row r="209" spans="2:4">
      <c r="B209" s="1"/>
      <c r="C209" s="38"/>
      <c r="D209" s="1"/>
    </row>
    <row r="210" spans="2:4">
      <c r="B210" s="1"/>
      <c r="C210" s="38"/>
      <c r="D210" s="1"/>
    </row>
    <row r="211" spans="2:4">
      <c r="B211" s="1"/>
      <c r="C211" s="38"/>
      <c r="D211" s="1"/>
    </row>
    <row r="212" spans="2:4">
      <c r="B212" s="1"/>
      <c r="C212" s="38"/>
      <c r="D212" s="1"/>
    </row>
    <row r="213" spans="2:4">
      <c r="B213" s="1"/>
      <c r="C213" s="38"/>
      <c r="D213" s="1"/>
    </row>
    <row r="214" spans="2:4">
      <c r="B214" s="1"/>
      <c r="C214" s="38"/>
      <c r="D214" s="1"/>
    </row>
    <row r="215" spans="2:4">
      <c r="B215" s="1"/>
      <c r="C215" s="38"/>
      <c r="D215" s="1"/>
    </row>
    <row r="216" spans="2:4">
      <c r="B216" s="1"/>
      <c r="C216" s="38"/>
      <c r="D216" s="1"/>
    </row>
    <row r="217" spans="2:4">
      <c r="B217" s="1"/>
      <c r="C217" s="38"/>
      <c r="D217" s="1"/>
    </row>
    <row r="218" spans="2:4">
      <c r="B218" s="1"/>
      <c r="C218" s="38"/>
      <c r="D218" s="1"/>
    </row>
    <row r="219" spans="2:4">
      <c r="B219" s="1"/>
      <c r="C219" s="38"/>
      <c r="D219" s="1"/>
    </row>
    <row r="220" spans="2:4">
      <c r="B220" s="1"/>
      <c r="C220" s="38"/>
      <c r="D220" s="1"/>
    </row>
    <row r="221" spans="2:4">
      <c r="B221" s="1"/>
      <c r="C221" s="38"/>
      <c r="D221" s="1"/>
    </row>
    <row r="222" spans="2:4">
      <c r="B222" s="1"/>
      <c r="C222" s="38"/>
      <c r="D222" s="1"/>
    </row>
    <row r="223" spans="2:4">
      <c r="B223" s="1"/>
      <c r="C223" s="38"/>
      <c r="D223" s="1"/>
    </row>
    <row r="224" spans="2:4">
      <c r="B224" s="1"/>
      <c r="C224" s="38"/>
      <c r="D224" s="1"/>
    </row>
    <row r="225" spans="2:4">
      <c r="B225" s="1"/>
      <c r="C225" s="38"/>
      <c r="D225" s="1"/>
    </row>
    <row r="226" spans="2:4">
      <c r="B226" s="1"/>
      <c r="C226" s="38"/>
      <c r="D226" s="1"/>
    </row>
    <row r="227" spans="2:4">
      <c r="B227" s="1"/>
      <c r="C227" s="38"/>
      <c r="D227" s="1"/>
    </row>
    <row r="228" spans="2:4">
      <c r="B228" s="1"/>
      <c r="C228" s="38"/>
      <c r="D228" s="1"/>
    </row>
    <row r="229" spans="2:4">
      <c r="B229" s="1"/>
      <c r="C229" s="38"/>
      <c r="D229" s="1"/>
    </row>
    <row r="230" spans="2:4">
      <c r="B230" s="1"/>
      <c r="C230" s="38"/>
      <c r="D230" s="1"/>
    </row>
    <row r="231" spans="2:4">
      <c r="B231" s="1"/>
      <c r="C231" s="38"/>
      <c r="D231" s="1"/>
    </row>
    <row r="232" spans="2:4">
      <c r="B232" s="1"/>
      <c r="C232" s="38"/>
      <c r="D232" s="1"/>
    </row>
    <row r="233" spans="2:4">
      <c r="B233" s="1"/>
      <c r="C233" s="38"/>
      <c r="D233" s="1"/>
    </row>
    <row r="234" spans="2:4">
      <c r="B234" s="1"/>
      <c r="C234" s="38"/>
      <c r="D234" s="1"/>
    </row>
    <row r="235" spans="2:4">
      <c r="B235" s="1"/>
      <c r="C235" s="38"/>
      <c r="D235" s="1"/>
    </row>
    <row r="236" spans="2:4">
      <c r="B236" s="1"/>
      <c r="C236" s="38"/>
      <c r="D236" s="1"/>
    </row>
    <row r="237" spans="2:4">
      <c r="B237" s="1"/>
      <c r="C237" s="38"/>
      <c r="D237" s="1"/>
    </row>
    <row r="238" spans="2:4">
      <c r="B238" s="1"/>
      <c r="C238" s="38"/>
      <c r="D238" s="1"/>
    </row>
    <row r="239" spans="2:4">
      <c r="B239" s="1"/>
      <c r="C239" s="38"/>
      <c r="D239" s="1"/>
    </row>
    <row r="240" spans="2:4">
      <c r="B240" s="1"/>
      <c r="C240" s="38"/>
      <c r="D240" s="1"/>
    </row>
    <row r="241" spans="2:4">
      <c r="B241" s="1"/>
      <c r="C241" s="38"/>
      <c r="D241" s="1"/>
    </row>
    <row r="242" spans="2:4">
      <c r="B242" s="1"/>
      <c r="C242" s="38"/>
      <c r="D242" s="1"/>
    </row>
    <row r="243" spans="2:4">
      <c r="B243" s="1"/>
      <c r="C243" s="38"/>
      <c r="D243" s="1"/>
    </row>
    <row r="244" spans="2:4">
      <c r="B244" s="1"/>
      <c r="C244" s="38"/>
      <c r="D244" s="1"/>
    </row>
    <row r="245" spans="2:4">
      <c r="B245" s="1"/>
      <c r="C245" s="38"/>
      <c r="D245" s="1"/>
    </row>
    <row r="246" spans="2:4">
      <c r="B246" s="1"/>
      <c r="C246" s="38"/>
      <c r="D246" s="1"/>
    </row>
    <row r="247" spans="2:4">
      <c r="B247" s="1"/>
      <c r="C247" s="38"/>
      <c r="D247" s="1"/>
    </row>
    <row r="248" spans="2:4">
      <c r="B248" s="1"/>
      <c r="C248" s="38"/>
      <c r="D248" s="1"/>
    </row>
    <row r="249" spans="2:4">
      <c r="B249" s="1"/>
      <c r="C249" s="38"/>
      <c r="D249" s="1"/>
    </row>
    <row r="250" spans="2:4">
      <c r="B250" s="1"/>
      <c r="C250" s="38"/>
      <c r="D250" s="1"/>
    </row>
    <row r="251" spans="2:4">
      <c r="B251" s="1"/>
      <c r="C251" s="38"/>
      <c r="D251" s="1"/>
    </row>
    <row r="252" spans="2:4">
      <c r="B252" s="1"/>
      <c r="C252" s="38"/>
      <c r="D252" s="1"/>
    </row>
    <row r="253" spans="2:4">
      <c r="B253" s="1"/>
      <c r="C253" s="38"/>
      <c r="D253" s="1"/>
    </row>
    <row r="254" spans="2:4">
      <c r="B254" s="1"/>
      <c r="C254" s="38"/>
      <c r="D254" s="1"/>
    </row>
    <row r="255" spans="2:4">
      <c r="B255" s="1"/>
      <c r="C255" s="38"/>
      <c r="D255" s="1"/>
    </row>
    <row r="256" spans="2:4">
      <c r="B256" s="1"/>
      <c r="C256" s="38"/>
      <c r="D256" s="1"/>
    </row>
    <row r="257" spans="2:4">
      <c r="B257" s="1"/>
      <c r="C257" s="38"/>
      <c r="D257" s="1"/>
    </row>
    <row r="258" spans="2:4">
      <c r="B258" s="1"/>
      <c r="C258" s="38"/>
      <c r="D258" s="1"/>
    </row>
    <row r="259" spans="2:4">
      <c r="B259" s="1"/>
      <c r="C259" s="38"/>
      <c r="D259" s="1"/>
    </row>
    <row r="260" spans="2:4">
      <c r="B260" s="1"/>
      <c r="C260" s="38"/>
      <c r="D260" s="1"/>
    </row>
    <row r="261" spans="2:4">
      <c r="B261" s="1"/>
      <c r="C261" s="38"/>
      <c r="D261" s="1"/>
    </row>
    <row r="262" spans="2:4">
      <c r="B262" s="1"/>
      <c r="C262" s="38"/>
      <c r="D262" s="1"/>
    </row>
    <row r="263" spans="2:4">
      <c r="B263" s="1"/>
      <c r="C263" s="38"/>
      <c r="D263" s="1"/>
    </row>
    <row r="264" spans="2:4">
      <c r="B264" s="1"/>
      <c r="C264" s="38"/>
      <c r="D264" s="1"/>
    </row>
    <row r="265" spans="2:4">
      <c r="B265" s="1"/>
      <c r="C265" s="38"/>
      <c r="D265" s="1"/>
    </row>
    <row r="266" spans="2:4">
      <c r="B266" s="1"/>
      <c r="C266" s="38"/>
      <c r="D266" s="1"/>
    </row>
    <row r="267" spans="2:4">
      <c r="B267" s="1"/>
      <c r="C267" s="38"/>
      <c r="D267" s="1"/>
    </row>
    <row r="268" spans="2:4">
      <c r="B268" s="1"/>
      <c r="C268" s="38"/>
      <c r="D268" s="1"/>
    </row>
    <row r="269" spans="2:4">
      <c r="B269" s="1"/>
      <c r="C269" s="38"/>
      <c r="D269" s="1"/>
    </row>
    <row r="270" spans="2:4">
      <c r="B270" s="1"/>
      <c r="C270" s="38"/>
      <c r="D270" s="1"/>
    </row>
    <row r="271" spans="2:4">
      <c r="B271" s="1"/>
      <c r="C271" s="38"/>
      <c r="D271" s="1"/>
    </row>
    <row r="272" spans="2:4">
      <c r="B272" s="1"/>
      <c r="C272" s="38"/>
      <c r="D272" s="1"/>
    </row>
    <row r="273" spans="2:4">
      <c r="B273" s="1"/>
      <c r="C273" s="38"/>
      <c r="D273" s="1"/>
    </row>
    <row r="274" spans="2:4">
      <c r="B274" s="1"/>
      <c r="C274" s="38"/>
      <c r="D274" s="1"/>
    </row>
    <row r="275" spans="2:4">
      <c r="B275" s="1"/>
      <c r="C275" s="38"/>
      <c r="D275" s="1"/>
    </row>
    <row r="276" spans="2:4">
      <c r="B276" s="1"/>
      <c r="C276" s="38"/>
      <c r="D276" s="1"/>
    </row>
    <row r="277" spans="2:4">
      <c r="B277" s="1"/>
      <c r="C277" s="38"/>
      <c r="D277" s="1"/>
    </row>
    <row r="278" spans="2:4">
      <c r="B278" s="1"/>
      <c r="C278" s="38"/>
      <c r="D278" s="1"/>
    </row>
    <row r="279" spans="2:4">
      <c r="B279" s="1"/>
      <c r="C279" s="38"/>
      <c r="D279" s="1"/>
    </row>
    <row r="280" spans="2:4">
      <c r="B280" s="1"/>
      <c r="C280" s="38"/>
      <c r="D280" s="1"/>
    </row>
    <row r="281" spans="2:4">
      <c r="B281" s="1"/>
      <c r="C281" s="38"/>
      <c r="D281" s="1"/>
    </row>
    <row r="282" spans="2:4">
      <c r="B282" s="1"/>
      <c r="C282" s="38"/>
      <c r="D282" s="1"/>
    </row>
    <row r="283" spans="2:4">
      <c r="B283" s="1"/>
      <c r="C283" s="38"/>
      <c r="D283" s="1"/>
    </row>
    <row r="284" spans="2:4">
      <c r="B284" s="1"/>
      <c r="C284" s="38"/>
      <c r="D284" s="1"/>
    </row>
    <row r="285" spans="2:4">
      <c r="B285" s="1"/>
      <c r="C285" s="38"/>
      <c r="D285" s="1"/>
    </row>
    <row r="286" spans="2:4">
      <c r="B286" s="1"/>
      <c r="C286" s="38"/>
      <c r="D286" s="1"/>
    </row>
    <row r="287" spans="2:4">
      <c r="B287" s="1"/>
      <c r="C287" s="38"/>
      <c r="D287" s="1"/>
    </row>
    <row r="288" spans="2:4">
      <c r="B288" s="1"/>
      <c r="C288" s="38"/>
      <c r="D288" s="1"/>
    </row>
    <row r="289" spans="2:4">
      <c r="B289" s="1"/>
      <c r="C289" s="38"/>
      <c r="D289" s="1"/>
    </row>
    <row r="290" spans="2:4">
      <c r="B290" s="1"/>
      <c r="C290" s="38"/>
      <c r="D290" s="1"/>
    </row>
    <row r="291" spans="2:4">
      <c r="B291" s="1"/>
      <c r="C291" s="38"/>
      <c r="D291" s="1"/>
    </row>
    <row r="292" spans="2:4">
      <c r="B292" s="1"/>
      <c r="C292" s="38"/>
      <c r="D292" s="1"/>
    </row>
    <row r="293" spans="2:4">
      <c r="B293" s="1"/>
      <c r="C293" s="38"/>
      <c r="D293" s="1"/>
    </row>
    <row r="294" spans="2:4">
      <c r="B294" s="1"/>
      <c r="C294" s="38"/>
      <c r="D294" s="1"/>
    </row>
    <row r="295" spans="2:4">
      <c r="B295" s="1"/>
      <c r="C295" s="38"/>
      <c r="D295" s="1"/>
    </row>
    <row r="296" spans="2:4">
      <c r="B296" s="1"/>
      <c r="C296" s="38"/>
      <c r="D296" s="1"/>
    </row>
    <row r="297" spans="2:4">
      <c r="B297" s="1"/>
      <c r="C297" s="38"/>
      <c r="D297" s="1"/>
    </row>
    <row r="298" spans="2:4">
      <c r="B298" s="1"/>
      <c r="C298" s="38"/>
      <c r="D298" s="1"/>
    </row>
    <row r="299" spans="2:4">
      <c r="B299" s="1"/>
      <c r="C299" s="38"/>
      <c r="D299" s="1"/>
    </row>
    <row r="300" spans="2:4">
      <c r="B300" s="1"/>
      <c r="C300" s="38"/>
      <c r="D300" s="1"/>
    </row>
    <row r="301" spans="2:4">
      <c r="B301" s="1"/>
      <c r="C301" s="38"/>
      <c r="D301" s="1"/>
    </row>
    <row r="302" spans="2:4">
      <c r="B302" s="1"/>
      <c r="C302" s="38"/>
      <c r="D302" s="1"/>
    </row>
    <row r="303" spans="2:4">
      <c r="B303" s="1"/>
      <c r="C303" s="38"/>
      <c r="D303" s="1"/>
    </row>
    <row r="304" spans="2:4">
      <c r="B304" s="1"/>
      <c r="C304" s="38"/>
      <c r="D304" s="1"/>
    </row>
    <row r="305" spans="2:4">
      <c r="B305" s="1"/>
      <c r="C305" s="38"/>
      <c r="D305" s="1"/>
    </row>
    <row r="306" spans="2:4">
      <c r="B306" s="1"/>
      <c r="C306" s="38"/>
      <c r="D306" s="1"/>
    </row>
    <row r="307" spans="2:4">
      <c r="B307" s="1"/>
      <c r="C307" s="38"/>
      <c r="D307" s="1"/>
    </row>
    <row r="308" spans="2:4">
      <c r="B308" s="1"/>
      <c r="C308" s="38"/>
      <c r="D308" s="1"/>
    </row>
    <row r="309" spans="2:4">
      <c r="B309" s="1"/>
      <c r="C309" s="38"/>
      <c r="D309" s="1"/>
    </row>
    <row r="310" spans="2:4">
      <c r="B310" s="1"/>
      <c r="C310" s="38"/>
      <c r="D310" s="1"/>
    </row>
    <row r="311" spans="2:4">
      <c r="B311" s="1"/>
      <c r="C311" s="38"/>
      <c r="D311" s="1"/>
    </row>
    <row r="312" spans="2:4">
      <c r="B312" s="1"/>
      <c r="C312" s="38"/>
      <c r="D312" s="1"/>
    </row>
    <row r="313" spans="2:4">
      <c r="B313" s="1"/>
      <c r="C313" s="38"/>
      <c r="D313" s="1"/>
    </row>
    <row r="314" spans="2:4">
      <c r="B314" s="1"/>
      <c r="C314" s="38"/>
      <c r="D314" s="1"/>
    </row>
    <row r="315" spans="2:4">
      <c r="B315" s="1"/>
      <c r="C315" s="38"/>
      <c r="D315" s="1"/>
    </row>
    <row r="316" spans="2:4">
      <c r="B316" s="1"/>
      <c r="C316" s="38"/>
      <c r="D316" s="1"/>
    </row>
    <row r="317" spans="2:4">
      <c r="B317" s="1"/>
      <c r="C317" s="38"/>
      <c r="D317" s="1"/>
    </row>
    <row r="318" spans="2:4">
      <c r="B318" s="1"/>
      <c r="C318" s="38"/>
      <c r="D318" s="1"/>
    </row>
    <row r="319" spans="2:4">
      <c r="B319" s="1"/>
      <c r="C319" s="38"/>
      <c r="D319" s="1"/>
    </row>
    <row r="320" spans="2:4">
      <c r="B320" s="1"/>
      <c r="C320" s="38"/>
      <c r="D320" s="1"/>
    </row>
    <row r="321" spans="2:4">
      <c r="B321" s="1"/>
      <c r="C321" s="38"/>
      <c r="D321" s="1"/>
    </row>
    <row r="322" spans="2:4">
      <c r="B322" s="1"/>
      <c r="C322" s="38"/>
      <c r="D322" s="1"/>
    </row>
    <row r="323" spans="2:4">
      <c r="B323" s="1"/>
      <c r="C323" s="38"/>
      <c r="D323" s="1"/>
    </row>
    <row r="324" spans="2:4">
      <c r="B324" s="1"/>
      <c r="C324" s="38"/>
      <c r="D324" s="1"/>
    </row>
    <row r="325" spans="2:4">
      <c r="B325" s="1"/>
      <c r="C325" s="38"/>
      <c r="D325" s="1"/>
    </row>
    <row r="326" spans="2:4">
      <c r="B326" s="1"/>
      <c r="C326" s="38"/>
      <c r="D326" s="1"/>
    </row>
    <row r="327" spans="2:4">
      <c r="B327" s="1"/>
      <c r="C327" s="38"/>
      <c r="D327" s="1"/>
    </row>
    <row r="328" spans="2:4">
      <c r="B328" s="1"/>
      <c r="C328" s="38"/>
      <c r="D328" s="1"/>
    </row>
    <row r="329" spans="2:4">
      <c r="B329" s="1"/>
      <c r="C329" s="38"/>
      <c r="D329" s="1"/>
    </row>
    <row r="330" spans="2:4">
      <c r="B330" s="1"/>
      <c r="C330" s="38"/>
      <c r="D330" s="1"/>
    </row>
    <row r="331" spans="2:4">
      <c r="B331" s="1"/>
      <c r="C331" s="38"/>
      <c r="D331" s="1"/>
    </row>
    <row r="332" spans="2:4">
      <c r="B332" s="1"/>
      <c r="C332" s="38"/>
      <c r="D332" s="1"/>
    </row>
    <row r="333" spans="2:4">
      <c r="B333" s="1"/>
      <c r="C333" s="38"/>
      <c r="D333" s="1"/>
    </row>
    <row r="334" spans="2:4">
      <c r="B334" s="1"/>
      <c r="C334" s="38"/>
      <c r="D334" s="1"/>
    </row>
    <row r="335" spans="2:4">
      <c r="B335" s="1"/>
      <c r="C335" s="38"/>
      <c r="D335" s="1"/>
    </row>
    <row r="336" spans="2:4">
      <c r="B336" s="1"/>
      <c r="C336" s="38"/>
      <c r="D336" s="1"/>
    </row>
    <row r="337" spans="2:4">
      <c r="B337" s="1"/>
      <c r="C337" s="38"/>
      <c r="D337" s="1"/>
    </row>
    <row r="338" spans="2:4">
      <c r="B338" s="1"/>
      <c r="C338" s="38"/>
      <c r="D338" s="1"/>
    </row>
    <row r="339" spans="2:4">
      <c r="B339" s="1"/>
      <c r="C339" s="38"/>
      <c r="D339" s="1"/>
    </row>
    <row r="340" spans="2:4">
      <c r="B340" s="1"/>
      <c r="C340" s="38"/>
      <c r="D340" s="1"/>
    </row>
    <row r="341" spans="2:4">
      <c r="B341" s="1"/>
      <c r="C341" s="38"/>
      <c r="D341" s="1"/>
    </row>
    <row r="342" spans="2:4">
      <c r="B342" s="1"/>
      <c r="C342" s="38"/>
      <c r="D342" s="1"/>
    </row>
    <row r="343" spans="2:4">
      <c r="B343" s="1"/>
      <c r="C343" s="38"/>
      <c r="D343" s="1"/>
    </row>
    <row r="344" spans="2:4">
      <c r="B344" s="1"/>
      <c r="C344" s="38"/>
      <c r="D344" s="1"/>
    </row>
    <row r="345" spans="2:4">
      <c r="B345" s="1"/>
      <c r="C345" s="38"/>
      <c r="D345" s="1"/>
    </row>
    <row r="346" spans="2:4">
      <c r="B346" s="1"/>
      <c r="C346" s="38"/>
      <c r="D346" s="1"/>
    </row>
    <row r="347" spans="2:4">
      <c r="B347" s="1"/>
      <c r="C347" s="38"/>
      <c r="D347" s="1"/>
    </row>
    <row r="348" spans="2:4">
      <c r="B348" s="1"/>
      <c r="C348" s="38"/>
      <c r="D348" s="1"/>
    </row>
    <row r="349" spans="2:4">
      <c r="B349" s="1"/>
      <c r="C349" s="38"/>
      <c r="D349" s="1"/>
    </row>
    <row r="350" spans="2:4">
      <c r="B350" s="1"/>
      <c r="C350" s="38"/>
      <c r="D350" s="1"/>
    </row>
    <row r="351" spans="2:4">
      <c r="B351" s="1"/>
      <c r="C351" s="38"/>
      <c r="D351" s="1"/>
    </row>
    <row r="352" spans="2:4">
      <c r="B352" s="1"/>
      <c r="C352" s="38"/>
      <c r="D352" s="1"/>
    </row>
    <row r="353" spans="2:4">
      <c r="B353" s="1"/>
      <c r="C353" s="38"/>
      <c r="D353" s="1"/>
    </row>
    <row r="354" spans="2:4">
      <c r="B354" s="1"/>
      <c r="C354" s="38"/>
      <c r="D354" s="1"/>
    </row>
    <row r="355" spans="2:4">
      <c r="B355" s="1"/>
      <c r="C355" s="38"/>
      <c r="D355" s="1"/>
    </row>
    <row r="356" spans="2:4">
      <c r="B356" s="1"/>
      <c r="C356" s="38"/>
      <c r="D356" s="1"/>
    </row>
    <row r="357" spans="2:4">
      <c r="B357" s="1"/>
      <c r="C357" s="38"/>
      <c r="D357" s="1"/>
    </row>
    <row r="358" spans="2:4">
      <c r="B358" s="1"/>
      <c r="C358" s="38"/>
      <c r="D358" s="1"/>
    </row>
    <row r="359" spans="2:4">
      <c r="B359" s="1"/>
      <c r="C359" s="38"/>
      <c r="D359" s="1"/>
    </row>
    <row r="360" spans="2:4">
      <c r="B360" s="1"/>
      <c r="C360" s="38"/>
      <c r="D360" s="1"/>
    </row>
    <row r="361" spans="2:4">
      <c r="B361" s="1"/>
      <c r="C361" s="38"/>
      <c r="D361" s="1"/>
    </row>
    <row r="362" spans="2:4">
      <c r="B362" s="1"/>
      <c r="C362" s="38"/>
      <c r="D362" s="1"/>
    </row>
  </sheetData>
  <mergeCells count="68">
    <mergeCell ref="C173:C177"/>
    <mergeCell ref="C178:C184"/>
    <mergeCell ref="B173:B177"/>
    <mergeCell ref="B178:B184"/>
    <mergeCell ref="D148:D153"/>
    <mergeCell ref="D160:D165"/>
    <mergeCell ref="D154:D159"/>
    <mergeCell ref="D124:D129"/>
    <mergeCell ref="C124:C171"/>
    <mergeCell ref="B124:B171"/>
    <mergeCell ref="C85:C89"/>
    <mergeCell ref="B85:B89"/>
    <mergeCell ref="C115:C123"/>
    <mergeCell ref="B115:B123"/>
    <mergeCell ref="C75:C84"/>
    <mergeCell ref="B75:B84"/>
    <mergeCell ref="E90:E94"/>
    <mergeCell ref="C90:C114"/>
    <mergeCell ref="B90:B114"/>
    <mergeCell ref="E110:E114"/>
    <mergeCell ref="D90:D94"/>
    <mergeCell ref="D95:D99"/>
    <mergeCell ref="D100:D104"/>
    <mergeCell ref="D105:D109"/>
    <mergeCell ref="D110:D114"/>
    <mergeCell ref="E95:E99"/>
    <mergeCell ref="B12:B14"/>
    <mergeCell ref="C15:C24"/>
    <mergeCell ref="B15:B24"/>
    <mergeCell ref="C25:C27"/>
    <mergeCell ref="B25:B27"/>
    <mergeCell ref="C12:C14"/>
    <mergeCell ref="B8:D8"/>
    <mergeCell ref="B9:D9"/>
    <mergeCell ref="B3:H3"/>
    <mergeCell ref="G5:H5"/>
    <mergeCell ref="B5:D5"/>
    <mergeCell ref="B6:D6"/>
    <mergeCell ref="G6:H6"/>
    <mergeCell ref="F9:G9"/>
    <mergeCell ref="C70:C74"/>
    <mergeCell ref="B70:B74"/>
    <mergeCell ref="C28:C30"/>
    <mergeCell ref="C31:C35"/>
    <mergeCell ref="C36:C43"/>
    <mergeCell ref="B28:B30"/>
    <mergeCell ref="B31:B35"/>
    <mergeCell ref="B36:B43"/>
    <mergeCell ref="B44:B58"/>
    <mergeCell ref="C44:C58"/>
    <mergeCell ref="C59:C69"/>
    <mergeCell ref="B59:B69"/>
    <mergeCell ref="G172:H172"/>
    <mergeCell ref="D11:E11"/>
    <mergeCell ref="E154:E159"/>
    <mergeCell ref="D130:D135"/>
    <mergeCell ref="E100:E104"/>
    <mergeCell ref="E105:E109"/>
    <mergeCell ref="E142:E147"/>
    <mergeCell ref="E148:E153"/>
    <mergeCell ref="D142:D147"/>
    <mergeCell ref="D136:D141"/>
    <mergeCell ref="E124:E129"/>
    <mergeCell ref="E130:E135"/>
    <mergeCell ref="E136:E141"/>
    <mergeCell ref="E160:E165"/>
    <mergeCell ref="E166:E171"/>
    <mergeCell ref="D166:D171"/>
  </mergeCells>
  <phoneticPr fontId="2"/>
  <printOptions horizontalCentered="1"/>
  <pageMargins left="0.59055118110236227" right="0.41" top="0.39370078740157483" bottom="0.39370078740157483" header="0.27" footer="0.31496062992125984"/>
  <pageSetup paperSize="9" scale="59" orientation="portrait" r:id="rId1"/>
  <headerFooter>
    <oddHeader>&amp;R&amp;P/&amp;N</oddHeader>
  </headerFooter>
  <rowBreaks count="1" manualBreakCount="1">
    <brk id="99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</sheetPr>
  <dimension ref="A1:AV75"/>
  <sheetViews>
    <sheetView zoomScaleNormal="100" workbookViewId="0">
      <selection activeCell="H45" sqref="H45"/>
    </sheetView>
  </sheetViews>
  <sheetFormatPr defaultRowHeight="13.5"/>
  <cols>
    <col min="1" max="1" width="2.875" style="1" bestFit="1" customWidth="1"/>
    <col min="2" max="2" width="5.25" style="1" customWidth="1"/>
    <col min="3" max="3" width="5.375" style="1" customWidth="1"/>
    <col min="4" max="6" width="5.125" style="1" customWidth="1"/>
    <col min="7" max="10" width="6.75" style="1" customWidth="1"/>
    <col min="11" max="11" width="20.625" style="1" customWidth="1"/>
    <col min="12" max="12" width="5.625" style="1" customWidth="1"/>
    <col min="13" max="13" width="20.625" style="1" customWidth="1"/>
    <col min="14" max="14" width="5.625" style="1" customWidth="1"/>
    <col min="15" max="15" width="20.625" style="1" customWidth="1"/>
    <col min="16" max="16" width="5.625" style="1" customWidth="1"/>
    <col min="17" max="17" width="20.625" style="1" customWidth="1"/>
    <col min="18" max="18" width="5.625" style="1" customWidth="1"/>
    <col min="19" max="19" width="20.625" style="1" customWidth="1"/>
    <col min="20" max="26" width="5.625" style="1" customWidth="1"/>
    <col min="27" max="27" width="20.625" style="1" customWidth="1"/>
    <col min="28" max="35" width="5.625" style="1" customWidth="1"/>
    <col min="36" max="44" width="20.625" style="33" customWidth="1"/>
    <col min="45" max="46" width="5.625" style="1" customWidth="1"/>
    <col min="47" max="47" width="18.25" style="1" customWidth="1"/>
    <col min="48" max="48" width="41.375" style="1" customWidth="1"/>
    <col min="49" max="16384" width="9" style="1"/>
  </cols>
  <sheetData>
    <row r="1" spans="1:48" ht="19.5" customHeight="1">
      <c r="D1" s="239" t="s">
        <v>34</v>
      </c>
      <c r="E1" s="239"/>
      <c r="F1" s="239"/>
      <c r="G1" s="239"/>
      <c r="H1" s="239"/>
      <c r="I1" s="239"/>
      <c r="J1" s="239"/>
      <c r="K1" s="239"/>
      <c r="L1" s="159"/>
      <c r="M1" s="159"/>
      <c r="N1" s="160"/>
      <c r="O1" s="155" t="s">
        <v>163</v>
      </c>
    </row>
    <row r="2" spans="1:48">
      <c r="D2" s="156" t="s">
        <v>160</v>
      </c>
    </row>
    <row r="3" spans="1:48" s="2" customFormat="1">
      <c r="B3" s="245" t="s">
        <v>162</v>
      </c>
      <c r="C3" s="149"/>
      <c r="D3" s="149">
        <v>1</v>
      </c>
      <c r="E3" s="235">
        <v>2</v>
      </c>
      <c r="F3" s="236"/>
      <c r="G3" s="149">
        <v>3</v>
      </c>
      <c r="H3" s="149">
        <v>4</v>
      </c>
      <c r="I3" s="149">
        <v>5</v>
      </c>
      <c r="J3" s="238">
        <v>6</v>
      </c>
      <c r="K3" s="238"/>
      <c r="L3" s="235">
        <v>7</v>
      </c>
      <c r="M3" s="236"/>
      <c r="N3" s="235">
        <v>8</v>
      </c>
      <c r="O3" s="236"/>
      <c r="P3" s="238">
        <v>9</v>
      </c>
      <c r="Q3" s="238"/>
      <c r="R3" s="235">
        <v>10</v>
      </c>
      <c r="S3" s="236"/>
      <c r="T3" s="150">
        <v>11</v>
      </c>
      <c r="U3" s="238">
        <v>12</v>
      </c>
      <c r="V3" s="238"/>
      <c r="W3" s="238"/>
      <c r="X3" s="238"/>
      <c r="Y3" s="238"/>
      <c r="Z3" s="238">
        <v>13</v>
      </c>
      <c r="AA3" s="238"/>
      <c r="AB3" s="238">
        <v>14</v>
      </c>
      <c r="AC3" s="238"/>
      <c r="AD3" s="238"/>
      <c r="AE3" s="238"/>
      <c r="AF3" s="238"/>
      <c r="AG3" s="238"/>
      <c r="AH3" s="238"/>
      <c r="AI3" s="238"/>
      <c r="AJ3" s="235">
        <v>15</v>
      </c>
      <c r="AK3" s="237"/>
      <c r="AL3" s="237"/>
      <c r="AM3" s="237"/>
      <c r="AN3" s="237"/>
      <c r="AO3" s="237"/>
      <c r="AP3" s="237"/>
      <c r="AQ3" s="237"/>
      <c r="AR3" s="236"/>
      <c r="AS3" s="149">
        <v>16</v>
      </c>
      <c r="AT3" s="238">
        <v>17</v>
      </c>
      <c r="AU3" s="238"/>
      <c r="AV3" s="149">
        <v>18</v>
      </c>
    </row>
    <row r="4" spans="1:48" s="3" customFormat="1" ht="24" customHeight="1" thickBot="1">
      <c r="B4" s="246"/>
      <c r="C4" s="151" t="s">
        <v>24</v>
      </c>
      <c r="D4" s="151" t="s">
        <v>1</v>
      </c>
      <c r="E4" s="151" t="s">
        <v>2</v>
      </c>
      <c r="F4" s="151" t="s">
        <v>27</v>
      </c>
      <c r="G4" s="151" t="s">
        <v>3</v>
      </c>
      <c r="H4" s="151" t="s">
        <v>22</v>
      </c>
      <c r="I4" s="151" t="s">
        <v>4</v>
      </c>
      <c r="J4" s="151" t="s">
        <v>155</v>
      </c>
      <c r="K4" s="151" t="s">
        <v>25</v>
      </c>
      <c r="L4" s="151" t="s">
        <v>28</v>
      </c>
      <c r="M4" s="151" t="s">
        <v>25</v>
      </c>
      <c r="N4" s="151" t="s">
        <v>23</v>
      </c>
      <c r="O4" s="151" t="s">
        <v>29</v>
      </c>
      <c r="P4" s="151" t="s">
        <v>5</v>
      </c>
      <c r="Q4" s="151" t="s">
        <v>30</v>
      </c>
      <c r="R4" s="151" t="s">
        <v>32</v>
      </c>
      <c r="S4" s="151" t="s">
        <v>31</v>
      </c>
      <c r="T4" s="151" t="s">
        <v>33</v>
      </c>
      <c r="U4" s="151" t="s">
        <v>6</v>
      </c>
      <c r="V4" s="151" t="s">
        <v>7</v>
      </c>
      <c r="W4" s="151" t="s">
        <v>8</v>
      </c>
      <c r="X4" s="151" t="s">
        <v>9</v>
      </c>
      <c r="Y4" s="151" t="s">
        <v>10</v>
      </c>
      <c r="Z4" s="151" t="s">
        <v>149</v>
      </c>
      <c r="AA4" s="151" t="s">
        <v>25</v>
      </c>
      <c r="AB4" s="151" t="s">
        <v>11</v>
      </c>
      <c r="AC4" s="151" t="s">
        <v>12</v>
      </c>
      <c r="AD4" s="151" t="s">
        <v>13</v>
      </c>
      <c r="AE4" s="151" t="s">
        <v>14</v>
      </c>
      <c r="AF4" s="151" t="s">
        <v>15</v>
      </c>
      <c r="AG4" s="151" t="s">
        <v>16</v>
      </c>
      <c r="AH4" s="151" t="s">
        <v>17</v>
      </c>
      <c r="AI4" s="151" t="s">
        <v>18</v>
      </c>
      <c r="AJ4" s="151" t="s">
        <v>186</v>
      </c>
      <c r="AK4" s="151" t="s">
        <v>187</v>
      </c>
      <c r="AL4" s="151" t="s">
        <v>188</v>
      </c>
      <c r="AM4" s="151" t="s">
        <v>189</v>
      </c>
      <c r="AN4" s="151" t="s">
        <v>190</v>
      </c>
      <c r="AO4" s="151" t="s">
        <v>191</v>
      </c>
      <c r="AP4" s="151" t="s">
        <v>191</v>
      </c>
      <c r="AQ4" s="151" t="s">
        <v>192</v>
      </c>
      <c r="AR4" s="151" t="s">
        <v>193</v>
      </c>
      <c r="AS4" s="151" t="s">
        <v>19</v>
      </c>
      <c r="AT4" s="151" t="s">
        <v>20</v>
      </c>
      <c r="AU4" s="151" t="s">
        <v>25</v>
      </c>
      <c r="AV4" s="151" t="s">
        <v>21</v>
      </c>
    </row>
    <row r="5" spans="1:48" ht="20.100000000000001" customHeight="1">
      <c r="A5" s="242" t="s">
        <v>164</v>
      </c>
      <c r="B5" s="143">
        <v>1</v>
      </c>
      <c r="C5" s="9">
        <v>201</v>
      </c>
      <c r="D5" s="9">
        <v>2</v>
      </c>
      <c r="E5" s="9">
        <v>18</v>
      </c>
      <c r="F5" s="152">
        <f>INT(E5/10)*10</f>
        <v>10</v>
      </c>
      <c r="G5" s="9">
        <v>2</v>
      </c>
      <c r="H5" s="9">
        <v>2</v>
      </c>
      <c r="I5" s="9">
        <v>2</v>
      </c>
      <c r="J5" s="9">
        <v>7</v>
      </c>
      <c r="K5" s="22"/>
      <c r="L5" s="25">
        <v>14</v>
      </c>
      <c r="M5" s="25"/>
      <c r="N5" s="25">
        <v>10</v>
      </c>
      <c r="O5" s="138"/>
      <c r="P5" s="7">
        <v>4</v>
      </c>
      <c r="Q5" s="22"/>
      <c r="R5" s="7">
        <v>9</v>
      </c>
      <c r="S5" s="140"/>
      <c r="T5" s="7">
        <v>4</v>
      </c>
      <c r="U5" s="7">
        <v>1</v>
      </c>
      <c r="V5" s="7">
        <v>2</v>
      </c>
      <c r="W5" s="7">
        <v>3</v>
      </c>
      <c r="X5" s="7">
        <v>4</v>
      </c>
      <c r="Y5" s="7">
        <v>1</v>
      </c>
      <c r="Z5" s="7">
        <v>6</v>
      </c>
      <c r="AA5" s="22"/>
      <c r="AB5" s="7">
        <v>1</v>
      </c>
      <c r="AC5" s="7">
        <v>2</v>
      </c>
      <c r="AD5" s="7">
        <v>3</v>
      </c>
      <c r="AE5" s="7">
        <v>4</v>
      </c>
      <c r="AF5" s="7">
        <v>5</v>
      </c>
      <c r="AG5" s="7">
        <v>3</v>
      </c>
      <c r="AH5" s="7">
        <v>4</v>
      </c>
      <c r="AI5" s="7">
        <v>5</v>
      </c>
      <c r="AJ5" s="22"/>
      <c r="AK5" s="22"/>
      <c r="AL5" s="22"/>
      <c r="AM5" s="22"/>
      <c r="AN5" s="22"/>
      <c r="AO5" s="22"/>
      <c r="AP5" s="22"/>
      <c r="AQ5" s="22"/>
      <c r="AR5" s="22"/>
      <c r="AS5" s="7">
        <v>4</v>
      </c>
      <c r="AT5" s="7">
        <v>6</v>
      </c>
      <c r="AU5" s="8"/>
      <c r="AV5" s="8"/>
    </row>
    <row r="6" spans="1:48" ht="20.100000000000001" customHeight="1">
      <c r="A6" s="243"/>
      <c r="B6" s="144">
        <v>2</v>
      </c>
      <c r="C6" s="10">
        <v>201</v>
      </c>
      <c r="D6" s="10">
        <v>2</v>
      </c>
      <c r="E6" s="10">
        <v>19</v>
      </c>
      <c r="F6" s="153">
        <f t="shared" ref="F6:F24" si="0">INT(E6/10)*10</f>
        <v>10</v>
      </c>
      <c r="G6" s="10">
        <v>2</v>
      </c>
      <c r="H6" s="10">
        <v>2</v>
      </c>
      <c r="I6" s="10">
        <v>2</v>
      </c>
      <c r="J6" s="10">
        <v>7</v>
      </c>
      <c r="K6" s="23"/>
      <c r="L6" s="26">
        <v>14</v>
      </c>
      <c r="M6" s="26"/>
      <c r="N6" s="26">
        <v>10</v>
      </c>
      <c r="O6" s="139"/>
      <c r="P6" s="5">
        <v>4</v>
      </c>
      <c r="Q6" s="23"/>
      <c r="R6" s="5">
        <v>9</v>
      </c>
      <c r="S6" s="141"/>
      <c r="T6" s="5">
        <v>4</v>
      </c>
      <c r="U6" s="5">
        <v>1</v>
      </c>
      <c r="V6" s="5">
        <v>2</v>
      </c>
      <c r="W6" s="5">
        <v>3</v>
      </c>
      <c r="X6" s="5">
        <v>4</v>
      </c>
      <c r="Y6" s="5">
        <v>1</v>
      </c>
      <c r="Z6" s="5">
        <v>6</v>
      </c>
      <c r="AA6" s="23"/>
      <c r="AB6" s="5">
        <v>1</v>
      </c>
      <c r="AC6" s="5">
        <v>2</v>
      </c>
      <c r="AD6" s="5">
        <v>3</v>
      </c>
      <c r="AE6" s="5">
        <v>4</v>
      </c>
      <c r="AF6" s="5">
        <v>5</v>
      </c>
      <c r="AG6" s="5">
        <v>3</v>
      </c>
      <c r="AH6" s="5">
        <v>4</v>
      </c>
      <c r="AI6" s="5">
        <v>5</v>
      </c>
      <c r="AJ6" s="23"/>
      <c r="AK6" s="23"/>
      <c r="AL6" s="23"/>
      <c r="AM6" s="23"/>
      <c r="AN6" s="23"/>
      <c r="AO6" s="23"/>
      <c r="AP6" s="23"/>
      <c r="AQ6" s="23"/>
      <c r="AR6" s="23"/>
      <c r="AS6" s="5">
        <v>4</v>
      </c>
      <c r="AT6" s="5">
        <v>6</v>
      </c>
      <c r="AU6" s="6"/>
      <c r="AV6" s="6"/>
    </row>
    <row r="7" spans="1:48" ht="20.100000000000001" customHeight="1">
      <c r="A7" s="243"/>
      <c r="B7" s="144">
        <v>3</v>
      </c>
      <c r="C7" s="10">
        <v>201</v>
      </c>
      <c r="D7" s="10">
        <v>1</v>
      </c>
      <c r="E7" s="10">
        <v>20</v>
      </c>
      <c r="F7" s="153">
        <f t="shared" si="0"/>
        <v>20</v>
      </c>
      <c r="G7" s="10">
        <v>2</v>
      </c>
      <c r="H7" s="10">
        <v>2</v>
      </c>
      <c r="I7" s="10">
        <v>2</v>
      </c>
      <c r="J7" s="10">
        <v>7</v>
      </c>
      <c r="K7" s="23"/>
      <c r="L7" s="26">
        <v>14</v>
      </c>
      <c r="M7" s="26"/>
      <c r="N7" s="26">
        <v>10</v>
      </c>
      <c r="O7" s="139"/>
      <c r="P7" s="5">
        <v>4</v>
      </c>
      <c r="Q7" s="23"/>
      <c r="R7" s="5">
        <v>9</v>
      </c>
      <c r="S7" s="141"/>
      <c r="T7" s="5">
        <v>4</v>
      </c>
      <c r="U7" s="5">
        <v>1</v>
      </c>
      <c r="V7" s="5">
        <v>2</v>
      </c>
      <c r="W7" s="5">
        <v>3</v>
      </c>
      <c r="X7" s="5">
        <v>4</v>
      </c>
      <c r="Y7" s="5">
        <v>1</v>
      </c>
      <c r="Z7" s="5">
        <v>6</v>
      </c>
      <c r="AA7" s="23"/>
      <c r="AB7" s="5">
        <v>1</v>
      </c>
      <c r="AC7" s="5">
        <v>2</v>
      </c>
      <c r="AD7" s="5">
        <v>3</v>
      </c>
      <c r="AE7" s="5">
        <v>4</v>
      </c>
      <c r="AF7" s="5">
        <v>5</v>
      </c>
      <c r="AG7" s="5">
        <v>3</v>
      </c>
      <c r="AH7" s="5">
        <v>4</v>
      </c>
      <c r="AI7" s="5">
        <v>5</v>
      </c>
      <c r="AJ7" s="23"/>
      <c r="AK7" s="23"/>
      <c r="AL7" s="23"/>
      <c r="AM7" s="23"/>
      <c r="AN7" s="23"/>
      <c r="AO7" s="23"/>
      <c r="AP7" s="23"/>
      <c r="AQ7" s="23"/>
      <c r="AR7" s="23"/>
      <c r="AS7" s="5">
        <v>4</v>
      </c>
      <c r="AT7" s="5">
        <v>6</v>
      </c>
      <c r="AU7" s="6"/>
      <c r="AV7" s="6"/>
    </row>
    <row r="8" spans="1:48" ht="20.100000000000001" customHeight="1">
      <c r="A8" s="243"/>
      <c r="B8" s="144">
        <v>4</v>
      </c>
      <c r="C8" s="10">
        <v>201</v>
      </c>
      <c r="D8" s="10">
        <v>1</v>
      </c>
      <c r="E8" s="10">
        <v>24</v>
      </c>
      <c r="F8" s="153">
        <f t="shared" si="0"/>
        <v>20</v>
      </c>
      <c r="G8" s="10">
        <v>2</v>
      </c>
      <c r="H8" s="10">
        <v>2</v>
      </c>
      <c r="I8" s="10">
        <v>2</v>
      </c>
      <c r="J8" s="10">
        <v>7</v>
      </c>
      <c r="K8" s="23"/>
      <c r="L8" s="26">
        <v>14</v>
      </c>
      <c r="M8" s="26"/>
      <c r="N8" s="26">
        <v>10</v>
      </c>
      <c r="O8" s="139"/>
      <c r="P8" s="5">
        <v>4</v>
      </c>
      <c r="Q8" s="23"/>
      <c r="R8" s="5">
        <v>9</v>
      </c>
      <c r="S8" s="141"/>
      <c r="T8" s="5">
        <v>4</v>
      </c>
      <c r="U8" s="5">
        <v>1</v>
      </c>
      <c r="V8" s="5">
        <v>2</v>
      </c>
      <c r="W8" s="5">
        <v>3</v>
      </c>
      <c r="X8" s="5">
        <v>4</v>
      </c>
      <c r="Y8" s="5">
        <v>1</v>
      </c>
      <c r="Z8" s="5">
        <v>6</v>
      </c>
      <c r="AA8" s="23"/>
      <c r="AB8" s="5">
        <v>1</v>
      </c>
      <c r="AC8" s="5">
        <v>2</v>
      </c>
      <c r="AD8" s="5">
        <v>3</v>
      </c>
      <c r="AE8" s="5">
        <v>4</v>
      </c>
      <c r="AF8" s="5">
        <v>5</v>
      </c>
      <c r="AG8" s="5">
        <v>3</v>
      </c>
      <c r="AH8" s="5">
        <v>4</v>
      </c>
      <c r="AI8" s="5">
        <v>5</v>
      </c>
      <c r="AJ8" s="23"/>
      <c r="AK8" s="23"/>
      <c r="AL8" s="23"/>
      <c r="AM8" s="23"/>
      <c r="AN8" s="23"/>
      <c r="AO8" s="23"/>
      <c r="AP8" s="23"/>
      <c r="AQ8" s="23"/>
      <c r="AR8" s="23"/>
      <c r="AS8" s="5">
        <v>4</v>
      </c>
      <c r="AT8" s="5">
        <v>6</v>
      </c>
      <c r="AU8" s="6"/>
      <c r="AV8" s="6"/>
    </row>
    <row r="9" spans="1:48" ht="20.100000000000001" customHeight="1">
      <c r="A9" s="243"/>
      <c r="B9" s="144">
        <v>5</v>
      </c>
      <c r="C9" s="10">
        <v>201</v>
      </c>
      <c r="D9" s="10">
        <v>1</v>
      </c>
      <c r="E9" s="10">
        <v>29</v>
      </c>
      <c r="F9" s="153">
        <f t="shared" si="0"/>
        <v>20</v>
      </c>
      <c r="G9" s="10">
        <v>2</v>
      </c>
      <c r="H9" s="10">
        <v>2</v>
      </c>
      <c r="I9" s="10">
        <v>2</v>
      </c>
      <c r="J9" s="10">
        <v>7</v>
      </c>
      <c r="K9" s="23"/>
      <c r="L9" s="26">
        <v>14</v>
      </c>
      <c r="M9" s="26"/>
      <c r="N9" s="26">
        <v>10</v>
      </c>
      <c r="O9" s="139"/>
      <c r="P9" s="5">
        <v>4</v>
      </c>
      <c r="Q9" s="23"/>
      <c r="R9" s="5">
        <v>9</v>
      </c>
      <c r="S9" s="141"/>
      <c r="T9" s="5">
        <v>4</v>
      </c>
      <c r="U9" s="5">
        <v>1</v>
      </c>
      <c r="V9" s="5">
        <v>2</v>
      </c>
      <c r="W9" s="5">
        <v>3</v>
      </c>
      <c r="X9" s="5">
        <v>4</v>
      </c>
      <c r="Y9" s="5">
        <v>1</v>
      </c>
      <c r="Z9" s="5">
        <v>6</v>
      </c>
      <c r="AA9" s="23"/>
      <c r="AB9" s="5">
        <v>1</v>
      </c>
      <c r="AC9" s="5">
        <v>2</v>
      </c>
      <c r="AD9" s="5">
        <v>3</v>
      </c>
      <c r="AE9" s="5">
        <v>4</v>
      </c>
      <c r="AF9" s="5">
        <v>5</v>
      </c>
      <c r="AG9" s="5">
        <v>3</v>
      </c>
      <c r="AH9" s="5">
        <v>4</v>
      </c>
      <c r="AI9" s="5">
        <v>5</v>
      </c>
      <c r="AJ9" s="23"/>
      <c r="AK9" s="23"/>
      <c r="AL9" s="23"/>
      <c r="AM9" s="23"/>
      <c r="AN9" s="23"/>
      <c r="AO9" s="23"/>
      <c r="AP9" s="23"/>
      <c r="AQ9" s="23"/>
      <c r="AR9" s="23"/>
      <c r="AS9" s="5">
        <v>4</v>
      </c>
      <c r="AT9" s="5">
        <v>6</v>
      </c>
      <c r="AU9" s="6"/>
      <c r="AV9" s="6"/>
    </row>
    <row r="10" spans="1:48" ht="20.100000000000001" customHeight="1">
      <c r="A10" s="243"/>
      <c r="B10" s="144">
        <v>6</v>
      </c>
      <c r="C10" s="10">
        <v>201</v>
      </c>
      <c r="D10" s="10">
        <v>1</v>
      </c>
      <c r="E10" s="10">
        <v>30</v>
      </c>
      <c r="F10" s="153">
        <f t="shared" si="0"/>
        <v>30</v>
      </c>
      <c r="G10" s="10">
        <v>2</v>
      </c>
      <c r="H10" s="10">
        <v>2</v>
      </c>
      <c r="I10" s="10">
        <v>2</v>
      </c>
      <c r="J10" s="10">
        <v>7</v>
      </c>
      <c r="K10" s="23"/>
      <c r="L10" s="26">
        <v>14</v>
      </c>
      <c r="M10" s="26"/>
      <c r="N10" s="26">
        <v>10</v>
      </c>
      <c r="O10" s="139"/>
      <c r="P10" s="5">
        <v>4</v>
      </c>
      <c r="Q10" s="23"/>
      <c r="R10" s="5">
        <v>9</v>
      </c>
      <c r="S10" s="141"/>
      <c r="T10" s="5">
        <v>4</v>
      </c>
      <c r="U10" s="5">
        <v>1</v>
      </c>
      <c r="V10" s="5">
        <v>2</v>
      </c>
      <c r="W10" s="5">
        <v>3</v>
      </c>
      <c r="X10" s="5">
        <v>4</v>
      </c>
      <c r="Y10" s="5">
        <v>1</v>
      </c>
      <c r="Z10" s="5">
        <v>6</v>
      </c>
      <c r="AA10" s="23"/>
      <c r="AB10" s="5">
        <v>1</v>
      </c>
      <c r="AC10" s="5">
        <v>2</v>
      </c>
      <c r="AD10" s="5">
        <v>3</v>
      </c>
      <c r="AE10" s="5">
        <v>4</v>
      </c>
      <c r="AF10" s="5">
        <v>5</v>
      </c>
      <c r="AG10" s="5">
        <v>3</v>
      </c>
      <c r="AH10" s="5">
        <v>4</v>
      </c>
      <c r="AI10" s="5">
        <v>5</v>
      </c>
      <c r="AJ10" s="23"/>
      <c r="AK10" s="23"/>
      <c r="AL10" s="23"/>
      <c r="AM10" s="23"/>
      <c r="AN10" s="23"/>
      <c r="AO10" s="23"/>
      <c r="AP10" s="23"/>
      <c r="AQ10" s="23"/>
      <c r="AR10" s="23"/>
      <c r="AS10" s="5">
        <v>4</v>
      </c>
      <c r="AT10" s="5">
        <v>6</v>
      </c>
      <c r="AU10" s="6"/>
      <c r="AV10" s="6"/>
    </row>
    <row r="11" spans="1:48" ht="20.100000000000001" customHeight="1">
      <c r="A11" s="243"/>
      <c r="B11" s="144">
        <v>7</v>
      </c>
      <c r="C11" s="10">
        <v>201</v>
      </c>
      <c r="D11" s="10">
        <v>1</v>
      </c>
      <c r="E11" s="10">
        <v>35</v>
      </c>
      <c r="F11" s="153">
        <f t="shared" si="0"/>
        <v>30</v>
      </c>
      <c r="G11" s="10">
        <v>2</v>
      </c>
      <c r="H11" s="10">
        <v>2</v>
      </c>
      <c r="I11" s="10">
        <v>2</v>
      </c>
      <c r="J11" s="10">
        <v>7</v>
      </c>
      <c r="K11" s="23"/>
      <c r="L11" s="26">
        <v>14</v>
      </c>
      <c r="M11" s="26"/>
      <c r="N11" s="26">
        <v>10</v>
      </c>
      <c r="O11" s="139"/>
      <c r="P11" s="5">
        <v>4</v>
      </c>
      <c r="Q11" s="23"/>
      <c r="R11" s="5">
        <v>9</v>
      </c>
      <c r="S11" s="141"/>
      <c r="T11" s="5">
        <v>4</v>
      </c>
      <c r="U11" s="5">
        <v>1</v>
      </c>
      <c r="V11" s="5">
        <v>2</v>
      </c>
      <c r="W11" s="5">
        <v>3</v>
      </c>
      <c r="X11" s="5">
        <v>4</v>
      </c>
      <c r="Y11" s="5">
        <v>1</v>
      </c>
      <c r="Z11" s="5">
        <v>6</v>
      </c>
      <c r="AA11" s="23"/>
      <c r="AB11" s="5">
        <v>1</v>
      </c>
      <c r="AC11" s="5">
        <v>2</v>
      </c>
      <c r="AD11" s="5">
        <v>3</v>
      </c>
      <c r="AE11" s="5">
        <v>4</v>
      </c>
      <c r="AF11" s="5">
        <v>5</v>
      </c>
      <c r="AG11" s="5">
        <v>3</v>
      </c>
      <c r="AH11" s="5">
        <v>4</v>
      </c>
      <c r="AI11" s="5">
        <v>5</v>
      </c>
      <c r="AJ11" s="23"/>
      <c r="AK11" s="23"/>
      <c r="AL11" s="23"/>
      <c r="AM11" s="23"/>
      <c r="AN11" s="23"/>
      <c r="AO11" s="23"/>
      <c r="AP11" s="23"/>
      <c r="AQ11" s="23"/>
      <c r="AR11" s="23"/>
      <c r="AS11" s="5">
        <v>4</v>
      </c>
      <c r="AT11" s="5">
        <v>6</v>
      </c>
      <c r="AU11" s="6"/>
      <c r="AV11" s="6"/>
    </row>
    <row r="12" spans="1:48" ht="20.100000000000001" customHeight="1">
      <c r="A12" s="243"/>
      <c r="B12" s="144">
        <v>8</v>
      </c>
      <c r="C12" s="10">
        <v>201</v>
      </c>
      <c r="D12" s="10">
        <v>1</v>
      </c>
      <c r="E12" s="10">
        <v>39</v>
      </c>
      <c r="F12" s="153">
        <f t="shared" si="0"/>
        <v>30</v>
      </c>
      <c r="G12" s="10">
        <v>2</v>
      </c>
      <c r="H12" s="10">
        <v>2</v>
      </c>
      <c r="I12" s="10">
        <v>2</v>
      </c>
      <c r="J12" s="10">
        <v>7</v>
      </c>
      <c r="K12" s="23"/>
      <c r="L12" s="26">
        <v>14</v>
      </c>
      <c r="M12" s="26"/>
      <c r="N12" s="26">
        <v>10</v>
      </c>
      <c r="O12" s="139"/>
      <c r="P12" s="5">
        <v>4</v>
      </c>
      <c r="Q12" s="23"/>
      <c r="R12" s="5">
        <v>9</v>
      </c>
      <c r="S12" s="141"/>
      <c r="T12" s="5">
        <v>4</v>
      </c>
      <c r="U12" s="5">
        <v>1</v>
      </c>
      <c r="V12" s="5">
        <v>2</v>
      </c>
      <c r="W12" s="5">
        <v>3</v>
      </c>
      <c r="X12" s="5">
        <v>4</v>
      </c>
      <c r="Y12" s="5">
        <v>1</v>
      </c>
      <c r="Z12" s="5">
        <v>6</v>
      </c>
      <c r="AA12" s="23"/>
      <c r="AB12" s="5">
        <v>1</v>
      </c>
      <c r="AC12" s="5">
        <v>2</v>
      </c>
      <c r="AD12" s="5">
        <v>3</v>
      </c>
      <c r="AE12" s="5">
        <v>4</v>
      </c>
      <c r="AF12" s="5">
        <v>5</v>
      </c>
      <c r="AG12" s="5">
        <v>3</v>
      </c>
      <c r="AH12" s="5">
        <v>4</v>
      </c>
      <c r="AI12" s="5">
        <v>5</v>
      </c>
      <c r="AJ12" s="23"/>
      <c r="AK12" s="23"/>
      <c r="AL12" s="23"/>
      <c r="AM12" s="23"/>
      <c r="AN12" s="23"/>
      <c r="AO12" s="23"/>
      <c r="AP12" s="23"/>
      <c r="AQ12" s="23"/>
      <c r="AR12" s="23"/>
      <c r="AS12" s="5">
        <v>4</v>
      </c>
      <c r="AT12" s="5">
        <v>6</v>
      </c>
      <c r="AU12" s="6"/>
      <c r="AV12" s="6"/>
    </row>
    <row r="13" spans="1:48" ht="20.100000000000001" customHeight="1">
      <c r="A13" s="243"/>
      <c r="B13" s="144">
        <v>9</v>
      </c>
      <c r="C13" s="10">
        <v>201</v>
      </c>
      <c r="D13" s="10"/>
      <c r="E13" s="10"/>
      <c r="F13" s="153">
        <f t="shared" si="0"/>
        <v>0</v>
      </c>
      <c r="G13" s="10"/>
      <c r="H13" s="10"/>
      <c r="I13" s="10"/>
      <c r="J13" s="10"/>
      <c r="K13" s="23"/>
      <c r="L13" s="26"/>
      <c r="M13" s="26"/>
      <c r="N13" s="26"/>
      <c r="O13" s="139"/>
      <c r="P13" s="5"/>
      <c r="Q13" s="23"/>
      <c r="R13" s="5"/>
      <c r="S13" s="141"/>
      <c r="T13" s="5"/>
      <c r="U13" s="5"/>
      <c r="V13" s="5"/>
      <c r="W13" s="5"/>
      <c r="X13" s="5"/>
      <c r="Y13" s="5"/>
      <c r="Z13" s="5"/>
      <c r="AA13" s="23"/>
      <c r="AB13" s="5"/>
      <c r="AC13" s="5"/>
      <c r="AD13" s="5"/>
      <c r="AE13" s="5"/>
      <c r="AF13" s="5"/>
      <c r="AG13" s="5"/>
      <c r="AH13" s="5"/>
      <c r="AI13" s="5"/>
      <c r="AJ13" s="23"/>
      <c r="AK13" s="23"/>
      <c r="AL13" s="23"/>
      <c r="AM13" s="23"/>
      <c r="AN13" s="23"/>
      <c r="AO13" s="23"/>
      <c r="AP13" s="23"/>
      <c r="AQ13" s="23"/>
      <c r="AR13" s="23"/>
      <c r="AS13" s="5"/>
      <c r="AT13" s="5"/>
      <c r="AU13" s="6"/>
      <c r="AV13" s="6"/>
    </row>
    <row r="14" spans="1:48" ht="20.100000000000001" customHeight="1">
      <c r="A14" s="243"/>
      <c r="B14" s="144">
        <v>10</v>
      </c>
      <c r="C14" s="10">
        <v>201</v>
      </c>
      <c r="D14" s="10"/>
      <c r="E14" s="10">
        <v>40</v>
      </c>
      <c r="F14" s="153">
        <f t="shared" si="0"/>
        <v>40</v>
      </c>
      <c r="G14" s="10"/>
      <c r="H14" s="10">
        <v>2</v>
      </c>
      <c r="I14" s="10"/>
      <c r="J14" s="10">
        <v>7</v>
      </c>
      <c r="K14" s="23"/>
      <c r="L14" s="26"/>
      <c r="M14" s="26"/>
      <c r="N14" s="26">
        <v>10</v>
      </c>
      <c r="O14" s="139"/>
      <c r="P14" s="5"/>
      <c r="Q14" s="23"/>
      <c r="R14" s="5"/>
      <c r="S14" s="141"/>
      <c r="T14" s="5">
        <v>1</v>
      </c>
      <c r="U14" s="5"/>
      <c r="V14" s="5"/>
      <c r="W14" s="5"/>
      <c r="X14" s="5"/>
      <c r="Y14" s="5"/>
      <c r="Z14" s="5"/>
      <c r="AA14" s="23"/>
      <c r="AB14" s="5"/>
      <c r="AC14" s="5"/>
      <c r="AD14" s="5"/>
      <c r="AE14" s="5"/>
      <c r="AF14" s="5"/>
      <c r="AG14" s="5"/>
      <c r="AH14" s="5"/>
      <c r="AI14" s="5"/>
      <c r="AJ14" s="23"/>
      <c r="AK14" s="23"/>
      <c r="AL14" s="23"/>
      <c r="AM14" s="23"/>
      <c r="AN14" s="23"/>
      <c r="AO14" s="23"/>
      <c r="AP14" s="23"/>
      <c r="AQ14" s="23"/>
      <c r="AR14" s="23"/>
      <c r="AS14" s="5">
        <v>4</v>
      </c>
      <c r="AT14" s="5"/>
      <c r="AU14" s="6"/>
      <c r="AV14" s="6"/>
    </row>
    <row r="15" spans="1:48" ht="20.100000000000001" customHeight="1">
      <c r="A15" s="243"/>
      <c r="B15" s="144">
        <v>11</v>
      </c>
      <c r="C15" s="10">
        <v>201</v>
      </c>
      <c r="D15" s="10">
        <v>2</v>
      </c>
      <c r="E15" s="10">
        <v>49</v>
      </c>
      <c r="F15" s="153">
        <f t="shared" si="0"/>
        <v>40</v>
      </c>
      <c r="G15" s="10">
        <v>2</v>
      </c>
      <c r="H15" s="10">
        <v>2</v>
      </c>
      <c r="I15" s="10">
        <v>2</v>
      </c>
      <c r="J15" s="10">
        <v>7</v>
      </c>
      <c r="K15" s="23"/>
      <c r="L15" s="26">
        <v>14</v>
      </c>
      <c r="M15" s="26"/>
      <c r="N15" s="26">
        <v>10</v>
      </c>
      <c r="O15" s="139"/>
      <c r="P15" s="5">
        <v>4</v>
      </c>
      <c r="Q15" s="23"/>
      <c r="R15" s="5">
        <v>9</v>
      </c>
      <c r="S15" s="141"/>
      <c r="T15" s="5">
        <v>1</v>
      </c>
      <c r="U15" s="5">
        <v>1</v>
      </c>
      <c r="V15" s="5"/>
      <c r="W15" s="5"/>
      <c r="X15" s="5"/>
      <c r="Y15" s="5"/>
      <c r="Z15" s="5"/>
      <c r="AA15" s="23"/>
      <c r="AB15" s="5">
        <v>1</v>
      </c>
      <c r="AC15" s="5"/>
      <c r="AD15" s="5"/>
      <c r="AE15" s="5"/>
      <c r="AF15" s="5"/>
      <c r="AG15" s="5"/>
      <c r="AH15" s="5"/>
      <c r="AI15" s="5"/>
      <c r="AJ15" s="23"/>
      <c r="AK15" s="23"/>
      <c r="AL15" s="23"/>
      <c r="AM15" s="23"/>
      <c r="AN15" s="23"/>
      <c r="AO15" s="23"/>
      <c r="AP15" s="23"/>
      <c r="AQ15" s="23"/>
      <c r="AR15" s="23"/>
      <c r="AS15" s="5">
        <v>4</v>
      </c>
      <c r="AT15" s="5">
        <v>6</v>
      </c>
      <c r="AU15" s="6"/>
      <c r="AV15" s="6"/>
    </row>
    <row r="16" spans="1:48" ht="20.100000000000001" customHeight="1">
      <c r="A16" s="243"/>
      <c r="B16" s="144">
        <v>12</v>
      </c>
      <c r="C16" s="10">
        <v>201</v>
      </c>
      <c r="D16" s="10">
        <v>2</v>
      </c>
      <c r="E16" s="10">
        <v>50</v>
      </c>
      <c r="F16" s="153">
        <f t="shared" si="0"/>
        <v>50</v>
      </c>
      <c r="G16" s="10">
        <v>2</v>
      </c>
      <c r="H16" s="10">
        <v>2</v>
      </c>
      <c r="I16" s="10">
        <v>2</v>
      </c>
      <c r="J16" s="10">
        <v>7</v>
      </c>
      <c r="K16" s="23"/>
      <c r="L16" s="26">
        <v>14</v>
      </c>
      <c r="M16" s="26"/>
      <c r="N16" s="26">
        <v>10</v>
      </c>
      <c r="O16" s="139"/>
      <c r="P16" s="5">
        <v>4</v>
      </c>
      <c r="Q16" s="23"/>
      <c r="R16" s="5">
        <v>9</v>
      </c>
      <c r="S16" s="141"/>
      <c r="T16" s="5">
        <v>1</v>
      </c>
      <c r="U16" s="5">
        <v>1</v>
      </c>
      <c r="V16" s="5">
        <v>1</v>
      </c>
      <c r="W16" s="5"/>
      <c r="X16" s="5"/>
      <c r="Y16" s="5"/>
      <c r="Z16" s="5"/>
      <c r="AA16" s="23"/>
      <c r="AB16" s="5">
        <v>1</v>
      </c>
      <c r="AC16" s="5">
        <v>2</v>
      </c>
      <c r="AD16" s="5"/>
      <c r="AE16" s="5"/>
      <c r="AF16" s="5"/>
      <c r="AG16" s="5"/>
      <c r="AH16" s="5"/>
      <c r="AI16" s="5"/>
      <c r="AJ16" s="23"/>
      <c r="AK16" s="23"/>
      <c r="AL16" s="23"/>
      <c r="AM16" s="23"/>
      <c r="AN16" s="23"/>
      <c r="AO16" s="23"/>
      <c r="AP16" s="23"/>
      <c r="AQ16" s="23"/>
      <c r="AR16" s="23"/>
      <c r="AS16" s="5">
        <v>4</v>
      </c>
      <c r="AT16" s="5">
        <v>6</v>
      </c>
      <c r="AU16" s="6"/>
      <c r="AV16" s="6"/>
    </row>
    <row r="17" spans="1:48" ht="20.100000000000001" customHeight="1">
      <c r="A17" s="243"/>
      <c r="B17" s="144">
        <v>13</v>
      </c>
      <c r="C17" s="10">
        <v>201</v>
      </c>
      <c r="D17" s="10">
        <v>2</v>
      </c>
      <c r="E17" s="10">
        <v>59</v>
      </c>
      <c r="F17" s="153">
        <f t="shared" si="0"/>
        <v>50</v>
      </c>
      <c r="G17" s="10">
        <v>2</v>
      </c>
      <c r="H17" s="10">
        <v>2</v>
      </c>
      <c r="I17" s="10">
        <v>2</v>
      </c>
      <c r="J17" s="10">
        <v>7</v>
      </c>
      <c r="K17" s="23"/>
      <c r="L17" s="26">
        <v>14</v>
      </c>
      <c r="M17" s="26"/>
      <c r="N17" s="26">
        <v>10</v>
      </c>
      <c r="O17" s="139"/>
      <c r="P17" s="5">
        <v>4</v>
      </c>
      <c r="Q17" s="23"/>
      <c r="R17" s="5">
        <v>9</v>
      </c>
      <c r="S17" s="141"/>
      <c r="T17" s="5">
        <v>1</v>
      </c>
      <c r="U17" s="5">
        <v>1</v>
      </c>
      <c r="V17" s="5">
        <v>1</v>
      </c>
      <c r="W17" s="5">
        <v>1</v>
      </c>
      <c r="X17" s="5"/>
      <c r="Y17" s="5"/>
      <c r="Z17" s="5"/>
      <c r="AA17" s="23"/>
      <c r="AB17" s="5">
        <v>1</v>
      </c>
      <c r="AC17" s="5">
        <v>2</v>
      </c>
      <c r="AD17" s="5">
        <v>3</v>
      </c>
      <c r="AE17" s="5"/>
      <c r="AF17" s="5"/>
      <c r="AG17" s="5"/>
      <c r="AH17" s="5"/>
      <c r="AI17" s="5"/>
      <c r="AJ17" s="23"/>
      <c r="AK17" s="23"/>
      <c r="AL17" s="23"/>
      <c r="AM17" s="23"/>
      <c r="AN17" s="23"/>
      <c r="AO17" s="23"/>
      <c r="AP17" s="23"/>
      <c r="AQ17" s="23"/>
      <c r="AR17" s="23"/>
      <c r="AS17" s="5">
        <v>4</v>
      </c>
      <c r="AT17" s="5">
        <v>6</v>
      </c>
      <c r="AU17" s="6"/>
      <c r="AV17" s="6"/>
    </row>
    <row r="18" spans="1:48" ht="20.100000000000001" customHeight="1">
      <c r="A18" s="243"/>
      <c r="B18" s="144">
        <v>14</v>
      </c>
      <c r="C18" s="10">
        <v>201</v>
      </c>
      <c r="D18" s="10">
        <v>2</v>
      </c>
      <c r="E18" s="10">
        <v>60</v>
      </c>
      <c r="F18" s="153">
        <f t="shared" si="0"/>
        <v>60</v>
      </c>
      <c r="G18" s="10">
        <v>2</v>
      </c>
      <c r="H18" s="10">
        <v>2</v>
      </c>
      <c r="I18" s="10">
        <v>2</v>
      </c>
      <c r="J18" s="10">
        <v>7</v>
      </c>
      <c r="K18" s="23"/>
      <c r="L18" s="26">
        <v>14</v>
      </c>
      <c r="M18" s="26"/>
      <c r="N18" s="26">
        <v>10</v>
      </c>
      <c r="O18" s="139"/>
      <c r="P18" s="5">
        <v>4</v>
      </c>
      <c r="Q18" s="23"/>
      <c r="R18" s="5">
        <v>9</v>
      </c>
      <c r="S18" s="141"/>
      <c r="T18" s="5">
        <v>1</v>
      </c>
      <c r="U18" s="5">
        <v>1</v>
      </c>
      <c r="V18" s="5">
        <v>1</v>
      </c>
      <c r="W18" s="5">
        <v>1</v>
      </c>
      <c r="X18" s="5">
        <v>1</v>
      </c>
      <c r="Y18" s="5"/>
      <c r="Z18" s="5"/>
      <c r="AA18" s="23"/>
      <c r="AB18" s="5">
        <v>1</v>
      </c>
      <c r="AC18" s="5">
        <v>2</v>
      </c>
      <c r="AD18" s="5">
        <v>3</v>
      </c>
      <c r="AE18" s="5">
        <v>4</v>
      </c>
      <c r="AF18" s="5"/>
      <c r="AG18" s="5"/>
      <c r="AH18" s="5"/>
      <c r="AI18" s="5"/>
      <c r="AJ18" s="23"/>
      <c r="AK18" s="23"/>
      <c r="AL18" s="23"/>
      <c r="AM18" s="23"/>
      <c r="AN18" s="23"/>
      <c r="AO18" s="23"/>
      <c r="AP18" s="23"/>
      <c r="AQ18" s="23"/>
      <c r="AR18" s="23"/>
      <c r="AS18" s="5">
        <v>4</v>
      </c>
      <c r="AT18" s="5">
        <v>6</v>
      </c>
      <c r="AU18" s="6"/>
      <c r="AV18" s="6"/>
    </row>
    <row r="19" spans="1:48" ht="20.100000000000001" customHeight="1">
      <c r="A19" s="243"/>
      <c r="B19" s="144">
        <v>15</v>
      </c>
      <c r="C19" s="10">
        <v>201</v>
      </c>
      <c r="D19" s="10">
        <v>2</v>
      </c>
      <c r="E19" s="10">
        <v>69</v>
      </c>
      <c r="F19" s="153">
        <f t="shared" si="0"/>
        <v>60</v>
      </c>
      <c r="G19" s="10">
        <v>2</v>
      </c>
      <c r="H19" s="10">
        <v>2</v>
      </c>
      <c r="I19" s="10">
        <v>2</v>
      </c>
      <c r="J19" s="10">
        <v>7</v>
      </c>
      <c r="K19" s="23"/>
      <c r="L19" s="5">
        <v>14</v>
      </c>
      <c r="M19" s="5"/>
      <c r="N19" s="5">
        <v>10</v>
      </c>
      <c r="O19" s="23"/>
      <c r="P19" s="5">
        <v>4</v>
      </c>
      <c r="Q19" s="23"/>
      <c r="R19" s="5">
        <v>9</v>
      </c>
      <c r="S19" s="141"/>
      <c r="T19" s="5">
        <v>1</v>
      </c>
      <c r="U19" s="5">
        <v>1</v>
      </c>
      <c r="V19" s="5">
        <v>1</v>
      </c>
      <c r="W19" s="5">
        <v>1</v>
      </c>
      <c r="X19" s="5">
        <v>1</v>
      </c>
      <c r="Y19" s="5">
        <v>1</v>
      </c>
      <c r="Z19" s="5">
        <v>8</v>
      </c>
      <c r="AA19" s="23"/>
      <c r="AB19" s="5">
        <v>1</v>
      </c>
      <c r="AC19" s="5">
        <v>2</v>
      </c>
      <c r="AD19" s="5">
        <v>3</v>
      </c>
      <c r="AE19" s="5">
        <v>4</v>
      </c>
      <c r="AF19" s="5">
        <v>5</v>
      </c>
      <c r="AG19" s="5"/>
      <c r="AH19" s="5"/>
      <c r="AI19" s="5"/>
      <c r="AJ19" s="23"/>
      <c r="AK19" s="23"/>
      <c r="AL19" s="23"/>
      <c r="AM19" s="23"/>
      <c r="AN19" s="23"/>
      <c r="AO19" s="23"/>
      <c r="AP19" s="23"/>
      <c r="AQ19" s="23"/>
      <c r="AR19" s="23"/>
      <c r="AS19" s="5">
        <v>4</v>
      </c>
      <c r="AT19" s="5">
        <v>6</v>
      </c>
      <c r="AU19" s="6"/>
      <c r="AV19" s="6"/>
    </row>
    <row r="20" spans="1:48" ht="20.100000000000001" customHeight="1">
      <c r="A20" s="243"/>
      <c r="B20" s="144">
        <v>16</v>
      </c>
      <c r="C20" s="10">
        <v>201</v>
      </c>
      <c r="D20" s="10">
        <v>2</v>
      </c>
      <c r="E20" s="10">
        <v>70</v>
      </c>
      <c r="F20" s="153">
        <f t="shared" si="0"/>
        <v>70</v>
      </c>
      <c r="G20" s="10">
        <v>2</v>
      </c>
      <c r="H20" s="10">
        <v>2</v>
      </c>
      <c r="I20" s="10">
        <v>2</v>
      </c>
      <c r="J20" s="10">
        <v>7</v>
      </c>
      <c r="K20" s="23"/>
      <c r="L20" s="5">
        <v>14</v>
      </c>
      <c r="M20" s="5"/>
      <c r="N20" s="5">
        <v>10</v>
      </c>
      <c r="O20" s="23"/>
      <c r="P20" s="5">
        <v>4</v>
      </c>
      <c r="Q20" s="23"/>
      <c r="R20" s="5">
        <v>9</v>
      </c>
      <c r="S20" s="141"/>
      <c r="T20" s="5">
        <v>4</v>
      </c>
      <c r="U20" s="5">
        <v>1</v>
      </c>
      <c r="V20" s="5">
        <v>2</v>
      </c>
      <c r="W20" s="5">
        <v>3</v>
      </c>
      <c r="X20" s="5">
        <v>4</v>
      </c>
      <c r="Y20" s="5">
        <v>1</v>
      </c>
      <c r="Z20" s="5"/>
      <c r="AA20" s="23"/>
      <c r="AB20" s="5">
        <v>1</v>
      </c>
      <c r="AC20" s="5">
        <v>2</v>
      </c>
      <c r="AD20" s="5">
        <v>3</v>
      </c>
      <c r="AE20" s="5">
        <v>4</v>
      </c>
      <c r="AF20" s="5">
        <v>5</v>
      </c>
      <c r="AG20" s="5">
        <v>3</v>
      </c>
      <c r="AH20" s="5"/>
      <c r="AI20" s="5"/>
      <c r="AJ20" s="23"/>
      <c r="AK20" s="23"/>
      <c r="AL20" s="23"/>
      <c r="AM20" s="23"/>
      <c r="AN20" s="23"/>
      <c r="AO20" s="23"/>
      <c r="AP20" s="23"/>
      <c r="AQ20" s="23"/>
      <c r="AR20" s="23"/>
      <c r="AS20" s="5">
        <v>4</v>
      </c>
      <c r="AT20" s="5">
        <v>6</v>
      </c>
      <c r="AU20" s="6"/>
      <c r="AV20" s="6"/>
    </row>
    <row r="21" spans="1:48" ht="20.100000000000001" customHeight="1">
      <c r="A21" s="243"/>
      <c r="B21" s="144">
        <v>17</v>
      </c>
      <c r="C21" s="10">
        <v>201</v>
      </c>
      <c r="D21" s="10">
        <v>2</v>
      </c>
      <c r="E21" s="10">
        <v>79</v>
      </c>
      <c r="F21" s="153">
        <f t="shared" si="0"/>
        <v>70</v>
      </c>
      <c r="G21" s="10">
        <v>2</v>
      </c>
      <c r="H21" s="10">
        <v>2</v>
      </c>
      <c r="I21" s="10">
        <v>2</v>
      </c>
      <c r="J21" s="10">
        <v>7</v>
      </c>
      <c r="K21" s="23"/>
      <c r="L21" s="5">
        <v>14</v>
      </c>
      <c r="M21" s="5"/>
      <c r="N21" s="5">
        <v>10</v>
      </c>
      <c r="O21" s="23"/>
      <c r="P21" s="5">
        <v>4</v>
      </c>
      <c r="Q21" s="23"/>
      <c r="R21" s="5">
        <v>9</v>
      </c>
      <c r="S21" s="141"/>
      <c r="T21" s="5">
        <v>4</v>
      </c>
      <c r="U21" s="5">
        <v>1</v>
      </c>
      <c r="V21" s="5">
        <v>2</v>
      </c>
      <c r="W21" s="5">
        <v>3</v>
      </c>
      <c r="X21" s="5">
        <v>4</v>
      </c>
      <c r="Y21" s="5">
        <v>1</v>
      </c>
      <c r="Z21" s="5">
        <v>6</v>
      </c>
      <c r="AA21" s="23"/>
      <c r="AB21" s="5">
        <v>1</v>
      </c>
      <c r="AC21" s="5">
        <v>2</v>
      </c>
      <c r="AD21" s="5">
        <v>3</v>
      </c>
      <c r="AE21" s="5">
        <v>4</v>
      </c>
      <c r="AF21" s="5">
        <v>5</v>
      </c>
      <c r="AG21" s="5">
        <v>3</v>
      </c>
      <c r="AH21" s="5">
        <v>4</v>
      </c>
      <c r="AI21" s="5"/>
      <c r="AJ21" s="23"/>
      <c r="AK21" s="23"/>
      <c r="AL21" s="23"/>
      <c r="AM21" s="23"/>
      <c r="AN21" s="23"/>
      <c r="AO21" s="23"/>
      <c r="AP21" s="23"/>
      <c r="AQ21" s="23"/>
      <c r="AR21" s="23"/>
      <c r="AS21" s="5">
        <v>4</v>
      </c>
      <c r="AT21" s="5">
        <v>6</v>
      </c>
      <c r="AU21" s="6"/>
      <c r="AV21" s="6"/>
    </row>
    <row r="22" spans="1:48" ht="20.100000000000001" customHeight="1">
      <c r="A22" s="243"/>
      <c r="B22" s="144">
        <v>18</v>
      </c>
      <c r="C22" s="10">
        <v>201</v>
      </c>
      <c r="D22" s="10">
        <v>2</v>
      </c>
      <c r="E22" s="10">
        <v>80</v>
      </c>
      <c r="F22" s="153">
        <f t="shared" si="0"/>
        <v>80</v>
      </c>
      <c r="G22" s="10">
        <v>2</v>
      </c>
      <c r="H22" s="10">
        <v>2</v>
      </c>
      <c r="I22" s="10">
        <v>2</v>
      </c>
      <c r="J22" s="10">
        <v>7</v>
      </c>
      <c r="K22" s="23"/>
      <c r="L22" s="5">
        <v>14</v>
      </c>
      <c r="M22" s="5"/>
      <c r="N22" s="5">
        <v>10</v>
      </c>
      <c r="O22" s="23"/>
      <c r="P22" s="5">
        <v>4</v>
      </c>
      <c r="Q22" s="23"/>
      <c r="R22" s="5">
        <v>9</v>
      </c>
      <c r="S22" s="141"/>
      <c r="T22" s="5">
        <v>4</v>
      </c>
      <c r="U22" s="5">
        <v>1</v>
      </c>
      <c r="V22" s="5">
        <v>2</v>
      </c>
      <c r="W22" s="5">
        <v>3</v>
      </c>
      <c r="X22" s="5">
        <v>4</v>
      </c>
      <c r="Y22" s="5">
        <v>1</v>
      </c>
      <c r="Z22" s="5">
        <v>6</v>
      </c>
      <c r="AA22" s="23"/>
      <c r="AB22" s="5">
        <v>1</v>
      </c>
      <c r="AC22" s="5">
        <v>2</v>
      </c>
      <c r="AD22" s="5">
        <v>3</v>
      </c>
      <c r="AE22" s="5">
        <v>4</v>
      </c>
      <c r="AF22" s="5">
        <v>5</v>
      </c>
      <c r="AG22" s="5">
        <v>3</v>
      </c>
      <c r="AH22" s="5">
        <v>4</v>
      </c>
      <c r="AI22" s="5">
        <v>5</v>
      </c>
      <c r="AJ22" s="23"/>
      <c r="AK22" s="23"/>
      <c r="AL22" s="23"/>
      <c r="AM22" s="23"/>
      <c r="AN22" s="23"/>
      <c r="AO22" s="23"/>
      <c r="AP22" s="23"/>
      <c r="AQ22" s="23"/>
      <c r="AR22" s="23"/>
      <c r="AS22" s="5">
        <v>4</v>
      </c>
      <c r="AT22" s="5">
        <v>6</v>
      </c>
      <c r="AU22" s="6"/>
      <c r="AV22" s="6"/>
    </row>
    <row r="23" spans="1:48" ht="20.100000000000001" customHeight="1">
      <c r="A23" s="243"/>
      <c r="B23" s="144">
        <v>19</v>
      </c>
      <c r="C23" s="10">
        <v>201</v>
      </c>
      <c r="D23" s="10">
        <v>2</v>
      </c>
      <c r="E23" s="10">
        <v>89</v>
      </c>
      <c r="F23" s="153">
        <f t="shared" si="0"/>
        <v>80</v>
      </c>
      <c r="G23" s="10">
        <v>2</v>
      </c>
      <c r="H23" s="10">
        <v>2</v>
      </c>
      <c r="I23" s="10">
        <v>2</v>
      </c>
      <c r="J23" s="10">
        <v>7</v>
      </c>
      <c r="K23" s="23"/>
      <c r="L23" s="5">
        <v>14</v>
      </c>
      <c r="M23" s="5"/>
      <c r="N23" s="5">
        <v>10</v>
      </c>
      <c r="O23" s="23"/>
      <c r="P23" s="5">
        <v>4</v>
      </c>
      <c r="Q23" s="23"/>
      <c r="R23" s="5">
        <v>9</v>
      </c>
      <c r="S23" s="141"/>
      <c r="T23" s="5">
        <v>4</v>
      </c>
      <c r="U23" s="5">
        <v>1</v>
      </c>
      <c r="V23" s="5">
        <v>2</v>
      </c>
      <c r="W23" s="5">
        <v>3</v>
      </c>
      <c r="X23" s="5">
        <v>4</v>
      </c>
      <c r="Y23" s="5">
        <v>1</v>
      </c>
      <c r="Z23" s="5">
        <v>6</v>
      </c>
      <c r="AA23" s="23"/>
      <c r="AB23" s="5">
        <v>1</v>
      </c>
      <c r="AC23" s="5">
        <v>2</v>
      </c>
      <c r="AD23" s="5">
        <v>3</v>
      </c>
      <c r="AE23" s="5">
        <v>4</v>
      </c>
      <c r="AF23" s="5">
        <v>5</v>
      </c>
      <c r="AG23" s="5">
        <v>3</v>
      </c>
      <c r="AH23" s="5">
        <v>4</v>
      </c>
      <c r="AI23" s="5">
        <v>5</v>
      </c>
      <c r="AJ23" s="23"/>
      <c r="AK23" s="23"/>
      <c r="AL23" s="23"/>
      <c r="AM23" s="23"/>
      <c r="AN23" s="23"/>
      <c r="AO23" s="23"/>
      <c r="AP23" s="23"/>
      <c r="AQ23" s="23"/>
      <c r="AR23" s="23"/>
      <c r="AS23" s="5">
        <v>4</v>
      </c>
      <c r="AT23" s="5">
        <v>6</v>
      </c>
      <c r="AU23" s="6"/>
      <c r="AV23" s="6"/>
    </row>
    <row r="24" spans="1:48" ht="20.100000000000001" customHeight="1" thickBot="1">
      <c r="A24" s="244"/>
      <c r="B24" s="145">
        <v>20</v>
      </c>
      <c r="C24" s="11"/>
      <c r="D24" s="11">
        <v>2</v>
      </c>
      <c r="E24" s="11">
        <v>99</v>
      </c>
      <c r="F24" s="154">
        <f t="shared" si="0"/>
        <v>90</v>
      </c>
      <c r="G24" s="11">
        <v>2</v>
      </c>
      <c r="H24" s="11">
        <v>2</v>
      </c>
      <c r="I24" s="11">
        <v>2</v>
      </c>
      <c r="J24" s="11">
        <v>7</v>
      </c>
      <c r="K24" s="24"/>
      <c r="L24" s="13">
        <v>14</v>
      </c>
      <c r="M24" s="13"/>
      <c r="N24" s="13">
        <v>10</v>
      </c>
      <c r="O24" s="24"/>
      <c r="P24" s="13">
        <v>4</v>
      </c>
      <c r="Q24" s="24"/>
      <c r="R24" s="13">
        <v>9</v>
      </c>
      <c r="S24" s="142"/>
      <c r="T24" s="13">
        <v>4</v>
      </c>
      <c r="U24" s="13">
        <v>1</v>
      </c>
      <c r="V24" s="13">
        <v>2</v>
      </c>
      <c r="W24" s="13">
        <v>3</v>
      </c>
      <c r="X24" s="13">
        <v>4</v>
      </c>
      <c r="Y24" s="13">
        <v>1</v>
      </c>
      <c r="Z24" s="13">
        <v>6</v>
      </c>
      <c r="AA24" s="24"/>
      <c r="AB24" s="13">
        <v>1</v>
      </c>
      <c r="AC24" s="13">
        <v>2</v>
      </c>
      <c r="AD24" s="13">
        <v>3</v>
      </c>
      <c r="AE24" s="13">
        <v>4</v>
      </c>
      <c r="AF24" s="13">
        <v>5</v>
      </c>
      <c r="AG24" s="13">
        <v>3</v>
      </c>
      <c r="AH24" s="13">
        <v>4</v>
      </c>
      <c r="AI24" s="13">
        <v>5</v>
      </c>
      <c r="AJ24" s="24"/>
      <c r="AK24" s="24"/>
      <c r="AL24" s="24"/>
      <c r="AM24" s="24"/>
      <c r="AN24" s="24"/>
      <c r="AO24" s="24"/>
      <c r="AP24" s="24"/>
      <c r="AQ24" s="24"/>
      <c r="AR24" s="24"/>
      <c r="AS24" s="13">
        <v>4</v>
      </c>
      <c r="AT24" s="13">
        <v>6</v>
      </c>
      <c r="AU24" s="12"/>
      <c r="AV24" s="12"/>
    </row>
    <row r="25" spans="1:48" ht="20.100000000000001" customHeight="1">
      <c r="A25" s="240" t="s">
        <v>161</v>
      </c>
      <c r="B25" s="146">
        <v>1</v>
      </c>
      <c r="C25" s="20"/>
      <c r="D25" s="14">
        <f>COUNTIF(D5:D24,1)</f>
        <v>6</v>
      </c>
      <c r="E25" s="19"/>
      <c r="F25" s="18">
        <f>COUNTIF($F$5:$F$24,10)</f>
        <v>2</v>
      </c>
      <c r="G25" s="14">
        <f>COUNTIF(G5:G24,1)</f>
        <v>0</v>
      </c>
      <c r="H25" s="14">
        <f>COUNTIF(H5:H24,1)</f>
        <v>0</v>
      </c>
      <c r="I25" s="14">
        <f>COUNTIF(I$5:I$24,1)</f>
        <v>0</v>
      </c>
      <c r="J25" s="14">
        <f>COUNTIF($J$5:$J$24,1)</f>
        <v>0</v>
      </c>
      <c r="K25" s="34"/>
      <c r="L25" s="15">
        <f>COUNTIF($L$5:$L$24,1)</f>
        <v>0</v>
      </c>
      <c r="M25" s="15"/>
      <c r="N25" s="15">
        <f>COUNTIF($N$5:$N$24,1)</f>
        <v>0</v>
      </c>
      <c r="O25" s="35"/>
      <c r="P25" s="30">
        <f>COUNTIF($P$5:$P$24,1)</f>
        <v>0</v>
      </c>
      <c r="Q25" s="34"/>
      <c r="R25" s="15">
        <f>COUNTIF($R$5:$R$24,1)</f>
        <v>0</v>
      </c>
      <c r="S25" s="36"/>
      <c r="T25" s="15">
        <f>COUNTIF($T$5:$T$24,1)</f>
        <v>6</v>
      </c>
      <c r="U25" s="15">
        <f>COUNTIF($U$5:$U$24,1)</f>
        <v>18</v>
      </c>
      <c r="V25" s="15">
        <f>COUNTIF($V$5:$V$24,1)</f>
        <v>4</v>
      </c>
      <c r="W25" s="15">
        <f>COUNTIF($W$5:$W$24,1)</f>
        <v>3</v>
      </c>
      <c r="X25" s="15">
        <f>COUNTIF($X$5:$X$24,1)</f>
        <v>2</v>
      </c>
      <c r="Y25" s="15">
        <f>COUNTIF($Y$5:$Y$24,1)</f>
        <v>14</v>
      </c>
      <c r="Z25" s="15">
        <f>COUNTIF($Z$5:$Z$24,1)</f>
        <v>0</v>
      </c>
      <c r="AA25" s="34"/>
      <c r="AB25" s="15">
        <f>COUNTIF($AB$5:$AB$24,1)</f>
        <v>18</v>
      </c>
      <c r="AC25" s="15">
        <f>COUNTIF(AC$5:AC$24,1)</f>
        <v>0</v>
      </c>
      <c r="AD25" s="15">
        <f>COUNTIF($AD5:$AD24,1)</f>
        <v>0</v>
      </c>
      <c r="AE25" s="15">
        <f>COUNTIF($AE5:$AE24,1)</f>
        <v>0</v>
      </c>
      <c r="AF25" s="15">
        <f>COUNTIF($AF5:$AF24,1)</f>
        <v>0</v>
      </c>
      <c r="AG25" s="15">
        <f>COUNTIF($AG5:$AG24,1)</f>
        <v>0</v>
      </c>
      <c r="AH25" s="15">
        <f>COUNTIF($AH5:$AH24,1)</f>
        <v>0</v>
      </c>
      <c r="AI25" s="15">
        <f>COUNTIF($AI5:$AI24,1)</f>
        <v>0</v>
      </c>
      <c r="AJ25" s="35"/>
      <c r="AK25" s="35"/>
      <c r="AL25" s="35"/>
      <c r="AM25" s="35"/>
      <c r="AN25" s="35"/>
      <c r="AO25" s="35"/>
      <c r="AP25" s="35"/>
      <c r="AQ25" s="35"/>
      <c r="AR25" s="35"/>
      <c r="AS25" s="15">
        <f>COUNTIF(AS$5:AS$24,1)</f>
        <v>0</v>
      </c>
      <c r="AT25" s="15">
        <f>COUNTIF(AT$5:AT$24,1)</f>
        <v>0</v>
      </c>
      <c r="AU25" s="35"/>
      <c r="AV25" s="35"/>
    </row>
    <row r="26" spans="1:48" ht="20.100000000000001" customHeight="1">
      <c r="A26" s="240"/>
      <c r="B26" s="147">
        <v>2</v>
      </c>
      <c r="C26" s="21"/>
      <c r="D26" s="10">
        <f>COUNTIF(D5:D24,2)</f>
        <v>12</v>
      </c>
      <c r="E26" s="17"/>
      <c r="F26" s="10">
        <f>COUNTIF($F$5:$F$24,20)</f>
        <v>3</v>
      </c>
      <c r="G26" s="10">
        <f>COUNTIF(G5:G24,2)</f>
        <v>18</v>
      </c>
      <c r="H26" s="10">
        <f>COUNTIF(H5:H24,2)</f>
        <v>19</v>
      </c>
      <c r="I26" s="10">
        <f>COUNTIF(I$5:I$24,2)</f>
        <v>18</v>
      </c>
      <c r="J26" s="10">
        <f>COUNTIF($J$5:$J$24,2)</f>
        <v>0</v>
      </c>
      <c r="K26" s="28"/>
      <c r="L26" s="5">
        <f>COUNTIF($L$5:$L$24,2)</f>
        <v>0</v>
      </c>
      <c r="M26" s="5"/>
      <c r="N26" s="5">
        <f>COUNTIF($N$5:$N$24,2)</f>
        <v>0</v>
      </c>
      <c r="O26" s="29"/>
      <c r="P26" s="5">
        <f>COUNTIF($P$5:$P$24,2)</f>
        <v>0</v>
      </c>
      <c r="Q26" s="28"/>
      <c r="R26" s="5">
        <f>COUNTIF($R$5:$R$24,2)</f>
        <v>0</v>
      </c>
      <c r="S26" s="27"/>
      <c r="T26" s="5">
        <f>COUNTIF($T$5:$T$24,2)</f>
        <v>0</v>
      </c>
      <c r="U26" s="5">
        <f>COUNTIF($U$5:$U$24,2)</f>
        <v>0</v>
      </c>
      <c r="V26" s="5">
        <f>COUNTIF($V$5:$V$24,2)</f>
        <v>13</v>
      </c>
      <c r="W26" s="5">
        <f>COUNTIF($W$5:$W$24,2)</f>
        <v>0</v>
      </c>
      <c r="X26" s="5">
        <f>COUNTIF($X$5:$X$24,2)</f>
        <v>0</v>
      </c>
      <c r="Y26" s="5">
        <f>COUNTIF($Y$5:$Y$24,2)</f>
        <v>0</v>
      </c>
      <c r="Z26" s="5">
        <f>COUNTIF($Z$5:$Z$24,2)</f>
        <v>0</v>
      </c>
      <c r="AA26" s="28"/>
      <c r="AB26" s="5">
        <f>COUNTIF($AB$5:$AB$24,2)</f>
        <v>0</v>
      </c>
      <c r="AC26" s="5">
        <f>COUNTIF(AC$5:AC$24,2)</f>
        <v>17</v>
      </c>
      <c r="AD26" s="5">
        <f>COUNTIF(AD$5:AD$24,2)</f>
        <v>0</v>
      </c>
      <c r="AE26" s="5">
        <f>COUNTIF(AE$5:AE$24,2)</f>
        <v>0</v>
      </c>
      <c r="AF26" s="5">
        <f t="shared" ref="AF26:AI26" si="1">COUNTIF(AF$5:AF$24,2)</f>
        <v>0</v>
      </c>
      <c r="AG26" s="5">
        <f t="shared" si="1"/>
        <v>0</v>
      </c>
      <c r="AH26" s="5">
        <f t="shared" si="1"/>
        <v>0</v>
      </c>
      <c r="AI26" s="5">
        <f t="shared" si="1"/>
        <v>0</v>
      </c>
      <c r="AJ26" s="29"/>
      <c r="AK26" s="29"/>
      <c r="AL26" s="29"/>
      <c r="AM26" s="29"/>
      <c r="AN26" s="29"/>
      <c r="AO26" s="29"/>
      <c r="AP26" s="29"/>
      <c r="AQ26" s="29"/>
      <c r="AR26" s="29"/>
      <c r="AS26" s="5">
        <f>COUNTIF(AS$5:AS$24,2)</f>
        <v>0</v>
      </c>
      <c r="AT26" s="5">
        <f>COUNTIF(AT$5:AT$24,2)</f>
        <v>0</v>
      </c>
      <c r="AU26" s="29"/>
      <c r="AV26" s="29"/>
    </row>
    <row r="27" spans="1:48" ht="20.100000000000001" customHeight="1">
      <c r="A27" s="240"/>
      <c r="B27" s="147">
        <v>3</v>
      </c>
      <c r="C27" s="21"/>
      <c r="D27" s="17"/>
      <c r="E27" s="17"/>
      <c r="F27" s="10">
        <f>COUNTIF($F$5:$F$24,30)</f>
        <v>3</v>
      </c>
      <c r="G27" s="17"/>
      <c r="H27" s="17"/>
      <c r="I27" s="10">
        <f>COUNTIF(I$5:I$24,3)</f>
        <v>0</v>
      </c>
      <c r="J27" s="10">
        <f>COUNTIF($J$5:$J$24,3)</f>
        <v>0</v>
      </c>
      <c r="K27" s="28"/>
      <c r="L27" s="5">
        <f>COUNTIF($L$5:$L$24,3)</f>
        <v>0</v>
      </c>
      <c r="M27" s="5"/>
      <c r="N27" s="5">
        <f>COUNTIF($N$5:$N$24,3)</f>
        <v>0</v>
      </c>
      <c r="O27" s="29"/>
      <c r="P27" s="5">
        <f>COUNTIF($P$5:$P$24,3)</f>
        <v>0</v>
      </c>
      <c r="Q27" s="28"/>
      <c r="R27" s="5">
        <f>COUNTIF($R$5:$R$24,3)</f>
        <v>0</v>
      </c>
      <c r="S27" s="27"/>
      <c r="T27" s="5">
        <f>COUNTIF($T$5:$T$24,3)</f>
        <v>0</v>
      </c>
      <c r="U27" s="5">
        <f>COUNTIF($U$5:$U$24,3)</f>
        <v>0</v>
      </c>
      <c r="V27" s="5">
        <f>COUNTIF($V$5:$V$24,3)</f>
        <v>0</v>
      </c>
      <c r="W27" s="5">
        <f>COUNTIF($W$5:$W$24,3)</f>
        <v>13</v>
      </c>
      <c r="X27" s="5">
        <f>COUNTIF($X$5:$X$24,3)</f>
        <v>0</v>
      </c>
      <c r="Y27" s="5">
        <f>COUNTIF($Y$5:$Y$24,3)</f>
        <v>0</v>
      </c>
      <c r="Z27" s="5">
        <f>COUNTIF($Z$5:$Z$24,3)</f>
        <v>0</v>
      </c>
      <c r="AA27" s="28"/>
      <c r="AB27" s="5">
        <f>COUNTIF($AB$5:$AB$24,3)</f>
        <v>0</v>
      </c>
      <c r="AC27" s="5">
        <f>COUNTIF(AC$5:AC$24,3)</f>
        <v>0</v>
      </c>
      <c r="AD27" s="5">
        <f>COUNTIF(AD$5:AD$24,3)</f>
        <v>16</v>
      </c>
      <c r="AE27" s="5">
        <f t="shared" ref="AE27:AI27" si="2">COUNTIF(AE$5:AE$24,3)</f>
        <v>0</v>
      </c>
      <c r="AF27" s="5">
        <f t="shared" si="2"/>
        <v>0</v>
      </c>
      <c r="AG27" s="5">
        <f t="shared" si="2"/>
        <v>13</v>
      </c>
      <c r="AH27" s="5">
        <f t="shared" si="2"/>
        <v>0</v>
      </c>
      <c r="AI27" s="5">
        <f t="shared" si="2"/>
        <v>0</v>
      </c>
      <c r="AJ27" s="29"/>
      <c r="AK27" s="29"/>
      <c r="AL27" s="29"/>
      <c r="AM27" s="29"/>
      <c r="AN27" s="29"/>
      <c r="AO27" s="29"/>
      <c r="AP27" s="29"/>
      <c r="AQ27" s="29"/>
      <c r="AR27" s="29"/>
      <c r="AS27" s="5">
        <f>COUNTIF(AS$5:AS$24,3)</f>
        <v>0</v>
      </c>
      <c r="AT27" s="5">
        <f>COUNTIF(AT$5:AT$24,3)</f>
        <v>0</v>
      </c>
      <c r="AU27" s="29"/>
      <c r="AV27" s="29"/>
    </row>
    <row r="28" spans="1:48" ht="20.100000000000001" customHeight="1">
      <c r="A28" s="240"/>
      <c r="B28" s="147">
        <v>4</v>
      </c>
      <c r="C28" s="21"/>
      <c r="D28" s="17"/>
      <c r="E28" s="17"/>
      <c r="F28" s="10">
        <f>COUNTIF($F$5:$F$24,40)</f>
        <v>2</v>
      </c>
      <c r="G28" s="17"/>
      <c r="H28" s="17"/>
      <c r="I28" s="10">
        <f>COUNTIF(I$5:I$24,4)</f>
        <v>0</v>
      </c>
      <c r="J28" s="31">
        <f>COUNTIF($J$5:$J$24,4)</f>
        <v>0</v>
      </c>
      <c r="K28" s="28"/>
      <c r="L28" s="5">
        <f>COUNTIF($L$5:$L$24,4)</f>
        <v>0</v>
      </c>
      <c r="M28" s="5"/>
      <c r="N28" s="5">
        <f>COUNTIF($N$5:$N$24,4)</f>
        <v>0</v>
      </c>
      <c r="O28" s="29"/>
      <c r="P28" s="7">
        <f>COUNTIF($P$5:$P$24,4)</f>
        <v>18</v>
      </c>
      <c r="Q28" s="28"/>
      <c r="R28" s="5">
        <f>COUNTIF($R$5:$R$24,4)</f>
        <v>0</v>
      </c>
      <c r="S28" s="27"/>
      <c r="T28" s="5">
        <f>COUNTIF($T$5:$T$24,4)</f>
        <v>13</v>
      </c>
      <c r="U28" s="5">
        <f>COUNTIF($U$5:$U$24,4)</f>
        <v>0</v>
      </c>
      <c r="V28" s="5">
        <f>COUNTIF($V$5:$V$24,4)</f>
        <v>0</v>
      </c>
      <c r="W28" s="5">
        <f>COUNTIF($W$5:$W$24,4)</f>
        <v>0</v>
      </c>
      <c r="X28" s="5">
        <f>COUNTIF($X$5:$X$24,4)</f>
        <v>13</v>
      </c>
      <c r="Y28" s="5">
        <f>COUNTIF($Y$5:$Y$24,4)</f>
        <v>0</v>
      </c>
      <c r="Z28" s="5">
        <f>COUNTIF($Z$5:$Z$24,4)</f>
        <v>0</v>
      </c>
      <c r="AA28" s="28"/>
      <c r="AB28" s="5">
        <f>COUNTIF($AB$5:$AB$24,4)</f>
        <v>0</v>
      </c>
      <c r="AC28" s="5">
        <f>COUNTIF(AC$5:AC$24,4)</f>
        <v>0</v>
      </c>
      <c r="AD28" s="5">
        <f>COUNTIF(AD$5:AD$24,4)</f>
        <v>0</v>
      </c>
      <c r="AE28" s="5">
        <f t="shared" ref="AE28:AI28" si="3">COUNTIF(AE$5:AE$24,4)</f>
        <v>15</v>
      </c>
      <c r="AF28" s="5">
        <f t="shared" si="3"/>
        <v>0</v>
      </c>
      <c r="AG28" s="5">
        <f t="shared" si="3"/>
        <v>0</v>
      </c>
      <c r="AH28" s="5">
        <f t="shared" si="3"/>
        <v>12</v>
      </c>
      <c r="AI28" s="5">
        <f t="shared" si="3"/>
        <v>0</v>
      </c>
      <c r="AJ28" s="29"/>
      <c r="AK28" s="29"/>
      <c r="AL28" s="29"/>
      <c r="AM28" s="29"/>
      <c r="AN28" s="29"/>
      <c r="AO28" s="29"/>
      <c r="AP28" s="29"/>
      <c r="AQ28" s="29"/>
      <c r="AR28" s="29"/>
      <c r="AS28" s="5">
        <f>COUNTIF(AS$5:AS$24,4)</f>
        <v>19</v>
      </c>
      <c r="AT28" s="5">
        <f>COUNTIF(AT$5:AT$24,4)</f>
        <v>0</v>
      </c>
      <c r="AU28" s="29"/>
      <c r="AV28" s="29"/>
    </row>
    <row r="29" spans="1:48" ht="20.100000000000001" customHeight="1">
      <c r="A29" s="240"/>
      <c r="B29" s="147">
        <v>5</v>
      </c>
      <c r="C29" s="21"/>
      <c r="D29" s="17"/>
      <c r="E29" s="17"/>
      <c r="F29" s="10">
        <f>COUNTIF($F$5:$F$24,50)</f>
        <v>2</v>
      </c>
      <c r="G29" s="17"/>
      <c r="H29" s="17"/>
      <c r="I29" s="17"/>
      <c r="J29" s="31">
        <f>COUNTIF($J$5:$J$24,5)</f>
        <v>0</v>
      </c>
      <c r="K29" s="28"/>
      <c r="L29" s="5">
        <f>COUNTIF($L$5:$L$24,5)</f>
        <v>0</v>
      </c>
      <c r="M29" s="5"/>
      <c r="N29" s="5">
        <f>COUNTIF($N$5:$N$24,5)</f>
        <v>0</v>
      </c>
      <c r="O29" s="29"/>
      <c r="P29" s="27"/>
      <c r="Q29" s="28"/>
      <c r="R29" s="5">
        <f>COUNTIF($R$5:$R$24,5)</f>
        <v>0</v>
      </c>
      <c r="S29" s="27"/>
      <c r="T29" s="27"/>
      <c r="U29" s="27"/>
      <c r="V29" s="27"/>
      <c r="W29" s="27"/>
      <c r="X29" s="27"/>
      <c r="Y29" s="27"/>
      <c r="Z29" s="5">
        <f>COUNTIF($Z$5:$Z$24,5)</f>
        <v>0</v>
      </c>
      <c r="AA29" s="28"/>
      <c r="AB29" s="5">
        <f>COUNTIF($AB$5:$AB$24,5)</f>
        <v>0</v>
      </c>
      <c r="AC29" s="5">
        <f>COUNTIF(AC$5:AC$24,5)</f>
        <v>0</v>
      </c>
      <c r="AD29" s="5">
        <f>COUNTIF(AD$5:AD$24,5)</f>
        <v>0</v>
      </c>
      <c r="AE29" s="5">
        <f t="shared" ref="AE29:AI29" si="4">COUNTIF(AE$5:AE$24,5)</f>
        <v>0</v>
      </c>
      <c r="AF29" s="5">
        <f t="shared" si="4"/>
        <v>14</v>
      </c>
      <c r="AG29" s="5">
        <f t="shared" si="4"/>
        <v>0</v>
      </c>
      <c r="AH29" s="5">
        <f t="shared" si="4"/>
        <v>0</v>
      </c>
      <c r="AI29" s="5">
        <f t="shared" si="4"/>
        <v>11</v>
      </c>
      <c r="AJ29" s="29"/>
      <c r="AK29" s="29"/>
      <c r="AL29" s="29"/>
      <c r="AM29" s="29"/>
      <c r="AN29" s="29"/>
      <c r="AO29" s="29"/>
      <c r="AP29" s="29"/>
      <c r="AQ29" s="29"/>
      <c r="AR29" s="29"/>
      <c r="AS29" s="27"/>
      <c r="AT29" s="5">
        <f>COUNTIF(AT$5:AT$24,5)</f>
        <v>0</v>
      </c>
      <c r="AU29" s="29"/>
      <c r="AV29" s="29"/>
    </row>
    <row r="30" spans="1:48" ht="20.100000000000001" customHeight="1">
      <c r="A30" s="240"/>
      <c r="B30" s="147">
        <v>6</v>
      </c>
      <c r="C30" s="21"/>
      <c r="D30" s="17"/>
      <c r="E30" s="17"/>
      <c r="F30" s="10">
        <f>COUNTIF($F$5:$F$24,60)</f>
        <v>2</v>
      </c>
      <c r="G30" s="17"/>
      <c r="H30" s="17"/>
      <c r="I30" s="17"/>
      <c r="J30" s="10">
        <f>COUNTIF($J$5:$J$24,6)</f>
        <v>0</v>
      </c>
      <c r="K30" s="28"/>
      <c r="L30" s="5">
        <f>COUNTIF($L$5:$L$24,6)</f>
        <v>0</v>
      </c>
      <c r="M30" s="5"/>
      <c r="N30" s="5">
        <f>COUNTIF($N$5:$N$24,6)</f>
        <v>0</v>
      </c>
      <c r="O30" s="29"/>
      <c r="P30" s="27"/>
      <c r="Q30" s="28"/>
      <c r="R30" s="5">
        <f>COUNTIF($R$5:$R$24,6)</f>
        <v>0</v>
      </c>
      <c r="S30" s="27"/>
      <c r="T30" s="27"/>
      <c r="U30" s="27"/>
      <c r="V30" s="27"/>
      <c r="W30" s="27"/>
      <c r="X30" s="27"/>
      <c r="Y30" s="27"/>
      <c r="Z30" s="5">
        <f>COUNTIF($Z$5:$Z$24,6)</f>
        <v>12</v>
      </c>
      <c r="AA30" s="28"/>
      <c r="AB30" s="27"/>
      <c r="AC30" s="27"/>
      <c r="AD30" s="27"/>
      <c r="AE30" s="27"/>
      <c r="AF30" s="27"/>
      <c r="AG30" s="27"/>
      <c r="AH30" s="27"/>
      <c r="AI30" s="27"/>
      <c r="AJ30" s="29"/>
      <c r="AK30" s="29"/>
      <c r="AL30" s="29"/>
      <c r="AM30" s="29"/>
      <c r="AN30" s="29"/>
      <c r="AO30" s="29"/>
      <c r="AP30" s="29"/>
      <c r="AQ30" s="29"/>
      <c r="AR30" s="29"/>
      <c r="AS30" s="27"/>
      <c r="AT30" s="5">
        <f>COUNTIF(AT$5:AT$24,6)</f>
        <v>18</v>
      </c>
      <c r="AU30" s="29"/>
      <c r="AV30" s="29"/>
    </row>
    <row r="31" spans="1:48" ht="20.100000000000001" customHeight="1">
      <c r="A31" s="240"/>
      <c r="B31" s="147">
        <v>7</v>
      </c>
      <c r="C31" s="21"/>
      <c r="D31" s="17"/>
      <c r="E31" s="17"/>
      <c r="F31" s="10">
        <f>COUNTIF($F$5:$F$24,70)</f>
        <v>2</v>
      </c>
      <c r="G31" s="17"/>
      <c r="H31" s="17"/>
      <c r="I31" s="17"/>
      <c r="J31" s="10">
        <f>COUNTIF($J$5:$J$24,7)</f>
        <v>19</v>
      </c>
      <c r="K31" s="28"/>
      <c r="L31" s="5">
        <f>COUNTIF($L$5:$L$24,7)</f>
        <v>0</v>
      </c>
      <c r="M31" s="5"/>
      <c r="N31" s="5">
        <f>COUNTIF($N$5:$N$24,7)</f>
        <v>0</v>
      </c>
      <c r="O31" s="29"/>
      <c r="P31" s="27"/>
      <c r="Q31" s="28"/>
      <c r="R31" s="5">
        <f>COUNTIF($R$5:$R$24,7)</f>
        <v>0</v>
      </c>
      <c r="S31" s="27"/>
      <c r="T31" s="27"/>
      <c r="U31" s="27"/>
      <c r="V31" s="27"/>
      <c r="W31" s="27"/>
      <c r="X31" s="27"/>
      <c r="Y31" s="27"/>
      <c r="Z31" s="5">
        <f>COUNTIF($Z$5:$Z$24,7)</f>
        <v>0</v>
      </c>
      <c r="AA31" s="28"/>
      <c r="AB31" s="27"/>
      <c r="AC31" s="27"/>
      <c r="AD31" s="27"/>
      <c r="AE31" s="27"/>
      <c r="AF31" s="27"/>
      <c r="AG31" s="27"/>
      <c r="AH31" s="27"/>
      <c r="AI31" s="27"/>
      <c r="AJ31" s="29"/>
      <c r="AK31" s="29"/>
      <c r="AL31" s="29"/>
      <c r="AM31" s="29"/>
      <c r="AN31" s="29"/>
      <c r="AO31" s="29"/>
      <c r="AP31" s="29"/>
      <c r="AQ31" s="29"/>
      <c r="AR31" s="29"/>
      <c r="AS31" s="27"/>
      <c r="AT31" s="27"/>
      <c r="AU31" s="29"/>
      <c r="AV31" s="29"/>
    </row>
    <row r="32" spans="1:48" ht="20.100000000000001" customHeight="1">
      <c r="A32" s="240"/>
      <c r="B32" s="147">
        <v>8</v>
      </c>
      <c r="C32" s="21"/>
      <c r="D32" s="17"/>
      <c r="E32" s="17"/>
      <c r="F32" s="10">
        <f>COUNTIF($F$5:$F$24,80)</f>
        <v>2</v>
      </c>
      <c r="G32" s="17"/>
      <c r="H32" s="17"/>
      <c r="I32" s="17"/>
      <c r="J32" s="17"/>
      <c r="K32" s="28"/>
      <c r="L32" s="5">
        <f>COUNTIF($L$5:$L$24,8)</f>
        <v>0</v>
      </c>
      <c r="M32" s="5"/>
      <c r="N32" s="5">
        <f>COUNTIF($N$5:$N$24,8)</f>
        <v>0</v>
      </c>
      <c r="O32" s="29"/>
      <c r="P32" s="27"/>
      <c r="Q32" s="28"/>
      <c r="R32" s="5">
        <f>COUNTIF($R$5:$R$24,8)</f>
        <v>0</v>
      </c>
      <c r="S32" s="27"/>
      <c r="T32" s="27"/>
      <c r="U32" s="27"/>
      <c r="V32" s="27"/>
      <c r="W32" s="27"/>
      <c r="X32" s="27"/>
      <c r="Y32" s="27"/>
      <c r="Z32" s="5">
        <f>COUNTIF($Z$5:$Z$24,8)</f>
        <v>1</v>
      </c>
      <c r="AA32" s="28"/>
      <c r="AB32" s="27"/>
      <c r="AC32" s="27"/>
      <c r="AD32" s="27"/>
      <c r="AE32" s="27"/>
      <c r="AF32" s="27"/>
      <c r="AG32" s="27"/>
      <c r="AH32" s="27"/>
      <c r="AI32" s="27"/>
      <c r="AJ32" s="29"/>
      <c r="AK32" s="29"/>
      <c r="AL32" s="29"/>
      <c r="AM32" s="29"/>
      <c r="AN32" s="29"/>
      <c r="AO32" s="29"/>
      <c r="AP32" s="29"/>
      <c r="AQ32" s="29"/>
      <c r="AR32" s="29"/>
      <c r="AS32" s="27"/>
      <c r="AT32" s="27"/>
      <c r="AU32" s="29"/>
      <c r="AV32" s="29"/>
    </row>
    <row r="33" spans="1:48" ht="20.100000000000001" customHeight="1">
      <c r="A33" s="240"/>
      <c r="B33" s="147">
        <v>9</v>
      </c>
      <c r="C33" s="21"/>
      <c r="D33" s="17"/>
      <c r="E33" s="17"/>
      <c r="F33" s="10">
        <f>COUNTIF($F$5:$F$24,90)</f>
        <v>1</v>
      </c>
      <c r="G33" s="17"/>
      <c r="H33" s="17"/>
      <c r="I33" s="17"/>
      <c r="J33" s="17"/>
      <c r="K33" s="28"/>
      <c r="L33" s="5">
        <f>COUNTIF($L$5:$L$24,9)</f>
        <v>0</v>
      </c>
      <c r="M33" s="5"/>
      <c r="N33" s="5">
        <f>COUNTIF($N$5:$N$24,9)</f>
        <v>0</v>
      </c>
      <c r="O33" s="29"/>
      <c r="P33" s="27"/>
      <c r="Q33" s="28"/>
      <c r="R33" s="5">
        <f>COUNTIF($R$5:$R$24,9)</f>
        <v>18</v>
      </c>
      <c r="S33" s="27"/>
      <c r="T33" s="27"/>
      <c r="U33" s="27"/>
      <c r="V33" s="27"/>
      <c r="W33" s="27"/>
      <c r="X33" s="27"/>
      <c r="Y33" s="27"/>
      <c r="Z33" s="27"/>
      <c r="AA33" s="28"/>
      <c r="AB33" s="27"/>
      <c r="AC33" s="27"/>
      <c r="AD33" s="27"/>
      <c r="AE33" s="27"/>
      <c r="AF33" s="27"/>
      <c r="AG33" s="27"/>
      <c r="AH33" s="27"/>
      <c r="AI33" s="27"/>
      <c r="AJ33" s="29"/>
      <c r="AK33" s="29"/>
      <c r="AL33" s="29"/>
      <c r="AM33" s="29"/>
      <c r="AN33" s="29"/>
      <c r="AO33" s="29"/>
      <c r="AP33" s="29"/>
      <c r="AQ33" s="29"/>
      <c r="AR33" s="29"/>
      <c r="AS33" s="27"/>
      <c r="AT33" s="27"/>
      <c r="AU33" s="29"/>
      <c r="AV33" s="29"/>
    </row>
    <row r="34" spans="1:48" ht="20.100000000000001" customHeight="1">
      <c r="A34" s="240"/>
      <c r="B34" s="147">
        <v>10</v>
      </c>
      <c r="C34" s="21"/>
      <c r="D34" s="17"/>
      <c r="E34" s="17"/>
      <c r="F34" s="17"/>
      <c r="G34" s="17"/>
      <c r="H34" s="17"/>
      <c r="I34" s="17"/>
      <c r="J34" s="17"/>
      <c r="K34" s="28"/>
      <c r="L34" s="5">
        <f>COUNTIF($L$5:$L$24,10)</f>
        <v>0</v>
      </c>
      <c r="M34" s="5"/>
      <c r="N34" s="5">
        <f>COUNTIF($N$5:$N$24,10)</f>
        <v>19</v>
      </c>
      <c r="O34" s="29"/>
      <c r="P34" s="27"/>
      <c r="Q34" s="28"/>
      <c r="R34" s="27"/>
      <c r="S34" s="27"/>
      <c r="T34" s="27"/>
      <c r="U34" s="27"/>
      <c r="V34" s="27"/>
      <c r="W34" s="27"/>
      <c r="X34" s="27"/>
      <c r="Y34" s="27"/>
      <c r="Z34" s="27"/>
      <c r="AA34" s="28"/>
      <c r="AB34" s="27"/>
      <c r="AC34" s="27"/>
      <c r="AD34" s="27"/>
      <c r="AE34" s="27"/>
      <c r="AF34" s="27"/>
      <c r="AG34" s="27"/>
      <c r="AH34" s="27"/>
      <c r="AI34" s="27"/>
      <c r="AJ34" s="29"/>
      <c r="AK34" s="29"/>
      <c r="AL34" s="29"/>
      <c r="AM34" s="29"/>
      <c r="AN34" s="29"/>
      <c r="AO34" s="29"/>
      <c r="AP34" s="29"/>
      <c r="AQ34" s="29"/>
      <c r="AR34" s="29"/>
      <c r="AS34" s="27"/>
      <c r="AT34" s="27"/>
      <c r="AU34" s="29"/>
      <c r="AV34" s="29"/>
    </row>
    <row r="35" spans="1:48" ht="20.100000000000001" customHeight="1">
      <c r="A35" s="240"/>
      <c r="B35" s="147">
        <v>11</v>
      </c>
      <c r="C35" s="21"/>
      <c r="D35" s="17"/>
      <c r="E35" s="17"/>
      <c r="F35" s="17"/>
      <c r="G35" s="17"/>
      <c r="H35" s="17"/>
      <c r="I35" s="17"/>
      <c r="J35" s="17"/>
      <c r="K35" s="28"/>
      <c r="L35" s="5">
        <f>COUNTIF($L$5:$L$24,11)</f>
        <v>0</v>
      </c>
      <c r="M35" s="5"/>
      <c r="N35" s="27"/>
      <c r="O35" s="29"/>
      <c r="P35" s="27"/>
      <c r="Q35" s="28"/>
      <c r="R35" s="27"/>
      <c r="S35" s="27"/>
      <c r="T35" s="27"/>
      <c r="U35" s="27"/>
      <c r="V35" s="27"/>
      <c r="W35" s="27"/>
      <c r="X35" s="27"/>
      <c r="Y35" s="27"/>
      <c r="Z35" s="27"/>
      <c r="AA35" s="28"/>
      <c r="AB35" s="27"/>
      <c r="AC35" s="27"/>
      <c r="AD35" s="27"/>
      <c r="AE35" s="27"/>
      <c r="AF35" s="27"/>
      <c r="AG35" s="27"/>
      <c r="AH35" s="27"/>
      <c r="AI35" s="27"/>
      <c r="AJ35" s="29"/>
      <c r="AK35" s="29"/>
      <c r="AL35" s="29"/>
      <c r="AM35" s="29"/>
      <c r="AN35" s="29"/>
      <c r="AO35" s="29"/>
      <c r="AP35" s="29"/>
      <c r="AQ35" s="29"/>
      <c r="AR35" s="29"/>
      <c r="AS35" s="27"/>
      <c r="AT35" s="27"/>
      <c r="AU35" s="29"/>
      <c r="AV35" s="29"/>
    </row>
    <row r="36" spans="1:48" ht="20.100000000000001" customHeight="1">
      <c r="A36" s="240"/>
      <c r="B36" s="147">
        <v>12</v>
      </c>
      <c r="C36" s="21"/>
      <c r="D36" s="17"/>
      <c r="E36" s="17"/>
      <c r="F36" s="17"/>
      <c r="G36" s="17"/>
      <c r="H36" s="17"/>
      <c r="I36" s="17"/>
      <c r="J36" s="17"/>
      <c r="K36" s="28"/>
      <c r="L36" s="5">
        <f>COUNTIF($L$5:$L$24,12)</f>
        <v>0</v>
      </c>
      <c r="M36" s="5"/>
      <c r="N36" s="27"/>
      <c r="O36" s="29"/>
      <c r="P36" s="27"/>
      <c r="Q36" s="28"/>
      <c r="R36" s="27"/>
      <c r="S36" s="27"/>
      <c r="T36" s="27"/>
      <c r="U36" s="27"/>
      <c r="V36" s="27"/>
      <c r="W36" s="27"/>
      <c r="X36" s="27"/>
      <c r="Y36" s="27"/>
      <c r="Z36" s="27"/>
      <c r="AA36" s="28"/>
      <c r="AB36" s="27"/>
      <c r="AC36" s="27"/>
      <c r="AD36" s="27"/>
      <c r="AE36" s="27"/>
      <c r="AF36" s="27"/>
      <c r="AG36" s="27"/>
      <c r="AH36" s="27"/>
      <c r="AI36" s="27"/>
      <c r="AJ36" s="29"/>
      <c r="AK36" s="29"/>
      <c r="AL36" s="29"/>
      <c r="AM36" s="29"/>
      <c r="AN36" s="29"/>
      <c r="AO36" s="29"/>
      <c r="AP36" s="29"/>
      <c r="AQ36" s="29"/>
      <c r="AR36" s="29"/>
      <c r="AS36" s="27"/>
      <c r="AT36" s="27"/>
      <c r="AU36" s="29"/>
      <c r="AV36" s="29"/>
    </row>
    <row r="37" spans="1:48" ht="20.100000000000001" customHeight="1">
      <c r="A37" s="240"/>
      <c r="B37" s="147">
        <v>13</v>
      </c>
      <c r="C37" s="21"/>
      <c r="D37" s="17"/>
      <c r="E37" s="17"/>
      <c r="F37" s="17"/>
      <c r="G37" s="17"/>
      <c r="H37" s="17"/>
      <c r="I37" s="17"/>
      <c r="J37" s="17"/>
      <c r="K37" s="28"/>
      <c r="L37" s="5">
        <f>COUNTIF($L$5:$L$24,13)</f>
        <v>0</v>
      </c>
      <c r="M37" s="5"/>
      <c r="N37" s="27"/>
      <c r="O37" s="29"/>
      <c r="P37" s="27"/>
      <c r="Q37" s="28"/>
      <c r="R37" s="27"/>
      <c r="S37" s="27"/>
      <c r="T37" s="27"/>
      <c r="U37" s="27"/>
      <c r="V37" s="27"/>
      <c r="W37" s="27"/>
      <c r="X37" s="27"/>
      <c r="Y37" s="27"/>
      <c r="Z37" s="27"/>
      <c r="AA37" s="28"/>
      <c r="AB37" s="27"/>
      <c r="AC37" s="27"/>
      <c r="AD37" s="27"/>
      <c r="AE37" s="27"/>
      <c r="AF37" s="27"/>
      <c r="AG37" s="27"/>
      <c r="AH37" s="27"/>
      <c r="AI37" s="27"/>
      <c r="AJ37" s="29"/>
      <c r="AK37" s="29"/>
      <c r="AL37" s="29"/>
      <c r="AM37" s="29"/>
      <c r="AN37" s="29"/>
      <c r="AO37" s="29"/>
      <c r="AP37" s="29"/>
      <c r="AQ37" s="29"/>
      <c r="AR37" s="29"/>
      <c r="AS37" s="27"/>
      <c r="AT37" s="27"/>
      <c r="AU37" s="29"/>
      <c r="AV37" s="29"/>
    </row>
    <row r="38" spans="1:48" ht="20.100000000000001" customHeight="1">
      <c r="A38" s="240"/>
      <c r="B38" s="148">
        <v>14</v>
      </c>
      <c r="C38" s="112"/>
      <c r="D38" s="113"/>
      <c r="E38" s="113"/>
      <c r="F38" s="113"/>
      <c r="G38" s="113"/>
      <c r="H38" s="113"/>
      <c r="I38" s="113"/>
      <c r="J38" s="113"/>
      <c r="K38" s="114"/>
      <c r="L38" s="13">
        <f>COUNTIF($L$5:$L$24,14)</f>
        <v>18</v>
      </c>
      <c r="M38" s="13"/>
      <c r="N38" s="115"/>
      <c r="O38" s="116"/>
      <c r="P38" s="115"/>
      <c r="Q38" s="114"/>
      <c r="R38" s="115"/>
      <c r="S38" s="115"/>
      <c r="T38" s="115"/>
      <c r="U38" s="115"/>
      <c r="V38" s="115"/>
      <c r="W38" s="115"/>
      <c r="X38" s="115"/>
      <c r="Y38" s="115"/>
      <c r="Z38" s="115"/>
      <c r="AA38" s="114"/>
      <c r="AB38" s="115"/>
      <c r="AC38" s="115"/>
      <c r="AD38" s="115"/>
      <c r="AE38" s="115"/>
      <c r="AF38" s="115"/>
      <c r="AG38" s="115"/>
      <c r="AH38" s="115"/>
      <c r="AI38" s="115"/>
      <c r="AJ38" s="116"/>
      <c r="AK38" s="116"/>
      <c r="AL38" s="116"/>
      <c r="AM38" s="116"/>
      <c r="AN38" s="116"/>
      <c r="AO38" s="116"/>
      <c r="AP38" s="116"/>
      <c r="AQ38" s="116"/>
      <c r="AR38" s="116"/>
      <c r="AS38" s="115"/>
      <c r="AT38" s="115"/>
      <c r="AU38" s="116"/>
      <c r="AV38" s="116"/>
    </row>
    <row r="39" spans="1:48" ht="20.100000000000001" customHeight="1">
      <c r="A39" s="241"/>
      <c r="B39" s="158" t="s">
        <v>154</v>
      </c>
      <c r="C39" s="16">
        <f>COUNTIF(C$5:C$24,"")</f>
        <v>1</v>
      </c>
      <c r="D39" s="16">
        <f>COUNTIF(D$5:D$24,"")</f>
        <v>2</v>
      </c>
      <c r="E39" s="16">
        <f>COUNTIF(E$5:E$24,"")</f>
        <v>1</v>
      </c>
      <c r="F39" s="157"/>
      <c r="G39" s="16">
        <f t="shared" ref="G39:AT39" si="5">COUNTIF(G$5:G$24,"")</f>
        <v>2</v>
      </c>
      <c r="H39" s="16">
        <f t="shared" si="5"/>
        <v>1</v>
      </c>
      <c r="I39" s="16">
        <f t="shared" si="5"/>
        <v>2</v>
      </c>
      <c r="J39" s="16">
        <f t="shared" si="5"/>
        <v>1</v>
      </c>
      <c r="K39" s="157"/>
      <c r="L39" s="16">
        <f t="shared" si="5"/>
        <v>2</v>
      </c>
      <c r="M39" s="16"/>
      <c r="N39" s="16">
        <f t="shared" si="5"/>
        <v>1</v>
      </c>
      <c r="O39" s="157"/>
      <c r="P39" s="16">
        <f t="shared" si="5"/>
        <v>2</v>
      </c>
      <c r="Q39" s="157"/>
      <c r="R39" s="16">
        <f t="shared" si="5"/>
        <v>2</v>
      </c>
      <c r="S39" s="157"/>
      <c r="T39" s="16">
        <f t="shared" si="5"/>
        <v>1</v>
      </c>
      <c r="U39" s="16">
        <f t="shared" si="5"/>
        <v>2</v>
      </c>
      <c r="V39" s="16">
        <f t="shared" si="5"/>
        <v>3</v>
      </c>
      <c r="W39" s="16">
        <f t="shared" si="5"/>
        <v>4</v>
      </c>
      <c r="X39" s="16">
        <f t="shared" si="5"/>
        <v>5</v>
      </c>
      <c r="Y39" s="16">
        <f t="shared" si="5"/>
        <v>6</v>
      </c>
      <c r="Z39" s="16">
        <f t="shared" si="5"/>
        <v>7</v>
      </c>
      <c r="AA39" s="157"/>
      <c r="AB39" s="16">
        <f t="shared" si="5"/>
        <v>2</v>
      </c>
      <c r="AC39" s="16">
        <f t="shared" si="5"/>
        <v>3</v>
      </c>
      <c r="AD39" s="16">
        <f t="shared" si="5"/>
        <v>4</v>
      </c>
      <c r="AE39" s="16">
        <f t="shared" si="5"/>
        <v>5</v>
      </c>
      <c r="AF39" s="16">
        <f t="shared" si="5"/>
        <v>6</v>
      </c>
      <c r="AG39" s="16">
        <f t="shared" si="5"/>
        <v>7</v>
      </c>
      <c r="AH39" s="16">
        <f t="shared" si="5"/>
        <v>8</v>
      </c>
      <c r="AI39" s="16">
        <f t="shared" si="5"/>
        <v>9</v>
      </c>
      <c r="AJ39" s="157"/>
      <c r="AK39" s="157"/>
      <c r="AL39" s="157"/>
      <c r="AM39" s="157"/>
      <c r="AN39" s="157"/>
      <c r="AO39" s="157"/>
      <c r="AP39" s="157"/>
      <c r="AQ39" s="157"/>
      <c r="AR39" s="157"/>
      <c r="AS39" s="16">
        <f t="shared" si="5"/>
        <v>1</v>
      </c>
      <c r="AT39" s="16">
        <f t="shared" si="5"/>
        <v>2</v>
      </c>
      <c r="AU39" s="157"/>
      <c r="AV39" s="157"/>
    </row>
    <row r="40" spans="1:48" ht="20.100000000000001" customHeight="1">
      <c r="AV40" s="4"/>
    </row>
    <row r="41" spans="1:48" ht="20.100000000000001" customHeight="1">
      <c r="AV41" s="4"/>
    </row>
    <row r="42" spans="1:48" ht="20.100000000000001" customHeight="1">
      <c r="AV42" s="4"/>
    </row>
    <row r="43" spans="1:48" ht="20.100000000000001" customHeight="1">
      <c r="AV43" s="4"/>
    </row>
    <row r="44" spans="1:48" ht="20.100000000000001" customHeight="1">
      <c r="AV44" s="4"/>
    </row>
    <row r="45" spans="1:48" ht="20.100000000000001" customHeight="1">
      <c r="AV45" s="4"/>
    </row>
    <row r="46" spans="1:48" ht="20.100000000000001" customHeight="1">
      <c r="AV46" s="4"/>
    </row>
    <row r="47" spans="1:48" ht="20.100000000000001" customHeight="1">
      <c r="AV47" s="4"/>
    </row>
    <row r="48" spans="1:48" ht="20.100000000000001" customHeight="1">
      <c r="AV48" s="4"/>
    </row>
    <row r="49" spans="48:48" ht="20.100000000000001" customHeight="1">
      <c r="AV49" s="4"/>
    </row>
    <row r="50" spans="48:48" ht="20.100000000000001" customHeight="1">
      <c r="AV50" s="4"/>
    </row>
    <row r="51" spans="48:48" ht="20.100000000000001" customHeight="1">
      <c r="AV51" s="4"/>
    </row>
    <row r="52" spans="48:48" ht="20.100000000000001" customHeight="1">
      <c r="AV52" s="4"/>
    </row>
    <row r="53" spans="48:48" ht="20.100000000000001" customHeight="1">
      <c r="AV53" s="4"/>
    </row>
    <row r="54" spans="48:48" ht="20.100000000000001" customHeight="1">
      <c r="AV54" s="4"/>
    </row>
    <row r="55" spans="48:48" ht="20.100000000000001" customHeight="1">
      <c r="AV55" s="4"/>
    </row>
    <row r="56" spans="48:48" ht="20.100000000000001" customHeight="1">
      <c r="AV56" s="4"/>
    </row>
    <row r="57" spans="48:48" ht="20.100000000000001" customHeight="1">
      <c r="AV57" s="4"/>
    </row>
    <row r="58" spans="48:48" ht="20.100000000000001" customHeight="1">
      <c r="AV58" s="4"/>
    </row>
    <row r="59" spans="48:48" ht="20.100000000000001" customHeight="1">
      <c r="AV59" s="4"/>
    </row>
    <row r="60" spans="48:48" ht="20.100000000000001" customHeight="1">
      <c r="AV60" s="4"/>
    </row>
    <row r="61" spans="48:48" ht="20.100000000000001" customHeight="1">
      <c r="AV61" s="4"/>
    </row>
    <row r="62" spans="48:48" ht="20.100000000000001" customHeight="1">
      <c r="AV62" s="4"/>
    </row>
    <row r="63" spans="48:48" ht="20.100000000000001" customHeight="1">
      <c r="AV63" s="4"/>
    </row>
    <row r="64" spans="48:48" ht="20.100000000000001" customHeight="1">
      <c r="AV64" s="4"/>
    </row>
    <row r="65" spans="48:48" ht="20.100000000000001" customHeight="1">
      <c r="AV65" s="4"/>
    </row>
    <row r="66" spans="48:48" ht="20.100000000000001" customHeight="1">
      <c r="AV66" s="4"/>
    </row>
    <row r="67" spans="48:48">
      <c r="AV67" s="4"/>
    </row>
    <row r="68" spans="48:48">
      <c r="AV68" s="4"/>
    </row>
    <row r="69" spans="48:48">
      <c r="AV69" s="4"/>
    </row>
    <row r="70" spans="48:48">
      <c r="AV70" s="4"/>
    </row>
    <row r="71" spans="48:48">
      <c r="AV71" s="4"/>
    </row>
    <row r="72" spans="48:48">
      <c r="AV72" s="4"/>
    </row>
    <row r="73" spans="48:48">
      <c r="AV73" s="4"/>
    </row>
    <row r="74" spans="48:48">
      <c r="AV74" s="4"/>
    </row>
    <row r="75" spans="48:48">
      <c r="AV75" s="4"/>
    </row>
  </sheetData>
  <mergeCells count="15">
    <mergeCell ref="D1:K1"/>
    <mergeCell ref="A25:A39"/>
    <mergeCell ref="A5:A24"/>
    <mergeCell ref="B3:B4"/>
    <mergeCell ref="E3:F3"/>
    <mergeCell ref="J3:K3"/>
    <mergeCell ref="L3:M3"/>
    <mergeCell ref="AJ3:AR3"/>
    <mergeCell ref="N3:O3"/>
    <mergeCell ref="R3:S3"/>
    <mergeCell ref="AT3:AU3"/>
    <mergeCell ref="AB3:AI3"/>
    <mergeCell ref="P3:Q3"/>
    <mergeCell ref="U3:Y3"/>
    <mergeCell ref="Z3:AA3"/>
  </mergeCells>
  <phoneticPr fontId="2"/>
  <dataValidations count="2">
    <dataValidation imeMode="off" allowBlank="1" showInputMessage="1" showErrorMessage="1" sqref="N5:P38 AS4:AT38 L5:M20 C5:J38 AB5:AI38 R5:Z38" xr:uid="{00000000-0002-0000-0100-000000000000}"/>
    <dataValidation imeMode="on" allowBlank="1" showInputMessage="1" showErrorMessage="1" sqref="AU5:AV38 AJ5:AR38 AA5:AA38 Q5:Q38 K5:K38 L21:M38" xr:uid="{00000000-0002-0000-0100-000001000000}"/>
  </dataValidations>
  <pageMargins left="0.27" right="0.19685039370078741" top="0.62" bottom="0.21" header="0.45" footer="0.2"/>
  <pageSetup paperSize="9" scale="70" orientation="landscape" r:id="rId1"/>
  <headerFooter>
    <oddHeader>&amp;R&amp;P/&amp;N</oddHeader>
  </headerFooter>
  <colBreaks count="3" manualBreakCount="3">
    <brk id="20" max="38" man="1"/>
    <brk id="35" max="1048575" man="1"/>
    <brk id="44" max="38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E5F2"/>
  </sheetPr>
  <dimension ref="B1:AC74"/>
  <sheetViews>
    <sheetView workbookViewId="0"/>
  </sheetViews>
  <sheetFormatPr defaultRowHeight="11.25"/>
  <cols>
    <col min="1" max="1" width="1.5" style="167" customWidth="1"/>
    <col min="2" max="2" width="4.5" style="166" bestFit="1" customWidth="1"/>
    <col min="3" max="3" width="6.5" style="166" customWidth="1"/>
    <col min="4" max="27" width="5.625" style="167" customWidth="1"/>
    <col min="28" max="16384" width="9" style="167"/>
  </cols>
  <sheetData>
    <row r="1" spans="2:29" ht="17.25">
      <c r="D1" s="181" t="s">
        <v>175</v>
      </c>
      <c r="E1" s="180"/>
      <c r="F1" s="180"/>
      <c r="G1" s="180"/>
      <c r="H1" s="180"/>
      <c r="I1" s="180"/>
      <c r="J1" s="180"/>
      <c r="K1" s="180"/>
      <c r="Q1" s="182" t="s">
        <v>163</v>
      </c>
    </row>
    <row r="4" spans="2:29" ht="13.5">
      <c r="D4" s="165" t="s">
        <v>171</v>
      </c>
      <c r="E4" s="172"/>
      <c r="F4" s="172"/>
      <c r="G4" s="172"/>
    </row>
    <row r="6" spans="2:29" ht="17.25" customHeight="1">
      <c r="B6" s="251"/>
      <c r="C6" s="249" t="s">
        <v>24</v>
      </c>
      <c r="D6" s="252" t="s">
        <v>176</v>
      </c>
      <c r="E6" s="253"/>
      <c r="F6" s="253"/>
      <c r="G6" s="254"/>
      <c r="H6" s="252" t="s">
        <v>177</v>
      </c>
      <c r="I6" s="253"/>
      <c r="J6" s="253"/>
      <c r="K6" s="253"/>
      <c r="L6" s="254"/>
      <c r="M6" s="252" t="s">
        <v>178</v>
      </c>
      <c r="N6" s="253"/>
      <c r="O6" s="253"/>
      <c r="P6" s="253"/>
      <c r="Q6" s="254"/>
      <c r="R6" s="252" t="s">
        <v>179</v>
      </c>
      <c r="S6" s="253"/>
      <c r="T6" s="253"/>
      <c r="U6" s="253"/>
      <c r="V6" s="254"/>
      <c r="W6" s="255" t="s">
        <v>180</v>
      </c>
      <c r="X6" s="255"/>
      <c r="Y6" s="255"/>
      <c r="Z6" s="255"/>
      <c r="AA6" s="252"/>
      <c r="AB6" s="247" t="s">
        <v>174</v>
      </c>
      <c r="AC6" s="166"/>
    </row>
    <row r="7" spans="2:29" ht="17.25" customHeight="1">
      <c r="B7" s="251"/>
      <c r="C7" s="250"/>
      <c r="D7" s="173" t="s">
        <v>168</v>
      </c>
      <c r="E7" s="174" t="s">
        <v>169</v>
      </c>
      <c r="F7" s="174" t="s">
        <v>173</v>
      </c>
      <c r="G7" s="186" t="s">
        <v>172</v>
      </c>
      <c r="H7" s="173" t="s">
        <v>168</v>
      </c>
      <c r="I7" s="174" t="s">
        <v>169</v>
      </c>
      <c r="J7" s="175" t="s">
        <v>170</v>
      </c>
      <c r="K7" s="174" t="s">
        <v>173</v>
      </c>
      <c r="L7" s="187" t="s">
        <v>172</v>
      </c>
      <c r="M7" s="173" t="s">
        <v>168</v>
      </c>
      <c r="N7" s="176" t="s">
        <v>169</v>
      </c>
      <c r="O7" s="176" t="s">
        <v>170</v>
      </c>
      <c r="P7" s="174" t="s">
        <v>173</v>
      </c>
      <c r="Q7" s="187" t="s">
        <v>172</v>
      </c>
      <c r="R7" s="173" t="s">
        <v>168</v>
      </c>
      <c r="S7" s="176" t="s">
        <v>169</v>
      </c>
      <c r="T7" s="176" t="s">
        <v>170</v>
      </c>
      <c r="U7" s="174" t="s">
        <v>173</v>
      </c>
      <c r="V7" s="187" t="s">
        <v>172</v>
      </c>
      <c r="W7" s="173" t="s">
        <v>168</v>
      </c>
      <c r="X7" s="176" t="s">
        <v>169</v>
      </c>
      <c r="Y7" s="174" t="s">
        <v>170</v>
      </c>
      <c r="Z7" s="174" t="s">
        <v>173</v>
      </c>
      <c r="AA7" s="186" t="s">
        <v>172</v>
      </c>
      <c r="AB7" s="248"/>
      <c r="AC7" s="166"/>
    </row>
    <row r="8" spans="2:29" ht="20.100000000000001" customHeight="1">
      <c r="B8" s="179">
        <v>1</v>
      </c>
      <c r="C8" s="168">
        <v>201</v>
      </c>
      <c r="D8" s="183">
        <v>0</v>
      </c>
      <c r="E8" s="184">
        <v>0</v>
      </c>
      <c r="F8" s="174">
        <f>SUM(D8:E8)</f>
        <v>0</v>
      </c>
      <c r="G8" s="186">
        <f>IF(F8&gt;=1,1,IF(F8=0,0,0))</f>
        <v>0</v>
      </c>
      <c r="H8" s="183">
        <v>0</v>
      </c>
      <c r="I8" s="184">
        <v>0</v>
      </c>
      <c r="J8" s="185">
        <v>0</v>
      </c>
      <c r="K8" s="174">
        <f>SUM(H8:J8)</f>
        <v>0</v>
      </c>
      <c r="L8" s="186">
        <f>IF(K8&gt;=2,1,0)</f>
        <v>0</v>
      </c>
      <c r="M8" s="183">
        <v>0</v>
      </c>
      <c r="N8" s="184">
        <v>0</v>
      </c>
      <c r="O8" s="185">
        <v>0</v>
      </c>
      <c r="P8" s="174">
        <f>SUM(M8:O8)</f>
        <v>0</v>
      </c>
      <c r="Q8" s="186">
        <f>IF(P8&gt;=2,1,0)</f>
        <v>0</v>
      </c>
      <c r="R8" s="183">
        <v>0</v>
      </c>
      <c r="S8" s="184">
        <v>0</v>
      </c>
      <c r="T8" s="185">
        <v>0</v>
      </c>
      <c r="U8" s="174">
        <f>SUM(R8:T8)</f>
        <v>0</v>
      </c>
      <c r="V8" s="186">
        <f>IF(U8&gt;=2,1,0)</f>
        <v>0</v>
      </c>
      <c r="W8" s="183">
        <v>0</v>
      </c>
      <c r="X8" s="191">
        <v>0</v>
      </c>
      <c r="Y8" s="184">
        <v>0</v>
      </c>
      <c r="Z8" s="174">
        <f>SUM(W8:Y8)</f>
        <v>0</v>
      </c>
      <c r="AA8" s="186">
        <f>IF(Z8&gt;=2,1,0)</f>
        <v>0</v>
      </c>
      <c r="AB8" s="188">
        <f>SUM(G8,L8,Q8,V8,AA8)</f>
        <v>0</v>
      </c>
    </row>
    <row r="9" spans="2:29" ht="20.100000000000001" customHeight="1">
      <c r="B9" s="179">
        <v>2</v>
      </c>
      <c r="C9" s="168">
        <v>201</v>
      </c>
      <c r="D9" s="183">
        <v>0</v>
      </c>
      <c r="E9" s="184">
        <v>1</v>
      </c>
      <c r="F9" s="174">
        <f t="shared" ref="F9:F27" si="0">SUM(D9:E9)</f>
        <v>1</v>
      </c>
      <c r="G9" s="186">
        <f t="shared" ref="G9:G27" si="1">IF(F9&gt;=1,1,IF(F9=0,0,0))</f>
        <v>1</v>
      </c>
      <c r="H9" s="183">
        <v>0</v>
      </c>
      <c r="I9" s="184">
        <v>0</v>
      </c>
      <c r="J9" s="185">
        <v>1</v>
      </c>
      <c r="K9" s="174">
        <f t="shared" ref="K9:K27" si="2">SUM(H9:J9)</f>
        <v>1</v>
      </c>
      <c r="L9" s="186">
        <f t="shared" ref="L9:L27" si="3">IF(K9&gt;=2,1,0)</f>
        <v>0</v>
      </c>
      <c r="M9" s="183">
        <v>0</v>
      </c>
      <c r="N9" s="184">
        <v>0</v>
      </c>
      <c r="O9" s="185">
        <v>1</v>
      </c>
      <c r="P9" s="174">
        <f t="shared" ref="P9:P27" si="4">SUM(M9:O9)</f>
        <v>1</v>
      </c>
      <c r="Q9" s="186">
        <f t="shared" ref="Q9:Q27" si="5">IF(P9&gt;=2,1,0)</f>
        <v>0</v>
      </c>
      <c r="R9" s="183">
        <v>0</v>
      </c>
      <c r="S9" s="184">
        <v>0</v>
      </c>
      <c r="T9" s="185">
        <v>1</v>
      </c>
      <c r="U9" s="174">
        <f t="shared" ref="U9:U27" si="6">SUM(R9:T9)</f>
        <v>1</v>
      </c>
      <c r="V9" s="186">
        <f t="shared" ref="V9:V27" si="7">IF(U9&gt;=2,1,0)</f>
        <v>0</v>
      </c>
      <c r="W9" s="183">
        <v>0</v>
      </c>
      <c r="X9" s="191">
        <v>0</v>
      </c>
      <c r="Y9" s="184">
        <v>1</v>
      </c>
      <c r="Z9" s="174">
        <f t="shared" ref="Z9:Z27" si="8">SUM(W9:Y9)</f>
        <v>1</v>
      </c>
      <c r="AA9" s="186">
        <f t="shared" ref="AA9:AA27" si="9">IF(Z9&gt;=2,1,0)</f>
        <v>0</v>
      </c>
      <c r="AB9" s="188">
        <f t="shared" ref="AB9:AB27" si="10">SUM(G9,L9,Q9,V9,AA9)</f>
        <v>1</v>
      </c>
    </row>
    <row r="10" spans="2:29" ht="20.100000000000001" customHeight="1">
      <c r="B10" s="179">
        <v>3</v>
      </c>
      <c r="C10" s="168">
        <v>201</v>
      </c>
      <c r="D10" s="183">
        <v>1</v>
      </c>
      <c r="E10" s="184">
        <v>0</v>
      </c>
      <c r="F10" s="174">
        <f t="shared" si="0"/>
        <v>1</v>
      </c>
      <c r="G10" s="186">
        <f t="shared" si="1"/>
        <v>1</v>
      </c>
      <c r="H10" s="183">
        <v>1</v>
      </c>
      <c r="I10" s="184">
        <v>1</v>
      </c>
      <c r="J10" s="185">
        <v>0</v>
      </c>
      <c r="K10" s="174">
        <f t="shared" si="2"/>
        <v>2</v>
      </c>
      <c r="L10" s="186">
        <f t="shared" si="3"/>
        <v>1</v>
      </c>
      <c r="M10" s="183">
        <v>1</v>
      </c>
      <c r="N10" s="184">
        <v>1</v>
      </c>
      <c r="O10" s="185">
        <v>0</v>
      </c>
      <c r="P10" s="174">
        <f t="shared" si="4"/>
        <v>2</v>
      </c>
      <c r="Q10" s="186">
        <f t="shared" si="5"/>
        <v>1</v>
      </c>
      <c r="R10" s="183">
        <v>1</v>
      </c>
      <c r="S10" s="184">
        <v>1</v>
      </c>
      <c r="T10" s="185">
        <v>0</v>
      </c>
      <c r="U10" s="174">
        <f t="shared" si="6"/>
        <v>2</v>
      </c>
      <c r="V10" s="186">
        <f t="shared" si="7"/>
        <v>1</v>
      </c>
      <c r="W10" s="183">
        <v>1</v>
      </c>
      <c r="X10" s="191">
        <v>1</v>
      </c>
      <c r="Y10" s="184">
        <v>0</v>
      </c>
      <c r="Z10" s="174">
        <f t="shared" si="8"/>
        <v>2</v>
      </c>
      <c r="AA10" s="186">
        <f t="shared" si="9"/>
        <v>1</v>
      </c>
      <c r="AB10" s="188">
        <f t="shared" si="10"/>
        <v>5</v>
      </c>
    </row>
    <row r="11" spans="2:29" ht="20.100000000000001" customHeight="1">
      <c r="B11" s="179">
        <v>4</v>
      </c>
      <c r="C11" s="168">
        <v>201</v>
      </c>
      <c r="D11" s="183">
        <v>1</v>
      </c>
      <c r="E11" s="184">
        <v>1</v>
      </c>
      <c r="F11" s="174">
        <f t="shared" si="0"/>
        <v>2</v>
      </c>
      <c r="G11" s="186">
        <f t="shared" si="1"/>
        <v>1</v>
      </c>
      <c r="H11" s="183">
        <v>0</v>
      </c>
      <c r="I11" s="184">
        <v>1</v>
      </c>
      <c r="J11" s="185">
        <v>0</v>
      </c>
      <c r="K11" s="174">
        <f t="shared" si="2"/>
        <v>1</v>
      </c>
      <c r="L11" s="186">
        <f t="shared" si="3"/>
        <v>0</v>
      </c>
      <c r="M11" s="183">
        <v>0</v>
      </c>
      <c r="N11" s="184">
        <v>1</v>
      </c>
      <c r="O11" s="185">
        <v>0</v>
      </c>
      <c r="P11" s="174">
        <f t="shared" si="4"/>
        <v>1</v>
      </c>
      <c r="Q11" s="186">
        <f t="shared" si="5"/>
        <v>0</v>
      </c>
      <c r="R11" s="183">
        <v>0</v>
      </c>
      <c r="S11" s="184">
        <v>1</v>
      </c>
      <c r="T11" s="185">
        <v>0</v>
      </c>
      <c r="U11" s="174">
        <f t="shared" si="6"/>
        <v>1</v>
      </c>
      <c r="V11" s="186">
        <f t="shared" si="7"/>
        <v>0</v>
      </c>
      <c r="W11" s="183">
        <v>0</v>
      </c>
      <c r="X11" s="191">
        <v>1</v>
      </c>
      <c r="Y11" s="184">
        <v>0</v>
      </c>
      <c r="Z11" s="174">
        <f t="shared" si="8"/>
        <v>1</v>
      </c>
      <c r="AA11" s="186">
        <f t="shared" si="9"/>
        <v>0</v>
      </c>
      <c r="AB11" s="188">
        <f t="shared" si="10"/>
        <v>1</v>
      </c>
    </row>
    <row r="12" spans="2:29" ht="20.100000000000001" customHeight="1">
      <c r="B12" s="179">
        <v>5</v>
      </c>
      <c r="C12" s="168">
        <v>201</v>
      </c>
      <c r="D12" s="183">
        <v>3</v>
      </c>
      <c r="E12" s="184"/>
      <c r="F12" s="174">
        <f t="shared" si="0"/>
        <v>3</v>
      </c>
      <c r="G12" s="186">
        <f t="shared" si="1"/>
        <v>1</v>
      </c>
      <c r="H12" s="183">
        <v>1</v>
      </c>
      <c r="I12" s="184">
        <v>1</v>
      </c>
      <c r="J12" s="185">
        <v>1</v>
      </c>
      <c r="K12" s="174">
        <f t="shared" si="2"/>
        <v>3</v>
      </c>
      <c r="L12" s="186">
        <f t="shared" si="3"/>
        <v>1</v>
      </c>
      <c r="M12" s="183">
        <v>1</v>
      </c>
      <c r="N12" s="184">
        <v>1</v>
      </c>
      <c r="O12" s="185">
        <v>1</v>
      </c>
      <c r="P12" s="174">
        <f t="shared" si="4"/>
        <v>3</v>
      </c>
      <c r="Q12" s="186">
        <f t="shared" si="5"/>
        <v>1</v>
      </c>
      <c r="R12" s="183">
        <v>1</v>
      </c>
      <c r="S12" s="184">
        <v>1</v>
      </c>
      <c r="T12" s="185">
        <v>1</v>
      </c>
      <c r="U12" s="174">
        <f t="shared" si="6"/>
        <v>3</v>
      </c>
      <c r="V12" s="186">
        <f t="shared" si="7"/>
        <v>1</v>
      </c>
      <c r="W12" s="183">
        <v>1</v>
      </c>
      <c r="X12" s="191">
        <v>1</v>
      </c>
      <c r="Y12" s="184">
        <v>1</v>
      </c>
      <c r="Z12" s="174">
        <f t="shared" si="8"/>
        <v>3</v>
      </c>
      <c r="AA12" s="186">
        <f t="shared" si="9"/>
        <v>1</v>
      </c>
      <c r="AB12" s="188">
        <f t="shared" si="10"/>
        <v>5</v>
      </c>
    </row>
    <row r="13" spans="2:29" ht="20.100000000000001" customHeight="1">
      <c r="B13" s="179">
        <v>6</v>
      </c>
      <c r="C13" s="168">
        <v>201</v>
      </c>
      <c r="D13" s="183"/>
      <c r="E13" s="184"/>
      <c r="F13" s="174">
        <f t="shared" si="0"/>
        <v>0</v>
      </c>
      <c r="G13" s="186">
        <f t="shared" si="1"/>
        <v>0</v>
      </c>
      <c r="H13" s="183"/>
      <c r="I13" s="184"/>
      <c r="J13" s="185"/>
      <c r="K13" s="174">
        <f t="shared" si="2"/>
        <v>0</v>
      </c>
      <c r="L13" s="186">
        <f t="shared" si="3"/>
        <v>0</v>
      </c>
      <c r="M13" s="183"/>
      <c r="N13" s="184"/>
      <c r="O13" s="185"/>
      <c r="P13" s="174">
        <f t="shared" si="4"/>
        <v>0</v>
      </c>
      <c r="Q13" s="186">
        <f t="shared" si="5"/>
        <v>0</v>
      </c>
      <c r="R13" s="183"/>
      <c r="S13" s="184"/>
      <c r="T13" s="185"/>
      <c r="U13" s="174">
        <f t="shared" si="6"/>
        <v>0</v>
      </c>
      <c r="V13" s="186">
        <f t="shared" si="7"/>
        <v>0</v>
      </c>
      <c r="W13" s="183"/>
      <c r="X13" s="191"/>
      <c r="Y13" s="184"/>
      <c r="Z13" s="174">
        <f t="shared" si="8"/>
        <v>0</v>
      </c>
      <c r="AA13" s="186">
        <f t="shared" si="9"/>
        <v>0</v>
      </c>
      <c r="AB13" s="188">
        <f t="shared" si="10"/>
        <v>0</v>
      </c>
    </row>
    <row r="14" spans="2:29" ht="20.100000000000001" customHeight="1">
      <c r="B14" s="179">
        <v>7</v>
      </c>
      <c r="C14" s="168">
        <v>201</v>
      </c>
      <c r="D14" s="183"/>
      <c r="E14" s="184"/>
      <c r="F14" s="174">
        <f t="shared" si="0"/>
        <v>0</v>
      </c>
      <c r="G14" s="186">
        <f t="shared" si="1"/>
        <v>0</v>
      </c>
      <c r="H14" s="183"/>
      <c r="I14" s="184"/>
      <c r="J14" s="185"/>
      <c r="K14" s="174">
        <f t="shared" si="2"/>
        <v>0</v>
      </c>
      <c r="L14" s="186">
        <f t="shared" si="3"/>
        <v>0</v>
      </c>
      <c r="M14" s="183"/>
      <c r="N14" s="184"/>
      <c r="O14" s="185"/>
      <c r="P14" s="174">
        <f t="shared" si="4"/>
        <v>0</v>
      </c>
      <c r="Q14" s="186">
        <f t="shared" si="5"/>
        <v>0</v>
      </c>
      <c r="R14" s="183"/>
      <c r="S14" s="184"/>
      <c r="T14" s="185"/>
      <c r="U14" s="174">
        <f t="shared" si="6"/>
        <v>0</v>
      </c>
      <c r="V14" s="186">
        <f t="shared" si="7"/>
        <v>0</v>
      </c>
      <c r="W14" s="183"/>
      <c r="X14" s="191"/>
      <c r="Y14" s="184"/>
      <c r="Z14" s="174">
        <f t="shared" si="8"/>
        <v>0</v>
      </c>
      <c r="AA14" s="186">
        <f t="shared" si="9"/>
        <v>0</v>
      </c>
      <c r="AB14" s="188">
        <f t="shared" si="10"/>
        <v>0</v>
      </c>
    </row>
    <row r="15" spans="2:29" ht="20.100000000000001" customHeight="1">
      <c r="B15" s="179">
        <v>8</v>
      </c>
      <c r="C15" s="168">
        <v>201</v>
      </c>
      <c r="D15" s="183"/>
      <c r="E15" s="184"/>
      <c r="F15" s="174">
        <f t="shared" si="0"/>
        <v>0</v>
      </c>
      <c r="G15" s="186">
        <f t="shared" si="1"/>
        <v>0</v>
      </c>
      <c r="H15" s="183"/>
      <c r="I15" s="184"/>
      <c r="J15" s="185"/>
      <c r="K15" s="174">
        <f t="shared" si="2"/>
        <v>0</v>
      </c>
      <c r="L15" s="186">
        <f t="shared" si="3"/>
        <v>0</v>
      </c>
      <c r="M15" s="183"/>
      <c r="N15" s="184"/>
      <c r="O15" s="185"/>
      <c r="P15" s="174">
        <f t="shared" si="4"/>
        <v>0</v>
      </c>
      <c r="Q15" s="186">
        <f t="shared" si="5"/>
        <v>0</v>
      </c>
      <c r="R15" s="183"/>
      <c r="S15" s="184"/>
      <c r="T15" s="185"/>
      <c r="U15" s="174">
        <f t="shared" si="6"/>
        <v>0</v>
      </c>
      <c r="V15" s="186">
        <f t="shared" si="7"/>
        <v>0</v>
      </c>
      <c r="W15" s="183"/>
      <c r="X15" s="191"/>
      <c r="Y15" s="184"/>
      <c r="Z15" s="174">
        <f t="shared" si="8"/>
        <v>0</v>
      </c>
      <c r="AA15" s="186">
        <f t="shared" si="9"/>
        <v>0</v>
      </c>
      <c r="AB15" s="188">
        <f t="shared" si="10"/>
        <v>0</v>
      </c>
    </row>
    <row r="16" spans="2:29" ht="20.100000000000001" customHeight="1">
      <c r="B16" s="179">
        <v>9</v>
      </c>
      <c r="C16" s="168">
        <v>201</v>
      </c>
      <c r="D16" s="183"/>
      <c r="E16" s="184"/>
      <c r="F16" s="174">
        <f t="shared" si="0"/>
        <v>0</v>
      </c>
      <c r="G16" s="186">
        <f t="shared" si="1"/>
        <v>0</v>
      </c>
      <c r="H16" s="183"/>
      <c r="I16" s="184"/>
      <c r="J16" s="185"/>
      <c r="K16" s="174">
        <f t="shared" si="2"/>
        <v>0</v>
      </c>
      <c r="L16" s="186">
        <f t="shared" si="3"/>
        <v>0</v>
      </c>
      <c r="M16" s="183"/>
      <c r="N16" s="184"/>
      <c r="O16" s="185"/>
      <c r="P16" s="174">
        <f t="shared" si="4"/>
        <v>0</v>
      </c>
      <c r="Q16" s="186">
        <f t="shared" si="5"/>
        <v>0</v>
      </c>
      <c r="R16" s="183"/>
      <c r="S16" s="184"/>
      <c r="T16" s="185"/>
      <c r="U16" s="174">
        <f t="shared" si="6"/>
        <v>0</v>
      </c>
      <c r="V16" s="186">
        <f t="shared" si="7"/>
        <v>0</v>
      </c>
      <c r="W16" s="183"/>
      <c r="X16" s="191"/>
      <c r="Y16" s="184"/>
      <c r="Z16" s="174">
        <f t="shared" si="8"/>
        <v>0</v>
      </c>
      <c r="AA16" s="186">
        <f t="shared" si="9"/>
        <v>0</v>
      </c>
      <c r="AB16" s="188">
        <f t="shared" si="10"/>
        <v>0</v>
      </c>
    </row>
    <row r="17" spans="2:28" ht="20.100000000000001" customHeight="1">
      <c r="B17" s="179">
        <v>10</v>
      </c>
      <c r="C17" s="168">
        <v>201</v>
      </c>
      <c r="D17" s="183"/>
      <c r="E17" s="184"/>
      <c r="F17" s="174">
        <f t="shared" si="0"/>
        <v>0</v>
      </c>
      <c r="G17" s="186">
        <f t="shared" si="1"/>
        <v>0</v>
      </c>
      <c r="H17" s="183"/>
      <c r="I17" s="184"/>
      <c r="J17" s="185"/>
      <c r="K17" s="174">
        <f t="shared" si="2"/>
        <v>0</v>
      </c>
      <c r="L17" s="186">
        <f t="shared" si="3"/>
        <v>0</v>
      </c>
      <c r="M17" s="183"/>
      <c r="N17" s="184"/>
      <c r="O17" s="185"/>
      <c r="P17" s="174">
        <f t="shared" si="4"/>
        <v>0</v>
      </c>
      <c r="Q17" s="186">
        <f t="shared" si="5"/>
        <v>0</v>
      </c>
      <c r="R17" s="183"/>
      <c r="S17" s="184"/>
      <c r="T17" s="185"/>
      <c r="U17" s="174">
        <f t="shared" si="6"/>
        <v>0</v>
      </c>
      <c r="V17" s="186">
        <f t="shared" si="7"/>
        <v>0</v>
      </c>
      <c r="W17" s="183"/>
      <c r="X17" s="191"/>
      <c r="Y17" s="184"/>
      <c r="Z17" s="174">
        <f t="shared" si="8"/>
        <v>0</v>
      </c>
      <c r="AA17" s="186">
        <f t="shared" si="9"/>
        <v>0</v>
      </c>
      <c r="AB17" s="188">
        <f t="shared" si="10"/>
        <v>0</v>
      </c>
    </row>
    <row r="18" spans="2:28" ht="20.100000000000001" customHeight="1">
      <c r="B18" s="179">
        <v>11</v>
      </c>
      <c r="C18" s="168">
        <v>201</v>
      </c>
      <c r="D18" s="183"/>
      <c r="E18" s="184"/>
      <c r="F18" s="174">
        <f t="shared" si="0"/>
        <v>0</v>
      </c>
      <c r="G18" s="186">
        <f t="shared" si="1"/>
        <v>0</v>
      </c>
      <c r="H18" s="183"/>
      <c r="I18" s="184"/>
      <c r="J18" s="185"/>
      <c r="K18" s="174">
        <f t="shared" si="2"/>
        <v>0</v>
      </c>
      <c r="L18" s="186">
        <f t="shared" si="3"/>
        <v>0</v>
      </c>
      <c r="M18" s="183"/>
      <c r="N18" s="184"/>
      <c r="O18" s="185"/>
      <c r="P18" s="174">
        <f t="shared" si="4"/>
        <v>0</v>
      </c>
      <c r="Q18" s="186">
        <f t="shared" si="5"/>
        <v>0</v>
      </c>
      <c r="R18" s="183"/>
      <c r="S18" s="184"/>
      <c r="T18" s="185"/>
      <c r="U18" s="174">
        <f t="shared" si="6"/>
        <v>0</v>
      </c>
      <c r="V18" s="186">
        <f t="shared" si="7"/>
        <v>0</v>
      </c>
      <c r="W18" s="183"/>
      <c r="X18" s="191"/>
      <c r="Y18" s="184"/>
      <c r="Z18" s="174">
        <f t="shared" si="8"/>
        <v>0</v>
      </c>
      <c r="AA18" s="186">
        <f t="shared" si="9"/>
        <v>0</v>
      </c>
      <c r="AB18" s="188">
        <f t="shared" si="10"/>
        <v>0</v>
      </c>
    </row>
    <row r="19" spans="2:28" ht="20.100000000000001" customHeight="1">
      <c r="B19" s="179">
        <v>12</v>
      </c>
      <c r="C19" s="168">
        <v>201</v>
      </c>
      <c r="D19" s="183"/>
      <c r="E19" s="184"/>
      <c r="F19" s="174">
        <f t="shared" si="0"/>
        <v>0</v>
      </c>
      <c r="G19" s="186">
        <f t="shared" si="1"/>
        <v>0</v>
      </c>
      <c r="H19" s="183"/>
      <c r="I19" s="184"/>
      <c r="J19" s="185"/>
      <c r="K19" s="174">
        <f t="shared" si="2"/>
        <v>0</v>
      </c>
      <c r="L19" s="186">
        <f t="shared" si="3"/>
        <v>0</v>
      </c>
      <c r="M19" s="183"/>
      <c r="N19" s="184"/>
      <c r="O19" s="185"/>
      <c r="P19" s="174">
        <f t="shared" si="4"/>
        <v>0</v>
      </c>
      <c r="Q19" s="186">
        <f t="shared" si="5"/>
        <v>0</v>
      </c>
      <c r="R19" s="183"/>
      <c r="S19" s="184"/>
      <c r="T19" s="185"/>
      <c r="U19" s="174">
        <f t="shared" si="6"/>
        <v>0</v>
      </c>
      <c r="V19" s="186">
        <f t="shared" si="7"/>
        <v>0</v>
      </c>
      <c r="W19" s="183"/>
      <c r="X19" s="191"/>
      <c r="Y19" s="184"/>
      <c r="Z19" s="174">
        <f t="shared" si="8"/>
        <v>0</v>
      </c>
      <c r="AA19" s="186">
        <f t="shared" si="9"/>
        <v>0</v>
      </c>
      <c r="AB19" s="188">
        <f t="shared" si="10"/>
        <v>0</v>
      </c>
    </row>
    <row r="20" spans="2:28" ht="20.100000000000001" customHeight="1">
      <c r="B20" s="179">
        <v>13</v>
      </c>
      <c r="C20" s="168">
        <v>201</v>
      </c>
      <c r="D20" s="183"/>
      <c r="E20" s="184"/>
      <c r="F20" s="174">
        <f t="shared" si="0"/>
        <v>0</v>
      </c>
      <c r="G20" s="186">
        <f t="shared" si="1"/>
        <v>0</v>
      </c>
      <c r="H20" s="183"/>
      <c r="I20" s="184"/>
      <c r="J20" s="185"/>
      <c r="K20" s="174">
        <f t="shared" si="2"/>
        <v>0</v>
      </c>
      <c r="L20" s="186">
        <f t="shared" si="3"/>
        <v>0</v>
      </c>
      <c r="M20" s="183"/>
      <c r="N20" s="184"/>
      <c r="O20" s="185"/>
      <c r="P20" s="174">
        <f t="shared" si="4"/>
        <v>0</v>
      </c>
      <c r="Q20" s="186">
        <f t="shared" si="5"/>
        <v>0</v>
      </c>
      <c r="R20" s="183"/>
      <c r="S20" s="184"/>
      <c r="T20" s="185"/>
      <c r="U20" s="174">
        <f t="shared" si="6"/>
        <v>0</v>
      </c>
      <c r="V20" s="186">
        <f t="shared" si="7"/>
        <v>0</v>
      </c>
      <c r="W20" s="183"/>
      <c r="X20" s="191"/>
      <c r="Y20" s="184"/>
      <c r="Z20" s="174">
        <f t="shared" si="8"/>
        <v>0</v>
      </c>
      <c r="AA20" s="186">
        <f t="shared" si="9"/>
        <v>0</v>
      </c>
      <c r="AB20" s="188">
        <f t="shared" si="10"/>
        <v>0</v>
      </c>
    </row>
    <row r="21" spans="2:28" ht="20.100000000000001" customHeight="1">
      <c r="B21" s="179">
        <v>14</v>
      </c>
      <c r="C21" s="168">
        <v>201</v>
      </c>
      <c r="D21" s="183"/>
      <c r="E21" s="184"/>
      <c r="F21" s="174">
        <f t="shared" si="0"/>
        <v>0</v>
      </c>
      <c r="G21" s="186">
        <f t="shared" si="1"/>
        <v>0</v>
      </c>
      <c r="H21" s="183"/>
      <c r="I21" s="184"/>
      <c r="J21" s="185"/>
      <c r="K21" s="174">
        <f t="shared" si="2"/>
        <v>0</v>
      </c>
      <c r="L21" s="186">
        <f t="shared" si="3"/>
        <v>0</v>
      </c>
      <c r="M21" s="183"/>
      <c r="N21" s="184"/>
      <c r="O21" s="185"/>
      <c r="P21" s="174">
        <f t="shared" si="4"/>
        <v>0</v>
      </c>
      <c r="Q21" s="186">
        <f t="shared" si="5"/>
        <v>0</v>
      </c>
      <c r="R21" s="183"/>
      <c r="S21" s="184"/>
      <c r="T21" s="185"/>
      <c r="U21" s="174">
        <f t="shared" si="6"/>
        <v>0</v>
      </c>
      <c r="V21" s="186">
        <f t="shared" si="7"/>
        <v>0</v>
      </c>
      <c r="W21" s="183"/>
      <c r="X21" s="191"/>
      <c r="Y21" s="184"/>
      <c r="Z21" s="174">
        <f t="shared" si="8"/>
        <v>0</v>
      </c>
      <c r="AA21" s="186">
        <f t="shared" si="9"/>
        <v>0</v>
      </c>
      <c r="AB21" s="188">
        <f t="shared" si="10"/>
        <v>0</v>
      </c>
    </row>
    <row r="22" spans="2:28" ht="20.100000000000001" customHeight="1">
      <c r="B22" s="179">
        <v>15</v>
      </c>
      <c r="C22" s="168">
        <v>201</v>
      </c>
      <c r="D22" s="183"/>
      <c r="E22" s="184"/>
      <c r="F22" s="174">
        <f t="shared" si="0"/>
        <v>0</v>
      </c>
      <c r="G22" s="186">
        <f t="shared" si="1"/>
        <v>0</v>
      </c>
      <c r="H22" s="183"/>
      <c r="I22" s="184"/>
      <c r="J22" s="185"/>
      <c r="K22" s="174">
        <f t="shared" si="2"/>
        <v>0</v>
      </c>
      <c r="L22" s="186">
        <f t="shared" si="3"/>
        <v>0</v>
      </c>
      <c r="M22" s="183"/>
      <c r="N22" s="184"/>
      <c r="O22" s="185"/>
      <c r="P22" s="174">
        <f t="shared" si="4"/>
        <v>0</v>
      </c>
      <c r="Q22" s="186">
        <f t="shared" si="5"/>
        <v>0</v>
      </c>
      <c r="R22" s="183"/>
      <c r="S22" s="184"/>
      <c r="T22" s="185"/>
      <c r="U22" s="174">
        <f t="shared" si="6"/>
        <v>0</v>
      </c>
      <c r="V22" s="186">
        <f t="shared" si="7"/>
        <v>0</v>
      </c>
      <c r="W22" s="183"/>
      <c r="X22" s="191"/>
      <c r="Y22" s="184"/>
      <c r="Z22" s="174">
        <f t="shared" si="8"/>
        <v>0</v>
      </c>
      <c r="AA22" s="186">
        <f t="shared" si="9"/>
        <v>0</v>
      </c>
      <c r="AB22" s="188">
        <f t="shared" si="10"/>
        <v>0</v>
      </c>
    </row>
    <row r="23" spans="2:28" ht="20.100000000000001" customHeight="1">
      <c r="B23" s="179">
        <v>16</v>
      </c>
      <c r="C23" s="168">
        <v>201</v>
      </c>
      <c r="D23" s="183"/>
      <c r="E23" s="184"/>
      <c r="F23" s="174">
        <f t="shared" si="0"/>
        <v>0</v>
      </c>
      <c r="G23" s="186">
        <f t="shared" si="1"/>
        <v>0</v>
      </c>
      <c r="H23" s="183"/>
      <c r="I23" s="184"/>
      <c r="J23" s="185"/>
      <c r="K23" s="174">
        <f t="shared" si="2"/>
        <v>0</v>
      </c>
      <c r="L23" s="186">
        <f t="shared" si="3"/>
        <v>0</v>
      </c>
      <c r="M23" s="183"/>
      <c r="N23" s="184"/>
      <c r="O23" s="185"/>
      <c r="P23" s="174">
        <f t="shared" si="4"/>
        <v>0</v>
      </c>
      <c r="Q23" s="186">
        <f t="shared" si="5"/>
        <v>0</v>
      </c>
      <c r="R23" s="183"/>
      <c r="S23" s="184"/>
      <c r="T23" s="185"/>
      <c r="U23" s="174">
        <f t="shared" si="6"/>
        <v>0</v>
      </c>
      <c r="V23" s="186">
        <f t="shared" si="7"/>
        <v>0</v>
      </c>
      <c r="W23" s="183"/>
      <c r="X23" s="191"/>
      <c r="Y23" s="184"/>
      <c r="Z23" s="174">
        <f t="shared" si="8"/>
        <v>0</v>
      </c>
      <c r="AA23" s="186">
        <f t="shared" si="9"/>
        <v>0</v>
      </c>
      <c r="AB23" s="188">
        <f t="shared" si="10"/>
        <v>0</v>
      </c>
    </row>
    <row r="24" spans="2:28" ht="20.100000000000001" customHeight="1">
      <c r="B24" s="179">
        <v>17</v>
      </c>
      <c r="C24" s="168">
        <v>201</v>
      </c>
      <c r="D24" s="183"/>
      <c r="E24" s="184"/>
      <c r="F24" s="174">
        <f t="shared" si="0"/>
        <v>0</v>
      </c>
      <c r="G24" s="186">
        <f t="shared" si="1"/>
        <v>0</v>
      </c>
      <c r="H24" s="183"/>
      <c r="I24" s="184"/>
      <c r="J24" s="185"/>
      <c r="K24" s="174">
        <f t="shared" si="2"/>
        <v>0</v>
      </c>
      <c r="L24" s="186">
        <f t="shared" si="3"/>
        <v>0</v>
      </c>
      <c r="M24" s="183"/>
      <c r="N24" s="184"/>
      <c r="O24" s="185"/>
      <c r="P24" s="174">
        <f t="shared" si="4"/>
        <v>0</v>
      </c>
      <c r="Q24" s="186">
        <f t="shared" si="5"/>
        <v>0</v>
      </c>
      <c r="R24" s="183"/>
      <c r="S24" s="184"/>
      <c r="T24" s="185"/>
      <c r="U24" s="174">
        <f t="shared" si="6"/>
        <v>0</v>
      </c>
      <c r="V24" s="186">
        <f t="shared" si="7"/>
        <v>0</v>
      </c>
      <c r="W24" s="183"/>
      <c r="X24" s="191"/>
      <c r="Y24" s="184"/>
      <c r="Z24" s="174">
        <f t="shared" si="8"/>
        <v>0</v>
      </c>
      <c r="AA24" s="186">
        <f t="shared" si="9"/>
        <v>0</v>
      </c>
      <c r="AB24" s="188">
        <f t="shared" si="10"/>
        <v>0</v>
      </c>
    </row>
    <row r="25" spans="2:28" ht="20.100000000000001" customHeight="1">
      <c r="B25" s="179">
        <v>18</v>
      </c>
      <c r="C25" s="168">
        <v>201</v>
      </c>
      <c r="D25" s="183"/>
      <c r="E25" s="184"/>
      <c r="F25" s="174">
        <f t="shared" si="0"/>
        <v>0</v>
      </c>
      <c r="G25" s="186">
        <f t="shared" si="1"/>
        <v>0</v>
      </c>
      <c r="H25" s="183"/>
      <c r="I25" s="184"/>
      <c r="J25" s="185"/>
      <c r="K25" s="174">
        <f t="shared" si="2"/>
        <v>0</v>
      </c>
      <c r="L25" s="186">
        <f t="shared" si="3"/>
        <v>0</v>
      </c>
      <c r="M25" s="183"/>
      <c r="N25" s="184"/>
      <c r="O25" s="185"/>
      <c r="P25" s="174">
        <f t="shared" si="4"/>
        <v>0</v>
      </c>
      <c r="Q25" s="186">
        <f t="shared" si="5"/>
        <v>0</v>
      </c>
      <c r="R25" s="183"/>
      <c r="S25" s="184"/>
      <c r="T25" s="185"/>
      <c r="U25" s="174">
        <f t="shared" si="6"/>
        <v>0</v>
      </c>
      <c r="V25" s="186">
        <f t="shared" si="7"/>
        <v>0</v>
      </c>
      <c r="W25" s="183"/>
      <c r="X25" s="191"/>
      <c r="Y25" s="184"/>
      <c r="Z25" s="174">
        <f t="shared" si="8"/>
        <v>0</v>
      </c>
      <c r="AA25" s="186">
        <f t="shared" si="9"/>
        <v>0</v>
      </c>
      <c r="AB25" s="188">
        <f t="shared" si="10"/>
        <v>0</v>
      </c>
    </row>
    <row r="26" spans="2:28" ht="20.100000000000001" customHeight="1">
      <c r="B26" s="179">
        <v>19</v>
      </c>
      <c r="C26" s="168">
        <v>201</v>
      </c>
      <c r="D26" s="183"/>
      <c r="E26" s="184"/>
      <c r="F26" s="174">
        <f t="shared" si="0"/>
        <v>0</v>
      </c>
      <c r="G26" s="186">
        <f t="shared" si="1"/>
        <v>0</v>
      </c>
      <c r="H26" s="183"/>
      <c r="I26" s="184"/>
      <c r="J26" s="185"/>
      <c r="K26" s="174">
        <f t="shared" si="2"/>
        <v>0</v>
      </c>
      <c r="L26" s="186">
        <f t="shared" si="3"/>
        <v>0</v>
      </c>
      <c r="M26" s="183"/>
      <c r="N26" s="184"/>
      <c r="O26" s="185"/>
      <c r="P26" s="174">
        <f t="shared" si="4"/>
        <v>0</v>
      </c>
      <c r="Q26" s="186">
        <f t="shared" si="5"/>
        <v>0</v>
      </c>
      <c r="R26" s="183"/>
      <c r="S26" s="184"/>
      <c r="T26" s="185"/>
      <c r="U26" s="174">
        <f t="shared" si="6"/>
        <v>0</v>
      </c>
      <c r="V26" s="186">
        <f t="shared" si="7"/>
        <v>0</v>
      </c>
      <c r="W26" s="183"/>
      <c r="X26" s="191"/>
      <c r="Y26" s="184"/>
      <c r="Z26" s="174">
        <f t="shared" si="8"/>
        <v>0</v>
      </c>
      <c r="AA26" s="186">
        <f t="shared" si="9"/>
        <v>0</v>
      </c>
      <c r="AB26" s="188">
        <f t="shared" si="10"/>
        <v>0</v>
      </c>
    </row>
    <row r="27" spans="2:28" ht="20.100000000000001" customHeight="1" thickBot="1">
      <c r="B27" s="179">
        <v>20</v>
      </c>
      <c r="C27" s="168">
        <v>201</v>
      </c>
      <c r="D27" s="183"/>
      <c r="E27" s="184"/>
      <c r="F27" s="174">
        <f t="shared" si="0"/>
        <v>0</v>
      </c>
      <c r="G27" s="186">
        <f t="shared" si="1"/>
        <v>0</v>
      </c>
      <c r="H27" s="183"/>
      <c r="I27" s="184"/>
      <c r="J27" s="185"/>
      <c r="K27" s="174">
        <f t="shared" si="2"/>
        <v>0</v>
      </c>
      <c r="L27" s="186">
        <f t="shared" si="3"/>
        <v>0</v>
      </c>
      <c r="M27" s="183"/>
      <c r="N27" s="184"/>
      <c r="O27" s="185"/>
      <c r="P27" s="174">
        <f t="shared" si="4"/>
        <v>0</v>
      </c>
      <c r="Q27" s="186">
        <f t="shared" si="5"/>
        <v>0</v>
      </c>
      <c r="R27" s="183"/>
      <c r="S27" s="184"/>
      <c r="T27" s="185"/>
      <c r="U27" s="174">
        <f t="shared" si="6"/>
        <v>0</v>
      </c>
      <c r="V27" s="186">
        <f t="shared" si="7"/>
        <v>0</v>
      </c>
      <c r="W27" s="183"/>
      <c r="X27" s="191"/>
      <c r="Y27" s="184"/>
      <c r="Z27" s="174">
        <f t="shared" si="8"/>
        <v>0</v>
      </c>
      <c r="AA27" s="186">
        <f t="shared" si="9"/>
        <v>0</v>
      </c>
      <c r="AB27" s="189">
        <f t="shared" si="10"/>
        <v>0</v>
      </c>
    </row>
    <row r="28" spans="2:28" ht="20.100000000000001" customHeight="1" thickBot="1">
      <c r="B28" s="169"/>
      <c r="C28" s="169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8"/>
      <c r="Y28" s="178"/>
      <c r="Z28" s="178"/>
      <c r="AA28" s="178"/>
      <c r="AB28" s="190">
        <f>SUM(AB8:AB27)</f>
        <v>12</v>
      </c>
    </row>
    <row r="29" spans="2:28" ht="20.100000000000001" customHeight="1">
      <c r="B29" s="169"/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70"/>
      <c r="Y29" s="170"/>
      <c r="Z29" s="170"/>
      <c r="AA29" s="170"/>
      <c r="AB29" s="171"/>
    </row>
    <row r="30" spans="2:28" ht="20.100000000000001" customHeight="1">
      <c r="B30" s="169"/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70"/>
      <c r="Y30" s="170"/>
      <c r="Z30" s="170"/>
      <c r="AA30" s="170"/>
      <c r="AB30" s="171"/>
    </row>
    <row r="31" spans="2:28" ht="20.100000000000001" customHeight="1">
      <c r="B31" s="169"/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70"/>
      <c r="Y31" s="170"/>
      <c r="Z31" s="170"/>
      <c r="AA31" s="170"/>
      <c r="AB31" s="171"/>
    </row>
    <row r="32" spans="2:28" ht="20.100000000000001" customHeight="1"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AB32" s="171"/>
    </row>
    <row r="33" spans="4:28" ht="20.100000000000001" customHeight="1"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AB33" s="172"/>
    </row>
    <row r="34" spans="4:28" ht="20.100000000000001" customHeight="1"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AB34" s="172"/>
    </row>
    <row r="35" spans="4:28" ht="20.100000000000001" customHeight="1"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AB35" s="172"/>
    </row>
    <row r="36" spans="4:28" ht="20.100000000000001" customHeight="1"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</row>
    <row r="37" spans="4:28" ht="20.100000000000001" customHeight="1"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</row>
    <row r="38" spans="4:28" ht="20.100000000000001" customHeight="1"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</row>
    <row r="39" spans="4:28" ht="20.100000000000001" customHeight="1"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</row>
    <row r="40" spans="4:28" ht="20.100000000000001" customHeight="1"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</row>
    <row r="41" spans="4:28" ht="20.100000000000001" customHeight="1"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</row>
    <row r="42" spans="4:28" ht="20.100000000000001" customHeight="1"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</row>
    <row r="43" spans="4:28" ht="20.100000000000001" customHeight="1"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</row>
    <row r="44" spans="4:28" ht="20.100000000000001" customHeight="1"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</row>
    <row r="45" spans="4:28" ht="20.100000000000001" customHeight="1"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</row>
    <row r="46" spans="4:28" ht="20.100000000000001" customHeight="1"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</row>
    <row r="47" spans="4:28" ht="20.100000000000001" customHeight="1"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</row>
    <row r="48" spans="4:28" ht="20.100000000000001" customHeight="1"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</row>
    <row r="49" spans="4:23" ht="20.100000000000001" customHeight="1"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</row>
    <row r="50" spans="4:23" ht="20.100000000000001" customHeight="1"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</row>
    <row r="51" spans="4:23" ht="20.100000000000001" customHeight="1"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</row>
    <row r="52" spans="4:23" ht="20.100000000000001" customHeight="1"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</row>
    <row r="53" spans="4:23" ht="20.100000000000001" customHeight="1"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</row>
    <row r="54" spans="4:23" ht="20.100000000000001" customHeight="1"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</row>
    <row r="55" spans="4:23"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</row>
    <row r="56" spans="4:23"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</row>
    <row r="57" spans="4:23"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</row>
    <row r="58" spans="4:23"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</row>
    <row r="59" spans="4:23"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</row>
    <row r="60" spans="4:23"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</row>
    <row r="61" spans="4:23"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</row>
    <row r="62" spans="4:23"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</row>
    <row r="63" spans="4:23"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</row>
    <row r="64" spans="4:23"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</row>
    <row r="65" spans="4:23"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</row>
    <row r="66" spans="4:23"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</row>
    <row r="67" spans="4:23"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</row>
    <row r="68" spans="4:23"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</row>
    <row r="69" spans="4:23"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</row>
    <row r="70" spans="4:23"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</row>
    <row r="71" spans="4:23"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</row>
    <row r="72" spans="4:23"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</row>
    <row r="73" spans="4:23"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</row>
    <row r="74" spans="4:23"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</row>
  </sheetData>
  <mergeCells count="8">
    <mergeCell ref="AB6:AB7"/>
    <mergeCell ref="C6:C7"/>
    <mergeCell ref="B6:B7"/>
    <mergeCell ref="D6:G6"/>
    <mergeCell ref="H6:L6"/>
    <mergeCell ref="M6:Q6"/>
    <mergeCell ref="R6:V6"/>
    <mergeCell ref="W6:AA6"/>
  </mergeCells>
  <phoneticPr fontId="2"/>
  <pageMargins left="0.38" right="0.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集計結果【県】</vt:lpstr>
      <vt:lpstr>集計【県ｎ】</vt:lpstr>
      <vt:lpstr>集計【国】</vt:lpstr>
      <vt:lpstr>集計【県ｎ】!Print_Area</vt:lpstr>
      <vt:lpstr>集計結果【県】!Print_Area</vt:lpstr>
      <vt:lpstr>集計【県ｎ】!Print_Titles</vt:lpstr>
    </vt:vector>
  </TitlesOfParts>
  <Company>茨城県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政策企画部情報システム課</dc:creator>
  <cp:lastModifiedBy>蛯原　教江</cp:lastModifiedBy>
  <cp:lastPrinted>2025-09-29T05:04:23Z</cp:lastPrinted>
  <dcterms:created xsi:type="dcterms:W3CDTF">2023-10-12T02:05:04Z</dcterms:created>
  <dcterms:modified xsi:type="dcterms:W3CDTF">2025-09-29T05:04:24Z</dcterms:modified>
</cp:coreProperties>
</file>