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5400" windowHeight="6690" activeTab="0"/>
  </bookViews>
  <sheets>
    <sheet name="(1)市町村の人口と面積（現市町村別）" sheetId="1" r:id="rId1"/>
  </sheets>
  <definedNames>
    <definedName name="_xlnm.Print_Area" localSheetId="0">'(1)市町村の人口と面積（現市町村別）'!$A$1:$K$131</definedName>
    <definedName name="_xlnm.Print_Titles" localSheetId="0">'(1)市町村の人口と面積（現市町村別）'!$3:$5</definedName>
  </definedNames>
  <calcPr fullCalcOnLoad="1"/>
</workbook>
</file>

<file path=xl/sharedStrings.xml><?xml version="1.0" encoding="utf-8"?>
<sst xmlns="http://schemas.openxmlformats.org/spreadsheetml/2006/main" count="132" uniqueCount="132">
  <si>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</si>
  <si>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</si>
  <si>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</si>
  <si>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</si>
  <si>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</si>
  <si>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</si>
  <si>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</si>
  <si>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</si>
  <si>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</si>
  <si>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</si>
  <si>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</si>
  <si>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</si>
  <si>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</si>
  <si>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</si>
  <si>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</si>
  <si>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</si>
  <si>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</si>
  <si>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</si>
  <si>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</si>
  <si>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</si>
  <si>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</si>
  <si>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</si>
  <si>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</si>
  <si>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</si>
  <si>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</si>
  <si>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</si>
  <si>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</si>
  <si>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</si>
  <si>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</si>
  <si>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</si>
  <si>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</si>
  <si>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</si>
  <si>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</si>
  <si>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</si>
  <si>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</si>
  <si>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</si>
  <si>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</si>
  <si>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</si>
  <si>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</si>
  <si>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</si>
  <si>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</si>
  <si>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</si>
  <si>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</si>
  <si>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</si>
  <si>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</si>
  <si>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</si>
  <si>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</si>
  <si>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</si>
  <si>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</si>
  <si>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</si>
  <si>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</si>
  <si>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</si>
  <si>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</si>
  <si>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</si>
  <si>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</si>
  <si>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</si>
  <si>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</si>
  <si>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</si>
  <si>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</si>
  <si>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</si>
  <si>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</si>
  <si>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</si>
  <si>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</si>
  <si>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</si>
  <si>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</si>
  <si>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</si>
  <si>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　１　人口，面積</t>
  </si>
  <si>
    <t>東海村</t>
  </si>
  <si>
    <t>区分</t>
  </si>
  <si>
    <t>人　　口</t>
  </si>
  <si>
    <t>内　　　　訳</t>
  </si>
  <si>
    <t>人口密度</t>
  </si>
  <si>
    <t>世帯数</t>
  </si>
  <si>
    <t>市町村名</t>
  </si>
  <si>
    <t>男</t>
  </si>
  <si>
    <t>女</t>
  </si>
  <si>
    <t>増減率</t>
  </si>
  <si>
    <t>人／k㎡</t>
  </si>
  <si>
    <t>（旧潮来町）</t>
  </si>
  <si>
    <t>　 （１）市町村の人口と面積</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</si>
  <si>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</si>
  <si>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</si>
  <si>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</si>
  <si>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</si>
  <si>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</si>
  <si>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</si>
  <si>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</si>
  <si>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</si>
  <si>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</si>
  <si>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</si>
  <si>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</si>
  <si>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</si>
  <si>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</si>
  <si>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</si>
  <si>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</si>
  <si>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</si>
  <si>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</si>
  <si>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</si>
  <si>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</si>
  <si>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</si>
  <si>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</si>
  <si>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</si>
  <si>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</si>
  <si>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</si>
  <si>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</si>
  <si>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</si>
  <si>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</si>
  <si>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</si>
  <si>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</si>
  <si>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</si>
  <si>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</si>
  <si>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</si>
  <si>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</si>
  <si>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</si>
  <si>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</si>
  <si>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平　１７　　（　国　勢　調　査　）</t>
  </si>
  <si>
    <t>（旧古河市）</t>
  </si>
  <si>
    <t>対　12</t>
  </si>
  <si>
    <t>(旧土浦市）</t>
  </si>
  <si>
    <t>（旧下妻市）</t>
  </si>
  <si>
    <t>（旧水戸市）</t>
  </si>
  <si>
    <t>（旧日立市）</t>
  </si>
  <si>
    <t>（旧取手市）</t>
  </si>
  <si>
    <t>（旧つくば市）</t>
  </si>
  <si>
    <t>（旧常陸太田市）</t>
  </si>
  <si>
    <t>平　　７
(国勢調査)</t>
  </si>
  <si>
    <t>平　１２
(国勢調査)</t>
  </si>
  <si>
    <t>龍ケ崎市</t>
  </si>
  <si>
    <t>利根町</t>
  </si>
  <si>
    <t>平21
3月 31日
住民基本
台帳人口</t>
  </si>
  <si>
    <t>平20
10月1日
面   積
（k㎡）</t>
  </si>
  <si>
    <t xml:space="preserve">資料：国勢調査，住民基本台帳，国土地理院「全国都道府県市区町村別面積調（平成20年10月１日現在）」
    ※　（ ）内は旧市町村に係る数値を合計したもの。
　　※　面積の境界未定に関する注
　　　　 ・水戸市及び東茨城郡茨城町は，境界の一部が未定のため，県計に合計面積を示した。
　　　　 ・鹿嶋市及び潮来市は，境界の一部が未定のため，県計，市計に合計面積を示した。
　　　　 ・霞ヶ浦は，水面が境界未定のため，次の市町村の面積には含まれない。また，市計，町村計にも含まれない。
　　　　 　　土浦市，石岡市，潮来市，稲敷市，かすみがうら市，行方市，小美玉市，美浦村，阿見町
　　　　 ・北浦は，水面が境界未定のため，次の市町村の面積には含まれない。また，市計，町村計にも含まれない。
　　　　 　  鹿嶋市，潮来市，行方市，鉾田市
　　　　 なお，境界未定市町村については，国勢調査で使用されている総務省統計局により推定された面積を用いている。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</si>
</sst>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 numFmtId="189" formatCode="#,##0_ ;[Red]\-#,##0\ "/>
    <numFmt numFmtId="190" formatCode="0_);[Red]\(0\)"/>
    <numFmt numFmtId="191" formatCode="#,##0_);[Red]\(#,##0\)"/>
  </numFmts>
  <fonts count="16">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
      <b/>
      <sz val="12"/>
      <name val="ＭＳ 明朝"/>
      <family val="1"/>
    </font>
    <font>
      <sz val="20"/>
      <name val="ＭＳ Ｐゴシック"/>
      <family val="3"/>
    </font>
    <font>
      <b/>
      <sz val="24"/>
      <name val="ＭＳ Ｐゴシック"/>
      <family val="3"/>
    </font>
  </fonts>
  <fills count="3">
    <fill>
      <patternFill/>
    </fill>
    <fill>
      <patternFill patternType="gray125"/>
    </fill>
    <fill>
      <patternFill patternType="solid">
        <fgColor indexed="9"/>
        <bgColor indexed="64"/>
      </patternFill>
    </fill>
  </fills>
  <borders count="52">
    <border>
      <left/>
      <right/>
      <top/>
      <bottom/>
      <diagonal/>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color indexed="63"/>
      </bottom>
    </border>
    <border>
      <left style="hair"/>
      <right style="thin"/>
      <top style="hair"/>
      <bottom style="thin"/>
    </border>
    <border>
      <left style="hair"/>
      <right style="thin"/>
      <top style="hair"/>
      <bottom style="hair"/>
    </border>
    <border>
      <left>
        <color indexed="63"/>
      </left>
      <right style="thin"/>
      <top style="hair"/>
      <bottom style="thin"/>
    </border>
    <border>
      <left style="thin"/>
      <right style="hair"/>
      <top style="hair"/>
      <bottom style="thin"/>
    </border>
    <border>
      <left>
        <color indexed="63"/>
      </left>
      <right style="hair"/>
      <top>
        <color indexed="63"/>
      </top>
      <bottom style="hair"/>
    </border>
    <border>
      <left style="thin"/>
      <right style="thin"/>
      <top style="thin"/>
      <bottom style="hair"/>
    </border>
    <border>
      <left>
        <color indexed="63"/>
      </left>
      <right style="thin"/>
      <top style="hair"/>
      <bottom style="hair"/>
    </border>
    <border>
      <left style="thin"/>
      <right style="hair"/>
      <top style="hair"/>
      <bottom style="hair"/>
    </border>
    <border>
      <left>
        <color indexed="63"/>
      </left>
      <right>
        <color indexed="63"/>
      </right>
      <top style="hair"/>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style="hair"/>
      <right style="thin"/>
      <top style="thin"/>
      <bottom style="hair"/>
    </border>
    <border>
      <left style="thin"/>
      <right style="hair"/>
      <top style="thin"/>
      <bottom style="hair"/>
    </border>
    <border>
      <left style="thin"/>
      <right style="hair"/>
      <top>
        <color indexed="63"/>
      </top>
      <bottom style="thin"/>
    </border>
    <border>
      <left style="hair"/>
      <right style="thin"/>
      <top>
        <color indexed="63"/>
      </top>
      <bottom style="hair"/>
    </border>
    <border>
      <left>
        <color indexed="63"/>
      </left>
      <right style="thin"/>
      <top style="thin"/>
      <bottom style="thin"/>
    </border>
    <border>
      <left>
        <color indexed="63"/>
      </left>
      <right style="hair"/>
      <top style="thin"/>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style="hair"/>
      <bottom style="hair"/>
    </border>
    <border>
      <left style="hair"/>
      <right style="thin"/>
      <top style="hair"/>
      <bottom>
        <color indexed="63"/>
      </bottom>
    </border>
    <border>
      <left style="thin"/>
      <right style="thin"/>
      <top>
        <color indexed="63"/>
      </top>
      <bottom style="hair"/>
    </border>
    <border>
      <left style="thin"/>
      <right style="hair"/>
      <top style="thin"/>
      <bottom>
        <color indexed="63"/>
      </bottom>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37" fontId="6" fillId="0" borderId="0">
      <alignment/>
      <protection/>
    </xf>
    <xf numFmtId="0" fontId="2" fillId="0" borderId="0">
      <alignment/>
      <protection/>
    </xf>
  </cellStyleXfs>
  <cellXfs count="175">
    <xf numFmtId="0" fontId="0" fillId="0" borderId="0" xfId="0" applyAlignment="1">
      <alignment/>
    </xf>
    <xf numFmtId="179" fontId="4" fillId="0" borderId="0" xfId="22" applyNumberFormat="1" applyFont="1" applyFill="1" applyBorder="1" applyAlignment="1" quotePrefix="1">
      <alignment horizontal="right"/>
      <protection/>
    </xf>
    <xf numFmtId="178" fontId="10" fillId="0" borderId="1" xfId="20" applyNumberFormat="1" applyFont="1" applyFill="1" applyBorder="1" applyAlignment="1">
      <alignment horizontal="right" vertical="center"/>
      <protection/>
    </xf>
    <xf numFmtId="176" fontId="10" fillId="0" borderId="1" xfId="20" applyNumberFormat="1" applyFont="1" applyFill="1" applyBorder="1" applyAlignment="1">
      <alignment horizontal="right" vertical="center"/>
      <protection/>
    </xf>
    <xf numFmtId="179" fontId="7" fillId="0" borderId="2" xfId="22" applyNumberFormat="1" applyFont="1" applyFill="1" applyBorder="1" applyAlignment="1" quotePrefix="1">
      <alignment horizontal="right" vertical="center"/>
      <protection/>
    </xf>
    <xf numFmtId="178" fontId="10" fillId="0" borderId="3" xfId="20" applyNumberFormat="1" applyFont="1" applyFill="1" applyBorder="1" applyAlignment="1">
      <alignment horizontal="right" vertical="center"/>
      <protection/>
    </xf>
    <xf numFmtId="176" fontId="10" fillId="0" borderId="3" xfId="20" applyNumberFormat="1" applyFont="1" applyFill="1" applyBorder="1" applyAlignment="1">
      <alignment horizontal="right" vertical="center"/>
      <protection/>
    </xf>
    <xf numFmtId="179" fontId="7" fillId="0" borderId="4" xfId="22" applyNumberFormat="1" applyFont="1" applyFill="1" applyBorder="1" applyAlignment="1" quotePrefix="1">
      <alignment horizontal="right" vertical="center"/>
      <protection/>
    </xf>
    <xf numFmtId="182" fontId="10" fillId="0" borderId="1" xfId="20" applyNumberFormat="1" applyFont="1" applyFill="1" applyBorder="1" applyAlignment="1" quotePrefix="1">
      <alignment horizontal="right" vertical="center"/>
      <protection/>
    </xf>
    <xf numFmtId="182" fontId="10" fillId="0" borderId="3" xfId="20" applyNumberFormat="1" applyFont="1" applyFill="1" applyBorder="1" applyAlignment="1" quotePrefix="1">
      <alignment horizontal="right" vertical="center"/>
      <protection/>
    </xf>
    <xf numFmtId="182" fontId="10" fillId="0" borderId="1" xfId="20" applyNumberFormat="1" applyFont="1" applyFill="1" applyBorder="1" applyAlignment="1" quotePrefix="1">
      <alignment vertical="center"/>
      <protection/>
    </xf>
    <xf numFmtId="182" fontId="10" fillId="0" borderId="3" xfId="20" applyNumberFormat="1" applyFont="1" applyFill="1" applyBorder="1" applyAlignment="1" quotePrefix="1">
      <alignment vertical="center"/>
      <protection/>
    </xf>
    <xf numFmtId="182" fontId="10" fillId="0" borderId="5" xfId="20" applyNumberFormat="1" applyFont="1" applyFill="1" applyBorder="1" applyAlignment="1" quotePrefix="1">
      <alignment horizontal="right" vertical="center"/>
      <protection/>
    </xf>
    <xf numFmtId="182" fontId="10" fillId="0" borderId="6" xfId="20" applyNumberFormat="1" applyFont="1" applyFill="1" applyBorder="1" applyAlignment="1" quotePrefix="1">
      <alignment horizontal="right" vertical="center"/>
      <protection/>
    </xf>
    <xf numFmtId="188" fontId="7" fillId="0" borderId="7" xfId="22" applyNumberFormat="1" applyFont="1" applyFill="1" applyBorder="1" applyAlignment="1" quotePrefix="1">
      <alignment horizontal="right" vertical="center"/>
      <protection/>
    </xf>
    <xf numFmtId="188" fontId="7" fillId="0" borderId="2" xfId="22" applyNumberFormat="1" applyFont="1" applyFill="1" applyBorder="1" applyAlignment="1" quotePrefix="1">
      <alignment horizontal="right" vertical="center"/>
      <protection/>
    </xf>
    <xf numFmtId="188" fontId="7" fillId="0" borderId="4" xfId="22" applyNumberFormat="1" applyFont="1" applyFill="1" applyBorder="1" applyAlignment="1" quotePrefix="1">
      <alignment horizontal="right" vertical="center"/>
      <protection/>
    </xf>
    <xf numFmtId="188" fontId="7" fillId="0" borderId="8" xfId="22" applyNumberFormat="1" applyFont="1" applyFill="1" applyBorder="1" applyAlignment="1" quotePrefix="1">
      <alignment horizontal="right" vertical="center"/>
      <protection/>
    </xf>
    <xf numFmtId="188" fontId="7" fillId="0" borderId="9" xfId="22" applyNumberFormat="1" applyFont="1" applyFill="1" applyBorder="1" applyAlignment="1" quotePrefix="1">
      <alignment horizontal="right" vertical="center"/>
      <protection/>
    </xf>
    <xf numFmtId="176" fontId="10" fillId="0" borderId="4" xfId="20" applyNumberFormat="1" applyFont="1" applyFill="1" applyBorder="1" applyAlignment="1" quotePrefix="1">
      <alignment horizontal="right" vertical="center"/>
      <protection/>
    </xf>
    <xf numFmtId="176" fontId="10" fillId="0" borderId="2" xfId="20" applyNumberFormat="1" applyFont="1" applyFill="1" applyBorder="1" applyAlignment="1" quotePrefix="1">
      <alignment horizontal="right" vertical="center"/>
      <protection/>
    </xf>
    <xf numFmtId="176" fontId="10" fillId="0" borderId="10" xfId="20" applyNumberFormat="1" applyFont="1" applyFill="1" applyBorder="1" applyAlignment="1" quotePrefix="1">
      <alignment horizontal="right" vertical="center"/>
      <protection/>
    </xf>
    <xf numFmtId="176" fontId="10" fillId="0" borderId="11" xfId="20" applyNumberFormat="1" applyFont="1" applyFill="1" applyBorder="1" applyAlignment="1" quotePrefix="1">
      <alignment horizontal="right" vertical="center"/>
      <protection/>
    </xf>
    <xf numFmtId="182" fontId="7" fillId="0" borderId="0" xfId="0" applyNumberFormat="1" applyFont="1" applyFill="1" applyAlignment="1">
      <alignment vertical="center"/>
    </xf>
    <xf numFmtId="176" fontId="10" fillId="0" borderId="12" xfId="20" applyNumberFormat="1" applyFont="1" applyFill="1" applyBorder="1" applyAlignment="1" quotePrefix="1">
      <alignment horizontal="right" vertical="center"/>
      <protection/>
    </xf>
    <xf numFmtId="176" fontId="10" fillId="0" borderId="13" xfId="20" applyNumberFormat="1" applyFont="1" applyFill="1" applyBorder="1" applyAlignment="1" quotePrefix="1">
      <alignment horizontal="right" vertical="center"/>
      <protection/>
    </xf>
    <xf numFmtId="182" fontId="7" fillId="0" borderId="14" xfId="0" applyNumberFormat="1" applyFont="1" applyFill="1" applyBorder="1" applyAlignment="1">
      <alignment vertical="center"/>
    </xf>
    <xf numFmtId="182" fontId="7" fillId="0" borderId="15" xfId="0" applyNumberFormat="1" applyFont="1" applyFill="1" applyBorder="1" applyAlignment="1">
      <alignment vertical="center"/>
    </xf>
    <xf numFmtId="176" fontId="10" fillId="0" borderId="16" xfId="20" applyNumberFormat="1" applyFont="1" applyFill="1" applyBorder="1" applyAlignment="1" quotePrefix="1">
      <alignment horizontal="right" vertical="center"/>
      <protection/>
    </xf>
    <xf numFmtId="176" fontId="10" fillId="0" borderId="17" xfId="20" applyNumberFormat="1" applyFont="1" applyFill="1" applyBorder="1" applyAlignment="1" quotePrefix="1">
      <alignment horizontal="right" vertical="center"/>
      <protection/>
    </xf>
    <xf numFmtId="176" fontId="10" fillId="0" borderId="18" xfId="20" applyNumberFormat="1" applyFont="1" applyFill="1" applyBorder="1" applyAlignment="1" quotePrefix="1">
      <alignment horizontal="right" vertical="center"/>
      <protection/>
    </xf>
    <xf numFmtId="0" fontId="0" fillId="0" borderId="0" xfId="0" applyFill="1" applyAlignment="1">
      <alignment/>
    </xf>
    <xf numFmtId="0" fontId="9" fillId="0" borderId="0" xfId="0" applyFont="1" applyFill="1" applyAlignment="1">
      <alignment/>
    </xf>
    <xf numFmtId="0" fontId="9" fillId="0" borderId="0" xfId="0" applyFont="1" applyFill="1" applyAlignment="1">
      <alignment vertical="center"/>
    </xf>
    <xf numFmtId="0" fontId="6" fillId="0" borderId="19" xfId="0" applyFont="1" applyFill="1" applyBorder="1" applyAlignment="1">
      <alignment vertical="center"/>
    </xf>
    <xf numFmtId="0" fontId="4" fillId="0" borderId="19" xfId="0" applyFont="1" applyFill="1" applyBorder="1" applyAlignment="1">
      <alignment/>
    </xf>
    <xf numFmtId="0" fontId="9" fillId="0" borderId="19" xfId="0" applyFont="1" applyFill="1" applyBorder="1" applyAlignment="1">
      <alignment/>
    </xf>
    <xf numFmtId="0" fontId="9" fillId="0" borderId="19" xfId="0" applyFont="1" applyFill="1" applyBorder="1" applyAlignment="1">
      <alignment horizontal="center" vertical="center"/>
    </xf>
    <xf numFmtId="0" fontId="9" fillId="0" borderId="19" xfId="0" applyFont="1" applyFill="1" applyBorder="1" applyAlignment="1">
      <alignment vertical="center"/>
    </xf>
    <xf numFmtId="0" fontId="5" fillId="0" borderId="0" xfId="0" applyFont="1" applyFill="1" applyAlignment="1">
      <alignment/>
    </xf>
    <xf numFmtId="0" fontId="7" fillId="0" borderId="20" xfId="0" applyFont="1" applyFill="1" applyBorder="1" applyAlignment="1">
      <alignment horizontal="right" wrapText="1"/>
    </xf>
    <xf numFmtId="0" fontId="7" fillId="0" borderId="21" xfId="0" applyFont="1" applyFill="1" applyBorder="1" applyAlignment="1">
      <alignment horizontal="right" vertical="center"/>
    </xf>
    <xf numFmtId="0" fontId="7" fillId="0" borderId="22"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9" fillId="0" borderId="21" xfId="0" applyFont="1" applyFill="1" applyBorder="1" applyAlignment="1">
      <alignment horizontal="distributed" vertical="center"/>
    </xf>
    <xf numFmtId="0" fontId="9" fillId="0" borderId="27" xfId="0" applyFont="1" applyFill="1" applyBorder="1" applyAlignment="1">
      <alignment vertical="center"/>
    </xf>
    <xf numFmtId="0" fontId="9" fillId="0" borderId="8" xfId="0" applyFont="1" applyFill="1" applyBorder="1" applyAlignment="1">
      <alignment vertical="center"/>
    </xf>
    <xf numFmtId="0" fontId="9" fillId="0" borderId="26" xfId="0" applyFont="1" applyFill="1" applyBorder="1" applyAlignment="1">
      <alignment vertical="center"/>
    </xf>
    <xf numFmtId="178" fontId="8" fillId="0" borderId="27" xfId="0" applyNumberFormat="1" applyFont="1" applyFill="1" applyBorder="1" applyAlignment="1">
      <alignment vertical="center"/>
    </xf>
    <xf numFmtId="0" fontId="7" fillId="0" borderId="27" xfId="0" applyFont="1" applyFill="1" applyBorder="1" applyAlignment="1">
      <alignment horizontal="right" vertical="center"/>
    </xf>
    <xf numFmtId="0" fontId="7" fillId="0" borderId="5" xfId="0" applyFont="1" applyFill="1" applyBorder="1" applyAlignment="1">
      <alignment horizontal="right" vertical="center"/>
    </xf>
    <xf numFmtId="188" fontId="9" fillId="0" borderId="28" xfId="0" applyNumberFormat="1" applyFont="1" applyFill="1" applyBorder="1" applyAlignment="1">
      <alignment vertical="center"/>
    </xf>
    <xf numFmtId="0" fontId="7" fillId="0" borderId="29" xfId="0" applyFont="1" applyFill="1" applyBorder="1" applyAlignment="1">
      <alignment horizontal="distributed" vertical="center"/>
    </xf>
    <xf numFmtId="186" fontId="7" fillId="0" borderId="15" xfId="0" applyNumberFormat="1" applyFont="1" applyFill="1" applyBorder="1" applyAlignment="1">
      <alignment horizontal="right" vertical="center"/>
    </xf>
    <xf numFmtId="186" fontId="7" fillId="0" borderId="15" xfId="0" applyNumberFormat="1" applyFont="1" applyFill="1" applyBorder="1" applyAlignment="1">
      <alignment vertical="center"/>
    </xf>
    <xf numFmtId="182" fontId="7" fillId="0" borderId="15" xfId="0" applyNumberFormat="1" applyFont="1" applyFill="1" applyBorder="1" applyAlignment="1">
      <alignment horizontal="right" vertical="center"/>
    </xf>
    <xf numFmtId="182" fontId="7" fillId="0" borderId="30" xfId="0" applyNumberFormat="1" applyFont="1" applyFill="1" applyBorder="1" applyAlignment="1">
      <alignment vertical="center"/>
    </xf>
    <xf numFmtId="178" fontId="7" fillId="0" borderId="15" xfId="0" applyNumberFormat="1" applyFont="1" applyFill="1" applyBorder="1" applyAlignment="1">
      <alignment vertical="center"/>
    </xf>
    <xf numFmtId="184" fontId="7" fillId="0" borderId="15" xfId="0" applyNumberFormat="1" applyFont="1" applyFill="1" applyBorder="1" applyAlignment="1">
      <alignment vertical="center"/>
    </xf>
    <xf numFmtId="0" fontId="7" fillId="0" borderId="16" xfId="0" applyFont="1" applyFill="1" applyBorder="1" applyAlignment="1">
      <alignment horizontal="distributed"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78" fontId="7" fillId="0" borderId="1" xfId="0" applyNumberFormat="1" applyFont="1" applyFill="1" applyBorder="1" applyAlignment="1">
      <alignment vertical="center"/>
    </xf>
    <xf numFmtId="184" fontId="7" fillId="0" borderId="1" xfId="0" applyNumberFormat="1" applyFont="1" applyFill="1" applyBorder="1" applyAlignment="1">
      <alignment horizontal="right" vertical="center"/>
    </xf>
    <xf numFmtId="0" fontId="7" fillId="0" borderId="12" xfId="0" applyFont="1" applyFill="1" applyBorder="1" applyAlignment="1">
      <alignment horizontal="distributed" vertical="center"/>
    </xf>
    <xf numFmtId="182" fontId="7" fillId="0" borderId="3" xfId="0" applyNumberFormat="1" applyFont="1" applyFill="1" applyBorder="1" applyAlignment="1">
      <alignment horizontal="right" vertical="center"/>
    </xf>
    <xf numFmtId="0" fontId="9" fillId="0" borderId="3" xfId="0" applyFont="1" applyFill="1" applyBorder="1" applyAlignment="1">
      <alignment horizontal="right" vertical="center"/>
    </xf>
    <xf numFmtId="178" fontId="7" fillId="0" borderId="3" xfId="0" applyNumberFormat="1" applyFont="1" applyFill="1" applyBorder="1" applyAlignment="1">
      <alignment vertical="center"/>
    </xf>
    <xf numFmtId="184" fontId="7" fillId="0" borderId="0" xfId="0" applyNumberFormat="1" applyFont="1" applyFill="1" applyAlignment="1">
      <alignment vertical="center"/>
    </xf>
    <xf numFmtId="182" fontId="7" fillId="0" borderId="1" xfId="0" applyNumberFormat="1" applyFont="1" applyFill="1" applyBorder="1" applyAlignment="1">
      <alignment vertical="center"/>
    </xf>
    <xf numFmtId="182" fontId="7" fillId="0" borderId="3" xfId="0" applyNumberFormat="1" applyFont="1" applyFill="1" applyBorder="1" applyAlignment="1">
      <alignment vertical="center"/>
    </xf>
    <xf numFmtId="186" fontId="7" fillId="0" borderId="31" xfId="0" applyNumberFormat="1" applyFont="1" applyFill="1" applyBorder="1" applyAlignment="1">
      <alignment vertical="center"/>
    </xf>
    <xf numFmtId="186" fontId="7" fillId="0" borderId="29" xfId="0" applyNumberFormat="1" applyFont="1" applyFill="1" applyBorder="1" applyAlignment="1">
      <alignment vertical="center"/>
    </xf>
    <xf numFmtId="182" fontId="7" fillId="0" borderId="17" xfId="0" applyNumberFormat="1" applyFont="1" applyFill="1" applyBorder="1" applyAlignment="1">
      <alignment vertical="center"/>
    </xf>
    <xf numFmtId="182" fontId="7" fillId="0" borderId="16" xfId="0" applyNumberFormat="1" applyFont="1" applyFill="1" applyBorder="1" applyAlignment="1">
      <alignment vertical="center"/>
    </xf>
    <xf numFmtId="182" fontId="7" fillId="0" borderId="32" xfId="0" applyNumberFormat="1" applyFont="1" applyFill="1" applyBorder="1" applyAlignment="1">
      <alignment vertical="center"/>
    </xf>
    <xf numFmtId="182" fontId="7" fillId="0" borderId="10" xfId="0" applyNumberFormat="1" applyFont="1" applyFill="1" applyBorder="1" applyAlignment="1">
      <alignment vertical="center"/>
    </xf>
    <xf numFmtId="184" fontId="7" fillId="0" borderId="3" xfId="0" applyNumberFormat="1" applyFont="1" applyFill="1" applyBorder="1" applyAlignment="1">
      <alignment horizontal="right" vertical="center"/>
    </xf>
    <xf numFmtId="182" fontId="7" fillId="0" borderId="33" xfId="0" applyNumberFormat="1" applyFont="1" applyFill="1" applyBorder="1" applyAlignment="1">
      <alignment vertical="center"/>
    </xf>
    <xf numFmtId="0" fontId="9" fillId="0" borderId="1" xfId="0" applyFont="1" applyFill="1" applyBorder="1" applyAlignment="1">
      <alignment horizontal="right" vertical="center"/>
    </xf>
    <xf numFmtId="182" fontId="7" fillId="0" borderId="7" xfId="0" applyNumberFormat="1" applyFont="1" applyFill="1" applyBorder="1" applyAlignment="1">
      <alignment vertical="center"/>
    </xf>
    <xf numFmtId="0" fontId="7" fillId="0" borderId="34" xfId="0" applyFont="1" applyFill="1" applyBorder="1" applyAlignment="1">
      <alignment horizontal="distributed" vertical="center"/>
    </xf>
    <xf numFmtId="182" fontId="7" fillId="0" borderId="5" xfId="0" applyNumberFormat="1" applyFont="1" applyFill="1" applyBorder="1" applyAlignment="1">
      <alignment vertical="center"/>
    </xf>
    <xf numFmtId="182" fontId="7" fillId="0" borderId="5" xfId="0" applyNumberFormat="1" applyFont="1" applyFill="1" applyBorder="1" applyAlignment="1">
      <alignment horizontal="right" vertical="center"/>
    </xf>
    <xf numFmtId="182" fontId="7" fillId="0" borderId="25" xfId="0" applyNumberFormat="1" applyFont="1" applyFill="1" applyBorder="1" applyAlignment="1">
      <alignment vertical="center"/>
    </xf>
    <xf numFmtId="182" fontId="7" fillId="0" borderId="34" xfId="0" applyNumberFormat="1" applyFont="1" applyFill="1" applyBorder="1" applyAlignment="1">
      <alignment vertical="center"/>
    </xf>
    <xf numFmtId="178" fontId="7" fillId="0" borderId="5" xfId="0" applyNumberFormat="1" applyFont="1" applyFill="1" applyBorder="1" applyAlignment="1">
      <alignment vertical="center"/>
    </xf>
    <xf numFmtId="184" fontId="7" fillId="0" borderId="5" xfId="0" applyNumberFormat="1" applyFont="1" applyFill="1" applyBorder="1" applyAlignment="1">
      <alignment vertical="center"/>
    </xf>
    <xf numFmtId="186" fontId="7" fillId="0" borderId="7" xfId="0" applyNumberFormat="1" applyFont="1" applyFill="1" applyBorder="1" applyAlignment="1">
      <alignment vertical="center"/>
    </xf>
    <xf numFmtId="186" fontId="7" fillId="0" borderId="30" xfId="0" applyNumberFormat="1" applyFont="1" applyFill="1" applyBorder="1" applyAlignment="1">
      <alignment vertical="center"/>
    </xf>
    <xf numFmtId="182" fontId="7" fillId="0" borderId="4"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184" fontId="7" fillId="0" borderId="7" xfId="0" applyNumberFormat="1" applyFont="1" applyFill="1" applyBorder="1" applyAlignment="1">
      <alignment vertical="center"/>
    </xf>
    <xf numFmtId="182" fontId="7" fillId="0" borderId="22" xfId="0" applyNumberFormat="1" applyFont="1" applyFill="1" applyBorder="1" applyAlignment="1">
      <alignment vertical="center"/>
    </xf>
    <xf numFmtId="182" fontId="7" fillId="0" borderId="35" xfId="0" applyNumberFormat="1" applyFont="1" applyFill="1" applyBorder="1" applyAlignment="1">
      <alignment vertical="center"/>
    </xf>
    <xf numFmtId="184" fontId="7" fillId="0" borderId="8" xfId="0" applyNumberFormat="1" applyFont="1" applyFill="1" applyBorder="1" applyAlignment="1">
      <alignment vertical="center"/>
    </xf>
    <xf numFmtId="182" fontId="7" fillId="0" borderId="36" xfId="0" applyNumberFormat="1" applyFont="1" applyFill="1" applyBorder="1" applyAlignment="1">
      <alignment vertical="center"/>
    </xf>
    <xf numFmtId="182" fontId="7" fillId="0" borderId="37" xfId="0" applyNumberFormat="1" applyFont="1" applyFill="1" applyBorder="1" applyAlignment="1">
      <alignment vertical="center"/>
    </xf>
    <xf numFmtId="184" fontId="7" fillId="0" borderId="27" xfId="0" applyNumberFormat="1" applyFont="1" applyFill="1" applyBorder="1" applyAlignment="1">
      <alignment vertical="center"/>
    </xf>
    <xf numFmtId="182" fontId="7" fillId="0" borderId="6" xfId="0" applyNumberFormat="1" applyFont="1" applyFill="1" applyBorder="1" applyAlignment="1">
      <alignment vertical="center"/>
    </xf>
    <xf numFmtId="182" fontId="7" fillId="0" borderId="16" xfId="0" applyNumberFormat="1" applyFont="1" applyFill="1" applyBorder="1" applyAlignment="1">
      <alignment horizontal="right" vertical="center"/>
    </xf>
    <xf numFmtId="182" fontId="7" fillId="0" borderId="38" xfId="0" applyNumberFormat="1" applyFont="1" applyFill="1" applyBorder="1" applyAlignment="1">
      <alignment vertical="center"/>
    </xf>
    <xf numFmtId="182" fontId="7" fillId="0" borderId="11" xfId="0" applyNumberFormat="1" applyFont="1" applyFill="1" applyBorder="1" applyAlignment="1">
      <alignment vertical="center"/>
    </xf>
    <xf numFmtId="178" fontId="7" fillId="0" borderId="16" xfId="0" applyNumberFormat="1" applyFont="1" applyFill="1" applyBorder="1" applyAlignment="1">
      <alignment vertical="center"/>
    </xf>
    <xf numFmtId="184" fontId="7" fillId="0" borderId="1" xfId="0" applyNumberFormat="1" applyFont="1" applyFill="1" applyBorder="1" applyAlignment="1">
      <alignment vertical="center"/>
    </xf>
    <xf numFmtId="182" fontId="7" fillId="0" borderId="23" xfId="0" applyNumberFormat="1" applyFont="1" applyFill="1" applyBorder="1" applyAlignment="1">
      <alignment vertical="center"/>
    </xf>
    <xf numFmtId="182" fontId="7" fillId="0" borderId="39" xfId="0" applyNumberFormat="1" applyFont="1" applyFill="1" applyBorder="1" applyAlignment="1">
      <alignment vertical="center"/>
    </xf>
    <xf numFmtId="184" fontId="7" fillId="0" borderId="3" xfId="0" applyNumberFormat="1" applyFont="1" applyFill="1" applyBorder="1" applyAlignment="1">
      <alignment vertical="center"/>
    </xf>
    <xf numFmtId="182" fontId="7" fillId="0" borderId="7" xfId="0" applyNumberFormat="1" applyFont="1" applyFill="1" applyBorder="1" applyAlignment="1">
      <alignment horizontal="right" vertical="center"/>
    </xf>
    <xf numFmtId="182" fontId="7" fillId="0" borderId="30" xfId="0" applyNumberFormat="1" applyFont="1" applyFill="1" applyBorder="1" applyAlignment="1">
      <alignment horizontal="right" vertical="center"/>
    </xf>
    <xf numFmtId="184" fontId="7" fillId="0" borderId="22" xfId="0" applyNumberFormat="1" applyFont="1" applyFill="1" applyBorder="1" applyAlignment="1">
      <alignment vertical="center"/>
    </xf>
    <xf numFmtId="182" fontId="7" fillId="0" borderId="29" xfId="0" applyNumberFormat="1" applyFont="1" applyFill="1" applyBorder="1" applyAlignment="1">
      <alignment vertical="center"/>
    </xf>
    <xf numFmtId="182" fontId="7" fillId="0" borderId="25" xfId="0" applyNumberFormat="1" applyFont="1" applyFill="1" applyBorder="1" applyAlignment="1">
      <alignment horizontal="right" vertical="center"/>
    </xf>
    <xf numFmtId="182" fontId="7" fillId="0" borderId="34" xfId="0" applyNumberFormat="1" applyFont="1" applyFill="1" applyBorder="1" applyAlignment="1">
      <alignment horizontal="right" vertical="center"/>
    </xf>
    <xf numFmtId="184" fontId="7" fillId="0" borderId="5" xfId="0" applyNumberFormat="1" applyFont="1" applyFill="1" applyBorder="1" applyAlignment="1">
      <alignment horizontal="right" vertical="center"/>
    </xf>
    <xf numFmtId="184" fontId="7" fillId="0" borderId="15"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7" fillId="0" borderId="26" xfId="0" applyNumberFormat="1" applyFont="1" applyFill="1" applyBorder="1" applyAlignment="1">
      <alignment horizontal="right" vertical="center"/>
    </xf>
    <xf numFmtId="182" fontId="7" fillId="0" borderId="31" xfId="0" applyNumberFormat="1" applyFont="1" applyFill="1" applyBorder="1" applyAlignment="1">
      <alignment vertical="center"/>
    </xf>
    <xf numFmtId="0" fontId="7" fillId="0" borderId="29" xfId="0" applyFont="1" applyFill="1" applyBorder="1" applyAlignment="1">
      <alignment horizontal="distributed" vertical="distributed"/>
    </xf>
    <xf numFmtId="0" fontId="7" fillId="0" borderId="16" xfId="0" applyFont="1" applyFill="1" applyBorder="1" applyAlignment="1">
      <alignment horizontal="distributed" vertical="distributed"/>
    </xf>
    <xf numFmtId="0" fontId="7" fillId="0" borderId="12" xfId="0" applyFont="1" applyFill="1" applyBorder="1" applyAlignment="1">
      <alignment horizontal="distributed" vertical="distributed"/>
    </xf>
    <xf numFmtId="184" fontId="7" fillId="0" borderId="6" xfId="0" applyNumberFormat="1" applyFont="1" applyFill="1" applyBorder="1" applyAlignment="1">
      <alignment vertical="center"/>
    </xf>
    <xf numFmtId="182" fontId="7" fillId="0" borderId="40" xfId="0" applyNumberFormat="1" applyFont="1" applyFill="1" applyBorder="1" applyAlignment="1">
      <alignment vertical="center"/>
    </xf>
    <xf numFmtId="182" fontId="7" fillId="0" borderId="9" xfId="0" applyNumberFormat="1" applyFont="1" applyFill="1" applyBorder="1" applyAlignment="1">
      <alignment horizontal="right" vertical="center"/>
    </xf>
    <xf numFmtId="182" fontId="7" fillId="0" borderId="41" xfId="0" applyNumberFormat="1" applyFont="1" applyFill="1" applyBorder="1" applyAlignment="1">
      <alignment horizontal="right" vertical="center"/>
    </xf>
    <xf numFmtId="178" fontId="7" fillId="0" borderId="6" xfId="0" applyNumberFormat="1" applyFont="1" applyFill="1" applyBorder="1" applyAlignment="1">
      <alignment vertical="center"/>
    </xf>
    <xf numFmtId="0" fontId="7" fillId="0" borderId="34" xfId="0" applyFont="1" applyFill="1" applyBorder="1" applyAlignment="1">
      <alignment horizontal="distributed" vertical="distributed"/>
    </xf>
    <xf numFmtId="0" fontId="7" fillId="0" borderId="36" xfId="0" applyFont="1" applyFill="1" applyBorder="1" applyAlignment="1">
      <alignment horizontal="distributed" vertical="distributed"/>
    </xf>
    <xf numFmtId="182" fontId="7" fillId="0" borderId="27" xfId="0" applyNumberFormat="1" applyFont="1" applyFill="1" applyBorder="1" applyAlignment="1">
      <alignment vertical="center"/>
    </xf>
    <xf numFmtId="0" fontId="3" fillId="0" borderId="0" xfId="0" applyFont="1" applyFill="1" applyAlignment="1">
      <alignment/>
    </xf>
    <xf numFmtId="0" fontId="9" fillId="2" borderId="0" xfId="0" applyFont="1" applyFill="1" applyAlignment="1">
      <alignment/>
    </xf>
    <xf numFmtId="0" fontId="9" fillId="2" borderId="19" xfId="0" applyFont="1" applyFill="1" applyBorder="1" applyAlignment="1">
      <alignment/>
    </xf>
    <xf numFmtId="182" fontId="7" fillId="2" borderId="5" xfId="0" applyNumberFormat="1" applyFont="1" applyFill="1" applyBorder="1" applyAlignment="1">
      <alignment horizontal="right" vertical="center"/>
    </xf>
    <xf numFmtId="191" fontId="7" fillId="2" borderId="42" xfId="16" applyNumberFormat="1" applyFont="1" applyFill="1" applyBorder="1" applyAlignment="1">
      <alignment vertical="center"/>
    </xf>
    <xf numFmtId="191" fontId="7" fillId="2" borderId="1" xfId="16" applyNumberFormat="1" applyFont="1" applyFill="1" applyBorder="1" applyAlignment="1">
      <alignment horizontal="right" vertical="center"/>
    </xf>
    <xf numFmtId="191" fontId="7" fillId="2" borderId="3" xfId="0" applyNumberFormat="1" applyFont="1" applyFill="1" applyBorder="1" applyAlignment="1">
      <alignment horizontal="right" vertical="center"/>
    </xf>
    <xf numFmtId="191" fontId="7" fillId="2" borderId="15" xfId="16" applyNumberFormat="1" applyFont="1" applyFill="1" applyBorder="1" applyAlignment="1">
      <alignment horizontal="right" vertical="center"/>
    </xf>
    <xf numFmtId="191" fontId="7" fillId="2" borderId="1" xfId="21" applyNumberFormat="1" applyFont="1" applyFill="1" applyBorder="1" applyAlignment="1" applyProtection="1">
      <alignment horizontal="right" vertical="center"/>
      <protection locked="0"/>
    </xf>
    <xf numFmtId="191" fontId="7" fillId="2" borderId="1" xfId="0" applyNumberFormat="1" applyFont="1" applyFill="1" applyBorder="1" applyAlignment="1">
      <alignment horizontal="right" vertical="center"/>
    </xf>
    <xf numFmtId="191" fontId="7" fillId="2" borderId="5" xfId="16" applyNumberFormat="1" applyFont="1" applyFill="1" applyBorder="1" applyAlignment="1">
      <alignment horizontal="right" vertical="center"/>
    </xf>
    <xf numFmtId="191" fontId="7" fillId="2" borderId="16" xfId="0" applyNumberFormat="1" applyFont="1" applyFill="1" applyBorder="1" applyAlignment="1">
      <alignment horizontal="right" vertical="center"/>
    </xf>
    <xf numFmtId="191" fontId="7" fillId="2" borderId="0" xfId="0" applyNumberFormat="1" applyFont="1" applyFill="1" applyAlignment="1">
      <alignment vertical="center"/>
    </xf>
    <xf numFmtId="191" fontId="7" fillId="2" borderId="6" xfId="16" applyNumberFormat="1" applyFont="1" applyFill="1" applyBorder="1" applyAlignment="1">
      <alignment horizontal="right" vertical="center"/>
    </xf>
    <xf numFmtId="182" fontId="7" fillId="0" borderId="43" xfId="0" applyNumberFormat="1" applyFont="1" applyFill="1" applyBorder="1" applyAlignment="1">
      <alignment vertical="center"/>
    </xf>
    <xf numFmtId="182" fontId="7" fillId="0" borderId="44" xfId="0" applyNumberFormat="1" applyFont="1" applyFill="1" applyBorder="1" applyAlignment="1">
      <alignment vertical="center"/>
    </xf>
    <xf numFmtId="0" fontId="13" fillId="0" borderId="34" xfId="0" applyFont="1" applyFill="1" applyBorder="1" applyAlignment="1">
      <alignment horizontal="distributed" vertical="center"/>
    </xf>
    <xf numFmtId="188" fontId="7" fillId="0" borderId="7" xfId="0" applyNumberFormat="1" applyFont="1" applyFill="1" applyBorder="1" applyAlignment="1">
      <alignment vertical="center"/>
    </xf>
    <xf numFmtId="182" fontId="7" fillId="0" borderId="8" xfId="0" applyNumberFormat="1" applyFont="1" applyFill="1" applyBorder="1" applyAlignment="1">
      <alignment vertical="center"/>
    </xf>
    <xf numFmtId="182" fontId="7" fillId="0" borderId="26" xfId="0" applyNumberFormat="1" applyFont="1" applyFill="1" applyBorder="1" applyAlignment="1">
      <alignment vertical="center"/>
    </xf>
    <xf numFmtId="188" fontId="7" fillId="0" borderId="8" xfId="0" applyNumberFormat="1" applyFont="1" applyFill="1" applyBorder="1" applyAlignment="1">
      <alignment vertical="center"/>
    </xf>
    <xf numFmtId="182" fontId="7" fillId="2" borderId="5" xfId="0" applyNumberFormat="1"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vertical="top" wrapText="1"/>
    </xf>
    <xf numFmtId="0" fontId="12" fillId="0" borderId="0" xfId="0" applyFont="1" applyFill="1" applyAlignment="1">
      <alignment vertical="top"/>
    </xf>
    <xf numFmtId="0" fontId="7" fillId="0" borderId="45"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22"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5" xfId="0" applyFont="1" applyFill="1" applyBorder="1" applyAlignment="1">
      <alignment horizontal="center" vertical="center"/>
    </xf>
  </cellXfs>
  <cellStyles count="9">
    <cellStyle name="Normal" xfId="0"/>
    <cellStyle name="Percent" xfId="15"/>
    <cellStyle name="Comma [0]" xfId="16"/>
    <cellStyle name="Comma" xfId="17"/>
    <cellStyle name="Currency [0]" xfId="18"/>
    <cellStyle name="Currency" xfId="19"/>
    <cellStyle name="標準_JB16" xfId="20"/>
    <cellStyle name="標準_Sheet1" xfId="21"/>
    <cellStyle name="標準_第7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285750</xdr:rowOff>
    </xdr:to>
    <xdr:sp>
      <xdr:nvSpPr>
        <xdr:cNvPr id="1" name="Line 1"/>
        <xdr:cNvSpPr>
          <a:spLocks/>
        </xdr:cNvSpPr>
      </xdr:nvSpPr>
      <xdr:spPr>
        <a:xfrm>
          <a:off x="9525" y="971550"/>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2" name="TextBox 2"/>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3" name="TextBox 4"/>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4" name="TextBox 5"/>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5" name="TextBox 6"/>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75" workbookViewId="0" topLeftCell="A115">
      <selection activeCell="A120" sqref="A120:K131"/>
    </sheetView>
  </sheetViews>
  <sheetFormatPr defaultColWidth="9.00390625" defaultRowHeight="18" customHeight="1"/>
  <cols>
    <col min="1" max="1" width="18.625" style="31" customWidth="1"/>
    <col min="2" max="3" width="12.25390625" style="31" customWidth="1"/>
    <col min="4" max="4" width="12.25390625" style="32" customWidth="1"/>
    <col min="5" max="6" width="12.25390625" style="33" customWidth="1"/>
    <col min="7" max="7" width="12.25390625" style="32" customWidth="1"/>
    <col min="8" max="9" width="12.25390625" style="33" customWidth="1"/>
    <col min="10" max="10" width="12.25390625" style="135" customWidth="1"/>
    <col min="11" max="11" width="12.25390625" style="32" customWidth="1"/>
    <col min="12" max="16384" width="9.00390625" style="31" customWidth="1"/>
  </cols>
  <sheetData>
    <row r="1" spans="1:2" ht="48.75" customHeight="1">
      <c r="A1" s="157" t="s">
        <v>66</v>
      </c>
      <c r="B1" s="156"/>
    </row>
    <row r="2" spans="1:11" s="39" customFormat="1" ht="26.25" customHeight="1" thickBot="1">
      <c r="A2" s="34" t="s">
        <v>79</v>
      </c>
      <c r="B2" s="35"/>
      <c r="C2" s="35"/>
      <c r="D2" s="36"/>
      <c r="E2" s="37"/>
      <c r="F2" s="38"/>
      <c r="G2" s="36"/>
      <c r="H2" s="38"/>
      <c r="I2" s="38"/>
      <c r="J2" s="136"/>
      <c r="K2" s="36"/>
    </row>
    <row r="3" spans="1:11" s="39" customFormat="1" ht="24.75" customHeight="1" thickTop="1">
      <c r="A3" s="40" t="s">
        <v>68</v>
      </c>
      <c r="B3" s="160" t="s">
        <v>125</v>
      </c>
      <c r="C3" s="160" t="s">
        <v>126</v>
      </c>
      <c r="D3" s="166" t="s">
        <v>115</v>
      </c>
      <c r="E3" s="167"/>
      <c r="F3" s="167"/>
      <c r="G3" s="167"/>
      <c r="H3" s="167"/>
      <c r="I3" s="168"/>
      <c r="J3" s="170" t="s">
        <v>129</v>
      </c>
      <c r="K3" s="163" t="s">
        <v>130</v>
      </c>
    </row>
    <row r="4" spans="1:11" s="39" customFormat="1" ht="24.75" customHeight="1">
      <c r="A4" s="41"/>
      <c r="B4" s="161"/>
      <c r="C4" s="161"/>
      <c r="D4" s="174" t="s">
        <v>69</v>
      </c>
      <c r="E4" s="172" t="s">
        <v>70</v>
      </c>
      <c r="F4" s="173"/>
      <c r="G4" s="42" t="s">
        <v>117</v>
      </c>
      <c r="H4" s="42" t="s">
        <v>71</v>
      </c>
      <c r="I4" s="169" t="s">
        <v>72</v>
      </c>
      <c r="J4" s="171"/>
      <c r="K4" s="164"/>
    </row>
    <row r="5" spans="1:11" s="39" customFormat="1" ht="24.75" customHeight="1">
      <c r="A5" s="43" t="s">
        <v>73</v>
      </c>
      <c r="B5" s="162"/>
      <c r="C5" s="162"/>
      <c r="D5" s="174"/>
      <c r="E5" s="45" t="s">
        <v>74</v>
      </c>
      <c r="F5" s="46" t="s">
        <v>75</v>
      </c>
      <c r="G5" s="44" t="s">
        <v>76</v>
      </c>
      <c r="H5" s="44" t="s">
        <v>77</v>
      </c>
      <c r="I5" s="162"/>
      <c r="J5" s="171"/>
      <c r="K5" s="165"/>
    </row>
    <row r="6" spans="1:11" s="39" customFormat="1" ht="19.5" customHeight="1">
      <c r="A6" s="150" t="s">
        <v>62</v>
      </c>
      <c r="B6" s="86">
        <f>B7+B8</f>
        <v>2955530</v>
      </c>
      <c r="C6" s="86">
        <f>C7+C8</f>
        <v>2985676</v>
      </c>
      <c r="D6" s="86">
        <f>SUM(D7:D8)</f>
        <v>2975167</v>
      </c>
      <c r="E6" s="152">
        <f>E7+E8</f>
        <v>1479941</v>
      </c>
      <c r="F6" s="153">
        <f>F7+F8</f>
        <v>1495226</v>
      </c>
      <c r="G6" s="90">
        <f>(D6-C6)/C6*100</f>
        <v>-0.35198058999034054</v>
      </c>
      <c r="H6" s="118">
        <v>488.0543269987926</v>
      </c>
      <c r="I6" s="87">
        <v>1032476</v>
      </c>
      <c r="J6" s="137">
        <f>SUM(J7:J8)</f>
        <v>2979639</v>
      </c>
      <c r="K6" s="154">
        <v>6095.69</v>
      </c>
    </row>
    <row r="7" spans="1:11" s="39" customFormat="1" ht="19.5" customHeight="1">
      <c r="A7" s="150" t="s">
        <v>63</v>
      </c>
      <c r="B7" s="86">
        <f>B10+B13+B16+B19+B23+B26+B27+B28+B31+B34+B39+B40+B41+B45+B48+B49+B52+B53+B54+B57+B58+B64+B67+B72+B75+B80+B83+B87+B90+B94+B98+B101</f>
        <v>2661129</v>
      </c>
      <c r="C7" s="86">
        <f>SUM(C10,C13,C16,C19,C23,C26:C27,C28,C31,C34,C39:C41,C45,C48:C49,C52:C54,C57:C58,C64,C67,C72,C75,C80,C83,C87,C90,C94,C98,C101,)</f>
        <v>2691684</v>
      </c>
      <c r="D7" s="86">
        <v>2685363</v>
      </c>
      <c r="E7" s="152">
        <v>1336215</v>
      </c>
      <c r="F7" s="153">
        <v>1349148</v>
      </c>
      <c r="G7" s="90">
        <f>(D7-C7)/C7*100</f>
        <v>-0.23483440106639564</v>
      </c>
      <c r="H7" s="118">
        <f>D7/K7</f>
        <v>540.756231448628</v>
      </c>
      <c r="I7" s="86">
        <v>938172</v>
      </c>
      <c r="J7" s="155">
        <f>J10+J13+J16+J19+J23+J26+J27+J28+J31+J34+J39+J40+J41+J45+J48+J49+J52+J53+J54+J57+J58+J64+J67+J72+J75+J80+J83+J87+J90+J94+J98+J101</f>
        <v>2692217</v>
      </c>
      <c r="K7" s="154">
        <f>K10+K13+K16+K19+K23+K26+K27+K28+K31+K34+K39+K40+K41+K45+K48+K49+K52+K53+K54+K57+K58+K64+K67+K72+K75+K80+K83+K87+K90+K94+K98+K101+M5</f>
        <v>4965.9400000000005</v>
      </c>
    </row>
    <row r="8" spans="1:11" s="39" customFormat="1" ht="19.5" customHeight="1">
      <c r="A8" s="150" t="s">
        <v>64</v>
      </c>
      <c r="B8" s="86">
        <f>B105+B106+B107+B111+B112+B113+B114+B115+B116+B117+B118+B119</f>
        <v>294401</v>
      </c>
      <c r="C8" s="86">
        <f>SUM(C105:C107,C111:C119)</f>
        <v>293992</v>
      </c>
      <c r="D8" s="86">
        <v>289804</v>
      </c>
      <c r="E8" s="152">
        <v>143726</v>
      </c>
      <c r="F8" s="153">
        <v>146078</v>
      </c>
      <c r="G8" s="90">
        <f>(D8-C8)/C8*100</f>
        <v>-1.424528558600234</v>
      </c>
      <c r="H8" s="118">
        <f>D8/K8</f>
        <v>299.7527952751833</v>
      </c>
      <c r="I8" s="86">
        <v>94304</v>
      </c>
      <c r="J8" s="155">
        <f>J105+J106+J107+J111+J112+J113+J114+J115+J116+J117+J118+J119</f>
        <v>287422</v>
      </c>
      <c r="K8" s="154">
        <f>K105+K106+K107+K111+K112+K113+K114+K115+K116+K117+K118+K119</f>
        <v>966.8100000000001</v>
      </c>
    </row>
    <row r="9" spans="1:11" s="39" customFormat="1" ht="19.5" customHeight="1">
      <c r="A9" s="47"/>
      <c r="B9" s="48"/>
      <c r="C9" s="48"/>
      <c r="D9" s="48"/>
      <c r="E9" s="49"/>
      <c r="F9" s="50"/>
      <c r="G9" s="51"/>
      <c r="H9" s="52"/>
      <c r="I9" s="53"/>
      <c r="J9" s="137"/>
      <c r="K9" s="54"/>
    </row>
    <row r="10" spans="1:11" s="39" customFormat="1" ht="19.5" customHeight="1">
      <c r="A10" s="55" t="s">
        <v>65</v>
      </c>
      <c r="B10" s="56">
        <f>SUM(B11:B12)</f>
        <v>261275</v>
      </c>
      <c r="C10" s="57">
        <f>SUM(C11:C12)</f>
        <v>261562</v>
      </c>
      <c r="D10" s="58">
        <f>SUM(E10:F10)</f>
        <v>262603</v>
      </c>
      <c r="E10" s="23">
        <v>127435</v>
      </c>
      <c r="F10" s="59">
        <v>135168</v>
      </c>
      <c r="G10" s="60">
        <f>(D10-C10)/C10*100</f>
        <v>0.39799359234139514</v>
      </c>
      <c r="H10" s="61">
        <v>1207.64773511152</v>
      </c>
      <c r="I10" s="23">
        <v>104521</v>
      </c>
      <c r="J10" s="138">
        <v>265658</v>
      </c>
      <c r="K10" s="14">
        <v>217.43</v>
      </c>
    </row>
    <row r="11" spans="1:11" s="39" customFormat="1" ht="19.5" customHeight="1">
      <c r="A11" s="62" t="s">
        <v>120</v>
      </c>
      <c r="B11" s="63">
        <v>246347</v>
      </c>
      <c r="C11" s="8">
        <v>246739</v>
      </c>
      <c r="D11" s="63"/>
      <c r="E11" s="64"/>
      <c r="F11" s="65"/>
      <c r="G11" s="66"/>
      <c r="H11" s="67"/>
      <c r="I11" s="63"/>
      <c r="J11" s="139"/>
      <c r="K11" s="15"/>
    </row>
    <row r="12" spans="1:11" s="39" customFormat="1" ht="19.5" customHeight="1">
      <c r="A12" s="68" t="s">
        <v>26</v>
      </c>
      <c r="B12" s="69">
        <v>14928</v>
      </c>
      <c r="C12" s="9">
        <v>14823</v>
      </c>
      <c r="D12" s="70"/>
      <c r="E12" s="19"/>
      <c r="F12" s="21"/>
      <c r="G12" s="71"/>
      <c r="H12" s="5"/>
      <c r="I12" s="6"/>
      <c r="J12" s="140"/>
      <c r="K12" s="16"/>
    </row>
    <row r="13" spans="1:11" s="39" customFormat="1" ht="19.5" customHeight="1">
      <c r="A13" s="55" t="s">
        <v>0</v>
      </c>
      <c r="B13" s="57">
        <f>SUM(B14:B15)</f>
        <v>212304</v>
      </c>
      <c r="C13" s="57">
        <f>SUM(C14:C15)</f>
        <v>206589</v>
      </c>
      <c r="D13" s="58">
        <f>SUM(E13:F13)</f>
        <v>199218</v>
      </c>
      <c r="E13" s="23">
        <v>99212</v>
      </c>
      <c r="F13" s="59">
        <v>100006</v>
      </c>
      <c r="G13" s="60">
        <f>(D13-C13)/C13*100</f>
        <v>-3.5679537632690996</v>
      </c>
      <c r="H13" s="72">
        <v>883.2542673464864</v>
      </c>
      <c r="I13" s="27">
        <v>76659</v>
      </c>
      <c r="J13" s="141">
        <v>197278</v>
      </c>
      <c r="K13" s="14">
        <v>225.55</v>
      </c>
    </row>
    <row r="14" spans="1:11" s="39" customFormat="1" ht="19.5" customHeight="1">
      <c r="A14" s="62" t="s">
        <v>121</v>
      </c>
      <c r="B14" s="73">
        <v>199244</v>
      </c>
      <c r="C14" s="8">
        <v>193353</v>
      </c>
      <c r="D14" s="63"/>
      <c r="E14" s="64"/>
      <c r="F14" s="65"/>
      <c r="G14" s="66"/>
      <c r="H14" s="67"/>
      <c r="I14" s="63"/>
      <c r="J14" s="139"/>
      <c r="K14" s="15"/>
    </row>
    <row r="15" spans="1:11" s="39" customFormat="1" ht="19.5" customHeight="1">
      <c r="A15" s="68" t="s">
        <v>27</v>
      </c>
      <c r="B15" s="74">
        <v>13060</v>
      </c>
      <c r="C15" s="9">
        <v>13236</v>
      </c>
      <c r="D15" s="70"/>
      <c r="E15" s="19"/>
      <c r="F15" s="21"/>
      <c r="G15" s="71"/>
      <c r="H15" s="5"/>
      <c r="I15" s="6"/>
      <c r="J15" s="140"/>
      <c r="K15" s="16"/>
    </row>
    <row r="16" spans="1:11" s="39" customFormat="1" ht="19.5" customHeight="1">
      <c r="A16" s="55" t="s">
        <v>1</v>
      </c>
      <c r="B16" s="57">
        <f>SUM(B17:B18)</f>
        <v>141862</v>
      </c>
      <c r="C16" s="57">
        <f>SUM(C17:C18)</f>
        <v>144106</v>
      </c>
      <c r="D16" s="57">
        <f>SUM(D17:D18)</f>
        <v>144060</v>
      </c>
      <c r="E16" s="75">
        <f>SUM(E17:E18)</f>
        <v>71694</v>
      </c>
      <c r="F16" s="76">
        <f>SUM(F17:F18)</f>
        <v>72366</v>
      </c>
      <c r="G16" s="60">
        <f>(D16-C16)/C16*100</f>
        <v>-0.03192094708062121</v>
      </c>
      <c r="H16" s="57"/>
      <c r="I16" s="57">
        <f>SUM(I17:I18)</f>
        <v>53630</v>
      </c>
      <c r="J16" s="141">
        <v>143095</v>
      </c>
      <c r="K16" s="151">
        <v>113.82</v>
      </c>
    </row>
    <row r="17" spans="1:11" s="39" customFormat="1" ht="19.5" customHeight="1">
      <c r="A17" s="62" t="s">
        <v>118</v>
      </c>
      <c r="B17" s="73">
        <v>132243</v>
      </c>
      <c r="C17" s="10">
        <v>134702</v>
      </c>
      <c r="D17" s="63">
        <f>SUM(E17:F17)</f>
        <v>135058</v>
      </c>
      <c r="E17" s="77">
        <v>67254</v>
      </c>
      <c r="F17" s="78">
        <v>67804</v>
      </c>
      <c r="G17" s="66">
        <f>(D17-C17)/C17*100</f>
        <v>0.264287092990453</v>
      </c>
      <c r="H17" s="67">
        <v>1650.458267139191</v>
      </c>
      <c r="I17" s="23">
        <v>51090</v>
      </c>
      <c r="J17" s="142"/>
      <c r="K17" s="15"/>
    </row>
    <row r="18" spans="1:11" s="39" customFormat="1" ht="19.5" customHeight="1">
      <c r="A18" s="68" t="s">
        <v>81</v>
      </c>
      <c r="B18" s="74">
        <v>9619</v>
      </c>
      <c r="C18" s="11">
        <v>9404</v>
      </c>
      <c r="D18" s="69">
        <f>SUM(E18:F18)</f>
        <v>9002</v>
      </c>
      <c r="E18" s="79">
        <v>4440</v>
      </c>
      <c r="F18" s="80">
        <v>4562</v>
      </c>
      <c r="G18" s="71">
        <f>(D18-C18)/C18*100</f>
        <v>-4.274776690769885</v>
      </c>
      <c r="H18" s="81">
        <v>281.4316974054392</v>
      </c>
      <c r="I18" s="74">
        <v>2540</v>
      </c>
      <c r="J18" s="140"/>
      <c r="K18" s="16"/>
    </row>
    <row r="19" spans="1:11" s="39" customFormat="1" ht="19.5" customHeight="1">
      <c r="A19" s="55" t="s">
        <v>2</v>
      </c>
      <c r="B19" s="57">
        <f>SUM(B20:B22)</f>
        <v>146010</v>
      </c>
      <c r="C19" s="57">
        <f>SUM(C20:C22)</f>
        <v>146452</v>
      </c>
      <c r="D19" s="58">
        <f>SUM(E19:F19)</f>
        <v>145265</v>
      </c>
      <c r="E19" s="23">
        <v>72399</v>
      </c>
      <c r="F19" s="82">
        <v>72866</v>
      </c>
      <c r="G19" s="60">
        <f>(D19-C19)/C19*100</f>
        <v>-0.8105044656269631</v>
      </c>
      <c r="H19" s="61">
        <v>1175.473377569186</v>
      </c>
      <c r="I19" s="23">
        <v>48511</v>
      </c>
      <c r="J19" s="141">
        <v>145493</v>
      </c>
      <c r="K19" s="14">
        <v>123.58</v>
      </c>
    </row>
    <row r="20" spans="1:11" s="39" customFormat="1" ht="19.5" customHeight="1">
      <c r="A20" s="62" t="s">
        <v>116</v>
      </c>
      <c r="B20" s="73">
        <v>59093</v>
      </c>
      <c r="C20" s="8">
        <v>58727</v>
      </c>
      <c r="D20" s="83"/>
      <c r="E20" s="20"/>
      <c r="F20" s="22"/>
      <c r="G20" s="66"/>
      <c r="H20" s="2"/>
      <c r="I20" s="3"/>
      <c r="J20" s="142"/>
      <c r="K20" s="4"/>
    </row>
    <row r="21" spans="1:11" s="39" customFormat="1" ht="19.5" customHeight="1">
      <c r="A21" s="62" t="s">
        <v>82</v>
      </c>
      <c r="B21" s="73">
        <v>47058</v>
      </c>
      <c r="C21" s="8">
        <v>48007</v>
      </c>
      <c r="D21" s="83"/>
      <c r="E21" s="20"/>
      <c r="F21" s="22"/>
      <c r="G21" s="66"/>
      <c r="H21" s="2"/>
      <c r="I21" s="3"/>
      <c r="J21" s="143"/>
      <c r="K21" s="4"/>
    </row>
    <row r="22" spans="1:11" s="39" customFormat="1" ht="19.5" customHeight="1">
      <c r="A22" s="68" t="s">
        <v>83</v>
      </c>
      <c r="B22" s="74">
        <v>39859</v>
      </c>
      <c r="C22" s="9">
        <v>39718</v>
      </c>
      <c r="D22" s="70"/>
      <c r="E22" s="19"/>
      <c r="F22" s="21"/>
      <c r="G22" s="71"/>
      <c r="H22" s="5"/>
      <c r="I22" s="6"/>
      <c r="J22" s="140"/>
      <c r="K22" s="7"/>
    </row>
    <row r="23" spans="1:11" s="39" customFormat="1" ht="19.5" customHeight="1">
      <c r="A23" s="55" t="s">
        <v>3</v>
      </c>
      <c r="B23" s="57">
        <f>SUM(B24:B25)</f>
        <v>83398</v>
      </c>
      <c r="C23" s="57">
        <f>SUM(C24:C25)</f>
        <v>83119</v>
      </c>
      <c r="D23" s="23">
        <v>81887</v>
      </c>
      <c r="E23" s="84">
        <v>40068</v>
      </c>
      <c r="F23" s="59">
        <v>41819</v>
      </c>
      <c r="G23" s="60">
        <f>(D23-C23)/C23*100</f>
        <v>-1.4822122499067603</v>
      </c>
      <c r="H23" s="72">
        <v>383.76136470147156</v>
      </c>
      <c r="I23" s="27">
        <v>25865</v>
      </c>
      <c r="J23" s="141">
        <v>81266</v>
      </c>
      <c r="K23" s="14">
        <v>215.62</v>
      </c>
    </row>
    <row r="24" spans="1:11" s="39" customFormat="1" ht="19.5" customHeight="1">
      <c r="A24" s="62" t="s">
        <v>90</v>
      </c>
      <c r="B24" s="73">
        <v>52714</v>
      </c>
      <c r="C24" s="8">
        <v>52568</v>
      </c>
      <c r="D24" s="83"/>
      <c r="E24" s="20"/>
      <c r="F24" s="22"/>
      <c r="G24" s="66"/>
      <c r="H24" s="2"/>
      <c r="I24" s="3"/>
      <c r="J24" s="142"/>
      <c r="K24" s="15"/>
    </row>
    <row r="25" spans="1:11" s="39" customFormat="1" ht="19.5" customHeight="1">
      <c r="A25" s="68" t="s">
        <v>84</v>
      </c>
      <c r="B25" s="74">
        <v>30684</v>
      </c>
      <c r="C25" s="9">
        <v>30551</v>
      </c>
      <c r="D25" s="70"/>
      <c r="E25" s="19"/>
      <c r="F25" s="21"/>
      <c r="G25" s="71"/>
      <c r="H25" s="5"/>
      <c r="I25" s="6"/>
      <c r="J25" s="140"/>
      <c r="K25" s="16"/>
    </row>
    <row r="26" spans="1:11" s="39" customFormat="1" ht="19.5" customHeight="1">
      <c r="A26" s="85" t="s">
        <v>4</v>
      </c>
      <c r="B26" s="86">
        <v>53777</v>
      </c>
      <c r="C26" s="12">
        <v>52774</v>
      </c>
      <c r="D26" s="87">
        <f>SUM(E26:F26)</f>
        <v>52460</v>
      </c>
      <c r="E26" s="88">
        <v>26242</v>
      </c>
      <c r="F26" s="89">
        <v>26218</v>
      </c>
      <c r="G26" s="90">
        <f aca="true" t="shared" si="0" ref="G26:G34">(D26-C26)/C26*100</f>
        <v>-0.5949899571758821</v>
      </c>
      <c r="H26" s="91">
        <v>796.7800729040097</v>
      </c>
      <c r="I26" s="86">
        <v>16589</v>
      </c>
      <c r="J26" s="144">
        <v>52378</v>
      </c>
      <c r="K26" s="17">
        <v>65.84</v>
      </c>
    </row>
    <row r="27" spans="1:11" s="39" customFormat="1" ht="19.5" customHeight="1">
      <c r="A27" s="85" t="s">
        <v>127</v>
      </c>
      <c r="B27" s="86">
        <v>69163</v>
      </c>
      <c r="C27" s="12">
        <v>76923</v>
      </c>
      <c r="D27" s="87">
        <f>SUM(E27:F27)</f>
        <v>78950</v>
      </c>
      <c r="E27" s="79">
        <v>39531</v>
      </c>
      <c r="F27" s="23">
        <v>39419</v>
      </c>
      <c r="G27" s="90">
        <f t="shared" si="0"/>
        <v>2.635102635102635</v>
      </c>
      <c r="H27" s="72">
        <v>1009.7199130323571</v>
      </c>
      <c r="I27" s="86">
        <v>27799</v>
      </c>
      <c r="J27" s="144">
        <v>79231</v>
      </c>
      <c r="K27" s="17">
        <v>78.2</v>
      </c>
    </row>
    <row r="28" spans="1:11" s="39" customFormat="1" ht="19.5" customHeight="1">
      <c r="A28" s="55" t="s">
        <v>5</v>
      </c>
      <c r="B28" s="57">
        <f>SUM(B29:B30)</f>
        <v>45466</v>
      </c>
      <c r="C28" s="57">
        <f>SUM(C29:C30)</f>
        <v>46544</v>
      </c>
      <c r="D28" s="57">
        <f>SUM(D29:D30)</f>
        <v>46435</v>
      </c>
      <c r="E28" s="92">
        <f>SUM(E29:E30)</f>
        <v>23127</v>
      </c>
      <c r="F28" s="93">
        <f>SUM(F29:F30)</f>
        <v>23308</v>
      </c>
      <c r="G28" s="60">
        <f t="shared" si="0"/>
        <v>-0.23418700584393262</v>
      </c>
      <c r="H28" s="57"/>
      <c r="I28" s="57">
        <f>SUM(I29:I30)</f>
        <v>14790</v>
      </c>
      <c r="J28" s="141">
        <v>44985</v>
      </c>
      <c r="K28" s="151">
        <v>80.88</v>
      </c>
    </row>
    <row r="29" spans="1:11" s="39" customFormat="1" ht="19.5" customHeight="1">
      <c r="A29" s="62" t="s">
        <v>119</v>
      </c>
      <c r="B29" s="73">
        <v>36115</v>
      </c>
      <c r="C29" s="8">
        <v>37008</v>
      </c>
      <c r="D29" s="63">
        <f>SUM(E29:F29)</f>
        <v>36895</v>
      </c>
      <c r="E29" s="64">
        <v>18323</v>
      </c>
      <c r="F29" s="65">
        <v>18572</v>
      </c>
      <c r="G29" s="66">
        <f t="shared" si="0"/>
        <v>-0.3053393860786857</v>
      </c>
      <c r="H29" s="67">
        <v>604.3</v>
      </c>
      <c r="I29" s="23">
        <v>12011</v>
      </c>
      <c r="J29" s="142"/>
      <c r="K29" s="15"/>
    </row>
    <row r="30" spans="1:11" s="39" customFormat="1" ht="19.5" customHeight="1">
      <c r="A30" s="68" t="s">
        <v>85</v>
      </c>
      <c r="B30" s="74">
        <v>9351</v>
      </c>
      <c r="C30" s="9">
        <v>9536</v>
      </c>
      <c r="D30" s="69">
        <f>SUM(E30:F30)</f>
        <v>9540</v>
      </c>
      <c r="E30" s="94">
        <v>4804</v>
      </c>
      <c r="F30" s="95">
        <v>4736</v>
      </c>
      <c r="G30" s="71">
        <f t="shared" si="0"/>
        <v>0.04194630872483222</v>
      </c>
      <c r="H30" s="81">
        <v>480.9884014120021</v>
      </c>
      <c r="I30" s="74">
        <v>2779</v>
      </c>
      <c r="J30" s="140"/>
      <c r="K30" s="16"/>
    </row>
    <row r="31" spans="1:11" s="39" customFormat="1" ht="19.5" customHeight="1">
      <c r="A31" s="55" t="s">
        <v>86</v>
      </c>
      <c r="B31" s="57">
        <f>SUM(B32:B33)</f>
        <v>66029</v>
      </c>
      <c r="C31" s="57">
        <f>SUM(C32:C33)</f>
        <v>66245</v>
      </c>
      <c r="D31" s="57">
        <f>SUM(D32:D33)</f>
        <v>66536</v>
      </c>
      <c r="E31" s="92">
        <f>SUM(E32:E33)</f>
        <v>33098</v>
      </c>
      <c r="F31" s="93">
        <f>SUM(F32:F33)</f>
        <v>33438</v>
      </c>
      <c r="G31" s="60">
        <f t="shared" si="0"/>
        <v>0.4392784361083856</v>
      </c>
      <c r="H31" s="57"/>
      <c r="I31" s="57">
        <f>SUM(I32:I33)</f>
        <v>20367</v>
      </c>
      <c r="J31" s="141">
        <v>63899</v>
      </c>
      <c r="K31" s="151">
        <v>123.52</v>
      </c>
    </row>
    <row r="32" spans="1:11" s="39" customFormat="1" ht="19.5" customHeight="1">
      <c r="A32" s="62" t="s">
        <v>113</v>
      </c>
      <c r="B32" s="73">
        <v>42683</v>
      </c>
      <c r="C32" s="8">
        <v>42015</v>
      </c>
      <c r="D32" s="63">
        <f>SUM(E32:F32)</f>
        <v>41867</v>
      </c>
      <c r="E32" s="64">
        <v>20731</v>
      </c>
      <c r="F32" s="65">
        <v>21136</v>
      </c>
      <c r="G32" s="66">
        <f t="shared" si="0"/>
        <v>-0.35225514697131977</v>
      </c>
      <c r="H32" s="108">
        <v>525.4392570281124</v>
      </c>
      <c r="I32" s="63">
        <v>12906</v>
      </c>
      <c r="J32" s="142"/>
      <c r="K32" s="15"/>
    </row>
    <row r="33" spans="1:11" s="39" customFormat="1" ht="19.5" customHeight="1">
      <c r="A33" s="68" t="s">
        <v>87</v>
      </c>
      <c r="B33" s="74">
        <v>23346</v>
      </c>
      <c r="C33" s="9">
        <v>24230</v>
      </c>
      <c r="D33" s="69">
        <f>SUM(E33:F33)</f>
        <v>24669</v>
      </c>
      <c r="E33" s="94">
        <v>12367</v>
      </c>
      <c r="F33" s="95">
        <v>12302</v>
      </c>
      <c r="G33" s="71">
        <f t="shared" si="0"/>
        <v>1.811803549319026</v>
      </c>
      <c r="H33" s="102">
        <v>562.7052919708029</v>
      </c>
      <c r="I33" s="69">
        <v>7461</v>
      </c>
      <c r="J33" s="140"/>
      <c r="K33" s="16"/>
    </row>
    <row r="34" spans="1:11" s="39" customFormat="1" ht="19.5" customHeight="1">
      <c r="A34" s="55" t="s">
        <v>6</v>
      </c>
      <c r="B34" s="57">
        <f>SUM(B35:B38)</f>
        <v>61525</v>
      </c>
      <c r="C34" s="57">
        <f>SUM(C35:C38)</f>
        <v>61869</v>
      </c>
      <c r="D34" s="58">
        <f>SUM(E34:F34)</f>
        <v>59802</v>
      </c>
      <c r="E34" s="122">
        <v>28992</v>
      </c>
      <c r="F34" s="23">
        <v>30810</v>
      </c>
      <c r="G34" s="60">
        <f t="shared" si="0"/>
        <v>-3.340930029578626</v>
      </c>
      <c r="H34" s="96">
        <v>160.75374317894682</v>
      </c>
      <c r="I34" s="27">
        <v>19809</v>
      </c>
      <c r="J34" s="141">
        <v>59892</v>
      </c>
      <c r="K34" s="14">
        <v>372.01</v>
      </c>
    </row>
    <row r="35" spans="1:11" s="39" customFormat="1" ht="19.5" customHeight="1">
      <c r="A35" s="62" t="s">
        <v>124</v>
      </c>
      <c r="B35" s="73">
        <v>39545</v>
      </c>
      <c r="C35" s="8">
        <v>39680</v>
      </c>
      <c r="D35" s="63"/>
      <c r="E35" s="64"/>
      <c r="F35" s="65"/>
      <c r="G35" s="66"/>
      <c r="H35" s="67"/>
      <c r="I35" s="63"/>
      <c r="J35" s="139"/>
      <c r="K35" s="4"/>
    </row>
    <row r="36" spans="1:11" s="39" customFormat="1" ht="19.5" customHeight="1">
      <c r="A36" s="62" t="s">
        <v>28</v>
      </c>
      <c r="B36" s="73">
        <v>10717</v>
      </c>
      <c r="C36" s="8">
        <v>11336</v>
      </c>
      <c r="D36" s="83"/>
      <c r="E36" s="20"/>
      <c r="F36" s="22"/>
      <c r="G36" s="66"/>
      <c r="H36" s="2"/>
      <c r="I36" s="3"/>
      <c r="J36" s="143"/>
      <c r="K36" s="4"/>
    </row>
    <row r="37" spans="1:11" s="39" customFormat="1" ht="19.5" customHeight="1">
      <c r="A37" s="62" t="s">
        <v>29</v>
      </c>
      <c r="B37" s="73">
        <v>6725</v>
      </c>
      <c r="C37" s="8">
        <v>6447</v>
      </c>
      <c r="D37" s="83"/>
      <c r="E37" s="20"/>
      <c r="F37" s="22"/>
      <c r="G37" s="66"/>
      <c r="H37" s="2"/>
      <c r="I37" s="3"/>
      <c r="J37" s="143"/>
      <c r="K37" s="4"/>
    </row>
    <row r="38" spans="1:11" s="39" customFormat="1" ht="19.5" customHeight="1">
      <c r="A38" s="68" t="s">
        <v>30</v>
      </c>
      <c r="B38" s="74">
        <v>4538</v>
      </c>
      <c r="C38" s="9">
        <v>4406</v>
      </c>
      <c r="D38" s="70"/>
      <c r="E38" s="19"/>
      <c r="F38" s="21"/>
      <c r="G38" s="71"/>
      <c r="H38" s="5"/>
      <c r="I38" s="6"/>
      <c r="J38" s="140"/>
      <c r="K38" s="7"/>
    </row>
    <row r="39" spans="1:11" s="39" customFormat="1" ht="19.5" customHeight="1">
      <c r="A39" s="85" t="s">
        <v>7</v>
      </c>
      <c r="B39" s="86">
        <v>35604</v>
      </c>
      <c r="C39" s="12">
        <v>34602</v>
      </c>
      <c r="D39" s="97">
        <v>32932</v>
      </c>
      <c r="E39" s="148">
        <v>16113</v>
      </c>
      <c r="F39" s="23">
        <v>16819</v>
      </c>
      <c r="G39" s="90">
        <f aca="true" t="shared" si="1" ref="G39:G45">(D39-C39)/C39*100</f>
        <v>-4.826310617883359</v>
      </c>
      <c r="H39" s="72">
        <v>170.05938548928478</v>
      </c>
      <c r="I39" s="86">
        <v>11721</v>
      </c>
      <c r="J39" s="144">
        <v>32347</v>
      </c>
      <c r="K39" s="17">
        <v>193.65</v>
      </c>
    </row>
    <row r="40" spans="1:11" s="39" customFormat="1" ht="19.5" customHeight="1">
      <c r="A40" s="85" t="s">
        <v>8</v>
      </c>
      <c r="B40" s="86">
        <v>52074</v>
      </c>
      <c r="C40" s="12">
        <v>51593</v>
      </c>
      <c r="D40" s="86">
        <v>49645</v>
      </c>
      <c r="E40" s="88">
        <v>24508</v>
      </c>
      <c r="F40" s="89">
        <v>25137</v>
      </c>
      <c r="G40" s="90">
        <f t="shared" si="1"/>
        <v>-3.775706006628806</v>
      </c>
      <c r="H40" s="99">
        <v>266.1216831948539</v>
      </c>
      <c r="I40" s="86">
        <v>17090</v>
      </c>
      <c r="J40" s="144">
        <v>49140</v>
      </c>
      <c r="K40" s="17">
        <v>186.55</v>
      </c>
    </row>
    <row r="41" spans="1:11" s="39" customFormat="1" ht="19.5" customHeight="1">
      <c r="A41" s="55" t="s">
        <v>9</v>
      </c>
      <c r="B41" s="57">
        <f>SUM(B42:B44)</f>
        <v>80903</v>
      </c>
      <c r="C41" s="57">
        <f>SUM(C42:C44)</f>
        <v>82358</v>
      </c>
      <c r="D41" s="57">
        <f>SUM(D42:D44)</f>
        <v>81497</v>
      </c>
      <c r="E41" s="75">
        <f>SUM(E42:E44)</f>
        <v>39936</v>
      </c>
      <c r="F41" s="76">
        <f>SUM(F42:F44)</f>
        <v>41561</v>
      </c>
      <c r="G41" s="60">
        <f t="shared" si="1"/>
        <v>-1.0454357803734913</v>
      </c>
      <c r="H41" s="57"/>
      <c r="I41" s="76">
        <f>SUM(I42:I44)</f>
        <v>26960</v>
      </c>
      <c r="J41" s="141">
        <v>80943</v>
      </c>
      <c r="K41" s="151">
        <v>240.27</v>
      </c>
    </row>
    <row r="42" spans="1:11" s="39" customFormat="1" ht="19.5" customHeight="1">
      <c r="A42" s="62" t="s">
        <v>114</v>
      </c>
      <c r="B42" s="73">
        <v>30337</v>
      </c>
      <c r="C42" s="8">
        <v>30076</v>
      </c>
      <c r="D42" s="100">
        <v>29668</v>
      </c>
      <c r="E42" s="101">
        <v>14442</v>
      </c>
      <c r="F42" s="23">
        <v>15226</v>
      </c>
      <c r="G42" s="66">
        <f t="shared" si="1"/>
        <v>-1.3565633727889346</v>
      </c>
      <c r="H42" s="102">
        <v>225.4236000303928</v>
      </c>
      <c r="I42" s="103">
        <v>9570</v>
      </c>
      <c r="J42" s="145"/>
      <c r="K42" s="15"/>
    </row>
    <row r="43" spans="1:11" s="39" customFormat="1" ht="19.5" customHeight="1">
      <c r="A43" s="62" t="s">
        <v>88</v>
      </c>
      <c r="B43" s="73">
        <v>33951</v>
      </c>
      <c r="C43" s="8">
        <v>35557</v>
      </c>
      <c r="D43" s="78">
        <v>35526</v>
      </c>
      <c r="E43" s="105">
        <v>17431</v>
      </c>
      <c r="F43" s="106">
        <v>18095</v>
      </c>
      <c r="G43" s="107">
        <f t="shared" si="1"/>
        <v>-0.08718395815170009</v>
      </c>
      <c r="H43" s="108">
        <v>605.1098620337251</v>
      </c>
      <c r="I43" s="73">
        <v>12172</v>
      </c>
      <c r="J43" s="145"/>
      <c r="K43" s="15"/>
    </row>
    <row r="44" spans="1:11" s="39" customFormat="1" ht="19.5" customHeight="1">
      <c r="A44" s="68" t="s">
        <v>89</v>
      </c>
      <c r="B44" s="74">
        <v>16615</v>
      </c>
      <c r="C44" s="9">
        <v>16725</v>
      </c>
      <c r="D44" s="109">
        <v>16303</v>
      </c>
      <c r="E44" s="110">
        <v>8063</v>
      </c>
      <c r="F44" s="23">
        <v>8240</v>
      </c>
      <c r="G44" s="71">
        <f t="shared" si="1"/>
        <v>-2.523168908819133</v>
      </c>
      <c r="H44" s="111">
        <v>326.517123973563</v>
      </c>
      <c r="I44" s="23">
        <v>5218</v>
      </c>
      <c r="J44" s="140"/>
      <c r="K44" s="16"/>
    </row>
    <row r="45" spans="1:11" s="39" customFormat="1" ht="19.5" customHeight="1">
      <c r="A45" s="55" t="s">
        <v>10</v>
      </c>
      <c r="B45" s="57">
        <f>SUM(B46:B47)</f>
        <v>118282</v>
      </c>
      <c r="C45" s="57">
        <f>SUM(C46:C47)</f>
        <v>115993</v>
      </c>
      <c r="D45" s="27">
        <v>111327</v>
      </c>
      <c r="E45" s="23">
        <v>54899</v>
      </c>
      <c r="F45" s="59">
        <v>56428</v>
      </c>
      <c r="G45" s="60">
        <f t="shared" si="1"/>
        <v>-4.02265653961877</v>
      </c>
      <c r="H45" s="61">
        <v>1591.295025728988</v>
      </c>
      <c r="I45" s="27">
        <v>41211</v>
      </c>
      <c r="J45" s="141">
        <v>110808</v>
      </c>
      <c r="K45" s="14">
        <v>69.96</v>
      </c>
    </row>
    <row r="46" spans="1:11" s="39" customFormat="1" ht="19.5" customHeight="1">
      <c r="A46" s="62" t="s">
        <v>122</v>
      </c>
      <c r="B46" s="73">
        <v>84477</v>
      </c>
      <c r="C46" s="8">
        <v>82527</v>
      </c>
      <c r="D46" s="63"/>
      <c r="E46" s="64"/>
      <c r="F46" s="65"/>
      <c r="G46" s="66"/>
      <c r="H46" s="67"/>
      <c r="I46" s="63"/>
      <c r="J46" s="139"/>
      <c r="K46" s="4"/>
    </row>
    <row r="47" spans="1:11" s="39" customFormat="1" ht="19.5" customHeight="1">
      <c r="A47" s="68" t="s">
        <v>31</v>
      </c>
      <c r="B47" s="74">
        <v>33805</v>
      </c>
      <c r="C47" s="9">
        <v>33466</v>
      </c>
      <c r="D47" s="70"/>
      <c r="E47" s="19"/>
      <c r="F47" s="21"/>
      <c r="G47" s="71"/>
      <c r="H47" s="5"/>
      <c r="I47" s="6"/>
      <c r="J47" s="140"/>
      <c r="K47" s="7"/>
    </row>
    <row r="48" spans="1:11" s="39" customFormat="1" ht="19.5" customHeight="1">
      <c r="A48" s="85" t="s">
        <v>11</v>
      </c>
      <c r="B48" s="86">
        <v>66338</v>
      </c>
      <c r="C48" s="12">
        <v>73258</v>
      </c>
      <c r="D48" s="87">
        <f>SUM(E48:F48)</f>
        <v>77223</v>
      </c>
      <c r="E48" s="88">
        <v>38339</v>
      </c>
      <c r="F48" s="23">
        <v>38884</v>
      </c>
      <c r="G48" s="90">
        <f>(D48-C48)/C48*100</f>
        <v>5.41237817030222</v>
      </c>
      <c r="H48" s="99">
        <v>1311.3092205807438</v>
      </c>
      <c r="I48" s="86">
        <v>27917</v>
      </c>
      <c r="J48" s="144">
        <v>79412</v>
      </c>
      <c r="K48" s="17">
        <v>58.88</v>
      </c>
    </row>
    <row r="49" spans="1:11" s="39" customFormat="1" ht="19.5" customHeight="1">
      <c r="A49" s="55" t="s">
        <v>12</v>
      </c>
      <c r="B49" s="57">
        <f>SUM(B50:B51)</f>
        <v>182327</v>
      </c>
      <c r="C49" s="57">
        <f>SUM(C50:C51)</f>
        <v>191814</v>
      </c>
      <c r="D49" s="58">
        <f>SUM(E49:F49)</f>
        <v>200528</v>
      </c>
      <c r="E49" s="112">
        <v>103110</v>
      </c>
      <c r="F49" s="113">
        <v>97418</v>
      </c>
      <c r="G49" s="60">
        <f>(D49-C49)/C49*100</f>
        <v>4.542942642351445</v>
      </c>
      <c r="H49" s="114">
        <v>705.9105150139051</v>
      </c>
      <c r="I49" s="115">
        <v>78521</v>
      </c>
      <c r="J49" s="141">
        <v>200555</v>
      </c>
      <c r="K49" s="14">
        <v>284.07</v>
      </c>
    </row>
    <row r="50" spans="1:11" s="39" customFormat="1" ht="19.5" customHeight="1">
      <c r="A50" s="62" t="s">
        <v>123</v>
      </c>
      <c r="B50" s="73">
        <v>156012</v>
      </c>
      <c r="C50" s="8">
        <v>165978</v>
      </c>
      <c r="D50" s="63"/>
      <c r="E50" s="64"/>
      <c r="F50" s="65"/>
      <c r="G50" s="66"/>
      <c r="H50" s="67"/>
      <c r="I50" s="104"/>
      <c r="J50" s="139"/>
      <c r="K50" s="4"/>
    </row>
    <row r="51" spans="1:11" s="39" customFormat="1" ht="19.5" customHeight="1">
      <c r="A51" s="68" t="s">
        <v>25</v>
      </c>
      <c r="B51" s="74">
        <v>26315</v>
      </c>
      <c r="C51" s="9">
        <v>25836</v>
      </c>
      <c r="D51" s="70"/>
      <c r="E51" s="19"/>
      <c r="F51" s="21"/>
      <c r="G51" s="71"/>
      <c r="H51" s="5"/>
      <c r="I51" s="6"/>
      <c r="J51" s="140"/>
      <c r="K51" s="7"/>
    </row>
    <row r="52" spans="1:11" s="39" customFormat="1" ht="19.5" customHeight="1">
      <c r="A52" s="85" t="s">
        <v>13</v>
      </c>
      <c r="B52" s="86">
        <v>146750</v>
      </c>
      <c r="C52" s="12">
        <v>151673</v>
      </c>
      <c r="D52" s="87">
        <v>153639</v>
      </c>
      <c r="E52" s="116">
        <v>77331</v>
      </c>
      <c r="F52" s="117">
        <v>76308</v>
      </c>
      <c r="G52" s="90">
        <f>(D52-C52)/C52*100</f>
        <v>1.2962096088295214</v>
      </c>
      <c r="H52" s="118">
        <v>1551.287488639806</v>
      </c>
      <c r="I52" s="23">
        <v>56319</v>
      </c>
      <c r="J52" s="144">
        <v>157618</v>
      </c>
      <c r="K52" s="17">
        <v>99.04</v>
      </c>
    </row>
    <row r="53" spans="1:11" s="39" customFormat="1" ht="19.5" customHeight="1">
      <c r="A53" s="85" t="s">
        <v>14</v>
      </c>
      <c r="B53" s="86">
        <v>60667</v>
      </c>
      <c r="C53" s="12">
        <v>62287</v>
      </c>
      <c r="D53" s="23">
        <v>64435</v>
      </c>
      <c r="E53" s="88">
        <v>33073</v>
      </c>
      <c r="F53" s="23">
        <v>31362</v>
      </c>
      <c r="G53" s="90">
        <f>(D53-C53)/C53*100</f>
        <v>3.448552667490809</v>
      </c>
      <c r="H53" s="118">
        <v>693.0830464716007</v>
      </c>
      <c r="I53" s="87">
        <v>23552</v>
      </c>
      <c r="J53" s="144">
        <v>65971</v>
      </c>
      <c r="K53" s="17">
        <v>92.96</v>
      </c>
    </row>
    <row r="54" spans="1:12" s="39" customFormat="1" ht="19.5" customHeight="1">
      <c r="A54" s="55" t="s">
        <v>15</v>
      </c>
      <c r="B54" s="57">
        <f>SUM(B55:B56)</f>
        <v>32133</v>
      </c>
      <c r="C54" s="57">
        <f>SUM(C55:C56)</f>
        <v>31944</v>
      </c>
      <c r="D54" s="58">
        <v>31524</v>
      </c>
      <c r="E54" s="112">
        <v>15548</v>
      </c>
      <c r="F54" s="113">
        <v>15976</v>
      </c>
      <c r="G54" s="60">
        <f>(D54-C54)/C54*100</f>
        <v>-1.314800901577761</v>
      </c>
      <c r="H54" s="119">
        <v>503</v>
      </c>
      <c r="I54" s="58">
        <v>10086</v>
      </c>
      <c r="J54" s="141">
        <v>30872</v>
      </c>
      <c r="K54" s="14">
        <v>68.35</v>
      </c>
      <c r="L54" s="1"/>
    </row>
    <row r="55" spans="1:11" s="39" customFormat="1" ht="19.5" customHeight="1">
      <c r="A55" s="62" t="s">
        <v>80</v>
      </c>
      <c r="B55" s="73">
        <v>6232</v>
      </c>
      <c r="C55" s="8">
        <v>6103</v>
      </c>
      <c r="D55" s="83"/>
      <c r="E55" s="20"/>
      <c r="F55" s="22"/>
      <c r="G55" s="66"/>
      <c r="H55" s="2"/>
      <c r="I55" s="3"/>
      <c r="J55" s="143"/>
      <c r="K55" s="4"/>
    </row>
    <row r="56" spans="1:11" s="39" customFormat="1" ht="19.5" customHeight="1">
      <c r="A56" s="68" t="s">
        <v>78</v>
      </c>
      <c r="B56" s="74">
        <v>25901</v>
      </c>
      <c r="C56" s="9">
        <v>25841</v>
      </c>
      <c r="D56" s="70"/>
      <c r="E56" s="19"/>
      <c r="F56" s="21"/>
      <c r="G56" s="71"/>
      <c r="H56" s="5"/>
      <c r="I56" s="6"/>
      <c r="J56" s="140"/>
      <c r="K56" s="7"/>
    </row>
    <row r="57" spans="1:11" s="39" customFormat="1" ht="19.5" customHeight="1">
      <c r="A57" s="85" t="s">
        <v>24</v>
      </c>
      <c r="B57" s="86">
        <v>45821</v>
      </c>
      <c r="C57" s="12">
        <v>50362</v>
      </c>
      <c r="D57" s="87">
        <f>SUM(E57:F57)</f>
        <v>53700</v>
      </c>
      <c r="E57" s="120">
        <v>27061</v>
      </c>
      <c r="F57" s="121">
        <v>26639</v>
      </c>
      <c r="G57" s="90">
        <f>(D57-C57)/C57*100</f>
        <v>6.628013184543901</v>
      </c>
      <c r="H57" s="118">
        <v>1507.2</v>
      </c>
      <c r="I57" s="87">
        <v>18677</v>
      </c>
      <c r="J57" s="144">
        <v>59858</v>
      </c>
      <c r="K57" s="17">
        <v>35.63</v>
      </c>
    </row>
    <row r="58" spans="1:11" s="39" customFormat="1" ht="19.5" customHeight="1">
      <c r="A58" s="55" t="s">
        <v>32</v>
      </c>
      <c r="B58" s="57">
        <f>SUM(B59:B63)</f>
        <v>49561</v>
      </c>
      <c r="C58" s="57">
        <f>SUM(C59:C63)</f>
        <v>48964</v>
      </c>
      <c r="D58" s="58">
        <v>47808</v>
      </c>
      <c r="E58" s="112">
        <v>23297</v>
      </c>
      <c r="F58" s="113">
        <v>24511</v>
      </c>
      <c r="G58" s="60">
        <f>(D58-C58)/C58*100</f>
        <v>-2.3609182256351606</v>
      </c>
      <c r="H58" s="119">
        <v>137.23233251047708</v>
      </c>
      <c r="I58" s="58">
        <v>16029</v>
      </c>
      <c r="J58" s="141">
        <v>47343</v>
      </c>
      <c r="K58" s="14">
        <v>348.38</v>
      </c>
    </row>
    <row r="59" spans="1:11" s="39" customFormat="1" ht="19.5" customHeight="1">
      <c r="A59" s="62" t="s">
        <v>38</v>
      </c>
      <c r="B59" s="73">
        <v>26443</v>
      </c>
      <c r="C59" s="8">
        <v>27126</v>
      </c>
      <c r="D59" s="83"/>
      <c r="E59" s="20"/>
      <c r="F59" s="22"/>
      <c r="G59" s="66"/>
      <c r="H59" s="2"/>
      <c r="I59" s="3"/>
      <c r="J59" s="143"/>
      <c r="K59" s="4"/>
    </row>
    <row r="60" spans="1:11" s="39" customFormat="1" ht="19.5" customHeight="1">
      <c r="A60" s="62" t="s">
        <v>39</v>
      </c>
      <c r="B60" s="73">
        <v>8536</v>
      </c>
      <c r="C60" s="8">
        <v>8048</v>
      </c>
      <c r="D60" s="83"/>
      <c r="E60" s="20"/>
      <c r="F60" s="22"/>
      <c r="G60" s="66"/>
      <c r="H60" s="2"/>
      <c r="I60" s="3"/>
      <c r="J60" s="143"/>
      <c r="K60" s="4"/>
    </row>
    <row r="61" spans="1:11" s="39" customFormat="1" ht="19.5" customHeight="1">
      <c r="A61" s="62" t="s">
        <v>40</v>
      </c>
      <c r="B61" s="73">
        <v>4962</v>
      </c>
      <c r="C61" s="8">
        <v>4612</v>
      </c>
      <c r="D61" s="83"/>
      <c r="E61" s="20"/>
      <c r="F61" s="22"/>
      <c r="G61" s="66"/>
      <c r="H61" s="2"/>
      <c r="I61" s="3"/>
      <c r="J61" s="143"/>
      <c r="K61" s="4"/>
    </row>
    <row r="62" spans="1:11" s="39" customFormat="1" ht="19.5" customHeight="1">
      <c r="A62" s="62" t="s">
        <v>41</v>
      </c>
      <c r="B62" s="73">
        <v>4867</v>
      </c>
      <c r="C62" s="8">
        <v>4750</v>
      </c>
      <c r="D62" s="83"/>
      <c r="E62" s="20"/>
      <c r="F62" s="22"/>
      <c r="G62" s="66"/>
      <c r="H62" s="2"/>
      <c r="I62" s="3"/>
      <c r="J62" s="143"/>
      <c r="K62" s="4"/>
    </row>
    <row r="63" spans="1:11" s="39" customFormat="1" ht="19.5" customHeight="1">
      <c r="A63" s="68" t="s">
        <v>42</v>
      </c>
      <c r="B63" s="74">
        <v>4753</v>
      </c>
      <c r="C63" s="9">
        <v>4428</v>
      </c>
      <c r="D63" s="70"/>
      <c r="E63" s="25"/>
      <c r="F63" s="24"/>
      <c r="G63" s="71"/>
      <c r="H63" s="5"/>
      <c r="I63" s="6"/>
      <c r="J63" s="140"/>
      <c r="K63" s="7"/>
    </row>
    <row r="64" spans="1:11" s="39" customFormat="1" ht="19.5" customHeight="1">
      <c r="A64" s="55" t="s">
        <v>33</v>
      </c>
      <c r="B64" s="57">
        <f>SUM(B65:B66)</f>
        <v>54178</v>
      </c>
      <c r="C64" s="57">
        <f>SUM(C65:C66)</f>
        <v>55069</v>
      </c>
      <c r="D64" s="27">
        <v>54705</v>
      </c>
      <c r="E64" s="26">
        <v>26748</v>
      </c>
      <c r="F64" s="23">
        <v>27957</v>
      </c>
      <c r="G64" s="60">
        <f>(D64-C64)/C64*100</f>
        <v>-0.6609889411465616</v>
      </c>
      <c r="H64" s="119">
        <v>559.4478527607362</v>
      </c>
      <c r="I64" s="58">
        <v>18034</v>
      </c>
      <c r="J64" s="141">
        <v>56261</v>
      </c>
      <c r="K64" s="14">
        <v>97.8</v>
      </c>
    </row>
    <row r="65" spans="1:11" s="39" customFormat="1" ht="19.5" customHeight="1">
      <c r="A65" s="62" t="s">
        <v>43</v>
      </c>
      <c r="B65" s="73">
        <v>45007</v>
      </c>
      <c r="C65" s="8">
        <v>45983</v>
      </c>
      <c r="D65" s="83"/>
      <c r="E65" s="20"/>
      <c r="F65" s="22"/>
      <c r="G65" s="66"/>
      <c r="H65" s="2"/>
      <c r="I65" s="3"/>
      <c r="J65" s="143"/>
      <c r="K65" s="4"/>
    </row>
    <row r="66" spans="1:11" s="39" customFormat="1" ht="19.5" customHeight="1">
      <c r="A66" s="68" t="s">
        <v>44</v>
      </c>
      <c r="B66" s="74">
        <v>9171</v>
      </c>
      <c r="C66" s="9">
        <v>9086</v>
      </c>
      <c r="D66" s="70"/>
      <c r="E66" s="19"/>
      <c r="F66" s="21"/>
      <c r="G66" s="71"/>
      <c r="H66" s="5"/>
      <c r="I66" s="6"/>
      <c r="J66" s="140"/>
      <c r="K66" s="7"/>
    </row>
    <row r="67" spans="1:11" s="39" customFormat="1" ht="19.5" customHeight="1">
      <c r="A67" s="55" t="s">
        <v>34</v>
      </c>
      <c r="B67" s="57">
        <f>SUM(B68:B71)</f>
        <v>118078</v>
      </c>
      <c r="C67" s="57">
        <f>SUM(C68:C71)</f>
        <v>116120</v>
      </c>
      <c r="D67" s="27">
        <v>112581</v>
      </c>
      <c r="E67" s="23">
        <v>55795</v>
      </c>
      <c r="F67" s="59">
        <v>56786</v>
      </c>
      <c r="G67" s="60">
        <f>(D67-C67)/C67*100</f>
        <v>-3.0477092662762657</v>
      </c>
      <c r="H67" s="72">
        <v>548.2395909422937</v>
      </c>
      <c r="I67" s="27">
        <v>34683</v>
      </c>
      <c r="J67" s="141">
        <v>111756</v>
      </c>
      <c r="K67" s="14">
        <v>205.35</v>
      </c>
    </row>
    <row r="68" spans="1:11" s="39" customFormat="1" ht="19.5" customHeight="1">
      <c r="A68" s="62" t="s">
        <v>45</v>
      </c>
      <c r="B68" s="73">
        <v>66062</v>
      </c>
      <c r="C68" s="8">
        <v>65034</v>
      </c>
      <c r="D68" s="83"/>
      <c r="E68" s="20"/>
      <c r="F68" s="22"/>
      <c r="G68" s="66"/>
      <c r="H68" s="2"/>
      <c r="I68" s="3"/>
      <c r="J68" s="143"/>
      <c r="K68" s="4"/>
    </row>
    <row r="69" spans="1:11" s="39" customFormat="1" ht="19.5" customHeight="1">
      <c r="A69" s="62" t="s">
        <v>46</v>
      </c>
      <c r="B69" s="73">
        <v>16424</v>
      </c>
      <c r="C69" s="8">
        <v>16145</v>
      </c>
      <c r="D69" s="83"/>
      <c r="E69" s="20"/>
      <c r="F69" s="22"/>
      <c r="G69" s="66"/>
      <c r="H69" s="2"/>
      <c r="I69" s="3"/>
      <c r="J69" s="143"/>
      <c r="K69" s="4"/>
    </row>
    <row r="70" spans="1:11" s="39" customFormat="1" ht="19.5" customHeight="1">
      <c r="A70" s="62" t="s">
        <v>47</v>
      </c>
      <c r="B70" s="73">
        <v>18227</v>
      </c>
      <c r="C70" s="8">
        <v>17796</v>
      </c>
      <c r="D70" s="83"/>
      <c r="E70" s="20"/>
      <c r="F70" s="22"/>
      <c r="G70" s="66"/>
      <c r="H70" s="2"/>
      <c r="I70" s="3"/>
      <c r="J70" s="143"/>
      <c r="K70" s="4"/>
    </row>
    <row r="71" spans="1:11" s="39" customFormat="1" ht="19.5" customHeight="1">
      <c r="A71" s="68" t="s">
        <v>48</v>
      </c>
      <c r="B71" s="74">
        <v>17365</v>
      </c>
      <c r="C71" s="9">
        <v>17145</v>
      </c>
      <c r="D71" s="70"/>
      <c r="E71" s="19"/>
      <c r="F71" s="21"/>
      <c r="G71" s="71"/>
      <c r="H71" s="5"/>
      <c r="I71" s="6"/>
      <c r="J71" s="140"/>
      <c r="K71" s="7"/>
    </row>
    <row r="72" spans="1:11" s="39" customFormat="1" ht="19.5" customHeight="1">
      <c r="A72" s="55" t="s">
        <v>35</v>
      </c>
      <c r="B72" s="57">
        <f>SUM(B73:B74)</f>
        <v>59738</v>
      </c>
      <c r="C72" s="57">
        <f>SUM(C73:C74)</f>
        <v>58673</v>
      </c>
      <c r="D72" s="23">
        <v>57516</v>
      </c>
      <c r="E72" s="84">
        <v>28939</v>
      </c>
      <c r="F72" s="59">
        <v>28577</v>
      </c>
      <c r="G72" s="60">
        <f>(D72-C72)/C72*100</f>
        <v>-1.9719462103522916</v>
      </c>
      <c r="H72" s="61">
        <v>466.9264490988797</v>
      </c>
      <c r="I72" s="23">
        <v>16290</v>
      </c>
      <c r="J72" s="141">
        <v>56996</v>
      </c>
      <c r="K72" s="14">
        <v>123.18</v>
      </c>
    </row>
    <row r="73" spans="1:11" s="39" customFormat="1" ht="19.5" customHeight="1">
      <c r="A73" s="62" t="s">
        <v>49</v>
      </c>
      <c r="B73" s="73">
        <v>44325</v>
      </c>
      <c r="C73" s="8">
        <v>43421</v>
      </c>
      <c r="D73" s="83"/>
      <c r="E73" s="20"/>
      <c r="F73" s="22"/>
      <c r="G73" s="66"/>
      <c r="H73" s="2"/>
      <c r="I73" s="3"/>
      <c r="J73" s="143"/>
      <c r="K73" s="4"/>
    </row>
    <row r="74" spans="1:11" s="39" customFormat="1" ht="19.5" customHeight="1">
      <c r="A74" s="68" t="s">
        <v>50</v>
      </c>
      <c r="B74" s="74">
        <v>15413</v>
      </c>
      <c r="C74" s="9">
        <v>15252</v>
      </c>
      <c r="D74" s="70"/>
      <c r="E74" s="19"/>
      <c r="F74" s="21"/>
      <c r="G74" s="71"/>
      <c r="H74" s="5"/>
      <c r="I74" s="6"/>
      <c r="J74" s="140"/>
      <c r="K74" s="7"/>
    </row>
    <row r="75" spans="1:11" s="39" customFormat="1" ht="19.5" customHeight="1">
      <c r="A75" s="55" t="s">
        <v>36</v>
      </c>
      <c r="B75" s="57">
        <f>SUM(B76:B79)</f>
        <v>51652</v>
      </c>
      <c r="C75" s="57">
        <f>SUM(C76:C79)</f>
        <v>51284</v>
      </c>
      <c r="D75" s="27">
        <v>49689</v>
      </c>
      <c r="E75" s="122">
        <v>24582</v>
      </c>
      <c r="F75" s="23">
        <v>25107</v>
      </c>
      <c r="G75" s="60">
        <f>(D75-C75)/C75*100</f>
        <v>-3.11013181499103</v>
      </c>
      <c r="H75" s="119">
        <v>278.9523916460813</v>
      </c>
      <c r="I75" s="23">
        <v>15043</v>
      </c>
      <c r="J75" s="141">
        <v>47496</v>
      </c>
      <c r="K75" s="14">
        <v>205.78</v>
      </c>
    </row>
    <row r="76" spans="1:11" s="39" customFormat="1" ht="19.5" customHeight="1">
      <c r="A76" s="62" t="s">
        <v>51</v>
      </c>
      <c r="B76" s="73">
        <v>20022</v>
      </c>
      <c r="C76" s="8">
        <v>20456</v>
      </c>
      <c r="D76" s="83"/>
      <c r="E76" s="20"/>
      <c r="F76" s="22"/>
      <c r="G76" s="66"/>
      <c r="H76" s="2"/>
      <c r="I76" s="3"/>
      <c r="J76" s="143"/>
      <c r="K76" s="15"/>
    </row>
    <row r="77" spans="1:11" s="39" customFormat="1" ht="19.5" customHeight="1">
      <c r="A77" s="62" t="s">
        <v>52</v>
      </c>
      <c r="B77" s="73">
        <v>10530</v>
      </c>
      <c r="C77" s="8">
        <v>10500</v>
      </c>
      <c r="D77" s="83"/>
      <c r="E77" s="20"/>
      <c r="F77" s="22"/>
      <c r="G77" s="66"/>
      <c r="H77" s="2"/>
      <c r="I77" s="3"/>
      <c r="J77" s="143"/>
      <c r="K77" s="15"/>
    </row>
    <row r="78" spans="1:11" s="39" customFormat="1" ht="19.5" customHeight="1">
      <c r="A78" s="62" t="s">
        <v>53</v>
      </c>
      <c r="B78" s="73">
        <v>7871</v>
      </c>
      <c r="C78" s="8">
        <v>7449</v>
      </c>
      <c r="D78" s="83"/>
      <c r="E78" s="20"/>
      <c r="F78" s="22"/>
      <c r="G78" s="66"/>
      <c r="H78" s="2"/>
      <c r="I78" s="3"/>
      <c r="J78" s="143"/>
      <c r="K78" s="15"/>
    </row>
    <row r="79" spans="1:11" s="39" customFormat="1" ht="19.5" customHeight="1">
      <c r="A79" s="68" t="s">
        <v>54</v>
      </c>
      <c r="B79" s="74">
        <v>13229</v>
      </c>
      <c r="C79" s="9">
        <v>12879</v>
      </c>
      <c r="D79" s="70"/>
      <c r="E79" s="19"/>
      <c r="F79" s="21"/>
      <c r="G79" s="71"/>
      <c r="H79" s="5"/>
      <c r="I79" s="6"/>
      <c r="J79" s="140"/>
      <c r="K79" s="16"/>
    </row>
    <row r="80" spans="1:11" s="39" customFormat="1" ht="19.5" customHeight="1">
      <c r="A80" s="55" t="s">
        <v>37</v>
      </c>
      <c r="B80" s="57">
        <f>SUM(B81:B82)</f>
        <v>45288</v>
      </c>
      <c r="C80" s="57">
        <f>SUM(C81:C82)</f>
        <v>45229</v>
      </c>
      <c r="D80" s="23">
        <v>44603</v>
      </c>
      <c r="E80" s="122">
        <v>22419</v>
      </c>
      <c r="F80" s="59">
        <v>22184</v>
      </c>
      <c r="G80" s="60">
        <f>(D80-C80)/C80*100</f>
        <v>-1.3840677441464546</v>
      </c>
      <c r="H80" s="72">
        <v>375.5409615222699</v>
      </c>
      <c r="I80" s="58">
        <v>14302</v>
      </c>
      <c r="J80" s="141">
        <v>44421</v>
      </c>
      <c r="K80" s="14">
        <v>118.77</v>
      </c>
    </row>
    <row r="81" spans="1:11" s="39" customFormat="1" ht="19.5" customHeight="1">
      <c r="A81" s="62" t="s">
        <v>55</v>
      </c>
      <c r="B81" s="73">
        <v>19067</v>
      </c>
      <c r="C81" s="8">
        <v>18569</v>
      </c>
      <c r="D81" s="83"/>
      <c r="E81" s="20"/>
      <c r="F81" s="22"/>
      <c r="G81" s="66"/>
      <c r="H81" s="2"/>
      <c r="I81" s="3"/>
      <c r="J81" s="143"/>
      <c r="K81" s="15"/>
    </row>
    <row r="82" spans="1:11" s="39" customFormat="1" ht="19.5" customHeight="1">
      <c r="A82" s="68" t="s">
        <v>56</v>
      </c>
      <c r="B82" s="74">
        <v>26221</v>
      </c>
      <c r="C82" s="9">
        <v>26660</v>
      </c>
      <c r="D82" s="70"/>
      <c r="E82" s="19"/>
      <c r="F82" s="21"/>
      <c r="G82" s="71"/>
      <c r="H82" s="5"/>
      <c r="I82" s="6"/>
      <c r="J82" s="140"/>
      <c r="K82" s="16"/>
    </row>
    <row r="83" spans="1:11" s="39" customFormat="1" ht="19.5" customHeight="1">
      <c r="A83" s="123" t="s">
        <v>91</v>
      </c>
      <c r="B83" s="57">
        <f>SUM(B84:B86)</f>
        <v>51972</v>
      </c>
      <c r="C83" s="57">
        <f>SUM(C84:C86)</f>
        <v>50334</v>
      </c>
      <c r="D83" s="23">
        <v>48400</v>
      </c>
      <c r="E83" s="84">
        <v>23675</v>
      </c>
      <c r="F83" s="59">
        <v>24725</v>
      </c>
      <c r="G83" s="60">
        <f>(D83-C83)/C83*100</f>
        <v>-3.842333214129614</v>
      </c>
      <c r="H83" s="72">
        <v>269.217933029258</v>
      </c>
      <c r="I83" s="27">
        <v>13617</v>
      </c>
      <c r="J83" s="141">
        <v>48130</v>
      </c>
      <c r="K83" s="14">
        <v>179.78</v>
      </c>
    </row>
    <row r="84" spans="1:11" s="39" customFormat="1" ht="19.5" customHeight="1">
      <c r="A84" s="124" t="s">
        <v>92</v>
      </c>
      <c r="B84" s="73">
        <v>23487</v>
      </c>
      <c r="C84" s="8">
        <v>22739</v>
      </c>
      <c r="D84" s="83"/>
      <c r="E84" s="20"/>
      <c r="F84" s="22"/>
      <c r="G84" s="66"/>
      <c r="H84" s="2"/>
      <c r="I84" s="3"/>
      <c r="J84" s="143"/>
      <c r="K84" s="15"/>
    </row>
    <row r="85" spans="1:11" s="39" customFormat="1" ht="19.5" customHeight="1">
      <c r="A85" s="124" t="s">
        <v>93</v>
      </c>
      <c r="B85" s="73">
        <v>20721</v>
      </c>
      <c r="C85" s="8">
        <v>20039</v>
      </c>
      <c r="D85" s="83"/>
      <c r="E85" s="20"/>
      <c r="F85" s="22"/>
      <c r="G85" s="66"/>
      <c r="H85" s="2"/>
      <c r="I85" s="3"/>
      <c r="J85" s="143"/>
      <c r="K85" s="15"/>
    </row>
    <row r="86" spans="1:11" s="39" customFormat="1" ht="19.5" customHeight="1">
      <c r="A86" s="125" t="s">
        <v>94</v>
      </c>
      <c r="B86" s="74">
        <v>7764</v>
      </c>
      <c r="C86" s="9">
        <v>7556</v>
      </c>
      <c r="D86" s="70"/>
      <c r="E86" s="19"/>
      <c r="F86" s="21"/>
      <c r="G86" s="71"/>
      <c r="H86" s="5"/>
      <c r="I86" s="6"/>
      <c r="J86" s="140"/>
      <c r="K86" s="16"/>
    </row>
    <row r="87" spans="1:11" s="39" customFormat="1" ht="19.5" customHeight="1">
      <c r="A87" s="123" t="s">
        <v>95</v>
      </c>
      <c r="B87" s="57">
        <f>SUM(B88:B89)</f>
        <v>83171</v>
      </c>
      <c r="C87" s="57">
        <f>SUM(C88:C89)</f>
        <v>87626</v>
      </c>
      <c r="D87" s="23">
        <v>91867</v>
      </c>
      <c r="E87" s="122">
        <v>47030</v>
      </c>
      <c r="F87" s="23">
        <v>44837</v>
      </c>
      <c r="G87" s="60">
        <f>(D87-C87)/C87*100</f>
        <v>4.839887704562573</v>
      </c>
      <c r="H87" s="61">
        <v>623.9269220320565</v>
      </c>
      <c r="I87" s="23">
        <v>33366</v>
      </c>
      <c r="J87" s="141">
        <v>91424</v>
      </c>
      <c r="K87" s="14">
        <v>147.24</v>
      </c>
    </row>
    <row r="88" spans="1:11" s="39" customFormat="1" ht="19.5" customHeight="1">
      <c r="A88" s="124" t="s">
        <v>96</v>
      </c>
      <c r="B88" s="73">
        <v>44473</v>
      </c>
      <c r="C88" s="8">
        <v>48575</v>
      </c>
      <c r="D88" s="83"/>
      <c r="E88" s="20"/>
      <c r="F88" s="22"/>
      <c r="G88" s="66"/>
      <c r="H88" s="2"/>
      <c r="I88" s="3"/>
      <c r="J88" s="143"/>
      <c r="K88" s="15"/>
    </row>
    <row r="89" spans="1:11" s="39" customFormat="1" ht="19.5" customHeight="1">
      <c r="A89" s="125" t="s">
        <v>97</v>
      </c>
      <c r="B89" s="74">
        <v>38698</v>
      </c>
      <c r="C89" s="9">
        <v>39051</v>
      </c>
      <c r="D89" s="70"/>
      <c r="E89" s="19"/>
      <c r="F89" s="21"/>
      <c r="G89" s="71"/>
      <c r="H89" s="5"/>
      <c r="I89" s="6"/>
      <c r="J89" s="140"/>
      <c r="K89" s="16"/>
    </row>
    <row r="90" spans="1:11" s="39" customFormat="1" ht="19.5" customHeight="1">
      <c r="A90" s="123" t="s">
        <v>98</v>
      </c>
      <c r="B90" s="57">
        <f>SUM(B91:B93)</f>
        <v>42390</v>
      </c>
      <c r="C90" s="57">
        <f>SUM(C91:C93)</f>
        <v>41465</v>
      </c>
      <c r="D90" s="23">
        <v>40035</v>
      </c>
      <c r="E90" s="84">
        <v>19712</v>
      </c>
      <c r="F90" s="59">
        <v>20323</v>
      </c>
      <c r="G90" s="60">
        <f>(D90-C90)/C90*100</f>
        <v>-3.4486916676715302</v>
      </c>
      <c r="H90" s="72">
        <v>240.69620633680032</v>
      </c>
      <c r="I90" s="27">
        <v>11313</v>
      </c>
      <c r="J90" s="141">
        <v>39111</v>
      </c>
      <c r="K90" s="14">
        <v>166.33</v>
      </c>
    </row>
    <row r="91" spans="1:11" s="39" customFormat="1" ht="19.5" customHeight="1">
      <c r="A91" s="124" t="s">
        <v>99</v>
      </c>
      <c r="B91" s="73">
        <v>17286</v>
      </c>
      <c r="C91" s="8">
        <v>16587</v>
      </c>
      <c r="D91" s="83"/>
      <c r="E91" s="20"/>
      <c r="F91" s="22"/>
      <c r="G91" s="66"/>
      <c r="H91" s="2"/>
      <c r="I91" s="3"/>
      <c r="J91" s="143"/>
      <c r="K91" s="15"/>
    </row>
    <row r="92" spans="1:11" s="39" customFormat="1" ht="19.5" customHeight="1">
      <c r="A92" s="124" t="s">
        <v>100</v>
      </c>
      <c r="B92" s="73">
        <v>10920</v>
      </c>
      <c r="C92" s="8">
        <v>10938</v>
      </c>
      <c r="D92" s="83"/>
      <c r="E92" s="20"/>
      <c r="F92" s="22"/>
      <c r="G92" s="66"/>
      <c r="H92" s="2"/>
      <c r="I92" s="3"/>
      <c r="J92" s="143"/>
      <c r="K92" s="15"/>
    </row>
    <row r="93" spans="1:11" s="39" customFormat="1" ht="19.5" customHeight="1">
      <c r="A93" s="125" t="s">
        <v>101</v>
      </c>
      <c r="B93" s="74">
        <v>14184</v>
      </c>
      <c r="C93" s="9">
        <v>13940</v>
      </c>
      <c r="D93" s="70"/>
      <c r="E93" s="19"/>
      <c r="F93" s="21"/>
      <c r="G93" s="71"/>
      <c r="H93" s="5"/>
      <c r="I93" s="6"/>
      <c r="J93" s="140"/>
      <c r="K93" s="16"/>
    </row>
    <row r="94" spans="1:11" s="39" customFormat="1" ht="19.5" customHeight="1">
      <c r="A94" s="123" t="s">
        <v>102</v>
      </c>
      <c r="B94" s="57">
        <f>SUM(B95:B97)</f>
        <v>50857</v>
      </c>
      <c r="C94" s="57">
        <f>SUM(C95:C97)</f>
        <v>50915</v>
      </c>
      <c r="D94" s="57">
        <f>SUM(D95:D97)</f>
        <v>51054</v>
      </c>
      <c r="E94" s="92">
        <f>SUM(E95:E97)</f>
        <v>25480</v>
      </c>
      <c r="F94" s="93">
        <f>SUM(F95:F97)</f>
        <v>25574</v>
      </c>
      <c r="G94" s="60">
        <f aca="true" t="shared" si="2" ref="G94:G107">(D94-C94)/C94*100</f>
        <v>0.2730040263183738</v>
      </c>
      <c r="H94" s="57"/>
      <c r="I94" s="57">
        <f>SUM(I95:I97)</f>
        <v>15774</v>
      </c>
      <c r="J94" s="141">
        <v>51751</v>
      </c>
      <c r="K94" s="151">
        <v>208.18</v>
      </c>
    </row>
    <row r="95" spans="1:11" s="39" customFormat="1" ht="19.5" customHeight="1">
      <c r="A95" s="124" t="s">
        <v>103</v>
      </c>
      <c r="B95" s="73">
        <v>11396</v>
      </c>
      <c r="C95" s="8">
        <v>11637</v>
      </c>
      <c r="D95" s="78">
        <v>11753</v>
      </c>
      <c r="E95" s="105">
        <v>5980</v>
      </c>
      <c r="F95" s="106">
        <v>5773</v>
      </c>
      <c r="G95" s="107">
        <f t="shared" si="2"/>
        <v>0.9968204863796511</v>
      </c>
      <c r="H95" s="126">
        <v>218.45724907063197</v>
      </c>
      <c r="I95" s="23">
        <v>3540</v>
      </c>
      <c r="J95" s="143"/>
      <c r="K95" s="15"/>
    </row>
    <row r="96" spans="1:11" s="39" customFormat="1" ht="19.5" customHeight="1">
      <c r="A96" s="124" t="s">
        <v>104</v>
      </c>
      <c r="B96" s="73">
        <v>28605</v>
      </c>
      <c r="C96" s="8">
        <v>28225</v>
      </c>
      <c r="D96" s="78">
        <v>27857</v>
      </c>
      <c r="E96" s="105">
        <v>13777</v>
      </c>
      <c r="F96" s="106">
        <v>14080</v>
      </c>
      <c r="G96" s="107">
        <f t="shared" si="2"/>
        <v>-1.3038086802480071</v>
      </c>
      <c r="H96" s="126">
        <v>261.6417770263924</v>
      </c>
      <c r="I96" s="127">
        <v>8457</v>
      </c>
      <c r="J96" s="143"/>
      <c r="K96" s="15"/>
    </row>
    <row r="97" spans="1:11" s="39" customFormat="1" ht="19.5" customHeight="1">
      <c r="A97" s="125" t="s">
        <v>105</v>
      </c>
      <c r="B97" s="74">
        <v>10856</v>
      </c>
      <c r="C97" s="9">
        <v>11053</v>
      </c>
      <c r="D97" s="109">
        <v>11444</v>
      </c>
      <c r="E97" s="23">
        <v>5723</v>
      </c>
      <c r="F97" s="80">
        <v>5721</v>
      </c>
      <c r="G97" s="71">
        <f t="shared" si="2"/>
        <v>3.5375011309146838</v>
      </c>
      <c r="H97" s="111">
        <v>262.2965849186339</v>
      </c>
      <c r="I97" s="23">
        <v>3777</v>
      </c>
      <c r="J97" s="140"/>
      <c r="K97" s="16"/>
    </row>
    <row r="98" spans="1:11" s="39" customFormat="1" ht="19.5" customHeight="1">
      <c r="A98" s="123" t="s">
        <v>106</v>
      </c>
      <c r="B98" s="57">
        <f>SUM(B99:B100)</f>
        <v>40495</v>
      </c>
      <c r="C98" s="57">
        <f>SUM(C99:C100)</f>
        <v>40532</v>
      </c>
      <c r="D98" s="57">
        <f>SUM(D99:D100)</f>
        <v>40174</v>
      </c>
      <c r="E98" s="92">
        <f>SUM(E99:E100)</f>
        <v>19910</v>
      </c>
      <c r="F98" s="93">
        <f>SUM(F99:F100)</f>
        <v>20264</v>
      </c>
      <c r="G98" s="60">
        <f t="shared" si="2"/>
        <v>-0.8832527385769269</v>
      </c>
      <c r="H98" s="57"/>
      <c r="I98" s="57">
        <f>SUM(I99:I100)</f>
        <v>12563</v>
      </c>
      <c r="J98" s="141">
        <v>43915</v>
      </c>
      <c r="K98" s="151">
        <v>79.14</v>
      </c>
    </row>
    <row r="99" spans="1:11" s="39" customFormat="1" ht="19.5" customHeight="1">
      <c r="A99" s="124" t="s">
        <v>107</v>
      </c>
      <c r="B99" s="73">
        <v>26265</v>
      </c>
      <c r="C99" s="8">
        <v>25569</v>
      </c>
      <c r="D99" s="63">
        <f>SUM(E99:F99)</f>
        <v>24656</v>
      </c>
      <c r="E99" s="64">
        <v>12234</v>
      </c>
      <c r="F99" s="65">
        <v>12422</v>
      </c>
      <c r="G99" s="66">
        <f t="shared" si="2"/>
        <v>-3.5707301810786496</v>
      </c>
      <c r="H99" s="72">
        <v>541.4141414141415</v>
      </c>
      <c r="I99" s="63">
        <v>7866</v>
      </c>
      <c r="J99" s="143"/>
      <c r="K99" s="15"/>
    </row>
    <row r="100" spans="1:11" s="39" customFormat="1" ht="19.5" customHeight="1">
      <c r="A100" s="125" t="s">
        <v>108</v>
      </c>
      <c r="B100" s="74">
        <v>14230</v>
      </c>
      <c r="C100" s="9">
        <v>14963</v>
      </c>
      <c r="D100" s="69">
        <f>SUM(E100:F100)</f>
        <v>15518</v>
      </c>
      <c r="E100" s="94">
        <v>7676</v>
      </c>
      <c r="F100" s="95">
        <v>7842</v>
      </c>
      <c r="G100" s="71">
        <f t="shared" si="2"/>
        <v>3.7091492347791215</v>
      </c>
      <c r="H100" s="111">
        <v>461.8452380952381</v>
      </c>
      <c r="I100" s="69">
        <v>4697</v>
      </c>
      <c r="J100" s="140"/>
      <c r="K100" s="16"/>
    </row>
    <row r="101" spans="1:11" s="39" customFormat="1" ht="19.5" customHeight="1">
      <c r="A101" s="123" t="s">
        <v>109</v>
      </c>
      <c r="B101" s="57">
        <f>SUM(B102:B104)</f>
        <v>52041</v>
      </c>
      <c r="C101" s="57">
        <f>SUM(C102:C104)</f>
        <v>53406</v>
      </c>
      <c r="D101" s="57">
        <f>SUM(D102:D104)</f>
        <v>53265</v>
      </c>
      <c r="E101" s="92">
        <f>SUM(E102:E104)</f>
        <v>26912</v>
      </c>
      <c r="F101" s="93">
        <f>SUM(F102:F104)</f>
        <v>26353</v>
      </c>
      <c r="G101" s="60">
        <f t="shared" si="2"/>
        <v>-0.26401527918211437</v>
      </c>
      <c r="H101" s="57"/>
      <c r="I101" s="57">
        <f>SUM(I102:I104)</f>
        <v>16564</v>
      </c>
      <c r="J101" s="141">
        <v>52914</v>
      </c>
      <c r="K101" s="151">
        <v>140.2</v>
      </c>
    </row>
    <row r="102" spans="1:11" s="39" customFormat="1" ht="19.5" customHeight="1">
      <c r="A102" s="124" t="s">
        <v>110</v>
      </c>
      <c r="B102" s="73">
        <v>19484</v>
      </c>
      <c r="C102" s="8">
        <v>19501</v>
      </c>
      <c r="D102" s="63">
        <f>SUM(E102:F102)</f>
        <v>19332</v>
      </c>
      <c r="E102" s="64">
        <v>10064</v>
      </c>
      <c r="F102" s="65">
        <v>9268</v>
      </c>
      <c r="G102" s="66">
        <f t="shared" si="2"/>
        <v>-0.8666222245013077</v>
      </c>
      <c r="H102" s="108">
        <v>306.954588758336</v>
      </c>
      <c r="I102" s="63">
        <v>5680</v>
      </c>
      <c r="J102" s="143"/>
      <c r="K102" s="15"/>
    </row>
    <row r="103" spans="1:11" s="39" customFormat="1" ht="19.5" customHeight="1">
      <c r="A103" s="124" t="s">
        <v>111</v>
      </c>
      <c r="B103" s="73">
        <v>23828</v>
      </c>
      <c r="C103" s="8">
        <v>25040</v>
      </c>
      <c r="D103" s="63">
        <f>SUM(E103:F103)</f>
        <v>25051</v>
      </c>
      <c r="E103" s="64">
        <v>12395</v>
      </c>
      <c r="F103" s="65">
        <v>12656</v>
      </c>
      <c r="G103" s="66">
        <f t="shared" si="2"/>
        <v>0.0439297124600639</v>
      </c>
      <c r="H103" s="72">
        <v>404.7011308562197</v>
      </c>
      <c r="I103" s="63">
        <v>8172</v>
      </c>
      <c r="J103" s="143"/>
      <c r="K103" s="15"/>
    </row>
    <row r="104" spans="1:11" s="39" customFormat="1" ht="19.5" customHeight="1">
      <c r="A104" s="125" t="s">
        <v>112</v>
      </c>
      <c r="B104" s="74">
        <v>8729</v>
      </c>
      <c r="C104" s="9">
        <v>8865</v>
      </c>
      <c r="D104" s="69">
        <f>SUM(E104:F104)</f>
        <v>8882</v>
      </c>
      <c r="E104" s="128">
        <v>4453</v>
      </c>
      <c r="F104" s="129">
        <v>4429</v>
      </c>
      <c r="G104" s="130">
        <f t="shared" si="2"/>
        <v>0.19176536943034406</v>
      </c>
      <c r="H104" s="111">
        <v>579.3868232224396</v>
      </c>
      <c r="I104" s="69">
        <v>2712</v>
      </c>
      <c r="J104" s="140"/>
      <c r="K104" s="16"/>
    </row>
    <row r="105" spans="1:11" s="39" customFormat="1" ht="19.5" customHeight="1">
      <c r="A105" s="131" t="s">
        <v>16</v>
      </c>
      <c r="B105" s="86">
        <v>35741</v>
      </c>
      <c r="C105" s="12">
        <v>35296</v>
      </c>
      <c r="D105" s="97">
        <v>35008</v>
      </c>
      <c r="E105" s="88">
        <v>17364</v>
      </c>
      <c r="F105" s="89">
        <v>17644</v>
      </c>
      <c r="G105" s="90">
        <f t="shared" si="2"/>
        <v>-0.8159564823209429</v>
      </c>
      <c r="H105" s="72">
        <v>287.8000657678395</v>
      </c>
      <c r="I105" s="86">
        <v>10514</v>
      </c>
      <c r="J105" s="144">
        <v>34989</v>
      </c>
      <c r="K105" s="17">
        <v>121.64</v>
      </c>
    </row>
    <row r="106" spans="1:11" s="39" customFormat="1" ht="19.5" customHeight="1">
      <c r="A106" s="131" t="s">
        <v>17</v>
      </c>
      <c r="B106" s="86">
        <v>20446</v>
      </c>
      <c r="C106" s="12">
        <v>19957</v>
      </c>
      <c r="D106" s="86">
        <v>19205</v>
      </c>
      <c r="E106" s="88">
        <v>9421</v>
      </c>
      <c r="F106" s="149">
        <v>9784</v>
      </c>
      <c r="G106" s="90">
        <f t="shared" si="2"/>
        <v>-3.7681014180488046</v>
      </c>
      <c r="H106" s="99">
        <v>828.158689090125</v>
      </c>
      <c r="I106" s="86">
        <v>6989</v>
      </c>
      <c r="J106" s="144">
        <v>18457</v>
      </c>
      <c r="K106" s="17">
        <v>23.19</v>
      </c>
    </row>
    <row r="107" spans="1:11" s="39" customFormat="1" ht="19.5" customHeight="1">
      <c r="A107" s="123" t="s">
        <v>57</v>
      </c>
      <c r="B107" s="57">
        <f>SUM(B108:B110)</f>
        <v>21979</v>
      </c>
      <c r="C107" s="57">
        <f>SUM(C108:C110)</f>
        <v>23007</v>
      </c>
      <c r="D107" s="23">
        <v>22993</v>
      </c>
      <c r="E107" s="122">
        <v>11205</v>
      </c>
      <c r="F107" s="23">
        <v>11788</v>
      </c>
      <c r="G107" s="60">
        <f t="shared" si="2"/>
        <v>-0.060851045334028776</v>
      </c>
      <c r="H107" s="72">
        <v>142.16904717739442</v>
      </c>
      <c r="I107" s="58">
        <v>7206</v>
      </c>
      <c r="J107" s="146">
        <v>22669</v>
      </c>
      <c r="K107" s="14">
        <v>161.73</v>
      </c>
    </row>
    <row r="108" spans="1:11" s="39" customFormat="1" ht="19.5" customHeight="1">
      <c r="A108" s="124" t="s">
        <v>58</v>
      </c>
      <c r="B108" s="73">
        <v>12409</v>
      </c>
      <c r="C108" s="8">
        <v>13459</v>
      </c>
      <c r="D108" s="83"/>
      <c r="E108" s="29"/>
      <c r="F108" s="28"/>
      <c r="G108" s="66"/>
      <c r="H108" s="2"/>
      <c r="I108" s="3"/>
      <c r="J108" s="143"/>
      <c r="K108" s="4"/>
    </row>
    <row r="109" spans="1:11" s="39" customFormat="1" ht="19.5" customHeight="1">
      <c r="A109" s="124" t="s">
        <v>59</v>
      </c>
      <c r="B109" s="73">
        <v>6949</v>
      </c>
      <c r="C109" s="8">
        <v>7050</v>
      </c>
      <c r="D109" s="83"/>
      <c r="E109" s="29"/>
      <c r="F109" s="28"/>
      <c r="G109" s="66"/>
      <c r="H109" s="2"/>
      <c r="I109" s="3"/>
      <c r="J109" s="143"/>
      <c r="K109" s="4"/>
    </row>
    <row r="110" spans="1:11" s="39" customFormat="1" ht="19.5" customHeight="1">
      <c r="A110" s="125" t="s">
        <v>60</v>
      </c>
      <c r="B110" s="74">
        <v>2621</v>
      </c>
      <c r="C110" s="9">
        <v>2498</v>
      </c>
      <c r="D110" s="70"/>
      <c r="E110" s="30"/>
      <c r="F110" s="21"/>
      <c r="G110" s="71"/>
      <c r="H110" s="5"/>
      <c r="I110" s="6"/>
      <c r="J110" s="140"/>
      <c r="K110" s="7"/>
    </row>
    <row r="111" spans="1:11" s="39" customFormat="1" ht="19.5" customHeight="1">
      <c r="A111" s="132" t="s">
        <v>67</v>
      </c>
      <c r="B111" s="103">
        <v>32727</v>
      </c>
      <c r="C111" s="13">
        <v>34333</v>
      </c>
      <c r="D111" s="133">
        <v>35450</v>
      </c>
      <c r="E111" s="98">
        <v>17805</v>
      </c>
      <c r="F111" s="23">
        <v>17645</v>
      </c>
      <c r="G111" s="130">
        <f aca="true" t="shared" si="3" ref="G111:G119">(D111-C111)/C111*100</f>
        <v>3.253429644948009</v>
      </c>
      <c r="H111" s="72">
        <v>945.8377801494131</v>
      </c>
      <c r="I111" s="86">
        <v>12873</v>
      </c>
      <c r="J111" s="147">
        <v>37032</v>
      </c>
      <c r="K111" s="18">
        <v>37.48</v>
      </c>
    </row>
    <row r="112" spans="1:11" s="39" customFormat="1" ht="19.5" customHeight="1">
      <c r="A112" s="131" t="s">
        <v>61</v>
      </c>
      <c r="B112" s="86">
        <v>25604</v>
      </c>
      <c r="C112" s="12">
        <v>23982</v>
      </c>
      <c r="D112" s="86">
        <v>22103</v>
      </c>
      <c r="E112" s="88">
        <v>10743</v>
      </c>
      <c r="F112" s="89">
        <v>11360</v>
      </c>
      <c r="G112" s="90">
        <f t="shared" si="3"/>
        <v>-7.835042948878325</v>
      </c>
      <c r="H112" s="91">
        <v>67.84639941064523</v>
      </c>
      <c r="I112" s="86">
        <v>7356</v>
      </c>
      <c r="J112" s="144">
        <v>21226</v>
      </c>
      <c r="K112" s="17">
        <v>325.78</v>
      </c>
    </row>
    <row r="113" spans="1:11" s="39" customFormat="1" ht="19.5" customHeight="1">
      <c r="A113" s="131" t="s">
        <v>18</v>
      </c>
      <c r="B113" s="86">
        <v>17767</v>
      </c>
      <c r="C113" s="12">
        <v>18219</v>
      </c>
      <c r="D113" s="86">
        <v>18118</v>
      </c>
      <c r="E113" s="88">
        <v>9169</v>
      </c>
      <c r="F113" s="89">
        <v>8949</v>
      </c>
      <c r="G113" s="90">
        <f t="shared" si="3"/>
        <v>-0.5543663208738131</v>
      </c>
      <c r="H113" s="91">
        <v>532.4125771378195</v>
      </c>
      <c r="I113" s="86">
        <v>6216</v>
      </c>
      <c r="J113" s="144">
        <v>17888</v>
      </c>
      <c r="K113" s="17">
        <v>34.03</v>
      </c>
    </row>
    <row r="114" spans="1:11" s="39" customFormat="1" ht="19.5" customHeight="1">
      <c r="A114" s="131" t="s">
        <v>19</v>
      </c>
      <c r="B114" s="86">
        <v>45652</v>
      </c>
      <c r="C114" s="12">
        <v>46922</v>
      </c>
      <c r="D114" s="86">
        <v>47994</v>
      </c>
      <c r="E114" s="88">
        <v>23824</v>
      </c>
      <c r="F114" s="89">
        <v>24170</v>
      </c>
      <c r="G114" s="90">
        <f t="shared" si="3"/>
        <v>2.2846425983547163</v>
      </c>
      <c r="H114" s="91">
        <v>738.7101739264276</v>
      </c>
      <c r="I114" s="86">
        <v>17443</v>
      </c>
      <c r="J114" s="144">
        <v>46781</v>
      </c>
      <c r="K114" s="17">
        <v>64.97</v>
      </c>
    </row>
    <row r="115" spans="1:11" s="39" customFormat="1" ht="19.5" customHeight="1">
      <c r="A115" s="131" t="s">
        <v>20</v>
      </c>
      <c r="B115" s="86">
        <v>11726</v>
      </c>
      <c r="C115" s="12">
        <v>11502</v>
      </c>
      <c r="D115" s="86">
        <v>10959</v>
      </c>
      <c r="E115" s="88">
        <v>5352</v>
      </c>
      <c r="F115" s="89">
        <v>5607</v>
      </c>
      <c r="G115" s="90">
        <f t="shared" si="3"/>
        <v>-4.720918101199791</v>
      </c>
      <c r="H115" s="91">
        <v>247.26985559566788</v>
      </c>
      <c r="I115" s="86">
        <v>3107</v>
      </c>
      <c r="J115" s="144">
        <v>10739</v>
      </c>
      <c r="K115" s="17">
        <v>44.32</v>
      </c>
    </row>
    <row r="116" spans="1:11" s="39" customFormat="1" ht="19.5" customHeight="1">
      <c r="A116" s="131" t="s">
        <v>21</v>
      </c>
      <c r="B116" s="86">
        <v>25008</v>
      </c>
      <c r="C116" s="12">
        <v>24352</v>
      </c>
      <c r="D116" s="86">
        <v>23609</v>
      </c>
      <c r="E116" s="88">
        <v>11897</v>
      </c>
      <c r="F116" s="89">
        <v>11712</v>
      </c>
      <c r="G116" s="90">
        <f t="shared" si="3"/>
        <v>-3.051084099868594</v>
      </c>
      <c r="H116" s="91">
        <v>399.47546531302874</v>
      </c>
      <c r="I116" s="86">
        <v>6209</v>
      </c>
      <c r="J116" s="144">
        <v>23594</v>
      </c>
      <c r="K116" s="17">
        <v>59.1</v>
      </c>
    </row>
    <row r="117" spans="1:11" s="39" customFormat="1" ht="19.5" customHeight="1">
      <c r="A117" s="131" t="s">
        <v>22</v>
      </c>
      <c r="B117" s="86">
        <v>10312</v>
      </c>
      <c r="C117" s="12">
        <v>10218</v>
      </c>
      <c r="D117" s="86">
        <v>9873</v>
      </c>
      <c r="E117" s="88">
        <v>4972</v>
      </c>
      <c r="F117" s="89">
        <v>4901</v>
      </c>
      <c r="G117" s="90">
        <f t="shared" si="3"/>
        <v>-3.3763945977686434</v>
      </c>
      <c r="H117" s="91">
        <v>427.58770030316157</v>
      </c>
      <c r="I117" s="86">
        <v>2865</v>
      </c>
      <c r="J117" s="144">
        <v>9669</v>
      </c>
      <c r="K117" s="17">
        <v>23.09</v>
      </c>
    </row>
    <row r="118" spans="1:11" s="39" customFormat="1" ht="19.5" customHeight="1">
      <c r="A118" s="131" t="s">
        <v>23</v>
      </c>
      <c r="B118" s="86">
        <v>27237</v>
      </c>
      <c r="C118" s="12">
        <v>27171</v>
      </c>
      <c r="D118" s="86">
        <v>26468</v>
      </c>
      <c r="E118" s="88">
        <v>13224</v>
      </c>
      <c r="F118" s="89">
        <v>13244</v>
      </c>
      <c r="G118" s="90">
        <f t="shared" si="3"/>
        <v>-2.587317360421037</v>
      </c>
      <c r="H118" s="91">
        <v>568.2267067410907</v>
      </c>
      <c r="I118" s="86">
        <v>7666</v>
      </c>
      <c r="J118" s="144">
        <v>26390</v>
      </c>
      <c r="K118" s="17">
        <v>46.58</v>
      </c>
    </row>
    <row r="119" spans="1:11" s="39" customFormat="1" ht="19.5" customHeight="1">
      <c r="A119" s="131" t="s">
        <v>128</v>
      </c>
      <c r="B119" s="86">
        <v>20202</v>
      </c>
      <c r="C119" s="12">
        <v>19033</v>
      </c>
      <c r="D119" s="86">
        <v>18024</v>
      </c>
      <c r="E119" s="88">
        <v>8750</v>
      </c>
      <c r="F119" s="89">
        <v>9274</v>
      </c>
      <c r="G119" s="90">
        <f t="shared" si="3"/>
        <v>-5.3013187621499505</v>
      </c>
      <c r="H119" s="91">
        <v>723.855421686747</v>
      </c>
      <c r="I119" s="86">
        <v>5860</v>
      </c>
      <c r="J119" s="144">
        <v>17988</v>
      </c>
      <c r="K119" s="17">
        <v>24.9</v>
      </c>
    </row>
    <row r="120" spans="1:11" s="134" customFormat="1" ht="18" customHeight="1">
      <c r="A120" s="158" t="s">
        <v>131</v>
      </c>
      <c r="B120" s="159"/>
      <c r="C120" s="159"/>
      <c r="D120" s="159"/>
      <c r="E120" s="159"/>
      <c r="F120" s="159"/>
      <c r="G120" s="159"/>
      <c r="H120" s="159"/>
      <c r="I120" s="159"/>
      <c r="J120" s="159"/>
      <c r="K120" s="159"/>
    </row>
    <row r="121" spans="1:11" s="134" customFormat="1" ht="19.5" customHeight="1">
      <c r="A121" s="159"/>
      <c r="B121" s="159"/>
      <c r="C121" s="159"/>
      <c r="D121" s="159"/>
      <c r="E121" s="159"/>
      <c r="F121" s="159"/>
      <c r="G121" s="159"/>
      <c r="H121" s="159"/>
      <c r="I121" s="159"/>
      <c r="J121" s="159"/>
      <c r="K121" s="159"/>
    </row>
    <row r="122" spans="1:11" s="134" customFormat="1" ht="18" customHeight="1">
      <c r="A122" s="159"/>
      <c r="B122" s="159"/>
      <c r="C122" s="159"/>
      <c r="D122" s="159"/>
      <c r="E122" s="159"/>
      <c r="F122" s="159"/>
      <c r="G122" s="159"/>
      <c r="H122" s="159"/>
      <c r="I122" s="159"/>
      <c r="J122" s="159"/>
      <c r="K122" s="159"/>
    </row>
    <row r="123" spans="1:11" s="134" customFormat="1" ht="18" customHeight="1">
      <c r="A123" s="159"/>
      <c r="B123" s="159"/>
      <c r="C123" s="159"/>
      <c r="D123" s="159"/>
      <c r="E123" s="159"/>
      <c r="F123" s="159"/>
      <c r="G123" s="159"/>
      <c r="H123" s="159"/>
      <c r="I123" s="159"/>
      <c r="J123" s="159"/>
      <c r="K123" s="159"/>
    </row>
    <row r="124" spans="1:11" s="134" customFormat="1" ht="18" customHeight="1">
      <c r="A124" s="159"/>
      <c r="B124" s="159"/>
      <c r="C124" s="159"/>
      <c r="D124" s="159"/>
      <c r="E124" s="159"/>
      <c r="F124" s="159"/>
      <c r="G124" s="159"/>
      <c r="H124" s="159"/>
      <c r="I124" s="159"/>
      <c r="J124" s="159"/>
      <c r="K124" s="159"/>
    </row>
    <row r="125" spans="1:11" s="134" customFormat="1" ht="18" customHeight="1">
      <c r="A125" s="159"/>
      <c r="B125" s="159"/>
      <c r="C125" s="159"/>
      <c r="D125" s="159"/>
      <c r="E125" s="159"/>
      <c r="F125" s="159"/>
      <c r="G125" s="159"/>
      <c r="H125" s="159"/>
      <c r="I125" s="159"/>
      <c r="J125" s="159"/>
      <c r="K125" s="159"/>
    </row>
    <row r="126" spans="1:11" s="134" customFormat="1" ht="18" customHeight="1">
      <c r="A126" s="159"/>
      <c r="B126" s="159"/>
      <c r="C126" s="159"/>
      <c r="D126" s="159"/>
      <c r="E126" s="159"/>
      <c r="F126" s="159"/>
      <c r="G126" s="159"/>
      <c r="H126" s="159"/>
      <c r="I126" s="159"/>
      <c r="J126" s="159"/>
      <c r="K126" s="159"/>
    </row>
    <row r="127" spans="1:11" s="134" customFormat="1" ht="18" customHeight="1">
      <c r="A127" s="159"/>
      <c r="B127" s="159"/>
      <c r="C127" s="159"/>
      <c r="D127" s="159"/>
      <c r="E127" s="159"/>
      <c r="F127" s="159"/>
      <c r="G127" s="159"/>
      <c r="H127" s="159"/>
      <c r="I127" s="159"/>
      <c r="J127" s="159"/>
      <c r="K127" s="159"/>
    </row>
    <row r="128" spans="1:11" s="134" customFormat="1" ht="18" customHeight="1">
      <c r="A128" s="159"/>
      <c r="B128" s="159"/>
      <c r="C128" s="159"/>
      <c r="D128" s="159"/>
      <c r="E128" s="159"/>
      <c r="F128" s="159"/>
      <c r="G128" s="159"/>
      <c r="H128" s="159"/>
      <c r="I128" s="159"/>
      <c r="J128" s="159"/>
      <c r="K128" s="159"/>
    </row>
    <row r="129" spans="1:11" s="134" customFormat="1" ht="18" customHeight="1">
      <c r="A129" s="159"/>
      <c r="B129" s="159"/>
      <c r="C129" s="159"/>
      <c r="D129" s="159"/>
      <c r="E129" s="159"/>
      <c r="F129" s="159"/>
      <c r="G129" s="159"/>
      <c r="H129" s="159"/>
      <c r="I129" s="159"/>
      <c r="J129" s="159"/>
      <c r="K129" s="159"/>
    </row>
    <row r="130" spans="1:11" s="134" customFormat="1" ht="18" customHeight="1">
      <c r="A130" s="159"/>
      <c r="B130" s="159"/>
      <c r="C130" s="159"/>
      <c r="D130" s="159"/>
      <c r="E130" s="159"/>
      <c r="F130" s="159"/>
      <c r="G130" s="159"/>
      <c r="H130" s="159"/>
      <c r="I130" s="159"/>
      <c r="J130" s="159"/>
      <c r="K130" s="159"/>
    </row>
    <row r="131" spans="1:11" s="134" customFormat="1" ht="18" customHeight="1">
      <c r="A131" s="159"/>
      <c r="B131" s="159"/>
      <c r="C131" s="159"/>
      <c r="D131" s="159"/>
      <c r="E131" s="159"/>
      <c r="F131" s="159"/>
      <c r="G131" s="159"/>
      <c r="H131" s="159"/>
      <c r="I131" s="159"/>
      <c r="J131" s="159"/>
      <c r="K131" s="159"/>
    </row>
  </sheetData>
  <mergeCells count="9">
    <mergeCell ref="A120:K131"/>
    <mergeCell ref="B3:B5"/>
    <mergeCell ref="C3:C5"/>
    <mergeCell ref="K3:K5"/>
    <mergeCell ref="D3:I3"/>
    <mergeCell ref="I4:I5"/>
    <mergeCell ref="J3:J5"/>
    <mergeCell ref="E4:F4"/>
    <mergeCell ref="D4:D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0" r:id="rId2"/>
  <rowBreaks count="1" manualBreakCount="1">
    <brk id="66" max="10" man="1"/>
  </rowBreaks>
  <ignoredErrors>
    <ignoredError sqref="E16:F16 I1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2009-05-20T09:54:25Z</cp:lastPrinted>
  <dcterms:created xsi:type="dcterms:W3CDTF">2002-03-15T05:05:21Z</dcterms:created>
  <dcterms:modified xsi:type="dcterms:W3CDTF">2009-05-21T04:17:21Z</dcterms:modified>
  <cp:category/>
  <cp:version/>
  <cp:contentType/>
  <cp:contentStatus/>
</cp:coreProperties>
</file>