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(3) 給料" sheetId="1" r:id="rId1"/>
  </sheets>
  <definedNames>
    <definedName name="_xlnm.Print_Area" localSheetId="0">'(3) 給料'!$A$1:$BH$55</definedName>
  </definedNames>
  <calcPr fullCalcOnLoad="1"/>
</workbook>
</file>

<file path=xl/sharedStrings.xml><?xml version="1.0" encoding="utf-8"?>
<sst xmlns="http://schemas.openxmlformats.org/spreadsheetml/2006/main" count="354" uniqueCount="70">
  <si>
    <t>．</t>
  </si>
  <si>
    <t>水戸市</t>
  </si>
  <si>
    <t>日立市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</si>
  <si>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</si>
  <si>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</si>
  <si>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</si>
  <si>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</si>
  <si>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</si>
  <si>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</si>
  <si>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</si>
  <si>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</si>
  <si>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</si>
  <si>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</si>
  <si>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</si>
  <si>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</si>
  <si>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</si>
  <si>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</si>
  <si>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</si>
  <si>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</si>
  <si>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</si>
  <si>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</si>
  <si>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</si>
  <si>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</si>
  <si>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</si>
  <si>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</si>
  <si>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</si>
  <si>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</si>
  <si>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</si>
  <si>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</si>
  <si>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</si>
  <si>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</si>
  <si>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</si>
  <si>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</si>
  <si>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</si>
  <si>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</si>
  <si>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</si>
  <si>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（単位：人，百円，年，歳）</t>
  </si>
  <si>
    <t>区分</t>
  </si>
  <si>
    <t>全　　　学　　　歴</t>
  </si>
  <si>
    <t>大　　　学　　　卒</t>
  </si>
  <si>
    <t>高　　　校　　　卒</t>
  </si>
  <si>
    <t>職員数</t>
  </si>
  <si>
    <t>平　　均
給料月額</t>
  </si>
  <si>
    <t>平　　均
給与月額</t>
  </si>
  <si>
    <t>平　　均
経験年数</t>
  </si>
  <si>
    <t>平均年齢</t>
  </si>
  <si>
    <t>市町村名</t>
  </si>
  <si>
    <t>県計</t>
  </si>
  <si>
    <t>市計</t>
  </si>
  <si>
    <t>町村計</t>
  </si>
  <si>
    <t>常総市</t>
  </si>
  <si>
    <t>．</t>
  </si>
  <si>
    <t>桜川市</t>
  </si>
  <si>
    <t>神栖市</t>
  </si>
  <si>
    <t>．</t>
  </si>
  <si>
    <t>行方市</t>
  </si>
  <si>
    <t>鉾田市</t>
  </si>
  <si>
    <t>．</t>
  </si>
  <si>
    <t>つくばみらい市</t>
  </si>
  <si>
    <t>小美玉市</t>
  </si>
  <si>
    <t>城里町</t>
  </si>
  <si>
    <t>※　「平均給与月額」には，給料月額のほか，扶養手当，地域手当，住居手当，初任給調整手当，通勤手当，単身赴任手当，特殊勤務手当，管理職手当，時間外勤</t>
  </si>
  <si>
    <t>　務手当，宿日直手当，管理職員特別勤務手当，夜間勤務手当及び休日勤務手当を含む。</t>
  </si>
  <si>
    <t>．</t>
  </si>
  <si>
    <t>．</t>
  </si>
  <si>
    <t>．</t>
  </si>
  <si>
    <t>土浦市</t>
  </si>
  <si>
    <t>．</t>
  </si>
  <si>
    <t>資料：平成23年地方公務員給与実態調査</t>
  </si>
  <si>
    <r>
      <t xml:space="preserve"> （３）一般行政職職員の平均給料月額，平均給与月額，平均経験年数及び平均年齢（</t>
    </r>
    <r>
      <rPr>
        <sz val="11"/>
        <rFont val="ＭＳ Ｐ明朝"/>
        <family val="1"/>
      </rPr>
      <t>平成</t>
    </r>
    <r>
      <rPr>
        <sz val="11"/>
        <rFont val="ＭＳ 明朝"/>
        <family val="1"/>
      </rPr>
      <t>23</t>
    </r>
    <r>
      <rPr>
        <sz val="11"/>
        <rFont val="ＭＳ Ｐ明朝"/>
        <family val="1"/>
      </rPr>
      <t>年4月1日</t>
    </r>
    <r>
      <rPr>
        <sz val="11"/>
        <rFont val="ＭＳ 明朝"/>
        <family val="1"/>
      </rPr>
      <t>現在)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</si>
</sst>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;&quot;△ &quot;#,##0"/>
    <numFmt numFmtId="181" formatCode="#,##0_ "/>
    <numFmt numFmtId="182" formatCode="0.0;&quot;△ &quot;0.0"/>
    <numFmt numFmtId="183" formatCode="0.0"/>
    <numFmt numFmtId="184" formatCode="#,##0.0;[Red]\-#,##0.0"/>
    <numFmt numFmtId="185" formatCode="#,##0.0;&quot;△ &quot;#,##0.0"/>
    <numFmt numFmtId="186" formatCode="0.0_);[Red]\(0.0\)"/>
    <numFmt numFmtId="187" formatCode="0.0;_尀"/>
    <numFmt numFmtId="188" formatCode="#,##0.0_ ;[Red]\-#,##0.0\ "/>
    <numFmt numFmtId="189" formatCode="#,##0.00;&quot;△ &quot;#,##0.00"/>
    <numFmt numFmtId="190" formatCode="0.0000_ "/>
    <numFmt numFmtId="191" formatCode="0.00000_ "/>
    <numFmt numFmtId="192" formatCode="\(0.0;&quot;△ &quot;0.0\)"/>
    <numFmt numFmtId="193" formatCode="\(0.0;&quot;△ &quot;0.0\ \)"/>
    <numFmt numFmtId="194" formatCode="0.0_ ;[Red]\-0.0\ "/>
    <numFmt numFmtId="195" formatCode="0.0;&quot;▲ &quot;0.0"/>
    <numFmt numFmtId="196" formatCode="#,##0;&quot;▲ &quot;#,##0"/>
    <numFmt numFmtId="197" formatCode="#,##0.0;&quot;▲ &quot;#,##0.0"/>
    <numFmt numFmtId="198" formatCode="[$-411]ge\.m\.d;@"/>
    <numFmt numFmtId="199" formatCode="0.0%"/>
    <numFmt numFmtId="200" formatCode="0;&quot;▲ &quot;0"/>
    <numFmt numFmtId="201" formatCode="0;&quot;△ &quot;0"/>
  </numFmts>
  <fonts count="29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9"/>
      <color indexed="10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180" fontId="4" fillId="0" borderId="16" xfId="49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180" fontId="4" fillId="0" borderId="22" xfId="49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Border="1" applyAlignment="1">
      <alignment vertical="center"/>
    </xf>
    <xf numFmtId="37" fontId="4" fillId="0" borderId="0" xfId="0" applyNumberFormat="1" applyFont="1" applyBorder="1" applyAlignment="1" applyProtection="1">
      <alignment horizontal="distributed" vertical="center" shrinkToFit="1"/>
      <protection/>
    </xf>
    <xf numFmtId="180" fontId="4" fillId="0" borderId="14" xfId="49" applyNumberFormat="1" applyFont="1" applyBorder="1" applyAlignment="1">
      <alignment vertical="center"/>
    </xf>
    <xf numFmtId="180" fontId="4" fillId="0" borderId="13" xfId="49" applyNumberFormat="1" applyFont="1" applyBorder="1" applyAlignment="1">
      <alignment vertical="center"/>
    </xf>
    <xf numFmtId="180" fontId="4" fillId="0" borderId="11" xfId="49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37" fontId="4" fillId="0" borderId="21" xfId="0" applyNumberFormat="1" applyFont="1" applyBorder="1" applyAlignment="1" applyProtection="1">
      <alignment horizontal="distributed" vertical="center" shrinkToFit="1"/>
      <protection/>
    </xf>
    <xf numFmtId="180" fontId="4" fillId="0" borderId="32" xfId="49" applyNumberFormat="1" applyFont="1" applyBorder="1" applyAlignment="1">
      <alignment vertical="center"/>
    </xf>
    <xf numFmtId="180" fontId="4" fillId="0" borderId="25" xfId="49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180" fontId="4" fillId="0" borderId="21" xfId="49" applyNumberFormat="1" applyFont="1" applyBorder="1" applyAlignment="1">
      <alignment vertical="center"/>
    </xf>
    <xf numFmtId="0" fontId="4" fillId="0" borderId="21" xfId="0" applyFont="1" applyBorder="1" applyAlignment="1" applyProtection="1">
      <alignment horizontal="distributed" vertical="center" shrinkToFit="1"/>
      <protection/>
    </xf>
    <xf numFmtId="37" fontId="4" fillId="0" borderId="33" xfId="0" applyNumberFormat="1" applyFont="1" applyBorder="1" applyAlignment="1" applyProtection="1">
      <alignment horizontal="distributed" vertical="center" shrinkToFit="1"/>
      <protection/>
    </xf>
    <xf numFmtId="180" fontId="4" fillId="0" borderId="34" xfId="49" applyNumberFormat="1" applyFont="1" applyBorder="1" applyAlignment="1">
      <alignment vertical="center"/>
    </xf>
    <xf numFmtId="180" fontId="4" fillId="0" borderId="35" xfId="49" applyNumberFormat="1" applyFont="1" applyBorder="1" applyAlignment="1">
      <alignment vertical="center"/>
    </xf>
    <xf numFmtId="180" fontId="4" fillId="0" borderId="36" xfId="49" applyNumberFormat="1" applyFont="1" applyBorder="1" applyAlignment="1">
      <alignment vertical="center"/>
    </xf>
    <xf numFmtId="180" fontId="4" fillId="0" borderId="37" xfId="0" applyNumberFormat="1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180" fontId="4" fillId="0" borderId="38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9" fontId="4" fillId="0" borderId="33" xfId="0" applyNumberFormat="1" applyFont="1" applyBorder="1" applyAlignment="1">
      <alignment vertical="center"/>
    </xf>
    <xf numFmtId="180" fontId="4" fillId="0" borderId="36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180" fontId="4" fillId="0" borderId="33" xfId="49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distributed" vertical="center"/>
      <protection/>
    </xf>
    <xf numFmtId="180" fontId="4" fillId="0" borderId="29" xfId="49" applyNumberFormat="1" applyFont="1" applyBorder="1" applyAlignment="1">
      <alignment vertical="center"/>
    </xf>
    <xf numFmtId="180" fontId="4" fillId="0" borderId="19" xfId="49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180" fontId="4" fillId="0" borderId="15" xfId="49" applyNumberFormat="1" applyFont="1" applyBorder="1" applyAlignment="1">
      <alignment vertical="center"/>
    </xf>
    <xf numFmtId="37" fontId="4" fillId="0" borderId="21" xfId="0" applyNumberFormat="1" applyFont="1" applyBorder="1" applyAlignment="1" applyProtection="1">
      <alignment horizontal="distributed" vertical="center"/>
      <protection/>
    </xf>
    <xf numFmtId="37" fontId="4" fillId="0" borderId="39" xfId="0" applyNumberFormat="1" applyFont="1" applyBorder="1" applyAlignment="1" applyProtection="1">
      <alignment horizontal="distributed" vertical="center"/>
      <protection/>
    </xf>
    <xf numFmtId="180" fontId="4" fillId="0" borderId="40" xfId="49" applyNumberFormat="1" applyFont="1" applyBorder="1" applyAlignment="1">
      <alignment vertical="center"/>
    </xf>
    <xf numFmtId="180" fontId="4" fillId="0" borderId="41" xfId="49" applyNumberFormat="1" applyFont="1" applyBorder="1" applyAlignment="1">
      <alignment vertical="center"/>
    </xf>
    <xf numFmtId="180" fontId="4" fillId="0" borderId="42" xfId="49" applyNumberFormat="1" applyFont="1" applyBorder="1" applyAlignment="1">
      <alignment vertical="center"/>
    </xf>
    <xf numFmtId="180" fontId="4" fillId="0" borderId="43" xfId="0" applyNumberFormat="1" applyFont="1" applyBorder="1" applyAlignment="1">
      <alignment vertical="center"/>
    </xf>
    <xf numFmtId="180" fontId="4" fillId="0" borderId="39" xfId="0" applyNumberFormat="1" applyFont="1" applyBorder="1" applyAlignment="1">
      <alignment vertical="center"/>
    </xf>
    <xf numFmtId="180" fontId="4" fillId="0" borderId="44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180" fontId="4" fillId="0" borderId="39" xfId="49" applyNumberFormat="1" applyFont="1" applyBorder="1" applyAlignment="1">
      <alignment vertical="center"/>
    </xf>
    <xf numFmtId="0" fontId="5" fillId="0" borderId="0" xfId="0" applyFont="1" applyAlignment="1">
      <alignment/>
    </xf>
    <xf numFmtId="180" fontId="9" fillId="0" borderId="21" xfId="0" applyNumberFormat="1" applyFont="1" applyBorder="1" applyAlignment="1">
      <alignment vertical="center"/>
    </xf>
    <xf numFmtId="37" fontId="4" fillId="0" borderId="45" xfId="0" applyNumberFormat="1" applyFont="1" applyBorder="1" applyAlignment="1" applyProtection="1">
      <alignment horizontal="distributed" vertical="center"/>
      <protection/>
    </xf>
    <xf numFmtId="180" fontId="4" fillId="0" borderId="46" xfId="49" applyNumberFormat="1" applyFont="1" applyBorder="1" applyAlignment="1">
      <alignment vertical="center"/>
    </xf>
    <xf numFmtId="180" fontId="4" fillId="0" borderId="12" xfId="49" applyNumberFormat="1" applyFont="1" applyBorder="1" applyAlignment="1">
      <alignment vertical="center"/>
    </xf>
    <xf numFmtId="180" fontId="4" fillId="0" borderId="20" xfId="49" applyNumberFormat="1" applyFont="1" applyBorder="1" applyAlignment="1">
      <alignment vertical="center"/>
    </xf>
    <xf numFmtId="180" fontId="4" fillId="0" borderId="47" xfId="0" applyNumberFormat="1" applyFont="1" applyBorder="1" applyAlignment="1">
      <alignment vertical="center"/>
    </xf>
    <xf numFmtId="180" fontId="4" fillId="0" borderId="45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9" fontId="4" fillId="0" borderId="45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180" fontId="4" fillId="0" borderId="45" xfId="49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80" fontId="4" fillId="0" borderId="51" xfId="0" applyNumberFormat="1" applyFont="1" applyBorder="1" applyAlignment="1">
      <alignment vertical="center"/>
    </xf>
    <xf numFmtId="180" fontId="4" fillId="0" borderId="52" xfId="49" applyNumberFormat="1" applyFont="1" applyBorder="1" applyAlignment="1">
      <alignment vertical="center"/>
    </xf>
    <xf numFmtId="180" fontId="4" fillId="0" borderId="52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53" xfId="0" applyNumberFormat="1" applyFont="1" applyBorder="1" applyAlignment="1">
      <alignment vertical="center"/>
    </xf>
    <xf numFmtId="180" fontId="4" fillId="0" borderId="54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80" fontId="4" fillId="0" borderId="55" xfId="0" applyNumberFormat="1" applyFont="1" applyBorder="1" applyAlignment="1">
      <alignment vertical="center"/>
    </xf>
    <xf numFmtId="180" fontId="5" fillId="0" borderId="57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30" xfId="0" applyFont="1" applyBorder="1" applyAlignment="1">
      <alignment horizontal="right" vertical="center"/>
    </xf>
    <xf numFmtId="180" fontId="5" fillId="0" borderId="58" xfId="0" applyNumberFormat="1" applyFont="1" applyBorder="1" applyAlignment="1">
      <alignment horizontal="center" vertical="center"/>
    </xf>
    <xf numFmtId="180" fontId="5" fillId="0" borderId="57" xfId="0" applyNumberFormat="1" applyFont="1" applyBorder="1" applyAlignment="1">
      <alignment horizontal="center" vertical="center"/>
    </xf>
    <xf numFmtId="37" fontId="4" fillId="0" borderId="0" xfId="0" applyNumberFormat="1" applyFont="1" applyFill="1" applyBorder="1" applyAlignment="1" applyProtection="1">
      <alignment horizontal="distributed" vertical="center" shrinkToFit="1"/>
      <protection/>
    </xf>
    <xf numFmtId="37" fontId="4" fillId="0" borderId="21" xfId="0" applyNumberFormat="1" applyFont="1" applyFill="1" applyBorder="1" applyAlignment="1" applyProtection="1">
      <alignment horizontal="distributed" vertical="center" shrinkToFit="1"/>
      <protection/>
    </xf>
    <xf numFmtId="0" fontId="4" fillId="0" borderId="21" xfId="0" applyFont="1" applyFill="1" applyBorder="1" applyAlignment="1" applyProtection="1">
      <alignment horizontal="distributed" vertical="center" shrinkToFit="1"/>
      <protection/>
    </xf>
    <xf numFmtId="37" fontId="4" fillId="0" borderId="21" xfId="0" applyNumberFormat="1" applyFont="1" applyFill="1" applyBorder="1" applyAlignment="1" applyProtection="1">
      <alignment horizontal="center" vertical="center" shrinkToFit="1"/>
      <protection/>
    </xf>
    <xf numFmtId="37" fontId="4" fillId="0" borderId="33" xfId="0" applyNumberFormat="1" applyFont="1" applyFill="1" applyBorder="1" applyAlignment="1" applyProtection="1">
      <alignment horizontal="distributed" vertical="center" shrinkToFit="1"/>
      <protection/>
    </xf>
    <xf numFmtId="37" fontId="4" fillId="0" borderId="15" xfId="0" applyNumberFormat="1" applyFont="1" applyFill="1" applyBorder="1" applyAlignment="1" applyProtection="1">
      <alignment horizontal="distributed" vertical="center"/>
      <protection/>
    </xf>
    <xf numFmtId="37" fontId="4" fillId="0" borderId="21" xfId="0" applyNumberFormat="1" applyFont="1" applyFill="1" applyBorder="1" applyAlignment="1" applyProtection="1">
      <alignment horizontal="distributed" vertical="center"/>
      <protection/>
    </xf>
    <xf numFmtId="37" fontId="4" fillId="0" borderId="39" xfId="0" applyNumberFormat="1" applyFont="1" applyFill="1" applyBorder="1" applyAlignment="1" applyProtection="1">
      <alignment horizontal="distributed" vertical="center"/>
      <protection/>
    </xf>
    <xf numFmtId="37" fontId="4" fillId="0" borderId="45" xfId="0" applyNumberFormat="1" applyFont="1" applyFill="1" applyBorder="1" applyAlignment="1" applyProtection="1">
      <alignment horizontal="distributed" vertical="center"/>
      <protection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59" xfId="0" applyNumberFormat="1" applyFont="1" applyBorder="1" applyAlignment="1">
      <alignment horizontal="center" vertical="center" wrapText="1"/>
    </xf>
    <xf numFmtId="180" fontId="5" fillId="0" borderId="60" xfId="0" applyNumberFormat="1" applyFont="1" applyBorder="1" applyAlignment="1">
      <alignment horizontal="center" vertical="center" wrapText="1"/>
    </xf>
    <xf numFmtId="180" fontId="5" fillId="0" borderId="30" xfId="0" applyNumberFormat="1" applyFont="1" applyBorder="1" applyAlignment="1">
      <alignment horizontal="center" vertical="center" wrapText="1"/>
    </xf>
    <xf numFmtId="180" fontId="5" fillId="0" borderId="27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80" fontId="5" fillId="0" borderId="31" xfId="0" applyNumberFormat="1" applyFont="1" applyBorder="1" applyAlignment="1">
      <alignment horizontal="center" vertical="center" wrapText="1"/>
    </xf>
    <xf numFmtId="180" fontId="5" fillId="0" borderId="28" xfId="0" applyNumberFormat="1" applyFont="1" applyBorder="1" applyAlignment="1">
      <alignment horizontal="center" vertical="center" wrapText="1"/>
    </xf>
    <xf numFmtId="180" fontId="5" fillId="0" borderId="45" xfId="0" applyNumberFormat="1" applyFont="1" applyBorder="1" applyAlignment="1">
      <alignment horizontal="center" vertical="center"/>
    </xf>
    <xf numFmtId="180" fontId="5" fillId="0" borderId="60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80" fontId="5" fillId="0" borderId="46" xfId="0" applyNumberFormat="1" applyFont="1" applyBorder="1" applyAlignment="1">
      <alignment horizontal="center" vertical="center"/>
    </xf>
    <xf numFmtId="180" fontId="5" fillId="0" borderId="62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right" vertical="center"/>
    </xf>
    <xf numFmtId="180" fontId="5" fillId="0" borderId="6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895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5"/>
  <sheetViews>
    <sheetView tabSelected="1" zoomScaleSheetLayoutView="95" zoomScalePageLayoutView="0" workbookViewId="0" topLeftCell="A1">
      <selection activeCell="F7" sqref="F7"/>
    </sheetView>
  </sheetViews>
  <sheetFormatPr defaultColWidth="9.00390625" defaultRowHeight="14.25" customHeight="1"/>
  <cols>
    <col min="1" max="1" width="11.125" style="1" customWidth="1"/>
    <col min="2" max="2" width="0.74609375" style="1" customWidth="1"/>
    <col min="3" max="3" width="7.00390625" style="3" customWidth="1"/>
    <col min="4" max="4" width="7.25390625" style="3" customWidth="1"/>
    <col min="5" max="5" width="7.625" style="3" hidden="1" customWidth="1"/>
    <col min="6" max="6" width="7.25390625" style="3" customWidth="1"/>
    <col min="7" max="7" width="9.25390625" style="3" hidden="1" customWidth="1"/>
    <col min="8" max="8" width="3.875" style="3" customWidth="1"/>
    <col min="9" max="9" width="1.00390625" style="3" customWidth="1"/>
    <col min="10" max="10" width="2.25390625" style="3" customWidth="1"/>
    <col min="11" max="15" width="9.25390625" style="3" hidden="1" customWidth="1"/>
    <col min="16" max="16" width="3.875" style="3" customWidth="1"/>
    <col min="17" max="17" width="1.00390625" style="3" customWidth="1"/>
    <col min="18" max="18" width="2.25390625" style="3" customWidth="1"/>
    <col min="19" max="23" width="9.25390625" style="3" hidden="1" customWidth="1"/>
    <col min="24" max="24" width="7.00390625" style="1" customWidth="1"/>
    <col min="25" max="25" width="7.25390625" style="1" customWidth="1"/>
    <col min="26" max="26" width="7.625" style="1" hidden="1" customWidth="1"/>
    <col min="27" max="27" width="7.25390625" style="1" customWidth="1"/>
    <col min="28" max="28" width="9.25390625" style="1" hidden="1" customWidth="1"/>
    <col min="29" max="29" width="3.875" style="3" customWidth="1"/>
    <col min="30" max="30" width="1.00390625" style="3" customWidth="1"/>
    <col min="31" max="31" width="2.25390625" style="3" customWidth="1"/>
    <col min="32" max="36" width="9.25390625" style="3" hidden="1" customWidth="1"/>
    <col min="37" max="37" width="3.875" style="3" customWidth="1"/>
    <col min="38" max="38" width="1.00390625" style="3" customWidth="1"/>
    <col min="39" max="39" width="2.25390625" style="3" customWidth="1"/>
    <col min="40" max="44" width="9.25390625" style="3" hidden="1" customWidth="1"/>
    <col min="45" max="45" width="7.00390625" style="1" customWidth="1"/>
    <col min="46" max="46" width="7.25390625" style="1" customWidth="1"/>
    <col min="47" max="47" width="7.625" style="1" hidden="1" customWidth="1"/>
    <col min="48" max="48" width="7.25390625" style="1" customWidth="1"/>
    <col min="49" max="49" width="9.25390625" style="1" hidden="1" customWidth="1"/>
    <col min="50" max="50" width="4.00390625" style="3" customWidth="1"/>
    <col min="51" max="51" width="1.00390625" style="3" customWidth="1"/>
    <col min="52" max="52" width="2.25390625" style="3" customWidth="1"/>
    <col min="53" max="57" width="9.25390625" style="3" hidden="1" customWidth="1"/>
    <col min="58" max="58" width="4.00390625" style="3" customWidth="1"/>
    <col min="59" max="59" width="1.00390625" style="3" customWidth="1"/>
    <col min="60" max="60" width="2.25390625" style="3" customWidth="1"/>
    <col min="61" max="61" width="7.125" style="4" bestFit="1" customWidth="1"/>
    <col min="62" max="63" width="10.375" style="4" bestFit="1" customWidth="1"/>
    <col min="64" max="64" width="2.375" style="4" bestFit="1" customWidth="1"/>
    <col min="65" max="65" width="3.125" style="5" bestFit="1" customWidth="1"/>
    <col min="66" max="66" width="9.00390625" style="6" customWidth="1"/>
    <col min="67" max="16384" width="9.00390625" style="7" customWidth="1"/>
  </cols>
  <sheetData>
    <row r="1" ht="18.75" customHeight="1">
      <c r="B1" s="2"/>
    </row>
    <row r="2" spans="1:66" ht="15.75" customHeight="1">
      <c r="A2" s="141" t="s">
        <v>69</v>
      </c>
      <c r="B2" s="2"/>
      <c r="BH2" s="8" t="s">
        <v>36</v>
      </c>
      <c r="BI2" s="3"/>
      <c r="BJ2" s="3"/>
      <c r="BK2" s="3"/>
      <c r="BL2" s="3"/>
      <c r="BM2" s="7"/>
      <c r="BN2" s="7"/>
    </row>
    <row r="3" spans="1:66" ht="19.5" customHeight="1">
      <c r="A3" s="171" t="s">
        <v>37</v>
      </c>
      <c r="B3" s="142"/>
      <c r="C3" s="143" t="s">
        <v>38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72"/>
      <c r="V3" s="139"/>
      <c r="W3" s="139"/>
      <c r="X3" s="162" t="s">
        <v>39</v>
      </c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8"/>
      <c r="AQ3" s="140"/>
      <c r="AR3" s="140"/>
      <c r="AS3" s="162" t="s">
        <v>40</v>
      </c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9"/>
      <c r="BJ3" s="9"/>
      <c r="BK3" s="9"/>
      <c r="BL3" s="9"/>
      <c r="BM3" s="7"/>
      <c r="BN3" s="7"/>
    </row>
    <row r="4" spans="1:66" ht="15.75" customHeight="1">
      <c r="A4" s="7"/>
      <c r="B4" s="7"/>
      <c r="C4" s="169" t="s">
        <v>41</v>
      </c>
      <c r="D4" s="154" t="s">
        <v>42</v>
      </c>
      <c r="E4" s="10"/>
      <c r="F4" s="154" t="s">
        <v>43</v>
      </c>
      <c r="G4" s="10"/>
      <c r="H4" s="154" t="s">
        <v>44</v>
      </c>
      <c r="I4" s="154"/>
      <c r="J4" s="154"/>
      <c r="K4" s="11"/>
      <c r="L4" s="11"/>
      <c r="M4" s="11"/>
      <c r="N4" s="11"/>
      <c r="O4" s="11"/>
      <c r="P4" s="156" t="s">
        <v>45</v>
      </c>
      <c r="Q4" s="157"/>
      <c r="R4" s="158"/>
      <c r="S4" s="11"/>
      <c r="T4" s="11"/>
      <c r="U4" s="12"/>
      <c r="V4" s="11"/>
      <c r="W4" s="11"/>
      <c r="X4" s="169" t="s">
        <v>41</v>
      </c>
      <c r="Y4" s="154" t="s">
        <v>42</v>
      </c>
      <c r="Z4" s="10"/>
      <c r="AA4" s="154" t="s">
        <v>43</v>
      </c>
      <c r="AB4" s="13"/>
      <c r="AC4" s="156" t="s">
        <v>44</v>
      </c>
      <c r="AD4" s="157"/>
      <c r="AE4" s="164"/>
      <c r="AF4" s="11"/>
      <c r="AG4" s="11"/>
      <c r="AH4" s="11"/>
      <c r="AI4" s="11"/>
      <c r="AJ4" s="11"/>
      <c r="AK4" s="156" t="s">
        <v>45</v>
      </c>
      <c r="AL4" s="157"/>
      <c r="AM4" s="158"/>
      <c r="AN4" s="11"/>
      <c r="AO4" s="11"/>
      <c r="AP4" s="12"/>
      <c r="AQ4" s="11"/>
      <c r="AR4" s="11"/>
      <c r="AS4" s="166" t="s">
        <v>41</v>
      </c>
      <c r="AT4" s="154" t="s">
        <v>42</v>
      </c>
      <c r="AU4" s="10"/>
      <c r="AV4" s="154" t="s">
        <v>43</v>
      </c>
      <c r="AW4" s="13"/>
      <c r="AX4" s="156" t="s">
        <v>44</v>
      </c>
      <c r="AY4" s="157"/>
      <c r="AZ4" s="164"/>
      <c r="BA4" s="11"/>
      <c r="BB4" s="11"/>
      <c r="BC4" s="11"/>
      <c r="BD4" s="11"/>
      <c r="BE4" s="11"/>
      <c r="BF4" s="156" t="s">
        <v>45</v>
      </c>
      <c r="BG4" s="157"/>
      <c r="BH4" s="157"/>
      <c r="BI4" s="14"/>
      <c r="BJ4" s="14"/>
      <c r="BK4" s="14"/>
      <c r="BL4" s="14"/>
      <c r="BM4" s="7"/>
      <c r="BN4" s="7"/>
    </row>
    <row r="5" spans="1:66" ht="15.75" customHeight="1">
      <c r="A5" s="7" t="s">
        <v>46</v>
      </c>
      <c r="B5" s="7"/>
      <c r="C5" s="170"/>
      <c r="D5" s="173"/>
      <c r="E5" s="15"/>
      <c r="F5" s="173"/>
      <c r="G5" s="16"/>
      <c r="H5" s="173"/>
      <c r="I5" s="173"/>
      <c r="J5" s="173"/>
      <c r="K5" s="11"/>
      <c r="L5" s="11"/>
      <c r="M5" s="11"/>
      <c r="N5" s="11"/>
      <c r="O5" s="11"/>
      <c r="P5" s="159"/>
      <c r="Q5" s="160"/>
      <c r="R5" s="161"/>
      <c r="S5" s="11"/>
      <c r="T5" s="11"/>
      <c r="U5" s="12"/>
      <c r="V5" s="11"/>
      <c r="W5" s="11"/>
      <c r="X5" s="170"/>
      <c r="Y5" s="155"/>
      <c r="Z5" s="17"/>
      <c r="AA5" s="155"/>
      <c r="AB5" s="13"/>
      <c r="AC5" s="159"/>
      <c r="AD5" s="160"/>
      <c r="AE5" s="165"/>
      <c r="AF5" s="11"/>
      <c r="AG5" s="11"/>
      <c r="AH5" s="11"/>
      <c r="AI5" s="11"/>
      <c r="AJ5" s="11"/>
      <c r="AK5" s="159"/>
      <c r="AL5" s="160"/>
      <c r="AM5" s="161"/>
      <c r="AN5" s="18"/>
      <c r="AO5" s="11"/>
      <c r="AP5" s="12"/>
      <c r="AQ5" s="11"/>
      <c r="AR5" s="11"/>
      <c r="AS5" s="167"/>
      <c r="AT5" s="155"/>
      <c r="AU5" s="17"/>
      <c r="AV5" s="155"/>
      <c r="AW5" s="13"/>
      <c r="AX5" s="159"/>
      <c r="AY5" s="160"/>
      <c r="AZ5" s="165"/>
      <c r="BA5" s="11"/>
      <c r="BB5" s="11"/>
      <c r="BC5" s="11"/>
      <c r="BD5" s="11"/>
      <c r="BE5" s="11"/>
      <c r="BF5" s="159"/>
      <c r="BG5" s="160"/>
      <c r="BH5" s="160"/>
      <c r="BI5" s="14"/>
      <c r="BJ5" s="14"/>
      <c r="BK5" s="14"/>
      <c r="BL5" s="14"/>
      <c r="BM5" s="7"/>
      <c r="BN5" s="7"/>
    </row>
    <row r="6" spans="1:66" ht="19.5" customHeight="1">
      <c r="A6" s="19" t="s">
        <v>47</v>
      </c>
      <c r="B6" s="19"/>
      <c r="C6" s="121">
        <f>SUM(C9:C52)</f>
        <v>14275</v>
      </c>
      <c r="D6" s="20">
        <f>E6/C6</f>
        <v>3322.523852889667</v>
      </c>
      <c r="E6" s="122">
        <f>SUM(E9:E52)</f>
        <v>47429028</v>
      </c>
      <c r="F6" s="20">
        <f>G6/C6</f>
        <v>4076.878949211909</v>
      </c>
      <c r="G6" s="21">
        <f>SUM(G9:G52)</f>
        <v>58197447</v>
      </c>
      <c r="H6" s="22">
        <f>IF(N6=10,O6+1,O6)</f>
        <v>22</v>
      </c>
      <c r="I6" s="21" t="s">
        <v>0</v>
      </c>
      <c r="J6" s="23">
        <f>IF(N6=10,0,N6)</f>
        <v>4</v>
      </c>
      <c r="K6" s="24">
        <f>SUM(K9:K52)</f>
        <v>3844825</v>
      </c>
      <c r="L6" s="123">
        <f>K6/C6/12</f>
        <v>22.44497956800934</v>
      </c>
      <c r="M6" s="123">
        <f>(L6-O6)*10</f>
        <v>4.449795680093409</v>
      </c>
      <c r="N6" s="124">
        <f>ROUND(M6,0)</f>
        <v>4</v>
      </c>
      <c r="O6" s="124">
        <f>INT(K6/C6/12)</f>
        <v>22</v>
      </c>
      <c r="P6" s="22">
        <f>IF(V6=10,W6+1,W6)</f>
        <v>43</v>
      </c>
      <c r="Q6" s="21" t="s">
        <v>0</v>
      </c>
      <c r="R6" s="25">
        <f>IF(V6=10,0,V6)</f>
        <v>9</v>
      </c>
      <c r="S6" s="24">
        <f>SUM(S9:S52)</f>
        <v>7515156</v>
      </c>
      <c r="T6" s="123">
        <f>S6/C6/12</f>
        <v>43.87131348511383</v>
      </c>
      <c r="U6" s="123">
        <f>(T6-W6)*10</f>
        <v>8.713134851138307</v>
      </c>
      <c r="V6" s="26">
        <f>ROUND(U6,0)</f>
        <v>9</v>
      </c>
      <c r="W6" s="26">
        <f>INT(S6/C6/12)</f>
        <v>43</v>
      </c>
      <c r="X6" s="121">
        <f>SUM(X9:X52)</f>
        <v>7603</v>
      </c>
      <c r="Y6" s="20">
        <f>Z6/X6</f>
        <v>3137.5270288044194</v>
      </c>
      <c r="Z6" s="122">
        <f>SUM(Z9:Z52)</f>
        <v>23854618</v>
      </c>
      <c r="AA6" s="122">
        <f>AB6/X6</f>
        <v>3952.792187294489</v>
      </c>
      <c r="AB6" s="21">
        <f>SUM(AB9:AB52)</f>
        <v>30053079</v>
      </c>
      <c r="AC6" s="22">
        <f>IF(AI6=10,AJ6+1,AJ6)</f>
        <v>17</v>
      </c>
      <c r="AD6" s="21" t="s">
        <v>0</v>
      </c>
      <c r="AE6" s="23">
        <f>IF(AI6=10,0,AI6)</f>
        <v>5</v>
      </c>
      <c r="AF6" s="24">
        <f>SUM(AF9:AF52)</f>
        <v>1599674</v>
      </c>
      <c r="AG6" s="123">
        <f>AF6/X6/12</f>
        <v>17.533364022973387</v>
      </c>
      <c r="AH6" s="124">
        <f>(AG6-AJ6)*10</f>
        <v>5.333640229733874</v>
      </c>
      <c r="AI6" s="124">
        <f>ROUND(AH6,0)</f>
        <v>5</v>
      </c>
      <c r="AJ6" s="124">
        <f>INT(AF6/X6/12)</f>
        <v>17</v>
      </c>
      <c r="AK6" s="22">
        <f>IF(AQ6=10,AR6+1,AR6)</f>
        <v>40</v>
      </c>
      <c r="AL6" s="21" t="s">
        <v>0</v>
      </c>
      <c r="AM6" s="25">
        <f>IF(AQ6=10,0,AQ6)</f>
        <v>7</v>
      </c>
      <c r="AN6" s="123">
        <f>SUM(AN9:AN52)</f>
        <v>3711366</v>
      </c>
      <c r="AO6" s="123">
        <f>AN6/X6/12</f>
        <v>40.678745232145204</v>
      </c>
      <c r="AP6" s="123">
        <f>(AO6-AR6)*10</f>
        <v>6.787452321452037</v>
      </c>
      <c r="AQ6" s="26">
        <f>ROUND(AP6,0)</f>
        <v>7</v>
      </c>
      <c r="AR6" s="124">
        <f>INT(AN6/X6/12)</f>
        <v>40</v>
      </c>
      <c r="AS6" s="21">
        <f>SUM(AS9:AS52)</f>
        <v>4731</v>
      </c>
      <c r="AT6" s="20">
        <f>AU6/AS6</f>
        <v>3646.6797717184527</v>
      </c>
      <c r="AU6" s="122">
        <f>SUM(AU9:AU52)</f>
        <v>17252442</v>
      </c>
      <c r="AV6" s="122">
        <f>AW6/AS6</f>
        <v>4340.914183047981</v>
      </c>
      <c r="AW6" s="21">
        <f>SUM(AW9:AW52)</f>
        <v>20536865</v>
      </c>
      <c r="AX6" s="22">
        <f>IF(BD6=10,BE6+1,BE6)</f>
        <v>30</v>
      </c>
      <c r="AY6" s="21" t="s">
        <v>64</v>
      </c>
      <c r="AZ6" s="23">
        <f>IF(BD6=10,0,BD6)</f>
        <v>3</v>
      </c>
      <c r="BA6" s="24">
        <f>SUM(BA9:BA52)</f>
        <v>1717549</v>
      </c>
      <c r="BB6" s="123">
        <f>BA6/AS6/12</f>
        <v>30.253452406115688</v>
      </c>
      <c r="BC6" s="124">
        <f>(BB6-BE6)*10</f>
        <v>2.53452406115688</v>
      </c>
      <c r="BD6" s="123">
        <f>ROUND(BC6,0)</f>
        <v>3</v>
      </c>
      <c r="BE6" s="124">
        <f>INT(BA6/AS6/12)</f>
        <v>30</v>
      </c>
      <c r="BF6" s="22">
        <f>IF(BL6=10,BM6+1,BM6)</f>
        <v>0</v>
      </c>
      <c r="BG6" s="21" t="s">
        <v>0</v>
      </c>
      <c r="BH6" s="21">
        <f>IF(BL6=10,0,BL6)</f>
        <v>0</v>
      </c>
      <c r="BI6" s="7"/>
      <c r="BJ6" s="7"/>
      <c r="BK6" s="7"/>
      <c r="BL6" s="7"/>
      <c r="BM6" s="7"/>
      <c r="BN6" s="7"/>
    </row>
    <row r="7" spans="1:66" ht="19.5" customHeight="1">
      <c r="A7" s="28" t="s">
        <v>48</v>
      </c>
      <c r="B7" s="28"/>
      <c r="C7" s="125">
        <f>SUM(C9:C40)</f>
        <v>12566</v>
      </c>
      <c r="D7" s="29">
        <f>E7/C7</f>
        <v>3331.159875855483</v>
      </c>
      <c r="E7" s="126">
        <f>SUM(E9:E40)</f>
        <v>41859355</v>
      </c>
      <c r="F7" s="29">
        <f>G7/C7</f>
        <v>4113.766831131625</v>
      </c>
      <c r="G7" s="30">
        <f>SUM(G9:G40)</f>
        <v>51693594</v>
      </c>
      <c r="H7" s="31">
        <f>IF(N7=10,O7+1,O7)</f>
        <v>22</v>
      </c>
      <c r="I7" s="30" t="s">
        <v>0</v>
      </c>
      <c r="J7" s="32">
        <f>IF(N7=10,0,N7)</f>
        <v>5</v>
      </c>
      <c r="K7" s="33">
        <f>SUM(K9:K40)</f>
        <v>3390974</v>
      </c>
      <c r="L7" s="127">
        <f>K7/C7/12</f>
        <v>22.48775797124516</v>
      </c>
      <c r="M7" s="127">
        <f>(L7-O7)*10</f>
        <v>4.877579712451592</v>
      </c>
      <c r="N7" s="128">
        <f>ROUND(M7,0)</f>
        <v>5</v>
      </c>
      <c r="O7" s="128">
        <f>INT(K7/C7/12)</f>
        <v>22</v>
      </c>
      <c r="P7" s="31">
        <f>IF(V7=10,W7+1,W7)</f>
        <v>44</v>
      </c>
      <c r="Q7" s="30" t="s">
        <v>0</v>
      </c>
      <c r="R7" s="34">
        <f>IF(V7=10,0,V7)</f>
        <v>0</v>
      </c>
      <c r="S7" s="33">
        <f>SUM(S9:S40)</f>
        <v>6629748</v>
      </c>
      <c r="T7" s="127">
        <f>S7/C7/12</f>
        <v>43.96617857711285</v>
      </c>
      <c r="U7" s="127">
        <f>(T7-W7)*10</f>
        <v>9.661785771128493</v>
      </c>
      <c r="V7" s="35">
        <f>ROUND(U7,0)</f>
        <v>10</v>
      </c>
      <c r="W7" s="35">
        <f>INT(S7/C7/12)</f>
        <v>43</v>
      </c>
      <c r="X7" s="125">
        <f>SUM(X9:X40)</f>
        <v>6794</v>
      </c>
      <c r="Y7" s="29">
        <f>Z7/X7</f>
        <v>3154.2762731822195</v>
      </c>
      <c r="Z7" s="126">
        <f>SUM(Z9:Z40)</f>
        <v>21430153</v>
      </c>
      <c r="AA7" s="126">
        <f>AB7/X7</f>
        <v>3995.6482190167794</v>
      </c>
      <c r="AB7" s="30">
        <f>SUM(AB9:AB40)</f>
        <v>27146434</v>
      </c>
      <c r="AC7" s="31">
        <f>IF(AI7=10,AJ7+1,AJ7)</f>
        <v>17</v>
      </c>
      <c r="AD7" s="30" t="s">
        <v>0</v>
      </c>
      <c r="AE7" s="32">
        <f>IF(AI7=10,0,AI7)</f>
        <v>7</v>
      </c>
      <c r="AF7" s="33">
        <f>SUM(AF9:AF40)</f>
        <v>1446263</v>
      </c>
      <c r="AG7" s="127">
        <f>AF7/X7/12</f>
        <v>17.73946374251791</v>
      </c>
      <c r="AH7" s="128">
        <f>(AG7-AJ7)*10</f>
        <v>7.394637425179091</v>
      </c>
      <c r="AI7" s="128">
        <f>ROUND(AH7,0)</f>
        <v>7</v>
      </c>
      <c r="AJ7" s="128">
        <f>INT(AF7/X7/12)</f>
        <v>17</v>
      </c>
      <c r="AK7" s="31">
        <f>IF(AQ7=10,AR7+1,AR7)</f>
        <v>40</v>
      </c>
      <c r="AL7" s="30" t="s">
        <v>0</v>
      </c>
      <c r="AM7" s="34">
        <f>IF(AQ7=10,0,AQ7)</f>
        <v>9</v>
      </c>
      <c r="AN7" s="127">
        <f>SUM(AN9:AN40)</f>
        <v>3334713</v>
      </c>
      <c r="AO7" s="127">
        <f>AN7/X7/12</f>
        <v>40.90267147483073</v>
      </c>
      <c r="AP7" s="127">
        <f>(AO7-AR7)*10</f>
        <v>9.026714748307327</v>
      </c>
      <c r="AQ7" s="35">
        <f>ROUND(AP7,0)</f>
        <v>9</v>
      </c>
      <c r="AR7" s="128">
        <f>INT(AN7/X7/12)</f>
        <v>40</v>
      </c>
      <c r="AS7" s="30">
        <f>SUM(AS9:AS40)</f>
        <v>4046</v>
      </c>
      <c r="AT7" s="29">
        <f>AU7/AS7</f>
        <v>3657.0039545229856</v>
      </c>
      <c r="AU7" s="126">
        <f>SUM(AU9:AU40)</f>
        <v>14796238</v>
      </c>
      <c r="AV7" s="126">
        <f>AW7/AS7</f>
        <v>4380.12876915472</v>
      </c>
      <c r="AW7" s="30">
        <f>SUM(AW9:AW40)</f>
        <v>17722001</v>
      </c>
      <c r="AX7" s="31">
        <f>IF(BD7=10,BE7+1,BE7)</f>
        <v>30</v>
      </c>
      <c r="AY7" s="30" t="s">
        <v>0</v>
      </c>
      <c r="AZ7" s="32">
        <f>IF(BD7=10,0,BD7)</f>
        <v>4</v>
      </c>
      <c r="BA7" s="33">
        <f>SUM(BA9:BA40)</f>
        <v>1474273</v>
      </c>
      <c r="BB7" s="127">
        <f>BA7/AS7/12</f>
        <v>30.364825341901465</v>
      </c>
      <c r="BC7" s="128">
        <f>(BB7-BE7)*10</f>
        <v>3.648253419014651</v>
      </c>
      <c r="BD7" s="127">
        <f>ROUND(BC7,0)</f>
        <v>4</v>
      </c>
      <c r="BE7" s="128">
        <f>INT(BA7/AS7/12)</f>
        <v>30</v>
      </c>
      <c r="BF7" s="31">
        <f>IF(BL7=10,BM7+1,BM7)</f>
        <v>0</v>
      </c>
      <c r="BG7" s="30" t="s">
        <v>0</v>
      </c>
      <c r="BH7" s="30">
        <f>IF(BL7=10,0,BL7)</f>
        <v>0</v>
      </c>
      <c r="BI7" s="7"/>
      <c r="BJ7" s="7"/>
      <c r="BK7" s="7"/>
      <c r="BL7" s="7"/>
      <c r="BM7" s="7"/>
      <c r="BN7" s="7"/>
    </row>
    <row r="8" spans="1:66" ht="19.5" customHeight="1">
      <c r="A8" s="36" t="s">
        <v>49</v>
      </c>
      <c r="B8" s="36"/>
      <c r="C8" s="129">
        <f>SUM(C41:C52)</f>
        <v>1709</v>
      </c>
      <c r="D8" s="130">
        <f>E8/C8</f>
        <v>3259.0245757753073</v>
      </c>
      <c r="E8" s="131">
        <f>SUM(E41:E52)</f>
        <v>5569673</v>
      </c>
      <c r="F8" s="130">
        <f>G8/C8</f>
        <v>3805.648332358104</v>
      </c>
      <c r="G8" s="132">
        <f>SUM(G41:G52)</f>
        <v>6503853</v>
      </c>
      <c r="H8" s="133">
        <f>IF(N8=10,O8+1,O8)</f>
        <v>22</v>
      </c>
      <c r="I8" s="132" t="s">
        <v>0</v>
      </c>
      <c r="J8" s="134">
        <f>IF(N8=10,0,N8)</f>
        <v>1</v>
      </c>
      <c r="K8" s="135">
        <f>SUM(K41:K52)</f>
        <v>453851</v>
      </c>
      <c r="L8" s="136">
        <f>K8/C8/12</f>
        <v>22.130436902672127</v>
      </c>
      <c r="M8" s="136">
        <f>(L8-O8)*10</f>
        <v>1.3043690267212682</v>
      </c>
      <c r="N8" s="137">
        <f>ROUND(M8,0)</f>
        <v>1</v>
      </c>
      <c r="O8" s="137">
        <f>INT(K8/C8/12)</f>
        <v>22</v>
      </c>
      <c r="P8" s="133">
        <f>IF(V8=10,W8+1,W8)</f>
        <v>43</v>
      </c>
      <c r="Q8" s="132" t="s">
        <v>0</v>
      </c>
      <c r="R8" s="138">
        <f>IF(V8=10,0,V8)</f>
        <v>2</v>
      </c>
      <c r="S8" s="135">
        <f>SUM(S41:S52)</f>
        <v>885408</v>
      </c>
      <c r="T8" s="136">
        <f>S8/C8/12</f>
        <v>43.17378583967232</v>
      </c>
      <c r="U8" s="136">
        <f>(T8-W8)*10</f>
        <v>1.7378583967231975</v>
      </c>
      <c r="V8" s="37">
        <f>ROUND(U8,0)</f>
        <v>2</v>
      </c>
      <c r="W8" s="37">
        <f>INT(S8/C8/12)</f>
        <v>43</v>
      </c>
      <c r="X8" s="129">
        <f>SUM(X41:X52)</f>
        <v>809</v>
      </c>
      <c r="Y8" s="130">
        <f>Z8/X8</f>
        <v>2996.866501854141</v>
      </c>
      <c r="Z8" s="131">
        <f>SUM(Z41:Z52)</f>
        <v>2424465</v>
      </c>
      <c r="AA8" s="131">
        <f>AB8/X8</f>
        <v>3592.886279357231</v>
      </c>
      <c r="AB8" s="132">
        <f>SUM(AB41:AB52)</f>
        <v>2906645</v>
      </c>
      <c r="AC8" s="133">
        <f>IF(AI8=10,AJ8+1,AJ8)</f>
        <v>15</v>
      </c>
      <c r="AD8" s="132" t="s">
        <v>0</v>
      </c>
      <c r="AE8" s="134">
        <f>IF(AI8=10,0,AI8)</f>
        <v>8</v>
      </c>
      <c r="AF8" s="135">
        <f>SUM(AF41:AF52)</f>
        <v>153411</v>
      </c>
      <c r="AG8" s="136">
        <f>AF8/X8/12</f>
        <v>15.802533992583436</v>
      </c>
      <c r="AH8" s="137">
        <f>(AG8-AJ8)*10</f>
        <v>8.025339925834363</v>
      </c>
      <c r="AI8" s="137">
        <f>ROUND(AH8,0)</f>
        <v>8</v>
      </c>
      <c r="AJ8" s="137">
        <f>INT(AF8/X8/12)</f>
        <v>15</v>
      </c>
      <c r="AK8" s="133">
        <f>IF(AQ8=10,AR8+1,AR8)</f>
        <v>38</v>
      </c>
      <c r="AL8" s="132" t="s">
        <v>0</v>
      </c>
      <c r="AM8" s="138">
        <f>IF(AQ8=10,0,AQ8)</f>
        <v>8</v>
      </c>
      <c r="AN8" s="136">
        <f>SUM(AN41:AN52)</f>
        <v>376653</v>
      </c>
      <c r="AO8" s="136">
        <f>AN8/X8/12</f>
        <v>38.79820766378245</v>
      </c>
      <c r="AP8" s="136">
        <f>(AO8-AR8)*10</f>
        <v>7.982076637824491</v>
      </c>
      <c r="AQ8" s="37">
        <f>ROUND(AP8,0)</f>
        <v>8</v>
      </c>
      <c r="AR8" s="137">
        <f>INT(AN8/X8/12)</f>
        <v>38</v>
      </c>
      <c r="AS8" s="132">
        <f>SUM(AS41:AS52)</f>
        <v>685</v>
      </c>
      <c r="AT8" s="130">
        <f>AU8/AS8</f>
        <v>3585.6992700729925</v>
      </c>
      <c r="AU8" s="131">
        <f>SUM(AU41:AU52)</f>
        <v>2456204</v>
      </c>
      <c r="AV8" s="131">
        <f>AW8/AS8</f>
        <v>4109.290510948905</v>
      </c>
      <c r="AW8" s="132">
        <f>SUM(AW41:AW52)</f>
        <v>2814864</v>
      </c>
      <c r="AX8" s="133">
        <f>IF(BD8=10,BE8+1,BE8)</f>
        <v>29</v>
      </c>
      <c r="AY8" s="132" t="s">
        <v>65</v>
      </c>
      <c r="AZ8" s="134">
        <f>IF(BD8=10,0,BD8)</f>
        <v>6</v>
      </c>
      <c r="BA8" s="135">
        <f>SUM(BA41:BA52)</f>
        <v>243276</v>
      </c>
      <c r="BB8" s="136">
        <f>BA8/AS8/12</f>
        <v>29.595620437956203</v>
      </c>
      <c r="BC8" s="137">
        <f>(BB8-BE8)*10</f>
        <v>5.956204379562031</v>
      </c>
      <c r="BD8" s="136">
        <f>ROUND(BC8,0)</f>
        <v>6</v>
      </c>
      <c r="BE8" s="137">
        <f>INT(BA8/AS8/12)</f>
        <v>29</v>
      </c>
      <c r="BF8" s="133">
        <f>IF(BL8=10,BM8+1,BM8)</f>
        <v>0</v>
      </c>
      <c r="BG8" s="132" t="s">
        <v>0</v>
      </c>
      <c r="BH8" s="132">
        <f>IF(BL8=10,0,BL8)</f>
        <v>0</v>
      </c>
      <c r="BI8" s="7"/>
      <c r="BJ8" s="7"/>
      <c r="BK8" s="7"/>
      <c r="BL8" s="7"/>
      <c r="BM8" s="7"/>
      <c r="BN8" s="7"/>
    </row>
    <row r="9" spans="1:66" ht="19.5" customHeight="1">
      <c r="A9" s="145" t="s">
        <v>1</v>
      </c>
      <c r="B9" s="38"/>
      <c r="C9" s="39">
        <v>979</v>
      </c>
      <c r="D9" s="40">
        <v>3172</v>
      </c>
      <c r="E9" s="40">
        <f aca="true" t="shared" si="0" ref="E9:E52">C9*D9</f>
        <v>3105388</v>
      </c>
      <c r="F9" s="40">
        <v>4096</v>
      </c>
      <c r="G9" s="41">
        <f aca="true" t="shared" si="1" ref="G9:G52">C9*F9</f>
        <v>4009984</v>
      </c>
      <c r="H9" s="42">
        <v>20</v>
      </c>
      <c r="I9" s="14" t="s">
        <v>65</v>
      </c>
      <c r="J9" s="43">
        <v>0</v>
      </c>
      <c r="K9" s="7">
        <f aca="true" t="shared" si="2" ref="K9:K52">(H9*C9*12)+(J9*C9)</f>
        <v>234960</v>
      </c>
      <c r="L9" s="44"/>
      <c r="M9" s="45"/>
      <c r="N9" s="45"/>
      <c r="O9" s="45"/>
      <c r="P9" s="42">
        <v>42</v>
      </c>
      <c r="Q9" s="14" t="s">
        <v>65</v>
      </c>
      <c r="R9" s="46">
        <v>1</v>
      </c>
      <c r="S9" s="7">
        <f aca="true" t="shared" si="3" ref="S9:S52">(P9*C9*12)+(R9*C9)</f>
        <v>494395</v>
      </c>
      <c r="T9" s="7"/>
      <c r="U9" s="47"/>
      <c r="V9" s="7"/>
      <c r="W9" s="7"/>
      <c r="X9" s="48">
        <v>662</v>
      </c>
      <c r="Y9" s="49">
        <v>3045</v>
      </c>
      <c r="Z9" s="40">
        <f aca="true" t="shared" si="4" ref="Z9:Z52">X9*Y9</f>
        <v>2015790</v>
      </c>
      <c r="AA9" s="49">
        <v>3964</v>
      </c>
      <c r="AB9" s="41">
        <f aca="true" t="shared" si="5" ref="AB9:AB52">X9*AA9</f>
        <v>2624168</v>
      </c>
      <c r="AC9" s="42">
        <v>15</v>
      </c>
      <c r="AD9" s="14" t="s">
        <v>65</v>
      </c>
      <c r="AE9" s="43">
        <v>5</v>
      </c>
      <c r="AF9" s="7">
        <f aca="true" t="shared" si="6" ref="AF9:AF52">(AC9*X9*12)+(AE9*X9)</f>
        <v>122470</v>
      </c>
      <c r="AG9" s="44"/>
      <c r="AH9" s="45"/>
      <c r="AI9" s="45"/>
      <c r="AJ9" s="45"/>
      <c r="AK9" s="42">
        <v>38</v>
      </c>
      <c r="AL9" s="14" t="s">
        <v>65</v>
      </c>
      <c r="AM9" s="50">
        <v>9</v>
      </c>
      <c r="AN9" s="7">
        <f aca="true" t="shared" si="7" ref="AN9:AN52">(AK9*X9*12)+(AM9*X9)</f>
        <v>307830</v>
      </c>
      <c r="AO9" s="7"/>
      <c r="AP9" s="47"/>
      <c r="AQ9" s="7"/>
      <c r="AR9" s="7"/>
      <c r="AS9" s="51">
        <v>252</v>
      </c>
      <c r="AT9" s="49">
        <v>3475</v>
      </c>
      <c r="AU9" s="40">
        <f aca="true" t="shared" si="8" ref="AU9:AU52">AS9*AT9</f>
        <v>875700</v>
      </c>
      <c r="AV9" s="49">
        <v>4460</v>
      </c>
      <c r="AW9" s="52">
        <f aca="true" t="shared" si="9" ref="AW9:AW52">AS9*AV9</f>
        <v>1123920</v>
      </c>
      <c r="AX9" s="42">
        <v>27</v>
      </c>
      <c r="AY9" s="14" t="s">
        <v>65</v>
      </c>
      <c r="AZ9" s="43">
        <v>0</v>
      </c>
      <c r="BA9" s="7">
        <f aca="true" t="shared" si="10" ref="BA9:BA52">(AX9*AS9*12)+(AZ9*AS9)</f>
        <v>81648</v>
      </c>
      <c r="BB9" s="44"/>
      <c r="BC9" s="45"/>
      <c r="BD9" s="45"/>
      <c r="BE9" s="45"/>
      <c r="BF9" s="42">
        <v>45</v>
      </c>
      <c r="BG9" s="14" t="s">
        <v>65</v>
      </c>
      <c r="BH9" s="14">
        <v>8</v>
      </c>
      <c r="BI9" s="7"/>
      <c r="BJ9" s="7"/>
      <c r="BK9" s="7"/>
      <c r="BL9" s="7"/>
      <c r="BM9" s="7"/>
      <c r="BN9" s="7"/>
    </row>
    <row r="10" spans="1:66" ht="19.5" customHeight="1">
      <c r="A10" s="146" t="s">
        <v>2</v>
      </c>
      <c r="B10" s="53"/>
      <c r="C10" s="54">
        <v>737</v>
      </c>
      <c r="D10" s="29">
        <v>3391</v>
      </c>
      <c r="E10" s="29">
        <f t="shared" si="0"/>
        <v>2499167</v>
      </c>
      <c r="F10" s="29">
        <v>4849</v>
      </c>
      <c r="G10" s="55">
        <f t="shared" si="1"/>
        <v>3573713</v>
      </c>
      <c r="H10" s="31">
        <v>22</v>
      </c>
      <c r="I10" s="30" t="s">
        <v>65</v>
      </c>
      <c r="J10" s="32">
        <v>3</v>
      </c>
      <c r="K10" s="35">
        <f t="shared" si="2"/>
        <v>196779</v>
      </c>
      <c r="L10" s="56"/>
      <c r="M10" s="57"/>
      <c r="N10" s="57"/>
      <c r="O10" s="57"/>
      <c r="P10" s="31">
        <v>43</v>
      </c>
      <c r="Q10" s="30" t="s">
        <v>65</v>
      </c>
      <c r="R10" s="34">
        <v>9</v>
      </c>
      <c r="S10" s="35">
        <f t="shared" si="3"/>
        <v>386925</v>
      </c>
      <c r="T10" s="35"/>
      <c r="U10" s="33"/>
      <c r="V10" s="35"/>
      <c r="W10" s="35"/>
      <c r="X10" s="58">
        <v>464</v>
      </c>
      <c r="Y10" s="59">
        <v>3312</v>
      </c>
      <c r="Z10" s="29">
        <f t="shared" si="4"/>
        <v>1536768</v>
      </c>
      <c r="AA10" s="59">
        <v>4872</v>
      </c>
      <c r="AB10" s="55">
        <f t="shared" si="5"/>
        <v>2260608</v>
      </c>
      <c r="AC10" s="31">
        <v>19</v>
      </c>
      <c r="AD10" s="30" t="s">
        <v>65</v>
      </c>
      <c r="AE10" s="32">
        <v>6</v>
      </c>
      <c r="AF10" s="35">
        <f t="shared" si="6"/>
        <v>108576</v>
      </c>
      <c r="AG10" s="56"/>
      <c r="AH10" s="57"/>
      <c r="AI10" s="57"/>
      <c r="AJ10" s="57"/>
      <c r="AK10" s="31">
        <v>42</v>
      </c>
      <c r="AL10" s="30" t="s">
        <v>65</v>
      </c>
      <c r="AM10" s="34">
        <v>5</v>
      </c>
      <c r="AN10" s="35">
        <f t="shared" si="7"/>
        <v>236176</v>
      </c>
      <c r="AO10" s="35"/>
      <c r="AP10" s="33"/>
      <c r="AQ10" s="35"/>
      <c r="AR10" s="35"/>
      <c r="AS10" s="60">
        <v>189</v>
      </c>
      <c r="AT10" s="59">
        <v>3664</v>
      </c>
      <c r="AU10" s="29">
        <f t="shared" si="8"/>
        <v>692496</v>
      </c>
      <c r="AV10" s="59">
        <v>4959</v>
      </c>
      <c r="AW10" s="61">
        <f t="shared" si="9"/>
        <v>937251</v>
      </c>
      <c r="AX10" s="31">
        <v>29</v>
      </c>
      <c r="AY10" s="30" t="s">
        <v>65</v>
      </c>
      <c r="AZ10" s="32">
        <v>8</v>
      </c>
      <c r="BA10" s="35">
        <f t="shared" si="10"/>
        <v>67284</v>
      </c>
      <c r="BB10" s="56"/>
      <c r="BC10" s="57"/>
      <c r="BD10" s="57"/>
      <c r="BE10" s="57"/>
      <c r="BF10" s="31">
        <v>48</v>
      </c>
      <c r="BG10" s="30" t="s">
        <v>65</v>
      </c>
      <c r="BH10" s="30">
        <v>5</v>
      </c>
      <c r="BI10" s="7"/>
      <c r="BJ10" s="7"/>
      <c r="BK10" s="7"/>
      <c r="BL10" s="7"/>
      <c r="BM10" s="7"/>
      <c r="BN10" s="7"/>
    </row>
    <row r="11" spans="1:66" ht="19.5" customHeight="1">
      <c r="A11" s="146" t="s">
        <v>66</v>
      </c>
      <c r="B11" s="53"/>
      <c r="C11" s="54">
        <v>532</v>
      </c>
      <c r="D11" s="29">
        <v>3324</v>
      </c>
      <c r="E11" s="29">
        <f t="shared" si="0"/>
        <v>1768368</v>
      </c>
      <c r="F11" s="29">
        <v>4512</v>
      </c>
      <c r="G11" s="55">
        <f t="shared" si="1"/>
        <v>2400384</v>
      </c>
      <c r="H11" s="31">
        <v>21</v>
      </c>
      <c r="I11" s="30" t="s">
        <v>65</v>
      </c>
      <c r="J11" s="32">
        <v>9</v>
      </c>
      <c r="K11" s="35">
        <f t="shared" si="2"/>
        <v>138852</v>
      </c>
      <c r="L11" s="56"/>
      <c r="M11" s="57"/>
      <c r="N11" s="57"/>
      <c r="O11" s="57"/>
      <c r="P11" s="31">
        <v>44</v>
      </c>
      <c r="Q11" s="30" t="s">
        <v>65</v>
      </c>
      <c r="R11" s="34">
        <v>2</v>
      </c>
      <c r="S11" s="35">
        <f t="shared" si="3"/>
        <v>281960</v>
      </c>
      <c r="T11" s="35"/>
      <c r="U11" s="33"/>
      <c r="V11" s="35"/>
      <c r="W11" s="35"/>
      <c r="X11" s="58">
        <v>391</v>
      </c>
      <c r="Y11" s="59">
        <v>3204</v>
      </c>
      <c r="Z11" s="29">
        <f t="shared" si="4"/>
        <v>1252764</v>
      </c>
      <c r="AA11" s="59">
        <v>4448</v>
      </c>
      <c r="AB11" s="55">
        <f t="shared" si="5"/>
        <v>1739168</v>
      </c>
      <c r="AC11" s="31">
        <v>19</v>
      </c>
      <c r="AD11" s="30" t="s">
        <v>65</v>
      </c>
      <c r="AE11" s="32">
        <v>1</v>
      </c>
      <c r="AF11" s="35">
        <f t="shared" si="6"/>
        <v>89539</v>
      </c>
      <c r="AG11" s="56"/>
      <c r="AH11" s="57"/>
      <c r="AI11" s="57"/>
      <c r="AJ11" s="57"/>
      <c r="AK11" s="31">
        <v>42</v>
      </c>
      <c r="AL11" s="30" t="s">
        <v>65</v>
      </c>
      <c r="AM11" s="34">
        <v>3</v>
      </c>
      <c r="AN11" s="35">
        <f t="shared" si="7"/>
        <v>198237</v>
      </c>
      <c r="AO11" s="35"/>
      <c r="AP11" s="33"/>
      <c r="AQ11" s="35"/>
      <c r="AR11" s="35"/>
      <c r="AS11" s="60">
        <v>102</v>
      </c>
      <c r="AT11" s="59">
        <v>3739</v>
      </c>
      <c r="AU11" s="29">
        <f t="shared" si="8"/>
        <v>381378</v>
      </c>
      <c r="AV11" s="59">
        <v>4816</v>
      </c>
      <c r="AW11" s="61">
        <f t="shared" si="9"/>
        <v>491232</v>
      </c>
      <c r="AX11" s="31">
        <v>31</v>
      </c>
      <c r="AY11" s="30" t="s">
        <v>65</v>
      </c>
      <c r="AZ11" s="32">
        <v>3</v>
      </c>
      <c r="BA11" s="35">
        <f t="shared" si="10"/>
        <v>38250</v>
      </c>
      <c r="BB11" s="56"/>
      <c r="BC11" s="57"/>
      <c r="BD11" s="57"/>
      <c r="BE11" s="57"/>
      <c r="BF11" s="31">
        <v>50</v>
      </c>
      <c r="BG11" s="30" t="s">
        <v>65</v>
      </c>
      <c r="BH11" s="30">
        <v>4</v>
      </c>
      <c r="BI11" s="7"/>
      <c r="BJ11" s="7"/>
      <c r="BK11" s="7"/>
      <c r="BL11" s="7"/>
      <c r="BM11" s="7"/>
      <c r="BN11" s="7"/>
    </row>
    <row r="12" spans="1:66" ht="19.5" customHeight="1">
      <c r="A12" s="146" t="s">
        <v>3</v>
      </c>
      <c r="B12" s="53"/>
      <c r="C12" s="54">
        <v>724</v>
      </c>
      <c r="D12" s="29">
        <v>3344</v>
      </c>
      <c r="E12" s="29">
        <f t="shared" si="0"/>
        <v>2421056</v>
      </c>
      <c r="F12" s="29">
        <v>4097</v>
      </c>
      <c r="G12" s="55">
        <f t="shared" si="1"/>
        <v>2966228</v>
      </c>
      <c r="H12" s="31">
        <v>22</v>
      </c>
      <c r="I12" s="30" t="s">
        <v>65</v>
      </c>
      <c r="J12" s="32">
        <v>8</v>
      </c>
      <c r="K12" s="35">
        <f t="shared" si="2"/>
        <v>196928</v>
      </c>
      <c r="L12" s="56"/>
      <c r="M12" s="57"/>
      <c r="N12" s="57"/>
      <c r="O12" s="57"/>
      <c r="P12" s="31">
        <v>44</v>
      </c>
      <c r="Q12" s="30" t="s">
        <v>65</v>
      </c>
      <c r="R12" s="34">
        <v>0</v>
      </c>
      <c r="S12" s="35">
        <f t="shared" si="3"/>
        <v>382272</v>
      </c>
      <c r="T12" s="35"/>
      <c r="U12" s="33"/>
      <c r="V12" s="35"/>
      <c r="W12" s="35"/>
      <c r="X12" s="58">
        <v>366</v>
      </c>
      <c r="Y12" s="59">
        <v>3150</v>
      </c>
      <c r="Z12" s="29">
        <f t="shared" si="4"/>
        <v>1152900</v>
      </c>
      <c r="AA12" s="59">
        <v>3932</v>
      </c>
      <c r="AB12" s="55">
        <f t="shared" si="5"/>
        <v>1439112</v>
      </c>
      <c r="AC12" s="31">
        <v>17</v>
      </c>
      <c r="AD12" s="30" t="s">
        <v>65</v>
      </c>
      <c r="AE12" s="32">
        <v>5</v>
      </c>
      <c r="AF12" s="35">
        <f t="shared" si="6"/>
        <v>76494</v>
      </c>
      <c r="AG12" s="56"/>
      <c r="AH12" s="57"/>
      <c r="AI12" s="57"/>
      <c r="AJ12" s="57"/>
      <c r="AK12" s="31">
        <v>40</v>
      </c>
      <c r="AL12" s="30" t="s">
        <v>65</v>
      </c>
      <c r="AM12" s="34">
        <v>7</v>
      </c>
      <c r="AN12" s="35">
        <f t="shared" si="7"/>
        <v>178242</v>
      </c>
      <c r="AO12" s="35"/>
      <c r="AP12" s="33"/>
      <c r="AQ12" s="35"/>
      <c r="AR12" s="35"/>
      <c r="AS12" s="60">
        <v>248</v>
      </c>
      <c r="AT12" s="59">
        <v>3731</v>
      </c>
      <c r="AU12" s="29">
        <f t="shared" si="8"/>
        <v>925288</v>
      </c>
      <c r="AV12" s="59">
        <v>4482</v>
      </c>
      <c r="AW12" s="61">
        <f t="shared" si="9"/>
        <v>1111536</v>
      </c>
      <c r="AX12" s="31">
        <v>31</v>
      </c>
      <c r="AY12" s="30" t="s">
        <v>65</v>
      </c>
      <c r="AZ12" s="32">
        <v>5</v>
      </c>
      <c r="BA12" s="35">
        <f t="shared" si="10"/>
        <v>93496</v>
      </c>
      <c r="BB12" s="56"/>
      <c r="BC12" s="57"/>
      <c r="BD12" s="57"/>
      <c r="BE12" s="57"/>
      <c r="BF12" s="31">
        <v>50</v>
      </c>
      <c r="BG12" s="30" t="s">
        <v>65</v>
      </c>
      <c r="BH12" s="30">
        <v>3</v>
      </c>
      <c r="BI12" s="7"/>
      <c r="BJ12" s="7"/>
      <c r="BK12" s="7"/>
      <c r="BL12" s="7"/>
      <c r="BM12" s="7"/>
      <c r="BN12" s="7"/>
    </row>
    <row r="13" spans="1:66" ht="19.5" customHeight="1">
      <c r="A13" s="146" t="s">
        <v>4</v>
      </c>
      <c r="B13" s="53"/>
      <c r="C13" s="54">
        <v>380</v>
      </c>
      <c r="D13" s="29">
        <v>3194</v>
      </c>
      <c r="E13" s="29">
        <f t="shared" si="0"/>
        <v>1213720</v>
      </c>
      <c r="F13" s="29">
        <v>3731</v>
      </c>
      <c r="G13" s="55">
        <f t="shared" si="1"/>
        <v>1417780</v>
      </c>
      <c r="H13" s="31">
        <v>20</v>
      </c>
      <c r="I13" s="30" t="s">
        <v>65</v>
      </c>
      <c r="J13" s="32">
        <v>7</v>
      </c>
      <c r="K13" s="35">
        <f t="shared" si="2"/>
        <v>93860</v>
      </c>
      <c r="L13" s="56"/>
      <c r="M13" s="57"/>
      <c r="N13" s="57"/>
      <c r="O13" s="57"/>
      <c r="P13" s="31">
        <v>42</v>
      </c>
      <c r="Q13" s="30" t="s">
        <v>65</v>
      </c>
      <c r="R13" s="34">
        <v>4</v>
      </c>
      <c r="S13" s="35">
        <f t="shared" si="3"/>
        <v>193040</v>
      </c>
      <c r="T13" s="35"/>
      <c r="U13" s="33"/>
      <c r="V13" s="35"/>
      <c r="W13" s="35"/>
      <c r="X13" s="58">
        <v>210</v>
      </c>
      <c r="Y13" s="59">
        <v>2916</v>
      </c>
      <c r="Z13" s="29">
        <f t="shared" si="4"/>
        <v>612360</v>
      </c>
      <c r="AA13" s="59">
        <v>3467</v>
      </c>
      <c r="AB13" s="55">
        <f t="shared" si="5"/>
        <v>728070</v>
      </c>
      <c r="AC13" s="31">
        <v>14</v>
      </c>
      <c r="AD13" s="30" t="s">
        <v>65</v>
      </c>
      <c r="AE13" s="32">
        <v>8</v>
      </c>
      <c r="AF13" s="35">
        <f t="shared" si="6"/>
        <v>36960</v>
      </c>
      <c r="AG13" s="56"/>
      <c r="AH13" s="57"/>
      <c r="AI13" s="57"/>
      <c r="AJ13" s="57"/>
      <c r="AK13" s="31">
        <v>38</v>
      </c>
      <c r="AL13" s="30" t="s">
        <v>65</v>
      </c>
      <c r="AM13" s="34">
        <v>2</v>
      </c>
      <c r="AN13" s="35">
        <f t="shared" si="7"/>
        <v>96180</v>
      </c>
      <c r="AO13" s="35"/>
      <c r="AP13" s="33"/>
      <c r="AQ13" s="35"/>
      <c r="AR13" s="35"/>
      <c r="AS13" s="60">
        <v>129</v>
      </c>
      <c r="AT13" s="59">
        <v>3606</v>
      </c>
      <c r="AU13" s="29">
        <f t="shared" si="8"/>
        <v>465174</v>
      </c>
      <c r="AV13" s="59">
        <v>4158</v>
      </c>
      <c r="AW13" s="61">
        <f t="shared" si="9"/>
        <v>536382</v>
      </c>
      <c r="AX13" s="31">
        <v>29</v>
      </c>
      <c r="AY13" s="30" t="s">
        <v>65</v>
      </c>
      <c r="AZ13" s="32">
        <v>5</v>
      </c>
      <c r="BA13" s="35">
        <f t="shared" si="10"/>
        <v>45537</v>
      </c>
      <c r="BB13" s="56"/>
      <c r="BC13" s="57"/>
      <c r="BD13" s="57"/>
      <c r="BE13" s="57"/>
      <c r="BF13" s="31">
        <v>48</v>
      </c>
      <c r="BG13" s="30" t="s">
        <v>65</v>
      </c>
      <c r="BH13" s="30">
        <v>8</v>
      </c>
      <c r="BI13" s="7"/>
      <c r="BJ13" s="7"/>
      <c r="BK13" s="7"/>
      <c r="BL13" s="7"/>
      <c r="BM13" s="7"/>
      <c r="BN13" s="7"/>
    </row>
    <row r="14" spans="1:66" ht="19.5" customHeight="1">
      <c r="A14" s="146" t="s">
        <v>5</v>
      </c>
      <c r="B14" s="53"/>
      <c r="C14" s="54">
        <v>284</v>
      </c>
      <c r="D14" s="29">
        <v>3176</v>
      </c>
      <c r="E14" s="29">
        <f t="shared" si="0"/>
        <v>901984</v>
      </c>
      <c r="F14" s="29">
        <v>3753</v>
      </c>
      <c r="G14" s="55">
        <f t="shared" si="1"/>
        <v>1065852</v>
      </c>
      <c r="H14" s="31">
        <v>20</v>
      </c>
      <c r="I14" s="30" t="s">
        <v>65</v>
      </c>
      <c r="J14" s="32">
        <v>3</v>
      </c>
      <c r="K14" s="35">
        <f t="shared" si="2"/>
        <v>69012</v>
      </c>
      <c r="L14" s="56"/>
      <c r="M14" s="57"/>
      <c r="N14" s="57"/>
      <c r="O14" s="57"/>
      <c r="P14" s="31">
        <v>41</v>
      </c>
      <c r="Q14" s="30" t="s">
        <v>65</v>
      </c>
      <c r="R14" s="34">
        <v>7</v>
      </c>
      <c r="S14" s="35">
        <f t="shared" si="3"/>
        <v>141716</v>
      </c>
      <c r="T14" s="35"/>
      <c r="U14" s="33"/>
      <c r="V14" s="35"/>
      <c r="W14" s="35"/>
      <c r="X14" s="58">
        <v>173</v>
      </c>
      <c r="Y14" s="59">
        <v>2841</v>
      </c>
      <c r="Z14" s="29">
        <f t="shared" si="4"/>
        <v>491493</v>
      </c>
      <c r="AA14" s="59">
        <v>3456</v>
      </c>
      <c r="AB14" s="55">
        <f t="shared" si="5"/>
        <v>597888</v>
      </c>
      <c r="AC14" s="31">
        <v>13</v>
      </c>
      <c r="AD14" s="30" t="s">
        <v>65</v>
      </c>
      <c r="AE14" s="32">
        <v>3</v>
      </c>
      <c r="AF14" s="35">
        <f t="shared" si="6"/>
        <v>27507</v>
      </c>
      <c r="AG14" s="56"/>
      <c r="AH14" s="57"/>
      <c r="AI14" s="57"/>
      <c r="AJ14" s="57"/>
      <c r="AK14" s="31">
        <v>36</v>
      </c>
      <c r="AL14" s="30" t="s">
        <v>65</v>
      </c>
      <c r="AM14" s="34">
        <v>0</v>
      </c>
      <c r="AN14" s="35">
        <f t="shared" si="7"/>
        <v>74736</v>
      </c>
      <c r="AO14" s="35"/>
      <c r="AP14" s="33"/>
      <c r="AQ14" s="35"/>
      <c r="AR14" s="35"/>
      <c r="AS14" s="60">
        <v>78</v>
      </c>
      <c r="AT14" s="59">
        <v>3845</v>
      </c>
      <c r="AU14" s="29">
        <f t="shared" si="8"/>
        <v>299910</v>
      </c>
      <c r="AV14" s="59">
        <v>4356</v>
      </c>
      <c r="AW14" s="61">
        <f t="shared" si="9"/>
        <v>339768</v>
      </c>
      <c r="AX14" s="31">
        <v>34</v>
      </c>
      <c r="AY14" s="30" t="s">
        <v>65</v>
      </c>
      <c r="AZ14" s="32">
        <v>7</v>
      </c>
      <c r="BA14" s="35">
        <f t="shared" si="10"/>
        <v>32370</v>
      </c>
      <c r="BB14" s="56"/>
      <c r="BC14" s="57"/>
      <c r="BD14" s="57"/>
      <c r="BE14" s="57"/>
      <c r="BF14" s="31">
        <v>53</v>
      </c>
      <c r="BG14" s="30" t="s">
        <v>65</v>
      </c>
      <c r="BH14" s="30">
        <v>3</v>
      </c>
      <c r="BI14" s="7"/>
      <c r="BJ14" s="7"/>
      <c r="BK14" s="7"/>
      <c r="BL14" s="7"/>
      <c r="BM14" s="7"/>
      <c r="BN14" s="7"/>
    </row>
    <row r="15" spans="1:66" ht="19.5" customHeight="1">
      <c r="A15" s="146" t="s">
        <v>6</v>
      </c>
      <c r="B15" s="53"/>
      <c r="C15" s="54">
        <v>313</v>
      </c>
      <c r="D15" s="29">
        <v>3498</v>
      </c>
      <c r="E15" s="29">
        <f t="shared" si="0"/>
        <v>1094874</v>
      </c>
      <c r="F15" s="29">
        <v>4234</v>
      </c>
      <c r="G15" s="55">
        <f t="shared" si="1"/>
        <v>1325242</v>
      </c>
      <c r="H15" s="31">
        <v>23</v>
      </c>
      <c r="I15" s="30" t="s">
        <v>65</v>
      </c>
      <c r="J15" s="32">
        <v>3</v>
      </c>
      <c r="K15" s="35">
        <f t="shared" si="2"/>
        <v>87327</v>
      </c>
      <c r="L15" s="56"/>
      <c r="M15" s="57"/>
      <c r="N15" s="57"/>
      <c r="O15" s="57"/>
      <c r="P15" s="31">
        <v>44</v>
      </c>
      <c r="Q15" s="30" t="s">
        <v>65</v>
      </c>
      <c r="R15" s="34">
        <v>9</v>
      </c>
      <c r="S15" s="35">
        <f t="shared" si="3"/>
        <v>168081</v>
      </c>
      <c r="T15" s="35"/>
      <c r="U15" s="33"/>
      <c r="V15" s="35"/>
      <c r="W15" s="35"/>
      <c r="X15" s="58">
        <v>225</v>
      </c>
      <c r="Y15" s="59">
        <v>3437</v>
      </c>
      <c r="Z15" s="29">
        <f t="shared" si="4"/>
        <v>773325</v>
      </c>
      <c r="AA15" s="59">
        <v>4252</v>
      </c>
      <c r="AB15" s="55">
        <f t="shared" si="5"/>
        <v>956700</v>
      </c>
      <c r="AC15" s="31">
        <v>21</v>
      </c>
      <c r="AD15" s="30" t="s">
        <v>65</v>
      </c>
      <c r="AE15" s="32">
        <v>1</v>
      </c>
      <c r="AF15" s="35">
        <f t="shared" si="6"/>
        <v>56925</v>
      </c>
      <c r="AG15" s="56"/>
      <c r="AH15" s="57"/>
      <c r="AI15" s="57"/>
      <c r="AJ15" s="57"/>
      <c r="AK15" s="31">
        <v>43</v>
      </c>
      <c r="AL15" s="30" t="s">
        <v>65</v>
      </c>
      <c r="AM15" s="34">
        <v>8</v>
      </c>
      <c r="AN15" s="35">
        <f t="shared" si="7"/>
        <v>117900</v>
      </c>
      <c r="AO15" s="35"/>
      <c r="AP15" s="33"/>
      <c r="AQ15" s="35"/>
      <c r="AR15" s="35"/>
      <c r="AS15" s="60">
        <v>62</v>
      </c>
      <c r="AT15" s="59">
        <v>3700</v>
      </c>
      <c r="AU15" s="29">
        <f t="shared" si="8"/>
        <v>229400</v>
      </c>
      <c r="AV15" s="59">
        <v>4266</v>
      </c>
      <c r="AW15" s="61">
        <f t="shared" si="9"/>
        <v>264492</v>
      </c>
      <c r="AX15" s="31">
        <v>30</v>
      </c>
      <c r="AY15" s="30" t="s">
        <v>65</v>
      </c>
      <c r="AZ15" s="32">
        <v>9</v>
      </c>
      <c r="BA15" s="35">
        <f t="shared" si="10"/>
        <v>22878</v>
      </c>
      <c r="BB15" s="56"/>
      <c r="BC15" s="57"/>
      <c r="BD15" s="57"/>
      <c r="BE15" s="57"/>
      <c r="BF15" s="31">
        <v>49</v>
      </c>
      <c r="BG15" s="30" t="s">
        <v>65</v>
      </c>
      <c r="BH15" s="30">
        <v>4</v>
      </c>
      <c r="BI15" s="7"/>
      <c r="BJ15" s="7"/>
      <c r="BK15" s="7"/>
      <c r="BL15" s="7"/>
      <c r="BM15" s="7"/>
      <c r="BN15" s="7"/>
    </row>
    <row r="16" spans="1:66" ht="19.5" customHeight="1">
      <c r="A16" s="146" t="s">
        <v>7</v>
      </c>
      <c r="B16" s="53"/>
      <c r="C16" s="54">
        <v>248</v>
      </c>
      <c r="D16" s="29">
        <v>3280</v>
      </c>
      <c r="E16" s="29">
        <f t="shared" si="0"/>
        <v>813440</v>
      </c>
      <c r="F16" s="29">
        <v>3642</v>
      </c>
      <c r="G16" s="55">
        <f t="shared" si="1"/>
        <v>903216</v>
      </c>
      <c r="H16" s="31">
        <v>21</v>
      </c>
      <c r="I16" s="30" t="s">
        <v>65</v>
      </c>
      <c r="J16" s="32">
        <v>2</v>
      </c>
      <c r="K16" s="35">
        <f t="shared" si="2"/>
        <v>62992</v>
      </c>
      <c r="L16" s="56"/>
      <c r="M16" s="57"/>
      <c r="N16" s="57"/>
      <c r="O16" s="57"/>
      <c r="P16" s="31">
        <v>42</v>
      </c>
      <c r="Q16" s="30" t="s">
        <v>65</v>
      </c>
      <c r="R16" s="34">
        <v>7</v>
      </c>
      <c r="S16" s="35">
        <f t="shared" si="3"/>
        <v>126728</v>
      </c>
      <c r="T16" s="35"/>
      <c r="U16" s="33"/>
      <c r="V16" s="35"/>
      <c r="W16" s="35"/>
      <c r="X16" s="58">
        <v>146</v>
      </c>
      <c r="Y16" s="59">
        <v>3090</v>
      </c>
      <c r="Z16" s="29">
        <f t="shared" si="4"/>
        <v>451140</v>
      </c>
      <c r="AA16" s="59">
        <v>3502</v>
      </c>
      <c r="AB16" s="55">
        <f t="shared" si="5"/>
        <v>511292</v>
      </c>
      <c r="AC16" s="31">
        <v>16</v>
      </c>
      <c r="AD16" s="30" t="s">
        <v>65</v>
      </c>
      <c r="AE16" s="32">
        <v>8</v>
      </c>
      <c r="AF16" s="35">
        <f t="shared" si="6"/>
        <v>29200</v>
      </c>
      <c r="AG16" s="56"/>
      <c r="AH16" s="57"/>
      <c r="AI16" s="57"/>
      <c r="AJ16" s="57"/>
      <c r="AK16" s="31">
        <v>39</v>
      </c>
      <c r="AL16" s="30" t="s">
        <v>65</v>
      </c>
      <c r="AM16" s="34">
        <v>8</v>
      </c>
      <c r="AN16" s="35">
        <f t="shared" si="7"/>
        <v>69496</v>
      </c>
      <c r="AO16" s="35"/>
      <c r="AP16" s="33"/>
      <c r="AQ16" s="35"/>
      <c r="AR16" s="35"/>
      <c r="AS16" s="60">
        <v>62</v>
      </c>
      <c r="AT16" s="59">
        <v>3764</v>
      </c>
      <c r="AU16" s="29">
        <f t="shared" si="8"/>
        <v>233368</v>
      </c>
      <c r="AV16" s="59">
        <v>4087</v>
      </c>
      <c r="AW16" s="61">
        <f t="shared" si="9"/>
        <v>253394</v>
      </c>
      <c r="AX16" s="31">
        <v>31</v>
      </c>
      <c r="AY16" s="30" t="s">
        <v>65</v>
      </c>
      <c r="AZ16" s="32">
        <v>8</v>
      </c>
      <c r="BA16" s="35">
        <f t="shared" si="10"/>
        <v>23560</v>
      </c>
      <c r="BB16" s="56"/>
      <c r="BC16" s="57"/>
      <c r="BD16" s="57"/>
      <c r="BE16" s="57"/>
      <c r="BF16" s="31">
        <v>50</v>
      </c>
      <c r="BG16" s="30" t="s">
        <v>65</v>
      </c>
      <c r="BH16" s="30">
        <v>4</v>
      </c>
      <c r="BI16" s="7"/>
      <c r="BJ16" s="7"/>
      <c r="BK16" s="7"/>
      <c r="BL16" s="7"/>
      <c r="BM16" s="7"/>
      <c r="BN16" s="7"/>
    </row>
    <row r="17" spans="1:66" ht="19.5" customHeight="1">
      <c r="A17" s="146" t="s">
        <v>50</v>
      </c>
      <c r="B17" s="53"/>
      <c r="C17" s="54">
        <v>401</v>
      </c>
      <c r="D17" s="29">
        <v>3315</v>
      </c>
      <c r="E17" s="29">
        <f t="shared" si="0"/>
        <v>1329315</v>
      </c>
      <c r="F17" s="29">
        <v>3864</v>
      </c>
      <c r="G17" s="55">
        <f t="shared" si="1"/>
        <v>1549464</v>
      </c>
      <c r="H17" s="31">
        <v>24</v>
      </c>
      <c r="I17" s="30" t="s">
        <v>67</v>
      </c>
      <c r="J17" s="32">
        <v>3</v>
      </c>
      <c r="K17" s="35">
        <f t="shared" si="2"/>
        <v>116691</v>
      </c>
      <c r="L17" s="56"/>
      <c r="M17" s="57"/>
      <c r="N17" s="57"/>
      <c r="O17" s="57"/>
      <c r="P17" s="31">
        <v>45</v>
      </c>
      <c r="Q17" s="30" t="s">
        <v>67</v>
      </c>
      <c r="R17" s="34">
        <v>3</v>
      </c>
      <c r="S17" s="35">
        <f t="shared" si="3"/>
        <v>217743</v>
      </c>
      <c r="T17" s="35"/>
      <c r="U17" s="33"/>
      <c r="V17" s="35"/>
      <c r="W17" s="35"/>
      <c r="X17" s="58">
        <v>181</v>
      </c>
      <c r="Y17" s="59">
        <v>3013</v>
      </c>
      <c r="Z17" s="29">
        <f t="shared" si="4"/>
        <v>545353</v>
      </c>
      <c r="AA17" s="59">
        <v>3601</v>
      </c>
      <c r="AB17" s="55">
        <f t="shared" si="5"/>
        <v>651781</v>
      </c>
      <c r="AC17" s="31">
        <v>17</v>
      </c>
      <c r="AD17" s="30" t="s">
        <v>67</v>
      </c>
      <c r="AE17" s="32">
        <v>0</v>
      </c>
      <c r="AF17" s="35">
        <f t="shared" si="6"/>
        <v>36924</v>
      </c>
      <c r="AG17" s="56"/>
      <c r="AH17" s="57"/>
      <c r="AI17" s="57"/>
      <c r="AJ17" s="57"/>
      <c r="AK17" s="31">
        <v>40</v>
      </c>
      <c r="AL17" s="30" t="s">
        <v>67</v>
      </c>
      <c r="AM17" s="34">
        <v>1</v>
      </c>
      <c r="AN17" s="35">
        <f t="shared" si="7"/>
        <v>87061</v>
      </c>
      <c r="AO17" s="35"/>
      <c r="AP17" s="33"/>
      <c r="AQ17" s="35"/>
      <c r="AR17" s="35"/>
      <c r="AS17" s="60">
        <v>176</v>
      </c>
      <c r="AT17" s="59">
        <v>3620</v>
      </c>
      <c r="AU17" s="29">
        <f t="shared" si="8"/>
        <v>637120</v>
      </c>
      <c r="AV17" s="59">
        <v>4162</v>
      </c>
      <c r="AW17" s="61">
        <f t="shared" si="9"/>
        <v>732512</v>
      </c>
      <c r="AX17" s="31">
        <v>31</v>
      </c>
      <c r="AY17" s="30" t="s">
        <v>67</v>
      </c>
      <c r="AZ17" s="32">
        <v>5</v>
      </c>
      <c r="BA17" s="35">
        <f t="shared" si="10"/>
        <v>66352</v>
      </c>
      <c r="BB17" s="56"/>
      <c r="BC17" s="57"/>
      <c r="BD17" s="57"/>
      <c r="BE17" s="57"/>
      <c r="BF17" s="31">
        <v>50</v>
      </c>
      <c r="BG17" s="30" t="s">
        <v>67</v>
      </c>
      <c r="BH17" s="30">
        <v>2</v>
      </c>
      <c r="BI17" s="7"/>
      <c r="BJ17" s="7"/>
      <c r="BK17" s="7"/>
      <c r="BL17" s="7"/>
      <c r="BM17" s="7"/>
      <c r="BN17" s="7"/>
    </row>
    <row r="18" spans="1:66" ht="19.5" customHeight="1">
      <c r="A18" s="146" t="s">
        <v>8</v>
      </c>
      <c r="B18" s="53"/>
      <c r="C18" s="54">
        <v>378</v>
      </c>
      <c r="D18" s="29">
        <v>3351</v>
      </c>
      <c r="E18" s="29">
        <f t="shared" si="0"/>
        <v>1266678</v>
      </c>
      <c r="F18" s="29">
        <v>4054</v>
      </c>
      <c r="G18" s="55">
        <f t="shared" si="1"/>
        <v>1532412</v>
      </c>
      <c r="H18" s="31">
        <v>23</v>
      </c>
      <c r="I18" s="30" t="s">
        <v>67</v>
      </c>
      <c r="J18" s="32">
        <v>1</v>
      </c>
      <c r="K18" s="35">
        <f t="shared" si="2"/>
        <v>104706</v>
      </c>
      <c r="L18" s="56"/>
      <c r="M18" s="57"/>
      <c r="N18" s="57"/>
      <c r="O18" s="57"/>
      <c r="P18" s="31">
        <v>44</v>
      </c>
      <c r="Q18" s="30" t="s">
        <v>67</v>
      </c>
      <c r="R18" s="34">
        <v>3</v>
      </c>
      <c r="S18" s="35">
        <f t="shared" si="3"/>
        <v>200718</v>
      </c>
      <c r="T18" s="35"/>
      <c r="U18" s="33"/>
      <c r="V18" s="35"/>
      <c r="W18" s="35"/>
      <c r="X18" s="58">
        <v>192</v>
      </c>
      <c r="Y18" s="59">
        <v>3176</v>
      </c>
      <c r="Z18" s="29">
        <f t="shared" si="4"/>
        <v>609792</v>
      </c>
      <c r="AA18" s="59">
        <v>3965</v>
      </c>
      <c r="AB18" s="55">
        <f t="shared" si="5"/>
        <v>761280</v>
      </c>
      <c r="AC18" s="31">
        <v>18</v>
      </c>
      <c r="AD18" s="30" t="s">
        <v>67</v>
      </c>
      <c r="AE18" s="32">
        <v>0</v>
      </c>
      <c r="AF18" s="35">
        <f t="shared" si="6"/>
        <v>41472</v>
      </c>
      <c r="AG18" s="56"/>
      <c r="AH18" s="57"/>
      <c r="AI18" s="57"/>
      <c r="AJ18" s="57"/>
      <c r="AK18" s="31">
        <v>41</v>
      </c>
      <c r="AL18" s="30" t="s">
        <v>67</v>
      </c>
      <c r="AM18" s="34">
        <v>1</v>
      </c>
      <c r="AN18" s="35">
        <f t="shared" si="7"/>
        <v>94656</v>
      </c>
      <c r="AO18" s="35"/>
      <c r="AP18" s="33"/>
      <c r="AQ18" s="35"/>
      <c r="AR18" s="35"/>
      <c r="AS18" s="60">
        <v>130</v>
      </c>
      <c r="AT18" s="59">
        <v>3633</v>
      </c>
      <c r="AU18" s="29">
        <f t="shared" si="8"/>
        <v>472290</v>
      </c>
      <c r="AV18" s="59">
        <v>4260</v>
      </c>
      <c r="AW18" s="61">
        <f t="shared" si="9"/>
        <v>553800</v>
      </c>
      <c r="AX18" s="31">
        <v>30</v>
      </c>
      <c r="AY18" s="30" t="s">
        <v>67</v>
      </c>
      <c r="AZ18" s="32">
        <v>8</v>
      </c>
      <c r="BA18" s="35">
        <f t="shared" si="10"/>
        <v>47840</v>
      </c>
      <c r="BB18" s="56"/>
      <c r="BC18" s="57"/>
      <c r="BD18" s="57"/>
      <c r="BE18" s="57"/>
      <c r="BF18" s="31">
        <v>49</v>
      </c>
      <c r="BG18" s="30" t="s">
        <v>67</v>
      </c>
      <c r="BH18" s="30">
        <v>5</v>
      </c>
      <c r="BI18" s="7"/>
      <c r="BJ18" s="7"/>
      <c r="BK18" s="7"/>
      <c r="BL18" s="7"/>
      <c r="BM18" s="7"/>
      <c r="BN18" s="7"/>
    </row>
    <row r="19" spans="1:66" ht="19.5" customHeight="1">
      <c r="A19" s="146" t="s">
        <v>9</v>
      </c>
      <c r="B19" s="53"/>
      <c r="C19" s="54">
        <v>176</v>
      </c>
      <c r="D19" s="29">
        <v>3199</v>
      </c>
      <c r="E19" s="29">
        <f t="shared" si="0"/>
        <v>563024</v>
      </c>
      <c r="F19" s="29">
        <v>3986</v>
      </c>
      <c r="G19" s="55">
        <f t="shared" si="1"/>
        <v>701536</v>
      </c>
      <c r="H19" s="31">
        <v>22</v>
      </c>
      <c r="I19" s="30" t="s">
        <v>67</v>
      </c>
      <c r="J19" s="32">
        <v>4</v>
      </c>
      <c r="K19" s="35">
        <f t="shared" si="2"/>
        <v>47168</v>
      </c>
      <c r="L19" s="56"/>
      <c r="M19" s="57"/>
      <c r="N19" s="57"/>
      <c r="O19" s="57"/>
      <c r="P19" s="31">
        <v>43</v>
      </c>
      <c r="Q19" s="30" t="s">
        <v>67</v>
      </c>
      <c r="R19" s="34">
        <v>9</v>
      </c>
      <c r="S19" s="35">
        <f t="shared" si="3"/>
        <v>92400</v>
      </c>
      <c r="T19" s="35"/>
      <c r="U19" s="33"/>
      <c r="V19" s="35"/>
      <c r="W19" s="35"/>
      <c r="X19" s="58">
        <v>83</v>
      </c>
      <c r="Y19" s="59">
        <v>3171</v>
      </c>
      <c r="Z19" s="29">
        <f t="shared" si="4"/>
        <v>263193</v>
      </c>
      <c r="AA19" s="59">
        <v>3850</v>
      </c>
      <c r="AB19" s="55">
        <f t="shared" si="5"/>
        <v>319550</v>
      </c>
      <c r="AC19" s="31">
        <v>19</v>
      </c>
      <c r="AD19" s="30" t="s">
        <v>67</v>
      </c>
      <c r="AE19" s="32">
        <v>1</v>
      </c>
      <c r="AF19" s="35">
        <f t="shared" si="6"/>
        <v>19007</v>
      </c>
      <c r="AG19" s="56"/>
      <c r="AH19" s="57"/>
      <c r="AI19" s="57"/>
      <c r="AJ19" s="57"/>
      <c r="AK19" s="31">
        <v>42</v>
      </c>
      <c r="AL19" s="30" t="s">
        <v>67</v>
      </c>
      <c r="AM19" s="34">
        <v>3</v>
      </c>
      <c r="AN19" s="35">
        <f t="shared" si="7"/>
        <v>42081</v>
      </c>
      <c r="AO19" s="35"/>
      <c r="AP19" s="33"/>
      <c r="AQ19" s="35"/>
      <c r="AR19" s="35"/>
      <c r="AS19" s="60">
        <v>55</v>
      </c>
      <c r="AT19" s="59">
        <v>3301</v>
      </c>
      <c r="AU19" s="29">
        <f t="shared" si="8"/>
        <v>181555</v>
      </c>
      <c r="AV19" s="59">
        <v>4089</v>
      </c>
      <c r="AW19" s="61">
        <f t="shared" si="9"/>
        <v>224895</v>
      </c>
      <c r="AX19" s="31">
        <v>27</v>
      </c>
      <c r="AY19" s="30" t="s">
        <v>67</v>
      </c>
      <c r="AZ19" s="32">
        <v>6</v>
      </c>
      <c r="BA19" s="35">
        <f t="shared" si="10"/>
        <v>18150</v>
      </c>
      <c r="BB19" s="56"/>
      <c r="BC19" s="57"/>
      <c r="BD19" s="57"/>
      <c r="BE19" s="57"/>
      <c r="BF19" s="31">
        <v>46</v>
      </c>
      <c r="BG19" s="30" t="s">
        <v>67</v>
      </c>
      <c r="BH19" s="30">
        <v>7</v>
      </c>
      <c r="BI19" s="7"/>
      <c r="BJ19" s="7"/>
      <c r="BK19" s="7"/>
      <c r="BL19" s="7"/>
      <c r="BM19" s="7"/>
      <c r="BN19" s="7"/>
    </row>
    <row r="20" spans="1:66" ht="19.5" customHeight="1">
      <c r="A20" s="146" t="s">
        <v>10</v>
      </c>
      <c r="B20" s="53"/>
      <c r="C20" s="54">
        <v>243</v>
      </c>
      <c r="D20" s="29">
        <v>3340</v>
      </c>
      <c r="E20" s="29">
        <f t="shared" si="0"/>
        <v>811620</v>
      </c>
      <c r="F20" s="29">
        <v>4354</v>
      </c>
      <c r="G20" s="55">
        <f t="shared" si="1"/>
        <v>1058022</v>
      </c>
      <c r="H20" s="31">
        <v>23</v>
      </c>
      <c r="I20" s="30" t="s">
        <v>67</v>
      </c>
      <c r="J20" s="32">
        <v>3</v>
      </c>
      <c r="K20" s="35">
        <f t="shared" si="2"/>
        <v>67797</v>
      </c>
      <c r="L20" s="56"/>
      <c r="M20" s="57"/>
      <c r="N20" s="57"/>
      <c r="O20" s="57"/>
      <c r="P20" s="31">
        <v>45</v>
      </c>
      <c r="Q20" s="30" t="s">
        <v>67</v>
      </c>
      <c r="R20" s="34">
        <v>1</v>
      </c>
      <c r="S20" s="35">
        <f t="shared" si="3"/>
        <v>131463</v>
      </c>
      <c r="T20" s="35"/>
      <c r="U20" s="33"/>
      <c r="V20" s="35"/>
      <c r="W20" s="35"/>
      <c r="X20" s="58">
        <v>133</v>
      </c>
      <c r="Y20" s="59">
        <v>3236</v>
      </c>
      <c r="Z20" s="29">
        <f t="shared" si="4"/>
        <v>430388</v>
      </c>
      <c r="AA20" s="59">
        <v>4294</v>
      </c>
      <c r="AB20" s="55">
        <f t="shared" si="5"/>
        <v>571102</v>
      </c>
      <c r="AC20" s="31">
        <v>20</v>
      </c>
      <c r="AD20" s="30" t="s">
        <v>67</v>
      </c>
      <c r="AE20" s="32">
        <v>0</v>
      </c>
      <c r="AF20" s="35">
        <f t="shared" si="6"/>
        <v>31920</v>
      </c>
      <c r="AG20" s="56"/>
      <c r="AH20" s="57"/>
      <c r="AI20" s="57"/>
      <c r="AJ20" s="57"/>
      <c r="AK20" s="31">
        <v>43</v>
      </c>
      <c r="AL20" s="30" t="s">
        <v>67</v>
      </c>
      <c r="AM20" s="34">
        <v>4</v>
      </c>
      <c r="AN20" s="35">
        <f t="shared" si="7"/>
        <v>69160</v>
      </c>
      <c r="AO20" s="35"/>
      <c r="AP20" s="33"/>
      <c r="AQ20" s="35"/>
      <c r="AR20" s="35"/>
      <c r="AS20" s="60">
        <v>63</v>
      </c>
      <c r="AT20" s="59">
        <v>3628</v>
      </c>
      <c r="AU20" s="29">
        <f t="shared" si="8"/>
        <v>228564</v>
      </c>
      <c r="AV20" s="59">
        <v>4618</v>
      </c>
      <c r="AW20" s="61">
        <f t="shared" si="9"/>
        <v>290934</v>
      </c>
      <c r="AX20" s="31">
        <v>31</v>
      </c>
      <c r="AY20" s="30" t="s">
        <v>67</v>
      </c>
      <c r="AZ20" s="32">
        <v>1</v>
      </c>
      <c r="BA20" s="35">
        <f t="shared" si="10"/>
        <v>23499</v>
      </c>
      <c r="BB20" s="56"/>
      <c r="BC20" s="57"/>
      <c r="BD20" s="57"/>
      <c r="BE20" s="57"/>
      <c r="BF20" s="31">
        <v>49</v>
      </c>
      <c r="BG20" s="30" t="s">
        <v>67</v>
      </c>
      <c r="BH20" s="30">
        <v>8</v>
      </c>
      <c r="BI20" s="7"/>
      <c r="BJ20" s="7"/>
      <c r="BK20" s="7"/>
      <c r="BL20" s="7"/>
      <c r="BM20" s="7"/>
      <c r="BN20" s="7"/>
    </row>
    <row r="21" spans="1:66" ht="19.5" customHeight="1">
      <c r="A21" s="146" t="s">
        <v>11</v>
      </c>
      <c r="B21" s="53"/>
      <c r="C21" s="54">
        <v>440</v>
      </c>
      <c r="D21" s="29">
        <v>3348</v>
      </c>
      <c r="E21" s="29">
        <f t="shared" si="0"/>
        <v>1473120</v>
      </c>
      <c r="F21" s="29">
        <v>3725</v>
      </c>
      <c r="G21" s="55">
        <f t="shared" si="1"/>
        <v>1639000</v>
      </c>
      <c r="H21" s="31">
        <v>22</v>
      </c>
      <c r="I21" s="30" t="s">
        <v>67</v>
      </c>
      <c r="J21" s="32">
        <v>8</v>
      </c>
      <c r="K21" s="35">
        <f t="shared" si="2"/>
        <v>119680</v>
      </c>
      <c r="L21" s="56"/>
      <c r="M21" s="57"/>
      <c r="N21" s="57"/>
      <c r="O21" s="57"/>
      <c r="P21" s="31">
        <v>43</v>
      </c>
      <c r="Q21" s="30" t="s">
        <v>67</v>
      </c>
      <c r="R21" s="34">
        <v>9</v>
      </c>
      <c r="S21" s="35">
        <f t="shared" si="3"/>
        <v>231000</v>
      </c>
      <c r="T21" s="35"/>
      <c r="U21" s="33"/>
      <c r="V21" s="35"/>
      <c r="W21" s="35"/>
      <c r="X21" s="58">
        <v>221</v>
      </c>
      <c r="Y21" s="59">
        <v>3137</v>
      </c>
      <c r="Z21" s="29">
        <f t="shared" si="4"/>
        <v>693277</v>
      </c>
      <c r="AA21" s="59">
        <v>3514</v>
      </c>
      <c r="AB21" s="55">
        <f t="shared" si="5"/>
        <v>776594</v>
      </c>
      <c r="AC21" s="31">
        <v>17</v>
      </c>
      <c r="AD21" s="30" t="s">
        <v>67</v>
      </c>
      <c r="AE21" s="32">
        <v>5</v>
      </c>
      <c r="AF21" s="35">
        <f t="shared" si="6"/>
        <v>46189</v>
      </c>
      <c r="AG21" s="56"/>
      <c r="AH21" s="57"/>
      <c r="AI21" s="57"/>
      <c r="AJ21" s="57"/>
      <c r="AK21" s="31">
        <v>40</v>
      </c>
      <c r="AL21" s="30" t="s">
        <v>67</v>
      </c>
      <c r="AM21" s="34">
        <v>5</v>
      </c>
      <c r="AN21" s="35">
        <f t="shared" si="7"/>
        <v>107185</v>
      </c>
      <c r="AO21" s="35"/>
      <c r="AP21" s="33"/>
      <c r="AQ21" s="35"/>
      <c r="AR21" s="35"/>
      <c r="AS21" s="60">
        <v>169</v>
      </c>
      <c r="AT21" s="59">
        <v>3645</v>
      </c>
      <c r="AU21" s="29">
        <f t="shared" si="8"/>
        <v>616005</v>
      </c>
      <c r="AV21" s="59">
        <v>4027</v>
      </c>
      <c r="AW21" s="61">
        <f t="shared" si="9"/>
        <v>680563</v>
      </c>
      <c r="AX21" s="31">
        <v>30</v>
      </c>
      <c r="AY21" s="30" t="s">
        <v>67</v>
      </c>
      <c r="AZ21" s="32">
        <v>1</v>
      </c>
      <c r="BA21" s="35">
        <f t="shared" si="10"/>
        <v>61009</v>
      </c>
      <c r="BB21" s="56"/>
      <c r="BC21" s="57"/>
      <c r="BD21" s="57"/>
      <c r="BE21" s="57"/>
      <c r="BF21" s="31">
        <v>48</v>
      </c>
      <c r="BG21" s="30" t="s">
        <v>67</v>
      </c>
      <c r="BH21" s="30">
        <v>9</v>
      </c>
      <c r="BI21" s="7"/>
      <c r="BJ21" s="7"/>
      <c r="BK21" s="7"/>
      <c r="BL21" s="7"/>
      <c r="BM21" s="7"/>
      <c r="BN21" s="7"/>
    </row>
    <row r="22" spans="1:66" ht="19.5" customHeight="1">
      <c r="A22" s="146" t="s">
        <v>12</v>
      </c>
      <c r="B22" s="53"/>
      <c r="C22" s="54">
        <v>454</v>
      </c>
      <c r="D22" s="29">
        <v>3610</v>
      </c>
      <c r="E22" s="29">
        <f t="shared" si="0"/>
        <v>1638940</v>
      </c>
      <c r="F22" s="29">
        <v>4591</v>
      </c>
      <c r="G22" s="55">
        <f t="shared" si="1"/>
        <v>2084314</v>
      </c>
      <c r="H22" s="31">
        <v>25</v>
      </c>
      <c r="I22" s="30" t="s">
        <v>51</v>
      </c>
      <c r="J22" s="32">
        <v>3</v>
      </c>
      <c r="K22" s="35">
        <f t="shared" si="2"/>
        <v>137562</v>
      </c>
      <c r="L22" s="56"/>
      <c r="M22" s="57"/>
      <c r="N22" s="57"/>
      <c r="O22" s="57"/>
      <c r="P22" s="31">
        <v>46</v>
      </c>
      <c r="Q22" s="30" t="s">
        <v>51</v>
      </c>
      <c r="R22" s="34">
        <v>6</v>
      </c>
      <c r="S22" s="35">
        <f t="shared" si="3"/>
        <v>253332</v>
      </c>
      <c r="T22" s="35"/>
      <c r="U22" s="33"/>
      <c r="V22" s="35"/>
      <c r="W22" s="35"/>
      <c r="X22" s="58">
        <v>247</v>
      </c>
      <c r="Y22" s="59">
        <v>3566</v>
      </c>
      <c r="Z22" s="29">
        <f t="shared" si="4"/>
        <v>880802</v>
      </c>
      <c r="AA22" s="59">
        <v>4574</v>
      </c>
      <c r="AB22" s="55">
        <f t="shared" si="5"/>
        <v>1129778</v>
      </c>
      <c r="AC22" s="31">
        <v>23</v>
      </c>
      <c r="AD22" s="30" t="s">
        <v>51</v>
      </c>
      <c r="AE22" s="32">
        <v>0</v>
      </c>
      <c r="AF22" s="35">
        <f t="shared" si="6"/>
        <v>68172</v>
      </c>
      <c r="AG22" s="56"/>
      <c r="AH22" s="57"/>
      <c r="AI22" s="57"/>
      <c r="AJ22" s="57"/>
      <c r="AK22" s="31">
        <v>45</v>
      </c>
      <c r="AL22" s="30" t="s">
        <v>51</v>
      </c>
      <c r="AM22" s="34">
        <v>8</v>
      </c>
      <c r="AN22" s="35">
        <f t="shared" si="7"/>
        <v>135356</v>
      </c>
      <c r="AO22" s="35"/>
      <c r="AP22" s="33"/>
      <c r="AQ22" s="35"/>
      <c r="AR22" s="35"/>
      <c r="AS22" s="60">
        <v>114</v>
      </c>
      <c r="AT22" s="59">
        <v>3810</v>
      </c>
      <c r="AU22" s="29">
        <f t="shared" si="8"/>
        <v>434340</v>
      </c>
      <c r="AV22" s="59">
        <v>4779</v>
      </c>
      <c r="AW22" s="61">
        <f t="shared" si="9"/>
        <v>544806</v>
      </c>
      <c r="AX22" s="31">
        <v>31</v>
      </c>
      <c r="AY22" s="30" t="s">
        <v>51</v>
      </c>
      <c r="AZ22" s="32">
        <v>5</v>
      </c>
      <c r="BA22" s="35">
        <f t="shared" si="10"/>
        <v>42978</v>
      </c>
      <c r="BB22" s="56"/>
      <c r="BC22" s="57"/>
      <c r="BD22" s="57"/>
      <c r="BE22" s="57"/>
      <c r="BF22" s="31">
        <v>50</v>
      </c>
      <c r="BG22" s="30" t="s">
        <v>51</v>
      </c>
      <c r="BH22" s="30">
        <v>1</v>
      </c>
      <c r="BI22" s="7"/>
      <c r="BJ22" s="7"/>
      <c r="BK22" s="7"/>
      <c r="BL22" s="7"/>
      <c r="BM22" s="7"/>
      <c r="BN22" s="7"/>
    </row>
    <row r="23" spans="1:66" ht="19.5" customHeight="1">
      <c r="A23" s="146" t="s">
        <v>13</v>
      </c>
      <c r="B23" s="53"/>
      <c r="C23" s="54">
        <v>264</v>
      </c>
      <c r="D23" s="29">
        <v>3502</v>
      </c>
      <c r="E23" s="29">
        <f t="shared" si="0"/>
        <v>924528</v>
      </c>
      <c r="F23" s="29">
        <v>4358</v>
      </c>
      <c r="G23" s="55">
        <f t="shared" si="1"/>
        <v>1150512</v>
      </c>
      <c r="H23" s="31">
        <v>24</v>
      </c>
      <c r="I23" s="30" t="s">
        <v>51</v>
      </c>
      <c r="J23" s="32">
        <v>0</v>
      </c>
      <c r="K23" s="35">
        <f t="shared" si="2"/>
        <v>76032</v>
      </c>
      <c r="L23" s="56"/>
      <c r="M23" s="57"/>
      <c r="N23" s="57"/>
      <c r="O23" s="57"/>
      <c r="P23" s="31">
        <v>45</v>
      </c>
      <c r="Q23" s="30" t="s">
        <v>51</v>
      </c>
      <c r="R23" s="34">
        <v>8</v>
      </c>
      <c r="S23" s="35">
        <f t="shared" si="3"/>
        <v>144672</v>
      </c>
      <c r="T23" s="35"/>
      <c r="U23" s="33"/>
      <c r="V23" s="35"/>
      <c r="W23" s="35"/>
      <c r="X23" s="58">
        <v>172</v>
      </c>
      <c r="Y23" s="59">
        <v>3475</v>
      </c>
      <c r="Z23" s="29">
        <f t="shared" si="4"/>
        <v>597700</v>
      </c>
      <c r="AA23" s="59">
        <v>4410</v>
      </c>
      <c r="AB23" s="55">
        <f t="shared" si="5"/>
        <v>758520</v>
      </c>
      <c r="AC23" s="31">
        <v>22</v>
      </c>
      <c r="AD23" s="30" t="s">
        <v>51</v>
      </c>
      <c r="AE23" s="32">
        <v>3</v>
      </c>
      <c r="AF23" s="35">
        <f t="shared" si="6"/>
        <v>45924</v>
      </c>
      <c r="AG23" s="56"/>
      <c r="AH23" s="57"/>
      <c r="AI23" s="57"/>
      <c r="AJ23" s="57"/>
      <c r="AK23" s="31">
        <v>45</v>
      </c>
      <c r="AL23" s="30" t="s">
        <v>51</v>
      </c>
      <c r="AM23" s="34">
        <v>3</v>
      </c>
      <c r="AN23" s="35">
        <f t="shared" si="7"/>
        <v>93396</v>
      </c>
      <c r="AO23" s="35"/>
      <c r="AP23" s="33"/>
      <c r="AQ23" s="35"/>
      <c r="AR23" s="35"/>
      <c r="AS23" s="60">
        <v>53</v>
      </c>
      <c r="AT23" s="59">
        <v>3745</v>
      </c>
      <c r="AU23" s="29">
        <f t="shared" si="8"/>
        <v>198485</v>
      </c>
      <c r="AV23" s="59">
        <v>4405</v>
      </c>
      <c r="AW23" s="61">
        <f t="shared" si="9"/>
        <v>233465</v>
      </c>
      <c r="AX23" s="31">
        <v>31</v>
      </c>
      <c r="AY23" s="30" t="s">
        <v>51</v>
      </c>
      <c r="AZ23" s="32">
        <v>1</v>
      </c>
      <c r="BA23" s="35">
        <f t="shared" si="10"/>
        <v>19769</v>
      </c>
      <c r="BB23" s="56"/>
      <c r="BC23" s="57"/>
      <c r="BD23" s="57"/>
      <c r="BE23" s="57"/>
      <c r="BF23" s="31">
        <v>49</v>
      </c>
      <c r="BG23" s="30" t="s">
        <v>51</v>
      </c>
      <c r="BH23" s="30">
        <v>9</v>
      </c>
      <c r="BI23" s="7"/>
      <c r="BJ23" s="7"/>
      <c r="BK23" s="7"/>
      <c r="BL23" s="7"/>
      <c r="BM23" s="7"/>
      <c r="BN23" s="7"/>
    </row>
    <row r="24" spans="1:66" ht="19.5" customHeight="1">
      <c r="A24" s="146" t="s">
        <v>14</v>
      </c>
      <c r="B24" s="53"/>
      <c r="C24" s="54">
        <v>856</v>
      </c>
      <c r="D24" s="29">
        <v>3419</v>
      </c>
      <c r="E24" s="29">
        <f t="shared" si="0"/>
        <v>2926664</v>
      </c>
      <c r="F24" s="29">
        <v>4294</v>
      </c>
      <c r="G24" s="55">
        <f t="shared" si="1"/>
        <v>3675664</v>
      </c>
      <c r="H24" s="31">
        <v>22</v>
      </c>
      <c r="I24" s="30" t="s">
        <v>51</v>
      </c>
      <c r="J24" s="32">
        <v>7</v>
      </c>
      <c r="K24" s="35">
        <f t="shared" si="2"/>
        <v>231976</v>
      </c>
      <c r="L24" s="56"/>
      <c r="M24" s="57"/>
      <c r="N24" s="57"/>
      <c r="O24" s="57"/>
      <c r="P24" s="31">
        <v>44</v>
      </c>
      <c r="Q24" s="30" t="s">
        <v>51</v>
      </c>
      <c r="R24" s="34">
        <v>4</v>
      </c>
      <c r="S24" s="35">
        <f t="shared" si="3"/>
        <v>455392</v>
      </c>
      <c r="T24" s="35"/>
      <c r="U24" s="33"/>
      <c r="V24" s="35"/>
      <c r="W24" s="35"/>
      <c r="X24" s="58">
        <v>523</v>
      </c>
      <c r="Y24" s="59">
        <v>3251</v>
      </c>
      <c r="Z24" s="29">
        <f t="shared" si="4"/>
        <v>1700273</v>
      </c>
      <c r="AA24" s="59">
        <v>4129</v>
      </c>
      <c r="AB24" s="55">
        <f t="shared" si="5"/>
        <v>2159467</v>
      </c>
      <c r="AC24" s="31">
        <v>18</v>
      </c>
      <c r="AD24" s="30" t="s">
        <v>51</v>
      </c>
      <c r="AE24" s="32">
        <v>8</v>
      </c>
      <c r="AF24" s="35">
        <f t="shared" si="6"/>
        <v>117152</v>
      </c>
      <c r="AG24" s="56"/>
      <c r="AH24" s="57"/>
      <c r="AI24" s="57"/>
      <c r="AJ24" s="57"/>
      <c r="AK24" s="31">
        <v>42</v>
      </c>
      <c r="AL24" s="30" t="s">
        <v>51</v>
      </c>
      <c r="AM24" s="34">
        <v>0</v>
      </c>
      <c r="AN24" s="35">
        <f t="shared" si="7"/>
        <v>263592</v>
      </c>
      <c r="AO24" s="35"/>
      <c r="AP24" s="33"/>
      <c r="AQ24" s="35"/>
      <c r="AR24" s="35"/>
      <c r="AS24" s="60">
        <v>230</v>
      </c>
      <c r="AT24" s="59">
        <v>3789</v>
      </c>
      <c r="AU24" s="29">
        <f t="shared" si="8"/>
        <v>871470</v>
      </c>
      <c r="AV24" s="59">
        <v>4683</v>
      </c>
      <c r="AW24" s="61">
        <f t="shared" si="9"/>
        <v>1077090</v>
      </c>
      <c r="AX24" s="31">
        <v>30</v>
      </c>
      <c r="AY24" s="30" t="s">
        <v>51</v>
      </c>
      <c r="AZ24" s="32">
        <v>9</v>
      </c>
      <c r="BA24" s="35">
        <f t="shared" si="10"/>
        <v>84870</v>
      </c>
      <c r="BB24" s="56"/>
      <c r="BC24" s="57"/>
      <c r="BD24" s="57"/>
      <c r="BE24" s="57"/>
      <c r="BF24" s="31">
        <v>49</v>
      </c>
      <c r="BG24" s="30" t="s">
        <v>51</v>
      </c>
      <c r="BH24" s="30">
        <v>8</v>
      </c>
      <c r="BI24" s="7"/>
      <c r="BJ24" s="7"/>
      <c r="BK24" s="7"/>
      <c r="BL24" s="7"/>
      <c r="BM24" s="7"/>
      <c r="BN24" s="7"/>
    </row>
    <row r="25" spans="1:66" ht="19.5" customHeight="1">
      <c r="A25" s="147" t="s">
        <v>15</v>
      </c>
      <c r="B25" s="62"/>
      <c r="C25" s="54">
        <v>609</v>
      </c>
      <c r="D25" s="29">
        <v>3135</v>
      </c>
      <c r="E25" s="29">
        <f t="shared" si="0"/>
        <v>1909215</v>
      </c>
      <c r="F25" s="29">
        <v>3866</v>
      </c>
      <c r="G25" s="55">
        <f t="shared" si="1"/>
        <v>2354394</v>
      </c>
      <c r="H25" s="31">
        <v>19</v>
      </c>
      <c r="I25" s="30" t="s">
        <v>51</v>
      </c>
      <c r="J25" s="32">
        <v>7</v>
      </c>
      <c r="K25" s="35">
        <f t="shared" si="2"/>
        <v>143115</v>
      </c>
      <c r="L25" s="56"/>
      <c r="M25" s="57"/>
      <c r="N25" s="57"/>
      <c r="O25" s="57"/>
      <c r="P25" s="31">
        <v>41</v>
      </c>
      <c r="Q25" s="30" t="s">
        <v>51</v>
      </c>
      <c r="R25" s="34">
        <v>3</v>
      </c>
      <c r="S25" s="35">
        <f t="shared" si="3"/>
        <v>301455</v>
      </c>
      <c r="T25" s="35"/>
      <c r="U25" s="33"/>
      <c r="V25" s="35"/>
      <c r="W25" s="35"/>
      <c r="X25" s="58">
        <v>351</v>
      </c>
      <c r="Y25" s="59">
        <v>2917</v>
      </c>
      <c r="Z25" s="29">
        <f t="shared" si="4"/>
        <v>1023867</v>
      </c>
      <c r="AA25" s="59">
        <v>3677</v>
      </c>
      <c r="AB25" s="55">
        <f t="shared" si="5"/>
        <v>1290627</v>
      </c>
      <c r="AC25" s="31">
        <v>14</v>
      </c>
      <c r="AD25" s="30" t="s">
        <v>51</v>
      </c>
      <c r="AE25" s="32">
        <v>6</v>
      </c>
      <c r="AF25" s="35">
        <f t="shared" si="6"/>
        <v>61074</v>
      </c>
      <c r="AG25" s="56"/>
      <c r="AH25" s="57"/>
      <c r="AI25" s="57"/>
      <c r="AJ25" s="57"/>
      <c r="AK25" s="31">
        <v>38</v>
      </c>
      <c r="AL25" s="30" t="s">
        <v>51</v>
      </c>
      <c r="AM25" s="34">
        <v>1</v>
      </c>
      <c r="AN25" s="35">
        <f t="shared" si="7"/>
        <v>160407</v>
      </c>
      <c r="AO25" s="35"/>
      <c r="AP25" s="33"/>
      <c r="AQ25" s="35"/>
      <c r="AR25" s="35"/>
      <c r="AS25" s="60">
        <v>183</v>
      </c>
      <c r="AT25" s="59">
        <v>3614</v>
      </c>
      <c r="AU25" s="29">
        <f t="shared" si="8"/>
        <v>661362</v>
      </c>
      <c r="AV25" s="59">
        <v>4363</v>
      </c>
      <c r="AW25" s="61">
        <f t="shared" si="9"/>
        <v>798429</v>
      </c>
      <c r="AX25" s="31">
        <v>30</v>
      </c>
      <c r="AY25" s="30" t="s">
        <v>51</v>
      </c>
      <c r="AZ25" s="32">
        <v>1</v>
      </c>
      <c r="BA25" s="35">
        <f t="shared" si="10"/>
        <v>66063</v>
      </c>
      <c r="BB25" s="56"/>
      <c r="BC25" s="57"/>
      <c r="BD25" s="57"/>
      <c r="BE25" s="57"/>
      <c r="BF25" s="31">
        <v>48</v>
      </c>
      <c r="BG25" s="30" t="s">
        <v>51</v>
      </c>
      <c r="BH25" s="30">
        <v>7</v>
      </c>
      <c r="BI25" s="7"/>
      <c r="BJ25" s="7"/>
      <c r="BK25" s="7"/>
      <c r="BL25" s="7"/>
      <c r="BM25" s="7"/>
      <c r="BN25" s="7"/>
    </row>
    <row r="26" spans="1:66" ht="19.5" customHeight="1">
      <c r="A26" s="146" t="s">
        <v>16</v>
      </c>
      <c r="B26" s="53"/>
      <c r="C26" s="54">
        <v>266</v>
      </c>
      <c r="D26" s="29">
        <v>3497</v>
      </c>
      <c r="E26" s="29">
        <f t="shared" si="0"/>
        <v>930202</v>
      </c>
      <c r="F26" s="29">
        <v>4454</v>
      </c>
      <c r="G26" s="55">
        <f t="shared" si="1"/>
        <v>1184764</v>
      </c>
      <c r="H26" s="31">
        <v>24</v>
      </c>
      <c r="I26" s="30" t="s">
        <v>51</v>
      </c>
      <c r="J26" s="32">
        <v>9</v>
      </c>
      <c r="K26" s="35">
        <f t="shared" si="2"/>
        <v>79002</v>
      </c>
      <c r="L26" s="56"/>
      <c r="M26" s="57"/>
      <c r="N26" s="57"/>
      <c r="O26" s="57"/>
      <c r="P26" s="31">
        <v>46</v>
      </c>
      <c r="Q26" s="30" t="s">
        <v>51</v>
      </c>
      <c r="R26" s="34">
        <v>0</v>
      </c>
      <c r="S26" s="35">
        <f t="shared" si="3"/>
        <v>146832</v>
      </c>
      <c r="T26" s="35"/>
      <c r="U26" s="33"/>
      <c r="V26" s="35"/>
      <c r="W26" s="35"/>
      <c r="X26" s="58">
        <v>115</v>
      </c>
      <c r="Y26" s="59">
        <v>3302</v>
      </c>
      <c r="Z26" s="29">
        <f t="shared" si="4"/>
        <v>379730</v>
      </c>
      <c r="AA26" s="59">
        <v>4277</v>
      </c>
      <c r="AB26" s="55">
        <f t="shared" si="5"/>
        <v>491855</v>
      </c>
      <c r="AC26" s="31">
        <v>19</v>
      </c>
      <c r="AD26" s="30" t="s">
        <v>51</v>
      </c>
      <c r="AE26" s="32">
        <v>3</v>
      </c>
      <c r="AF26" s="35">
        <f t="shared" si="6"/>
        <v>26565</v>
      </c>
      <c r="AG26" s="56"/>
      <c r="AH26" s="57"/>
      <c r="AI26" s="57"/>
      <c r="AJ26" s="57"/>
      <c r="AK26" s="31">
        <v>42</v>
      </c>
      <c r="AL26" s="30" t="s">
        <v>51</v>
      </c>
      <c r="AM26" s="34">
        <v>4</v>
      </c>
      <c r="AN26" s="35">
        <f t="shared" si="7"/>
        <v>58420</v>
      </c>
      <c r="AO26" s="35"/>
      <c r="AP26" s="33"/>
      <c r="AQ26" s="35"/>
      <c r="AR26" s="35"/>
      <c r="AS26" s="60">
        <v>120</v>
      </c>
      <c r="AT26" s="59">
        <v>3734</v>
      </c>
      <c r="AU26" s="29">
        <f t="shared" si="8"/>
        <v>448080</v>
      </c>
      <c r="AV26" s="59">
        <v>4625</v>
      </c>
      <c r="AW26" s="61">
        <f t="shared" si="9"/>
        <v>555000</v>
      </c>
      <c r="AX26" s="31">
        <v>31</v>
      </c>
      <c r="AY26" s="30" t="s">
        <v>51</v>
      </c>
      <c r="AZ26" s="32">
        <v>0</v>
      </c>
      <c r="BA26" s="35">
        <f t="shared" si="10"/>
        <v>44640</v>
      </c>
      <c r="BB26" s="56"/>
      <c r="BC26" s="57"/>
      <c r="BD26" s="57"/>
      <c r="BE26" s="57"/>
      <c r="BF26" s="31">
        <v>50</v>
      </c>
      <c r="BG26" s="30" t="s">
        <v>51</v>
      </c>
      <c r="BH26" s="30">
        <v>3</v>
      </c>
      <c r="BI26" s="7"/>
      <c r="BJ26" s="7"/>
      <c r="BK26" s="7"/>
      <c r="BL26" s="7"/>
      <c r="BM26" s="7"/>
      <c r="BN26" s="7"/>
    </row>
    <row r="27" spans="1:66" ht="19.5" customHeight="1">
      <c r="A27" s="147" t="s">
        <v>17</v>
      </c>
      <c r="B27" s="62"/>
      <c r="C27" s="54">
        <v>187</v>
      </c>
      <c r="D27" s="29">
        <v>3394</v>
      </c>
      <c r="E27" s="29">
        <f t="shared" si="0"/>
        <v>634678</v>
      </c>
      <c r="F27" s="29">
        <v>5114</v>
      </c>
      <c r="G27" s="55">
        <f t="shared" si="1"/>
        <v>956318</v>
      </c>
      <c r="H27" s="31">
        <v>22</v>
      </c>
      <c r="I27" s="30" t="s">
        <v>51</v>
      </c>
      <c r="J27" s="32">
        <v>8</v>
      </c>
      <c r="K27" s="35">
        <f t="shared" si="2"/>
        <v>50864</v>
      </c>
      <c r="L27" s="56"/>
      <c r="M27" s="57"/>
      <c r="N27" s="57"/>
      <c r="O27" s="57"/>
      <c r="P27" s="31">
        <v>44</v>
      </c>
      <c r="Q27" s="30" t="s">
        <v>51</v>
      </c>
      <c r="R27" s="34">
        <v>1</v>
      </c>
      <c r="S27" s="35">
        <f t="shared" si="3"/>
        <v>98923</v>
      </c>
      <c r="T27" s="35"/>
      <c r="U27" s="33"/>
      <c r="V27" s="35"/>
      <c r="W27" s="35"/>
      <c r="X27" s="58">
        <v>89</v>
      </c>
      <c r="Y27" s="59">
        <v>3271</v>
      </c>
      <c r="Z27" s="29">
        <f t="shared" si="4"/>
        <v>291119</v>
      </c>
      <c r="AA27" s="59">
        <v>5098</v>
      </c>
      <c r="AB27" s="55">
        <f t="shared" si="5"/>
        <v>453722</v>
      </c>
      <c r="AC27" s="31">
        <v>18</v>
      </c>
      <c r="AD27" s="105" t="s">
        <v>63</v>
      </c>
      <c r="AE27" s="32">
        <v>8</v>
      </c>
      <c r="AF27" s="35">
        <f t="shared" si="6"/>
        <v>19936</v>
      </c>
      <c r="AG27" s="56"/>
      <c r="AH27" s="57"/>
      <c r="AI27" s="57"/>
      <c r="AJ27" s="57"/>
      <c r="AK27" s="31">
        <v>41</v>
      </c>
      <c r="AL27" s="30" t="s">
        <v>51</v>
      </c>
      <c r="AM27" s="34">
        <v>9</v>
      </c>
      <c r="AN27" s="35">
        <f t="shared" si="7"/>
        <v>44589</v>
      </c>
      <c r="AO27" s="35"/>
      <c r="AP27" s="33"/>
      <c r="AQ27" s="35"/>
      <c r="AR27" s="35"/>
      <c r="AS27" s="60">
        <v>53</v>
      </c>
      <c r="AT27" s="59">
        <v>3627</v>
      </c>
      <c r="AU27" s="29">
        <f t="shared" si="8"/>
        <v>192231</v>
      </c>
      <c r="AV27" s="59">
        <v>5105</v>
      </c>
      <c r="AW27" s="61">
        <f t="shared" si="9"/>
        <v>270565</v>
      </c>
      <c r="AX27" s="31">
        <v>29</v>
      </c>
      <c r="AY27" s="30" t="s">
        <v>51</v>
      </c>
      <c r="AZ27" s="32">
        <v>2</v>
      </c>
      <c r="BA27" s="35">
        <f t="shared" si="10"/>
        <v>18550</v>
      </c>
      <c r="BB27" s="56"/>
      <c r="BC27" s="57"/>
      <c r="BD27" s="57"/>
      <c r="BE27" s="57"/>
      <c r="BF27" s="31">
        <v>48</v>
      </c>
      <c r="BG27" s="30" t="s">
        <v>51</v>
      </c>
      <c r="BH27" s="30">
        <v>0</v>
      </c>
      <c r="BI27" s="7"/>
      <c r="BJ27" s="7"/>
      <c r="BK27" s="7"/>
      <c r="BL27" s="7"/>
      <c r="BM27" s="7"/>
      <c r="BN27" s="7"/>
    </row>
    <row r="28" spans="1:66" ht="19.5" customHeight="1">
      <c r="A28" s="146" t="s">
        <v>18</v>
      </c>
      <c r="B28" s="53"/>
      <c r="C28" s="54">
        <v>241</v>
      </c>
      <c r="D28" s="29">
        <v>3466</v>
      </c>
      <c r="E28" s="29">
        <f t="shared" si="0"/>
        <v>835306</v>
      </c>
      <c r="F28" s="29">
        <v>4438</v>
      </c>
      <c r="G28" s="55">
        <f t="shared" si="1"/>
        <v>1069558</v>
      </c>
      <c r="H28" s="31">
        <v>23</v>
      </c>
      <c r="I28" s="30" t="s">
        <v>51</v>
      </c>
      <c r="J28" s="32">
        <v>3</v>
      </c>
      <c r="K28" s="35">
        <f t="shared" si="2"/>
        <v>67239</v>
      </c>
      <c r="L28" s="56"/>
      <c r="M28" s="57"/>
      <c r="N28" s="57"/>
      <c r="O28" s="57"/>
      <c r="P28" s="31">
        <v>44</v>
      </c>
      <c r="Q28" s="30" t="s">
        <v>51</v>
      </c>
      <c r="R28" s="34">
        <v>5</v>
      </c>
      <c r="S28" s="35">
        <f t="shared" si="3"/>
        <v>128453</v>
      </c>
      <c r="T28" s="35"/>
      <c r="U28" s="33"/>
      <c r="V28" s="35"/>
      <c r="W28" s="35"/>
      <c r="X28" s="58">
        <v>123</v>
      </c>
      <c r="Y28" s="59">
        <v>3365</v>
      </c>
      <c r="Z28" s="29">
        <f t="shared" si="4"/>
        <v>413895</v>
      </c>
      <c r="AA28" s="59">
        <v>4373</v>
      </c>
      <c r="AB28" s="55">
        <f t="shared" si="5"/>
        <v>537879</v>
      </c>
      <c r="AC28" s="31">
        <v>19</v>
      </c>
      <c r="AD28" s="30" t="s">
        <v>51</v>
      </c>
      <c r="AE28" s="32">
        <v>8</v>
      </c>
      <c r="AF28" s="35">
        <f t="shared" si="6"/>
        <v>29028</v>
      </c>
      <c r="AG28" s="56"/>
      <c r="AH28" s="57"/>
      <c r="AI28" s="57"/>
      <c r="AJ28" s="57"/>
      <c r="AK28" s="31">
        <v>42</v>
      </c>
      <c r="AL28" s="30" t="s">
        <v>51</v>
      </c>
      <c r="AM28" s="34">
        <v>6</v>
      </c>
      <c r="AN28" s="35">
        <f t="shared" si="7"/>
        <v>62730</v>
      </c>
      <c r="AO28" s="35"/>
      <c r="AP28" s="33"/>
      <c r="AQ28" s="35"/>
      <c r="AR28" s="35"/>
      <c r="AS28" s="60">
        <v>63</v>
      </c>
      <c r="AT28" s="59">
        <v>3755</v>
      </c>
      <c r="AU28" s="29">
        <f t="shared" si="8"/>
        <v>236565</v>
      </c>
      <c r="AV28" s="59">
        <v>4732</v>
      </c>
      <c r="AW28" s="61">
        <f t="shared" si="9"/>
        <v>298116</v>
      </c>
      <c r="AX28" s="31">
        <v>31</v>
      </c>
      <c r="AY28" s="30" t="s">
        <v>51</v>
      </c>
      <c r="AZ28" s="32">
        <v>3</v>
      </c>
      <c r="BA28" s="35">
        <f t="shared" si="10"/>
        <v>23625</v>
      </c>
      <c r="BB28" s="56"/>
      <c r="BC28" s="57"/>
      <c r="BD28" s="57"/>
      <c r="BE28" s="57"/>
      <c r="BF28" s="31">
        <v>50</v>
      </c>
      <c r="BG28" s="30" t="s">
        <v>51</v>
      </c>
      <c r="BH28" s="30">
        <v>0</v>
      </c>
      <c r="BI28" s="7"/>
      <c r="BJ28" s="7"/>
      <c r="BK28" s="7"/>
      <c r="BL28" s="7"/>
      <c r="BM28" s="7"/>
      <c r="BN28" s="7"/>
    </row>
    <row r="29" spans="1:66" ht="19.5" customHeight="1">
      <c r="A29" s="146" t="s">
        <v>19</v>
      </c>
      <c r="B29" s="53"/>
      <c r="C29" s="54">
        <v>343</v>
      </c>
      <c r="D29" s="29">
        <v>3434</v>
      </c>
      <c r="E29" s="29">
        <f t="shared" si="0"/>
        <v>1177862</v>
      </c>
      <c r="F29" s="29">
        <v>3886</v>
      </c>
      <c r="G29" s="55">
        <f t="shared" si="1"/>
        <v>1332898</v>
      </c>
      <c r="H29" s="31">
        <v>25</v>
      </c>
      <c r="I29" s="30" t="s">
        <v>51</v>
      </c>
      <c r="J29" s="32">
        <v>3</v>
      </c>
      <c r="K29" s="35">
        <f t="shared" si="2"/>
        <v>103929</v>
      </c>
      <c r="L29" s="56"/>
      <c r="M29" s="57"/>
      <c r="N29" s="57"/>
      <c r="O29" s="57"/>
      <c r="P29" s="31">
        <v>45</v>
      </c>
      <c r="Q29" s="30" t="s">
        <v>51</v>
      </c>
      <c r="R29" s="34">
        <v>8</v>
      </c>
      <c r="S29" s="35">
        <f t="shared" si="3"/>
        <v>187964</v>
      </c>
      <c r="T29" s="35"/>
      <c r="U29" s="33"/>
      <c r="V29" s="35"/>
      <c r="W29" s="35"/>
      <c r="X29" s="58">
        <v>118</v>
      </c>
      <c r="Y29" s="59">
        <v>3155</v>
      </c>
      <c r="Z29" s="29">
        <f t="shared" si="4"/>
        <v>372290</v>
      </c>
      <c r="AA29" s="59">
        <v>3537</v>
      </c>
      <c r="AB29" s="55">
        <f t="shared" si="5"/>
        <v>417366</v>
      </c>
      <c r="AC29" s="31">
        <v>18</v>
      </c>
      <c r="AD29" s="30" t="s">
        <v>51</v>
      </c>
      <c r="AE29" s="32">
        <v>3</v>
      </c>
      <c r="AF29" s="35">
        <f t="shared" si="6"/>
        <v>25842</v>
      </c>
      <c r="AG29" s="56"/>
      <c r="AH29" s="57"/>
      <c r="AI29" s="57"/>
      <c r="AJ29" s="57"/>
      <c r="AK29" s="31">
        <v>41</v>
      </c>
      <c r="AL29" s="30" t="s">
        <v>51</v>
      </c>
      <c r="AM29" s="34">
        <v>2</v>
      </c>
      <c r="AN29" s="35">
        <f t="shared" si="7"/>
        <v>58292</v>
      </c>
      <c r="AO29" s="35"/>
      <c r="AP29" s="33"/>
      <c r="AQ29" s="35"/>
      <c r="AR29" s="35"/>
      <c r="AS29" s="60">
        <v>180</v>
      </c>
      <c r="AT29" s="59">
        <v>3685</v>
      </c>
      <c r="AU29" s="29">
        <f t="shared" si="8"/>
        <v>663300</v>
      </c>
      <c r="AV29" s="59">
        <v>4207</v>
      </c>
      <c r="AW29" s="61">
        <f t="shared" si="9"/>
        <v>757260</v>
      </c>
      <c r="AX29" s="31">
        <v>31</v>
      </c>
      <c r="AY29" s="30" t="s">
        <v>51</v>
      </c>
      <c r="AZ29" s="32">
        <v>1</v>
      </c>
      <c r="BA29" s="35">
        <f t="shared" si="10"/>
        <v>67140</v>
      </c>
      <c r="BB29" s="56"/>
      <c r="BC29" s="57"/>
      <c r="BD29" s="57"/>
      <c r="BE29" s="57"/>
      <c r="BF29" s="31">
        <v>49</v>
      </c>
      <c r="BG29" s="30" t="s">
        <v>51</v>
      </c>
      <c r="BH29" s="30">
        <v>9</v>
      </c>
      <c r="BI29" s="7"/>
      <c r="BJ29" s="7"/>
      <c r="BK29" s="7"/>
      <c r="BL29" s="7"/>
      <c r="BM29" s="7"/>
      <c r="BN29" s="7"/>
    </row>
    <row r="30" spans="1:66" ht="19.5" customHeight="1">
      <c r="A30" s="146" t="s">
        <v>20</v>
      </c>
      <c r="B30" s="53"/>
      <c r="C30" s="54">
        <v>278</v>
      </c>
      <c r="D30" s="29">
        <v>3354</v>
      </c>
      <c r="E30" s="29">
        <f t="shared" si="0"/>
        <v>932412</v>
      </c>
      <c r="F30" s="29">
        <v>4365</v>
      </c>
      <c r="G30" s="55">
        <f t="shared" si="1"/>
        <v>1213470</v>
      </c>
      <c r="H30" s="31">
        <v>22</v>
      </c>
      <c r="I30" s="30" t="s">
        <v>51</v>
      </c>
      <c r="J30" s="32">
        <v>5</v>
      </c>
      <c r="K30" s="35">
        <f t="shared" si="2"/>
        <v>74782</v>
      </c>
      <c r="L30" s="56"/>
      <c r="M30" s="57"/>
      <c r="N30" s="57"/>
      <c r="O30" s="57"/>
      <c r="P30" s="31">
        <v>44</v>
      </c>
      <c r="Q30" s="30" t="s">
        <v>51</v>
      </c>
      <c r="R30" s="34">
        <v>3</v>
      </c>
      <c r="S30" s="35">
        <f t="shared" si="3"/>
        <v>147618</v>
      </c>
      <c r="T30" s="35"/>
      <c r="U30" s="33"/>
      <c r="V30" s="35"/>
      <c r="W30" s="35"/>
      <c r="X30" s="58">
        <v>156</v>
      </c>
      <c r="Y30" s="59">
        <v>3265</v>
      </c>
      <c r="Z30" s="29">
        <f t="shared" si="4"/>
        <v>509340</v>
      </c>
      <c r="AA30" s="59">
        <v>4233</v>
      </c>
      <c r="AB30" s="55">
        <f t="shared" si="5"/>
        <v>660348</v>
      </c>
      <c r="AC30" s="31">
        <v>19</v>
      </c>
      <c r="AD30" s="30" t="s">
        <v>51</v>
      </c>
      <c r="AE30" s="32">
        <v>5</v>
      </c>
      <c r="AF30" s="35">
        <f t="shared" si="6"/>
        <v>36348</v>
      </c>
      <c r="AG30" s="56"/>
      <c r="AH30" s="57"/>
      <c r="AI30" s="57"/>
      <c r="AJ30" s="57"/>
      <c r="AK30" s="31">
        <v>42</v>
      </c>
      <c r="AL30" s="30" t="s">
        <v>51</v>
      </c>
      <c r="AM30" s="34">
        <v>8</v>
      </c>
      <c r="AN30" s="35">
        <f t="shared" si="7"/>
        <v>79872</v>
      </c>
      <c r="AO30" s="35"/>
      <c r="AP30" s="33"/>
      <c r="AQ30" s="35"/>
      <c r="AR30" s="35"/>
      <c r="AS30" s="60">
        <v>83</v>
      </c>
      <c r="AT30" s="59">
        <v>3602</v>
      </c>
      <c r="AU30" s="29">
        <f t="shared" si="8"/>
        <v>298966</v>
      </c>
      <c r="AV30" s="59">
        <v>4678</v>
      </c>
      <c r="AW30" s="61">
        <f t="shared" si="9"/>
        <v>388274</v>
      </c>
      <c r="AX30" s="31">
        <v>29</v>
      </c>
      <c r="AY30" s="30" t="s">
        <v>51</v>
      </c>
      <c r="AZ30" s="32">
        <v>4</v>
      </c>
      <c r="BA30" s="35">
        <f t="shared" si="10"/>
        <v>29216</v>
      </c>
      <c r="BB30" s="56"/>
      <c r="BC30" s="57"/>
      <c r="BD30" s="57"/>
      <c r="BE30" s="57"/>
      <c r="BF30" s="31">
        <v>47</v>
      </c>
      <c r="BG30" s="30" t="s">
        <v>51</v>
      </c>
      <c r="BH30" s="30">
        <v>9</v>
      </c>
      <c r="BI30" s="7"/>
      <c r="BJ30" s="7"/>
      <c r="BK30" s="7"/>
      <c r="BL30" s="7"/>
      <c r="BM30" s="7"/>
      <c r="BN30" s="7"/>
    </row>
    <row r="31" spans="1:66" ht="19.5" customHeight="1">
      <c r="A31" s="146" t="s">
        <v>21</v>
      </c>
      <c r="B31" s="53"/>
      <c r="C31" s="54">
        <v>607</v>
      </c>
      <c r="D31" s="29">
        <v>3334</v>
      </c>
      <c r="E31" s="29">
        <f t="shared" si="0"/>
        <v>2023738</v>
      </c>
      <c r="F31" s="29">
        <v>4037</v>
      </c>
      <c r="G31" s="55">
        <f t="shared" si="1"/>
        <v>2450459</v>
      </c>
      <c r="H31" s="31">
        <v>23</v>
      </c>
      <c r="I31" s="30" t="s">
        <v>51</v>
      </c>
      <c r="J31" s="32">
        <v>7</v>
      </c>
      <c r="K31" s="35">
        <f t="shared" si="2"/>
        <v>171781</v>
      </c>
      <c r="L31" s="56"/>
      <c r="M31" s="57"/>
      <c r="N31" s="57"/>
      <c r="O31" s="57"/>
      <c r="P31" s="31">
        <v>45</v>
      </c>
      <c r="Q31" s="30" t="s">
        <v>51</v>
      </c>
      <c r="R31" s="34">
        <v>4</v>
      </c>
      <c r="S31" s="35">
        <f t="shared" si="3"/>
        <v>330208</v>
      </c>
      <c r="T31" s="35"/>
      <c r="U31" s="33"/>
      <c r="V31" s="35"/>
      <c r="W31" s="35"/>
      <c r="X31" s="58">
        <v>311</v>
      </c>
      <c r="Y31" s="59">
        <v>3124</v>
      </c>
      <c r="Z31" s="29">
        <f t="shared" si="4"/>
        <v>971564</v>
      </c>
      <c r="AA31" s="59">
        <v>3889</v>
      </c>
      <c r="AB31" s="55">
        <f t="shared" si="5"/>
        <v>1209479</v>
      </c>
      <c r="AC31" s="31">
        <v>18</v>
      </c>
      <c r="AD31" s="30" t="s">
        <v>51</v>
      </c>
      <c r="AE31" s="32">
        <v>6</v>
      </c>
      <c r="AF31" s="35">
        <f t="shared" si="6"/>
        <v>69042</v>
      </c>
      <c r="AG31" s="56"/>
      <c r="AH31" s="57"/>
      <c r="AI31" s="57"/>
      <c r="AJ31" s="57"/>
      <c r="AK31" s="31">
        <v>41</v>
      </c>
      <c r="AL31" s="30" t="s">
        <v>51</v>
      </c>
      <c r="AM31" s="34">
        <v>8</v>
      </c>
      <c r="AN31" s="35">
        <f t="shared" si="7"/>
        <v>155500</v>
      </c>
      <c r="AO31" s="35"/>
      <c r="AP31" s="33"/>
      <c r="AQ31" s="35"/>
      <c r="AR31" s="35"/>
      <c r="AS31" s="60">
        <v>183</v>
      </c>
      <c r="AT31" s="59">
        <v>3753</v>
      </c>
      <c r="AU31" s="29">
        <f t="shared" si="8"/>
        <v>686799</v>
      </c>
      <c r="AV31" s="59">
        <v>4396</v>
      </c>
      <c r="AW31" s="61">
        <f t="shared" si="9"/>
        <v>804468</v>
      </c>
      <c r="AX31" s="31">
        <v>32</v>
      </c>
      <c r="AY31" s="30" t="s">
        <v>51</v>
      </c>
      <c r="AZ31" s="32">
        <v>7</v>
      </c>
      <c r="BA31" s="35">
        <f t="shared" si="10"/>
        <v>71553</v>
      </c>
      <c r="BB31" s="56"/>
      <c r="BC31" s="57"/>
      <c r="BD31" s="57"/>
      <c r="BE31" s="57"/>
      <c r="BF31" s="31">
        <v>52</v>
      </c>
      <c r="BG31" s="30" t="s">
        <v>51</v>
      </c>
      <c r="BH31" s="30">
        <v>2</v>
      </c>
      <c r="BI31" s="7"/>
      <c r="BJ31" s="7"/>
      <c r="BK31" s="7"/>
      <c r="BL31" s="7"/>
      <c r="BM31" s="7"/>
      <c r="BN31" s="7"/>
    </row>
    <row r="32" spans="1:66" ht="19.5" customHeight="1">
      <c r="A32" s="146" t="s">
        <v>22</v>
      </c>
      <c r="B32" s="53"/>
      <c r="C32" s="54">
        <v>311</v>
      </c>
      <c r="D32" s="29">
        <v>3289</v>
      </c>
      <c r="E32" s="29">
        <f t="shared" si="0"/>
        <v>1022879</v>
      </c>
      <c r="F32" s="29">
        <v>3824</v>
      </c>
      <c r="G32" s="55">
        <f t="shared" si="1"/>
        <v>1189264</v>
      </c>
      <c r="H32" s="31">
        <v>22</v>
      </c>
      <c r="I32" s="30" t="s">
        <v>51</v>
      </c>
      <c r="J32" s="32">
        <v>8</v>
      </c>
      <c r="K32" s="35">
        <f t="shared" si="2"/>
        <v>84592</v>
      </c>
      <c r="L32" s="56"/>
      <c r="M32" s="57"/>
      <c r="N32" s="57"/>
      <c r="O32" s="57"/>
      <c r="P32" s="31">
        <v>43</v>
      </c>
      <c r="Q32" s="30" t="s">
        <v>51</v>
      </c>
      <c r="R32" s="34">
        <v>8</v>
      </c>
      <c r="S32" s="35">
        <f t="shared" si="3"/>
        <v>162964</v>
      </c>
      <c r="T32" s="35"/>
      <c r="U32" s="33"/>
      <c r="V32" s="35"/>
      <c r="W32" s="35"/>
      <c r="X32" s="58">
        <v>139</v>
      </c>
      <c r="Y32" s="59">
        <v>3087</v>
      </c>
      <c r="Z32" s="29">
        <f t="shared" si="4"/>
        <v>429093</v>
      </c>
      <c r="AA32" s="59">
        <v>3627</v>
      </c>
      <c r="AB32" s="55">
        <f t="shared" si="5"/>
        <v>504153</v>
      </c>
      <c r="AC32" s="31">
        <v>17</v>
      </c>
      <c r="AD32" s="30" t="s">
        <v>51</v>
      </c>
      <c r="AE32" s="32">
        <v>4</v>
      </c>
      <c r="AF32" s="35">
        <f t="shared" si="6"/>
        <v>28912</v>
      </c>
      <c r="AG32" s="56"/>
      <c r="AH32" s="57"/>
      <c r="AI32" s="57"/>
      <c r="AJ32" s="57"/>
      <c r="AK32" s="31">
        <v>40</v>
      </c>
      <c r="AL32" s="30" t="s">
        <v>51</v>
      </c>
      <c r="AM32" s="34">
        <v>4</v>
      </c>
      <c r="AN32" s="35">
        <f t="shared" si="7"/>
        <v>67276</v>
      </c>
      <c r="AO32" s="35"/>
      <c r="AP32" s="33"/>
      <c r="AQ32" s="35"/>
      <c r="AR32" s="35"/>
      <c r="AS32" s="60">
        <v>151</v>
      </c>
      <c r="AT32" s="59">
        <v>3455</v>
      </c>
      <c r="AU32" s="29">
        <f t="shared" si="8"/>
        <v>521705</v>
      </c>
      <c r="AV32" s="59">
        <v>3992</v>
      </c>
      <c r="AW32" s="61">
        <f t="shared" si="9"/>
        <v>602792</v>
      </c>
      <c r="AX32" s="31">
        <v>27</v>
      </c>
      <c r="AY32" s="30" t="s">
        <v>51</v>
      </c>
      <c r="AZ32" s="32">
        <v>3</v>
      </c>
      <c r="BA32" s="35">
        <f t="shared" si="10"/>
        <v>49377</v>
      </c>
      <c r="BB32" s="56"/>
      <c r="BC32" s="57"/>
      <c r="BD32" s="57"/>
      <c r="BE32" s="57"/>
      <c r="BF32" s="31">
        <v>46</v>
      </c>
      <c r="BG32" s="30" t="s">
        <v>51</v>
      </c>
      <c r="BH32" s="30">
        <v>4</v>
      </c>
      <c r="BI32" s="7"/>
      <c r="BJ32" s="7"/>
      <c r="BK32" s="7"/>
      <c r="BL32" s="7"/>
      <c r="BM32" s="7"/>
      <c r="BN32" s="7"/>
    </row>
    <row r="33" spans="1:66" ht="19.5" customHeight="1">
      <c r="A33" s="146" t="s">
        <v>23</v>
      </c>
      <c r="B33" s="53"/>
      <c r="C33" s="54">
        <v>273</v>
      </c>
      <c r="D33" s="29">
        <v>3238</v>
      </c>
      <c r="E33" s="29">
        <f t="shared" si="0"/>
        <v>883974</v>
      </c>
      <c r="F33" s="29">
        <v>3736</v>
      </c>
      <c r="G33" s="55">
        <f t="shared" si="1"/>
        <v>1019928</v>
      </c>
      <c r="H33" s="31">
        <v>22</v>
      </c>
      <c r="I33" s="30" t="s">
        <v>51</v>
      </c>
      <c r="J33" s="32">
        <v>5</v>
      </c>
      <c r="K33" s="35">
        <f t="shared" si="2"/>
        <v>73437</v>
      </c>
      <c r="L33" s="56"/>
      <c r="M33" s="57"/>
      <c r="N33" s="57"/>
      <c r="O33" s="57"/>
      <c r="P33" s="31">
        <v>43</v>
      </c>
      <c r="Q33" s="30" t="s">
        <v>51</v>
      </c>
      <c r="R33" s="34">
        <v>6</v>
      </c>
      <c r="S33" s="35">
        <f t="shared" si="3"/>
        <v>142506</v>
      </c>
      <c r="T33" s="35"/>
      <c r="U33" s="33"/>
      <c r="V33" s="35"/>
      <c r="W33" s="35"/>
      <c r="X33" s="58">
        <v>123</v>
      </c>
      <c r="Y33" s="59">
        <v>2931</v>
      </c>
      <c r="Z33" s="29">
        <f t="shared" si="4"/>
        <v>360513</v>
      </c>
      <c r="AA33" s="59">
        <v>3438</v>
      </c>
      <c r="AB33" s="55">
        <f t="shared" si="5"/>
        <v>422874</v>
      </c>
      <c r="AC33" s="31">
        <v>15</v>
      </c>
      <c r="AD33" s="30" t="s">
        <v>51</v>
      </c>
      <c r="AE33" s="32">
        <v>5</v>
      </c>
      <c r="AF33" s="35">
        <f t="shared" si="6"/>
        <v>22755</v>
      </c>
      <c r="AG33" s="56"/>
      <c r="AH33" s="57"/>
      <c r="AI33" s="57"/>
      <c r="AJ33" s="57"/>
      <c r="AK33" s="31">
        <v>38</v>
      </c>
      <c r="AL33" s="30" t="s">
        <v>51</v>
      </c>
      <c r="AM33" s="34">
        <v>8</v>
      </c>
      <c r="AN33" s="35">
        <f t="shared" si="7"/>
        <v>57072</v>
      </c>
      <c r="AO33" s="35"/>
      <c r="AP33" s="33"/>
      <c r="AQ33" s="35"/>
      <c r="AR33" s="35"/>
      <c r="AS33" s="60">
        <v>115</v>
      </c>
      <c r="AT33" s="59">
        <v>3602</v>
      </c>
      <c r="AU33" s="29">
        <f t="shared" si="8"/>
        <v>414230</v>
      </c>
      <c r="AV33" s="59">
        <v>4136</v>
      </c>
      <c r="AW33" s="61">
        <f t="shared" si="9"/>
        <v>475640</v>
      </c>
      <c r="AX33" s="31">
        <v>30</v>
      </c>
      <c r="AY33" s="30" t="s">
        <v>51</v>
      </c>
      <c r="AZ33" s="32">
        <v>3</v>
      </c>
      <c r="BA33" s="35">
        <f t="shared" si="10"/>
        <v>41745</v>
      </c>
      <c r="BB33" s="56"/>
      <c r="BC33" s="57"/>
      <c r="BD33" s="57"/>
      <c r="BE33" s="57"/>
      <c r="BF33" s="31">
        <v>49</v>
      </c>
      <c r="BG33" s="30" t="s">
        <v>51</v>
      </c>
      <c r="BH33" s="30">
        <v>1</v>
      </c>
      <c r="BI33" s="7"/>
      <c r="BJ33" s="7"/>
      <c r="BK33" s="7"/>
      <c r="BL33" s="7"/>
      <c r="BM33" s="7"/>
      <c r="BN33" s="7"/>
    </row>
    <row r="34" spans="1:66" ht="19.5" customHeight="1">
      <c r="A34" s="146" t="s">
        <v>24</v>
      </c>
      <c r="B34" s="53"/>
      <c r="C34" s="54">
        <v>255</v>
      </c>
      <c r="D34" s="29">
        <v>3332</v>
      </c>
      <c r="E34" s="29">
        <f t="shared" si="0"/>
        <v>849660</v>
      </c>
      <c r="F34" s="29">
        <v>3795</v>
      </c>
      <c r="G34" s="55">
        <f t="shared" si="1"/>
        <v>967725</v>
      </c>
      <c r="H34" s="31">
        <v>22</v>
      </c>
      <c r="I34" s="30" t="s">
        <v>51</v>
      </c>
      <c r="J34" s="32">
        <v>6</v>
      </c>
      <c r="K34" s="35">
        <f t="shared" si="2"/>
        <v>68850</v>
      </c>
      <c r="L34" s="56"/>
      <c r="M34" s="57"/>
      <c r="N34" s="57"/>
      <c r="O34" s="57"/>
      <c r="P34" s="31">
        <v>43</v>
      </c>
      <c r="Q34" s="30" t="s">
        <v>51</v>
      </c>
      <c r="R34" s="34">
        <v>8</v>
      </c>
      <c r="S34" s="35">
        <f t="shared" si="3"/>
        <v>133620</v>
      </c>
      <c r="T34" s="35"/>
      <c r="U34" s="33"/>
      <c r="V34" s="35"/>
      <c r="W34" s="35"/>
      <c r="X34" s="58">
        <v>126</v>
      </c>
      <c r="Y34" s="59">
        <v>3117</v>
      </c>
      <c r="Z34" s="29">
        <f t="shared" si="4"/>
        <v>392742</v>
      </c>
      <c r="AA34" s="59">
        <v>3602</v>
      </c>
      <c r="AB34" s="55">
        <f t="shared" si="5"/>
        <v>453852</v>
      </c>
      <c r="AC34" s="31">
        <v>17</v>
      </c>
      <c r="AD34" s="30" t="s">
        <v>51</v>
      </c>
      <c r="AE34" s="32">
        <v>1</v>
      </c>
      <c r="AF34" s="35">
        <f t="shared" si="6"/>
        <v>25830</v>
      </c>
      <c r="AG34" s="56"/>
      <c r="AH34" s="57"/>
      <c r="AI34" s="57"/>
      <c r="AJ34" s="57"/>
      <c r="AK34" s="31">
        <v>40</v>
      </c>
      <c r="AL34" s="30" t="s">
        <v>51</v>
      </c>
      <c r="AM34" s="34">
        <v>2</v>
      </c>
      <c r="AN34" s="35">
        <f t="shared" si="7"/>
        <v>60732</v>
      </c>
      <c r="AO34" s="35"/>
      <c r="AP34" s="33"/>
      <c r="AQ34" s="35"/>
      <c r="AR34" s="35"/>
      <c r="AS34" s="60">
        <v>82</v>
      </c>
      <c r="AT34" s="59">
        <v>3675</v>
      </c>
      <c r="AU34" s="29">
        <f t="shared" si="8"/>
        <v>301350</v>
      </c>
      <c r="AV34" s="59">
        <v>4153</v>
      </c>
      <c r="AW34" s="61">
        <f t="shared" si="9"/>
        <v>340546</v>
      </c>
      <c r="AX34" s="31">
        <v>31</v>
      </c>
      <c r="AY34" s="30" t="s">
        <v>51</v>
      </c>
      <c r="AZ34" s="32">
        <v>2</v>
      </c>
      <c r="BA34" s="35">
        <f t="shared" si="10"/>
        <v>30668</v>
      </c>
      <c r="BB34" s="56"/>
      <c r="BC34" s="57"/>
      <c r="BD34" s="57"/>
      <c r="BE34" s="57"/>
      <c r="BF34" s="31">
        <v>49</v>
      </c>
      <c r="BG34" s="30" t="s">
        <v>51</v>
      </c>
      <c r="BH34" s="30">
        <v>9</v>
      </c>
      <c r="BI34" s="7"/>
      <c r="BJ34" s="7"/>
      <c r="BK34" s="7"/>
      <c r="BL34" s="7"/>
      <c r="BM34" s="7"/>
      <c r="BN34" s="7"/>
    </row>
    <row r="35" spans="1:66" ht="19.5" customHeight="1">
      <c r="A35" s="146" t="s">
        <v>52</v>
      </c>
      <c r="B35" s="53"/>
      <c r="C35" s="54">
        <v>325</v>
      </c>
      <c r="D35" s="29">
        <v>3341</v>
      </c>
      <c r="E35" s="29">
        <f t="shared" si="0"/>
        <v>1085825</v>
      </c>
      <c r="F35" s="29">
        <v>3601</v>
      </c>
      <c r="G35" s="55">
        <f t="shared" si="1"/>
        <v>1170325</v>
      </c>
      <c r="H35" s="31">
        <v>24</v>
      </c>
      <c r="I35" s="30" t="s">
        <v>51</v>
      </c>
      <c r="J35" s="32">
        <v>1</v>
      </c>
      <c r="K35" s="35">
        <f t="shared" si="2"/>
        <v>93925</v>
      </c>
      <c r="L35" s="56"/>
      <c r="M35" s="57"/>
      <c r="N35" s="57"/>
      <c r="O35" s="57"/>
      <c r="P35" s="31">
        <v>46</v>
      </c>
      <c r="Q35" s="30" t="s">
        <v>51</v>
      </c>
      <c r="R35" s="34">
        <v>4</v>
      </c>
      <c r="S35" s="35">
        <f t="shared" si="3"/>
        <v>180700</v>
      </c>
      <c r="T35" s="35"/>
      <c r="U35" s="33"/>
      <c r="V35" s="35"/>
      <c r="W35" s="35"/>
      <c r="X35" s="58">
        <v>135</v>
      </c>
      <c r="Y35" s="59">
        <v>2917</v>
      </c>
      <c r="Z35" s="29">
        <f t="shared" si="4"/>
        <v>393795</v>
      </c>
      <c r="AA35" s="59">
        <v>3177</v>
      </c>
      <c r="AB35" s="55">
        <f t="shared" si="5"/>
        <v>428895</v>
      </c>
      <c r="AC35" s="31">
        <v>15</v>
      </c>
      <c r="AD35" s="30" t="s">
        <v>51</v>
      </c>
      <c r="AE35" s="32">
        <v>9</v>
      </c>
      <c r="AF35" s="35">
        <f t="shared" si="6"/>
        <v>25515</v>
      </c>
      <c r="AG35" s="56"/>
      <c r="AH35" s="57"/>
      <c r="AI35" s="57"/>
      <c r="AJ35" s="57"/>
      <c r="AK35" s="31">
        <v>40</v>
      </c>
      <c r="AL35" s="30" t="s">
        <v>51</v>
      </c>
      <c r="AM35" s="34">
        <v>4</v>
      </c>
      <c r="AN35" s="35">
        <f t="shared" si="7"/>
        <v>65340</v>
      </c>
      <c r="AO35" s="35"/>
      <c r="AP35" s="33"/>
      <c r="AQ35" s="35"/>
      <c r="AR35" s="35"/>
      <c r="AS35" s="60">
        <v>126</v>
      </c>
      <c r="AT35" s="59">
        <v>3804</v>
      </c>
      <c r="AU35" s="29">
        <f t="shared" si="8"/>
        <v>479304</v>
      </c>
      <c r="AV35" s="59">
        <v>4094</v>
      </c>
      <c r="AW35" s="61">
        <f t="shared" si="9"/>
        <v>515844</v>
      </c>
      <c r="AX35" s="31">
        <v>33</v>
      </c>
      <c r="AY35" s="30" t="s">
        <v>51</v>
      </c>
      <c r="AZ35" s="32">
        <v>0</v>
      </c>
      <c r="BA35" s="35">
        <f t="shared" si="10"/>
        <v>49896</v>
      </c>
      <c r="BB35" s="56"/>
      <c r="BC35" s="57"/>
      <c r="BD35" s="57"/>
      <c r="BE35" s="57"/>
      <c r="BF35" s="31">
        <v>52</v>
      </c>
      <c r="BG35" s="30" t="s">
        <v>51</v>
      </c>
      <c r="BH35" s="30">
        <v>9</v>
      </c>
      <c r="BI35" s="7"/>
      <c r="BJ35" s="7"/>
      <c r="BK35" s="7"/>
      <c r="BL35" s="7"/>
      <c r="BM35" s="7"/>
      <c r="BN35" s="7"/>
    </row>
    <row r="36" spans="1:66" ht="19.5" customHeight="1">
      <c r="A36" s="146" t="s">
        <v>53</v>
      </c>
      <c r="B36" s="53"/>
      <c r="C36" s="54">
        <v>438</v>
      </c>
      <c r="D36" s="29">
        <v>3428</v>
      </c>
      <c r="E36" s="29">
        <f t="shared" si="0"/>
        <v>1501464</v>
      </c>
      <c r="F36" s="29">
        <v>4201</v>
      </c>
      <c r="G36" s="55">
        <f t="shared" si="1"/>
        <v>1840038</v>
      </c>
      <c r="H36" s="31">
        <v>24</v>
      </c>
      <c r="I36" s="30" t="s">
        <v>54</v>
      </c>
      <c r="J36" s="32">
        <v>6</v>
      </c>
      <c r="K36" s="35">
        <f t="shared" si="2"/>
        <v>128772</v>
      </c>
      <c r="L36" s="56"/>
      <c r="M36" s="57"/>
      <c r="N36" s="57"/>
      <c r="O36" s="57"/>
      <c r="P36" s="31">
        <v>45</v>
      </c>
      <c r="Q36" s="30" t="s">
        <v>54</v>
      </c>
      <c r="R36" s="34">
        <v>7</v>
      </c>
      <c r="S36" s="35">
        <f t="shared" si="3"/>
        <v>239586</v>
      </c>
      <c r="T36" s="35"/>
      <c r="U36" s="33"/>
      <c r="V36" s="35"/>
      <c r="W36" s="35"/>
      <c r="X36" s="58">
        <v>209</v>
      </c>
      <c r="Y36" s="59">
        <v>3213</v>
      </c>
      <c r="Z36" s="29">
        <f t="shared" si="4"/>
        <v>671517</v>
      </c>
      <c r="AA36" s="59">
        <v>4049</v>
      </c>
      <c r="AB36" s="55">
        <f t="shared" si="5"/>
        <v>846241</v>
      </c>
      <c r="AC36" s="31">
        <v>18</v>
      </c>
      <c r="AD36" s="30" t="s">
        <v>54</v>
      </c>
      <c r="AE36" s="32">
        <v>6</v>
      </c>
      <c r="AF36" s="35">
        <f t="shared" si="6"/>
        <v>46398</v>
      </c>
      <c r="AG36" s="56"/>
      <c r="AH36" s="57"/>
      <c r="AI36" s="57"/>
      <c r="AJ36" s="57"/>
      <c r="AK36" s="31">
        <v>41</v>
      </c>
      <c r="AL36" s="30" t="s">
        <v>54</v>
      </c>
      <c r="AM36" s="34">
        <v>7</v>
      </c>
      <c r="AN36" s="35">
        <f t="shared" si="7"/>
        <v>104291</v>
      </c>
      <c r="AO36" s="35"/>
      <c r="AP36" s="33"/>
      <c r="AQ36" s="35"/>
      <c r="AR36" s="35"/>
      <c r="AS36" s="60">
        <v>162</v>
      </c>
      <c r="AT36" s="59">
        <v>3770</v>
      </c>
      <c r="AU36" s="29">
        <f t="shared" si="8"/>
        <v>610740</v>
      </c>
      <c r="AV36" s="59">
        <v>4541</v>
      </c>
      <c r="AW36" s="61">
        <f t="shared" si="9"/>
        <v>735642</v>
      </c>
      <c r="AX36" s="31">
        <v>33</v>
      </c>
      <c r="AY36" s="30" t="s">
        <v>54</v>
      </c>
      <c r="AZ36" s="32">
        <v>2</v>
      </c>
      <c r="BA36" s="35">
        <f t="shared" si="10"/>
        <v>64476</v>
      </c>
      <c r="BB36" s="56"/>
      <c r="BC36" s="57"/>
      <c r="BD36" s="57"/>
      <c r="BE36" s="57"/>
      <c r="BF36" s="31">
        <v>51</v>
      </c>
      <c r="BG36" s="30" t="s">
        <v>54</v>
      </c>
      <c r="BH36" s="30">
        <v>9</v>
      </c>
      <c r="BI36" s="7"/>
      <c r="BJ36" s="7"/>
      <c r="BK36" s="7"/>
      <c r="BL36" s="7"/>
      <c r="BM36" s="7"/>
      <c r="BN36" s="7"/>
    </row>
    <row r="37" spans="1:66" ht="19.5" customHeight="1">
      <c r="A37" s="146" t="s">
        <v>55</v>
      </c>
      <c r="B37" s="53"/>
      <c r="C37" s="54">
        <v>282</v>
      </c>
      <c r="D37" s="29">
        <v>3290</v>
      </c>
      <c r="E37" s="29">
        <f t="shared" si="0"/>
        <v>927780</v>
      </c>
      <c r="F37" s="29">
        <v>3933</v>
      </c>
      <c r="G37" s="55">
        <f t="shared" si="1"/>
        <v>1109106</v>
      </c>
      <c r="H37" s="31">
        <v>23</v>
      </c>
      <c r="I37" s="30" t="s">
        <v>51</v>
      </c>
      <c r="J37" s="32">
        <v>3</v>
      </c>
      <c r="K37" s="35">
        <f t="shared" si="2"/>
        <v>78678</v>
      </c>
      <c r="L37" s="56"/>
      <c r="M37" s="57"/>
      <c r="N37" s="57"/>
      <c r="O37" s="57"/>
      <c r="P37" s="31">
        <v>44</v>
      </c>
      <c r="Q37" s="30" t="s">
        <v>51</v>
      </c>
      <c r="R37" s="34">
        <v>5</v>
      </c>
      <c r="S37" s="35">
        <f t="shared" si="3"/>
        <v>150306</v>
      </c>
      <c r="T37" s="35"/>
      <c r="U37" s="33"/>
      <c r="V37" s="35"/>
      <c r="W37" s="35"/>
      <c r="X37" s="58">
        <v>89</v>
      </c>
      <c r="Y37" s="59">
        <v>3011</v>
      </c>
      <c r="Z37" s="29">
        <f t="shared" si="4"/>
        <v>267979</v>
      </c>
      <c r="AA37" s="59">
        <v>3672</v>
      </c>
      <c r="AB37" s="55">
        <f t="shared" si="5"/>
        <v>326808</v>
      </c>
      <c r="AC37" s="31">
        <v>16</v>
      </c>
      <c r="AD37" s="30" t="s">
        <v>51</v>
      </c>
      <c r="AE37" s="32">
        <v>3</v>
      </c>
      <c r="AF37" s="35">
        <f t="shared" si="6"/>
        <v>17355</v>
      </c>
      <c r="AG37" s="56"/>
      <c r="AH37" s="57"/>
      <c r="AI37" s="57"/>
      <c r="AJ37" s="57"/>
      <c r="AK37" s="31">
        <v>39</v>
      </c>
      <c r="AL37" s="30" t="s">
        <v>51</v>
      </c>
      <c r="AM37" s="34">
        <v>5</v>
      </c>
      <c r="AN37" s="35">
        <f t="shared" si="7"/>
        <v>42097</v>
      </c>
      <c r="AO37" s="35"/>
      <c r="AP37" s="33"/>
      <c r="AQ37" s="35"/>
      <c r="AR37" s="35"/>
      <c r="AS37" s="60">
        <v>150</v>
      </c>
      <c r="AT37" s="59">
        <v>3517</v>
      </c>
      <c r="AU37" s="29">
        <f t="shared" si="8"/>
        <v>527550</v>
      </c>
      <c r="AV37" s="59">
        <v>4147</v>
      </c>
      <c r="AW37" s="61">
        <f t="shared" si="9"/>
        <v>622050</v>
      </c>
      <c r="AX37" s="31">
        <v>28</v>
      </c>
      <c r="AY37" s="30" t="s">
        <v>51</v>
      </c>
      <c r="AZ37" s="32">
        <v>3</v>
      </c>
      <c r="BA37" s="35">
        <f t="shared" si="10"/>
        <v>50850</v>
      </c>
      <c r="BB37" s="56"/>
      <c r="BC37" s="57"/>
      <c r="BD37" s="57"/>
      <c r="BE37" s="57"/>
      <c r="BF37" s="31">
        <v>48</v>
      </c>
      <c r="BG37" s="30" t="s">
        <v>51</v>
      </c>
      <c r="BH37" s="30">
        <v>4</v>
      </c>
      <c r="BI37" s="7"/>
      <c r="BJ37" s="7"/>
      <c r="BK37" s="7"/>
      <c r="BL37" s="7"/>
      <c r="BM37" s="7"/>
      <c r="BN37" s="7"/>
    </row>
    <row r="38" spans="1:66" ht="19.5" customHeight="1">
      <c r="A38" s="146" t="s">
        <v>56</v>
      </c>
      <c r="B38" s="53"/>
      <c r="C38" s="54">
        <v>268</v>
      </c>
      <c r="D38" s="29">
        <v>3143</v>
      </c>
      <c r="E38" s="29">
        <f t="shared" si="0"/>
        <v>842324</v>
      </c>
      <c r="F38" s="29">
        <v>3457</v>
      </c>
      <c r="G38" s="55">
        <f t="shared" si="1"/>
        <v>926476</v>
      </c>
      <c r="H38" s="31">
        <v>21</v>
      </c>
      <c r="I38" s="30" t="s">
        <v>57</v>
      </c>
      <c r="J38" s="32">
        <v>1</v>
      </c>
      <c r="K38" s="35">
        <f t="shared" si="2"/>
        <v>67804</v>
      </c>
      <c r="L38" s="56"/>
      <c r="M38" s="57"/>
      <c r="N38" s="57"/>
      <c r="O38" s="57"/>
      <c r="P38" s="31">
        <v>42</v>
      </c>
      <c r="Q38" s="30" t="s">
        <v>57</v>
      </c>
      <c r="R38" s="34">
        <v>0</v>
      </c>
      <c r="S38" s="35">
        <f t="shared" si="3"/>
        <v>135072</v>
      </c>
      <c r="T38" s="35"/>
      <c r="U38" s="33"/>
      <c r="V38" s="35"/>
      <c r="W38" s="35"/>
      <c r="X38" s="58">
        <v>111</v>
      </c>
      <c r="Y38" s="59">
        <v>2806</v>
      </c>
      <c r="Z38" s="29">
        <f t="shared" si="4"/>
        <v>311466</v>
      </c>
      <c r="AA38" s="59">
        <v>3104</v>
      </c>
      <c r="AB38" s="55">
        <f t="shared" si="5"/>
        <v>344544</v>
      </c>
      <c r="AC38" s="31">
        <v>13</v>
      </c>
      <c r="AD38" s="30" t="s">
        <v>57</v>
      </c>
      <c r="AE38" s="32">
        <v>9</v>
      </c>
      <c r="AF38" s="35">
        <f t="shared" si="6"/>
        <v>18315</v>
      </c>
      <c r="AG38" s="56"/>
      <c r="AH38" s="57"/>
      <c r="AI38" s="57"/>
      <c r="AJ38" s="57"/>
      <c r="AK38" s="31">
        <v>37</v>
      </c>
      <c r="AL38" s="30" t="s">
        <v>57</v>
      </c>
      <c r="AM38" s="34">
        <v>2</v>
      </c>
      <c r="AN38" s="35">
        <f t="shared" si="7"/>
        <v>49506</v>
      </c>
      <c r="AO38" s="35"/>
      <c r="AP38" s="33"/>
      <c r="AQ38" s="35"/>
      <c r="AR38" s="35"/>
      <c r="AS38" s="60">
        <v>113</v>
      </c>
      <c r="AT38" s="59">
        <v>3537</v>
      </c>
      <c r="AU38" s="29">
        <f t="shared" si="8"/>
        <v>399681</v>
      </c>
      <c r="AV38" s="59">
        <v>3893</v>
      </c>
      <c r="AW38" s="61">
        <f t="shared" si="9"/>
        <v>439909</v>
      </c>
      <c r="AX38" s="31">
        <v>28</v>
      </c>
      <c r="AY38" s="30" t="s">
        <v>57</v>
      </c>
      <c r="AZ38" s="32">
        <v>8</v>
      </c>
      <c r="BA38" s="35">
        <f t="shared" si="10"/>
        <v>38872</v>
      </c>
      <c r="BB38" s="56"/>
      <c r="BC38" s="57"/>
      <c r="BD38" s="57"/>
      <c r="BE38" s="57"/>
      <c r="BF38" s="31">
        <v>47</v>
      </c>
      <c r="BG38" s="30" t="s">
        <v>57</v>
      </c>
      <c r="BH38" s="30">
        <v>8</v>
      </c>
      <c r="BI38" s="7"/>
      <c r="BJ38" s="7"/>
      <c r="BK38" s="7"/>
      <c r="BL38" s="7"/>
      <c r="BM38" s="7"/>
      <c r="BN38" s="7"/>
    </row>
    <row r="39" spans="1:66" ht="19.5" customHeight="1">
      <c r="A39" s="148" t="s">
        <v>58</v>
      </c>
      <c r="B39" s="53"/>
      <c r="C39" s="54">
        <v>212</v>
      </c>
      <c r="D39" s="29">
        <v>3188</v>
      </c>
      <c r="E39" s="29">
        <f t="shared" si="0"/>
        <v>675856</v>
      </c>
      <c r="F39" s="29">
        <v>3913</v>
      </c>
      <c r="G39" s="55">
        <f t="shared" si="1"/>
        <v>829556</v>
      </c>
      <c r="H39" s="31">
        <v>20</v>
      </c>
      <c r="I39" s="30" t="s">
        <v>57</v>
      </c>
      <c r="J39" s="32">
        <v>0</v>
      </c>
      <c r="K39" s="35">
        <f t="shared" si="2"/>
        <v>50880</v>
      </c>
      <c r="L39" s="56"/>
      <c r="M39" s="57"/>
      <c r="N39" s="57"/>
      <c r="O39" s="57"/>
      <c r="P39" s="31">
        <v>41</v>
      </c>
      <c r="Q39" s="30" t="s">
        <v>57</v>
      </c>
      <c r="R39" s="34">
        <v>3</v>
      </c>
      <c r="S39" s="35">
        <f t="shared" si="3"/>
        <v>104940</v>
      </c>
      <c r="T39" s="35"/>
      <c r="U39" s="33"/>
      <c r="V39" s="35"/>
      <c r="W39" s="35"/>
      <c r="X39" s="58">
        <v>107</v>
      </c>
      <c r="Y39" s="59">
        <v>2977</v>
      </c>
      <c r="Z39" s="29">
        <f t="shared" si="4"/>
        <v>318539</v>
      </c>
      <c r="AA39" s="59">
        <v>3684</v>
      </c>
      <c r="AB39" s="55">
        <f t="shared" si="5"/>
        <v>394188</v>
      </c>
      <c r="AC39" s="31">
        <v>14</v>
      </c>
      <c r="AD39" s="30" t="s">
        <v>57</v>
      </c>
      <c r="AE39" s="32">
        <v>8</v>
      </c>
      <c r="AF39" s="35">
        <f t="shared" si="6"/>
        <v>18832</v>
      </c>
      <c r="AG39" s="56"/>
      <c r="AH39" s="57"/>
      <c r="AI39" s="57"/>
      <c r="AJ39" s="57"/>
      <c r="AK39" s="31">
        <v>38</v>
      </c>
      <c r="AL39" s="30" t="s">
        <v>57</v>
      </c>
      <c r="AM39" s="34">
        <v>0</v>
      </c>
      <c r="AN39" s="35">
        <f t="shared" si="7"/>
        <v>48792</v>
      </c>
      <c r="AO39" s="35"/>
      <c r="AP39" s="33"/>
      <c r="AQ39" s="35"/>
      <c r="AR39" s="35"/>
      <c r="AS39" s="60">
        <v>64</v>
      </c>
      <c r="AT39" s="59">
        <v>3498</v>
      </c>
      <c r="AU39" s="29">
        <f t="shared" si="8"/>
        <v>223872</v>
      </c>
      <c r="AV39" s="59">
        <v>4268</v>
      </c>
      <c r="AW39" s="61">
        <f t="shared" si="9"/>
        <v>273152</v>
      </c>
      <c r="AX39" s="31">
        <v>27</v>
      </c>
      <c r="AY39" s="30" t="s">
        <v>57</v>
      </c>
      <c r="AZ39" s="32">
        <v>1</v>
      </c>
      <c r="BA39" s="35">
        <f t="shared" si="10"/>
        <v>20800</v>
      </c>
      <c r="BB39" s="56"/>
      <c r="BC39" s="57"/>
      <c r="BD39" s="57"/>
      <c r="BE39" s="57"/>
      <c r="BF39" s="31">
        <v>45</v>
      </c>
      <c r="BG39" s="30" t="s">
        <v>57</v>
      </c>
      <c r="BH39" s="30">
        <v>8</v>
      </c>
      <c r="BI39" s="7"/>
      <c r="BJ39" s="7"/>
      <c r="BK39" s="7"/>
      <c r="BL39" s="7"/>
      <c r="BM39" s="7"/>
      <c r="BN39" s="7"/>
    </row>
    <row r="40" spans="1:66" ht="19.5" customHeight="1">
      <c r="A40" s="149" t="s">
        <v>59</v>
      </c>
      <c r="B40" s="63"/>
      <c r="C40" s="64">
        <v>262</v>
      </c>
      <c r="D40" s="65">
        <v>3337</v>
      </c>
      <c r="E40" s="65">
        <f t="shared" si="0"/>
        <v>874294</v>
      </c>
      <c r="F40" s="65">
        <v>3916</v>
      </c>
      <c r="G40" s="66">
        <f t="shared" si="1"/>
        <v>1025992</v>
      </c>
      <c r="H40" s="67">
        <v>22</v>
      </c>
      <c r="I40" s="68" t="s">
        <v>51</v>
      </c>
      <c r="J40" s="69">
        <v>7</v>
      </c>
      <c r="K40" s="70">
        <f t="shared" si="2"/>
        <v>71002</v>
      </c>
      <c r="L40" s="71"/>
      <c r="M40" s="72"/>
      <c r="N40" s="72"/>
      <c r="O40" s="72"/>
      <c r="P40" s="67">
        <v>43</v>
      </c>
      <c r="Q40" s="68" t="s">
        <v>51</v>
      </c>
      <c r="R40" s="73">
        <v>6</v>
      </c>
      <c r="S40" s="70">
        <f t="shared" si="3"/>
        <v>136764</v>
      </c>
      <c r="T40" s="70"/>
      <c r="U40" s="74"/>
      <c r="V40" s="70"/>
      <c r="W40" s="70"/>
      <c r="X40" s="75">
        <v>103</v>
      </c>
      <c r="Y40" s="76">
        <v>3062</v>
      </c>
      <c r="Z40" s="65">
        <f t="shared" si="4"/>
        <v>315386</v>
      </c>
      <c r="AA40" s="76">
        <v>3675</v>
      </c>
      <c r="AB40" s="66">
        <f t="shared" si="5"/>
        <v>378525</v>
      </c>
      <c r="AC40" s="67">
        <v>16</v>
      </c>
      <c r="AD40" s="68" t="s">
        <v>51</v>
      </c>
      <c r="AE40" s="69">
        <v>3</v>
      </c>
      <c r="AF40" s="70">
        <f t="shared" si="6"/>
        <v>20085</v>
      </c>
      <c r="AG40" s="71"/>
      <c r="AH40" s="72"/>
      <c r="AI40" s="72"/>
      <c r="AJ40" s="72"/>
      <c r="AK40" s="67">
        <v>39</v>
      </c>
      <c r="AL40" s="68" t="s">
        <v>51</v>
      </c>
      <c r="AM40" s="73">
        <v>3</v>
      </c>
      <c r="AN40" s="70">
        <f t="shared" si="7"/>
        <v>48513</v>
      </c>
      <c r="AO40" s="70"/>
      <c r="AP40" s="74"/>
      <c r="AQ40" s="70"/>
      <c r="AR40" s="70"/>
      <c r="AS40" s="77">
        <v>106</v>
      </c>
      <c r="AT40" s="76">
        <v>3660</v>
      </c>
      <c r="AU40" s="65">
        <f t="shared" si="8"/>
        <v>387960</v>
      </c>
      <c r="AV40" s="76">
        <v>4229</v>
      </c>
      <c r="AW40" s="78">
        <f t="shared" si="9"/>
        <v>448274</v>
      </c>
      <c r="AX40" s="67">
        <v>29</v>
      </c>
      <c r="AY40" s="68" t="s">
        <v>51</v>
      </c>
      <c r="AZ40" s="69">
        <v>4</v>
      </c>
      <c r="BA40" s="70">
        <f t="shared" si="10"/>
        <v>37312</v>
      </c>
      <c r="BB40" s="71"/>
      <c r="BC40" s="72"/>
      <c r="BD40" s="72"/>
      <c r="BE40" s="72"/>
      <c r="BF40" s="67">
        <v>48</v>
      </c>
      <c r="BG40" s="68" t="s">
        <v>51</v>
      </c>
      <c r="BH40" s="68">
        <v>3</v>
      </c>
      <c r="BI40" s="7"/>
      <c r="BJ40" s="7"/>
      <c r="BK40" s="7"/>
      <c r="BL40" s="7"/>
      <c r="BM40" s="7"/>
      <c r="BN40" s="7"/>
    </row>
    <row r="41" spans="1:66" ht="19.5" customHeight="1">
      <c r="A41" s="150" t="s">
        <v>25</v>
      </c>
      <c r="B41" s="79"/>
      <c r="C41" s="80">
        <v>184</v>
      </c>
      <c r="D41" s="20">
        <v>3421</v>
      </c>
      <c r="E41" s="20">
        <f t="shared" si="0"/>
        <v>629464</v>
      </c>
      <c r="F41" s="20">
        <v>3994</v>
      </c>
      <c r="G41" s="81">
        <f t="shared" si="1"/>
        <v>734896</v>
      </c>
      <c r="H41" s="22">
        <v>24</v>
      </c>
      <c r="I41" s="21" t="s">
        <v>51</v>
      </c>
      <c r="J41" s="23">
        <v>2</v>
      </c>
      <c r="K41" s="26">
        <f t="shared" si="2"/>
        <v>53360</v>
      </c>
      <c r="L41" s="82"/>
      <c r="M41" s="83"/>
      <c r="N41" s="83"/>
      <c r="O41" s="83"/>
      <c r="P41" s="22">
        <v>44</v>
      </c>
      <c r="Q41" s="21" t="s">
        <v>51</v>
      </c>
      <c r="R41" s="25">
        <v>8</v>
      </c>
      <c r="S41" s="26">
        <f t="shared" si="3"/>
        <v>98624</v>
      </c>
      <c r="T41" s="26"/>
      <c r="U41" s="24"/>
      <c r="V41" s="26"/>
      <c r="W41" s="26"/>
      <c r="X41" s="48">
        <v>79</v>
      </c>
      <c r="Y41" s="84">
        <v>3105</v>
      </c>
      <c r="Z41" s="20">
        <f t="shared" si="4"/>
        <v>245295</v>
      </c>
      <c r="AA41" s="84">
        <v>3694</v>
      </c>
      <c r="AB41" s="81">
        <f t="shared" si="5"/>
        <v>291826</v>
      </c>
      <c r="AC41" s="22">
        <v>17</v>
      </c>
      <c r="AD41" s="21" t="s">
        <v>51</v>
      </c>
      <c r="AE41" s="23">
        <v>4</v>
      </c>
      <c r="AF41" s="26">
        <f t="shared" si="6"/>
        <v>16432</v>
      </c>
      <c r="AG41" s="82"/>
      <c r="AH41" s="83"/>
      <c r="AI41" s="83"/>
      <c r="AJ41" s="83"/>
      <c r="AK41" s="22">
        <v>40</v>
      </c>
      <c r="AL41" s="21" t="s">
        <v>51</v>
      </c>
      <c r="AM41" s="25">
        <v>3</v>
      </c>
      <c r="AN41" s="26">
        <f t="shared" si="7"/>
        <v>38157</v>
      </c>
      <c r="AO41" s="26"/>
      <c r="AP41" s="24"/>
      <c r="AQ41" s="26"/>
      <c r="AR41" s="26"/>
      <c r="AS41" s="85">
        <v>86</v>
      </c>
      <c r="AT41" s="84">
        <v>3725</v>
      </c>
      <c r="AU41" s="20">
        <f t="shared" si="8"/>
        <v>320350</v>
      </c>
      <c r="AV41" s="84">
        <v>4319</v>
      </c>
      <c r="AW41" s="86">
        <f t="shared" si="9"/>
        <v>371434</v>
      </c>
      <c r="AX41" s="22">
        <v>30</v>
      </c>
      <c r="AY41" s="21" t="s">
        <v>51</v>
      </c>
      <c r="AZ41" s="23">
        <v>6</v>
      </c>
      <c r="BA41" s="26">
        <f t="shared" si="10"/>
        <v>31476</v>
      </c>
      <c r="BB41" s="82"/>
      <c r="BC41" s="83"/>
      <c r="BD41" s="83"/>
      <c r="BE41" s="83"/>
      <c r="BF41" s="22">
        <v>49</v>
      </c>
      <c r="BG41" s="21" t="s">
        <v>51</v>
      </c>
      <c r="BH41" s="21">
        <v>3</v>
      </c>
      <c r="BI41" s="7"/>
      <c r="BJ41" s="7"/>
      <c r="BK41" s="7"/>
      <c r="BL41" s="7"/>
      <c r="BM41" s="7"/>
      <c r="BN41" s="7"/>
    </row>
    <row r="42" spans="1:66" ht="19.5" customHeight="1">
      <c r="A42" s="151" t="s">
        <v>26</v>
      </c>
      <c r="B42" s="87"/>
      <c r="C42" s="54">
        <v>122</v>
      </c>
      <c r="D42" s="29">
        <v>3182</v>
      </c>
      <c r="E42" s="29">
        <f t="shared" si="0"/>
        <v>388204</v>
      </c>
      <c r="F42" s="29">
        <v>3585</v>
      </c>
      <c r="G42" s="55">
        <f t="shared" si="1"/>
        <v>437370</v>
      </c>
      <c r="H42" s="31">
        <v>21</v>
      </c>
      <c r="I42" s="30" t="s">
        <v>51</v>
      </c>
      <c r="J42" s="32">
        <v>0</v>
      </c>
      <c r="K42" s="35">
        <f t="shared" si="2"/>
        <v>30744</v>
      </c>
      <c r="L42" s="56"/>
      <c r="M42" s="57"/>
      <c r="N42" s="57"/>
      <c r="O42" s="57"/>
      <c r="P42" s="31">
        <v>42</v>
      </c>
      <c r="Q42" s="30" t="s">
        <v>51</v>
      </c>
      <c r="R42" s="34">
        <v>1</v>
      </c>
      <c r="S42" s="35">
        <f t="shared" si="3"/>
        <v>61610</v>
      </c>
      <c r="T42" s="35"/>
      <c r="U42" s="33"/>
      <c r="V42" s="35"/>
      <c r="W42" s="35"/>
      <c r="X42" s="58">
        <v>69</v>
      </c>
      <c r="Y42" s="59">
        <v>2946</v>
      </c>
      <c r="Z42" s="29">
        <f t="shared" si="4"/>
        <v>203274</v>
      </c>
      <c r="AA42" s="59">
        <v>3392</v>
      </c>
      <c r="AB42" s="55">
        <f t="shared" si="5"/>
        <v>234048</v>
      </c>
      <c r="AC42" s="31">
        <v>14</v>
      </c>
      <c r="AD42" s="30" t="s">
        <v>51</v>
      </c>
      <c r="AE42" s="32">
        <v>9</v>
      </c>
      <c r="AF42" s="35">
        <f t="shared" si="6"/>
        <v>12213</v>
      </c>
      <c r="AG42" s="56"/>
      <c r="AH42" s="57"/>
      <c r="AI42" s="57"/>
      <c r="AJ42" s="57"/>
      <c r="AK42" s="31">
        <v>37</v>
      </c>
      <c r="AL42" s="30" t="s">
        <v>51</v>
      </c>
      <c r="AM42" s="34">
        <v>8</v>
      </c>
      <c r="AN42" s="35">
        <f t="shared" si="7"/>
        <v>31188</v>
      </c>
      <c r="AO42" s="35"/>
      <c r="AP42" s="33"/>
      <c r="AQ42" s="35"/>
      <c r="AR42" s="35"/>
      <c r="AS42" s="60">
        <v>42</v>
      </c>
      <c r="AT42" s="59">
        <v>3638</v>
      </c>
      <c r="AU42" s="29">
        <f t="shared" si="8"/>
        <v>152796</v>
      </c>
      <c r="AV42" s="59">
        <v>4056</v>
      </c>
      <c r="AW42" s="61">
        <f t="shared" si="9"/>
        <v>170352</v>
      </c>
      <c r="AX42" s="31">
        <v>31</v>
      </c>
      <c r="AY42" s="30" t="s">
        <v>51</v>
      </c>
      <c r="AZ42" s="32">
        <v>5</v>
      </c>
      <c r="BA42" s="35">
        <f t="shared" si="10"/>
        <v>15834</v>
      </c>
      <c r="BB42" s="56"/>
      <c r="BC42" s="57"/>
      <c r="BD42" s="57"/>
      <c r="BE42" s="57"/>
      <c r="BF42" s="31">
        <v>50</v>
      </c>
      <c r="BG42" s="30" t="s">
        <v>51</v>
      </c>
      <c r="BH42" s="30">
        <v>0</v>
      </c>
      <c r="BI42" s="7"/>
      <c r="BJ42" s="7"/>
      <c r="BK42" s="7"/>
      <c r="BL42" s="7"/>
      <c r="BM42" s="7"/>
      <c r="BN42" s="7"/>
    </row>
    <row r="43" spans="1:66" ht="19.5" customHeight="1">
      <c r="A43" s="151" t="s">
        <v>60</v>
      </c>
      <c r="B43" s="87"/>
      <c r="C43" s="54">
        <v>150</v>
      </c>
      <c r="D43" s="29">
        <v>3327</v>
      </c>
      <c r="E43" s="29">
        <f t="shared" si="0"/>
        <v>499050</v>
      </c>
      <c r="F43" s="29">
        <v>3636</v>
      </c>
      <c r="G43" s="55">
        <f t="shared" si="1"/>
        <v>545400</v>
      </c>
      <c r="H43" s="31">
        <v>23</v>
      </c>
      <c r="I43" s="30" t="s">
        <v>51</v>
      </c>
      <c r="J43" s="32">
        <v>8</v>
      </c>
      <c r="K43" s="35">
        <f t="shared" si="2"/>
        <v>42600</v>
      </c>
      <c r="L43" s="56"/>
      <c r="M43" s="57"/>
      <c r="N43" s="57"/>
      <c r="O43" s="57"/>
      <c r="P43" s="31">
        <v>44</v>
      </c>
      <c r="Q43" s="30" t="s">
        <v>51</v>
      </c>
      <c r="R43" s="34">
        <v>5</v>
      </c>
      <c r="S43" s="35">
        <f t="shared" si="3"/>
        <v>79950</v>
      </c>
      <c r="T43" s="35"/>
      <c r="U43" s="33"/>
      <c r="V43" s="35"/>
      <c r="W43" s="35"/>
      <c r="X43" s="58">
        <v>52</v>
      </c>
      <c r="Y43" s="59">
        <v>2967</v>
      </c>
      <c r="Z43" s="29">
        <f t="shared" si="4"/>
        <v>154284</v>
      </c>
      <c r="AA43" s="59">
        <v>3229</v>
      </c>
      <c r="AB43" s="55">
        <f t="shared" si="5"/>
        <v>167908</v>
      </c>
      <c r="AC43" s="31">
        <v>15</v>
      </c>
      <c r="AD43" s="30" t="s">
        <v>51</v>
      </c>
      <c r="AE43" s="32">
        <v>7</v>
      </c>
      <c r="AF43" s="35">
        <f t="shared" si="6"/>
        <v>9724</v>
      </c>
      <c r="AG43" s="56"/>
      <c r="AH43" s="57"/>
      <c r="AI43" s="57"/>
      <c r="AJ43" s="57"/>
      <c r="AK43" s="31">
        <v>38</v>
      </c>
      <c r="AL43" s="30" t="s">
        <v>51</v>
      </c>
      <c r="AM43" s="34">
        <v>8</v>
      </c>
      <c r="AN43" s="35">
        <f t="shared" si="7"/>
        <v>24128</v>
      </c>
      <c r="AO43" s="35"/>
      <c r="AP43" s="33"/>
      <c r="AQ43" s="35"/>
      <c r="AR43" s="35"/>
      <c r="AS43" s="60">
        <v>80</v>
      </c>
      <c r="AT43" s="59">
        <v>3598</v>
      </c>
      <c r="AU43" s="29">
        <f t="shared" si="8"/>
        <v>287840</v>
      </c>
      <c r="AV43" s="59">
        <v>3966</v>
      </c>
      <c r="AW43" s="61">
        <f t="shared" si="9"/>
        <v>317280</v>
      </c>
      <c r="AX43" s="31">
        <v>29</v>
      </c>
      <c r="AY43" s="30" t="s">
        <v>51</v>
      </c>
      <c r="AZ43" s="32">
        <v>7</v>
      </c>
      <c r="BA43" s="35">
        <f t="shared" si="10"/>
        <v>28400</v>
      </c>
      <c r="BB43" s="56"/>
      <c r="BC43" s="57"/>
      <c r="BD43" s="57"/>
      <c r="BE43" s="57"/>
      <c r="BF43" s="31">
        <v>48</v>
      </c>
      <c r="BG43" s="30" t="s">
        <v>51</v>
      </c>
      <c r="BH43" s="30">
        <v>5</v>
      </c>
      <c r="BI43" s="7"/>
      <c r="BJ43" s="7"/>
      <c r="BK43" s="7"/>
      <c r="BL43" s="7"/>
      <c r="BM43" s="7"/>
      <c r="BN43" s="7"/>
    </row>
    <row r="44" spans="1:66" ht="19.5" customHeight="1">
      <c r="A44" s="151" t="s">
        <v>27</v>
      </c>
      <c r="B44" s="87"/>
      <c r="C44" s="54">
        <v>245</v>
      </c>
      <c r="D44" s="29">
        <v>3129</v>
      </c>
      <c r="E44" s="29">
        <f t="shared" si="0"/>
        <v>766605</v>
      </c>
      <c r="F44" s="29">
        <v>4126</v>
      </c>
      <c r="G44" s="55">
        <f t="shared" si="1"/>
        <v>1010870</v>
      </c>
      <c r="H44" s="31">
        <v>18</v>
      </c>
      <c r="I44" s="30" t="s">
        <v>51</v>
      </c>
      <c r="J44" s="32">
        <v>2</v>
      </c>
      <c r="K44" s="35">
        <f t="shared" si="2"/>
        <v>53410</v>
      </c>
      <c r="L44" s="56"/>
      <c r="M44" s="57"/>
      <c r="N44" s="57"/>
      <c r="O44" s="57"/>
      <c r="P44" s="31">
        <v>40</v>
      </c>
      <c r="Q44" s="30" t="s">
        <v>51</v>
      </c>
      <c r="R44" s="34">
        <v>3</v>
      </c>
      <c r="S44" s="35">
        <f t="shared" si="3"/>
        <v>118335</v>
      </c>
      <c r="T44" s="35"/>
      <c r="U44" s="33"/>
      <c r="V44" s="35"/>
      <c r="W44" s="35"/>
      <c r="X44" s="58">
        <v>177</v>
      </c>
      <c r="Y44" s="59">
        <v>2944</v>
      </c>
      <c r="Z44" s="29">
        <f t="shared" si="4"/>
        <v>521088</v>
      </c>
      <c r="AA44" s="59">
        <v>3920</v>
      </c>
      <c r="AB44" s="55">
        <f t="shared" si="5"/>
        <v>693840</v>
      </c>
      <c r="AC44" s="31">
        <v>14</v>
      </c>
      <c r="AD44" s="30" t="s">
        <v>51</v>
      </c>
      <c r="AE44" s="32">
        <v>4</v>
      </c>
      <c r="AF44" s="35">
        <f t="shared" si="6"/>
        <v>30444</v>
      </c>
      <c r="AG44" s="56"/>
      <c r="AH44" s="57"/>
      <c r="AI44" s="57"/>
      <c r="AJ44" s="57"/>
      <c r="AK44" s="31">
        <v>37</v>
      </c>
      <c r="AL44" s="30" t="s">
        <v>51</v>
      </c>
      <c r="AM44" s="34">
        <v>4</v>
      </c>
      <c r="AN44" s="35">
        <f t="shared" si="7"/>
        <v>79296</v>
      </c>
      <c r="AO44" s="35"/>
      <c r="AP44" s="33"/>
      <c r="AQ44" s="35"/>
      <c r="AR44" s="35"/>
      <c r="AS44" s="60">
        <v>46</v>
      </c>
      <c r="AT44" s="59">
        <v>3593</v>
      </c>
      <c r="AU44" s="29">
        <f t="shared" si="8"/>
        <v>165278</v>
      </c>
      <c r="AV44" s="59">
        <v>4719</v>
      </c>
      <c r="AW44" s="61">
        <f t="shared" si="9"/>
        <v>217074</v>
      </c>
      <c r="AX44" s="31">
        <v>29</v>
      </c>
      <c r="AY44" s="30" t="s">
        <v>51</v>
      </c>
      <c r="AZ44" s="32">
        <v>1</v>
      </c>
      <c r="BA44" s="35">
        <f t="shared" si="10"/>
        <v>16054</v>
      </c>
      <c r="BB44" s="56"/>
      <c r="BC44" s="57"/>
      <c r="BD44" s="57"/>
      <c r="BE44" s="57"/>
      <c r="BF44" s="31">
        <v>47</v>
      </c>
      <c r="BG44" s="30" t="s">
        <v>51</v>
      </c>
      <c r="BH44" s="30">
        <v>7</v>
      </c>
      <c r="BI44" s="7"/>
      <c r="BJ44" s="7"/>
      <c r="BK44" s="7"/>
      <c r="BL44" s="7"/>
      <c r="BM44" s="7"/>
      <c r="BN44" s="7"/>
    </row>
    <row r="45" spans="1:66" ht="19.5" customHeight="1">
      <c r="A45" s="151" t="s">
        <v>28</v>
      </c>
      <c r="B45" s="87"/>
      <c r="C45" s="54">
        <v>133</v>
      </c>
      <c r="D45" s="29">
        <v>3324</v>
      </c>
      <c r="E45" s="29">
        <f t="shared" si="0"/>
        <v>442092</v>
      </c>
      <c r="F45" s="29">
        <v>3777</v>
      </c>
      <c r="G45" s="55">
        <f t="shared" si="1"/>
        <v>502341</v>
      </c>
      <c r="H45" s="31">
        <v>24</v>
      </c>
      <c r="I45" s="30" t="s">
        <v>51</v>
      </c>
      <c r="J45" s="32">
        <v>8</v>
      </c>
      <c r="K45" s="35">
        <f t="shared" si="2"/>
        <v>39368</v>
      </c>
      <c r="L45" s="56"/>
      <c r="M45" s="57"/>
      <c r="N45" s="57"/>
      <c r="O45" s="57"/>
      <c r="P45" s="31">
        <v>44</v>
      </c>
      <c r="Q45" s="30" t="s">
        <v>51</v>
      </c>
      <c r="R45" s="34">
        <v>6</v>
      </c>
      <c r="S45" s="35">
        <f t="shared" si="3"/>
        <v>71022</v>
      </c>
      <c r="T45" s="35"/>
      <c r="U45" s="33"/>
      <c r="V45" s="35"/>
      <c r="W45" s="35"/>
      <c r="X45" s="58">
        <v>25</v>
      </c>
      <c r="Y45" s="59">
        <v>2879</v>
      </c>
      <c r="Z45" s="29">
        <f t="shared" si="4"/>
        <v>71975</v>
      </c>
      <c r="AA45" s="59">
        <v>3272</v>
      </c>
      <c r="AB45" s="55">
        <f t="shared" si="5"/>
        <v>81800</v>
      </c>
      <c r="AC45" s="31">
        <v>14</v>
      </c>
      <c r="AD45" s="30" t="s">
        <v>51</v>
      </c>
      <c r="AE45" s="32">
        <v>5</v>
      </c>
      <c r="AF45" s="35">
        <f t="shared" si="6"/>
        <v>4325</v>
      </c>
      <c r="AG45" s="56"/>
      <c r="AH45" s="57"/>
      <c r="AI45" s="57"/>
      <c r="AJ45" s="57"/>
      <c r="AK45" s="31">
        <v>38</v>
      </c>
      <c r="AL45" s="30" t="s">
        <v>51</v>
      </c>
      <c r="AM45" s="34">
        <v>3</v>
      </c>
      <c r="AN45" s="35">
        <f t="shared" si="7"/>
        <v>11475</v>
      </c>
      <c r="AO45" s="35"/>
      <c r="AP45" s="33"/>
      <c r="AQ45" s="35"/>
      <c r="AR45" s="35"/>
      <c r="AS45" s="60">
        <v>95</v>
      </c>
      <c r="AT45" s="59">
        <v>3470</v>
      </c>
      <c r="AU45" s="29">
        <f t="shared" si="8"/>
        <v>329650</v>
      </c>
      <c r="AV45" s="59">
        <v>3951</v>
      </c>
      <c r="AW45" s="61">
        <f t="shared" si="9"/>
        <v>375345</v>
      </c>
      <c r="AX45" s="31">
        <v>27</v>
      </c>
      <c r="AY45" s="30" t="s">
        <v>51</v>
      </c>
      <c r="AZ45" s="32">
        <v>8</v>
      </c>
      <c r="BA45" s="35">
        <f t="shared" si="10"/>
        <v>31540</v>
      </c>
      <c r="BB45" s="56"/>
      <c r="BC45" s="57"/>
      <c r="BD45" s="57"/>
      <c r="BE45" s="57"/>
      <c r="BF45" s="31">
        <v>46</v>
      </c>
      <c r="BG45" s="30" t="s">
        <v>51</v>
      </c>
      <c r="BH45" s="30">
        <v>5</v>
      </c>
      <c r="BI45" s="7"/>
      <c r="BJ45" s="7"/>
      <c r="BK45" s="7"/>
      <c r="BL45" s="7"/>
      <c r="BM45" s="7"/>
      <c r="BN45" s="7"/>
    </row>
    <row r="46" spans="1:66" ht="19.5" customHeight="1">
      <c r="A46" s="152" t="s">
        <v>29</v>
      </c>
      <c r="B46" s="88"/>
      <c r="C46" s="89">
        <v>93</v>
      </c>
      <c r="D46" s="90">
        <v>3327</v>
      </c>
      <c r="E46" s="90">
        <f t="shared" si="0"/>
        <v>309411</v>
      </c>
      <c r="F46" s="90">
        <v>3810</v>
      </c>
      <c r="G46" s="91">
        <f t="shared" si="1"/>
        <v>354330</v>
      </c>
      <c r="H46" s="92">
        <v>22</v>
      </c>
      <c r="I46" s="93" t="s">
        <v>51</v>
      </c>
      <c r="J46" s="94">
        <v>9</v>
      </c>
      <c r="K46" s="95">
        <f t="shared" si="2"/>
        <v>25389</v>
      </c>
      <c r="L46" s="96"/>
      <c r="M46" s="97"/>
      <c r="N46" s="97"/>
      <c r="O46" s="97"/>
      <c r="P46" s="92">
        <v>43</v>
      </c>
      <c r="Q46" s="93" t="s">
        <v>51</v>
      </c>
      <c r="R46" s="98">
        <v>3</v>
      </c>
      <c r="S46" s="95">
        <f t="shared" si="3"/>
        <v>48267</v>
      </c>
      <c r="T46" s="95"/>
      <c r="U46" s="99"/>
      <c r="V46" s="95"/>
      <c r="W46" s="95"/>
      <c r="X46" s="100">
        <v>33</v>
      </c>
      <c r="Y46" s="101">
        <v>2974</v>
      </c>
      <c r="Z46" s="90">
        <f t="shared" si="4"/>
        <v>98142</v>
      </c>
      <c r="AA46" s="101">
        <v>3422</v>
      </c>
      <c r="AB46" s="91">
        <f t="shared" si="5"/>
        <v>112926</v>
      </c>
      <c r="AC46" s="92">
        <v>15</v>
      </c>
      <c r="AD46" s="93" t="s">
        <v>51</v>
      </c>
      <c r="AE46" s="94">
        <v>5</v>
      </c>
      <c r="AF46" s="95">
        <f t="shared" si="6"/>
        <v>6105</v>
      </c>
      <c r="AG46" s="96"/>
      <c r="AH46" s="97"/>
      <c r="AI46" s="97"/>
      <c r="AJ46" s="97"/>
      <c r="AK46" s="92">
        <v>38</v>
      </c>
      <c r="AL46" s="93" t="s">
        <v>51</v>
      </c>
      <c r="AM46" s="98">
        <v>4</v>
      </c>
      <c r="AN46" s="95">
        <f t="shared" si="7"/>
        <v>15180</v>
      </c>
      <c r="AO46" s="95"/>
      <c r="AP46" s="99"/>
      <c r="AQ46" s="95"/>
      <c r="AR46" s="95"/>
      <c r="AS46" s="102">
        <v>49</v>
      </c>
      <c r="AT46" s="101">
        <v>3663</v>
      </c>
      <c r="AU46" s="90">
        <f t="shared" si="8"/>
        <v>179487</v>
      </c>
      <c r="AV46" s="101">
        <v>4196</v>
      </c>
      <c r="AW46" s="103">
        <f t="shared" si="9"/>
        <v>205604</v>
      </c>
      <c r="AX46" s="92">
        <v>29</v>
      </c>
      <c r="AY46" s="93" t="s">
        <v>51</v>
      </c>
      <c r="AZ46" s="94">
        <v>3</v>
      </c>
      <c r="BA46" s="95">
        <f t="shared" si="10"/>
        <v>17199</v>
      </c>
      <c r="BB46" s="96"/>
      <c r="BC46" s="97"/>
      <c r="BD46" s="97"/>
      <c r="BE46" s="97"/>
      <c r="BF46" s="92">
        <v>47</v>
      </c>
      <c r="BG46" s="93" t="s">
        <v>51</v>
      </c>
      <c r="BH46" s="93">
        <v>7</v>
      </c>
      <c r="BI46" s="7"/>
      <c r="BJ46" s="7"/>
      <c r="BK46" s="7"/>
      <c r="BL46" s="7"/>
      <c r="BM46" s="7"/>
      <c r="BN46" s="7"/>
    </row>
    <row r="47" spans="1:66" ht="19.5" customHeight="1">
      <c r="A47" s="151" t="s">
        <v>30</v>
      </c>
      <c r="B47" s="87"/>
      <c r="C47" s="54">
        <v>194</v>
      </c>
      <c r="D47" s="29">
        <v>3260</v>
      </c>
      <c r="E47" s="29">
        <f t="shared" si="0"/>
        <v>632440</v>
      </c>
      <c r="F47" s="29">
        <v>3853</v>
      </c>
      <c r="G47" s="55">
        <f t="shared" si="1"/>
        <v>747482</v>
      </c>
      <c r="H47" s="31">
        <v>19</v>
      </c>
      <c r="I47" s="30" t="s">
        <v>51</v>
      </c>
      <c r="J47" s="32">
        <v>9</v>
      </c>
      <c r="K47" s="35">
        <f t="shared" si="2"/>
        <v>45978</v>
      </c>
      <c r="L47" s="56"/>
      <c r="M47" s="57"/>
      <c r="N47" s="57"/>
      <c r="O47" s="57"/>
      <c r="P47" s="31">
        <v>41</v>
      </c>
      <c r="Q47" s="30" t="s">
        <v>51</v>
      </c>
      <c r="R47" s="34">
        <v>7</v>
      </c>
      <c r="S47" s="35">
        <f t="shared" si="3"/>
        <v>96806</v>
      </c>
      <c r="T47" s="35"/>
      <c r="U47" s="33"/>
      <c r="V47" s="35"/>
      <c r="W47" s="35"/>
      <c r="X47" s="58">
        <v>128</v>
      </c>
      <c r="Y47" s="59">
        <v>3109</v>
      </c>
      <c r="Z47" s="29">
        <f t="shared" si="4"/>
        <v>397952</v>
      </c>
      <c r="AA47" s="59">
        <v>3742</v>
      </c>
      <c r="AB47" s="55">
        <f t="shared" si="5"/>
        <v>478976</v>
      </c>
      <c r="AC47" s="31">
        <v>16</v>
      </c>
      <c r="AD47" s="30" t="s">
        <v>51</v>
      </c>
      <c r="AE47" s="32">
        <v>5</v>
      </c>
      <c r="AF47" s="35">
        <f t="shared" si="6"/>
        <v>25216</v>
      </c>
      <c r="AG47" s="56"/>
      <c r="AH47" s="57"/>
      <c r="AI47" s="57"/>
      <c r="AJ47" s="57"/>
      <c r="AK47" s="31">
        <v>39</v>
      </c>
      <c r="AL47" s="30" t="s">
        <v>51</v>
      </c>
      <c r="AM47" s="34">
        <v>4</v>
      </c>
      <c r="AN47" s="35">
        <f t="shared" si="7"/>
        <v>60416</v>
      </c>
      <c r="AO47" s="35"/>
      <c r="AP47" s="33"/>
      <c r="AQ47" s="35"/>
      <c r="AR47" s="35"/>
      <c r="AS47" s="60">
        <v>41</v>
      </c>
      <c r="AT47" s="59">
        <v>3619</v>
      </c>
      <c r="AU47" s="29">
        <f t="shared" si="8"/>
        <v>148379</v>
      </c>
      <c r="AV47" s="59">
        <v>4095</v>
      </c>
      <c r="AW47" s="61">
        <f t="shared" si="9"/>
        <v>167895</v>
      </c>
      <c r="AX47" s="31">
        <v>28</v>
      </c>
      <c r="AY47" s="30" t="s">
        <v>51</v>
      </c>
      <c r="AZ47" s="32">
        <v>1</v>
      </c>
      <c r="BA47" s="35">
        <f t="shared" si="10"/>
        <v>13817</v>
      </c>
      <c r="BB47" s="56"/>
      <c r="BC47" s="57"/>
      <c r="BD47" s="57"/>
      <c r="BE47" s="57"/>
      <c r="BF47" s="31">
        <v>47</v>
      </c>
      <c r="BG47" s="30" t="s">
        <v>51</v>
      </c>
      <c r="BH47" s="30">
        <v>2</v>
      </c>
      <c r="BI47" s="7"/>
      <c r="BJ47" s="7"/>
      <c r="BK47" s="7"/>
      <c r="BL47" s="7"/>
      <c r="BM47" s="7"/>
      <c r="BN47" s="7"/>
    </row>
    <row r="48" spans="1:66" ht="19.5" customHeight="1">
      <c r="A48" s="151" t="s">
        <v>31</v>
      </c>
      <c r="B48" s="87"/>
      <c r="C48" s="54">
        <v>92</v>
      </c>
      <c r="D48" s="29">
        <v>3063</v>
      </c>
      <c r="E48" s="29">
        <f t="shared" si="0"/>
        <v>281796</v>
      </c>
      <c r="F48" s="29">
        <v>3433</v>
      </c>
      <c r="G48" s="55">
        <f t="shared" si="1"/>
        <v>315836</v>
      </c>
      <c r="H48" s="31">
        <v>21</v>
      </c>
      <c r="I48" s="30" t="s">
        <v>51</v>
      </c>
      <c r="J48" s="32">
        <v>9</v>
      </c>
      <c r="K48" s="35">
        <f t="shared" si="2"/>
        <v>24012</v>
      </c>
      <c r="L48" s="56"/>
      <c r="M48" s="57"/>
      <c r="N48" s="57"/>
      <c r="O48" s="57"/>
      <c r="P48" s="31">
        <v>42</v>
      </c>
      <c r="Q48" s="30" t="s">
        <v>51</v>
      </c>
      <c r="R48" s="34">
        <v>9</v>
      </c>
      <c r="S48" s="35">
        <f t="shared" si="3"/>
        <v>47196</v>
      </c>
      <c r="T48" s="35"/>
      <c r="U48" s="33"/>
      <c r="V48" s="35"/>
      <c r="W48" s="35"/>
      <c r="X48" s="58">
        <v>26</v>
      </c>
      <c r="Y48" s="59">
        <v>2758</v>
      </c>
      <c r="Z48" s="29">
        <f t="shared" si="4"/>
        <v>71708</v>
      </c>
      <c r="AA48" s="59">
        <v>3201</v>
      </c>
      <c r="AB48" s="55">
        <f t="shared" si="5"/>
        <v>83226</v>
      </c>
      <c r="AC48" s="31">
        <v>13</v>
      </c>
      <c r="AD48" s="30" t="s">
        <v>51</v>
      </c>
      <c r="AE48" s="32">
        <v>5</v>
      </c>
      <c r="AF48" s="35">
        <f t="shared" si="6"/>
        <v>4186</v>
      </c>
      <c r="AG48" s="56"/>
      <c r="AH48" s="57"/>
      <c r="AI48" s="57"/>
      <c r="AJ48" s="57"/>
      <c r="AK48" s="31">
        <v>36</v>
      </c>
      <c r="AL48" s="30" t="s">
        <v>51</v>
      </c>
      <c r="AM48" s="34">
        <v>4</v>
      </c>
      <c r="AN48" s="35">
        <f t="shared" si="7"/>
        <v>11336</v>
      </c>
      <c r="AO48" s="35"/>
      <c r="AP48" s="33"/>
      <c r="AQ48" s="35"/>
      <c r="AR48" s="35"/>
      <c r="AS48" s="60">
        <v>42</v>
      </c>
      <c r="AT48" s="59">
        <v>3351</v>
      </c>
      <c r="AU48" s="29">
        <f t="shared" si="8"/>
        <v>140742</v>
      </c>
      <c r="AV48" s="59">
        <v>3705</v>
      </c>
      <c r="AW48" s="61">
        <f t="shared" si="9"/>
        <v>155610</v>
      </c>
      <c r="AX48" s="31">
        <v>28</v>
      </c>
      <c r="AY48" s="30" t="s">
        <v>51</v>
      </c>
      <c r="AZ48" s="32">
        <v>6</v>
      </c>
      <c r="BA48" s="35">
        <f t="shared" si="10"/>
        <v>14364</v>
      </c>
      <c r="BB48" s="56"/>
      <c r="BC48" s="57"/>
      <c r="BD48" s="57"/>
      <c r="BE48" s="57"/>
      <c r="BF48" s="31">
        <v>48</v>
      </c>
      <c r="BG48" s="30" t="s">
        <v>51</v>
      </c>
      <c r="BH48" s="30">
        <v>3</v>
      </c>
      <c r="BI48" s="7"/>
      <c r="BJ48" s="7"/>
      <c r="BK48" s="7"/>
      <c r="BL48" s="7"/>
      <c r="BM48" s="7"/>
      <c r="BN48" s="7"/>
    </row>
    <row r="49" spans="1:66" ht="19.5" customHeight="1">
      <c r="A49" s="151" t="s">
        <v>32</v>
      </c>
      <c r="B49" s="87"/>
      <c r="C49" s="54">
        <v>151</v>
      </c>
      <c r="D49" s="29">
        <v>3206</v>
      </c>
      <c r="E49" s="29">
        <f t="shared" si="0"/>
        <v>484106</v>
      </c>
      <c r="F49" s="29">
        <v>3522</v>
      </c>
      <c r="G49" s="55">
        <f t="shared" si="1"/>
        <v>531822</v>
      </c>
      <c r="H49" s="31">
        <v>22</v>
      </c>
      <c r="I49" s="30" t="s">
        <v>51</v>
      </c>
      <c r="J49" s="32">
        <v>3</v>
      </c>
      <c r="K49" s="35">
        <f t="shared" si="2"/>
        <v>40317</v>
      </c>
      <c r="L49" s="56"/>
      <c r="M49" s="57"/>
      <c r="N49" s="57"/>
      <c r="O49" s="57"/>
      <c r="P49" s="31">
        <v>43</v>
      </c>
      <c r="Q49" s="30" t="s">
        <v>51</v>
      </c>
      <c r="R49" s="34">
        <v>6</v>
      </c>
      <c r="S49" s="35">
        <f t="shared" si="3"/>
        <v>78822</v>
      </c>
      <c r="T49" s="35"/>
      <c r="U49" s="33"/>
      <c r="V49" s="35"/>
      <c r="W49" s="35"/>
      <c r="X49" s="58">
        <v>78</v>
      </c>
      <c r="Y49" s="59">
        <v>2919</v>
      </c>
      <c r="Z49" s="29">
        <f t="shared" si="4"/>
        <v>227682</v>
      </c>
      <c r="AA49" s="59">
        <v>3198</v>
      </c>
      <c r="AB49" s="55">
        <f t="shared" si="5"/>
        <v>249444</v>
      </c>
      <c r="AC49" s="31">
        <v>15</v>
      </c>
      <c r="AD49" s="30" t="s">
        <v>51</v>
      </c>
      <c r="AE49" s="32">
        <v>3</v>
      </c>
      <c r="AF49" s="35">
        <f t="shared" si="6"/>
        <v>14274</v>
      </c>
      <c r="AG49" s="56"/>
      <c r="AH49" s="57"/>
      <c r="AI49" s="57"/>
      <c r="AJ49" s="57"/>
      <c r="AK49" s="31">
        <v>38</v>
      </c>
      <c r="AL49" s="30" t="s">
        <v>51</v>
      </c>
      <c r="AM49" s="34">
        <v>3</v>
      </c>
      <c r="AN49" s="35">
        <f t="shared" si="7"/>
        <v>35802</v>
      </c>
      <c r="AO49" s="35"/>
      <c r="AP49" s="33"/>
      <c r="AQ49" s="35"/>
      <c r="AR49" s="35"/>
      <c r="AS49" s="60">
        <v>60</v>
      </c>
      <c r="AT49" s="59">
        <v>3672</v>
      </c>
      <c r="AU49" s="29">
        <f t="shared" si="8"/>
        <v>220320</v>
      </c>
      <c r="AV49" s="59">
        <v>4075</v>
      </c>
      <c r="AW49" s="61">
        <f t="shared" si="9"/>
        <v>244500</v>
      </c>
      <c r="AX49" s="31">
        <v>32</v>
      </c>
      <c r="AY49" s="30" t="s">
        <v>51</v>
      </c>
      <c r="AZ49" s="32">
        <v>5</v>
      </c>
      <c r="BA49" s="35">
        <f t="shared" si="10"/>
        <v>23340</v>
      </c>
      <c r="BB49" s="56"/>
      <c r="BC49" s="57"/>
      <c r="BD49" s="57"/>
      <c r="BE49" s="57"/>
      <c r="BF49" s="31">
        <v>51</v>
      </c>
      <c r="BG49" s="30" t="s">
        <v>51</v>
      </c>
      <c r="BH49" s="30">
        <v>4</v>
      </c>
      <c r="BI49" s="7"/>
      <c r="BJ49" s="7"/>
      <c r="BK49" s="7"/>
      <c r="BL49" s="7"/>
      <c r="BM49" s="7"/>
      <c r="BN49" s="7"/>
    </row>
    <row r="50" spans="1:66" ht="19.5" customHeight="1">
      <c r="A50" s="152" t="s">
        <v>33</v>
      </c>
      <c r="B50" s="88"/>
      <c r="C50" s="89">
        <v>84</v>
      </c>
      <c r="D50" s="90">
        <v>3137</v>
      </c>
      <c r="E50" s="90">
        <f t="shared" si="0"/>
        <v>263508</v>
      </c>
      <c r="F50" s="90">
        <v>3700</v>
      </c>
      <c r="G50" s="91">
        <f t="shared" si="1"/>
        <v>310800</v>
      </c>
      <c r="H50" s="92">
        <v>20</v>
      </c>
      <c r="I50" s="93" t="s">
        <v>51</v>
      </c>
      <c r="J50" s="94">
        <v>1</v>
      </c>
      <c r="K50" s="95">
        <f t="shared" si="2"/>
        <v>20244</v>
      </c>
      <c r="L50" s="96"/>
      <c r="M50" s="97"/>
      <c r="N50" s="97"/>
      <c r="O50" s="97"/>
      <c r="P50" s="92">
        <v>41</v>
      </c>
      <c r="Q50" s="93" t="s">
        <v>51</v>
      </c>
      <c r="R50" s="98">
        <v>5</v>
      </c>
      <c r="S50" s="95">
        <f t="shared" si="3"/>
        <v>41748</v>
      </c>
      <c r="T50" s="95"/>
      <c r="U50" s="99"/>
      <c r="V50" s="95"/>
      <c r="W50" s="95"/>
      <c r="X50" s="100">
        <v>36</v>
      </c>
      <c r="Y50" s="101">
        <v>3005</v>
      </c>
      <c r="Z50" s="90">
        <f t="shared" si="4"/>
        <v>108180</v>
      </c>
      <c r="AA50" s="101">
        <v>3687</v>
      </c>
      <c r="AB50" s="91">
        <f t="shared" si="5"/>
        <v>132732</v>
      </c>
      <c r="AC50" s="92">
        <v>15</v>
      </c>
      <c r="AD50" s="93" t="s">
        <v>51</v>
      </c>
      <c r="AE50" s="94">
        <v>8</v>
      </c>
      <c r="AF50" s="95">
        <f t="shared" si="6"/>
        <v>6768</v>
      </c>
      <c r="AG50" s="96"/>
      <c r="AH50" s="97"/>
      <c r="AI50" s="97"/>
      <c r="AJ50" s="97"/>
      <c r="AK50" s="92">
        <v>39</v>
      </c>
      <c r="AL50" s="93" t="s">
        <v>51</v>
      </c>
      <c r="AM50" s="98">
        <v>3</v>
      </c>
      <c r="AN50" s="95">
        <f t="shared" si="7"/>
        <v>16956</v>
      </c>
      <c r="AO50" s="95"/>
      <c r="AP50" s="99"/>
      <c r="AQ50" s="95"/>
      <c r="AR50" s="95"/>
      <c r="AS50" s="102">
        <v>30</v>
      </c>
      <c r="AT50" s="101">
        <v>3293</v>
      </c>
      <c r="AU50" s="90">
        <f t="shared" si="8"/>
        <v>98790</v>
      </c>
      <c r="AV50" s="101">
        <v>3769</v>
      </c>
      <c r="AW50" s="103">
        <f t="shared" si="9"/>
        <v>113070</v>
      </c>
      <c r="AX50" s="92">
        <v>24</v>
      </c>
      <c r="AY50" s="93" t="s">
        <v>51</v>
      </c>
      <c r="AZ50" s="94">
        <v>8</v>
      </c>
      <c r="BA50" s="95">
        <f t="shared" si="10"/>
        <v>8880</v>
      </c>
      <c r="BB50" s="96"/>
      <c r="BC50" s="97"/>
      <c r="BD50" s="97"/>
      <c r="BE50" s="97"/>
      <c r="BF50" s="92">
        <v>43</v>
      </c>
      <c r="BG50" s="93" t="s">
        <v>51</v>
      </c>
      <c r="BH50" s="93">
        <v>9</v>
      </c>
      <c r="BI50" s="7"/>
      <c r="BJ50" s="7"/>
      <c r="BK50" s="7"/>
      <c r="BL50" s="7"/>
      <c r="BM50" s="7"/>
      <c r="BN50" s="7"/>
    </row>
    <row r="51" spans="1:66" ht="19.5" customHeight="1">
      <c r="A51" s="151" t="s">
        <v>34</v>
      </c>
      <c r="B51" s="87"/>
      <c r="C51" s="54">
        <v>152</v>
      </c>
      <c r="D51" s="29">
        <v>3316</v>
      </c>
      <c r="E51" s="29">
        <f t="shared" si="0"/>
        <v>504032</v>
      </c>
      <c r="F51" s="29">
        <v>3655</v>
      </c>
      <c r="G51" s="55">
        <f t="shared" si="1"/>
        <v>555560</v>
      </c>
      <c r="H51" s="31">
        <v>25</v>
      </c>
      <c r="I51" s="30" t="s">
        <v>51</v>
      </c>
      <c r="J51" s="32">
        <v>3</v>
      </c>
      <c r="K51" s="35">
        <f t="shared" si="2"/>
        <v>46056</v>
      </c>
      <c r="L51" s="56"/>
      <c r="M51" s="57"/>
      <c r="N51" s="57"/>
      <c r="O51" s="57"/>
      <c r="P51" s="31">
        <v>45</v>
      </c>
      <c r="Q51" s="30" t="s">
        <v>51</v>
      </c>
      <c r="R51" s="34">
        <v>8</v>
      </c>
      <c r="S51" s="35">
        <f t="shared" si="3"/>
        <v>83296</v>
      </c>
      <c r="T51" s="35"/>
      <c r="U51" s="33"/>
      <c r="V51" s="35"/>
      <c r="W51" s="35"/>
      <c r="X51" s="58">
        <v>57</v>
      </c>
      <c r="Y51" s="59">
        <v>2899</v>
      </c>
      <c r="Z51" s="29">
        <f t="shared" si="4"/>
        <v>165243</v>
      </c>
      <c r="AA51" s="59">
        <v>3200</v>
      </c>
      <c r="AB51" s="55">
        <f t="shared" si="5"/>
        <v>182400</v>
      </c>
      <c r="AC51" s="31">
        <v>16</v>
      </c>
      <c r="AD51" s="30" t="s">
        <v>51</v>
      </c>
      <c r="AE51" s="32">
        <v>5</v>
      </c>
      <c r="AF51" s="35">
        <f t="shared" si="6"/>
        <v>11229</v>
      </c>
      <c r="AG51" s="56"/>
      <c r="AH51" s="57"/>
      <c r="AI51" s="57"/>
      <c r="AJ51" s="57"/>
      <c r="AK51" s="31">
        <v>39</v>
      </c>
      <c r="AL51" s="30" t="s">
        <v>51</v>
      </c>
      <c r="AM51" s="34">
        <v>3</v>
      </c>
      <c r="AN51" s="35">
        <f t="shared" si="7"/>
        <v>26847</v>
      </c>
      <c r="AO51" s="35"/>
      <c r="AP51" s="33"/>
      <c r="AQ51" s="35"/>
      <c r="AR51" s="35"/>
      <c r="AS51" s="60">
        <v>72</v>
      </c>
      <c r="AT51" s="59">
        <v>3692</v>
      </c>
      <c r="AU51" s="29">
        <f t="shared" si="8"/>
        <v>265824</v>
      </c>
      <c r="AV51" s="59">
        <v>4088</v>
      </c>
      <c r="AW51" s="61">
        <f t="shared" si="9"/>
        <v>294336</v>
      </c>
      <c r="AX51" s="31">
        <v>32</v>
      </c>
      <c r="AY51" s="30" t="s">
        <v>51</v>
      </c>
      <c r="AZ51" s="32">
        <v>5</v>
      </c>
      <c r="BA51" s="35">
        <f t="shared" si="10"/>
        <v>28008</v>
      </c>
      <c r="BB51" s="56"/>
      <c r="BC51" s="57"/>
      <c r="BD51" s="57"/>
      <c r="BE51" s="57"/>
      <c r="BF51" s="31">
        <v>51</v>
      </c>
      <c r="BG51" s="30" t="s">
        <v>51</v>
      </c>
      <c r="BH51" s="30">
        <v>6</v>
      </c>
      <c r="BI51" s="7"/>
      <c r="BJ51" s="7"/>
      <c r="BK51" s="7"/>
      <c r="BL51" s="7"/>
      <c r="BM51" s="7"/>
      <c r="BN51" s="7"/>
    </row>
    <row r="52" spans="1:66" ht="19.5" customHeight="1">
      <c r="A52" s="153" t="s">
        <v>35</v>
      </c>
      <c r="B52" s="106"/>
      <c r="C52" s="107">
        <v>109</v>
      </c>
      <c r="D52" s="108">
        <v>3385</v>
      </c>
      <c r="E52" s="108">
        <f t="shared" si="0"/>
        <v>368965</v>
      </c>
      <c r="F52" s="108">
        <v>4194</v>
      </c>
      <c r="G52" s="109">
        <f t="shared" si="1"/>
        <v>457146</v>
      </c>
      <c r="H52" s="110">
        <v>24</v>
      </c>
      <c r="I52" s="111" t="s">
        <v>51</v>
      </c>
      <c r="J52" s="112">
        <v>9</v>
      </c>
      <c r="K52" s="113">
        <f t="shared" si="2"/>
        <v>32373</v>
      </c>
      <c r="L52" s="114"/>
      <c r="M52" s="115"/>
      <c r="N52" s="115"/>
      <c r="O52" s="115"/>
      <c r="P52" s="110">
        <v>45</v>
      </c>
      <c r="Q52" s="111" t="s">
        <v>51</v>
      </c>
      <c r="R52" s="116">
        <v>8</v>
      </c>
      <c r="S52" s="113">
        <f t="shared" si="3"/>
        <v>59732</v>
      </c>
      <c r="T52" s="113"/>
      <c r="U52" s="27"/>
      <c r="V52" s="113"/>
      <c r="W52" s="113"/>
      <c r="X52" s="117">
        <v>49</v>
      </c>
      <c r="Y52" s="118">
        <v>3258</v>
      </c>
      <c r="Z52" s="108">
        <f t="shared" si="4"/>
        <v>159642</v>
      </c>
      <c r="AA52" s="118">
        <v>4031</v>
      </c>
      <c r="AB52" s="109">
        <f t="shared" si="5"/>
        <v>197519</v>
      </c>
      <c r="AC52" s="110">
        <v>21</v>
      </c>
      <c r="AD52" s="111" t="s">
        <v>51</v>
      </c>
      <c r="AE52" s="112">
        <v>3</v>
      </c>
      <c r="AF52" s="113">
        <f t="shared" si="6"/>
        <v>12495</v>
      </c>
      <c r="AG52" s="114"/>
      <c r="AH52" s="115"/>
      <c r="AI52" s="115"/>
      <c r="AJ52" s="115"/>
      <c r="AK52" s="110">
        <v>44</v>
      </c>
      <c r="AL52" s="111" t="s">
        <v>51</v>
      </c>
      <c r="AM52" s="116">
        <v>0</v>
      </c>
      <c r="AN52" s="113">
        <f t="shared" si="7"/>
        <v>25872</v>
      </c>
      <c r="AO52" s="113"/>
      <c r="AP52" s="27"/>
      <c r="AQ52" s="113"/>
      <c r="AR52" s="113"/>
      <c r="AS52" s="119">
        <v>42</v>
      </c>
      <c r="AT52" s="118">
        <v>3494</v>
      </c>
      <c r="AU52" s="108">
        <f t="shared" si="8"/>
        <v>146748</v>
      </c>
      <c r="AV52" s="118">
        <v>4342</v>
      </c>
      <c r="AW52" s="120">
        <f t="shared" si="9"/>
        <v>182364</v>
      </c>
      <c r="AX52" s="110">
        <v>28</v>
      </c>
      <c r="AY52" s="111" t="s">
        <v>51</v>
      </c>
      <c r="AZ52" s="112">
        <v>6</v>
      </c>
      <c r="BA52" s="113">
        <f t="shared" si="10"/>
        <v>14364</v>
      </c>
      <c r="BB52" s="114"/>
      <c r="BC52" s="115"/>
      <c r="BD52" s="115"/>
      <c r="BE52" s="115"/>
      <c r="BF52" s="110">
        <v>47</v>
      </c>
      <c r="BG52" s="111" t="s">
        <v>51</v>
      </c>
      <c r="BH52" s="111">
        <v>3</v>
      </c>
      <c r="BI52" s="7"/>
      <c r="BJ52" s="7"/>
      <c r="BK52" s="7"/>
      <c r="BL52" s="7"/>
      <c r="BM52" s="7"/>
      <c r="BN52" s="7"/>
    </row>
    <row r="53" spans="1:66" ht="15" customHeight="1">
      <c r="A53" s="104" t="s">
        <v>68</v>
      </c>
      <c r="B53" s="13"/>
      <c r="T53" s="1"/>
      <c r="U53" s="1"/>
      <c r="V53" s="1"/>
      <c r="W53" s="1"/>
      <c r="AO53" s="1"/>
      <c r="AP53" s="1"/>
      <c r="AQ53" s="1"/>
      <c r="AR53" s="1"/>
      <c r="BI53" s="3"/>
      <c r="BJ53" s="7"/>
      <c r="BK53" s="1"/>
      <c r="BL53" s="1"/>
      <c r="BM53" s="7"/>
      <c r="BN53" s="7"/>
    </row>
    <row r="54" spans="1:66" ht="15" customHeight="1">
      <c r="A54" s="104" t="s">
        <v>61</v>
      </c>
      <c r="B54" s="13"/>
      <c r="T54" s="1"/>
      <c r="U54" s="1"/>
      <c r="V54" s="1"/>
      <c r="W54" s="1"/>
      <c r="AO54" s="1"/>
      <c r="AP54" s="1"/>
      <c r="AQ54" s="1"/>
      <c r="AR54" s="1"/>
      <c r="BI54" s="3"/>
      <c r="BJ54" s="7"/>
      <c r="BK54" s="1"/>
      <c r="BL54" s="1"/>
      <c r="BM54" s="7"/>
      <c r="BN54" s="7"/>
    </row>
    <row r="55" spans="1:66" ht="15" customHeight="1">
      <c r="A55" s="104" t="s">
        <v>62</v>
      </c>
      <c r="B55" s="13"/>
      <c r="T55" s="1"/>
      <c r="U55" s="1"/>
      <c r="V55" s="1"/>
      <c r="W55" s="1"/>
      <c r="AO55" s="1"/>
      <c r="AP55" s="1"/>
      <c r="AQ55" s="1"/>
      <c r="AR55" s="1"/>
      <c r="BI55" s="3"/>
      <c r="BJ55" s="1"/>
      <c r="BK55" s="1"/>
      <c r="BL55" s="1"/>
      <c r="BM55" s="7"/>
      <c r="BN55" s="7"/>
    </row>
  </sheetData>
  <sheetProtection/>
  <mergeCells count="19">
    <mergeCell ref="X4:X5"/>
    <mergeCell ref="Y4:Y5"/>
    <mergeCell ref="A3:B3"/>
    <mergeCell ref="P4:R5"/>
    <mergeCell ref="C3:U3"/>
    <mergeCell ref="C4:C5"/>
    <mergeCell ref="H4:J5"/>
    <mergeCell ref="D4:D5"/>
    <mergeCell ref="F4:F5"/>
    <mergeCell ref="AA4:AA5"/>
    <mergeCell ref="AK4:AM5"/>
    <mergeCell ref="AS3:BH3"/>
    <mergeCell ref="AT4:AT5"/>
    <mergeCell ref="AV4:AV5"/>
    <mergeCell ref="AX4:AZ5"/>
    <mergeCell ref="AS4:AS5"/>
    <mergeCell ref="BF4:BH5"/>
    <mergeCell ref="X3:AP3"/>
    <mergeCell ref="AC4:AE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cp:lastPrinted>2012-05-31T07:39:22Z</cp:lastPrinted>
  <dcterms:created xsi:type="dcterms:W3CDTF">2010-05-13T13:59:17Z</dcterms:created>
  <dcterms:modified xsi:type="dcterms:W3CDTF">2013-02-12T06:05:49Z</dcterms:modified>
  <cp:category/>
  <cp:version/>
  <cp:contentType/>
  <cp:contentStatus/>
</cp:coreProperties>
</file>